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3.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defaultThemeVersion="166925"/>
  <mc:AlternateContent xmlns:mc="http://schemas.openxmlformats.org/markup-compatibility/2006">
    <mc:Choice Requires="x15">
      <x15ac:absPath xmlns:x15ac="http://schemas.microsoft.com/office/spreadsheetml/2010/11/ac" url="https://valtion-my.sharepoint.com/personal/susanna_lahnamaki-kivela_luke_fi/Documents/Maaneuvos/Talousvaikutustarkastelu/"/>
    </mc:Choice>
  </mc:AlternateContent>
  <xr:revisionPtr revIDLastSave="100" documentId="13_ncr:1_{3A7B0B5E-5B84-4CCA-AA69-2122214F44EA}" xr6:coauthVersionLast="47" xr6:coauthVersionMax="47" xr10:uidLastSave="{60364AFE-5438-4D24-AA5D-DE4787265AEC}"/>
  <bookViews>
    <workbookView xWindow="-120" yWindow="-120" windowWidth="29040" windowHeight="15840" firstSheet="3" activeTab="3" xr2:uid="{019550C2-9EB9-436D-B0B4-25CD0A052365}"/>
  </bookViews>
  <sheets>
    <sheet name="Satokasvi" sheetId="6" r:id="rId1"/>
    <sheet name="Toimenpiteet" sheetId="4" r:id="rId2"/>
    <sheet name="Simulointi" sheetId="7" r:id="rId3"/>
    <sheet name="Investoinnit" sheetId="9" r:id="rId4"/>
    <sheet name="Jakaumalaskuri"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0" i="4" l="1"/>
  <c r="I39" i="9"/>
  <c r="J39" i="9"/>
  <c r="K39" i="9"/>
  <c r="L39" i="9"/>
  <c r="M39" i="9"/>
  <c r="N39" i="9"/>
  <c r="O39" i="9"/>
  <c r="P39" i="9"/>
  <c r="Q39" i="9"/>
  <c r="R39" i="9"/>
  <c r="S39" i="9"/>
  <c r="T39" i="9"/>
  <c r="U39" i="9"/>
  <c r="V39" i="9"/>
  <c r="W39" i="9"/>
  <c r="X39" i="9"/>
  <c r="Y39" i="9"/>
  <c r="Z39" i="9"/>
  <c r="AA39" i="9"/>
  <c r="AB39" i="9"/>
  <c r="AC39" i="9"/>
  <c r="AD39" i="9"/>
  <c r="AE39" i="9"/>
  <c r="AF39" i="9"/>
  <c r="H39" i="9"/>
  <c r="I37" i="9"/>
  <c r="J37" i="9"/>
  <c r="K37" i="9"/>
  <c r="L37" i="9"/>
  <c r="M37" i="9"/>
  <c r="N37" i="9"/>
  <c r="O37" i="9"/>
  <c r="P37" i="9"/>
  <c r="Q37" i="9"/>
  <c r="R37" i="9"/>
  <c r="S37" i="9"/>
  <c r="T37" i="9"/>
  <c r="U37" i="9"/>
  <c r="V37" i="9"/>
  <c r="W37" i="9"/>
  <c r="X37" i="9"/>
  <c r="Y37" i="9"/>
  <c r="Z37" i="9"/>
  <c r="AA37" i="9"/>
  <c r="AB37" i="9"/>
  <c r="AC37" i="9"/>
  <c r="AD37" i="9"/>
  <c r="AE37" i="9"/>
  <c r="AF37" i="9"/>
  <c r="H37" i="9"/>
  <c r="I35" i="9"/>
  <c r="J35" i="9"/>
  <c r="K35" i="9"/>
  <c r="L35" i="9"/>
  <c r="M35" i="9"/>
  <c r="N35" i="9"/>
  <c r="O35" i="9"/>
  <c r="P35" i="9"/>
  <c r="Q35" i="9"/>
  <c r="R35" i="9"/>
  <c r="S35" i="9"/>
  <c r="T35" i="9"/>
  <c r="U35" i="9"/>
  <c r="V35" i="9"/>
  <c r="W35" i="9"/>
  <c r="X35" i="9"/>
  <c r="Y35" i="9"/>
  <c r="Z35" i="9"/>
  <c r="AA35" i="9"/>
  <c r="AB35" i="9"/>
  <c r="AC35" i="9"/>
  <c r="AD35" i="9"/>
  <c r="AE35" i="9"/>
  <c r="AF35" i="9"/>
  <c r="H35" i="9"/>
  <c r="I33" i="9"/>
  <c r="J33" i="9"/>
  <c r="K33" i="9"/>
  <c r="L33" i="9"/>
  <c r="M33" i="9"/>
  <c r="N33" i="9"/>
  <c r="O33" i="9"/>
  <c r="P33" i="9"/>
  <c r="Q33" i="9"/>
  <c r="R33" i="9"/>
  <c r="S33" i="9"/>
  <c r="T33" i="9"/>
  <c r="U33" i="9"/>
  <c r="V33" i="9"/>
  <c r="W33" i="9"/>
  <c r="X33" i="9"/>
  <c r="Y33" i="9"/>
  <c r="Z33" i="9"/>
  <c r="AA33" i="9"/>
  <c r="AB33" i="9"/>
  <c r="AC33" i="9"/>
  <c r="AD33" i="9"/>
  <c r="AE33" i="9"/>
  <c r="AF33" i="9"/>
  <c r="H33" i="9"/>
  <c r="I28" i="9"/>
  <c r="Q29" i="9" s="1"/>
  <c r="J28" i="9"/>
  <c r="K28" i="9"/>
  <c r="L28" i="9"/>
  <c r="M28" i="9"/>
  <c r="N28" i="9"/>
  <c r="O28" i="9"/>
  <c r="P28" i="9"/>
  <c r="Q28" i="9"/>
  <c r="R28" i="9"/>
  <c r="S28" i="9"/>
  <c r="T28" i="9"/>
  <c r="U28" i="9"/>
  <c r="V28" i="9"/>
  <c r="W28" i="9"/>
  <c r="X28" i="9"/>
  <c r="Y28" i="9"/>
  <c r="Z28" i="9"/>
  <c r="AA28" i="9"/>
  <c r="AB28" i="9"/>
  <c r="AC28" i="9"/>
  <c r="AD28" i="9"/>
  <c r="AE28" i="9"/>
  <c r="AF28" i="9"/>
  <c r="H28" i="9"/>
  <c r="I29" i="9" s="1"/>
  <c r="I26" i="9"/>
  <c r="J26" i="9"/>
  <c r="K26" i="9"/>
  <c r="L26" i="9"/>
  <c r="M26" i="9"/>
  <c r="N26" i="9"/>
  <c r="O26" i="9"/>
  <c r="P26" i="9"/>
  <c r="Q26" i="9"/>
  <c r="R26" i="9"/>
  <c r="S26" i="9"/>
  <c r="T26" i="9"/>
  <c r="U26" i="9"/>
  <c r="V26" i="9"/>
  <c r="W26" i="9"/>
  <c r="X26" i="9"/>
  <c r="Y26" i="9"/>
  <c r="Z26" i="9"/>
  <c r="AA26" i="9"/>
  <c r="AB26" i="9"/>
  <c r="AC26" i="9"/>
  <c r="AD26" i="9"/>
  <c r="AE26" i="9"/>
  <c r="AF26" i="9"/>
  <c r="H26" i="9"/>
  <c r="I24" i="9"/>
  <c r="J25" i="9" s="1"/>
  <c r="J24" i="9"/>
  <c r="K25" i="9" s="1"/>
  <c r="K24" i="9"/>
  <c r="M25" i="9" s="1"/>
  <c r="L24" i="9"/>
  <c r="M24" i="9"/>
  <c r="O25" i="9" s="1"/>
  <c r="N24" i="9"/>
  <c r="O24" i="9"/>
  <c r="P24" i="9"/>
  <c r="Q24" i="9"/>
  <c r="S25" i="9" s="1"/>
  <c r="R24" i="9"/>
  <c r="T25" i="9" s="1"/>
  <c r="S24" i="9"/>
  <c r="U25" i="9" s="1"/>
  <c r="T24" i="9"/>
  <c r="V25" i="9" s="1"/>
  <c r="U24" i="9"/>
  <c r="W25" i="9" s="1"/>
  <c r="V24" i="9"/>
  <c r="W24" i="9"/>
  <c r="X24" i="9"/>
  <c r="Y24" i="9"/>
  <c r="AA25" i="9" s="1"/>
  <c r="Z24" i="9"/>
  <c r="AB25" i="9" s="1"/>
  <c r="AA24" i="9"/>
  <c r="AC25" i="9" s="1"/>
  <c r="AB24" i="9"/>
  <c r="AD25" i="9" s="1"/>
  <c r="AC24" i="9"/>
  <c r="AE25" i="9" s="1"/>
  <c r="AD24" i="9"/>
  <c r="AE24" i="9"/>
  <c r="AF24" i="9"/>
  <c r="H24" i="9"/>
  <c r="I25" i="9" s="1"/>
  <c r="I22" i="9"/>
  <c r="J23" i="9" s="1"/>
  <c r="J22" i="9"/>
  <c r="K23" i="9" s="1"/>
  <c r="K22" i="9"/>
  <c r="L23" i="9" s="1"/>
  <c r="L22" i="9"/>
  <c r="N23" i="9" s="1"/>
  <c r="M22" i="9"/>
  <c r="O23" i="9" s="1"/>
  <c r="N22" i="9"/>
  <c r="O22" i="9"/>
  <c r="P22" i="9"/>
  <c r="Q23" i="9" s="1"/>
  <c r="Q22" i="9"/>
  <c r="S23" i="9" s="1"/>
  <c r="R22" i="9"/>
  <c r="T23" i="9" s="1"/>
  <c r="S22" i="9"/>
  <c r="U23" i="9" s="1"/>
  <c r="T22" i="9"/>
  <c r="V23" i="9" s="1"/>
  <c r="U22" i="9"/>
  <c r="W23" i="9" s="1"/>
  <c r="V22" i="9"/>
  <c r="W22" i="9"/>
  <c r="X22" i="9"/>
  <c r="Y23" i="9" s="1"/>
  <c r="Y22" i="9"/>
  <c r="AA23" i="9" s="1"/>
  <c r="Z22" i="9"/>
  <c r="AB23" i="9" s="1"/>
  <c r="AA22" i="9"/>
  <c r="AB22" i="9"/>
  <c r="AC22" i="9"/>
  <c r="AE23" i="9" s="1"/>
  <c r="AD22" i="9"/>
  <c r="AE22" i="9"/>
  <c r="AF22" i="9"/>
  <c r="H22" i="9"/>
  <c r="I23" i="9" s="1"/>
  <c r="H23" i="9"/>
  <c r="AC23" i="9"/>
  <c r="AD23" i="9"/>
  <c r="N25" i="9"/>
  <c r="H25" i="9"/>
  <c r="H27" i="9"/>
  <c r="I27" i="9"/>
  <c r="J27" i="9"/>
  <c r="K27" i="9"/>
  <c r="L27" i="9"/>
  <c r="M27" i="9"/>
  <c r="N27" i="9"/>
  <c r="O27" i="9"/>
  <c r="P27" i="9"/>
  <c r="Q27" i="9"/>
  <c r="R27" i="9"/>
  <c r="S27" i="9"/>
  <c r="T27" i="9"/>
  <c r="U27" i="9"/>
  <c r="V27" i="9"/>
  <c r="W27" i="9"/>
  <c r="X27" i="9"/>
  <c r="Y27" i="9"/>
  <c r="Z27" i="9"/>
  <c r="AA27" i="9"/>
  <c r="AB27" i="9"/>
  <c r="AC27" i="9"/>
  <c r="AD27" i="9"/>
  <c r="AE27" i="9"/>
  <c r="AF27" i="9"/>
  <c r="H29" i="9"/>
  <c r="X29" i="9"/>
  <c r="HH67" i="7"/>
  <c r="HI67" i="7"/>
  <c r="HJ67" i="7"/>
  <c r="HK67" i="7"/>
  <c r="HL67" i="7"/>
  <c r="HM67" i="7"/>
  <c r="HN67" i="7"/>
  <c r="HO67" i="7"/>
  <c r="HP67" i="7"/>
  <c r="HQ67" i="7"/>
  <c r="HR67" i="7"/>
  <c r="HS67" i="7"/>
  <c r="HT67" i="7"/>
  <c r="HU67" i="7"/>
  <c r="HV67" i="7"/>
  <c r="HW67" i="7"/>
  <c r="HX67" i="7"/>
  <c r="HY67" i="7"/>
  <c r="HZ67" i="7"/>
  <c r="IA67" i="7"/>
  <c r="IB67" i="7"/>
  <c r="IC67" i="7"/>
  <c r="ID67" i="7"/>
  <c r="IE67" i="7"/>
  <c r="HH68" i="7"/>
  <c r="HI68" i="7"/>
  <c r="HJ68" i="7"/>
  <c r="HK68" i="7"/>
  <c r="HL68" i="7"/>
  <c r="HM68" i="7"/>
  <c r="HN68" i="7"/>
  <c r="HO68" i="7"/>
  <c r="HP68" i="7"/>
  <c r="HQ68" i="7"/>
  <c r="HR68" i="7"/>
  <c r="HS68" i="7"/>
  <c r="HT68" i="7"/>
  <c r="HU68" i="7"/>
  <c r="HV68" i="7"/>
  <c r="HW68" i="7"/>
  <c r="HX68" i="7"/>
  <c r="HY68" i="7"/>
  <c r="HZ68" i="7"/>
  <c r="IA68" i="7"/>
  <c r="IB68" i="7"/>
  <c r="IC68" i="7"/>
  <c r="ID68" i="7"/>
  <c r="IE68" i="7"/>
  <c r="HH69" i="7"/>
  <c r="HI69" i="7"/>
  <c r="HJ69" i="7"/>
  <c r="HK69" i="7"/>
  <c r="HL69" i="7"/>
  <c r="HM69" i="7"/>
  <c r="HN69" i="7"/>
  <c r="HO69" i="7"/>
  <c r="HP69" i="7"/>
  <c r="HQ69" i="7"/>
  <c r="HR69" i="7"/>
  <c r="HS69" i="7"/>
  <c r="HT69" i="7"/>
  <c r="HU69" i="7"/>
  <c r="HV69" i="7"/>
  <c r="HW69" i="7"/>
  <c r="HX69" i="7"/>
  <c r="HY69" i="7"/>
  <c r="HZ69" i="7"/>
  <c r="IA69" i="7"/>
  <c r="IB69" i="7"/>
  <c r="IC69" i="7"/>
  <c r="ID69" i="7"/>
  <c r="IE69" i="7"/>
  <c r="HH70" i="7"/>
  <c r="HI70" i="7"/>
  <c r="HJ70" i="7"/>
  <c r="HK70" i="7"/>
  <c r="HL70" i="7"/>
  <c r="HM70" i="7"/>
  <c r="HN70" i="7"/>
  <c r="HO70" i="7"/>
  <c r="HP70" i="7"/>
  <c r="HQ70" i="7"/>
  <c r="HR70" i="7"/>
  <c r="HS70" i="7"/>
  <c r="HT70" i="7"/>
  <c r="HU70" i="7"/>
  <c r="HV70" i="7"/>
  <c r="HW70" i="7"/>
  <c r="HX70" i="7"/>
  <c r="HY70" i="7"/>
  <c r="HZ70" i="7"/>
  <c r="IA70" i="7"/>
  <c r="IB70" i="7"/>
  <c r="IC70" i="7"/>
  <c r="ID70" i="7"/>
  <c r="IE70" i="7"/>
  <c r="HH71" i="7"/>
  <c r="HI71" i="7"/>
  <c r="HJ71" i="7"/>
  <c r="HK71" i="7"/>
  <c r="HL71" i="7"/>
  <c r="HM71" i="7"/>
  <c r="HN71" i="7"/>
  <c r="HO71" i="7"/>
  <c r="HP71" i="7"/>
  <c r="HQ71" i="7"/>
  <c r="HR71" i="7"/>
  <c r="HS71" i="7"/>
  <c r="HT71" i="7"/>
  <c r="HU71" i="7"/>
  <c r="HV71" i="7"/>
  <c r="HW71" i="7"/>
  <c r="HX71" i="7"/>
  <c r="HY71" i="7"/>
  <c r="HZ71" i="7"/>
  <c r="IA71" i="7"/>
  <c r="IB71" i="7"/>
  <c r="IC71" i="7"/>
  <c r="ID71" i="7"/>
  <c r="IE71" i="7"/>
  <c r="HH72" i="7"/>
  <c r="HI72" i="7"/>
  <c r="HJ72" i="7"/>
  <c r="HK72" i="7"/>
  <c r="HL72" i="7"/>
  <c r="HM72" i="7"/>
  <c r="HN72" i="7"/>
  <c r="HO72" i="7"/>
  <c r="HP72" i="7"/>
  <c r="HQ72" i="7"/>
  <c r="HR72" i="7"/>
  <c r="HS72" i="7"/>
  <c r="HT72" i="7"/>
  <c r="HU72" i="7"/>
  <c r="HV72" i="7"/>
  <c r="HW72" i="7"/>
  <c r="HX72" i="7"/>
  <c r="HY72" i="7"/>
  <c r="HZ72" i="7"/>
  <c r="IA72" i="7"/>
  <c r="IB72" i="7"/>
  <c r="IC72" i="7"/>
  <c r="ID72" i="7"/>
  <c r="IE72" i="7"/>
  <c r="HH73" i="7"/>
  <c r="HI73" i="7"/>
  <c r="HJ73" i="7"/>
  <c r="HK73" i="7"/>
  <c r="HL73" i="7"/>
  <c r="HM73" i="7"/>
  <c r="HN73" i="7"/>
  <c r="HO73" i="7"/>
  <c r="HP73" i="7"/>
  <c r="HQ73" i="7"/>
  <c r="HR73" i="7"/>
  <c r="HS73" i="7"/>
  <c r="HT73" i="7"/>
  <c r="HU73" i="7"/>
  <c r="HV73" i="7"/>
  <c r="HW73" i="7"/>
  <c r="HX73" i="7"/>
  <c r="HY73" i="7"/>
  <c r="HZ73" i="7"/>
  <c r="IA73" i="7"/>
  <c r="IB73" i="7"/>
  <c r="IC73" i="7"/>
  <c r="ID73" i="7"/>
  <c r="IE73" i="7"/>
  <c r="HH74" i="7"/>
  <c r="HI74" i="7"/>
  <c r="HJ74" i="7"/>
  <c r="HK74" i="7"/>
  <c r="HL74" i="7"/>
  <c r="HM74" i="7"/>
  <c r="HN74" i="7"/>
  <c r="HO74" i="7"/>
  <c r="HP74" i="7"/>
  <c r="HQ74" i="7"/>
  <c r="HR74" i="7"/>
  <c r="HS74" i="7"/>
  <c r="HT74" i="7"/>
  <c r="HU74" i="7"/>
  <c r="HV74" i="7"/>
  <c r="HW74" i="7"/>
  <c r="HX74" i="7"/>
  <c r="HY74" i="7"/>
  <c r="HZ74" i="7"/>
  <c r="IA74" i="7"/>
  <c r="IB74" i="7"/>
  <c r="IC74" i="7"/>
  <c r="ID74" i="7"/>
  <c r="IE74" i="7"/>
  <c r="HH75" i="7"/>
  <c r="HI75" i="7"/>
  <c r="HJ75" i="7"/>
  <c r="HK75" i="7"/>
  <c r="HL75" i="7"/>
  <c r="HM75" i="7"/>
  <c r="HN75" i="7"/>
  <c r="HO75" i="7"/>
  <c r="HP75" i="7"/>
  <c r="HQ75" i="7"/>
  <c r="HR75" i="7"/>
  <c r="HS75" i="7"/>
  <c r="HT75" i="7"/>
  <c r="HU75" i="7"/>
  <c r="HV75" i="7"/>
  <c r="HW75" i="7"/>
  <c r="HX75" i="7"/>
  <c r="HY75" i="7"/>
  <c r="HZ75" i="7"/>
  <c r="IA75" i="7"/>
  <c r="IB75" i="7"/>
  <c r="IC75" i="7"/>
  <c r="ID75" i="7"/>
  <c r="IE75" i="7"/>
  <c r="HH76" i="7"/>
  <c r="HI76" i="7"/>
  <c r="HJ76" i="7"/>
  <c r="HK76" i="7"/>
  <c r="HL76" i="7"/>
  <c r="HM76" i="7"/>
  <c r="HN76" i="7"/>
  <c r="HO76" i="7"/>
  <c r="HP76" i="7"/>
  <c r="HQ76" i="7"/>
  <c r="HR76" i="7"/>
  <c r="HS76" i="7"/>
  <c r="HT76" i="7"/>
  <c r="HU76" i="7"/>
  <c r="HV76" i="7"/>
  <c r="HW76" i="7"/>
  <c r="HX76" i="7"/>
  <c r="HY76" i="7"/>
  <c r="HZ76" i="7"/>
  <c r="IA76" i="7"/>
  <c r="IB76" i="7"/>
  <c r="IC76" i="7"/>
  <c r="ID76" i="7"/>
  <c r="IE76" i="7"/>
  <c r="HG67" i="7"/>
  <c r="HG68" i="7"/>
  <c r="HG69" i="7"/>
  <c r="HG70" i="7"/>
  <c r="HG71" i="7"/>
  <c r="HG72" i="7"/>
  <c r="HG73" i="7"/>
  <c r="HG74" i="7"/>
  <c r="HG75" i="7"/>
  <c r="HG76" i="7"/>
  <c r="D39" i="7"/>
  <c r="E39" i="7"/>
  <c r="F39" i="7"/>
  <c r="G39" i="7"/>
  <c r="H39" i="7"/>
  <c r="I39" i="7"/>
  <c r="J39" i="7"/>
  <c r="K39" i="7"/>
  <c r="L39" i="7"/>
  <c r="M39" i="7"/>
  <c r="N39" i="7"/>
  <c r="O39" i="7"/>
  <c r="P39" i="7"/>
  <c r="Q39" i="7"/>
  <c r="R39" i="7"/>
  <c r="S39" i="7"/>
  <c r="T39" i="7"/>
  <c r="U39" i="7"/>
  <c r="V39" i="7"/>
  <c r="W39" i="7"/>
  <c r="X39" i="7"/>
  <c r="Y39" i="7"/>
  <c r="Z39" i="7"/>
  <c r="AA39" i="7"/>
  <c r="C39" i="7"/>
  <c r="D37" i="7"/>
  <c r="E37" i="7"/>
  <c r="F37" i="7"/>
  <c r="G37" i="7"/>
  <c r="H37" i="7"/>
  <c r="I37" i="7"/>
  <c r="J37" i="7"/>
  <c r="K37" i="7"/>
  <c r="L37" i="7"/>
  <c r="M37" i="7"/>
  <c r="N37" i="7"/>
  <c r="O37" i="7"/>
  <c r="P37" i="7"/>
  <c r="Q37" i="7"/>
  <c r="R37" i="7"/>
  <c r="S37" i="7"/>
  <c r="T37" i="7"/>
  <c r="U37" i="7"/>
  <c r="V37" i="7"/>
  <c r="W37" i="7"/>
  <c r="X37" i="7"/>
  <c r="Y37" i="7"/>
  <c r="Z37" i="7"/>
  <c r="AA37" i="7"/>
  <c r="C37" i="7"/>
  <c r="D35" i="7"/>
  <c r="E35" i="7"/>
  <c r="F35" i="7"/>
  <c r="G35" i="7"/>
  <c r="H35" i="7"/>
  <c r="I35" i="7"/>
  <c r="J35" i="7"/>
  <c r="K35" i="7"/>
  <c r="L35" i="7"/>
  <c r="M35" i="7"/>
  <c r="N35" i="7"/>
  <c r="O35" i="7"/>
  <c r="P35" i="7"/>
  <c r="Q35" i="7"/>
  <c r="R35" i="7"/>
  <c r="S35" i="7"/>
  <c r="T35" i="7"/>
  <c r="U35" i="7"/>
  <c r="V35" i="7"/>
  <c r="W35" i="7"/>
  <c r="X35" i="7"/>
  <c r="Y35" i="7"/>
  <c r="Z35" i="7"/>
  <c r="AA35" i="7"/>
  <c r="C35" i="7"/>
  <c r="D33" i="7"/>
  <c r="E33" i="7"/>
  <c r="F33" i="7"/>
  <c r="G33" i="7"/>
  <c r="H33" i="7"/>
  <c r="I33" i="7"/>
  <c r="J33" i="7"/>
  <c r="K33" i="7"/>
  <c r="L33" i="7"/>
  <c r="M33" i="7"/>
  <c r="N33" i="7"/>
  <c r="O33" i="7"/>
  <c r="P33" i="7"/>
  <c r="Q33" i="7"/>
  <c r="R33" i="7"/>
  <c r="S33" i="7"/>
  <c r="T33" i="7"/>
  <c r="U33" i="7"/>
  <c r="V33" i="7"/>
  <c r="W33" i="7"/>
  <c r="X33" i="7"/>
  <c r="Y33" i="7"/>
  <c r="Z33" i="7"/>
  <c r="AA33" i="7"/>
  <c r="C33" i="7"/>
  <c r="D28" i="7"/>
  <c r="E28" i="7"/>
  <c r="F28" i="7"/>
  <c r="G28" i="7"/>
  <c r="H28" i="7"/>
  <c r="I28" i="7"/>
  <c r="J28" i="7"/>
  <c r="K28" i="7"/>
  <c r="L28" i="7"/>
  <c r="M28" i="7"/>
  <c r="N28" i="7"/>
  <c r="O28" i="7"/>
  <c r="P28" i="7"/>
  <c r="Q28" i="7"/>
  <c r="R28" i="7"/>
  <c r="S28" i="7"/>
  <c r="T28" i="7"/>
  <c r="U28" i="7"/>
  <c r="V28" i="7"/>
  <c r="W28" i="7"/>
  <c r="X28" i="7"/>
  <c r="Y28" i="7"/>
  <c r="Z28" i="7"/>
  <c r="AA28" i="7"/>
  <c r="C28" i="7"/>
  <c r="D26" i="7"/>
  <c r="E26" i="7"/>
  <c r="F26" i="7"/>
  <c r="G26" i="7"/>
  <c r="H26" i="7"/>
  <c r="I26" i="7"/>
  <c r="J26" i="7"/>
  <c r="K26" i="7"/>
  <c r="L26" i="7"/>
  <c r="M26" i="7"/>
  <c r="N26" i="7"/>
  <c r="O26" i="7"/>
  <c r="P26" i="7"/>
  <c r="Q26" i="7"/>
  <c r="R26" i="7"/>
  <c r="S26" i="7"/>
  <c r="T26" i="7"/>
  <c r="U26" i="7"/>
  <c r="V26" i="7"/>
  <c r="W26" i="7"/>
  <c r="X26" i="7"/>
  <c r="Y26" i="7"/>
  <c r="Z26" i="7"/>
  <c r="AA26" i="7"/>
  <c r="C26" i="7"/>
  <c r="D24" i="7"/>
  <c r="E24" i="7"/>
  <c r="F24" i="7"/>
  <c r="G24" i="7"/>
  <c r="H24" i="7"/>
  <c r="I24" i="7"/>
  <c r="J24" i="7"/>
  <c r="K24" i="7"/>
  <c r="L24" i="7"/>
  <c r="M24" i="7"/>
  <c r="N24" i="7"/>
  <c r="O24" i="7"/>
  <c r="P24" i="7"/>
  <c r="Q24" i="7"/>
  <c r="R24" i="7"/>
  <c r="S24" i="7"/>
  <c r="T24" i="7"/>
  <c r="U24" i="7"/>
  <c r="V24" i="7"/>
  <c r="W24" i="7"/>
  <c r="X24" i="7"/>
  <c r="Y24" i="7"/>
  <c r="Z24" i="7"/>
  <c r="AA24" i="7"/>
  <c r="C24" i="7"/>
  <c r="D22" i="7"/>
  <c r="E22" i="7"/>
  <c r="F22" i="7"/>
  <c r="G22" i="7"/>
  <c r="H22" i="7"/>
  <c r="I22" i="7"/>
  <c r="J22" i="7"/>
  <c r="K22" i="7"/>
  <c r="L22" i="7"/>
  <c r="M22" i="7"/>
  <c r="N22" i="7"/>
  <c r="O22" i="7"/>
  <c r="P22" i="7"/>
  <c r="Q22" i="7"/>
  <c r="R22" i="7"/>
  <c r="S22" i="7"/>
  <c r="T22" i="7"/>
  <c r="U22" i="7"/>
  <c r="V22" i="7"/>
  <c r="W22" i="7"/>
  <c r="X22" i="7"/>
  <c r="Y22" i="7"/>
  <c r="Z22" i="7"/>
  <c r="AA22" i="7"/>
  <c r="C22" i="7"/>
  <c r="HF67" i="7"/>
  <c r="HE80" i="7"/>
  <c r="HE81" i="7" s="1"/>
  <c r="HE82" i="7" s="1"/>
  <c r="HE183" i="7"/>
  <c r="HE184" i="7"/>
  <c r="HE185" i="7" s="1"/>
  <c r="HE186" i="7" s="1"/>
  <c r="HE187" i="7" s="1"/>
  <c r="HE188" i="7" s="1"/>
  <c r="HE189" i="7" s="1"/>
  <c r="HE190" i="7" s="1"/>
  <c r="HE191" i="7" s="1"/>
  <c r="HE192" i="7" s="1"/>
  <c r="HE193" i="7"/>
  <c r="HE194" i="7" s="1"/>
  <c r="HE195" i="7" s="1"/>
  <c r="HE196" i="7" s="1"/>
  <c r="HE197" i="7" s="1"/>
  <c r="HE198" i="7" s="1"/>
  <c r="HE199" i="7" s="1"/>
  <c r="HE200" i="7" s="1"/>
  <c r="HE201" i="7" s="1"/>
  <c r="HE202" i="7" s="1"/>
  <c r="E26" i="6"/>
  <c r="E29" i="4"/>
  <c r="E22" i="4"/>
  <c r="E21" i="4"/>
  <c r="E71" i="4"/>
  <c r="P29" i="9" l="1"/>
  <c r="AF29" i="9"/>
  <c r="AE29" i="9"/>
  <c r="W29" i="9"/>
  <c r="O29" i="9"/>
  <c r="AD29" i="9"/>
  <c r="V29" i="9"/>
  <c r="N29" i="9"/>
  <c r="M29" i="9"/>
  <c r="U29" i="9"/>
  <c r="L29" i="9"/>
  <c r="AC29" i="9"/>
  <c r="AB29" i="9"/>
  <c r="T29" i="9"/>
  <c r="AA29" i="9"/>
  <c r="S29" i="9"/>
  <c r="K29" i="9"/>
  <c r="Z29" i="9"/>
  <c r="R29" i="9"/>
  <c r="J29" i="9"/>
  <c r="Y29" i="9"/>
  <c r="AF23" i="9"/>
  <c r="X23" i="9"/>
  <c r="P23" i="9"/>
  <c r="Y25" i="9"/>
  <c r="Q25" i="9"/>
  <c r="L25" i="9"/>
  <c r="M23" i="9"/>
  <c r="Z23" i="9"/>
  <c r="AF25" i="9"/>
  <c r="X25" i="9"/>
  <c r="P25" i="9"/>
  <c r="R25" i="9"/>
  <c r="Z25" i="9"/>
  <c r="R23" i="9"/>
  <c r="HE90" i="7"/>
  <c r="HE100" i="7" s="1"/>
  <c r="HE101" i="7" s="1"/>
  <c r="HE203" i="7"/>
  <c r="HE204" i="7" s="1"/>
  <c r="HE205" i="7" s="1"/>
  <c r="HE206" i="7" s="1"/>
  <c r="HE207" i="7" s="1"/>
  <c r="HE208" i="7" s="1"/>
  <c r="HE209" i="7" s="1"/>
  <c r="HE210" i="7" s="1"/>
  <c r="HE211" i="7" s="1"/>
  <c r="HE212" i="7" s="1"/>
  <c r="HF223" i="7"/>
  <c r="HF203" i="7"/>
  <c r="HF140" i="7"/>
  <c r="HF110" i="7"/>
  <c r="HF90" i="7"/>
  <c r="HM90" i="7" s="1"/>
  <c r="HF160" i="7"/>
  <c r="HF243" i="7"/>
  <c r="HF193" i="7"/>
  <c r="HF183" i="7"/>
  <c r="HF130" i="7"/>
  <c r="HF263" i="7"/>
  <c r="HF213" i="7"/>
  <c r="HF80" i="7"/>
  <c r="HF233" i="7"/>
  <c r="HF150" i="7"/>
  <c r="HF120" i="7"/>
  <c r="HF100" i="7"/>
  <c r="HF68" i="7"/>
  <c r="HF253" i="7"/>
  <c r="HF170" i="7"/>
  <c r="HF273" i="7"/>
  <c r="HE91" i="7"/>
  <c r="HE83" i="7"/>
  <c r="HE213" i="7" l="1"/>
  <c r="HG90" i="7"/>
  <c r="HL90" i="7"/>
  <c r="HJ80" i="7"/>
  <c r="HH80" i="7"/>
  <c r="HK90" i="7"/>
  <c r="HG100" i="7"/>
  <c r="HJ100" i="7"/>
  <c r="HL80" i="7"/>
  <c r="HM80" i="7"/>
  <c r="HK80" i="7"/>
  <c r="HG80" i="7"/>
  <c r="HH100" i="7"/>
  <c r="HL100" i="7"/>
  <c r="HE110" i="7"/>
  <c r="HK100" i="7"/>
  <c r="HM100" i="7"/>
  <c r="HF161" i="7"/>
  <c r="HF244" i="7"/>
  <c r="HF91" i="7"/>
  <c r="HG91" i="7" s="1"/>
  <c r="HF141" i="7"/>
  <c r="HF224" i="7"/>
  <c r="HF101" i="7"/>
  <c r="HF274" i="7"/>
  <c r="HF69" i="7"/>
  <c r="HF81" i="7"/>
  <c r="HF111" i="7"/>
  <c r="HF171" i="7"/>
  <c r="HF194" i="7"/>
  <c r="HF204" i="7"/>
  <c r="HF254" i="7"/>
  <c r="HF121" i="7"/>
  <c r="HF151" i="7"/>
  <c r="HF184" i="7"/>
  <c r="HF234" i="7"/>
  <c r="HF131" i="7"/>
  <c r="HF214" i="7"/>
  <c r="HF264" i="7"/>
  <c r="HJ90" i="7"/>
  <c r="HI100" i="7"/>
  <c r="HE102" i="7"/>
  <c r="HE84" i="7"/>
  <c r="HI80" i="7"/>
  <c r="HI90" i="7"/>
  <c r="HH90" i="7"/>
  <c r="HE92" i="7"/>
  <c r="HE223" i="7"/>
  <c r="HE214" i="7"/>
  <c r="HE215" i="7" s="1"/>
  <c r="HE216" i="7" s="1"/>
  <c r="HE217" i="7" s="1"/>
  <c r="HE218" i="7" s="1"/>
  <c r="HE219" i="7" s="1"/>
  <c r="HE220" i="7" s="1"/>
  <c r="HE221" i="7" s="1"/>
  <c r="HE222" i="7" s="1"/>
  <c r="B6" i="5"/>
  <c r="B64" i="7"/>
  <c r="C64" i="7"/>
  <c r="D64" i="7"/>
  <c r="E64" i="7"/>
  <c r="F64" i="7"/>
  <c r="G64" i="7"/>
  <c r="H64" i="7"/>
  <c r="I64" i="7"/>
  <c r="J64" i="7"/>
  <c r="K64" i="7"/>
  <c r="L64" i="7"/>
  <c r="M64" i="7"/>
  <c r="N64" i="7"/>
  <c r="O64" i="7"/>
  <c r="P64" i="7"/>
  <c r="Q64" i="7"/>
  <c r="R64" i="7"/>
  <c r="S64" i="7"/>
  <c r="T64" i="7"/>
  <c r="U64" i="7"/>
  <c r="V64" i="7"/>
  <c r="W64" i="7"/>
  <c r="X64" i="7"/>
  <c r="Y64" i="7"/>
  <c r="Z64" i="7"/>
  <c r="B65" i="7"/>
  <c r="C65" i="7"/>
  <c r="D65" i="7"/>
  <c r="E65" i="7"/>
  <c r="F65" i="7"/>
  <c r="G65" i="7"/>
  <c r="H65" i="7"/>
  <c r="I65" i="7"/>
  <c r="J65" i="7"/>
  <c r="K65" i="7"/>
  <c r="L65" i="7"/>
  <c r="M65" i="7"/>
  <c r="N65" i="7"/>
  <c r="O65" i="7"/>
  <c r="P65" i="7"/>
  <c r="Q65" i="7"/>
  <c r="R65" i="7"/>
  <c r="S65" i="7"/>
  <c r="T65" i="7"/>
  <c r="U65" i="7"/>
  <c r="V65" i="7"/>
  <c r="W65" i="7"/>
  <c r="X65" i="7"/>
  <c r="Y65" i="7"/>
  <c r="Z65" i="7"/>
  <c r="B66" i="7"/>
  <c r="C66" i="7"/>
  <c r="D66" i="7"/>
  <c r="E66" i="7"/>
  <c r="F66" i="7"/>
  <c r="G66" i="7"/>
  <c r="H66" i="7"/>
  <c r="I66" i="7"/>
  <c r="J66" i="7"/>
  <c r="K66" i="7"/>
  <c r="L66" i="7"/>
  <c r="M66" i="7"/>
  <c r="N66" i="7"/>
  <c r="O66" i="7"/>
  <c r="P66" i="7"/>
  <c r="Q66" i="7"/>
  <c r="R66" i="7"/>
  <c r="S66" i="7"/>
  <c r="T66" i="7"/>
  <c r="U66" i="7"/>
  <c r="V66" i="7"/>
  <c r="W66" i="7"/>
  <c r="X66" i="7"/>
  <c r="Y66" i="7"/>
  <c r="Z66" i="7"/>
  <c r="B67" i="7"/>
  <c r="C67" i="7"/>
  <c r="D67" i="7"/>
  <c r="E67" i="7"/>
  <c r="F67" i="7"/>
  <c r="G67" i="7"/>
  <c r="H67" i="7"/>
  <c r="I67" i="7"/>
  <c r="J67" i="7"/>
  <c r="K67" i="7"/>
  <c r="L67" i="7"/>
  <c r="M67" i="7"/>
  <c r="N67" i="7"/>
  <c r="O67" i="7"/>
  <c r="P67" i="7"/>
  <c r="Q67" i="7"/>
  <c r="R67" i="7"/>
  <c r="S67" i="7"/>
  <c r="T67" i="7"/>
  <c r="U67" i="7"/>
  <c r="V67" i="7"/>
  <c r="W67" i="7"/>
  <c r="X67" i="7"/>
  <c r="Y67" i="7"/>
  <c r="Z67" i="7"/>
  <c r="B68" i="7"/>
  <c r="C68" i="7"/>
  <c r="D68" i="7"/>
  <c r="E68" i="7"/>
  <c r="F68" i="7"/>
  <c r="G68" i="7"/>
  <c r="H68" i="7"/>
  <c r="I68" i="7"/>
  <c r="J68" i="7"/>
  <c r="K68" i="7"/>
  <c r="L68" i="7"/>
  <c r="M68" i="7"/>
  <c r="N68" i="7"/>
  <c r="O68" i="7"/>
  <c r="P68" i="7"/>
  <c r="Q68" i="7"/>
  <c r="R68" i="7"/>
  <c r="S68" i="7"/>
  <c r="T68" i="7"/>
  <c r="U68" i="7"/>
  <c r="V68" i="7"/>
  <c r="W68" i="7"/>
  <c r="X68" i="7"/>
  <c r="Y68" i="7"/>
  <c r="Z68" i="7"/>
  <c r="B69" i="7"/>
  <c r="C69" i="7"/>
  <c r="D69" i="7"/>
  <c r="E69" i="7"/>
  <c r="F69" i="7"/>
  <c r="G69" i="7"/>
  <c r="H69" i="7"/>
  <c r="I69" i="7"/>
  <c r="J69" i="7"/>
  <c r="K69" i="7"/>
  <c r="L69" i="7"/>
  <c r="M69" i="7"/>
  <c r="N69" i="7"/>
  <c r="O69" i="7"/>
  <c r="P69" i="7"/>
  <c r="Q69" i="7"/>
  <c r="R69" i="7"/>
  <c r="S69" i="7"/>
  <c r="T69" i="7"/>
  <c r="U69" i="7"/>
  <c r="V69" i="7"/>
  <c r="W69" i="7"/>
  <c r="X69" i="7"/>
  <c r="Y69" i="7"/>
  <c r="Z69" i="7"/>
  <c r="B70" i="7"/>
  <c r="C70" i="7"/>
  <c r="D70" i="7"/>
  <c r="E70" i="7"/>
  <c r="F70" i="7"/>
  <c r="G70" i="7"/>
  <c r="H70" i="7"/>
  <c r="I70" i="7"/>
  <c r="J70" i="7"/>
  <c r="K70" i="7"/>
  <c r="L70" i="7"/>
  <c r="M70" i="7"/>
  <c r="N70" i="7"/>
  <c r="O70" i="7"/>
  <c r="P70" i="7"/>
  <c r="Q70" i="7"/>
  <c r="R70" i="7"/>
  <c r="S70" i="7"/>
  <c r="T70" i="7"/>
  <c r="U70" i="7"/>
  <c r="V70" i="7"/>
  <c r="W70" i="7"/>
  <c r="X70" i="7"/>
  <c r="Y70" i="7"/>
  <c r="Z70" i="7"/>
  <c r="B71" i="7"/>
  <c r="C71" i="7"/>
  <c r="D71" i="7"/>
  <c r="E71" i="7"/>
  <c r="F71" i="7"/>
  <c r="G71" i="7"/>
  <c r="H71" i="7"/>
  <c r="I71" i="7"/>
  <c r="J71" i="7"/>
  <c r="K71" i="7"/>
  <c r="L71" i="7"/>
  <c r="M71" i="7"/>
  <c r="N71" i="7"/>
  <c r="O71" i="7"/>
  <c r="P71" i="7"/>
  <c r="Q71" i="7"/>
  <c r="R71" i="7"/>
  <c r="S71" i="7"/>
  <c r="T71" i="7"/>
  <c r="U71" i="7"/>
  <c r="V71" i="7"/>
  <c r="W71" i="7"/>
  <c r="X71" i="7"/>
  <c r="Y71" i="7"/>
  <c r="Z71" i="7"/>
  <c r="B72" i="7"/>
  <c r="C72" i="7"/>
  <c r="D72" i="7"/>
  <c r="E72" i="7"/>
  <c r="F72" i="7"/>
  <c r="G72" i="7"/>
  <c r="H72" i="7"/>
  <c r="I72" i="7"/>
  <c r="J72" i="7"/>
  <c r="K72" i="7"/>
  <c r="L72" i="7"/>
  <c r="M72" i="7"/>
  <c r="N72" i="7"/>
  <c r="O72" i="7"/>
  <c r="P72" i="7"/>
  <c r="Q72" i="7"/>
  <c r="R72" i="7"/>
  <c r="S72" i="7"/>
  <c r="T72" i="7"/>
  <c r="U72" i="7"/>
  <c r="V72" i="7"/>
  <c r="W72" i="7"/>
  <c r="X72" i="7"/>
  <c r="Y72" i="7"/>
  <c r="Z72" i="7"/>
  <c r="B73" i="7"/>
  <c r="C73" i="7"/>
  <c r="D73" i="7"/>
  <c r="E73" i="7"/>
  <c r="F73" i="7"/>
  <c r="G73" i="7"/>
  <c r="H73" i="7"/>
  <c r="I73" i="7"/>
  <c r="J73" i="7"/>
  <c r="K73" i="7"/>
  <c r="L73" i="7"/>
  <c r="M73" i="7"/>
  <c r="N73" i="7"/>
  <c r="O73" i="7"/>
  <c r="P73" i="7"/>
  <c r="Q73" i="7"/>
  <c r="R73" i="7"/>
  <c r="S73" i="7"/>
  <c r="T73" i="7"/>
  <c r="U73" i="7"/>
  <c r="V73" i="7"/>
  <c r="W73" i="7"/>
  <c r="X73" i="7"/>
  <c r="Y73" i="7"/>
  <c r="Z73" i="7"/>
  <c r="B74" i="7"/>
  <c r="C74" i="7"/>
  <c r="D74" i="7"/>
  <c r="E74" i="7"/>
  <c r="F74" i="7"/>
  <c r="G74" i="7"/>
  <c r="H74" i="7"/>
  <c r="I74" i="7"/>
  <c r="J74" i="7"/>
  <c r="K74" i="7"/>
  <c r="L74" i="7"/>
  <c r="M74" i="7"/>
  <c r="N74" i="7"/>
  <c r="O74" i="7"/>
  <c r="P74" i="7"/>
  <c r="Q74" i="7"/>
  <c r="R74" i="7"/>
  <c r="S74" i="7"/>
  <c r="T74" i="7"/>
  <c r="U74" i="7"/>
  <c r="V74" i="7"/>
  <c r="W74" i="7"/>
  <c r="X74" i="7"/>
  <c r="Y74" i="7"/>
  <c r="Z74" i="7"/>
  <c r="B75" i="7"/>
  <c r="C75" i="7"/>
  <c r="D75" i="7"/>
  <c r="E75" i="7"/>
  <c r="F75" i="7"/>
  <c r="G75" i="7"/>
  <c r="H75" i="7"/>
  <c r="I75" i="7"/>
  <c r="J75" i="7"/>
  <c r="K75" i="7"/>
  <c r="L75" i="7"/>
  <c r="M75" i="7"/>
  <c r="N75" i="7"/>
  <c r="O75" i="7"/>
  <c r="P75" i="7"/>
  <c r="Q75" i="7"/>
  <c r="R75" i="7"/>
  <c r="S75" i="7"/>
  <c r="T75" i="7"/>
  <c r="U75" i="7"/>
  <c r="V75" i="7"/>
  <c r="W75" i="7"/>
  <c r="X75" i="7"/>
  <c r="Y75" i="7"/>
  <c r="Z75" i="7"/>
  <c r="B76" i="7"/>
  <c r="C76" i="7"/>
  <c r="D76" i="7"/>
  <c r="E76" i="7"/>
  <c r="F76" i="7"/>
  <c r="G76" i="7"/>
  <c r="H76" i="7"/>
  <c r="I76" i="7"/>
  <c r="J76" i="7"/>
  <c r="K76" i="7"/>
  <c r="L76" i="7"/>
  <c r="M76" i="7"/>
  <c r="N76" i="7"/>
  <c r="O76" i="7"/>
  <c r="P76" i="7"/>
  <c r="Q76" i="7"/>
  <c r="R76" i="7"/>
  <c r="S76" i="7"/>
  <c r="T76" i="7"/>
  <c r="U76" i="7"/>
  <c r="V76" i="7"/>
  <c r="W76" i="7"/>
  <c r="X76" i="7"/>
  <c r="Y76" i="7"/>
  <c r="Z76" i="7"/>
  <c r="B77" i="7"/>
  <c r="C77" i="7"/>
  <c r="D77" i="7"/>
  <c r="E77" i="7"/>
  <c r="F77" i="7"/>
  <c r="G77" i="7"/>
  <c r="H77" i="7"/>
  <c r="I77" i="7"/>
  <c r="J77" i="7"/>
  <c r="K77" i="7"/>
  <c r="L77" i="7"/>
  <c r="M77" i="7"/>
  <c r="N77" i="7"/>
  <c r="O77" i="7"/>
  <c r="P77" i="7"/>
  <c r="Q77" i="7"/>
  <c r="R77" i="7"/>
  <c r="S77" i="7"/>
  <c r="T77" i="7"/>
  <c r="U77" i="7"/>
  <c r="V77" i="7"/>
  <c r="W77" i="7"/>
  <c r="X77" i="7"/>
  <c r="Y77" i="7"/>
  <c r="Z77" i="7"/>
  <c r="B78" i="7"/>
  <c r="C78" i="7"/>
  <c r="D78" i="7"/>
  <c r="E78" i="7"/>
  <c r="F78" i="7"/>
  <c r="G78" i="7"/>
  <c r="H78" i="7"/>
  <c r="I78" i="7"/>
  <c r="J78" i="7"/>
  <c r="K78" i="7"/>
  <c r="L78" i="7"/>
  <c r="M78" i="7"/>
  <c r="N78" i="7"/>
  <c r="O78" i="7"/>
  <c r="P78" i="7"/>
  <c r="Q78" i="7"/>
  <c r="R78" i="7"/>
  <c r="S78" i="7"/>
  <c r="T78" i="7"/>
  <c r="U78" i="7"/>
  <c r="V78" i="7"/>
  <c r="W78" i="7"/>
  <c r="X78" i="7"/>
  <c r="Y78" i="7"/>
  <c r="Z78" i="7"/>
  <c r="B79" i="7"/>
  <c r="C79" i="7"/>
  <c r="D79" i="7"/>
  <c r="E79" i="7"/>
  <c r="F79" i="7"/>
  <c r="G79" i="7"/>
  <c r="H79" i="7"/>
  <c r="I79" i="7"/>
  <c r="J79" i="7"/>
  <c r="K79" i="7"/>
  <c r="L79" i="7"/>
  <c r="M79" i="7"/>
  <c r="N79" i="7"/>
  <c r="O79" i="7"/>
  <c r="P79" i="7"/>
  <c r="Q79" i="7"/>
  <c r="R79" i="7"/>
  <c r="S79" i="7"/>
  <c r="T79" i="7"/>
  <c r="U79" i="7"/>
  <c r="V79" i="7"/>
  <c r="W79" i="7"/>
  <c r="X79" i="7"/>
  <c r="Y79" i="7"/>
  <c r="Z79" i="7"/>
  <c r="B80" i="7"/>
  <c r="C80" i="7"/>
  <c r="D80" i="7"/>
  <c r="E80" i="7"/>
  <c r="F80" i="7"/>
  <c r="G80" i="7"/>
  <c r="H80" i="7"/>
  <c r="I80" i="7"/>
  <c r="J80" i="7"/>
  <c r="K80" i="7"/>
  <c r="L80" i="7"/>
  <c r="M80" i="7"/>
  <c r="N80" i="7"/>
  <c r="O80" i="7"/>
  <c r="P80" i="7"/>
  <c r="Q80" i="7"/>
  <c r="R80" i="7"/>
  <c r="S80" i="7"/>
  <c r="T80" i="7"/>
  <c r="U80" i="7"/>
  <c r="V80" i="7"/>
  <c r="W80" i="7"/>
  <c r="X80" i="7"/>
  <c r="Y80" i="7"/>
  <c r="Z80" i="7"/>
  <c r="B81" i="7"/>
  <c r="C81" i="7"/>
  <c r="D81" i="7"/>
  <c r="E81" i="7"/>
  <c r="F81" i="7"/>
  <c r="G81" i="7"/>
  <c r="H81" i="7"/>
  <c r="I81" i="7"/>
  <c r="J81" i="7"/>
  <c r="K81" i="7"/>
  <c r="L81" i="7"/>
  <c r="M81" i="7"/>
  <c r="N81" i="7"/>
  <c r="O81" i="7"/>
  <c r="P81" i="7"/>
  <c r="Q81" i="7"/>
  <c r="R81" i="7"/>
  <c r="S81" i="7"/>
  <c r="T81" i="7"/>
  <c r="U81" i="7"/>
  <c r="V81" i="7"/>
  <c r="W81" i="7"/>
  <c r="X81" i="7"/>
  <c r="Y81" i="7"/>
  <c r="Z81" i="7"/>
  <c r="B82" i="7"/>
  <c r="C82" i="7"/>
  <c r="D82" i="7"/>
  <c r="E82" i="7"/>
  <c r="F82" i="7"/>
  <c r="G82" i="7"/>
  <c r="H82" i="7"/>
  <c r="I82" i="7"/>
  <c r="J82" i="7"/>
  <c r="K82" i="7"/>
  <c r="L82" i="7"/>
  <c r="M82" i="7"/>
  <c r="N82" i="7"/>
  <c r="O82" i="7"/>
  <c r="P82" i="7"/>
  <c r="Q82" i="7"/>
  <c r="R82" i="7"/>
  <c r="S82" i="7"/>
  <c r="T82" i="7"/>
  <c r="U82" i="7"/>
  <c r="V82" i="7"/>
  <c r="W82" i="7"/>
  <c r="X82" i="7"/>
  <c r="Y82" i="7"/>
  <c r="Z82" i="7"/>
  <c r="B83" i="7"/>
  <c r="C83" i="7"/>
  <c r="D83" i="7"/>
  <c r="E83" i="7"/>
  <c r="F83" i="7"/>
  <c r="G83" i="7"/>
  <c r="H83" i="7"/>
  <c r="I83" i="7"/>
  <c r="J83" i="7"/>
  <c r="K83" i="7"/>
  <c r="L83" i="7"/>
  <c r="M83" i="7"/>
  <c r="N83" i="7"/>
  <c r="O83" i="7"/>
  <c r="P83" i="7"/>
  <c r="Q83" i="7"/>
  <c r="R83" i="7"/>
  <c r="S83" i="7"/>
  <c r="T83" i="7"/>
  <c r="U83" i="7"/>
  <c r="V83" i="7"/>
  <c r="W83" i="7"/>
  <c r="X83" i="7"/>
  <c r="Y83" i="7"/>
  <c r="Z83" i="7"/>
  <c r="B84" i="7"/>
  <c r="C84" i="7"/>
  <c r="D84" i="7"/>
  <c r="E84" i="7"/>
  <c r="F84" i="7"/>
  <c r="G84" i="7"/>
  <c r="H84" i="7"/>
  <c r="I84" i="7"/>
  <c r="J84" i="7"/>
  <c r="K84" i="7"/>
  <c r="L84" i="7"/>
  <c r="M84" i="7"/>
  <c r="N84" i="7"/>
  <c r="O84" i="7"/>
  <c r="P84" i="7"/>
  <c r="Q84" i="7"/>
  <c r="R84" i="7"/>
  <c r="S84" i="7"/>
  <c r="T84" i="7"/>
  <c r="U84" i="7"/>
  <c r="V84" i="7"/>
  <c r="W84" i="7"/>
  <c r="X84" i="7"/>
  <c r="Y84" i="7"/>
  <c r="Z84" i="7"/>
  <c r="B85" i="7"/>
  <c r="C85" i="7"/>
  <c r="D85" i="7"/>
  <c r="E85" i="7"/>
  <c r="F85" i="7"/>
  <c r="G85" i="7"/>
  <c r="H85" i="7"/>
  <c r="I85" i="7"/>
  <c r="J85" i="7"/>
  <c r="K85" i="7"/>
  <c r="L85" i="7"/>
  <c r="M85" i="7"/>
  <c r="N85" i="7"/>
  <c r="O85" i="7"/>
  <c r="P85" i="7"/>
  <c r="Q85" i="7"/>
  <c r="R85" i="7"/>
  <c r="S85" i="7"/>
  <c r="T85" i="7"/>
  <c r="U85" i="7"/>
  <c r="V85" i="7"/>
  <c r="W85" i="7"/>
  <c r="X85" i="7"/>
  <c r="Y85" i="7"/>
  <c r="Z85" i="7"/>
  <c r="B86" i="7"/>
  <c r="C86" i="7"/>
  <c r="D86" i="7"/>
  <c r="E86" i="7"/>
  <c r="F86" i="7"/>
  <c r="G86" i="7"/>
  <c r="H86" i="7"/>
  <c r="I86" i="7"/>
  <c r="J86" i="7"/>
  <c r="K86" i="7"/>
  <c r="L86" i="7"/>
  <c r="M86" i="7"/>
  <c r="N86" i="7"/>
  <c r="O86" i="7"/>
  <c r="P86" i="7"/>
  <c r="Q86" i="7"/>
  <c r="R86" i="7"/>
  <c r="S86" i="7"/>
  <c r="T86" i="7"/>
  <c r="U86" i="7"/>
  <c r="V86" i="7"/>
  <c r="W86" i="7"/>
  <c r="X86" i="7"/>
  <c r="Y86" i="7"/>
  <c r="Z86" i="7"/>
  <c r="B87" i="7"/>
  <c r="C87" i="7"/>
  <c r="D87" i="7"/>
  <c r="E87" i="7"/>
  <c r="F87" i="7"/>
  <c r="G87" i="7"/>
  <c r="H87" i="7"/>
  <c r="I87" i="7"/>
  <c r="J87" i="7"/>
  <c r="K87" i="7"/>
  <c r="L87" i="7"/>
  <c r="M87" i="7"/>
  <c r="N87" i="7"/>
  <c r="O87" i="7"/>
  <c r="P87" i="7"/>
  <c r="Q87" i="7"/>
  <c r="R87" i="7"/>
  <c r="S87" i="7"/>
  <c r="T87" i="7"/>
  <c r="U87" i="7"/>
  <c r="V87" i="7"/>
  <c r="W87" i="7"/>
  <c r="X87" i="7"/>
  <c r="Y87" i="7"/>
  <c r="Z87" i="7"/>
  <c r="B88" i="7"/>
  <c r="C88" i="7"/>
  <c r="D88" i="7"/>
  <c r="E88" i="7"/>
  <c r="F88" i="7"/>
  <c r="G88" i="7"/>
  <c r="H88" i="7"/>
  <c r="I88" i="7"/>
  <c r="J88" i="7"/>
  <c r="K88" i="7"/>
  <c r="L88" i="7"/>
  <c r="M88" i="7"/>
  <c r="N88" i="7"/>
  <c r="O88" i="7"/>
  <c r="P88" i="7"/>
  <c r="Q88" i="7"/>
  <c r="R88" i="7"/>
  <c r="S88" i="7"/>
  <c r="T88" i="7"/>
  <c r="U88" i="7"/>
  <c r="V88" i="7"/>
  <c r="W88" i="7"/>
  <c r="X88" i="7"/>
  <c r="Y88" i="7"/>
  <c r="Z88" i="7"/>
  <c r="B89" i="7"/>
  <c r="C89" i="7"/>
  <c r="D89" i="7"/>
  <c r="E89" i="7"/>
  <c r="F89" i="7"/>
  <c r="G89" i="7"/>
  <c r="H89" i="7"/>
  <c r="I89" i="7"/>
  <c r="J89" i="7"/>
  <c r="K89" i="7"/>
  <c r="L89" i="7"/>
  <c r="M89" i="7"/>
  <c r="N89" i="7"/>
  <c r="O89" i="7"/>
  <c r="P89" i="7"/>
  <c r="Q89" i="7"/>
  <c r="R89" i="7"/>
  <c r="S89" i="7"/>
  <c r="T89" i="7"/>
  <c r="U89" i="7"/>
  <c r="V89" i="7"/>
  <c r="W89" i="7"/>
  <c r="X89" i="7"/>
  <c r="Y89" i="7"/>
  <c r="Z89" i="7"/>
  <c r="B90" i="7"/>
  <c r="C90" i="7"/>
  <c r="D90" i="7"/>
  <c r="E90" i="7"/>
  <c r="F90" i="7"/>
  <c r="G90" i="7"/>
  <c r="H90" i="7"/>
  <c r="I90" i="7"/>
  <c r="J90" i="7"/>
  <c r="K90" i="7"/>
  <c r="L90" i="7"/>
  <c r="M90" i="7"/>
  <c r="N90" i="7"/>
  <c r="O90" i="7"/>
  <c r="P90" i="7"/>
  <c r="Q90" i="7"/>
  <c r="R90" i="7"/>
  <c r="S90" i="7"/>
  <c r="T90" i="7"/>
  <c r="U90" i="7"/>
  <c r="V90" i="7"/>
  <c r="W90" i="7"/>
  <c r="X90" i="7"/>
  <c r="Y90" i="7"/>
  <c r="Z90" i="7"/>
  <c r="B91" i="7"/>
  <c r="C91" i="7"/>
  <c r="D91" i="7"/>
  <c r="E91" i="7"/>
  <c r="F91" i="7"/>
  <c r="G91" i="7"/>
  <c r="H91" i="7"/>
  <c r="I91" i="7"/>
  <c r="J91" i="7"/>
  <c r="K91" i="7"/>
  <c r="L91" i="7"/>
  <c r="M91" i="7"/>
  <c r="N91" i="7"/>
  <c r="O91" i="7"/>
  <c r="P91" i="7"/>
  <c r="Q91" i="7"/>
  <c r="R91" i="7"/>
  <c r="S91" i="7"/>
  <c r="T91" i="7"/>
  <c r="U91" i="7"/>
  <c r="V91" i="7"/>
  <c r="W91" i="7"/>
  <c r="X91" i="7"/>
  <c r="Y91" i="7"/>
  <c r="Z91" i="7"/>
  <c r="B92" i="7"/>
  <c r="C92" i="7"/>
  <c r="D92" i="7"/>
  <c r="E92" i="7"/>
  <c r="F92" i="7"/>
  <c r="G92" i="7"/>
  <c r="H92" i="7"/>
  <c r="I92" i="7"/>
  <c r="J92" i="7"/>
  <c r="K92" i="7"/>
  <c r="L92" i="7"/>
  <c r="M92" i="7"/>
  <c r="N92" i="7"/>
  <c r="O92" i="7"/>
  <c r="P92" i="7"/>
  <c r="Q92" i="7"/>
  <c r="R92" i="7"/>
  <c r="S92" i="7"/>
  <c r="T92" i="7"/>
  <c r="U92" i="7"/>
  <c r="V92" i="7"/>
  <c r="W92" i="7"/>
  <c r="X92" i="7"/>
  <c r="Y92" i="7"/>
  <c r="Z92" i="7"/>
  <c r="B93" i="7"/>
  <c r="C93" i="7"/>
  <c r="D93" i="7"/>
  <c r="E93" i="7"/>
  <c r="F93" i="7"/>
  <c r="G93" i="7"/>
  <c r="H93" i="7"/>
  <c r="I93" i="7"/>
  <c r="J93" i="7"/>
  <c r="K93" i="7"/>
  <c r="L93" i="7"/>
  <c r="M93" i="7"/>
  <c r="N93" i="7"/>
  <c r="O93" i="7"/>
  <c r="P93" i="7"/>
  <c r="Q93" i="7"/>
  <c r="R93" i="7"/>
  <c r="S93" i="7"/>
  <c r="T93" i="7"/>
  <c r="U93" i="7"/>
  <c r="V93" i="7"/>
  <c r="W93" i="7"/>
  <c r="X93" i="7"/>
  <c r="Y93" i="7"/>
  <c r="Z93" i="7"/>
  <c r="B94" i="7"/>
  <c r="C94" i="7"/>
  <c r="D94" i="7"/>
  <c r="E94" i="7"/>
  <c r="F94" i="7"/>
  <c r="G94" i="7"/>
  <c r="H94" i="7"/>
  <c r="I94" i="7"/>
  <c r="J94" i="7"/>
  <c r="K94" i="7"/>
  <c r="L94" i="7"/>
  <c r="M94" i="7"/>
  <c r="N94" i="7"/>
  <c r="O94" i="7"/>
  <c r="P94" i="7"/>
  <c r="Q94" i="7"/>
  <c r="R94" i="7"/>
  <c r="S94" i="7"/>
  <c r="T94" i="7"/>
  <c r="U94" i="7"/>
  <c r="V94" i="7"/>
  <c r="W94" i="7"/>
  <c r="X94" i="7"/>
  <c r="Y94" i="7"/>
  <c r="Z94" i="7"/>
  <c r="B95" i="7"/>
  <c r="C95" i="7"/>
  <c r="D95" i="7"/>
  <c r="E95" i="7"/>
  <c r="F95" i="7"/>
  <c r="G95" i="7"/>
  <c r="H95" i="7"/>
  <c r="I95" i="7"/>
  <c r="J95" i="7"/>
  <c r="K95" i="7"/>
  <c r="L95" i="7"/>
  <c r="M95" i="7"/>
  <c r="N95" i="7"/>
  <c r="O95" i="7"/>
  <c r="P95" i="7"/>
  <c r="Q95" i="7"/>
  <c r="R95" i="7"/>
  <c r="S95" i="7"/>
  <c r="T95" i="7"/>
  <c r="U95" i="7"/>
  <c r="V95" i="7"/>
  <c r="W95" i="7"/>
  <c r="X95" i="7"/>
  <c r="Y95" i="7"/>
  <c r="Z95" i="7"/>
  <c r="B96" i="7"/>
  <c r="C96" i="7"/>
  <c r="D96" i="7"/>
  <c r="E96" i="7"/>
  <c r="F96" i="7"/>
  <c r="G96" i="7"/>
  <c r="H96" i="7"/>
  <c r="I96" i="7"/>
  <c r="J96" i="7"/>
  <c r="K96" i="7"/>
  <c r="L96" i="7"/>
  <c r="M96" i="7"/>
  <c r="N96" i="7"/>
  <c r="O96" i="7"/>
  <c r="P96" i="7"/>
  <c r="Q96" i="7"/>
  <c r="R96" i="7"/>
  <c r="S96" i="7"/>
  <c r="T96" i="7"/>
  <c r="U96" i="7"/>
  <c r="V96" i="7"/>
  <c r="W96" i="7"/>
  <c r="X96" i="7"/>
  <c r="Y96" i="7"/>
  <c r="Z96" i="7"/>
  <c r="B97" i="7"/>
  <c r="C97" i="7"/>
  <c r="D97" i="7"/>
  <c r="E97" i="7"/>
  <c r="F97" i="7"/>
  <c r="G97" i="7"/>
  <c r="H97" i="7"/>
  <c r="I97" i="7"/>
  <c r="J97" i="7"/>
  <c r="K97" i="7"/>
  <c r="L97" i="7"/>
  <c r="M97" i="7"/>
  <c r="N97" i="7"/>
  <c r="O97" i="7"/>
  <c r="P97" i="7"/>
  <c r="Q97" i="7"/>
  <c r="R97" i="7"/>
  <c r="S97" i="7"/>
  <c r="T97" i="7"/>
  <c r="U97" i="7"/>
  <c r="V97" i="7"/>
  <c r="W97" i="7"/>
  <c r="X97" i="7"/>
  <c r="Y97" i="7"/>
  <c r="Z97" i="7"/>
  <c r="B98" i="7"/>
  <c r="C98" i="7"/>
  <c r="D98" i="7"/>
  <c r="E98" i="7"/>
  <c r="F98" i="7"/>
  <c r="G98" i="7"/>
  <c r="H98" i="7"/>
  <c r="I98" i="7"/>
  <c r="J98" i="7"/>
  <c r="K98" i="7"/>
  <c r="L98" i="7"/>
  <c r="M98" i="7"/>
  <c r="N98" i="7"/>
  <c r="O98" i="7"/>
  <c r="P98" i="7"/>
  <c r="Q98" i="7"/>
  <c r="R98" i="7"/>
  <c r="S98" i="7"/>
  <c r="T98" i="7"/>
  <c r="U98" i="7"/>
  <c r="V98" i="7"/>
  <c r="W98" i="7"/>
  <c r="X98" i="7"/>
  <c r="Y98" i="7"/>
  <c r="Z98" i="7"/>
  <c r="B99" i="7"/>
  <c r="C99" i="7"/>
  <c r="D99" i="7"/>
  <c r="E99" i="7"/>
  <c r="F99" i="7"/>
  <c r="G99" i="7"/>
  <c r="H99" i="7"/>
  <c r="I99" i="7"/>
  <c r="J99" i="7"/>
  <c r="K99" i="7"/>
  <c r="L99" i="7"/>
  <c r="M99" i="7"/>
  <c r="N99" i="7"/>
  <c r="O99" i="7"/>
  <c r="P99" i="7"/>
  <c r="Q99" i="7"/>
  <c r="R99" i="7"/>
  <c r="S99" i="7"/>
  <c r="T99" i="7"/>
  <c r="U99" i="7"/>
  <c r="V99" i="7"/>
  <c r="W99" i="7"/>
  <c r="X99" i="7"/>
  <c r="Y99" i="7"/>
  <c r="Z99" i="7"/>
  <c r="B100" i="7"/>
  <c r="C100" i="7"/>
  <c r="D100" i="7"/>
  <c r="E100" i="7"/>
  <c r="F100" i="7"/>
  <c r="G100" i="7"/>
  <c r="H100" i="7"/>
  <c r="I100" i="7"/>
  <c r="J100" i="7"/>
  <c r="K100" i="7"/>
  <c r="L100" i="7"/>
  <c r="M100" i="7"/>
  <c r="N100" i="7"/>
  <c r="O100" i="7"/>
  <c r="P100" i="7"/>
  <c r="Q100" i="7"/>
  <c r="R100" i="7"/>
  <c r="S100" i="7"/>
  <c r="T100" i="7"/>
  <c r="U100" i="7"/>
  <c r="V100" i="7"/>
  <c r="W100" i="7"/>
  <c r="X100" i="7"/>
  <c r="Y100" i="7"/>
  <c r="Z100" i="7"/>
  <c r="B101" i="7"/>
  <c r="C101" i="7"/>
  <c r="D101" i="7"/>
  <c r="E101" i="7"/>
  <c r="F101" i="7"/>
  <c r="G101" i="7"/>
  <c r="H101" i="7"/>
  <c r="I101" i="7"/>
  <c r="J101" i="7"/>
  <c r="K101" i="7"/>
  <c r="L101" i="7"/>
  <c r="M101" i="7"/>
  <c r="N101" i="7"/>
  <c r="O101" i="7"/>
  <c r="P101" i="7"/>
  <c r="Q101" i="7"/>
  <c r="R101" i="7"/>
  <c r="S101" i="7"/>
  <c r="T101" i="7"/>
  <c r="U101" i="7"/>
  <c r="V101" i="7"/>
  <c r="W101" i="7"/>
  <c r="X101" i="7"/>
  <c r="Y101" i="7"/>
  <c r="Z101" i="7"/>
  <c r="B102" i="7"/>
  <c r="C102" i="7"/>
  <c r="D102" i="7"/>
  <c r="E102" i="7"/>
  <c r="F102" i="7"/>
  <c r="G102" i="7"/>
  <c r="H102" i="7"/>
  <c r="I102" i="7"/>
  <c r="J102" i="7"/>
  <c r="K102" i="7"/>
  <c r="L102" i="7"/>
  <c r="M102" i="7"/>
  <c r="N102" i="7"/>
  <c r="O102" i="7"/>
  <c r="P102" i="7"/>
  <c r="Q102" i="7"/>
  <c r="R102" i="7"/>
  <c r="S102" i="7"/>
  <c r="T102" i="7"/>
  <c r="U102" i="7"/>
  <c r="V102" i="7"/>
  <c r="W102" i="7"/>
  <c r="X102" i="7"/>
  <c r="Y102" i="7"/>
  <c r="Z102" i="7"/>
  <c r="B103" i="7"/>
  <c r="C103" i="7"/>
  <c r="D103" i="7"/>
  <c r="E103" i="7"/>
  <c r="F103" i="7"/>
  <c r="G103" i="7"/>
  <c r="H103" i="7"/>
  <c r="I103" i="7"/>
  <c r="J103" i="7"/>
  <c r="K103" i="7"/>
  <c r="L103" i="7"/>
  <c r="M103" i="7"/>
  <c r="N103" i="7"/>
  <c r="O103" i="7"/>
  <c r="P103" i="7"/>
  <c r="Q103" i="7"/>
  <c r="R103" i="7"/>
  <c r="S103" i="7"/>
  <c r="T103" i="7"/>
  <c r="U103" i="7"/>
  <c r="V103" i="7"/>
  <c r="W103" i="7"/>
  <c r="X103" i="7"/>
  <c r="Y103" i="7"/>
  <c r="Z103" i="7"/>
  <c r="B104" i="7"/>
  <c r="C104" i="7"/>
  <c r="D104" i="7"/>
  <c r="E104" i="7"/>
  <c r="F104" i="7"/>
  <c r="G104" i="7"/>
  <c r="H104" i="7"/>
  <c r="I104" i="7"/>
  <c r="J104" i="7"/>
  <c r="K104" i="7"/>
  <c r="L104" i="7"/>
  <c r="M104" i="7"/>
  <c r="N104" i="7"/>
  <c r="O104" i="7"/>
  <c r="P104" i="7"/>
  <c r="Q104" i="7"/>
  <c r="R104" i="7"/>
  <c r="S104" i="7"/>
  <c r="T104" i="7"/>
  <c r="U104" i="7"/>
  <c r="V104" i="7"/>
  <c r="W104" i="7"/>
  <c r="X104" i="7"/>
  <c r="Y104" i="7"/>
  <c r="Z104" i="7"/>
  <c r="B105" i="7"/>
  <c r="C105" i="7"/>
  <c r="D105" i="7"/>
  <c r="E105" i="7"/>
  <c r="F105" i="7"/>
  <c r="G105" i="7"/>
  <c r="H105" i="7"/>
  <c r="I105" i="7"/>
  <c r="J105" i="7"/>
  <c r="K105" i="7"/>
  <c r="L105" i="7"/>
  <c r="M105" i="7"/>
  <c r="N105" i="7"/>
  <c r="O105" i="7"/>
  <c r="P105" i="7"/>
  <c r="Q105" i="7"/>
  <c r="R105" i="7"/>
  <c r="S105" i="7"/>
  <c r="T105" i="7"/>
  <c r="U105" i="7"/>
  <c r="V105" i="7"/>
  <c r="W105" i="7"/>
  <c r="X105" i="7"/>
  <c r="Y105" i="7"/>
  <c r="Z105" i="7"/>
  <c r="B106" i="7"/>
  <c r="C106" i="7"/>
  <c r="D106" i="7"/>
  <c r="E106" i="7"/>
  <c r="F106" i="7"/>
  <c r="G106" i="7"/>
  <c r="H106" i="7"/>
  <c r="I106" i="7"/>
  <c r="J106" i="7"/>
  <c r="K106" i="7"/>
  <c r="L106" i="7"/>
  <c r="M106" i="7"/>
  <c r="N106" i="7"/>
  <c r="O106" i="7"/>
  <c r="P106" i="7"/>
  <c r="Q106" i="7"/>
  <c r="R106" i="7"/>
  <c r="S106" i="7"/>
  <c r="T106" i="7"/>
  <c r="U106" i="7"/>
  <c r="V106" i="7"/>
  <c r="W106" i="7"/>
  <c r="X106" i="7"/>
  <c r="Y106" i="7"/>
  <c r="Z106" i="7"/>
  <c r="B107" i="7"/>
  <c r="C107" i="7"/>
  <c r="D107" i="7"/>
  <c r="E107" i="7"/>
  <c r="F107" i="7"/>
  <c r="G107" i="7"/>
  <c r="H107" i="7"/>
  <c r="I107" i="7"/>
  <c r="J107" i="7"/>
  <c r="K107" i="7"/>
  <c r="L107" i="7"/>
  <c r="M107" i="7"/>
  <c r="N107" i="7"/>
  <c r="O107" i="7"/>
  <c r="P107" i="7"/>
  <c r="Q107" i="7"/>
  <c r="R107" i="7"/>
  <c r="S107" i="7"/>
  <c r="T107" i="7"/>
  <c r="U107" i="7"/>
  <c r="V107" i="7"/>
  <c r="W107" i="7"/>
  <c r="X107" i="7"/>
  <c r="Y107" i="7"/>
  <c r="Z107" i="7"/>
  <c r="B108" i="7"/>
  <c r="C108" i="7"/>
  <c r="D108" i="7"/>
  <c r="E108" i="7"/>
  <c r="F108" i="7"/>
  <c r="G108" i="7"/>
  <c r="H108" i="7"/>
  <c r="I108" i="7"/>
  <c r="J108" i="7"/>
  <c r="K108" i="7"/>
  <c r="L108" i="7"/>
  <c r="M108" i="7"/>
  <c r="N108" i="7"/>
  <c r="O108" i="7"/>
  <c r="P108" i="7"/>
  <c r="Q108" i="7"/>
  <c r="R108" i="7"/>
  <c r="S108" i="7"/>
  <c r="T108" i="7"/>
  <c r="U108" i="7"/>
  <c r="V108" i="7"/>
  <c r="W108" i="7"/>
  <c r="X108" i="7"/>
  <c r="Y108" i="7"/>
  <c r="Z108" i="7"/>
  <c r="B109" i="7"/>
  <c r="C109" i="7"/>
  <c r="D109" i="7"/>
  <c r="E109" i="7"/>
  <c r="F109" i="7"/>
  <c r="G109" i="7"/>
  <c r="H109" i="7"/>
  <c r="I109" i="7"/>
  <c r="J109" i="7"/>
  <c r="K109" i="7"/>
  <c r="L109" i="7"/>
  <c r="M109" i="7"/>
  <c r="N109" i="7"/>
  <c r="O109" i="7"/>
  <c r="P109" i="7"/>
  <c r="Q109" i="7"/>
  <c r="R109" i="7"/>
  <c r="S109" i="7"/>
  <c r="T109" i="7"/>
  <c r="U109" i="7"/>
  <c r="V109" i="7"/>
  <c r="W109" i="7"/>
  <c r="X109" i="7"/>
  <c r="Y109" i="7"/>
  <c r="Z109" i="7"/>
  <c r="B110" i="7"/>
  <c r="C110" i="7"/>
  <c r="D110" i="7"/>
  <c r="E110" i="7"/>
  <c r="F110" i="7"/>
  <c r="G110" i="7"/>
  <c r="H110" i="7"/>
  <c r="I110" i="7"/>
  <c r="J110" i="7"/>
  <c r="K110" i="7"/>
  <c r="L110" i="7"/>
  <c r="M110" i="7"/>
  <c r="N110" i="7"/>
  <c r="O110" i="7"/>
  <c r="P110" i="7"/>
  <c r="Q110" i="7"/>
  <c r="R110" i="7"/>
  <c r="S110" i="7"/>
  <c r="T110" i="7"/>
  <c r="U110" i="7"/>
  <c r="V110" i="7"/>
  <c r="W110" i="7"/>
  <c r="X110" i="7"/>
  <c r="Y110" i="7"/>
  <c r="Z110" i="7"/>
  <c r="B111" i="7"/>
  <c r="C111" i="7"/>
  <c r="D111" i="7"/>
  <c r="E111" i="7"/>
  <c r="F111" i="7"/>
  <c r="G111" i="7"/>
  <c r="H111" i="7"/>
  <c r="I111" i="7"/>
  <c r="J111" i="7"/>
  <c r="K111" i="7"/>
  <c r="L111" i="7"/>
  <c r="M111" i="7"/>
  <c r="N111" i="7"/>
  <c r="O111" i="7"/>
  <c r="P111" i="7"/>
  <c r="Q111" i="7"/>
  <c r="R111" i="7"/>
  <c r="S111" i="7"/>
  <c r="T111" i="7"/>
  <c r="U111" i="7"/>
  <c r="V111" i="7"/>
  <c r="W111" i="7"/>
  <c r="X111" i="7"/>
  <c r="Y111" i="7"/>
  <c r="Z111" i="7"/>
  <c r="B112" i="7"/>
  <c r="C112" i="7"/>
  <c r="D112" i="7"/>
  <c r="E112" i="7"/>
  <c r="F112" i="7"/>
  <c r="G112" i="7"/>
  <c r="H112" i="7"/>
  <c r="I112" i="7"/>
  <c r="J112" i="7"/>
  <c r="K112" i="7"/>
  <c r="L112" i="7"/>
  <c r="M112" i="7"/>
  <c r="N112" i="7"/>
  <c r="O112" i="7"/>
  <c r="P112" i="7"/>
  <c r="Q112" i="7"/>
  <c r="R112" i="7"/>
  <c r="S112" i="7"/>
  <c r="T112" i="7"/>
  <c r="U112" i="7"/>
  <c r="V112" i="7"/>
  <c r="W112" i="7"/>
  <c r="X112" i="7"/>
  <c r="Y112" i="7"/>
  <c r="Z112" i="7"/>
  <c r="B113" i="7"/>
  <c r="C113" i="7"/>
  <c r="D113" i="7"/>
  <c r="E113" i="7"/>
  <c r="F113" i="7"/>
  <c r="G113" i="7"/>
  <c r="H113" i="7"/>
  <c r="I113" i="7"/>
  <c r="J113" i="7"/>
  <c r="K113" i="7"/>
  <c r="L113" i="7"/>
  <c r="M113" i="7"/>
  <c r="N113" i="7"/>
  <c r="O113" i="7"/>
  <c r="P113" i="7"/>
  <c r="Q113" i="7"/>
  <c r="R113" i="7"/>
  <c r="S113" i="7"/>
  <c r="T113" i="7"/>
  <c r="U113" i="7"/>
  <c r="V113" i="7"/>
  <c r="W113" i="7"/>
  <c r="X113" i="7"/>
  <c r="Y113" i="7"/>
  <c r="Z113" i="7"/>
  <c r="B114" i="7"/>
  <c r="C114" i="7"/>
  <c r="D114" i="7"/>
  <c r="E114" i="7"/>
  <c r="F114" i="7"/>
  <c r="G114" i="7"/>
  <c r="H114" i="7"/>
  <c r="I114" i="7"/>
  <c r="J114" i="7"/>
  <c r="K114" i="7"/>
  <c r="L114" i="7"/>
  <c r="M114" i="7"/>
  <c r="N114" i="7"/>
  <c r="O114" i="7"/>
  <c r="P114" i="7"/>
  <c r="Q114" i="7"/>
  <c r="R114" i="7"/>
  <c r="S114" i="7"/>
  <c r="T114" i="7"/>
  <c r="U114" i="7"/>
  <c r="V114" i="7"/>
  <c r="W114" i="7"/>
  <c r="X114" i="7"/>
  <c r="Y114" i="7"/>
  <c r="Z114" i="7"/>
  <c r="B115" i="7"/>
  <c r="C115" i="7"/>
  <c r="D115" i="7"/>
  <c r="E115" i="7"/>
  <c r="F115" i="7"/>
  <c r="G115" i="7"/>
  <c r="H115" i="7"/>
  <c r="I115" i="7"/>
  <c r="J115" i="7"/>
  <c r="K115" i="7"/>
  <c r="L115" i="7"/>
  <c r="M115" i="7"/>
  <c r="N115" i="7"/>
  <c r="O115" i="7"/>
  <c r="P115" i="7"/>
  <c r="Q115" i="7"/>
  <c r="R115" i="7"/>
  <c r="S115" i="7"/>
  <c r="T115" i="7"/>
  <c r="U115" i="7"/>
  <c r="V115" i="7"/>
  <c r="W115" i="7"/>
  <c r="X115" i="7"/>
  <c r="Y115" i="7"/>
  <c r="Z115" i="7"/>
  <c r="B116" i="7"/>
  <c r="C116" i="7"/>
  <c r="D116" i="7"/>
  <c r="E116" i="7"/>
  <c r="F116" i="7"/>
  <c r="G116" i="7"/>
  <c r="H116" i="7"/>
  <c r="I116" i="7"/>
  <c r="J116" i="7"/>
  <c r="K116" i="7"/>
  <c r="L116" i="7"/>
  <c r="M116" i="7"/>
  <c r="N116" i="7"/>
  <c r="O116" i="7"/>
  <c r="P116" i="7"/>
  <c r="Q116" i="7"/>
  <c r="R116" i="7"/>
  <c r="S116" i="7"/>
  <c r="T116" i="7"/>
  <c r="U116" i="7"/>
  <c r="V116" i="7"/>
  <c r="W116" i="7"/>
  <c r="X116" i="7"/>
  <c r="Y116" i="7"/>
  <c r="Z116" i="7"/>
  <c r="B117" i="7"/>
  <c r="C117" i="7"/>
  <c r="D117" i="7"/>
  <c r="E117" i="7"/>
  <c r="F117" i="7"/>
  <c r="G117" i="7"/>
  <c r="H117" i="7"/>
  <c r="I117" i="7"/>
  <c r="J117" i="7"/>
  <c r="K117" i="7"/>
  <c r="L117" i="7"/>
  <c r="M117" i="7"/>
  <c r="N117" i="7"/>
  <c r="O117" i="7"/>
  <c r="P117" i="7"/>
  <c r="Q117" i="7"/>
  <c r="R117" i="7"/>
  <c r="S117" i="7"/>
  <c r="T117" i="7"/>
  <c r="U117" i="7"/>
  <c r="V117" i="7"/>
  <c r="W117" i="7"/>
  <c r="X117" i="7"/>
  <c r="Y117" i="7"/>
  <c r="Z117" i="7"/>
  <c r="B118" i="7"/>
  <c r="C118" i="7"/>
  <c r="D118" i="7"/>
  <c r="E118" i="7"/>
  <c r="F118" i="7"/>
  <c r="G118" i="7"/>
  <c r="H118" i="7"/>
  <c r="I118" i="7"/>
  <c r="J118" i="7"/>
  <c r="K118" i="7"/>
  <c r="L118" i="7"/>
  <c r="M118" i="7"/>
  <c r="N118" i="7"/>
  <c r="O118" i="7"/>
  <c r="P118" i="7"/>
  <c r="Q118" i="7"/>
  <c r="R118" i="7"/>
  <c r="S118" i="7"/>
  <c r="T118" i="7"/>
  <c r="U118" i="7"/>
  <c r="V118" i="7"/>
  <c r="W118" i="7"/>
  <c r="X118" i="7"/>
  <c r="Y118" i="7"/>
  <c r="Z118" i="7"/>
  <c r="B119" i="7"/>
  <c r="C119" i="7"/>
  <c r="D119" i="7"/>
  <c r="E119" i="7"/>
  <c r="F119" i="7"/>
  <c r="G119" i="7"/>
  <c r="H119" i="7"/>
  <c r="I119" i="7"/>
  <c r="J119" i="7"/>
  <c r="K119" i="7"/>
  <c r="L119" i="7"/>
  <c r="M119" i="7"/>
  <c r="N119" i="7"/>
  <c r="O119" i="7"/>
  <c r="P119" i="7"/>
  <c r="Q119" i="7"/>
  <c r="R119" i="7"/>
  <c r="S119" i="7"/>
  <c r="T119" i="7"/>
  <c r="U119" i="7"/>
  <c r="V119" i="7"/>
  <c r="W119" i="7"/>
  <c r="X119" i="7"/>
  <c r="Y119" i="7"/>
  <c r="Z119" i="7"/>
  <c r="B120" i="7"/>
  <c r="C120" i="7"/>
  <c r="D120" i="7"/>
  <c r="E120" i="7"/>
  <c r="F120" i="7"/>
  <c r="G120" i="7"/>
  <c r="H120" i="7"/>
  <c r="I120" i="7"/>
  <c r="J120" i="7"/>
  <c r="K120" i="7"/>
  <c r="L120" i="7"/>
  <c r="M120" i="7"/>
  <c r="N120" i="7"/>
  <c r="O120" i="7"/>
  <c r="P120" i="7"/>
  <c r="Q120" i="7"/>
  <c r="R120" i="7"/>
  <c r="S120" i="7"/>
  <c r="T120" i="7"/>
  <c r="U120" i="7"/>
  <c r="V120" i="7"/>
  <c r="W120" i="7"/>
  <c r="X120" i="7"/>
  <c r="Y120" i="7"/>
  <c r="Z120" i="7"/>
  <c r="B121" i="7"/>
  <c r="C121" i="7"/>
  <c r="D121" i="7"/>
  <c r="E121" i="7"/>
  <c r="F121" i="7"/>
  <c r="G121" i="7"/>
  <c r="H121" i="7"/>
  <c r="I121" i="7"/>
  <c r="J121" i="7"/>
  <c r="K121" i="7"/>
  <c r="L121" i="7"/>
  <c r="M121" i="7"/>
  <c r="N121" i="7"/>
  <c r="O121" i="7"/>
  <c r="P121" i="7"/>
  <c r="Q121" i="7"/>
  <c r="R121" i="7"/>
  <c r="S121" i="7"/>
  <c r="T121" i="7"/>
  <c r="U121" i="7"/>
  <c r="V121" i="7"/>
  <c r="W121" i="7"/>
  <c r="X121" i="7"/>
  <c r="Y121" i="7"/>
  <c r="Z121" i="7"/>
  <c r="B122" i="7"/>
  <c r="C122" i="7"/>
  <c r="D122" i="7"/>
  <c r="E122" i="7"/>
  <c r="F122" i="7"/>
  <c r="G122" i="7"/>
  <c r="H122" i="7"/>
  <c r="I122" i="7"/>
  <c r="J122" i="7"/>
  <c r="K122" i="7"/>
  <c r="L122" i="7"/>
  <c r="M122" i="7"/>
  <c r="N122" i="7"/>
  <c r="O122" i="7"/>
  <c r="P122" i="7"/>
  <c r="Q122" i="7"/>
  <c r="R122" i="7"/>
  <c r="S122" i="7"/>
  <c r="T122" i="7"/>
  <c r="U122" i="7"/>
  <c r="V122" i="7"/>
  <c r="W122" i="7"/>
  <c r="X122" i="7"/>
  <c r="Y122" i="7"/>
  <c r="Z122" i="7"/>
  <c r="B123" i="7"/>
  <c r="C123" i="7"/>
  <c r="D123" i="7"/>
  <c r="E123" i="7"/>
  <c r="F123" i="7"/>
  <c r="G123" i="7"/>
  <c r="H123" i="7"/>
  <c r="I123" i="7"/>
  <c r="J123" i="7"/>
  <c r="K123" i="7"/>
  <c r="L123" i="7"/>
  <c r="M123" i="7"/>
  <c r="N123" i="7"/>
  <c r="O123" i="7"/>
  <c r="P123" i="7"/>
  <c r="Q123" i="7"/>
  <c r="R123" i="7"/>
  <c r="S123" i="7"/>
  <c r="T123" i="7"/>
  <c r="U123" i="7"/>
  <c r="V123" i="7"/>
  <c r="W123" i="7"/>
  <c r="X123" i="7"/>
  <c r="Y123" i="7"/>
  <c r="Z123" i="7"/>
  <c r="B124" i="7"/>
  <c r="C124" i="7"/>
  <c r="D124" i="7"/>
  <c r="E124" i="7"/>
  <c r="F124" i="7"/>
  <c r="G124" i="7"/>
  <c r="H124" i="7"/>
  <c r="I124" i="7"/>
  <c r="J124" i="7"/>
  <c r="K124" i="7"/>
  <c r="L124" i="7"/>
  <c r="M124" i="7"/>
  <c r="N124" i="7"/>
  <c r="O124" i="7"/>
  <c r="P124" i="7"/>
  <c r="Q124" i="7"/>
  <c r="R124" i="7"/>
  <c r="S124" i="7"/>
  <c r="T124" i="7"/>
  <c r="U124" i="7"/>
  <c r="V124" i="7"/>
  <c r="W124" i="7"/>
  <c r="X124" i="7"/>
  <c r="Y124" i="7"/>
  <c r="Z124" i="7"/>
  <c r="B125" i="7"/>
  <c r="C125" i="7"/>
  <c r="D125" i="7"/>
  <c r="E125" i="7"/>
  <c r="F125" i="7"/>
  <c r="G125" i="7"/>
  <c r="H125" i="7"/>
  <c r="I125" i="7"/>
  <c r="J125" i="7"/>
  <c r="K125" i="7"/>
  <c r="L125" i="7"/>
  <c r="M125" i="7"/>
  <c r="N125" i="7"/>
  <c r="O125" i="7"/>
  <c r="P125" i="7"/>
  <c r="Q125" i="7"/>
  <c r="R125" i="7"/>
  <c r="S125" i="7"/>
  <c r="T125" i="7"/>
  <c r="U125" i="7"/>
  <c r="V125" i="7"/>
  <c r="W125" i="7"/>
  <c r="X125" i="7"/>
  <c r="Y125" i="7"/>
  <c r="Z125" i="7"/>
  <c r="B126" i="7"/>
  <c r="C126" i="7"/>
  <c r="D126" i="7"/>
  <c r="E126" i="7"/>
  <c r="F126" i="7"/>
  <c r="G126" i="7"/>
  <c r="H126" i="7"/>
  <c r="I126" i="7"/>
  <c r="J126" i="7"/>
  <c r="K126" i="7"/>
  <c r="L126" i="7"/>
  <c r="M126" i="7"/>
  <c r="N126" i="7"/>
  <c r="O126" i="7"/>
  <c r="P126" i="7"/>
  <c r="Q126" i="7"/>
  <c r="R126" i="7"/>
  <c r="S126" i="7"/>
  <c r="T126" i="7"/>
  <c r="U126" i="7"/>
  <c r="V126" i="7"/>
  <c r="W126" i="7"/>
  <c r="X126" i="7"/>
  <c r="Y126" i="7"/>
  <c r="Z126" i="7"/>
  <c r="B127" i="7"/>
  <c r="C127" i="7"/>
  <c r="D127" i="7"/>
  <c r="E127" i="7"/>
  <c r="F127" i="7"/>
  <c r="G127" i="7"/>
  <c r="H127" i="7"/>
  <c r="I127" i="7"/>
  <c r="J127" i="7"/>
  <c r="K127" i="7"/>
  <c r="L127" i="7"/>
  <c r="M127" i="7"/>
  <c r="N127" i="7"/>
  <c r="O127" i="7"/>
  <c r="P127" i="7"/>
  <c r="Q127" i="7"/>
  <c r="R127" i="7"/>
  <c r="S127" i="7"/>
  <c r="T127" i="7"/>
  <c r="U127" i="7"/>
  <c r="V127" i="7"/>
  <c r="W127" i="7"/>
  <c r="X127" i="7"/>
  <c r="Y127" i="7"/>
  <c r="Z127" i="7"/>
  <c r="B128" i="7"/>
  <c r="C128" i="7"/>
  <c r="D128" i="7"/>
  <c r="E128" i="7"/>
  <c r="F128" i="7"/>
  <c r="G128" i="7"/>
  <c r="H128" i="7"/>
  <c r="I128" i="7"/>
  <c r="J128" i="7"/>
  <c r="K128" i="7"/>
  <c r="L128" i="7"/>
  <c r="M128" i="7"/>
  <c r="N128" i="7"/>
  <c r="O128" i="7"/>
  <c r="P128" i="7"/>
  <c r="Q128" i="7"/>
  <c r="R128" i="7"/>
  <c r="S128" i="7"/>
  <c r="T128" i="7"/>
  <c r="U128" i="7"/>
  <c r="V128" i="7"/>
  <c r="W128" i="7"/>
  <c r="X128" i="7"/>
  <c r="Y128" i="7"/>
  <c r="Z128" i="7"/>
  <c r="B129" i="7"/>
  <c r="C129" i="7"/>
  <c r="D129" i="7"/>
  <c r="E129" i="7"/>
  <c r="F129" i="7"/>
  <c r="G129" i="7"/>
  <c r="H129" i="7"/>
  <c r="I129" i="7"/>
  <c r="J129" i="7"/>
  <c r="K129" i="7"/>
  <c r="L129" i="7"/>
  <c r="M129" i="7"/>
  <c r="N129" i="7"/>
  <c r="O129" i="7"/>
  <c r="P129" i="7"/>
  <c r="Q129" i="7"/>
  <c r="R129" i="7"/>
  <c r="S129" i="7"/>
  <c r="T129" i="7"/>
  <c r="U129" i="7"/>
  <c r="V129" i="7"/>
  <c r="W129" i="7"/>
  <c r="X129" i="7"/>
  <c r="Y129" i="7"/>
  <c r="Z129" i="7"/>
  <c r="B130" i="7"/>
  <c r="C130" i="7"/>
  <c r="D130" i="7"/>
  <c r="E130" i="7"/>
  <c r="F130" i="7"/>
  <c r="G130" i="7"/>
  <c r="H130" i="7"/>
  <c r="I130" i="7"/>
  <c r="J130" i="7"/>
  <c r="K130" i="7"/>
  <c r="L130" i="7"/>
  <c r="M130" i="7"/>
  <c r="N130" i="7"/>
  <c r="O130" i="7"/>
  <c r="P130" i="7"/>
  <c r="Q130" i="7"/>
  <c r="R130" i="7"/>
  <c r="S130" i="7"/>
  <c r="T130" i="7"/>
  <c r="U130" i="7"/>
  <c r="V130" i="7"/>
  <c r="W130" i="7"/>
  <c r="X130" i="7"/>
  <c r="Y130" i="7"/>
  <c r="Z130" i="7"/>
  <c r="B131" i="7"/>
  <c r="C131" i="7"/>
  <c r="D131" i="7"/>
  <c r="E131" i="7"/>
  <c r="F131" i="7"/>
  <c r="G131" i="7"/>
  <c r="H131" i="7"/>
  <c r="I131" i="7"/>
  <c r="J131" i="7"/>
  <c r="K131" i="7"/>
  <c r="L131" i="7"/>
  <c r="M131" i="7"/>
  <c r="N131" i="7"/>
  <c r="O131" i="7"/>
  <c r="P131" i="7"/>
  <c r="Q131" i="7"/>
  <c r="R131" i="7"/>
  <c r="S131" i="7"/>
  <c r="T131" i="7"/>
  <c r="U131" i="7"/>
  <c r="V131" i="7"/>
  <c r="W131" i="7"/>
  <c r="X131" i="7"/>
  <c r="Y131" i="7"/>
  <c r="Z131" i="7"/>
  <c r="B132" i="7"/>
  <c r="C132" i="7"/>
  <c r="D132" i="7"/>
  <c r="E132" i="7"/>
  <c r="F132" i="7"/>
  <c r="G132" i="7"/>
  <c r="H132" i="7"/>
  <c r="I132" i="7"/>
  <c r="J132" i="7"/>
  <c r="K132" i="7"/>
  <c r="L132" i="7"/>
  <c r="M132" i="7"/>
  <c r="N132" i="7"/>
  <c r="O132" i="7"/>
  <c r="P132" i="7"/>
  <c r="Q132" i="7"/>
  <c r="R132" i="7"/>
  <c r="S132" i="7"/>
  <c r="T132" i="7"/>
  <c r="U132" i="7"/>
  <c r="V132" i="7"/>
  <c r="W132" i="7"/>
  <c r="X132" i="7"/>
  <c r="Y132" i="7"/>
  <c r="Z132" i="7"/>
  <c r="B133" i="7"/>
  <c r="C133" i="7"/>
  <c r="D133" i="7"/>
  <c r="E133" i="7"/>
  <c r="F133" i="7"/>
  <c r="G133" i="7"/>
  <c r="H133" i="7"/>
  <c r="I133" i="7"/>
  <c r="J133" i="7"/>
  <c r="K133" i="7"/>
  <c r="L133" i="7"/>
  <c r="M133" i="7"/>
  <c r="N133" i="7"/>
  <c r="O133" i="7"/>
  <c r="P133" i="7"/>
  <c r="Q133" i="7"/>
  <c r="R133" i="7"/>
  <c r="S133" i="7"/>
  <c r="T133" i="7"/>
  <c r="U133" i="7"/>
  <c r="V133" i="7"/>
  <c r="W133" i="7"/>
  <c r="X133" i="7"/>
  <c r="Y133" i="7"/>
  <c r="Z133" i="7"/>
  <c r="B134" i="7"/>
  <c r="C134" i="7"/>
  <c r="D134" i="7"/>
  <c r="E134" i="7"/>
  <c r="F134" i="7"/>
  <c r="G134" i="7"/>
  <c r="H134" i="7"/>
  <c r="I134" i="7"/>
  <c r="J134" i="7"/>
  <c r="K134" i="7"/>
  <c r="L134" i="7"/>
  <c r="M134" i="7"/>
  <c r="N134" i="7"/>
  <c r="O134" i="7"/>
  <c r="P134" i="7"/>
  <c r="Q134" i="7"/>
  <c r="R134" i="7"/>
  <c r="S134" i="7"/>
  <c r="T134" i="7"/>
  <c r="U134" i="7"/>
  <c r="V134" i="7"/>
  <c r="W134" i="7"/>
  <c r="X134" i="7"/>
  <c r="Y134" i="7"/>
  <c r="Z134" i="7"/>
  <c r="B135" i="7"/>
  <c r="C135" i="7"/>
  <c r="D135" i="7"/>
  <c r="E135" i="7"/>
  <c r="F135" i="7"/>
  <c r="G135" i="7"/>
  <c r="H135" i="7"/>
  <c r="I135" i="7"/>
  <c r="J135" i="7"/>
  <c r="K135" i="7"/>
  <c r="L135" i="7"/>
  <c r="M135" i="7"/>
  <c r="N135" i="7"/>
  <c r="O135" i="7"/>
  <c r="P135" i="7"/>
  <c r="Q135" i="7"/>
  <c r="R135" i="7"/>
  <c r="S135" i="7"/>
  <c r="T135" i="7"/>
  <c r="U135" i="7"/>
  <c r="V135" i="7"/>
  <c r="W135" i="7"/>
  <c r="X135" i="7"/>
  <c r="Y135" i="7"/>
  <c r="Z135" i="7"/>
  <c r="B136" i="7"/>
  <c r="C136" i="7"/>
  <c r="D136" i="7"/>
  <c r="E136" i="7"/>
  <c r="F136" i="7"/>
  <c r="G136" i="7"/>
  <c r="H136" i="7"/>
  <c r="I136" i="7"/>
  <c r="J136" i="7"/>
  <c r="K136" i="7"/>
  <c r="L136" i="7"/>
  <c r="M136" i="7"/>
  <c r="N136" i="7"/>
  <c r="O136" i="7"/>
  <c r="P136" i="7"/>
  <c r="Q136" i="7"/>
  <c r="R136" i="7"/>
  <c r="S136" i="7"/>
  <c r="T136" i="7"/>
  <c r="U136" i="7"/>
  <c r="V136" i="7"/>
  <c r="W136" i="7"/>
  <c r="X136" i="7"/>
  <c r="Y136" i="7"/>
  <c r="Z136" i="7"/>
  <c r="B137" i="7"/>
  <c r="C137" i="7"/>
  <c r="D137" i="7"/>
  <c r="E137" i="7"/>
  <c r="F137" i="7"/>
  <c r="G137" i="7"/>
  <c r="H137" i="7"/>
  <c r="I137" i="7"/>
  <c r="J137" i="7"/>
  <c r="K137" i="7"/>
  <c r="L137" i="7"/>
  <c r="M137" i="7"/>
  <c r="N137" i="7"/>
  <c r="O137" i="7"/>
  <c r="P137" i="7"/>
  <c r="Q137" i="7"/>
  <c r="R137" i="7"/>
  <c r="S137" i="7"/>
  <c r="T137" i="7"/>
  <c r="U137" i="7"/>
  <c r="V137" i="7"/>
  <c r="W137" i="7"/>
  <c r="X137" i="7"/>
  <c r="Y137" i="7"/>
  <c r="Z137" i="7"/>
  <c r="B138" i="7"/>
  <c r="C138" i="7"/>
  <c r="D138" i="7"/>
  <c r="E138" i="7"/>
  <c r="F138" i="7"/>
  <c r="G138" i="7"/>
  <c r="H138" i="7"/>
  <c r="I138" i="7"/>
  <c r="J138" i="7"/>
  <c r="K138" i="7"/>
  <c r="L138" i="7"/>
  <c r="M138" i="7"/>
  <c r="N138" i="7"/>
  <c r="O138" i="7"/>
  <c r="P138" i="7"/>
  <c r="Q138" i="7"/>
  <c r="R138" i="7"/>
  <c r="S138" i="7"/>
  <c r="T138" i="7"/>
  <c r="U138" i="7"/>
  <c r="V138" i="7"/>
  <c r="W138" i="7"/>
  <c r="X138" i="7"/>
  <c r="Y138" i="7"/>
  <c r="Z138" i="7"/>
  <c r="B139" i="7"/>
  <c r="C139" i="7"/>
  <c r="D139" i="7"/>
  <c r="E139" i="7"/>
  <c r="F139" i="7"/>
  <c r="G139" i="7"/>
  <c r="H139" i="7"/>
  <c r="I139" i="7"/>
  <c r="J139" i="7"/>
  <c r="K139" i="7"/>
  <c r="L139" i="7"/>
  <c r="M139" i="7"/>
  <c r="N139" i="7"/>
  <c r="O139" i="7"/>
  <c r="P139" i="7"/>
  <c r="Q139" i="7"/>
  <c r="R139" i="7"/>
  <c r="S139" i="7"/>
  <c r="T139" i="7"/>
  <c r="U139" i="7"/>
  <c r="V139" i="7"/>
  <c r="W139" i="7"/>
  <c r="X139" i="7"/>
  <c r="Y139" i="7"/>
  <c r="Z139" i="7"/>
  <c r="B140" i="7"/>
  <c r="C140" i="7"/>
  <c r="D140" i="7"/>
  <c r="E140" i="7"/>
  <c r="F140" i="7"/>
  <c r="G140" i="7"/>
  <c r="H140" i="7"/>
  <c r="I140" i="7"/>
  <c r="J140" i="7"/>
  <c r="K140" i="7"/>
  <c r="L140" i="7"/>
  <c r="M140" i="7"/>
  <c r="N140" i="7"/>
  <c r="O140" i="7"/>
  <c r="P140" i="7"/>
  <c r="Q140" i="7"/>
  <c r="R140" i="7"/>
  <c r="S140" i="7"/>
  <c r="T140" i="7"/>
  <c r="U140" i="7"/>
  <c r="V140" i="7"/>
  <c r="W140" i="7"/>
  <c r="X140" i="7"/>
  <c r="Y140" i="7"/>
  <c r="Z140" i="7"/>
  <c r="B141" i="7"/>
  <c r="C141" i="7"/>
  <c r="D141" i="7"/>
  <c r="E141" i="7"/>
  <c r="F141" i="7"/>
  <c r="G141" i="7"/>
  <c r="H141" i="7"/>
  <c r="I141" i="7"/>
  <c r="J141" i="7"/>
  <c r="K141" i="7"/>
  <c r="L141" i="7"/>
  <c r="M141" i="7"/>
  <c r="N141" i="7"/>
  <c r="O141" i="7"/>
  <c r="P141" i="7"/>
  <c r="Q141" i="7"/>
  <c r="R141" i="7"/>
  <c r="S141" i="7"/>
  <c r="T141" i="7"/>
  <c r="U141" i="7"/>
  <c r="V141" i="7"/>
  <c r="W141" i="7"/>
  <c r="X141" i="7"/>
  <c r="Y141" i="7"/>
  <c r="Z141" i="7"/>
  <c r="B142" i="7"/>
  <c r="C142" i="7"/>
  <c r="D142" i="7"/>
  <c r="E142" i="7"/>
  <c r="F142" i="7"/>
  <c r="G142" i="7"/>
  <c r="H142" i="7"/>
  <c r="I142" i="7"/>
  <c r="J142" i="7"/>
  <c r="K142" i="7"/>
  <c r="L142" i="7"/>
  <c r="M142" i="7"/>
  <c r="N142" i="7"/>
  <c r="O142" i="7"/>
  <c r="P142" i="7"/>
  <c r="Q142" i="7"/>
  <c r="R142" i="7"/>
  <c r="S142" i="7"/>
  <c r="T142" i="7"/>
  <c r="U142" i="7"/>
  <c r="V142" i="7"/>
  <c r="W142" i="7"/>
  <c r="X142" i="7"/>
  <c r="Y142" i="7"/>
  <c r="Z142" i="7"/>
  <c r="B143" i="7"/>
  <c r="C143" i="7"/>
  <c r="D143" i="7"/>
  <c r="E143" i="7"/>
  <c r="F143" i="7"/>
  <c r="G143" i="7"/>
  <c r="H143" i="7"/>
  <c r="I143" i="7"/>
  <c r="J143" i="7"/>
  <c r="K143" i="7"/>
  <c r="L143" i="7"/>
  <c r="M143" i="7"/>
  <c r="N143" i="7"/>
  <c r="O143" i="7"/>
  <c r="P143" i="7"/>
  <c r="Q143" i="7"/>
  <c r="R143" i="7"/>
  <c r="S143" i="7"/>
  <c r="T143" i="7"/>
  <c r="U143" i="7"/>
  <c r="V143" i="7"/>
  <c r="W143" i="7"/>
  <c r="X143" i="7"/>
  <c r="Y143" i="7"/>
  <c r="Z143" i="7"/>
  <c r="B144" i="7"/>
  <c r="C144" i="7"/>
  <c r="D144" i="7"/>
  <c r="E144" i="7"/>
  <c r="F144" i="7"/>
  <c r="G144" i="7"/>
  <c r="H144" i="7"/>
  <c r="I144" i="7"/>
  <c r="J144" i="7"/>
  <c r="K144" i="7"/>
  <c r="L144" i="7"/>
  <c r="M144" i="7"/>
  <c r="N144" i="7"/>
  <c r="O144" i="7"/>
  <c r="P144" i="7"/>
  <c r="Q144" i="7"/>
  <c r="R144" i="7"/>
  <c r="S144" i="7"/>
  <c r="T144" i="7"/>
  <c r="U144" i="7"/>
  <c r="V144" i="7"/>
  <c r="W144" i="7"/>
  <c r="X144" i="7"/>
  <c r="Y144" i="7"/>
  <c r="Z144" i="7"/>
  <c r="B145" i="7"/>
  <c r="C145" i="7"/>
  <c r="D145" i="7"/>
  <c r="E145" i="7"/>
  <c r="F145" i="7"/>
  <c r="G145" i="7"/>
  <c r="H145" i="7"/>
  <c r="I145" i="7"/>
  <c r="J145" i="7"/>
  <c r="K145" i="7"/>
  <c r="L145" i="7"/>
  <c r="M145" i="7"/>
  <c r="N145" i="7"/>
  <c r="O145" i="7"/>
  <c r="P145" i="7"/>
  <c r="Q145" i="7"/>
  <c r="R145" i="7"/>
  <c r="S145" i="7"/>
  <c r="T145" i="7"/>
  <c r="U145" i="7"/>
  <c r="V145" i="7"/>
  <c r="W145" i="7"/>
  <c r="X145" i="7"/>
  <c r="Y145" i="7"/>
  <c r="Z145" i="7"/>
  <c r="B146" i="7"/>
  <c r="C146" i="7"/>
  <c r="D146" i="7"/>
  <c r="E146" i="7"/>
  <c r="F146" i="7"/>
  <c r="G146" i="7"/>
  <c r="H146" i="7"/>
  <c r="I146" i="7"/>
  <c r="J146" i="7"/>
  <c r="K146" i="7"/>
  <c r="L146" i="7"/>
  <c r="M146" i="7"/>
  <c r="N146" i="7"/>
  <c r="O146" i="7"/>
  <c r="P146" i="7"/>
  <c r="Q146" i="7"/>
  <c r="R146" i="7"/>
  <c r="S146" i="7"/>
  <c r="T146" i="7"/>
  <c r="U146" i="7"/>
  <c r="V146" i="7"/>
  <c r="W146" i="7"/>
  <c r="X146" i="7"/>
  <c r="Y146" i="7"/>
  <c r="Z146" i="7"/>
  <c r="B147" i="7"/>
  <c r="C147" i="7"/>
  <c r="D147" i="7"/>
  <c r="E147" i="7"/>
  <c r="F147" i="7"/>
  <c r="G147" i="7"/>
  <c r="H147" i="7"/>
  <c r="I147" i="7"/>
  <c r="J147" i="7"/>
  <c r="K147" i="7"/>
  <c r="L147" i="7"/>
  <c r="M147" i="7"/>
  <c r="N147" i="7"/>
  <c r="O147" i="7"/>
  <c r="P147" i="7"/>
  <c r="Q147" i="7"/>
  <c r="R147" i="7"/>
  <c r="S147" i="7"/>
  <c r="T147" i="7"/>
  <c r="U147" i="7"/>
  <c r="V147" i="7"/>
  <c r="W147" i="7"/>
  <c r="X147" i="7"/>
  <c r="Y147" i="7"/>
  <c r="Z147" i="7"/>
  <c r="B148" i="7"/>
  <c r="C148" i="7"/>
  <c r="D148" i="7"/>
  <c r="E148" i="7"/>
  <c r="F148" i="7"/>
  <c r="G148" i="7"/>
  <c r="H148" i="7"/>
  <c r="I148" i="7"/>
  <c r="J148" i="7"/>
  <c r="K148" i="7"/>
  <c r="L148" i="7"/>
  <c r="M148" i="7"/>
  <c r="N148" i="7"/>
  <c r="O148" i="7"/>
  <c r="P148" i="7"/>
  <c r="Q148" i="7"/>
  <c r="R148" i="7"/>
  <c r="S148" i="7"/>
  <c r="T148" i="7"/>
  <c r="U148" i="7"/>
  <c r="V148" i="7"/>
  <c r="W148" i="7"/>
  <c r="X148" i="7"/>
  <c r="Y148" i="7"/>
  <c r="Z148" i="7"/>
  <c r="B149" i="7"/>
  <c r="C149" i="7"/>
  <c r="D149" i="7"/>
  <c r="E149" i="7"/>
  <c r="F149" i="7"/>
  <c r="G149" i="7"/>
  <c r="H149" i="7"/>
  <c r="I149" i="7"/>
  <c r="J149" i="7"/>
  <c r="K149" i="7"/>
  <c r="L149" i="7"/>
  <c r="M149" i="7"/>
  <c r="N149" i="7"/>
  <c r="O149" i="7"/>
  <c r="P149" i="7"/>
  <c r="Q149" i="7"/>
  <c r="R149" i="7"/>
  <c r="S149" i="7"/>
  <c r="T149" i="7"/>
  <c r="U149" i="7"/>
  <c r="V149" i="7"/>
  <c r="W149" i="7"/>
  <c r="X149" i="7"/>
  <c r="Y149" i="7"/>
  <c r="Z149" i="7"/>
  <c r="B150" i="7"/>
  <c r="C150" i="7"/>
  <c r="D150" i="7"/>
  <c r="E150" i="7"/>
  <c r="F150" i="7"/>
  <c r="G150" i="7"/>
  <c r="H150" i="7"/>
  <c r="I150" i="7"/>
  <c r="J150" i="7"/>
  <c r="K150" i="7"/>
  <c r="L150" i="7"/>
  <c r="M150" i="7"/>
  <c r="N150" i="7"/>
  <c r="O150" i="7"/>
  <c r="P150" i="7"/>
  <c r="Q150" i="7"/>
  <c r="R150" i="7"/>
  <c r="S150" i="7"/>
  <c r="T150" i="7"/>
  <c r="U150" i="7"/>
  <c r="V150" i="7"/>
  <c r="W150" i="7"/>
  <c r="X150" i="7"/>
  <c r="Y150" i="7"/>
  <c r="Z150" i="7"/>
  <c r="B151" i="7"/>
  <c r="C151" i="7"/>
  <c r="D151" i="7"/>
  <c r="E151" i="7"/>
  <c r="F151" i="7"/>
  <c r="G151" i="7"/>
  <c r="H151" i="7"/>
  <c r="I151" i="7"/>
  <c r="J151" i="7"/>
  <c r="K151" i="7"/>
  <c r="L151" i="7"/>
  <c r="M151" i="7"/>
  <c r="N151" i="7"/>
  <c r="O151" i="7"/>
  <c r="P151" i="7"/>
  <c r="Q151" i="7"/>
  <c r="R151" i="7"/>
  <c r="S151" i="7"/>
  <c r="T151" i="7"/>
  <c r="U151" i="7"/>
  <c r="V151" i="7"/>
  <c r="W151" i="7"/>
  <c r="X151" i="7"/>
  <c r="Y151" i="7"/>
  <c r="Z151" i="7"/>
  <c r="B152" i="7"/>
  <c r="C152" i="7"/>
  <c r="D152" i="7"/>
  <c r="E152" i="7"/>
  <c r="F152" i="7"/>
  <c r="G152" i="7"/>
  <c r="H152" i="7"/>
  <c r="I152" i="7"/>
  <c r="J152" i="7"/>
  <c r="K152" i="7"/>
  <c r="L152" i="7"/>
  <c r="M152" i="7"/>
  <c r="N152" i="7"/>
  <c r="O152" i="7"/>
  <c r="P152" i="7"/>
  <c r="Q152" i="7"/>
  <c r="R152" i="7"/>
  <c r="S152" i="7"/>
  <c r="T152" i="7"/>
  <c r="U152" i="7"/>
  <c r="V152" i="7"/>
  <c r="W152" i="7"/>
  <c r="X152" i="7"/>
  <c r="Y152" i="7"/>
  <c r="Z152" i="7"/>
  <c r="B153" i="7"/>
  <c r="C153" i="7"/>
  <c r="D153" i="7"/>
  <c r="E153" i="7"/>
  <c r="F153" i="7"/>
  <c r="G153" i="7"/>
  <c r="H153" i="7"/>
  <c r="I153" i="7"/>
  <c r="J153" i="7"/>
  <c r="K153" i="7"/>
  <c r="L153" i="7"/>
  <c r="M153" i="7"/>
  <c r="N153" i="7"/>
  <c r="O153" i="7"/>
  <c r="P153" i="7"/>
  <c r="Q153" i="7"/>
  <c r="R153" i="7"/>
  <c r="S153" i="7"/>
  <c r="T153" i="7"/>
  <c r="U153" i="7"/>
  <c r="V153" i="7"/>
  <c r="W153" i="7"/>
  <c r="X153" i="7"/>
  <c r="Y153" i="7"/>
  <c r="Z153" i="7"/>
  <c r="B154" i="7"/>
  <c r="C154" i="7"/>
  <c r="D154" i="7"/>
  <c r="E154" i="7"/>
  <c r="F154" i="7"/>
  <c r="G154" i="7"/>
  <c r="H154" i="7"/>
  <c r="I154" i="7"/>
  <c r="J154" i="7"/>
  <c r="K154" i="7"/>
  <c r="L154" i="7"/>
  <c r="M154" i="7"/>
  <c r="N154" i="7"/>
  <c r="O154" i="7"/>
  <c r="P154" i="7"/>
  <c r="Q154" i="7"/>
  <c r="R154" i="7"/>
  <c r="S154" i="7"/>
  <c r="T154" i="7"/>
  <c r="U154" i="7"/>
  <c r="V154" i="7"/>
  <c r="W154" i="7"/>
  <c r="X154" i="7"/>
  <c r="Y154" i="7"/>
  <c r="Z154" i="7"/>
  <c r="B155" i="7"/>
  <c r="C155" i="7"/>
  <c r="D155" i="7"/>
  <c r="E155" i="7"/>
  <c r="F155" i="7"/>
  <c r="G155" i="7"/>
  <c r="H155" i="7"/>
  <c r="I155" i="7"/>
  <c r="J155" i="7"/>
  <c r="K155" i="7"/>
  <c r="L155" i="7"/>
  <c r="M155" i="7"/>
  <c r="N155" i="7"/>
  <c r="O155" i="7"/>
  <c r="P155" i="7"/>
  <c r="Q155" i="7"/>
  <c r="R155" i="7"/>
  <c r="S155" i="7"/>
  <c r="T155" i="7"/>
  <c r="U155" i="7"/>
  <c r="V155" i="7"/>
  <c r="W155" i="7"/>
  <c r="X155" i="7"/>
  <c r="Y155" i="7"/>
  <c r="Z155" i="7"/>
  <c r="B156" i="7"/>
  <c r="C156" i="7"/>
  <c r="D156" i="7"/>
  <c r="E156" i="7"/>
  <c r="F156" i="7"/>
  <c r="G156" i="7"/>
  <c r="H156" i="7"/>
  <c r="I156" i="7"/>
  <c r="J156" i="7"/>
  <c r="K156" i="7"/>
  <c r="L156" i="7"/>
  <c r="M156" i="7"/>
  <c r="N156" i="7"/>
  <c r="O156" i="7"/>
  <c r="P156" i="7"/>
  <c r="Q156" i="7"/>
  <c r="R156" i="7"/>
  <c r="S156" i="7"/>
  <c r="T156" i="7"/>
  <c r="U156" i="7"/>
  <c r="V156" i="7"/>
  <c r="W156" i="7"/>
  <c r="X156" i="7"/>
  <c r="Y156" i="7"/>
  <c r="Z156" i="7"/>
  <c r="B157" i="7"/>
  <c r="C157" i="7"/>
  <c r="D157" i="7"/>
  <c r="E157" i="7"/>
  <c r="F157" i="7"/>
  <c r="G157" i="7"/>
  <c r="H157" i="7"/>
  <c r="I157" i="7"/>
  <c r="J157" i="7"/>
  <c r="K157" i="7"/>
  <c r="L157" i="7"/>
  <c r="M157" i="7"/>
  <c r="N157" i="7"/>
  <c r="O157" i="7"/>
  <c r="P157" i="7"/>
  <c r="Q157" i="7"/>
  <c r="R157" i="7"/>
  <c r="S157" i="7"/>
  <c r="T157" i="7"/>
  <c r="U157" i="7"/>
  <c r="V157" i="7"/>
  <c r="W157" i="7"/>
  <c r="X157" i="7"/>
  <c r="Y157" i="7"/>
  <c r="Z157" i="7"/>
  <c r="B158" i="7"/>
  <c r="C158" i="7"/>
  <c r="D158" i="7"/>
  <c r="E158" i="7"/>
  <c r="F158" i="7"/>
  <c r="G158" i="7"/>
  <c r="H158" i="7"/>
  <c r="I158" i="7"/>
  <c r="J158" i="7"/>
  <c r="K158" i="7"/>
  <c r="L158" i="7"/>
  <c r="M158" i="7"/>
  <c r="N158" i="7"/>
  <c r="O158" i="7"/>
  <c r="P158" i="7"/>
  <c r="Q158" i="7"/>
  <c r="R158" i="7"/>
  <c r="S158" i="7"/>
  <c r="T158" i="7"/>
  <c r="U158" i="7"/>
  <c r="V158" i="7"/>
  <c r="W158" i="7"/>
  <c r="X158" i="7"/>
  <c r="Y158" i="7"/>
  <c r="Z158" i="7"/>
  <c r="B159" i="7"/>
  <c r="C159" i="7"/>
  <c r="D159" i="7"/>
  <c r="E159" i="7"/>
  <c r="F159" i="7"/>
  <c r="G159" i="7"/>
  <c r="H159" i="7"/>
  <c r="I159" i="7"/>
  <c r="J159" i="7"/>
  <c r="K159" i="7"/>
  <c r="L159" i="7"/>
  <c r="M159" i="7"/>
  <c r="N159" i="7"/>
  <c r="O159" i="7"/>
  <c r="P159" i="7"/>
  <c r="Q159" i="7"/>
  <c r="R159" i="7"/>
  <c r="S159" i="7"/>
  <c r="T159" i="7"/>
  <c r="U159" i="7"/>
  <c r="V159" i="7"/>
  <c r="W159" i="7"/>
  <c r="X159" i="7"/>
  <c r="Y159" i="7"/>
  <c r="Z159" i="7"/>
  <c r="B160" i="7"/>
  <c r="C160" i="7"/>
  <c r="D160" i="7"/>
  <c r="E160" i="7"/>
  <c r="F160" i="7"/>
  <c r="G160" i="7"/>
  <c r="H160" i="7"/>
  <c r="I160" i="7"/>
  <c r="J160" i="7"/>
  <c r="K160" i="7"/>
  <c r="L160" i="7"/>
  <c r="M160" i="7"/>
  <c r="N160" i="7"/>
  <c r="O160" i="7"/>
  <c r="P160" i="7"/>
  <c r="Q160" i="7"/>
  <c r="R160" i="7"/>
  <c r="S160" i="7"/>
  <c r="T160" i="7"/>
  <c r="U160" i="7"/>
  <c r="V160" i="7"/>
  <c r="W160" i="7"/>
  <c r="X160" i="7"/>
  <c r="Y160" i="7"/>
  <c r="Z160" i="7"/>
  <c r="B161" i="7"/>
  <c r="C161" i="7"/>
  <c r="D161" i="7"/>
  <c r="E161" i="7"/>
  <c r="F161" i="7"/>
  <c r="G161" i="7"/>
  <c r="H161" i="7"/>
  <c r="I161" i="7"/>
  <c r="J161" i="7"/>
  <c r="K161" i="7"/>
  <c r="L161" i="7"/>
  <c r="M161" i="7"/>
  <c r="N161" i="7"/>
  <c r="O161" i="7"/>
  <c r="P161" i="7"/>
  <c r="Q161" i="7"/>
  <c r="R161" i="7"/>
  <c r="S161" i="7"/>
  <c r="T161" i="7"/>
  <c r="U161" i="7"/>
  <c r="V161" i="7"/>
  <c r="W161" i="7"/>
  <c r="X161" i="7"/>
  <c r="Y161" i="7"/>
  <c r="Z161" i="7"/>
  <c r="J40" i="9"/>
  <c r="J34" i="9"/>
  <c r="K34" i="9"/>
  <c r="L34" i="9"/>
  <c r="M34" i="9"/>
  <c r="N34" i="9"/>
  <c r="O34" i="9"/>
  <c r="P34" i="9"/>
  <c r="Q34" i="9"/>
  <c r="R34" i="9"/>
  <c r="S34" i="9"/>
  <c r="T34" i="9"/>
  <c r="U34" i="9"/>
  <c r="V34" i="9"/>
  <c r="W34" i="9"/>
  <c r="X34" i="9"/>
  <c r="Y34" i="9"/>
  <c r="Z34" i="9"/>
  <c r="AA34" i="9"/>
  <c r="AB34" i="9"/>
  <c r="AC34" i="9"/>
  <c r="AD34" i="9"/>
  <c r="AE34" i="9"/>
  <c r="AF34" i="9"/>
  <c r="H34" i="9"/>
  <c r="I36" i="9"/>
  <c r="J36" i="9"/>
  <c r="K36" i="9"/>
  <c r="L36" i="9"/>
  <c r="M36" i="9"/>
  <c r="N36" i="9"/>
  <c r="O36" i="9"/>
  <c r="P36" i="9"/>
  <c r="Q36" i="9"/>
  <c r="R36" i="9"/>
  <c r="S36" i="9"/>
  <c r="T36" i="9"/>
  <c r="U36" i="9"/>
  <c r="V36" i="9"/>
  <c r="W36" i="9"/>
  <c r="X36" i="9"/>
  <c r="Y36" i="9"/>
  <c r="Z36" i="9"/>
  <c r="AA36" i="9"/>
  <c r="AB36" i="9"/>
  <c r="AC36" i="9"/>
  <c r="AD36" i="9"/>
  <c r="AE36" i="9"/>
  <c r="AF36" i="9"/>
  <c r="H36" i="9"/>
  <c r="H38" i="9"/>
  <c r="I38" i="9"/>
  <c r="J38" i="9"/>
  <c r="K38" i="9"/>
  <c r="L38" i="9"/>
  <c r="M38" i="9"/>
  <c r="N38" i="9"/>
  <c r="O38" i="9"/>
  <c r="P38" i="9"/>
  <c r="Q38" i="9"/>
  <c r="R38" i="9"/>
  <c r="S38" i="9"/>
  <c r="T38" i="9"/>
  <c r="U38" i="9"/>
  <c r="V38" i="9"/>
  <c r="W38" i="9"/>
  <c r="X38" i="9"/>
  <c r="Y38" i="9"/>
  <c r="Z38" i="9"/>
  <c r="AA38" i="9"/>
  <c r="AB38" i="9"/>
  <c r="AC38" i="9"/>
  <c r="AD38" i="9"/>
  <c r="AE38" i="9"/>
  <c r="AF38" i="9"/>
  <c r="H41" i="9"/>
  <c r="I41" i="9"/>
  <c r="J41" i="9"/>
  <c r="K41" i="9"/>
  <c r="L41" i="9"/>
  <c r="M41" i="9"/>
  <c r="N41" i="9"/>
  <c r="O41" i="9"/>
  <c r="P41" i="9"/>
  <c r="Q41" i="9"/>
  <c r="R41" i="9"/>
  <c r="S41" i="9"/>
  <c r="T41" i="9"/>
  <c r="U41" i="9"/>
  <c r="V41" i="9"/>
  <c r="W41" i="9"/>
  <c r="X41" i="9"/>
  <c r="Y41" i="9"/>
  <c r="Z41" i="9"/>
  <c r="AA41" i="9"/>
  <c r="AB41" i="9"/>
  <c r="AC41" i="9"/>
  <c r="AD41" i="9"/>
  <c r="AE41" i="9"/>
  <c r="AF41" i="9"/>
  <c r="H42" i="9"/>
  <c r="I42" i="9"/>
  <c r="J42" i="9"/>
  <c r="K42" i="9"/>
  <c r="L42" i="9"/>
  <c r="M42" i="9"/>
  <c r="N42" i="9"/>
  <c r="O42" i="9"/>
  <c r="P42" i="9"/>
  <c r="Q42" i="9"/>
  <c r="R42" i="9"/>
  <c r="S42" i="9"/>
  <c r="T42" i="9"/>
  <c r="U42" i="9"/>
  <c r="V42" i="9"/>
  <c r="W42" i="9"/>
  <c r="X42" i="9"/>
  <c r="Y42" i="9"/>
  <c r="Z42" i="9"/>
  <c r="AA42" i="9"/>
  <c r="AB42" i="9"/>
  <c r="AC42" i="9"/>
  <c r="AD42" i="9"/>
  <c r="AE42" i="9"/>
  <c r="AF42" i="9"/>
  <c r="E18" i="4"/>
  <c r="E49" i="9"/>
  <c r="E35" i="9" s="1"/>
  <c r="HG101" i="7" l="1"/>
  <c r="HJ91" i="7"/>
  <c r="HL91" i="7"/>
  <c r="HK91" i="7"/>
  <c r="HL101" i="7"/>
  <c r="HI91" i="7"/>
  <c r="HH91" i="7"/>
  <c r="HI101" i="7"/>
  <c r="HH101" i="7"/>
  <c r="HM101" i="7"/>
  <c r="HK101" i="7"/>
  <c r="HJ101" i="7"/>
  <c r="HM81" i="7"/>
  <c r="HL81" i="7"/>
  <c r="HH81" i="7"/>
  <c r="HK81" i="7"/>
  <c r="HG81" i="7"/>
  <c r="HJ81" i="7"/>
  <c r="HI81" i="7"/>
  <c r="HF132" i="7"/>
  <c r="HF215" i="7"/>
  <c r="HF275" i="7"/>
  <c r="HF142" i="7"/>
  <c r="HF225" i="7"/>
  <c r="HF172" i="7"/>
  <c r="HF195" i="7"/>
  <c r="HF205" i="7"/>
  <c r="HF255" i="7"/>
  <c r="HF265" i="7"/>
  <c r="HF162" i="7"/>
  <c r="HF245" i="7"/>
  <c r="HF185" i="7"/>
  <c r="HF152" i="7"/>
  <c r="HF235" i="7"/>
  <c r="HF82" i="7"/>
  <c r="HF102" i="7"/>
  <c r="HK102" i="7" s="1"/>
  <c r="HF122" i="7"/>
  <c r="HH102" i="7"/>
  <c r="HF70" i="7"/>
  <c r="HF112" i="7"/>
  <c r="HF92" i="7"/>
  <c r="HI92" i="7" s="1"/>
  <c r="HM110" i="7"/>
  <c r="HK110" i="7"/>
  <c r="HE120" i="7"/>
  <c r="HL110" i="7"/>
  <c r="HJ110" i="7"/>
  <c r="HG110" i="7"/>
  <c r="HE111" i="7"/>
  <c r="HH110" i="7"/>
  <c r="HI110" i="7"/>
  <c r="HM91" i="7"/>
  <c r="HE224" i="7"/>
  <c r="HE225" i="7" s="1"/>
  <c r="HE226" i="7" s="1"/>
  <c r="HE227" i="7" s="1"/>
  <c r="HE228" i="7" s="1"/>
  <c r="HE229" i="7" s="1"/>
  <c r="HE230" i="7" s="1"/>
  <c r="HE231" i="7" s="1"/>
  <c r="HE232" i="7" s="1"/>
  <c r="HE233" i="7"/>
  <c r="HE93" i="7"/>
  <c r="HE103" i="7"/>
  <c r="HI102" i="7"/>
  <c r="HE85" i="7"/>
  <c r="J43" i="9"/>
  <c r="J44" i="9"/>
  <c r="AE40" i="9"/>
  <c r="AE44" i="9" s="1"/>
  <c r="W40" i="9"/>
  <c r="W44" i="9" s="1"/>
  <c r="O40" i="9"/>
  <c r="O44" i="9" s="1"/>
  <c r="Y40" i="9"/>
  <c r="Y44" i="9" s="1"/>
  <c r="Q40" i="9"/>
  <c r="I40" i="9"/>
  <c r="I34" i="9"/>
  <c r="AD40" i="9"/>
  <c r="AD43" i="9" s="1"/>
  <c r="AF40" i="9"/>
  <c r="AF43" i="9" s="1"/>
  <c r="X40" i="9"/>
  <c r="X43" i="9" s="1"/>
  <c r="P40" i="9"/>
  <c r="P44" i="9" s="1"/>
  <c r="H40" i="9"/>
  <c r="H44" i="9" s="1"/>
  <c r="V40" i="9"/>
  <c r="AC40" i="9"/>
  <c r="AC43" i="9" s="1"/>
  <c r="U40" i="9"/>
  <c r="U44" i="9" s="1"/>
  <c r="M40" i="9"/>
  <c r="M44" i="9" s="1"/>
  <c r="N40" i="9"/>
  <c r="N43" i="9" s="1"/>
  <c r="AB40" i="9"/>
  <c r="AB44" i="9" s="1"/>
  <c r="T40" i="9"/>
  <c r="T43" i="9" s="1"/>
  <c r="L40" i="9"/>
  <c r="AA40" i="9"/>
  <c r="AA43" i="9" s="1"/>
  <c r="S40" i="9"/>
  <c r="S44" i="9" s="1"/>
  <c r="K40" i="9"/>
  <c r="K44" i="9" s="1"/>
  <c r="Z40" i="9"/>
  <c r="Z44" i="9" s="1"/>
  <c r="R40" i="9"/>
  <c r="R43" i="9" s="1"/>
  <c r="O30" i="9"/>
  <c r="AF30" i="9"/>
  <c r="AE30" i="9"/>
  <c r="W30" i="9"/>
  <c r="P30" i="9"/>
  <c r="X30" i="9"/>
  <c r="H30" i="9"/>
  <c r="I30" i="9"/>
  <c r="AD30" i="9"/>
  <c r="V30" i="9"/>
  <c r="N30" i="9"/>
  <c r="AC30" i="9"/>
  <c r="U30" i="9"/>
  <c r="M30" i="9"/>
  <c r="AB30" i="9"/>
  <c r="T30" i="9"/>
  <c r="L30" i="9"/>
  <c r="AA30" i="9"/>
  <c r="S30" i="9"/>
  <c r="K30" i="9"/>
  <c r="Z30" i="9"/>
  <c r="R30" i="9"/>
  <c r="J30" i="9"/>
  <c r="Y30" i="9"/>
  <c r="Q30" i="9"/>
  <c r="AJ9" i="9"/>
  <c r="AK9" i="9"/>
  <c r="AL9" i="9"/>
  <c r="AM9" i="9"/>
  <c r="AO9" i="9"/>
  <c r="AP9" i="9"/>
  <c r="AQ9" i="9"/>
  <c r="AR9" i="9"/>
  <c r="AS9" i="9"/>
  <c r="AT9" i="9"/>
  <c r="AU9" i="9"/>
  <c r="AV9" i="9"/>
  <c r="AW9" i="9"/>
  <c r="AX9" i="9"/>
  <c r="AY9" i="9"/>
  <c r="AZ9" i="9"/>
  <c r="BA9" i="9"/>
  <c r="BB9" i="9"/>
  <c r="BC9" i="9"/>
  <c r="BD9" i="9"/>
  <c r="BE9" i="9"/>
  <c r="BF9" i="9"/>
  <c r="BG9" i="9"/>
  <c r="E39" i="9"/>
  <c r="E23" i="9"/>
  <c r="E14" i="9"/>
  <c r="Z159" i="9"/>
  <c r="Y159" i="9"/>
  <c r="X159" i="9"/>
  <c r="W159" i="9"/>
  <c r="V159" i="9"/>
  <c r="U159" i="9"/>
  <c r="T159" i="9"/>
  <c r="S159" i="9"/>
  <c r="R159" i="9"/>
  <c r="Q159" i="9"/>
  <c r="P159" i="9"/>
  <c r="O159" i="9"/>
  <c r="N159" i="9"/>
  <c r="M159" i="9"/>
  <c r="L159" i="9"/>
  <c r="K159" i="9"/>
  <c r="J159" i="9"/>
  <c r="I159" i="9"/>
  <c r="H159" i="9"/>
  <c r="G159" i="9"/>
  <c r="F159" i="9"/>
  <c r="E159" i="9"/>
  <c r="D159" i="9"/>
  <c r="C159" i="9"/>
  <c r="B159" i="9"/>
  <c r="Z158" i="9"/>
  <c r="Y158" i="9"/>
  <c r="X158" i="9"/>
  <c r="W158" i="9"/>
  <c r="V158" i="9"/>
  <c r="U158" i="9"/>
  <c r="T158" i="9"/>
  <c r="S158" i="9"/>
  <c r="R158" i="9"/>
  <c r="Q158" i="9"/>
  <c r="P158" i="9"/>
  <c r="O158" i="9"/>
  <c r="N158" i="9"/>
  <c r="M158" i="9"/>
  <c r="L158" i="9"/>
  <c r="K158" i="9"/>
  <c r="J158" i="9"/>
  <c r="I158" i="9"/>
  <c r="H158" i="9"/>
  <c r="G158" i="9"/>
  <c r="F158" i="9"/>
  <c r="E158" i="9"/>
  <c r="D158" i="9"/>
  <c r="C158" i="9"/>
  <c r="B158" i="9"/>
  <c r="Z157" i="9"/>
  <c r="Y157" i="9"/>
  <c r="X157" i="9"/>
  <c r="W157" i="9"/>
  <c r="V157" i="9"/>
  <c r="U157" i="9"/>
  <c r="T157" i="9"/>
  <c r="S157" i="9"/>
  <c r="R157" i="9"/>
  <c r="Q157" i="9"/>
  <c r="P157" i="9"/>
  <c r="O157" i="9"/>
  <c r="N157" i="9"/>
  <c r="M157" i="9"/>
  <c r="L157" i="9"/>
  <c r="K157" i="9"/>
  <c r="J157" i="9"/>
  <c r="I157" i="9"/>
  <c r="H157" i="9"/>
  <c r="G157" i="9"/>
  <c r="F157" i="9"/>
  <c r="E157" i="9"/>
  <c r="D157" i="9"/>
  <c r="C157" i="9"/>
  <c r="B157" i="9"/>
  <c r="Z156" i="9"/>
  <c r="Y156" i="9"/>
  <c r="X156" i="9"/>
  <c r="W156" i="9"/>
  <c r="V156" i="9"/>
  <c r="U156" i="9"/>
  <c r="T156" i="9"/>
  <c r="S156" i="9"/>
  <c r="R156" i="9"/>
  <c r="Q156" i="9"/>
  <c r="P156" i="9"/>
  <c r="O156" i="9"/>
  <c r="N156" i="9"/>
  <c r="M156" i="9"/>
  <c r="L156" i="9"/>
  <c r="K156" i="9"/>
  <c r="J156" i="9"/>
  <c r="I156" i="9"/>
  <c r="H156" i="9"/>
  <c r="G156" i="9"/>
  <c r="F156" i="9"/>
  <c r="E156" i="9"/>
  <c r="D156" i="9"/>
  <c r="C156" i="9"/>
  <c r="B156" i="9"/>
  <c r="Z155" i="9"/>
  <c r="Y155" i="9"/>
  <c r="X155" i="9"/>
  <c r="W155" i="9"/>
  <c r="V155" i="9"/>
  <c r="U155" i="9"/>
  <c r="T155" i="9"/>
  <c r="S155" i="9"/>
  <c r="R155" i="9"/>
  <c r="Q155" i="9"/>
  <c r="P155" i="9"/>
  <c r="O155" i="9"/>
  <c r="N155" i="9"/>
  <c r="M155" i="9"/>
  <c r="L155" i="9"/>
  <c r="K155" i="9"/>
  <c r="J155" i="9"/>
  <c r="I155" i="9"/>
  <c r="H155" i="9"/>
  <c r="G155" i="9"/>
  <c r="F155" i="9"/>
  <c r="E155" i="9"/>
  <c r="D155" i="9"/>
  <c r="C155" i="9"/>
  <c r="B155" i="9"/>
  <c r="Z154" i="9"/>
  <c r="Y154" i="9"/>
  <c r="X154" i="9"/>
  <c r="W154" i="9"/>
  <c r="V154" i="9"/>
  <c r="U154" i="9"/>
  <c r="T154" i="9"/>
  <c r="S154" i="9"/>
  <c r="R154" i="9"/>
  <c r="Q154" i="9"/>
  <c r="P154" i="9"/>
  <c r="O154" i="9"/>
  <c r="N154" i="9"/>
  <c r="M154" i="9"/>
  <c r="L154" i="9"/>
  <c r="K154" i="9"/>
  <c r="J154" i="9"/>
  <c r="I154" i="9"/>
  <c r="H154" i="9"/>
  <c r="G154" i="9"/>
  <c r="F154" i="9"/>
  <c r="E154" i="9"/>
  <c r="D154" i="9"/>
  <c r="C154" i="9"/>
  <c r="B154" i="9"/>
  <c r="Z153" i="9"/>
  <c r="Y153" i="9"/>
  <c r="X153" i="9"/>
  <c r="W153" i="9"/>
  <c r="V153" i="9"/>
  <c r="U153" i="9"/>
  <c r="T153" i="9"/>
  <c r="S153" i="9"/>
  <c r="R153" i="9"/>
  <c r="Q153" i="9"/>
  <c r="P153" i="9"/>
  <c r="O153" i="9"/>
  <c r="N153" i="9"/>
  <c r="M153" i="9"/>
  <c r="L153" i="9"/>
  <c r="K153" i="9"/>
  <c r="J153" i="9"/>
  <c r="I153" i="9"/>
  <c r="H153" i="9"/>
  <c r="G153" i="9"/>
  <c r="F153" i="9"/>
  <c r="E153" i="9"/>
  <c r="D153" i="9"/>
  <c r="C153" i="9"/>
  <c r="B153" i="9"/>
  <c r="Z152" i="9"/>
  <c r="Y152" i="9"/>
  <c r="X152" i="9"/>
  <c r="W152" i="9"/>
  <c r="V152" i="9"/>
  <c r="U152" i="9"/>
  <c r="T152" i="9"/>
  <c r="S152" i="9"/>
  <c r="R152" i="9"/>
  <c r="Q152" i="9"/>
  <c r="P152" i="9"/>
  <c r="O152" i="9"/>
  <c r="N152" i="9"/>
  <c r="M152" i="9"/>
  <c r="L152" i="9"/>
  <c r="K152" i="9"/>
  <c r="J152" i="9"/>
  <c r="I152" i="9"/>
  <c r="H152" i="9"/>
  <c r="G152" i="9"/>
  <c r="F152" i="9"/>
  <c r="E152" i="9"/>
  <c r="D152" i="9"/>
  <c r="C152" i="9"/>
  <c r="B152" i="9"/>
  <c r="Z151" i="9"/>
  <c r="Y151" i="9"/>
  <c r="X151" i="9"/>
  <c r="W151" i="9"/>
  <c r="V151" i="9"/>
  <c r="U151" i="9"/>
  <c r="T151" i="9"/>
  <c r="S151" i="9"/>
  <c r="R151" i="9"/>
  <c r="Q151" i="9"/>
  <c r="P151" i="9"/>
  <c r="O151" i="9"/>
  <c r="N151" i="9"/>
  <c r="M151" i="9"/>
  <c r="L151" i="9"/>
  <c r="K151" i="9"/>
  <c r="J151" i="9"/>
  <c r="I151" i="9"/>
  <c r="H151" i="9"/>
  <c r="G151" i="9"/>
  <c r="F151" i="9"/>
  <c r="E151" i="9"/>
  <c r="D151" i="9"/>
  <c r="C151" i="9"/>
  <c r="B151" i="9"/>
  <c r="Z150" i="9"/>
  <c r="Y150" i="9"/>
  <c r="X150" i="9"/>
  <c r="W150" i="9"/>
  <c r="V150" i="9"/>
  <c r="U150" i="9"/>
  <c r="T150" i="9"/>
  <c r="S150" i="9"/>
  <c r="R150" i="9"/>
  <c r="Q150" i="9"/>
  <c r="P150" i="9"/>
  <c r="O150" i="9"/>
  <c r="N150" i="9"/>
  <c r="M150" i="9"/>
  <c r="L150" i="9"/>
  <c r="K150" i="9"/>
  <c r="J150" i="9"/>
  <c r="I150" i="9"/>
  <c r="H150" i="9"/>
  <c r="G150" i="9"/>
  <c r="F150" i="9"/>
  <c r="E150" i="9"/>
  <c r="D150" i="9"/>
  <c r="C150" i="9"/>
  <c r="B150" i="9"/>
  <c r="Z149" i="9"/>
  <c r="Y149" i="9"/>
  <c r="X149" i="9"/>
  <c r="W149" i="9"/>
  <c r="V149" i="9"/>
  <c r="U149" i="9"/>
  <c r="T149" i="9"/>
  <c r="S149" i="9"/>
  <c r="R149" i="9"/>
  <c r="Q149" i="9"/>
  <c r="P149" i="9"/>
  <c r="O149" i="9"/>
  <c r="N149" i="9"/>
  <c r="M149" i="9"/>
  <c r="L149" i="9"/>
  <c r="K149" i="9"/>
  <c r="J149" i="9"/>
  <c r="I149" i="9"/>
  <c r="H149" i="9"/>
  <c r="G149" i="9"/>
  <c r="F149" i="9"/>
  <c r="E149" i="9"/>
  <c r="D149" i="9"/>
  <c r="C149" i="9"/>
  <c r="B149" i="9"/>
  <c r="Z148" i="9"/>
  <c r="Y148" i="9"/>
  <c r="X148" i="9"/>
  <c r="W148" i="9"/>
  <c r="V148" i="9"/>
  <c r="U148" i="9"/>
  <c r="T148" i="9"/>
  <c r="S148" i="9"/>
  <c r="R148" i="9"/>
  <c r="Q148" i="9"/>
  <c r="P148" i="9"/>
  <c r="O148" i="9"/>
  <c r="N148" i="9"/>
  <c r="M148" i="9"/>
  <c r="L148" i="9"/>
  <c r="K148" i="9"/>
  <c r="J148" i="9"/>
  <c r="I148" i="9"/>
  <c r="H148" i="9"/>
  <c r="G148" i="9"/>
  <c r="F148" i="9"/>
  <c r="E148" i="9"/>
  <c r="D148" i="9"/>
  <c r="C148" i="9"/>
  <c r="B148" i="9"/>
  <c r="Z147" i="9"/>
  <c r="Y147" i="9"/>
  <c r="X147" i="9"/>
  <c r="W147" i="9"/>
  <c r="V147" i="9"/>
  <c r="U147" i="9"/>
  <c r="T147" i="9"/>
  <c r="S147" i="9"/>
  <c r="R147" i="9"/>
  <c r="Q147" i="9"/>
  <c r="P147" i="9"/>
  <c r="O147" i="9"/>
  <c r="N147" i="9"/>
  <c r="M147" i="9"/>
  <c r="L147" i="9"/>
  <c r="K147" i="9"/>
  <c r="J147" i="9"/>
  <c r="I147" i="9"/>
  <c r="H147" i="9"/>
  <c r="G147" i="9"/>
  <c r="F147" i="9"/>
  <c r="E147" i="9"/>
  <c r="D147" i="9"/>
  <c r="C147" i="9"/>
  <c r="B147" i="9"/>
  <c r="Z146" i="9"/>
  <c r="Y146" i="9"/>
  <c r="X146" i="9"/>
  <c r="W146" i="9"/>
  <c r="V146" i="9"/>
  <c r="U146" i="9"/>
  <c r="T146" i="9"/>
  <c r="S146" i="9"/>
  <c r="R146" i="9"/>
  <c r="Q146" i="9"/>
  <c r="P146" i="9"/>
  <c r="O146" i="9"/>
  <c r="N146" i="9"/>
  <c r="M146" i="9"/>
  <c r="L146" i="9"/>
  <c r="K146" i="9"/>
  <c r="J146" i="9"/>
  <c r="I146" i="9"/>
  <c r="H146" i="9"/>
  <c r="G146" i="9"/>
  <c r="F146" i="9"/>
  <c r="E146" i="9"/>
  <c r="D146" i="9"/>
  <c r="C146" i="9"/>
  <c r="B146" i="9"/>
  <c r="Z145" i="9"/>
  <c r="Y145" i="9"/>
  <c r="X145" i="9"/>
  <c r="W145" i="9"/>
  <c r="V145" i="9"/>
  <c r="U145" i="9"/>
  <c r="T145" i="9"/>
  <c r="S145" i="9"/>
  <c r="R145" i="9"/>
  <c r="Q145" i="9"/>
  <c r="P145" i="9"/>
  <c r="O145" i="9"/>
  <c r="N145" i="9"/>
  <c r="M145" i="9"/>
  <c r="L145" i="9"/>
  <c r="K145" i="9"/>
  <c r="J145" i="9"/>
  <c r="I145" i="9"/>
  <c r="H145" i="9"/>
  <c r="G145" i="9"/>
  <c r="F145" i="9"/>
  <c r="E145" i="9"/>
  <c r="D145" i="9"/>
  <c r="C145" i="9"/>
  <c r="B145" i="9"/>
  <c r="Z144" i="9"/>
  <c r="Y144" i="9"/>
  <c r="X144" i="9"/>
  <c r="W144" i="9"/>
  <c r="V144" i="9"/>
  <c r="U144" i="9"/>
  <c r="T144" i="9"/>
  <c r="S144" i="9"/>
  <c r="R144" i="9"/>
  <c r="Q144" i="9"/>
  <c r="P144" i="9"/>
  <c r="O144" i="9"/>
  <c r="N144" i="9"/>
  <c r="M144" i="9"/>
  <c r="L144" i="9"/>
  <c r="K144" i="9"/>
  <c r="J144" i="9"/>
  <c r="I144" i="9"/>
  <c r="H144" i="9"/>
  <c r="G144" i="9"/>
  <c r="F144" i="9"/>
  <c r="E144" i="9"/>
  <c r="D144" i="9"/>
  <c r="C144" i="9"/>
  <c r="B144" i="9"/>
  <c r="Z143" i="9"/>
  <c r="Y143" i="9"/>
  <c r="X143" i="9"/>
  <c r="W143" i="9"/>
  <c r="V143" i="9"/>
  <c r="U143" i="9"/>
  <c r="T143" i="9"/>
  <c r="S143" i="9"/>
  <c r="R143" i="9"/>
  <c r="Q143" i="9"/>
  <c r="P143" i="9"/>
  <c r="O143" i="9"/>
  <c r="N143" i="9"/>
  <c r="M143" i="9"/>
  <c r="L143" i="9"/>
  <c r="K143" i="9"/>
  <c r="J143" i="9"/>
  <c r="I143" i="9"/>
  <c r="H143" i="9"/>
  <c r="G143" i="9"/>
  <c r="F143" i="9"/>
  <c r="E143" i="9"/>
  <c r="D143" i="9"/>
  <c r="C143" i="9"/>
  <c r="B143" i="9"/>
  <c r="Z142" i="9"/>
  <c r="Y142" i="9"/>
  <c r="X142" i="9"/>
  <c r="W142" i="9"/>
  <c r="V142" i="9"/>
  <c r="U142" i="9"/>
  <c r="T142" i="9"/>
  <c r="S142" i="9"/>
  <c r="R142" i="9"/>
  <c r="Q142" i="9"/>
  <c r="P142" i="9"/>
  <c r="O142" i="9"/>
  <c r="N142" i="9"/>
  <c r="M142" i="9"/>
  <c r="L142" i="9"/>
  <c r="K142" i="9"/>
  <c r="J142" i="9"/>
  <c r="I142" i="9"/>
  <c r="H142" i="9"/>
  <c r="G142" i="9"/>
  <c r="F142" i="9"/>
  <c r="E142" i="9"/>
  <c r="D142" i="9"/>
  <c r="C142" i="9"/>
  <c r="B142" i="9"/>
  <c r="Z141" i="9"/>
  <c r="Y141" i="9"/>
  <c r="X141" i="9"/>
  <c r="W141" i="9"/>
  <c r="V141" i="9"/>
  <c r="U141" i="9"/>
  <c r="T141" i="9"/>
  <c r="S141" i="9"/>
  <c r="R141" i="9"/>
  <c r="Q141" i="9"/>
  <c r="P141" i="9"/>
  <c r="O141" i="9"/>
  <c r="N141" i="9"/>
  <c r="M141" i="9"/>
  <c r="L141" i="9"/>
  <c r="K141" i="9"/>
  <c r="J141" i="9"/>
  <c r="I141" i="9"/>
  <c r="H141" i="9"/>
  <c r="G141" i="9"/>
  <c r="F141" i="9"/>
  <c r="E141" i="9"/>
  <c r="D141" i="9"/>
  <c r="C141" i="9"/>
  <c r="B141" i="9"/>
  <c r="Z140" i="9"/>
  <c r="Y140" i="9"/>
  <c r="X140" i="9"/>
  <c r="W140" i="9"/>
  <c r="V140" i="9"/>
  <c r="U140" i="9"/>
  <c r="T140" i="9"/>
  <c r="S140" i="9"/>
  <c r="R140" i="9"/>
  <c r="Q140" i="9"/>
  <c r="P140" i="9"/>
  <c r="O140" i="9"/>
  <c r="N140" i="9"/>
  <c r="M140" i="9"/>
  <c r="L140" i="9"/>
  <c r="K140" i="9"/>
  <c r="J140" i="9"/>
  <c r="I140" i="9"/>
  <c r="H140" i="9"/>
  <c r="G140" i="9"/>
  <c r="F140" i="9"/>
  <c r="E140" i="9"/>
  <c r="D140" i="9"/>
  <c r="C140" i="9"/>
  <c r="B140" i="9"/>
  <c r="Z139" i="9"/>
  <c r="Y139" i="9"/>
  <c r="X139" i="9"/>
  <c r="W139" i="9"/>
  <c r="V139" i="9"/>
  <c r="U139" i="9"/>
  <c r="T139" i="9"/>
  <c r="S139" i="9"/>
  <c r="R139" i="9"/>
  <c r="Q139" i="9"/>
  <c r="P139" i="9"/>
  <c r="O139" i="9"/>
  <c r="N139" i="9"/>
  <c r="M139" i="9"/>
  <c r="L139" i="9"/>
  <c r="K139" i="9"/>
  <c r="J139" i="9"/>
  <c r="I139" i="9"/>
  <c r="H139" i="9"/>
  <c r="G139" i="9"/>
  <c r="F139" i="9"/>
  <c r="E139" i="9"/>
  <c r="D139" i="9"/>
  <c r="C139" i="9"/>
  <c r="B139" i="9"/>
  <c r="Z138" i="9"/>
  <c r="Y138" i="9"/>
  <c r="X138" i="9"/>
  <c r="W138" i="9"/>
  <c r="V138" i="9"/>
  <c r="U138" i="9"/>
  <c r="T138" i="9"/>
  <c r="S138" i="9"/>
  <c r="R138" i="9"/>
  <c r="Q138" i="9"/>
  <c r="P138" i="9"/>
  <c r="O138" i="9"/>
  <c r="N138" i="9"/>
  <c r="M138" i="9"/>
  <c r="L138" i="9"/>
  <c r="K138" i="9"/>
  <c r="J138" i="9"/>
  <c r="I138" i="9"/>
  <c r="H138" i="9"/>
  <c r="G138" i="9"/>
  <c r="F138" i="9"/>
  <c r="E138" i="9"/>
  <c r="D138" i="9"/>
  <c r="C138" i="9"/>
  <c r="B138" i="9"/>
  <c r="Z137" i="9"/>
  <c r="Y137" i="9"/>
  <c r="X137" i="9"/>
  <c r="W137" i="9"/>
  <c r="V137" i="9"/>
  <c r="U137" i="9"/>
  <c r="T137" i="9"/>
  <c r="S137" i="9"/>
  <c r="R137" i="9"/>
  <c r="Q137" i="9"/>
  <c r="P137" i="9"/>
  <c r="O137" i="9"/>
  <c r="N137" i="9"/>
  <c r="M137" i="9"/>
  <c r="L137" i="9"/>
  <c r="K137" i="9"/>
  <c r="J137" i="9"/>
  <c r="I137" i="9"/>
  <c r="H137" i="9"/>
  <c r="G137" i="9"/>
  <c r="F137" i="9"/>
  <c r="E137" i="9"/>
  <c r="D137" i="9"/>
  <c r="C137" i="9"/>
  <c r="B137" i="9"/>
  <c r="Z136" i="9"/>
  <c r="Y136" i="9"/>
  <c r="X136" i="9"/>
  <c r="W136" i="9"/>
  <c r="V136" i="9"/>
  <c r="U136" i="9"/>
  <c r="T136" i="9"/>
  <c r="S136" i="9"/>
  <c r="R136" i="9"/>
  <c r="Q136" i="9"/>
  <c r="P136" i="9"/>
  <c r="O136" i="9"/>
  <c r="N136" i="9"/>
  <c r="M136" i="9"/>
  <c r="L136" i="9"/>
  <c r="K136" i="9"/>
  <c r="J136" i="9"/>
  <c r="I136" i="9"/>
  <c r="H136" i="9"/>
  <c r="G136" i="9"/>
  <c r="F136" i="9"/>
  <c r="E136" i="9"/>
  <c r="D136" i="9"/>
  <c r="C136" i="9"/>
  <c r="B136" i="9"/>
  <c r="Z135" i="9"/>
  <c r="Y135" i="9"/>
  <c r="X135" i="9"/>
  <c r="W135" i="9"/>
  <c r="V135" i="9"/>
  <c r="U135" i="9"/>
  <c r="T135" i="9"/>
  <c r="S135" i="9"/>
  <c r="R135" i="9"/>
  <c r="Q135" i="9"/>
  <c r="P135" i="9"/>
  <c r="O135" i="9"/>
  <c r="N135" i="9"/>
  <c r="M135" i="9"/>
  <c r="L135" i="9"/>
  <c r="K135" i="9"/>
  <c r="J135" i="9"/>
  <c r="I135" i="9"/>
  <c r="H135" i="9"/>
  <c r="G135" i="9"/>
  <c r="F135" i="9"/>
  <c r="E135" i="9"/>
  <c r="D135" i="9"/>
  <c r="C135" i="9"/>
  <c r="B135" i="9"/>
  <c r="Z134" i="9"/>
  <c r="Y134" i="9"/>
  <c r="X134" i="9"/>
  <c r="W134" i="9"/>
  <c r="V134" i="9"/>
  <c r="U134" i="9"/>
  <c r="T134" i="9"/>
  <c r="S134" i="9"/>
  <c r="R134" i="9"/>
  <c r="Q134" i="9"/>
  <c r="P134" i="9"/>
  <c r="O134" i="9"/>
  <c r="N134" i="9"/>
  <c r="M134" i="9"/>
  <c r="L134" i="9"/>
  <c r="K134" i="9"/>
  <c r="J134" i="9"/>
  <c r="I134" i="9"/>
  <c r="H134" i="9"/>
  <c r="G134" i="9"/>
  <c r="F134" i="9"/>
  <c r="E134" i="9"/>
  <c r="D134" i="9"/>
  <c r="C134" i="9"/>
  <c r="B134" i="9"/>
  <c r="Z133" i="9"/>
  <c r="Y133" i="9"/>
  <c r="X133" i="9"/>
  <c r="W133" i="9"/>
  <c r="V133" i="9"/>
  <c r="U133" i="9"/>
  <c r="T133" i="9"/>
  <c r="S133" i="9"/>
  <c r="R133" i="9"/>
  <c r="Q133" i="9"/>
  <c r="P133" i="9"/>
  <c r="O133" i="9"/>
  <c r="N133" i="9"/>
  <c r="M133" i="9"/>
  <c r="L133" i="9"/>
  <c r="K133" i="9"/>
  <c r="J133" i="9"/>
  <c r="I133" i="9"/>
  <c r="H133" i="9"/>
  <c r="G133" i="9"/>
  <c r="F133" i="9"/>
  <c r="E133" i="9"/>
  <c r="D133" i="9"/>
  <c r="C133" i="9"/>
  <c r="B133" i="9"/>
  <c r="Z132" i="9"/>
  <c r="Y132" i="9"/>
  <c r="X132" i="9"/>
  <c r="W132" i="9"/>
  <c r="V132" i="9"/>
  <c r="U132" i="9"/>
  <c r="T132" i="9"/>
  <c r="S132" i="9"/>
  <c r="R132" i="9"/>
  <c r="Q132" i="9"/>
  <c r="P132" i="9"/>
  <c r="O132" i="9"/>
  <c r="N132" i="9"/>
  <c r="M132" i="9"/>
  <c r="L132" i="9"/>
  <c r="K132" i="9"/>
  <c r="J132" i="9"/>
  <c r="I132" i="9"/>
  <c r="H132" i="9"/>
  <c r="G132" i="9"/>
  <c r="F132" i="9"/>
  <c r="E132" i="9"/>
  <c r="D132" i="9"/>
  <c r="C132" i="9"/>
  <c r="B132" i="9"/>
  <c r="Z131" i="9"/>
  <c r="Y131" i="9"/>
  <c r="X131" i="9"/>
  <c r="W131" i="9"/>
  <c r="V131" i="9"/>
  <c r="U131" i="9"/>
  <c r="T131" i="9"/>
  <c r="S131" i="9"/>
  <c r="R131" i="9"/>
  <c r="Q131" i="9"/>
  <c r="P131" i="9"/>
  <c r="O131" i="9"/>
  <c r="N131" i="9"/>
  <c r="M131" i="9"/>
  <c r="L131" i="9"/>
  <c r="K131" i="9"/>
  <c r="J131" i="9"/>
  <c r="I131" i="9"/>
  <c r="H131" i="9"/>
  <c r="G131" i="9"/>
  <c r="F131" i="9"/>
  <c r="E131" i="9"/>
  <c r="D131" i="9"/>
  <c r="C131" i="9"/>
  <c r="B131" i="9"/>
  <c r="Z130" i="9"/>
  <c r="Y130" i="9"/>
  <c r="X130" i="9"/>
  <c r="W130" i="9"/>
  <c r="V130" i="9"/>
  <c r="U130" i="9"/>
  <c r="T130" i="9"/>
  <c r="S130" i="9"/>
  <c r="R130" i="9"/>
  <c r="Q130" i="9"/>
  <c r="P130" i="9"/>
  <c r="O130" i="9"/>
  <c r="N130" i="9"/>
  <c r="M130" i="9"/>
  <c r="L130" i="9"/>
  <c r="K130" i="9"/>
  <c r="J130" i="9"/>
  <c r="I130" i="9"/>
  <c r="H130" i="9"/>
  <c r="G130" i="9"/>
  <c r="F130" i="9"/>
  <c r="E130" i="9"/>
  <c r="D130" i="9"/>
  <c r="C130" i="9"/>
  <c r="B130" i="9"/>
  <c r="Z129" i="9"/>
  <c r="Y129" i="9"/>
  <c r="X129" i="9"/>
  <c r="W129" i="9"/>
  <c r="V129" i="9"/>
  <c r="U129" i="9"/>
  <c r="T129" i="9"/>
  <c r="S129" i="9"/>
  <c r="R129" i="9"/>
  <c r="Q129" i="9"/>
  <c r="P129" i="9"/>
  <c r="O129" i="9"/>
  <c r="N129" i="9"/>
  <c r="M129" i="9"/>
  <c r="L129" i="9"/>
  <c r="K129" i="9"/>
  <c r="J129" i="9"/>
  <c r="I129" i="9"/>
  <c r="H129" i="9"/>
  <c r="G129" i="9"/>
  <c r="F129" i="9"/>
  <c r="E129" i="9"/>
  <c r="D129" i="9"/>
  <c r="C129" i="9"/>
  <c r="B129" i="9"/>
  <c r="Z128" i="9"/>
  <c r="Y128" i="9"/>
  <c r="X128" i="9"/>
  <c r="W128" i="9"/>
  <c r="V128" i="9"/>
  <c r="U128" i="9"/>
  <c r="T128" i="9"/>
  <c r="S128" i="9"/>
  <c r="R128" i="9"/>
  <c r="Q128" i="9"/>
  <c r="P128" i="9"/>
  <c r="O128" i="9"/>
  <c r="N128" i="9"/>
  <c r="M128" i="9"/>
  <c r="L128" i="9"/>
  <c r="K128" i="9"/>
  <c r="J128" i="9"/>
  <c r="I128" i="9"/>
  <c r="H128" i="9"/>
  <c r="G128" i="9"/>
  <c r="F128" i="9"/>
  <c r="E128" i="9"/>
  <c r="D128" i="9"/>
  <c r="C128" i="9"/>
  <c r="B128" i="9"/>
  <c r="Z127" i="9"/>
  <c r="Y127" i="9"/>
  <c r="X127" i="9"/>
  <c r="W127" i="9"/>
  <c r="V127" i="9"/>
  <c r="U127" i="9"/>
  <c r="T127" i="9"/>
  <c r="S127" i="9"/>
  <c r="R127" i="9"/>
  <c r="Q127" i="9"/>
  <c r="P127" i="9"/>
  <c r="O127" i="9"/>
  <c r="N127" i="9"/>
  <c r="M127" i="9"/>
  <c r="L127" i="9"/>
  <c r="K127" i="9"/>
  <c r="J127" i="9"/>
  <c r="I127" i="9"/>
  <c r="H127" i="9"/>
  <c r="G127" i="9"/>
  <c r="F127" i="9"/>
  <c r="E127" i="9"/>
  <c r="D127" i="9"/>
  <c r="C127" i="9"/>
  <c r="B127" i="9"/>
  <c r="Z126" i="9"/>
  <c r="Y126" i="9"/>
  <c r="X126" i="9"/>
  <c r="W126" i="9"/>
  <c r="V126" i="9"/>
  <c r="U126" i="9"/>
  <c r="T126" i="9"/>
  <c r="S126" i="9"/>
  <c r="R126" i="9"/>
  <c r="Q126" i="9"/>
  <c r="P126" i="9"/>
  <c r="O126" i="9"/>
  <c r="N126" i="9"/>
  <c r="M126" i="9"/>
  <c r="L126" i="9"/>
  <c r="K126" i="9"/>
  <c r="J126" i="9"/>
  <c r="I126" i="9"/>
  <c r="H126" i="9"/>
  <c r="G126" i="9"/>
  <c r="F126" i="9"/>
  <c r="E126" i="9"/>
  <c r="D126" i="9"/>
  <c r="C126" i="9"/>
  <c r="B126" i="9"/>
  <c r="Z125" i="9"/>
  <c r="Y125" i="9"/>
  <c r="X125" i="9"/>
  <c r="W125" i="9"/>
  <c r="V125" i="9"/>
  <c r="U125" i="9"/>
  <c r="T125" i="9"/>
  <c r="S125" i="9"/>
  <c r="R125" i="9"/>
  <c r="Q125" i="9"/>
  <c r="P125" i="9"/>
  <c r="O125" i="9"/>
  <c r="N125" i="9"/>
  <c r="M125" i="9"/>
  <c r="L125" i="9"/>
  <c r="K125" i="9"/>
  <c r="J125" i="9"/>
  <c r="I125" i="9"/>
  <c r="H125" i="9"/>
  <c r="G125" i="9"/>
  <c r="F125" i="9"/>
  <c r="E125" i="9"/>
  <c r="D125" i="9"/>
  <c r="C125" i="9"/>
  <c r="B125" i="9"/>
  <c r="Z124" i="9"/>
  <c r="Y124" i="9"/>
  <c r="X124" i="9"/>
  <c r="W124" i="9"/>
  <c r="V124" i="9"/>
  <c r="U124" i="9"/>
  <c r="T124" i="9"/>
  <c r="S124" i="9"/>
  <c r="R124" i="9"/>
  <c r="Q124" i="9"/>
  <c r="P124" i="9"/>
  <c r="O124" i="9"/>
  <c r="N124" i="9"/>
  <c r="M124" i="9"/>
  <c r="L124" i="9"/>
  <c r="K124" i="9"/>
  <c r="J124" i="9"/>
  <c r="I124" i="9"/>
  <c r="H124" i="9"/>
  <c r="G124" i="9"/>
  <c r="F124" i="9"/>
  <c r="E124" i="9"/>
  <c r="D124" i="9"/>
  <c r="C124" i="9"/>
  <c r="B124" i="9"/>
  <c r="Z123" i="9"/>
  <c r="Y123" i="9"/>
  <c r="X123" i="9"/>
  <c r="W123" i="9"/>
  <c r="V123" i="9"/>
  <c r="U123" i="9"/>
  <c r="T123" i="9"/>
  <c r="S123" i="9"/>
  <c r="R123" i="9"/>
  <c r="Q123" i="9"/>
  <c r="P123" i="9"/>
  <c r="O123" i="9"/>
  <c r="N123" i="9"/>
  <c r="M123" i="9"/>
  <c r="L123" i="9"/>
  <c r="K123" i="9"/>
  <c r="J123" i="9"/>
  <c r="I123" i="9"/>
  <c r="H123" i="9"/>
  <c r="G123" i="9"/>
  <c r="F123" i="9"/>
  <c r="E123" i="9"/>
  <c r="D123" i="9"/>
  <c r="C123" i="9"/>
  <c r="B123" i="9"/>
  <c r="Z122" i="9"/>
  <c r="Y122" i="9"/>
  <c r="X122" i="9"/>
  <c r="W122" i="9"/>
  <c r="V122" i="9"/>
  <c r="U122" i="9"/>
  <c r="T122" i="9"/>
  <c r="S122" i="9"/>
  <c r="R122" i="9"/>
  <c r="Q122" i="9"/>
  <c r="P122" i="9"/>
  <c r="O122" i="9"/>
  <c r="N122" i="9"/>
  <c r="M122" i="9"/>
  <c r="L122" i="9"/>
  <c r="K122" i="9"/>
  <c r="J122" i="9"/>
  <c r="I122" i="9"/>
  <c r="H122" i="9"/>
  <c r="G122" i="9"/>
  <c r="F122" i="9"/>
  <c r="E122" i="9"/>
  <c r="D122" i="9"/>
  <c r="C122" i="9"/>
  <c r="B122" i="9"/>
  <c r="Z121" i="9"/>
  <c r="Y121" i="9"/>
  <c r="X121" i="9"/>
  <c r="W121" i="9"/>
  <c r="V121" i="9"/>
  <c r="U121" i="9"/>
  <c r="T121" i="9"/>
  <c r="S121" i="9"/>
  <c r="R121" i="9"/>
  <c r="Q121" i="9"/>
  <c r="P121" i="9"/>
  <c r="O121" i="9"/>
  <c r="N121" i="9"/>
  <c r="M121" i="9"/>
  <c r="L121" i="9"/>
  <c r="K121" i="9"/>
  <c r="J121" i="9"/>
  <c r="I121" i="9"/>
  <c r="H121" i="9"/>
  <c r="G121" i="9"/>
  <c r="F121" i="9"/>
  <c r="E121" i="9"/>
  <c r="D121" i="9"/>
  <c r="C121" i="9"/>
  <c r="B121" i="9"/>
  <c r="Z120" i="9"/>
  <c r="Y120" i="9"/>
  <c r="X120" i="9"/>
  <c r="W120" i="9"/>
  <c r="V120" i="9"/>
  <c r="U120" i="9"/>
  <c r="T120" i="9"/>
  <c r="S120" i="9"/>
  <c r="R120" i="9"/>
  <c r="Q120" i="9"/>
  <c r="P120" i="9"/>
  <c r="O120" i="9"/>
  <c r="N120" i="9"/>
  <c r="M120" i="9"/>
  <c r="L120" i="9"/>
  <c r="K120" i="9"/>
  <c r="J120" i="9"/>
  <c r="I120" i="9"/>
  <c r="H120" i="9"/>
  <c r="G120" i="9"/>
  <c r="F120" i="9"/>
  <c r="E120" i="9"/>
  <c r="D120" i="9"/>
  <c r="C120" i="9"/>
  <c r="B120" i="9"/>
  <c r="Z119" i="9"/>
  <c r="Y119" i="9"/>
  <c r="X119" i="9"/>
  <c r="W119" i="9"/>
  <c r="V119" i="9"/>
  <c r="U119" i="9"/>
  <c r="T119" i="9"/>
  <c r="S119" i="9"/>
  <c r="R119" i="9"/>
  <c r="Q119" i="9"/>
  <c r="P119" i="9"/>
  <c r="O119" i="9"/>
  <c r="N119" i="9"/>
  <c r="M119" i="9"/>
  <c r="L119" i="9"/>
  <c r="K119" i="9"/>
  <c r="J119" i="9"/>
  <c r="I119" i="9"/>
  <c r="H119" i="9"/>
  <c r="G119" i="9"/>
  <c r="F119" i="9"/>
  <c r="E119" i="9"/>
  <c r="D119" i="9"/>
  <c r="C119" i="9"/>
  <c r="B119" i="9"/>
  <c r="Z118" i="9"/>
  <c r="Y118" i="9"/>
  <c r="X118" i="9"/>
  <c r="W118" i="9"/>
  <c r="V118" i="9"/>
  <c r="U118" i="9"/>
  <c r="T118" i="9"/>
  <c r="S118" i="9"/>
  <c r="R118" i="9"/>
  <c r="Q118" i="9"/>
  <c r="P118" i="9"/>
  <c r="O118" i="9"/>
  <c r="N118" i="9"/>
  <c r="M118" i="9"/>
  <c r="L118" i="9"/>
  <c r="K118" i="9"/>
  <c r="J118" i="9"/>
  <c r="I118" i="9"/>
  <c r="H118" i="9"/>
  <c r="G118" i="9"/>
  <c r="F118" i="9"/>
  <c r="E118" i="9"/>
  <c r="D118" i="9"/>
  <c r="C118" i="9"/>
  <c r="B118" i="9"/>
  <c r="Z117" i="9"/>
  <c r="Y117" i="9"/>
  <c r="X117" i="9"/>
  <c r="W117" i="9"/>
  <c r="V117" i="9"/>
  <c r="U117" i="9"/>
  <c r="T117" i="9"/>
  <c r="S117" i="9"/>
  <c r="R117" i="9"/>
  <c r="Q117" i="9"/>
  <c r="P117" i="9"/>
  <c r="O117" i="9"/>
  <c r="N117" i="9"/>
  <c r="M117" i="9"/>
  <c r="L117" i="9"/>
  <c r="K117" i="9"/>
  <c r="J117" i="9"/>
  <c r="I117" i="9"/>
  <c r="H117" i="9"/>
  <c r="G117" i="9"/>
  <c r="F117" i="9"/>
  <c r="E117" i="9"/>
  <c r="D117" i="9"/>
  <c r="C117" i="9"/>
  <c r="B117" i="9"/>
  <c r="Z116" i="9"/>
  <c r="Y116" i="9"/>
  <c r="X116" i="9"/>
  <c r="W116" i="9"/>
  <c r="V116" i="9"/>
  <c r="U116" i="9"/>
  <c r="T116" i="9"/>
  <c r="S116" i="9"/>
  <c r="R116" i="9"/>
  <c r="Q116" i="9"/>
  <c r="P116" i="9"/>
  <c r="O116" i="9"/>
  <c r="N116" i="9"/>
  <c r="M116" i="9"/>
  <c r="L116" i="9"/>
  <c r="K116" i="9"/>
  <c r="J116" i="9"/>
  <c r="I116" i="9"/>
  <c r="H116" i="9"/>
  <c r="G116" i="9"/>
  <c r="F116" i="9"/>
  <c r="E116" i="9"/>
  <c r="D116" i="9"/>
  <c r="C116" i="9"/>
  <c r="B116" i="9"/>
  <c r="Z115" i="9"/>
  <c r="Y115" i="9"/>
  <c r="X115" i="9"/>
  <c r="W115" i="9"/>
  <c r="V115" i="9"/>
  <c r="U115" i="9"/>
  <c r="T115" i="9"/>
  <c r="S115" i="9"/>
  <c r="R115" i="9"/>
  <c r="Q115" i="9"/>
  <c r="P115" i="9"/>
  <c r="O115" i="9"/>
  <c r="N115" i="9"/>
  <c r="M115" i="9"/>
  <c r="L115" i="9"/>
  <c r="K115" i="9"/>
  <c r="J115" i="9"/>
  <c r="I115" i="9"/>
  <c r="H115" i="9"/>
  <c r="G115" i="9"/>
  <c r="F115" i="9"/>
  <c r="E115" i="9"/>
  <c r="D115" i="9"/>
  <c r="C115" i="9"/>
  <c r="B115"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Z99" i="9"/>
  <c r="Y99" i="9"/>
  <c r="X99" i="9"/>
  <c r="W99" i="9"/>
  <c r="V99" i="9"/>
  <c r="U99" i="9"/>
  <c r="T99" i="9"/>
  <c r="S99" i="9"/>
  <c r="R99" i="9"/>
  <c r="Q99" i="9"/>
  <c r="P99" i="9"/>
  <c r="O99" i="9"/>
  <c r="N99" i="9"/>
  <c r="M99" i="9"/>
  <c r="L99" i="9"/>
  <c r="K99" i="9"/>
  <c r="J99" i="9"/>
  <c r="I99" i="9"/>
  <c r="H99" i="9"/>
  <c r="G99" i="9"/>
  <c r="F99" i="9"/>
  <c r="E99" i="9"/>
  <c r="D99" i="9"/>
  <c r="C99" i="9"/>
  <c r="B99" i="9"/>
  <c r="Z98" i="9"/>
  <c r="Y98" i="9"/>
  <c r="X98" i="9"/>
  <c r="W98" i="9"/>
  <c r="V98" i="9"/>
  <c r="U98" i="9"/>
  <c r="T98" i="9"/>
  <c r="S98" i="9"/>
  <c r="R98" i="9"/>
  <c r="Q98" i="9"/>
  <c r="P98" i="9"/>
  <c r="O98" i="9"/>
  <c r="N98" i="9"/>
  <c r="M98" i="9"/>
  <c r="L98" i="9"/>
  <c r="K98" i="9"/>
  <c r="J98" i="9"/>
  <c r="I98" i="9"/>
  <c r="H98" i="9"/>
  <c r="G98" i="9"/>
  <c r="F98" i="9"/>
  <c r="E98" i="9"/>
  <c r="D98" i="9"/>
  <c r="C98" i="9"/>
  <c r="B98" i="9"/>
  <c r="Z97" i="9"/>
  <c r="Y97" i="9"/>
  <c r="X97" i="9"/>
  <c r="W97" i="9"/>
  <c r="V97" i="9"/>
  <c r="U97" i="9"/>
  <c r="T97" i="9"/>
  <c r="S97" i="9"/>
  <c r="R97" i="9"/>
  <c r="Q97" i="9"/>
  <c r="P97" i="9"/>
  <c r="O97" i="9"/>
  <c r="N97" i="9"/>
  <c r="M97" i="9"/>
  <c r="L97" i="9"/>
  <c r="K97" i="9"/>
  <c r="J97" i="9"/>
  <c r="I97" i="9"/>
  <c r="H97" i="9"/>
  <c r="G97" i="9"/>
  <c r="F97" i="9"/>
  <c r="E97" i="9"/>
  <c r="D97" i="9"/>
  <c r="C97" i="9"/>
  <c r="B97" i="9"/>
  <c r="Z96" i="9"/>
  <c r="Y96" i="9"/>
  <c r="X96" i="9"/>
  <c r="W96" i="9"/>
  <c r="V96" i="9"/>
  <c r="U96" i="9"/>
  <c r="T96" i="9"/>
  <c r="S96" i="9"/>
  <c r="R96" i="9"/>
  <c r="Q96" i="9"/>
  <c r="P96" i="9"/>
  <c r="O96" i="9"/>
  <c r="N96" i="9"/>
  <c r="M96" i="9"/>
  <c r="L96" i="9"/>
  <c r="K96" i="9"/>
  <c r="J96" i="9"/>
  <c r="I96" i="9"/>
  <c r="H96" i="9"/>
  <c r="G96" i="9"/>
  <c r="F96" i="9"/>
  <c r="E96" i="9"/>
  <c r="D96" i="9"/>
  <c r="C96" i="9"/>
  <c r="B96" i="9"/>
  <c r="Z95" i="9"/>
  <c r="Y95" i="9"/>
  <c r="X95" i="9"/>
  <c r="W95" i="9"/>
  <c r="V95" i="9"/>
  <c r="U95" i="9"/>
  <c r="T95" i="9"/>
  <c r="S95" i="9"/>
  <c r="R95" i="9"/>
  <c r="Q95" i="9"/>
  <c r="P95" i="9"/>
  <c r="O95" i="9"/>
  <c r="N95" i="9"/>
  <c r="M95" i="9"/>
  <c r="L95" i="9"/>
  <c r="K95" i="9"/>
  <c r="J95" i="9"/>
  <c r="I95" i="9"/>
  <c r="H95" i="9"/>
  <c r="G95" i="9"/>
  <c r="F95" i="9"/>
  <c r="E95" i="9"/>
  <c r="D95" i="9"/>
  <c r="C95" i="9"/>
  <c r="B95" i="9"/>
  <c r="Z94" i="9"/>
  <c r="Y94" i="9"/>
  <c r="X94" i="9"/>
  <c r="W94" i="9"/>
  <c r="V94" i="9"/>
  <c r="U94" i="9"/>
  <c r="T94" i="9"/>
  <c r="S94" i="9"/>
  <c r="R94" i="9"/>
  <c r="Q94" i="9"/>
  <c r="P94" i="9"/>
  <c r="O94" i="9"/>
  <c r="N94" i="9"/>
  <c r="M94" i="9"/>
  <c r="L94" i="9"/>
  <c r="K94" i="9"/>
  <c r="J94" i="9"/>
  <c r="I94" i="9"/>
  <c r="H94" i="9"/>
  <c r="G94" i="9"/>
  <c r="F94" i="9"/>
  <c r="E94" i="9"/>
  <c r="D94" i="9"/>
  <c r="C94" i="9"/>
  <c r="B94" i="9"/>
  <c r="Z93" i="9"/>
  <c r="Y93" i="9"/>
  <c r="X93" i="9"/>
  <c r="W93" i="9"/>
  <c r="V93" i="9"/>
  <c r="U93" i="9"/>
  <c r="T93" i="9"/>
  <c r="S93" i="9"/>
  <c r="R93" i="9"/>
  <c r="Q93" i="9"/>
  <c r="P93" i="9"/>
  <c r="O93" i="9"/>
  <c r="N93" i="9"/>
  <c r="M93" i="9"/>
  <c r="L93" i="9"/>
  <c r="K93" i="9"/>
  <c r="J93" i="9"/>
  <c r="I93" i="9"/>
  <c r="H93" i="9"/>
  <c r="G93" i="9"/>
  <c r="F93" i="9"/>
  <c r="E93" i="9"/>
  <c r="D93" i="9"/>
  <c r="C93" i="9"/>
  <c r="B93" i="9"/>
  <c r="Z92" i="9"/>
  <c r="Y92" i="9"/>
  <c r="X92" i="9"/>
  <c r="W92" i="9"/>
  <c r="V92" i="9"/>
  <c r="U92" i="9"/>
  <c r="T92" i="9"/>
  <c r="S92" i="9"/>
  <c r="R92" i="9"/>
  <c r="Q92" i="9"/>
  <c r="P92" i="9"/>
  <c r="O92" i="9"/>
  <c r="N92" i="9"/>
  <c r="M92" i="9"/>
  <c r="L92" i="9"/>
  <c r="K92" i="9"/>
  <c r="J92" i="9"/>
  <c r="I92" i="9"/>
  <c r="H92" i="9"/>
  <c r="G92" i="9"/>
  <c r="F92" i="9"/>
  <c r="E92" i="9"/>
  <c r="D92" i="9"/>
  <c r="C92" i="9"/>
  <c r="B92" i="9"/>
  <c r="Z91" i="9"/>
  <c r="Y91" i="9"/>
  <c r="X91" i="9"/>
  <c r="W91" i="9"/>
  <c r="V91" i="9"/>
  <c r="U91" i="9"/>
  <c r="T91" i="9"/>
  <c r="S91" i="9"/>
  <c r="R91" i="9"/>
  <c r="Q91" i="9"/>
  <c r="P91" i="9"/>
  <c r="O91" i="9"/>
  <c r="N91" i="9"/>
  <c r="M91" i="9"/>
  <c r="L91" i="9"/>
  <c r="K91" i="9"/>
  <c r="J91" i="9"/>
  <c r="I91" i="9"/>
  <c r="H91" i="9"/>
  <c r="G91" i="9"/>
  <c r="F91" i="9"/>
  <c r="E91" i="9"/>
  <c r="D91" i="9"/>
  <c r="C91" i="9"/>
  <c r="B91" i="9"/>
  <c r="Z90" i="9"/>
  <c r="Y90" i="9"/>
  <c r="X90" i="9"/>
  <c r="W90" i="9"/>
  <c r="V90" i="9"/>
  <c r="U90" i="9"/>
  <c r="T90" i="9"/>
  <c r="S90" i="9"/>
  <c r="R90" i="9"/>
  <c r="Q90" i="9"/>
  <c r="P90" i="9"/>
  <c r="O90" i="9"/>
  <c r="N90" i="9"/>
  <c r="M90" i="9"/>
  <c r="L90" i="9"/>
  <c r="K90" i="9"/>
  <c r="J90" i="9"/>
  <c r="I90" i="9"/>
  <c r="H90" i="9"/>
  <c r="G90" i="9"/>
  <c r="F90" i="9"/>
  <c r="E90" i="9"/>
  <c r="D90" i="9"/>
  <c r="C90" i="9"/>
  <c r="B90" i="9"/>
  <c r="Z89" i="9"/>
  <c r="Y89" i="9"/>
  <c r="X89" i="9"/>
  <c r="W89" i="9"/>
  <c r="V89" i="9"/>
  <c r="U89" i="9"/>
  <c r="T89" i="9"/>
  <c r="S89" i="9"/>
  <c r="R89" i="9"/>
  <c r="Q89" i="9"/>
  <c r="P89" i="9"/>
  <c r="O89" i="9"/>
  <c r="N89" i="9"/>
  <c r="M89" i="9"/>
  <c r="L89" i="9"/>
  <c r="K89" i="9"/>
  <c r="J89" i="9"/>
  <c r="I89" i="9"/>
  <c r="H89" i="9"/>
  <c r="G89" i="9"/>
  <c r="F89" i="9"/>
  <c r="E89" i="9"/>
  <c r="D89" i="9"/>
  <c r="C89" i="9"/>
  <c r="B89" i="9"/>
  <c r="Z88" i="9"/>
  <c r="Y88" i="9"/>
  <c r="X88" i="9"/>
  <c r="W88" i="9"/>
  <c r="V88" i="9"/>
  <c r="U88" i="9"/>
  <c r="T88" i="9"/>
  <c r="S88" i="9"/>
  <c r="R88" i="9"/>
  <c r="Q88" i="9"/>
  <c r="P88" i="9"/>
  <c r="O88" i="9"/>
  <c r="N88" i="9"/>
  <c r="M88" i="9"/>
  <c r="L88" i="9"/>
  <c r="K88" i="9"/>
  <c r="J88" i="9"/>
  <c r="I88" i="9"/>
  <c r="H88" i="9"/>
  <c r="G88" i="9"/>
  <c r="F88" i="9"/>
  <c r="E88" i="9"/>
  <c r="D88" i="9"/>
  <c r="C88" i="9"/>
  <c r="B88" i="9"/>
  <c r="Z87" i="9"/>
  <c r="Y87" i="9"/>
  <c r="X87" i="9"/>
  <c r="W87" i="9"/>
  <c r="V87" i="9"/>
  <c r="U87" i="9"/>
  <c r="T87" i="9"/>
  <c r="S87" i="9"/>
  <c r="R87" i="9"/>
  <c r="Q87" i="9"/>
  <c r="P87" i="9"/>
  <c r="O87" i="9"/>
  <c r="N87" i="9"/>
  <c r="M87" i="9"/>
  <c r="L87" i="9"/>
  <c r="K87" i="9"/>
  <c r="J87" i="9"/>
  <c r="I87" i="9"/>
  <c r="H87" i="9"/>
  <c r="G87" i="9"/>
  <c r="F87" i="9"/>
  <c r="E87" i="9"/>
  <c r="D87" i="9"/>
  <c r="C87" i="9"/>
  <c r="B87" i="9"/>
  <c r="Z86" i="9"/>
  <c r="Y86" i="9"/>
  <c r="X86" i="9"/>
  <c r="W86" i="9"/>
  <c r="V86" i="9"/>
  <c r="U86" i="9"/>
  <c r="T86" i="9"/>
  <c r="S86" i="9"/>
  <c r="R86" i="9"/>
  <c r="Q86" i="9"/>
  <c r="P86" i="9"/>
  <c r="O86" i="9"/>
  <c r="N86" i="9"/>
  <c r="M86" i="9"/>
  <c r="L86" i="9"/>
  <c r="K86" i="9"/>
  <c r="J86" i="9"/>
  <c r="I86" i="9"/>
  <c r="H86" i="9"/>
  <c r="G86" i="9"/>
  <c r="F86" i="9"/>
  <c r="E86" i="9"/>
  <c r="D86" i="9"/>
  <c r="C86" i="9"/>
  <c r="B86" i="9"/>
  <c r="Z85" i="9"/>
  <c r="Y85" i="9"/>
  <c r="X85" i="9"/>
  <c r="W85" i="9"/>
  <c r="V85" i="9"/>
  <c r="U85" i="9"/>
  <c r="T85" i="9"/>
  <c r="S85" i="9"/>
  <c r="R85" i="9"/>
  <c r="Q85" i="9"/>
  <c r="P85" i="9"/>
  <c r="O85" i="9"/>
  <c r="N85" i="9"/>
  <c r="M85" i="9"/>
  <c r="L85" i="9"/>
  <c r="K85" i="9"/>
  <c r="J85" i="9"/>
  <c r="I85" i="9"/>
  <c r="H85" i="9"/>
  <c r="G85" i="9"/>
  <c r="F85" i="9"/>
  <c r="E85" i="9"/>
  <c r="D85" i="9"/>
  <c r="C85" i="9"/>
  <c r="B85" i="9"/>
  <c r="Z84" i="9"/>
  <c r="Y84" i="9"/>
  <c r="X84" i="9"/>
  <c r="W84" i="9"/>
  <c r="V84" i="9"/>
  <c r="U84" i="9"/>
  <c r="T84" i="9"/>
  <c r="S84" i="9"/>
  <c r="R84" i="9"/>
  <c r="Q84" i="9"/>
  <c r="P84" i="9"/>
  <c r="O84" i="9"/>
  <c r="N84" i="9"/>
  <c r="M84" i="9"/>
  <c r="L84" i="9"/>
  <c r="K84" i="9"/>
  <c r="J84" i="9"/>
  <c r="I84" i="9"/>
  <c r="H84" i="9"/>
  <c r="G84" i="9"/>
  <c r="F84" i="9"/>
  <c r="E84" i="9"/>
  <c r="D84" i="9"/>
  <c r="C84" i="9"/>
  <c r="B84" i="9"/>
  <c r="Z83" i="9"/>
  <c r="Y83" i="9"/>
  <c r="X83" i="9"/>
  <c r="W83" i="9"/>
  <c r="V83" i="9"/>
  <c r="U83" i="9"/>
  <c r="T83" i="9"/>
  <c r="S83" i="9"/>
  <c r="R83" i="9"/>
  <c r="Q83" i="9"/>
  <c r="P83" i="9"/>
  <c r="O83" i="9"/>
  <c r="N83" i="9"/>
  <c r="M83" i="9"/>
  <c r="L83" i="9"/>
  <c r="K83" i="9"/>
  <c r="J83" i="9"/>
  <c r="I83" i="9"/>
  <c r="H83" i="9"/>
  <c r="G83" i="9"/>
  <c r="F83" i="9"/>
  <c r="E83" i="9"/>
  <c r="D83" i="9"/>
  <c r="C83" i="9"/>
  <c r="B83" i="9"/>
  <c r="Z82" i="9"/>
  <c r="Y82" i="9"/>
  <c r="X82" i="9"/>
  <c r="W82" i="9"/>
  <c r="V82" i="9"/>
  <c r="U82" i="9"/>
  <c r="T82" i="9"/>
  <c r="S82" i="9"/>
  <c r="R82" i="9"/>
  <c r="Q82" i="9"/>
  <c r="P82" i="9"/>
  <c r="O82" i="9"/>
  <c r="N82" i="9"/>
  <c r="M82" i="9"/>
  <c r="L82" i="9"/>
  <c r="K82" i="9"/>
  <c r="J82" i="9"/>
  <c r="I82" i="9"/>
  <c r="H82" i="9"/>
  <c r="G82" i="9"/>
  <c r="F82" i="9"/>
  <c r="E82" i="9"/>
  <c r="D82" i="9"/>
  <c r="C82" i="9"/>
  <c r="B82"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Z79" i="9"/>
  <c r="Y79" i="9"/>
  <c r="X79" i="9"/>
  <c r="W79" i="9"/>
  <c r="V79" i="9"/>
  <c r="U79" i="9"/>
  <c r="T79" i="9"/>
  <c r="S79" i="9"/>
  <c r="R79" i="9"/>
  <c r="Q79" i="9"/>
  <c r="P79" i="9"/>
  <c r="O79" i="9"/>
  <c r="N79" i="9"/>
  <c r="M79" i="9"/>
  <c r="L79" i="9"/>
  <c r="K79" i="9"/>
  <c r="J79" i="9"/>
  <c r="I79" i="9"/>
  <c r="H79" i="9"/>
  <c r="G79" i="9"/>
  <c r="F79" i="9"/>
  <c r="E79" i="9"/>
  <c r="D79" i="9"/>
  <c r="C79" i="9"/>
  <c r="B79" i="9"/>
  <c r="Z78" i="9"/>
  <c r="Y78" i="9"/>
  <c r="X78" i="9"/>
  <c r="W78" i="9"/>
  <c r="V78" i="9"/>
  <c r="U78" i="9"/>
  <c r="T78" i="9"/>
  <c r="S78" i="9"/>
  <c r="R78" i="9"/>
  <c r="Q78" i="9"/>
  <c r="P78" i="9"/>
  <c r="O78" i="9"/>
  <c r="N78" i="9"/>
  <c r="M78" i="9"/>
  <c r="L78" i="9"/>
  <c r="K78" i="9"/>
  <c r="J78" i="9"/>
  <c r="I78" i="9"/>
  <c r="H78" i="9"/>
  <c r="G78" i="9"/>
  <c r="F78" i="9"/>
  <c r="E78" i="9"/>
  <c r="D78" i="9"/>
  <c r="C78" i="9"/>
  <c r="B78" i="9"/>
  <c r="Z77" i="9"/>
  <c r="Y77" i="9"/>
  <c r="X77" i="9"/>
  <c r="W77" i="9"/>
  <c r="V77" i="9"/>
  <c r="U77" i="9"/>
  <c r="T77" i="9"/>
  <c r="S77" i="9"/>
  <c r="R77" i="9"/>
  <c r="Q77" i="9"/>
  <c r="P77" i="9"/>
  <c r="O77" i="9"/>
  <c r="N77" i="9"/>
  <c r="M77" i="9"/>
  <c r="L77" i="9"/>
  <c r="K77" i="9"/>
  <c r="J77" i="9"/>
  <c r="I77" i="9"/>
  <c r="H77" i="9"/>
  <c r="G77" i="9"/>
  <c r="F77" i="9"/>
  <c r="E77" i="9"/>
  <c r="D77" i="9"/>
  <c r="C77" i="9"/>
  <c r="B77" i="9"/>
  <c r="Z76" i="9"/>
  <c r="Y76" i="9"/>
  <c r="X76" i="9"/>
  <c r="W76" i="9"/>
  <c r="V76" i="9"/>
  <c r="U76" i="9"/>
  <c r="T76" i="9"/>
  <c r="S76" i="9"/>
  <c r="R76" i="9"/>
  <c r="Q76" i="9"/>
  <c r="P76" i="9"/>
  <c r="O76" i="9"/>
  <c r="N76" i="9"/>
  <c r="M76" i="9"/>
  <c r="L76" i="9"/>
  <c r="K76" i="9"/>
  <c r="J76" i="9"/>
  <c r="I76" i="9"/>
  <c r="H76" i="9"/>
  <c r="G76" i="9"/>
  <c r="F76" i="9"/>
  <c r="E76" i="9"/>
  <c r="D76" i="9"/>
  <c r="C76" i="9"/>
  <c r="B76" i="9"/>
  <c r="Z75" i="9"/>
  <c r="Y75" i="9"/>
  <c r="X75" i="9"/>
  <c r="W75" i="9"/>
  <c r="V75" i="9"/>
  <c r="U75" i="9"/>
  <c r="T75" i="9"/>
  <c r="S75" i="9"/>
  <c r="R75" i="9"/>
  <c r="Q75" i="9"/>
  <c r="P75" i="9"/>
  <c r="O75" i="9"/>
  <c r="N75" i="9"/>
  <c r="M75" i="9"/>
  <c r="L75" i="9"/>
  <c r="K75" i="9"/>
  <c r="J75" i="9"/>
  <c r="I75" i="9"/>
  <c r="H75" i="9"/>
  <c r="G75" i="9"/>
  <c r="F75" i="9"/>
  <c r="E75" i="9"/>
  <c r="D75" i="9"/>
  <c r="C75" i="9"/>
  <c r="B75" i="9"/>
  <c r="Z74" i="9"/>
  <c r="Y74" i="9"/>
  <c r="X74" i="9"/>
  <c r="W74" i="9"/>
  <c r="V74" i="9"/>
  <c r="U74" i="9"/>
  <c r="T74" i="9"/>
  <c r="S74" i="9"/>
  <c r="R74" i="9"/>
  <c r="Q74" i="9"/>
  <c r="P74" i="9"/>
  <c r="O74" i="9"/>
  <c r="N74" i="9"/>
  <c r="M74" i="9"/>
  <c r="L74" i="9"/>
  <c r="K74" i="9"/>
  <c r="J74" i="9"/>
  <c r="I74" i="9"/>
  <c r="H74" i="9"/>
  <c r="G74" i="9"/>
  <c r="F74" i="9"/>
  <c r="E74" i="9"/>
  <c r="D74" i="9"/>
  <c r="C74" i="9"/>
  <c r="B74" i="9"/>
  <c r="Z73" i="9"/>
  <c r="Y73" i="9"/>
  <c r="X73" i="9"/>
  <c r="W73" i="9"/>
  <c r="V73" i="9"/>
  <c r="U73" i="9"/>
  <c r="T73" i="9"/>
  <c r="S73" i="9"/>
  <c r="R73" i="9"/>
  <c r="Q73" i="9"/>
  <c r="P73" i="9"/>
  <c r="O73" i="9"/>
  <c r="N73" i="9"/>
  <c r="M73" i="9"/>
  <c r="L73" i="9"/>
  <c r="K73" i="9"/>
  <c r="J73" i="9"/>
  <c r="I73" i="9"/>
  <c r="H73" i="9"/>
  <c r="G73" i="9"/>
  <c r="F73" i="9"/>
  <c r="E73" i="9"/>
  <c r="D73" i="9"/>
  <c r="C73" i="9"/>
  <c r="B73" i="9"/>
  <c r="Z72" i="9"/>
  <c r="Y72" i="9"/>
  <c r="X72" i="9"/>
  <c r="W72" i="9"/>
  <c r="V72" i="9"/>
  <c r="U72" i="9"/>
  <c r="T72" i="9"/>
  <c r="S72" i="9"/>
  <c r="R72" i="9"/>
  <c r="Q72" i="9"/>
  <c r="P72" i="9"/>
  <c r="O72" i="9"/>
  <c r="N72" i="9"/>
  <c r="M72" i="9"/>
  <c r="L72" i="9"/>
  <c r="K72" i="9"/>
  <c r="J72" i="9"/>
  <c r="I72" i="9"/>
  <c r="H72" i="9"/>
  <c r="G72" i="9"/>
  <c r="F72" i="9"/>
  <c r="E72" i="9"/>
  <c r="D72" i="9"/>
  <c r="C72" i="9"/>
  <c r="B72" i="9"/>
  <c r="Z71" i="9"/>
  <c r="Y71" i="9"/>
  <c r="X71" i="9"/>
  <c r="W71" i="9"/>
  <c r="V71" i="9"/>
  <c r="U71" i="9"/>
  <c r="T71" i="9"/>
  <c r="S71" i="9"/>
  <c r="R71" i="9"/>
  <c r="Q71" i="9"/>
  <c r="P71" i="9"/>
  <c r="O71" i="9"/>
  <c r="N71" i="9"/>
  <c r="M71" i="9"/>
  <c r="L71" i="9"/>
  <c r="K71" i="9"/>
  <c r="J71" i="9"/>
  <c r="I71" i="9"/>
  <c r="H71" i="9"/>
  <c r="G71" i="9"/>
  <c r="F71" i="9"/>
  <c r="E71" i="9"/>
  <c r="D71" i="9"/>
  <c r="C71" i="9"/>
  <c r="B71" i="9"/>
  <c r="Z70" i="9"/>
  <c r="Y70" i="9"/>
  <c r="X70" i="9"/>
  <c r="W70" i="9"/>
  <c r="V70" i="9"/>
  <c r="U70" i="9"/>
  <c r="T70" i="9"/>
  <c r="S70" i="9"/>
  <c r="R70" i="9"/>
  <c r="Q70" i="9"/>
  <c r="P70" i="9"/>
  <c r="O70" i="9"/>
  <c r="N70" i="9"/>
  <c r="M70" i="9"/>
  <c r="L70" i="9"/>
  <c r="K70" i="9"/>
  <c r="J70" i="9"/>
  <c r="I70" i="9"/>
  <c r="H70" i="9"/>
  <c r="G70" i="9"/>
  <c r="F70" i="9"/>
  <c r="E70" i="9"/>
  <c r="D70" i="9"/>
  <c r="C70" i="9"/>
  <c r="B70" i="9"/>
  <c r="Z69" i="9"/>
  <c r="Y69" i="9"/>
  <c r="X69" i="9"/>
  <c r="W69" i="9"/>
  <c r="V69" i="9"/>
  <c r="U69" i="9"/>
  <c r="T69" i="9"/>
  <c r="S69" i="9"/>
  <c r="R69" i="9"/>
  <c r="Q69" i="9"/>
  <c r="P69" i="9"/>
  <c r="O69" i="9"/>
  <c r="N69" i="9"/>
  <c r="M69" i="9"/>
  <c r="L69" i="9"/>
  <c r="K69" i="9"/>
  <c r="J69" i="9"/>
  <c r="I69" i="9"/>
  <c r="H69" i="9"/>
  <c r="G69" i="9"/>
  <c r="F69" i="9"/>
  <c r="E69" i="9"/>
  <c r="D69" i="9"/>
  <c r="C69" i="9"/>
  <c r="B69" i="9"/>
  <c r="Z68" i="9"/>
  <c r="Y68" i="9"/>
  <c r="X68" i="9"/>
  <c r="W68" i="9"/>
  <c r="V68" i="9"/>
  <c r="U68" i="9"/>
  <c r="T68" i="9"/>
  <c r="S68" i="9"/>
  <c r="R68" i="9"/>
  <c r="Q68" i="9"/>
  <c r="P68" i="9"/>
  <c r="O68" i="9"/>
  <c r="N68" i="9"/>
  <c r="M68" i="9"/>
  <c r="L68" i="9"/>
  <c r="K68" i="9"/>
  <c r="J68" i="9"/>
  <c r="I68" i="9"/>
  <c r="H68" i="9"/>
  <c r="G68" i="9"/>
  <c r="F68" i="9"/>
  <c r="E68" i="9"/>
  <c r="D68" i="9"/>
  <c r="C68" i="9"/>
  <c r="B68" i="9"/>
  <c r="Z67" i="9"/>
  <c r="Y67" i="9"/>
  <c r="X67" i="9"/>
  <c r="W67" i="9"/>
  <c r="V67" i="9"/>
  <c r="U67" i="9"/>
  <c r="T67" i="9"/>
  <c r="S67" i="9"/>
  <c r="R67" i="9"/>
  <c r="Q67" i="9"/>
  <c r="P67" i="9"/>
  <c r="O67" i="9"/>
  <c r="N67" i="9"/>
  <c r="M67" i="9"/>
  <c r="L67" i="9"/>
  <c r="K67" i="9"/>
  <c r="J67" i="9"/>
  <c r="I67" i="9"/>
  <c r="H67" i="9"/>
  <c r="G67" i="9"/>
  <c r="F67" i="9"/>
  <c r="E67" i="9"/>
  <c r="D67" i="9"/>
  <c r="C67" i="9"/>
  <c r="B67" i="9"/>
  <c r="Z66" i="9"/>
  <c r="Y66" i="9"/>
  <c r="X66" i="9"/>
  <c r="W66" i="9"/>
  <c r="V66" i="9"/>
  <c r="U66" i="9"/>
  <c r="T66" i="9"/>
  <c r="S66" i="9"/>
  <c r="R66" i="9"/>
  <c r="Q66" i="9"/>
  <c r="P66" i="9"/>
  <c r="O66" i="9"/>
  <c r="N66" i="9"/>
  <c r="M66" i="9"/>
  <c r="L66" i="9"/>
  <c r="K66" i="9"/>
  <c r="J66" i="9"/>
  <c r="I66" i="9"/>
  <c r="H66" i="9"/>
  <c r="G66" i="9"/>
  <c r="F66" i="9"/>
  <c r="E66" i="9"/>
  <c r="D66" i="9"/>
  <c r="C66" i="9"/>
  <c r="B66" i="9"/>
  <c r="Z65" i="9"/>
  <c r="Y65" i="9"/>
  <c r="X65" i="9"/>
  <c r="W65" i="9"/>
  <c r="V65" i="9"/>
  <c r="U65" i="9"/>
  <c r="T65" i="9"/>
  <c r="S65" i="9"/>
  <c r="R65" i="9"/>
  <c r="Q65" i="9"/>
  <c r="P65" i="9"/>
  <c r="O65" i="9"/>
  <c r="N65" i="9"/>
  <c r="M65" i="9"/>
  <c r="L65" i="9"/>
  <c r="K65" i="9"/>
  <c r="J65" i="9"/>
  <c r="I65" i="9"/>
  <c r="H65" i="9"/>
  <c r="G65" i="9"/>
  <c r="F65" i="9"/>
  <c r="E65" i="9"/>
  <c r="D65" i="9"/>
  <c r="C65" i="9"/>
  <c r="B65" i="9"/>
  <c r="Z64" i="9"/>
  <c r="Y64" i="9"/>
  <c r="X64" i="9"/>
  <c r="W64" i="9"/>
  <c r="V64" i="9"/>
  <c r="U64" i="9"/>
  <c r="T64" i="9"/>
  <c r="S64" i="9"/>
  <c r="R64" i="9"/>
  <c r="Q64" i="9"/>
  <c r="P64" i="9"/>
  <c r="O64" i="9"/>
  <c r="N64" i="9"/>
  <c r="M64" i="9"/>
  <c r="L64" i="9"/>
  <c r="K64" i="9"/>
  <c r="J64" i="9"/>
  <c r="I64" i="9"/>
  <c r="H64" i="9"/>
  <c r="G64" i="9"/>
  <c r="F64" i="9"/>
  <c r="E64" i="9"/>
  <c r="D64" i="9"/>
  <c r="C64" i="9"/>
  <c r="B64" i="9"/>
  <c r="Z63" i="9"/>
  <c r="Y63" i="9"/>
  <c r="X63" i="9"/>
  <c r="W63" i="9"/>
  <c r="V63" i="9"/>
  <c r="U63" i="9"/>
  <c r="T63" i="9"/>
  <c r="S63" i="9"/>
  <c r="R63" i="9"/>
  <c r="Q63" i="9"/>
  <c r="P63" i="9"/>
  <c r="O63" i="9"/>
  <c r="N63" i="9"/>
  <c r="M63" i="9"/>
  <c r="L63" i="9"/>
  <c r="K63" i="9"/>
  <c r="J63" i="9"/>
  <c r="I63" i="9"/>
  <c r="H63" i="9"/>
  <c r="G63" i="9"/>
  <c r="F63" i="9"/>
  <c r="E63" i="9"/>
  <c r="D63" i="9"/>
  <c r="C63" i="9"/>
  <c r="B63" i="9"/>
  <c r="Z62" i="9"/>
  <c r="Y62" i="9"/>
  <c r="X62" i="9"/>
  <c r="W62" i="9"/>
  <c r="V62" i="9"/>
  <c r="U62" i="9"/>
  <c r="T62" i="9"/>
  <c r="S62" i="9"/>
  <c r="R62" i="9"/>
  <c r="Q62" i="9"/>
  <c r="P62" i="9"/>
  <c r="O62" i="9"/>
  <c r="N62" i="9"/>
  <c r="M62" i="9"/>
  <c r="L62" i="9"/>
  <c r="K62" i="9"/>
  <c r="J62" i="9"/>
  <c r="I62" i="9"/>
  <c r="H62" i="9"/>
  <c r="G62" i="9"/>
  <c r="F62" i="9"/>
  <c r="E62" i="9"/>
  <c r="D62" i="9"/>
  <c r="C62" i="9"/>
  <c r="B62" i="9"/>
  <c r="Z61" i="9"/>
  <c r="Y61" i="9"/>
  <c r="X61" i="9"/>
  <c r="W61" i="9"/>
  <c r="V61" i="9"/>
  <c r="U61" i="9"/>
  <c r="T61" i="9"/>
  <c r="S61" i="9"/>
  <c r="R61" i="9"/>
  <c r="Q61" i="9"/>
  <c r="P61" i="9"/>
  <c r="O61" i="9"/>
  <c r="N61" i="9"/>
  <c r="M61" i="9"/>
  <c r="L61" i="9"/>
  <c r="K61" i="9"/>
  <c r="J61" i="9"/>
  <c r="I61" i="9"/>
  <c r="H61" i="9"/>
  <c r="G61" i="9"/>
  <c r="F61" i="9"/>
  <c r="E61" i="9"/>
  <c r="D61" i="9"/>
  <c r="C61" i="9"/>
  <c r="B61" i="9"/>
  <c r="Z60" i="9"/>
  <c r="Y60" i="9"/>
  <c r="X60" i="9"/>
  <c r="W60" i="9"/>
  <c r="V60" i="9"/>
  <c r="U60" i="9"/>
  <c r="T60" i="9"/>
  <c r="S60" i="9"/>
  <c r="R60" i="9"/>
  <c r="Q60" i="9"/>
  <c r="P60" i="9"/>
  <c r="O60" i="9"/>
  <c r="N60" i="9"/>
  <c r="M60" i="9"/>
  <c r="L60" i="9"/>
  <c r="K60" i="9"/>
  <c r="J60" i="9"/>
  <c r="I60" i="9"/>
  <c r="H60" i="9"/>
  <c r="G60" i="9"/>
  <c r="F60" i="9"/>
  <c r="E60" i="9"/>
  <c r="D60" i="9"/>
  <c r="C60" i="9"/>
  <c r="B60" i="9"/>
  <c r="BJ19" i="7"/>
  <c r="BI20" i="7"/>
  <c r="D38" i="7"/>
  <c r="E38" i="7"/>
  <c r="C38" i="7"/>
  <c r="D27" i="7"/>
  <c r="E27" i="7"/>
  <c r="C27" i="7"/>
  <c r="Y62" i="7"/>
  <c r="Z62" i="7"/>
  <c r="Y63" i="7"/>
  <c r="Z63" i="7"/>
  <c r="T62" i="7"/>
  <c r="U62" i="7"/>
  <c r="V62" i="7"/>
  <c r="W62" i="7"/>
  <c r="X62" i="7"/>
  <c r="T63" i="7"/>
  <c r="U63" i="7"/>
  <c r="V63" i="7"/>
  <c r="W63" i="7"/>
  <c r="X63" i="7"/>
  <c r="C62" i="7"/>
  <c r="D62" i="7"/>
  <c r="E62" i="7"/>
  <c r="F62" i="7"/>
  <c r="G62" i="7"/>
  <c r="H62" i="7"/>
  <c r="I62" i="7"/>
  <c r="J62" i="7"/>
  <c r="K62" i="7"/>
  <c r="L62" i="7"/>
  <c r="M62" i="7"/>
  <c r="N62" i="7"/>
  <c r="O62" i="7"/>
  <c r="P62" i="7"/>
  <c r="Q62" i="7"/>
  <c r="R62" i="7"/>
  <c r="S62" i="7"/>
  <c r="C63" i="7"/>
  <c r="D63" i="7"/>
  <c r="E63" i="7"/>
  <c r="F63" i="7"/>
  <c r="G63" i="7"/>
  <c r="H63" i="7"/>
  <c r="I63" i="7"/>
  <c r="J63" i="7"/>
  <c r="K63" i="7"/>
  <c r="L63" i="7"/>
  <c r="M63" i="7"/>
  <c r="N63" i="7"/>
  <c r="O63" i="7"/>
  <c r="P63" i="7"/>
  <c r="Q63" i="7"/>
  <c r="R63" i="7"/>
  <c r="S63" i="7"/>
  <c r="F7" i="5"/>
  <c r="G7" i="5"/>
  <c r="C6" i="5" l="1"/>
  <c r="BD133" i="9"/>
  <c r="BD70" i="9"/>
  <c r="BD118" i="9"/>
  <c r="BD67" i="9"/>
  <c r="BD75" i="9"/>
  <c r="BD83" i="9"/>
  <c r="BD91" i="9"/>
  <c r="BD99" i="9"/>
  <c r="BD107" i="9"/>
  <c r="BD115" i="9"/>
  <c r="BD123" i="9"/>
  <c r="BD131" i="9"/>
  <c r="BD139" i="9"/>
  <c r="BD147" i="9"/>
  <c r="BD155" i="9"/>
  <c r="BD69" i="9"/>
  <c r="BD78" i="9"/>
  <c r="BD134" i="9"/>
  <c r="BD60" i="9"/>
  <c r="BD68" i="9"/>
  <c r="BD76" i="9"/>
  <c r="BD84" i="9"/>
  <c r="BD92" i="9"/>
  <c r="BD100" i="9"/>
  <c r="BD108" i="9"/>
  <c r="BD116" i="9"/>
  <c r="BD124" i="9"/>
  <c r="BD132" i="9"/>
  <c r="BD140" i="9"/>
  <c r="BD148" i="9"/>
  <c r="BD156" i="9"/>
  <c r="BD77" i="9"/>
  <c r="BD85" i="9"/>
  <c r="BD101" i="9"/>
  <c r="BD117" i="9"/>
  <c r="BD125" i="9"/>
  <c r="BD86" i="9"/>
  <c r="BD110" i="9"/>
  <c r="BD63" i="9"/>
  <c r="BD71" i="9"/>
  <c r="BD79" i="9"/>
  <c r="BD87" i="9"/>
  <c r="BD95" i="9"/>
  <c r="BD103" i="9"/>
  <c r="BD111" i="9"/>
  <c r="BD119" i="9"/>
  <c r="BD127" i="9"/>
  <c r="BD135" i="9"/>
  <c r="BD143" i="9"/>
  <c r="BD151" i="9"/>
  <c r="BD159" i="9"/>
  <c r="BD93" i="9"/>
  <c r="BD109" i="9"/>
  <c r="BD149" i="9"/>
  <c r="BD157" i="9"/>
  <c r="BD102" i="9"/>
  <c r="BD126" i="9"/>
  <c r="BD142" i="9"/>
  <c r="BD150" i="9"/>
  <c r="BD64" i="9"/>
  <c r="BD72" i="9"/>
  <c r="BD80" i="9"/>
  <c r="BD88" i="9"/>
  <c r="BD96" i="9"/>
  <c r="BD104" i="9"/>
  <c r="BD112" i="9"/>
  <c r="BD120" i="9"/>
  <c r="BD128" i="9"/>
  <c r="BD136" i="9"/>
  <c r="BD144" i="9"/>
  <c r="BD152" i="9"/>
  <c r="BD65" i="9"/>
  <c r="BD73" i="9"/>
  <c r="BD81" i="9"/>
  <c r="BD89" i="9"/>
  <c r="BD97" i="9"/>
  <c r="BD105" i="9"/>
  <c r="BD113" i="9"/>
  <c r="BD121" i="9"/>
  <c r="BD129" i="9"/>
  <c r="BD137" i="9"/>
  <c r="BD145" i="9"/>
  <c r="BD153" i="9"/>
  <c r="BD61" i="9"/>
  <c r="BD141" i="9"/>
  <c r="BD62" i="9"/>
  <c r="BD94" i="9"/>
  <c r="BD158" i="9"/>
  <c r="BD66" i="9"/>
  <c r="BD74" i="9"/>
  <c r="BD82" i="9"/>
  <c r="BD90" i="9"/>
  <c r="BD98" i="9"/>
  <c r="BD106" i="9"/>
  <c r="BD114" i="9"/>
  <c r="BD122" i="9"/>
  <c r="BD130" i="9"/>
  <c r="BD138" i="9"/>
  <c r="BD146" i="9"/>
  <c r="BD154" i="9"/>
  <c r="HL102" i="7"/>
  <c r="HM102" i="7"/>
  <c r="HH92" i="7"/>
  <c r="HG92" i="7"/>
  <c r="HJ92" i="7"/>
  <c r="HL92" i="7"/>
  <c r="HM92" i="7"/>
  <c r="HK92" i="7"/>
  <c r="HJ102" i="7"/>
  <c r="HG102" i="7"/>
  <c r="HG82" i="7"/>
  <c r="HH82" i="7"/>
  <c r="HK82" i="7"/>
  <c r="HL82" i="7"/>
  <c r="HM82" i="7"/>
  <c r="HI82" i="7"/>
  <c r="HH120" i="7"/>
  <c r="HG120" i="7"/>
  <c r="HE121" i="7"/>
  <c r="HI120" i="7"/>
  <c r="HM120" i="7"/>
  <c r="HJ120" i="7"/>
  <c r="HK120" i="7"/>
  <c r="HE130" i="7"/>
  <c r="HL120" i="7"/>
  <c r="HF186" i="7"/>
  <c r="HF226" i="7"/>
  <c r="HF83" i="7"/>
  <c r="HF93" i="7"/>
  <c r="HF196" i="7"/>
  <c r="HF113" i="7"/>
  <c r="HF123" i="7"/>
  <c r="HF236" i="7"/>
  <c r="HF143" i="7"/>
  <c r="HF153" i="7"/>
  <c r="HF266" i="7"/>
  <c r="HF163" i="7"/>
  <c r="HF206" i="7"/>
  <c r="HF276" i="7"/>
  <c r="HF71" i="7"/>
  <c r="HF133" i="7"/>
  <c r="HF246" i="7"/>
  <c r="HF103" i="7"/>
  <c r="HF173" i="7"/>
  <c r="HF216" i="7"/>
  <c r="HF256" i="7"/>
  <c r="HK111" i="7"/>
  <c r="HL111" i="7"/>
  <c r="HM111" i="7"/>
  <c r="HG111" i="7"/>
  <c r="HH111" i="7"/>
  <c r="HE112" i="7"/>
  <c r="HI111" i="7"/>
  <c r="HJ111" i="7"/>
  <c r="HJ82" i="7"/>
  <c r="HE86" i="7"/>
  <c r="HE94" i="7"/>
  <c r="HE104" i="7"/>
  <c r="HE234" i="7"/>
  <c r="HE235" i="7" s="1"/>
  <c r="HE236" i="7" s="1"/>
  <c r="HE237" i="7" s="1"/>
  <c r="HE238" i="7" s="1"/>
  <c r="HE239" i="7" s="1"/>
  <c r="HE240" i="7" s="1"/>
  <c r="HE241" i="7" s="1"/>
  <c r="HE242" i="7" s="1"/>
  <c r="HE243" i="7"/>
  <c r="X44" i="9"/>
  <c r="AA44" i="9"/>
  <c r="AC44" i="9"/>
  <c r="P43" i="9"/>
  <c r="Z43" i="9"/>
  <c r="AB43" i="9"/>
  <c r="I43" i="9"/>
  <c r="L43" i="9"/>
  <c r="L44" i="9"/>
  <c r="V43" i="9"/>
  <c r="V44" i="9"/>
  <c r="Q44" i="9"/>
  <c r="Q43" i="9"/>
  <c r="AF44" i="9"/>
  <c r="I44" i="9"/>
  <c r="N44" i="9"/>
  <c r="H43" i="9"/>
  <c r="AC133" i="9" s="1"/>
  <c r="K43" i="9"/>
  <c r="M43" i="9"/>
  <c r="AH63" i="9" s="1"/>
  <c r="R44" i="9"/>
  <c r="T44" i="9"/>
  <c r="AD44" i="9"/>
  <c r="O43" i="9"/>
  <c r="S43" i="9"/>
  <c r="U43" i="9"/>
  <c r="W43" i="9"/>
  <c r="AE43" i="9"/>
  <c r="Y43" i="9"/>
  <c r="BK19" i="7"/>
  <c r="T36" i="7"/>
  <c r="AA23" i="7"/>
  <c r="E25" i="9"/>
  <c r="AN9" i="9" s="1"/>
  <c r="E51" i="9"/>
  <c r="W23" i="7"/>
  <c r="X25" i="7"/>
  <c r="V23" i="7"/>
  <c r="Q36" i="7"/>
  <c r="P34" i="7"/>
  <c r="V34" i="7"/>
  <c r="S34" i="7"/>
  <c r="U25" i="7"/>
  <c r="T23" i="7"/>
  <c r="AA36" i="7"/>
  <c r="Z34" i="7"/>
  <c r="Z25" i="7"/>
  <c r="Y23" i="7"/>
  <c r="Q23" i="7"/>
  <c r="S25" i="7"/>
  <c r="R23" i="7"/>
  <c r="Y36" i="7"/>
  <c r="X34" i="7"/>
  <c r="P25" i="7"/>
  <c r="W36" i="7"/>
  <c r="V25" i="7"/>
  <c r="U23" i="7"/>
  <c r="V36" i="7"/>
  <c r="U34" i="7"/>
  <c r="T34" i="7"/>
  <c r="S23" i="7"/>
  <c r="AA25" i="7"/>
  <c r="Z23" i="7"/>
  <c r="AA34" i="7"/>
  <c r="T25" i="7"/>
  <c r="U36" i="7"/>
  <c r="R25" i="7"/>
  <c r="S36" i="7"/>
  <c r="R34" i="7"/>
  <c r="Y25" i="7"/>
  <c r="Q25" i="7"/>
  <c r="X23" i="7"/>
  <c r="P23" i="7"/>
  <c r="Z36" i="7"/>
  <c r="R36" i="7"/>
  <c r="Y34" i="7"/>
  <c r="Q34" i="7"/>
  <c r="W25" i="7"/>
  <c r="X36" i="7"/>
  <c r="P36" i="7"/>
  <c r="W34" i="7"/>
  <c r="BL19" i="7"/>
  <c r="BI21" i="7"/>
  <c r="AI9" i="9" l="1"/>
  <c r="AC85" i="9"/>
  <c r="AC97" i="9"/>
  <c r="AC129" i="9"/>
  <c r="AC65" i="9"/>
  <c r="AC139" i="9"/>
  <c r="AC92" i="9"/>
  <c r="AC130" i="9"/>
  <c r="AC98" i="9"/>
  <c r="AC66" i="9"/>
  <c r="AC137" i="9"/>
  <c r="AC105" i="9"/>
  <c r="AC73" i="9"/>
  <c r="AC110" i="9"/>
  <c r="AC101" i="9"/>
  <c r="AC76" i="9"/>
  <c r="AC147" i="9"/>
  <c r="AC141" i="9"/>
  <c r="AC136" i="9"/>
  <c r="AC104" i="9"/>
  <c r="AC72" i="9"/>
  <c r="AC126" i="9"/>
  <c r="AC109" i="9"/>
  <c r="AC143" i="9"/>
  <c r="AC111" i="9"/>
  <c r="AC79" i="9"/>
  <c r="AC86" i="9"/>
  <c r="AC140" i="9"/>
  <c r="AC116" i="9"/>
  <c r="AC134" i="9"/>
  <c r="AC123" i="9"/>
  <c r="AC107" i="9"/>
  <c r="AC91" i="9"/>
  <c r="AC75" i="9"/>
  <c r="AC154" i="9"/>
  <c r="AC122" i="9"/>
  <c r="AC90" i="9"/>
  <c r="AC158" i="9"/>
  <c r="AC61" i="9"/>
  <c r="AC128" i="9"/>
  <c r="AC96" i="9"/>
  <c r="AC64" i="9"/>
  <c r="AC102" i="9"/>
  <c r="AC93" i="9"/>
  <c r="AC135" i="9"/>
  <c r="AC103" i="9"/>
  <c r="AC71" i="9"/>
  <c r="AC132" i="9"/>
  <c r="AC68" i="9"/>
  <c r="AC78" i="9"/>
  <c r="AC118" i="9"/>
  <c r="AC146" i="9"/>
  <c r="AC114" i="9"/>
  <c r="AC82" i="9"/>
  <c r="AC153" i="9"/>
  <c r="AC121" i="9"/>
  <c r="AC89" i="9"/>
  <c r="AC125" i="9"/>
  <c r="AC77" i="9"/>
  <c r="AC108" i="9"/>
  <c r="AC94" i="9"/>
  <c r="AC152" i="9"/>
  <c r="AC120" i="9"/>
  <c r="AC88" i="9"/>
  <c r="AC150" i="9"/>
  <c r="AC157" i="9"/>
  <c r="AC159" i="9"/>
  <c r="AC127" i="9"/>
  <c r="AC95" i="9"/>
  <c r="AC63" i="9"/>
  <c r="AC156" i="9"/>
  <c r="AC84" i="9"/>
  <c r="AC69" i="9"/>
  <c r="AC131" i="9"/>
  <c r="AC115" i="9"/>
  <c r="AC99" i="9"/>
  <c r="AC83" i="9"/>
  <c r="AC70" i="9"/>
  <c r="AC138" i="9"/>
  <c r="AC106" i="9"/>
  <c r="AC74" i="9"/>
  <c r="AC145" i="9"/>
  <c r="AC113" i="9"/>
  <c r="AC81" i="9"/>
  <c r="AC117" i="9"/>
  <c r="AC124" i="9"/>
  <c r="AC155" i="9"/>
  <c r="AC67" i="9"/>
  <c r="AC62" i="9"/>
  <c r="AC144" i="9"/>
  <c r="AC112" i="9"/>
  <c r="AC80" i="9"/>
  <c r="AC142" i="9"/>
  <c r="AC149" i="9"/>
  <c r="AC151" i="9"/>
  <c r="AC119" i="9"/>
  <c r="AC87" i="9"/>
  <c r="AC148" i="9"/>
  <c r="AC100" i="9"/>
  <c r="AC60" i="9"/>
  <c r="AH153" i="9"/>
  <c r="HG93" i="7"/>
  <c r="HI93" i="7"/>
  <c r="HI103" i="7"/>
  <c r="HH93" i="7"/>
  <c r="HJ93" i="7"/>
  <c r="HJ103" i="7"/>
  <c r="HL103" i="7"/>
  <c r="HH103" i="7"/>
  <c r="HG103" i="7"/>
  <c r="HM103" i="7"/>
  <c r="HM93" i="7"/>
  <c r="HK103" i="7"/>
  <c r="HF94" i="7"/>
  <c r="HF72" i="7"/>
  <c r="HF207" i="7"/>
  <c r="HF267" i="7"/>
  <c r="HF247" i="7"/>
  <c r="HF277" i="7"/>
  <c r="HF104" i="7"/>
  <c r="HM104" i="7" s="1"/>
  <c r="HF187" i="7"/>
  <c r="HF237" i="7"/>
  <c r="HF84" i="7"/>
  <c r="HF154" i="7"/>
  <c r="HF217" i="7"/>
  <c r="HF144" i="7"/>
  <c r="HF124" i="7"/>
  <c r="HF164" i="7"/>
  <c r="HJ94" i="7"/>
  <c r="HG104" i="7"/>
  <c r="HF227" i="7"/>
  <c r="HF114" i="7"/>
  <c r="HF174" i="7"/>
  <c r="HF197" i="7"/>
  <c r="HH94" i="7"/>
  <c r="HF134" i="7"/>
  <c r="HF257" i="7"/>
  <c r="HI130" i="7"/>
  <c r="HK130" i="7"/>
  <c r="HL130" i="7"/>
  <c r="HJ130" i="7"/>
  <c r="HE140" i="7"/>
  <c r="HG130" i="7"/>
  <c r="HM130" i="7"/>
  <c r="HH130" i="7"/>
  <c r="HE131" i="7"/>
  <c r="HL93" i="7"/>
  <c r="HI83" i="7"/>
  <c r="HJ83" i="7"/>
  <c r="HK83" i="7"/>
  <c r="HL83" i="7"/>
  <c r="HM83" i="7"/>
  <c r="HG83" i="7"/>
  <c r="HH83" i="7"/>
  <c r="HK93" i="7"/>
  <c r="HE113" i="7"/>
  <c r="HI112" i="7"/>
  <c r="HJ112" i="7"/>
  <c r="HK112" i="7"/>
  <c r="HM112" i="7"/>
  <c r="HL112" i="7"/>
  <c r="HG112" i="7"/>
  <c r="HH112" i="7"/>
  <c r="HI121" i="7"/>
  <c r="HJ121" i="7"/>
  <c r="HK121" i="7"/>
  <c r="HL121" i="7"/>
  <c r="HM121" i="7"/>
  <c r="HG121" i="7"/>
  <c r="HH121" i="7"/>
  <c r="HE122" i="7"/>
  <c r="HE253" i="7"/>
  <c r="HE244" i="7"/>
  <c r="HE245" i="7" s="1"/>
  <c r="HE246" i="7" s="1"/>
  <c r="HE247" i="7" s="1"/>
  <c r="HE248" i="7" s="1"/>
  <c r="HE249" i="7" s="1"/>
  <c r="HE250" i="7" s="1"/>
  <c r="HE251" i="7" s="1"/>
  <c r="HE252" i="7" s="1"/>
  <c r="HE105" i="7"/>
  <c r="HK104" i="7"/>
  <c r="HE95" i="7"/>
  <c r="HK94" i="7"/>
  <c r="HM94" i="7"/>
  <c r="HE87" i="7"/>
  <c r="HV110" i="7"/>
  <c r="HV100" i="7"/>
  <c r="HV140" i="7"/>
  <c r="HV80" i="7"/>
  <c r="HV90" i="7"/>
  <c r="HV130" i="7"/>
  <c r="HV120" i="7"/>
  <c r="IA110" i="7"/>
  <c r="IA100" i="7"/>
  <c r="IA140" i="7"/>
  <c r="IA80" i="7"/>
  <c r="IA90" i="7"/>
  <c r="IA130" i="7"/>
  <c r="IA120" i="7"/>
  <c r="HQ100" i="7"/>
  <c r="HQ140" i="7"/>
  <c r="HQ80" i="7"/>
  <c r="HQ110" i="7"/>
  <c r="HQ90" i="7"/>
  <c r="HQ130" i="7"/>
  <c r="HQ120" i="7"/>
  <c r="AH146" i="9"/>
  <c r="AH120" i="9"/>
  <c r="AH104" i="9"/>
  <c r="AH88" i="9"/>
  <c r="AH90" i="9"/>
  <c r="AH149" i="9"/>
  <c r="AH126" i="9"/>
  <c r="AH109" i="9"/>
  <c r="AH77" i="9"/>
  <c r="AH131" i="9"/>
  <c r="AH137" i="9"/>
  <c r="AH152" i="9"/>
  <c r="AH159" i="9"/>
  <c r="AH129" i="9"/>
  <c r="AH113" i="9"/>
  <c r="AH97" i="9"/>
  <c r="AH81" i="9"/>
  <c r="AH119" i="9"/>
  <c r="AH78" i="9"/>
  <c r="AH98" i="9"/>
  <c r="AH122" i="9"/>
  <c r="AH60" i="9"/>
  <c r="AH92" i="9"/>
  <c r="AH68" i="9"/>
  <c r="AH61" i="9"/>
  <c r="AH62" i="9"/>
  <c r="AH71" i="9"/>
  <c r="AH72" i="9"/>
  <c r="AH83" i="9"/>
  <c r="AH99" i="9"/>
  <c r="AH115" i="9"/>
  <c r="AH108" i="9"/>
  <c r="AH124" i="9"/>
  <c r="AH140" i="9"/>
  <c r="AH87" i="9"/>
  <c r="AH103" i="9"/>
  <c r="AH114" i="9"/>
  <c r="AH84" i="9"/>
  <c r="AH73" i="9"/>
  <c r="AH85" i="9"/>
  <c r="AH101" i="9"/>
  <c r="AH117" i="9"/>
  <c r="AH86" i="9"/>
  <c r="AH102" i="9"/>
  <c r="AH118" i="9"/>
  <c r="AH130" i="9"/>
  <c r="AH74" i="9"/>
  <c r="AH67" i="9"/>
  <c r="AH66" i="9"/>
  <c r="AH69" i="9"/>
  <c r="AH70" i="9"/>
  <c r="AH82" i="9"/>
  <c r="AH100" i="9"/>
  <c r="AH91" i="9"/>
  <c r="AH107" i="9"/>
  <c r="AH123" i="9"/>
  <c r="AH116" i="9"/>
  <c r="AH132" i="9"/>
  <c r="AH148" i="9"/>
  <c r="AH79" i="9"/>
  <c r="AH95" i="9"/>
  <c r="AH111" i="9"/>
  <c r="AH106" i="9"/>
  <c r="AH127" i="9"/>
  <c r="AH155" i="9"/>
  <c r="AH139" i="9"/>
  <c r="AH145" i="9"/>
  <c r="AH151" i="9"/>
  <c r="AH134" i="9"/>
  <c r="AH93" i="9"/>
  <c r="AH156" i="9"/>
  <c r="AH65" i="9"/>
  <c r="AH125" i="9"/>
  <c r="AH136" i="9"/>
  <c r="AH142" i="9"/>
  <c r="AH133" i="9"/>
  <c r="AH128" i="9"/>
  <c r="AH112" i="9"/>
  <c r="AH96" i="9"/>
  <c r="AH80" i="9"/>
  <c r="AH110" i="9"/>
  <c r="AH75" i="9"/>
  <c r="AH94" i="9"/>
  <c r="AH154" i="9"/>
  <c r="AH144" i="9"/>
  <c r="AH135" i="9"/>
  <c r="AH150" i="9"/>
  <c r="AH141" i="9"/>
  <c r="AH76" i="9"/>
  <c r="AH147" i="9"/>
  <c r="AH138" i="9"/>
  <c r="AH143" i="9"/>
  <c r="AH158" i="9"/>
  <c r="AH157" i="9"/>
  <c r="AH121" i="9"/>
  <c r="AH105" i="9"/>
  <c r="AH89" i="9"/>
  <c r="AH64" i="9"/>
  <c r="HQ81" i="7"/>
  <c r="IA81" i="7"/>
  <c r="HD78" i="9"/>
  <c r="HD104" i="9"/>
  <c r="HD85" i="9"/>
  <c r="HD149" i="9"/>
  <c r="HD94" i="9"/>
  <c r="HD158" i="9"/>
  <c r="HD95" i="9"/>
  <c r="HD60" i="9"/>
  <c r="HD120" i="9"/>
  <c r="HD68" i="9"/>
  <c r="HD105" i="9"/>
  <c r="HD115" i="9"/>
  <c r="HD90" i="9"/>
  <c r="HD154" i="9"/>
  <c r="HD99" i="9"/>
  <c r="HD93" i="9"/>
  <c r="HD157" i="9"/>
  <c r="HD102" i="9"/>
  <c r="HD107" i="9"/>
  <c r="HD103" i="9"/>
  <c r="HD64" i="9"/>
  <c r="HD128" i="9"/>
  <c r="HD116" i="9"/>
  <c r="HD113" i="9"/>
  <c r="HD147" i="9"/>
  <c r="HD98" i="9"/>
  <c r="HD83" i="9"/>
  <c r="HD69" i="9"/>
  <c r="HD133" i="9"/>
  <c r="HD142" i="9"/>
  <c r="HD79" i="9"/>
  <c r="HD143" i="9"/>
  <c r="HD123" i="9"/>
  <c r="HD89" i="9"/>
  <c r="HD153" i="9"/>
  <c r="HD74" i="9"/>
  <c r="HD138" i="9"/>
  <c r="HD101" i="9"/>
  <c r="HD76" i="9"/>
  <c r="HD110" i="9"/>
  <c r="HD92" i="9"/>
  <c r="HD111" i="9"/>
  <c r="HD72" i="9"/>
  <c r="HD136" i="9"/>
  <c r="HD148" i="9"/>
  <c r="HD121" i="9"/>
  <c r="HD84" i="9"/>
  <c r="HD106" i="9"/>
  <c r="HD131" i="9"/>
  <c r="HD109" i="9"/>
  <c r="HD132" i="9"/>
  <c r="HD118" i="9"/>
  <c r="HD140" i="9"/>
  <c r="HD119" i="9"/>
  <c r="HD80" i="9"/>
  <c r="HD144" i="9"/>
  <c r="HD65" i="9"/>
  <c r="HD129" i="9"/>
  <c r="HD124" i="9"/>
  <c r="HD114" i="9"/>
  <c r="HD155" i="9"/>
  <c r="HD117" i="9"/>
  <c r="HD63" i="9"/>
  <c r="HD152" i="9"/>
  <c r="HD156" i="9"/>
  <c r="HD100" i="9"/>
  <c r="HD62" i="9"/>
  <c r="HD126" i="9"/>
  <c r="HD127" i="9"/>
  <c r="HD88" i="9"/>
  <c r="HD73" i="9"/>
  <c r="HD137" i="9"/>
  <c r="HD122" i="9"/>
  <c r="HD125" i="9"/>
  <c r="HD70" i="9"/>
  <c r="HD134" i="9"/>
  <c r="HD71" i="9"/>
  <c r="HD135" i="9"/>
  <c r="HD96" i="9"/>
  <c r="HD67" i="9"/>
  <c r="HD81" i="9"/>
  <c r="HD145" i="9"/>
  <c r="HD66" i="9"/>
  <c r="HD130" i="9"/>
  <c r="HD108" i="9"/>
  <c r="HD77" i="9"/>
  <c r="HD141" i="9"/>
  <c r="HD86" i="9"/>
  <c r="HD150" i="9"/>
  <c r="HD87" i="9"/>
  <c r="HD151" i="9"/>
  <c r="HD112" i="9"/>
  <c r="HD139" i="9"/>
  <c r="HD97" i="9"/>
  <c r="HD75" i="9"/>
  <c r="HD82" i="9"/>
  <c r="HD146" i="9"/>
  <c r="HD91" i="9"/>
  <c r="HN90" i="7"/>
  <c r="ID90" i="7"/>
  <c r="HO90" i="7"/>
  <c r="HW90" i="7"/>
  <c r="IE90" i="7"/>
  <c r="HP90" i="7"/>
  <c r="HX90" i="7"/>
  <c r="HY90" i="7"/>
  <c r="HR90" i="7"/>
  <c r="HZ90" i="7"/>
  <c r="HS90" i="7"/>
  <c r="HT90" i="7"/>
  <c r="IB90" i="7"/>
  <c r="HU90" i="7"/>
  <c r="IC90" i="7"/>
  <c r="HP80" i="7"/>
  <c r="HX80" i="7"/>
  <c r="HW80" i="7"/>
  <c r="HY80" i="7"/>
  <c r="HR80" i="7"/>
  <c r="HZ80" i="7"/>
  <c r="HS80" i="7"/>
  <c r="HO80" i="7"/>
  <c r="HT80" i="7"/>
  <c r="IB80" i="7"/>
  <c r="HU80" i="7"/>
  <c r="IC80" i="7"/>
  <c r="HN80" i="7"/>
  <c r="ID80" i="7"/>
  <c r="IE80" i="7"/>
  <c r="HT100" i="7"/>
  <c r="IB100" i="7"/>
  <c r="HU100" i="7"/>
  <c r="IC100" i="7"/>
  <c r="HN100" i="7"/>
  <c r="ID100" i="7"/>
  <c r="HO100" i="7"/>
  <c r="HW100" i="7"/>
  <c r="IE100" i="7"/>
  <c r="HP100" i="7"/>
  <c r="HX100" i="7"/>
  <c r="HY100" i="7"/>
  <c r="HR100" i="7"/>
  <c r="HZ100" i="7"/>
  <c r="HS100" i="7"/>
  <c r="BM19" i="7"/>
  <c r="BI22" i="7"/>
  <c r="B105" i="5"/>
  <c r="C105" i="5" s="1"/>
  <c r="F25" i="7"/>
  <c r="D36" i="7"/>
  <c r="B63" i="7"/>
  <c r="B62" i="7"/>
  <c r="E113" i="4"/>
  <c r="E49" i="4"/>
  <c r="E86" i="4"/>
  <c r="D7" i="6"/>
  <c r="C7" i="6"/>
  <c r="I13" i="6"/>
  <c r="H13" i="6"/>
  <c r="I8" i="6"/>
  <c r="H8" i="6"/>
  <c r="AK151" i="9" s="1"/>
  <c r="HD159" i="9" l="1"/>
  <c r="HD61" i="9"/>
  <c r="AT127" i="9"/>
  <c r="AT138" i="9"/>
  <c r="AT106" i="9"/>
  <c r="AF77" i="9"/>
  <c r="AJ135" i="9"/>
  <c r="AD136" i="9"/>
  <c r="AG136" i="9"/>
  <c r="AF82" i="9"/>
  <c r="AG64" i="9"/>
  <c r="AR116" i="9"/>
  <c r="AT107" i="9"/>
  <c r="AN144" i="9"/>
  <c r="AL110" i="9"/>
  <c r="AR98" i="9"/>
  <c r="AZ134" i="9"/>
  <c r="AR78" i="9"/>
  <c r="AG77" i="9"/>
  <c r="AL135" i="9"/>
  <c r="AQ111" i="9"/>
  <c r="AG117" i="9"/>
  <c r="AG78" i="9"/>
  <c r="AN121" i="9"/>
  <c r="AT80" i="9"/>
  <c r="AJ75" i="9"/>
  <c r="AZ96" i="9"/>
  <c r="AZ157" i="9"/>
  <c r="AW113" i="9"/>
  <c r="AK86" i="9"/>
  <c r="AZ143" i="9"/>
  <c r="AG101" i="9"/>
  <c r="AJ79" i="9"/>
  <c r="AT132" i="9"/>
  <c r="AR101" i="9"/>
  <c r="AN112" i="9"/>
  <c r="AZ71" i="9"/>
  <c r="AQ68" i="9"/>
  <c r="AR66" i="9"/>
  <c r="AD89" i="9"/>
  <c r="AT72" i="9"/>
  <c r="AG79" i="9"/>
  <c r="AG63" i="9"/>
  <c r="AR144" i="9"/>
  <c r="AR133" i="9"/>
  <c r="AK74" i="9"/>
  <c r="AL84" i="9"/>
  <c r="AG141" i="9"/>
  <c r="AT114" i="9"/>
  <c r="AT75" i="9"/>
  <c r="AR151" i="9"/>
  <c r="AJ71" i="9"/>
  <c r="AW62" i="9"/>
  <c r="AR137" i="9"/>
  <c r="AL152" i="9"/>
  <c r="AL65" i="9"/>
  <c r="AT78" i="9"/>
  <c r="AJ115" i="9"/>
  <c r="AP61" i="9"/>
  <c r="AJ110" i="9"/>
  <c r="AT125" i="9"/>
  <c r="AL92" i="9"/>
  <c r="AZ125" i="9"/>
  <c r="AG65" i="9"/>
  <c r="AG69" i="9"/>
  <c r="AG72" i="9"/>
  <c r="AG93" i="9"/>
  <c r="AZ74" i="9"/>
  <c r="AZ122" i="9"/>
  <c r="AT115" i="9"/>
  <c r="AN83" i="9"/>
  <c r="AJ127" i="9"/>
  <c r="AQ141" i="9"/>
  <c r="AQ135" i="9"/>
  <c r="AT98" i="9"/>
  <c r="AT68" i="9"/>
  <c r="AT62" i="9"/>
  <c r="AT90" i="9"/>
  <c r="AT91" i="9"/>
  <c r="AT110" i="9"/>
  <c r="AP64" i="9"/>
  <c r="AZ108" i="9"/>
  <c r="AT116" i="9"/>
  <c r="AL86" i="9"/>
  <c r="AJ92" i="9"/>
  <c r="AQ130" i="9"/>
  <c r="AZ101" i="9"/>
  <c r="AN66" i="9"/>
  <c r="AZ81" i="9"/>
  <c r="AJ87" i="9"/>
  <c r="AP98" i="9"/>
  <c r="AZ112" i="9"/>
  <c r="AQ119" i="9"/>
  <c r="AR75" i="9"/>
  <c r="AF128" i="9"/>
  <c r="AR143" i="9"/>
  <c r="AQ101" i="9"/>
  <c r="AK81" i="9"/>
  <c r="AU121" i="9"/>
  <c r="AU78" i="9"/>
  <c r="AU102" i="9"/>
  <c r="AW84" i="9"/>
  <c r="AR135" i="9"/>
  <c r="AJ60" i="9"/>
  <c r="AJ158" i="9"/>
  <c r="AG103" i="9"/>
  <c r="AD113" i="9"/>
  <c r="AD119" i="9"/>
  <c r="AD144" i="9"/>
  <c r="AD90" i="9"/>
  <c r="AP145" i="9"/>
  <c r="AF157" i="9"/>
  <c r="AK63" i="9"/>
  <c r="AK139" i="9"/>
  <c r="AG158" i="9"/>
  <c r="AW140" i="9"/>
  <c r="AL155" i="9"/>
  <c r="AG66" i="9"/>
  <c r="AG73" i="9"/>
  <c r="AG75" i="9"/>
  <c r="AQ77" i="9"/>
  <c r="AT136" i="9"/>
  <c r="AN131" i="9"/>
  <c r="AF144" i="9"/>
  <c r="AR150" i="9"/>
  <c r="AT82" i="9"/>
  <c r="AT67" i="9"/>
  <c r="AT74" i="9"/>
  <c r="AT121" i="9"/>
  <c r="AT144" i="9"/>
  <c r="AN94" i="9"/>
  <c r="AR109" i="9"/>
  <c r="AR79" i="9"/>
  <c r="AQ106" i="9"/>
  <c r="AL106" i="9"/>
  <c r="AP150" i="9"/>
  <c r="AJ123" i="9"/>
  <c r="AQ110" i="9"/>
  <c r="AQ158" i="9"/>
  <c r="AN65" i="9"/>
  <c r="AP93" i="9"/>
  <c r="AN91" i="9"/>
  <c r="AP69" i="9"/>
  <c r="AR142" i="9"/>
  <c r="AZ104" i="9"/>
  <c r="AT76" i="9"/>
  <c r="AT124" i="9"/>
  <c r="AR91" i="9"/>
  <c r="AZ106" i="9"/>
  <c r="AZ119" i="9"/>
  <c r="AF79" i="9"/>
  <c r="AQ85" i="9"/>
  <c r="AD75" i="9"/>
  <c r="AK60" i="9"/>
  <c r="AW100" i="9"/>
  <c r="AW124" i="9"/>
  <c r="AK104" i="9"/>
  <c r="AT149" i="9"/>
  <c r="AG92" i="9"/>
  <c r="AJ99" i="9"/>
  <c r="AW97" i="9"/>
  <c r="AU139" i="9"/>
  <c r="AU76" i="9"/>
  <c r="AD79" i="9"/>
  <c r="AD115" i="9"/>
  <c r="AR152" i="9"/>
  <c r="AD153" i="9"/>
  <c r="AG113" i="9"/>
  <c r="AL131" i="9"/>
  <c r="AL93" i="9"/>
  <c r="AL123" i="9"/>
  <c r="AL148" i="9"/>
  <c r="BE60" i="9"/>
  <c r="AG94" i="9"/>
  <c r="AG123" i="9"/>
  <c r="AG84" i="9"/>
  <c r="AG131" i="9"/>
  <c r="AL75" i="9"/>
  <c r="AF150" i="9"/>
  <c r="AP127" i="9"/>
  <c r="AJ95" i="9"/>
  <c r="AQ132" i="9"/>
  <c r="AN152" i="9"/>
  <c r="AZ135" i="9"/>
  <c r="AT129" i="9"/>
  <c r="AT96" i="9"/>
  <c r="AT94" i="9"/>
  <c r="AT105" i="9"/>
  <c r="AT128" i="9"/>
  <c r="AZ153" i="9"/>
  <c r="AL103" i="9"/>
  <c r="AJ117" i="9"/>
  <c r="AR95" i="9"/>
  <c r="AZ129" i="9"/>
  <c r="AL90" i="9"/>
  <c r="AJ102" i="9"/>
  <c r="AJ85" i="9"/>
  <c r="AJ93" i="9"/>
  <c r="AR90" i="9"/>
  <c r="AP112" i="9"/>
  <c r="AN101" i="9"/>
  <c r="AN102" i="9"/>
  <c r="AZ107" i="9"/>
  <c r="AP67" i="9"/>
  <c r="AT148" i="9"/>
  <c r="AZ89" i="9"/>
  <c r="AR71" i="9"/>
  <c r="AR119" i="9"/>
  <c r="AR154" i="9"/>
  <c r="AT120" i="9"/>
  <c r="AZ131" i="9"/>
  <c r="AF66" i="9"/>
  <c r="AQ73" i="9"/>
  <c r="AQ102" i="9"/>
  <c r="AW82" i="9"/>
  <c r="AU123" i="9"/>
  <c r="AU80" i="9"/>
  <c r="AU104" i="9"/>
  <c r="AW86" i="9"/>
  <c r="AU111" i="9"/>
  <c r="AU110" i="9"/>
  <c r="AU60" i="9"/>
  <c r="AU147" i="9"/>
  <c r="AU117" i="9"/>
  <c r="AW94" i="9"/>
  <c r="AD84" i="9"/>
  <c r="AP131" i="9"/>
  <c r="AD146" i="9"/>
  <c r="AK71" i="9"/>
  <c r="AD154" i="9"/>
  <c r="AW142" i="9"/>
  <c r="AL138" i="9"/>
  <c r="AG110" i="9"/>
  <c r="AG61" i="9"/>
  <c r="AG100" i="9"/>
  <c r="AG83" i="9"/>
  <c r="AN87" i="9"/>
  <c r="AZ78" i="9"/>
  <c r="AN99" i="9"/>
  <c r="AF135" i="9"/>
  <c r="AT113" i="9"/>
  <c r="AT64" i="9"/>
  <c r="AT73" i="9"/>
  <c r="AT89" i="9"/>
  <c r="AT112" i="9"/>
  <c r="AP106" i="9"/>
  <c r="AR129" i="9"/>
  <c r="AQ79" i="9"/>
  <c r="AR111" i="9"/>
  <c r="AT141" i="9"/>
  <c r="AL96" i="9"/>
  <c r="AZ91" i="9"/>
  <c r="AJ138" i="9"/>
  <c r="AJ146" i="9"/>
  <c r="AP74" i="9"/>
  <c r="AR118" i="9"/>
  <c r="AN85" i="9"/>
  <c r="AN125" i="9"/>
  <c r="AP86" i="9"/>
  <c r="AZ90" i="9"/>
  <c r="AP129" i="9"/>
  <c r="AR130" i="9"/>
  <c r="AP79" i="9"/>
  <c r="AF104" i="9"/>
  <c r="AF81" i="9"/>
  <c r="AQ74" i="9"/>
  <c r="AQ86" i="9"/>
  <c r="AL80" i="9"/>
  <c r="AW66" i="9"/>
  <c r="AW102" i="9"/>
  <c r="AW126" i="9"/>
  <c r="AK106" i="9"/>
  <c r="AW133" i="9"/>
  <c r="AU95" i="9"/>
  <c r="AQ143" i="9"/>
  <c r="AW117" i="9"/>
  <c r="AD76" i="9"/>
  <c r="AN141" i="9"/>
  <c r="AL98" i="9"/>
  <c r="AP138" i="9"/>
  <c r="AD92" i="9"/>
  <c r="AG96" i="9"/>
  <c r="AG153" i="9"/>
  <c r="AD157" i="9"/>
  <c r="AW135" i="9"/>
  <c r="AW139" i="9"/>
  <c r="AV61" i="9"/>
  <c r="AV69" i="9"/>
  <c r="AS67" i="9"/>
  <c r="AM89" i="9"/>
  <c r="AS107" i="9"/>
  <c r="AM125" i="9"/>
  <c r="AS108" i="9"/>
  <c r="AM83" i="9"/>
  <c r="AM115" i="9"/>
  <c r="AM68" i="9"/>
  <c r="AM100" i="9"/>
  <c r="AM132" i="9"/>
  <c r="BA64" i="9"/>
  <c r="AS80" i="9"/>
  <c r="AS96" i="9"/>
  <c r="AX115" i="9"/>
  <c r="AS87" i="9"/>
  <c r="AM79" i="9"/>
  <c r="AI99" i="9"/>
  <c r="AS121" i="9"/>
  <c r="AM143" i="9"/>
  <c r="AS74" i="9"/>
  <c r="AM96" i="9"/>
  <c r="BA114" i="9"/>
  <c r="AY101" i="9"/>
  <c r="AS145" i="9"/>
  <c r="AE86" i="9"/>
  <c r="AO70" i="9"/>
  <c r="AO94" i="9"/>
  <c r="AE158" i="9"/>
  <c r="AY118" i="9"/>
  <c r="AY111" i="9"/>
  <c r="AY104" i="9"/>
  <c r="AY97" i="9"/>
  <c r="AY98" i="9"/>
  <c r="AY99" i="9"/>
  <c r="AY108" i="9"/>
  <c r="AI60" i="9"/>
  <c r="AI78" i="9"/>
  <c r="AI73" i="9"/>
  <c r="AV93" i="9"/>
  <c r="AO116" i="9"/>
  <c r="AO69" i="9"/>
  <c r="AO64" i="9"/>
  <c r="BA78" i="9"/>
  <c r="BA63" i="9"/>
  <c r="BA105" i="9"/>
  <c r="BA137" i="9"/>
  <c r="BA75" i="9"/>
  <c r="BA107" i="9"/>
  <c r="AO72" i="9"/>
  <c r="AO104" i="9"/>
  <c r="BA77" i="9"/>
  <c r="BA109" i="9"/>
  <c r="BA118" i="9"/>
  <c r="AO91" i="9"/>
  <c r="AO123" i="9"/>
  <c r="AV118" i="9"/>
  <c r="AE151" i="9"/>
  <c r="AV63" i="9"/>
  <c r="AI84" i="9"/>
  <c r="AI100" i="9"/>
  <c r="AI116" i="9"/>
  <c r="AE136" i="9"/>
  <c r="AV64" i="9"/>
  <c r="AI85" i="9"/>
  <c r="AI101" i="9"/>
  <c r="AI117" i="9"/>
  <c r="AE137" i="9"/>
  <c r="AE66" i="9"/>
  <c r="AX87" i="9"/>
  <c r="AX103" i="9"/>
  <c r="AX119" i="9"/>
  <c r="AE146" i="9"/>
  <c r="AV66" i="9"/>
  <c r="AI87" i="9"/>
  <c r="AI103" i="9"/>
  <c r="AI119" i="9"/>
  <c r="AE139" i="9"/>
  <c r="AX65" i="9"/>
  <c r="AE84" i="9"/>
  <c r="AE100" i="9"/>
  <c r="AE116" i="9"/>
  <c r="AE132" i="9"/>
  <c r="AV134" i="9"/>
  <c r="AE77" i="9"/>
  <c r="AE93" i="9"/>
  <c r="AE109" i="9"/>
  <c r="AE125" i="9"/>
  <c r="AI133" i="9"/>
  <c r="AS138" i="9"/>
  <c r="AS146" i="9"/>
  <c r="BA154" i="9"/>
  <c r="AY141" i="9"/>
  <c r="AY149" i="9"/>
  <c r="AY157" i="9"/>
  <c r="AY134" i="9"/>
  <c r="AY142" i="9"/>
  <c r="AX151" i="9"/>
  <c r="AY135" i="9"/>
  <c r="AY143" i="9"/>
  <c r="AX152" i="9"/>
  <c r="AY136" i="9"/>
  <c r="AI144" i="9"/>
  <c r="AI152" i="9"/>
  <c r="AV132" i="9"/>
  <c r="AV140" i="9"/>
  <c r="AM149" i="9"/>
  <c r="AS159" i="9"/>
  <c r="AM134" i="9"/>
  <c r="AM142" i="9"/>
  <c r="AM150" i="9"/>
  <c r="AM158" i="9"/>
  <c r="AY158" i="9"/>
  <c r="AY146" i="9"/>
  <c r="AM65" i="9"/>
  <c r="AM105" i="9"/>
  <c r="AM60" i="9"/>
  <c r="AM110" i="9"/>
  <c r="BA130" i="9"/>
  <c r="AY95" i="9"/>
  <c r="AI80" i="9"/>
  <c r="BA67" i="9"/>
  <c r="BA99" i="9"/>
  <c r="BA101" i="9"/>
  <c r="AX100" i="9"/>
  <c r="AV126" i="9"/>
  <c r="AE82" i="9"/>
  <c r="AV98" i="9"/>
  <c r="AX113" i="9"/>
  <c r="AX106" i="9"/>
  <c r="AS150" i="9"/>
  <c r="AM129" i="9"/>
  <c r="AS109" i="9"/>
  <c r="AS112" i="9"/>
  <c r="BA90" i="9"/>
  <c r="AO62" i="9"/>
  <c r="AY89" i="9"/>
  <c r="AI65" i="9"/>
  <c r="BA60" i="9"/>
  <c r="AO71" i="9"/>
  <c r="AO114" i="9"/>
  <c r="AV150" i="9"/>
  <c r="AE97" i="9"/>
  <c r="AI102" i="9"/>
  <c r="AE115" i="9"/>
  <c r="AV76" i="9"/>
  <c r="AM136" i="9"/>
  <c r="AS154" i="9"/>
  <c r="AI149" i="9"/>
  <c r="AI135" i="9"/>
  <c r="AI151" i="9"/>
  <c r="BA150" i="9"/>
  <c r="AV141" i="9"/>
  <c r="AY69" i="9"/>
  <c r="AM113" i="9"/>
  <c r="AS131" i="9"/>
  <c r="AM66" i="9"/>
  <c r="AM98" i="9"/>
  <c r="AM130" i="9"/>
  <c r="AM85" i="9"/>
  <c r="AS116" i="9"/>
  <c r="AS85" i="9"/>
  <c r="AS117" i="9"/>
  <c r="AS70" i="9"/>
  <c r="AS102" i="9"/>
  <c r="AS60" i="9"/>
  <c r="AI66" i="9"/>
  <c r="AI82" i="9"/>
  <c r="AI98" i="9"/>
  <c r="AM118" i="9"/>
  <c r="AS119" i="9"/>
  <c r="AS81" i="9"/>
  <c r="AM103" i="9"/>
  <c r="AI123" i="9"/>
  <c r="AI147" i="9"/>
  <c r="BA74" i="9"/>
  <c r="AS98" i="9"/>
  <c r="AM120" i="9"/>
  <c r="AY109" i="9"/>
  <c r="AE62" i="9"/>
  <c r="AE94" i="9"/>
  <c r="AY66" i="9"/>
  <c r="AO102" i="9"/>
  <c r="AY62" i="9"/>
  <c r="AY126" i="9"/>
  <c r="AY119" i="9"/>
  <c r="AY112" i="9"/>
  <c r="AY105" i="9"/>
  <c r="AY106" i="9"/>
  <c r="AY107" i="9"/>
  <c r="AY116" i="9"/>
  <c r="AI76" i="9"/>
  <c r="AI63" i="9"/>
  <c r="AO76" i="9"/>
  <c r="BA96" i="9"/>
  <c r="AV117" i="9"/>
  <c r="BA73" i="9"/>
  <c r="BA61" i="9"/>
  <c r="AO82" i="9"/>
  <c r="AO67" i="9"/>
  <c r="AO109" i="9"/>
  <c r="AO141" i="9"/>
  <c r="AO79" i="9"/>
  <c r="AO111" i="9"/>
  <c r="BA76" i="9"/>
  <c r="BA108" i="9"/>
  <c r="AO81" i="9"/>
  <c r="AO113" i="9"/>
  <c r="AO122" i="9"/>
  <c r="BA95" i="9"/>
  <c r="BA127" i="9"/>
  <c r="AX124" i="9"/>
  <c r="AX156" i="9"/>
  <c r="AE64" i="9"/>
  <c r="AX85" i="9"/>
  <c r="AX101" i="9"/>
  <c r="AX117" i="9"/>
  <c r="AE144" i="9"/>
  <c r="AE65" i="9"/>
  <c r="AX86" i="9"/>
  <c r="AX102" i="9"/>
  <c r="AX118" i="9"/>
  <c r="AE145" i="9"/>
  <c r="AX71" i="9"/>
  <c r="AV89" i="9"/>
  <c r="AV105" i="9"/>
  <c r="AV121" i="9"/>
  <c r="AE154" i="9"/>
  <c r="AE67" i="9"/>
  <c r="AX88" i="9"/>
  <c r="AX104" i="9"/>
  <c r="AX120" i="9"/>
  <c r="AE147" i="9"/>
  <c r="AV67" i="9"/>
  <c r="AI88" i="9"/>
  <c r="AI104" i="9"/>
  <c r="AI120" i="9"/>
  <c r="AE140" i="9"/>
  <c r="AV60" i="9"/>
  <c r="AI81" i="9"/>
  <c r="AI97" i="9"/>
  <c r="AI113" i="9"/>
  <c r="AI129" i="9"/>
  <c r="AG128" i="9"/>
  <c r="BA138" i="9"/>
  <c r="BA146" i="9"/>
  <c r="AI156" i="9"/>
  <c r="AX134" i="9"/>
  <c r="AX142" i="9"/>
  <c r="AX150" i="9"/>
  <c r="AX158" i="9"/>
  <c r="AX135" i="9"/>
  <c r="AX143" i="9"/>
  <c r="AO152" i="9"/>
  <c r="AX136" i="9"/>
  <c r="AX144" i="9"/>
  <c r="AO153" i="9"/>
  <c r="AX137" i="9"/>
  <c r="AY144" i="9"/>
  <c r="AX153" i="9"/>
  <c r="AM133" i="9"/>
  <c r="AM141" i="9"/>
  <c r="AS151" i="9"/>
  <c r="BA159" i="9"/>
  <c r="AS136" i="9"/>
  <c r="AL143" i="9"/>
  <c r="AD151" i="9"/>
  <c r="AY147" i="9"/>
  <c r="AY151" i="9"/>
  <c r="AY154" i="9"/>
  <c r="AS123" i="9"/>
  <c r="AM107" i="9"/>
  <c r="AX91" i="9"/>
  <c r="BA66" i="9"/>
  <c r="AO68" i="9"/>
  <c r="AY81" i="9"/>
  <c r="AI62" i="9"/>
  <c r="BA97" i="9"/>
  <c r="AX68" i="9"/>
  <c r="AV111" i="9"/>
  <c r="AX63" i="9"/>
  <c r="AV82" i="9"/>
  <c r="AX81" i="9"/>
  <c r="AX74" i="9"/>
  <c r="AE157" i="9"/>
  <c r="AV135" i="9"/>
  <c r="BA139" i="9"/>
  <c r="BA155" i="9"/>
  <c r="AX159" i="9"/>
  <c r="AO148" i="9"/>
  <c r="AS62" i="9"/>
  <c r="AS79" i="9"/>
  <c r="AM72" i="9"/>
  <c r="AE78" i="9"/>
  <c r="AY96" i="9"/>
  <c r="BA72" i="9"/>
  <c r="AO106" i="9"/>
  <c r="AO73" i="9"/>
  <c r="AE80" i="9"/>
  <c r="AE129" i="9"/>
  <c r="AX64" i="9"/>
  <c r="AV83" i="9"/>
  <c r="AV92" i="9"/>
  <c r="AI142" i="9"/>
  <c r="AV149" i="9"/>
  <c r="AM73" i="9"/>
  <c r="AS91" i="9"/>
  <c r="AM69" i="9"/>
  <c r="AS124" i="9"/>
  <c r="AM91" i="9"/>
  <c r="AM123" i="9"/>
  <c r="AM76" i="9"/>
  <c r="AM108" i="9"/>
  <c r="AS63" i="9"/>
  <c r="AX67" i="9"/>
  <c r="AX83" i="9"/>
  <c r="AX99" i="9"/>
  <c r="AS120" i="9"/>
  <c r="AM63" i="9"/>
  <c r="AI83" i="9"/>
  <c r="AS105" i="9"/>
  <c r="AM127" i="9"/>
  <c r="AI155" i="9"/>
  <c r="AM80" i="9"/>
  <c r="BA98" i="9"/>
  <c r="AS122" i="9"/>
  <c r="AY117" i="9"/>
  <c r="AI106" i="9"/>
  <c r="AE102" i="9"/>
  <c r="AY60" i="9"/>
  <c r="AO110" i="9"/>
  <c r="AY70" i="9"/>
  <c r="AY63" i="9"/>
  <c r="AY127" i="9"/>
  <c r="AY120" i="9"/>
  <c r="AY113" i="9"/>
  <c r="AY114" i="9"/>
  <c r="AY115" i="9"/>
  <c r="AY124" i="9"/>
  <c r="AI61" i="9"/>
  <c r="AI71" i="9"/>
  <c r="AV77" i="9"/>
  <c r="AO100" i="9"/>
  <c r="BA120" i="9"/>
  <c r="AO77" i="9"/>
  <c r="AO65" i="9"/>
  <c r="BA86" i="9"/>
  <c r="BA71" i="9"/>
  <c r="BA113" i="9"/>
  <c r="BA145" i="9"/>
  <c r="BA83" i="9"/>
  <c r="BA115" i="9"/>
  <c r="AO80" i="9"/>
  <c r="AO112" i="9"/>
  <c r="BA85" i="9"/>
  <c r="BA117" i="9"/>
  <c r="BA126" i="9"/>
  <c r="AO99" i="9"/>
  <c r="AO131" i="9"/>
  <c r="AX132" i="9"/>
  <c r="AV158" i="9"/>
  <c r="AX69" i="9"/>
  <c r="AV87" i="9"/>
  <c r="AV103" i="9"/>
  <c r="AV119" i="9"/>
  <c r="AE152" i="9"/>
  <c r="AX70" i="9"/>
  <c r="AV88" i="9"/>
  <c r="AV104" i="9"/>
  <c r="AV120" i="9"/>
  <c r="AE153" i="9"/>
  <c r="AV73" i="9"/>
  <c r="AE90" i="9"/>
  <c r="AE106" i="9"/>
  <c r="AE122" i="9"/>
  <c r="AX60" i="9"/>
  <c r="AX72" i="9"/>
  <c r="AV90" i="9"/>
  <c r="AV106" i="9"/>
  <c r="AV122" i="9"/>
  <c r="AE155" i="9"/>
  <c r="AE68" i="9"/>
  <c r="AX89" i="9"/>
  <c r="AX105" i="9"/>
  <c r="AX121" i="9"/>
  <c r="AE148" i="9"/>
  <c r="AE61" i="9"/>
  <c r="AX82" i="9"/>
  <c r="AX98" i="9"/>
  <c r="AX114" i="9"/>
  <c r="AX130" i="9"/>
  <c r="AI132" i="9"/>
  <c r="AI140" i="9"/>
  <c r="AI148" i="9"/>
  <c r="AX157" i="9"/>
  <c r="AO135" i="9"/>
  <c r="AO143" i="9"/>
  <c r="AO151" i="9"/>
  <c r="AO159" i="9"/>
  <c r="AO136" i="9"/>
  <c r="AO144" i="9"/>
  <c r="AV153" i="9"/>
  <c r="AO137" i="9"/>
  <c r="AO145" i="9"/>
  <c r="AV154" i="9"/>
  <c r="AO138" i="9"/>
  <c r="AX145" i="9"/>
  <c r="AO154" i="9"/>
  <c r="AS135" i="9"/>
  <c r="AS143" i="9"/>
  <c r="BA151" i="9"/>
  <c r="BA136" i="9"/>
  <c r="AS144" i="9"/>
  <c r="AS152" i="9"/>
  <c r="AY155" i="9"/>
  <c r="AI159" i="9"/>
  <c r="AS84" i="9"/>
  <c r="AM124" i="9"/>
  <c r="AM95" i="9"/>
  <c r="AM112" i="9"/>
  <c r="AE142" i="9"/>
  <c r="AY83" i="9"/>
  <c r="BA88" i="9"/>
  <c r="BA102" i="9"/>
  <c r="AO96" i="9"/>
  <c r="AO83" i="9"/>
  <c r="AV79" i="9"/>
  <c r="AV96" i="9"/>
  <c r="AE114" i="9"/>
  <c r="AX97" i="9"/>
  <c r="AX122" i="9"/>
  <c r="BA132" i="9"/>
  <c r="BA133" i="9"/>
  <c r="AS142" i="9"/>
  <c r="AV156" i="9"/>
  <c r="AY150" i="9"/>
  <c r="AM122" i="9"/>
  <c r="AS92" i="9"/>
  <c r="AS94" i="9"/>
  <c r="AS97" i="9"/>
  <c r="AY93" i="9"/>
  <c r="AY103" i="9"/>
  <c r="AI70" i="9"/>
  <c r="AO74" i="9"/>
  <c r="AO103" i="9"/>
  <c r="BA87" i="9"/>
  <c r="AE96" i="9"/>
  <c r="AE113" i="9"/>
  <c r="AE138" i="9"/>
  <c r="AE131" i="9"/>
  <c r="AE119" i="9"/>
  <c r="AI134" i="9"/>
  <c r="BA142" i="9"/>
  <c r="AV133" i="9"/>
  <c r="AL158" i="9"/>
  <c r="AM97" i="9"/>
  <c r="AS115" i="9"/>
  <c r="AM74" i="9"/>
  <c r="AM106" i="9"/>
  <c r="AM77" i="9"/>
  <c r="AS61" i="9"/>
  <c r="AS93" i="9"/>
  <c r="AS125" i="9"/>
  <c r="AS78" i="9"/>
  <c r="AS110" i="9"/>
  <c r="AS95" i="9"/>
  <c r="AM70" i="9"/>
  <c r="AM86" i="9"/>
  <c r="AM102" i="9"/>
  <c r="AX123" i="9"/>
  <c r="AS65" i="9"/>
  <c r="AM87" i="9"/>
  <c r="AI107" i="9"/>
  <c r="AS129" i="9"/>
  <c r="AS127" i="9"/>
  <c r="AS82" i="9"/>
  <c r="AM104" i="9"/>
  <c r="BA122" i="9"/>
  <c r="AY125" i="9"/>
  <c r="AI114" i="9"/>
  <c r="AE110" i="9"/>
  <c r="AY68" i="9"/>
  <c r="AO118" i="9"/>
  <c r="AY78" i="9"/>
  <c r="AY71" i="9"/>
  <c r="AY64" i="9"/>
  <c r="AY128" i="9"/>
  <c r="AY121" i="9"/>
  <c r="AY122" i="9"/>
  <c r="AY123" i="9"/>
  <c r="AI69" i="9"/>
  <c r="AI79" i="9"/>
  <c r="BA80" i="9"/>
  <c r="AV101" i="9"/>
  <c r="AO124" i="9"/>
  <c r="BA81" i="9"/>
  <c r="BA69" i="9"/>
  <c r="AO90" i="9"/>
  <c r="AO75" i="9"/>
  <c r="AO117" i="9"/>
  <c r="AO149" i="9"/>
  <c r="AO87" i="9"/>
  <c r="AO119" i="9"/>
  <c r="BA84" i="9"/>
  <c r="BA116" i="9"/>
  <c r="AO89" i="9"/>
  <c r="AO121" i="9"/>
  <c r="AO130" i="9"/>
  <c r="BA103" i="9"/>
  <c r="AO157" i="9"/>
  <c r="AX140" i="9"/>
  <c r="AE159" i="9"/>
  <c r="AV71" i="9"/>
  <c r="AE88" i="9"/>
  <c r="AE104" i="9"/>
  <c r="AE120" i="9"/>
  <c r="AV62" i="9"/>
  <c r="AV72" i="9"/>
  <c r="AE89" i="9"/>
  <c r="AE105" i="9"/>
  <c r="AE121" i="9"/>
  <c r="AX84" i="9"/>
  <c r="AE74" i="9"/>
  <c r="AI94" i="9"/>
  <c r="AI110" i="9"/>
  <c r="AI126" i="9"/>
  <c r="AE71" i="9"/>
  <c r="AV74" i="9"/>
  <c r="AE91" i="9"/>
  <c r="AE107" i="9"/>
  <c r="AE123" i="9"/>
  <c r="AV70" i="9"/>
  <c r="AX73" i="9"/>
  <c r="AV91" i="9"/>
  <c r="AV107" i="9"/>
  <c r="AV123" i="9"/>
  <c r="AE156" i="9"/>
  <c r="AX66" i="9"/>
  <c r="AV84" i="9"/>
  <c r="AV100" i="9"/>
  <c r="AV116" i="9"/>
  <c r="AE133" i="9"/>
  <c r="AY132" i="9"/>
  <c r="AY140" i="9"/>
  <c r="AX149" i="9"/>
  <c r="AO158" i="9"/>
  <c r="AV136" i="9"/>
  <c r="AV144" i="9"/>
  <c r="AV152" i="9"/>
  <c r="AV137" i="9"/>
  <c r="AV145" i="9"/>
  <c r="AM154" i="9"/>
  <c r="AV138" i="9"/>
  <c r="AV146" i="9"/>
  <c r="AM155" i="9"/>
  <c r="AV139" i="9"/>
  <c r="AO146" i="9"/>
  <c r="AV155" i="9"/>
  <c r="BA135" i="9"/>
  <c r="BA143" i="9"/>
  <c r="AI153" i="9"/>
  <c r="AI130" i="9"/>
  <c r="AI138" i="9"/>
  <c r="BA144" i="9"/>
  <c r="BA152" i="9"/>
  <c r="AY148" i="9"/>
  <c r="AY159" i="9"/>
  <c r="AM75" i="9"/>
  <c r="AM62" i="9"/>
  <c r="AS73" i="9"/>
  <c r="AS90" i="9"/>
  <c r="AY84" i="9"/>
  <c r="AY82" i="9"/>
  <c r="AV109" i="9"/>
  <c r="BA70" i="9"/>
  <c r="BA131" i="9"/>
  <c r="BA110" i="9"/>
  <c r="AV95" i="9"/>
  <c r="AV112" i="9"/>
  <c r="AE130" i="9"/>
  <c r="AV130" i="9"/>
  <c r="AX108" i="9"/>
  <c r="BA141" i="9"/>
  <c r="AO147" i="9"/>
  <c r="AO156" i="9"/>
  <c r="AM78" i="9"/>
  <c r="AS114" i="9"/>
  <c r="AE150" i="9"/>
  <c r="AY91" i="9"/>
  <c r="BA65" i="9"/>
  <c r="BA68" i="9"/>
  <c r="BA119" i="9"/>
  <c r="AE112" i="9"/>
  <c r="AE81" i="9"/>
  <c r="AI86" i="9"/>
  <c r="AE83" i="9"/>
  <c r="AV99" i="9"/>
  <c r="AV108" i="9"/>
  <c r="AI141" i="9"/>
  <c r="AI143" i="9"/>
  <c r="AO139" i="9"/>
  <c r="AV157" i="9"/>
  <c r="AS75" i="9"/>
  <c r="AM121" i="9"/>
  <c r="AM93" i="9"/>
  <c r="AS68" i="9"/>
  <c r="AM67" i="9"/>
  <c r="AM99" i="9"/>
  <c r="AM131" i="9"/>
  <c r="AM84" i="9"/>
  <c r="AM116" i="9"/>
  <c r="AS103" i="9"/>
  <c r="AS72" i="9"/>
  <c r="AS88" i="9"/>
  <c r="AS104" i="9"/>
  <c r="AM126" i="9"/>
  <c r="AI67" i="9"/>
  <c r="AS89" i="9"/>
  <c r="AM111" i="9"/>
  <c r="AI131" i="9"/>
  <c r="AM64" i="9"/>
  <c r="BA82" i="9"/>
  <c r="AS106" i="9"/>
  <c r="AM128" i="9"/>
  <c r="AY133" i="9"/>
  <c r="AI122" i="9"/>
  <c r="AE118" i="9"/>
  <c r="AY76" i="9"/>
  <c r="AO126" i="9"/>
  <c r="AY86" i="9"/>
  <c r="AY79" i="9"/>
  <c r="AY72" i="9"/>
  <c r="AY65" i="9"/>
  <c r="AY129" i="9"/>
  <c r="AY67" i="9"/>
  <c r="AY131" i="9"/>
  <c r="AI77" i="9"/>
  <c r="AI64" i="9"/>
  <c r="AO84" i="9"/>
  <c r="BA104" i="9"/>
  <c r="AV125" i="9"/>
  <c r="AO85" i="9"/>
  <c r="BA62" i="9"/>
  <c r="BA94" i="9"/>
  <c r="BA89" i="9"/>
  <c r="BA121" i="9"/>
  <c r="AM151" i="9"/>
  <c r="BA91" i="9"/>
  <c r="BA123" i="9"/>
  <c r="AO88" i="9"/>
  <c r="AO120" i="9"/>
  <c r="BA93" i="9"/>
  <c r="BA125" i="9"/>
  <c r="BA134" i="9"/>
  <c r="AO107" i="9"/>
  <c r="AM159" i="9"/>
  <c r="AV142" i="9"/>
  <c r="AE87" i="9"/>
  <c r="AE72" i="9"/>
  <c r="AI92" i="9"/>
  <c r="AI108" i="9"/>
  <c r="AI124" i="9"/>
  <c r="AV86" i="9"/>
  <c r="AE73" i="9"/>
  <c r="AI93" i="9"/>
  <c r="AI109" i="9"/>
  <c r="AI125" i="9"/>
  <c r="AX92" i="9"/>
  <c r="AX79" i="9"/>
  <c r="AX95" i="9"/>
  <c r="AX111" i="9"/>
  <c r="AX127" i="9"/>
  <c r="AE79" i="9"/>
  <c r="AE75" i="9"/>
  <c r="AI95" i="9"/>
  <c r="AI111" i="9"/>
  <c r="AI127" i="9"/>
  <c r="AX76" i="9"/>
  <c r="AV75" i="9"/>
  <c r="AE92" i="9"/>
  <c r="AE108" i="9"/>
  <c r="AE124" i="9"/>
  <c r="AV78" i="9"/>
  <c r="AV68" i="9"/>
  <c r="AE85" i="9"/>
  <c r="AE101" i="9"/>
  <c r="AE117" i="9"/>
  <c r="AE141" i="9"/>
  <c r="AX133" i="9"/>
  <c r="AX141" i="9"/>
  <c r="AO150" i="9"/>
  <c r="AV159" i="9"/>
  <c r="AM137" i="9"/>
  <c r="AM145" i="9"/>
  <c r="AM153" i="9"/>
  <c r="AM138" i="9"/>
  <c r="AM146" i="9"/>
  <c r="AS156" i="9"/>
  <c r="AM139" i="9"/>
  <c r="AM147" i="9"/>
  <c r="AS157" i="9"/>
  <c r="AM140" i="9"/>
  <c r="AV147" i="9"/>
  <c r="AM156" i="9"/>
  <c r="AI137" i="9"/>
  <c r="AI145" i="9"/>
  <c r="AX154" i="9"/>
  <c r="AY130" i="9"/>
  <c r="AY138" i="9"/>
  <c r="AI146" i="9"/>
  <c r="AI154" i="9"/>
  <c r="AY156" i="9"/>
  <c r="AY152" i="9"/>
  <c r="AM92" i="9"/>
  <c r="AS71" i="9"/>
  <c r="AS137" i="9"/>
  <c r="AY85" i="9"/>
  <c r="AY102" i="9"/>
  <c r="AY92" i="9"/>
  <c r="AO61" i="9"/>
  <c r="BA153" i="9"/>
  <c r="AO128" i="9"/>
  <c r="AX148" i="9"/>
  <c r="AV80" i="9"/>
  <c r="AV128" i="9"/>
  <c r="AX116" i="9"/>
  <c r="AE127" i="9"/>
  <c r="AX129" i="9"/>
  <c r="BA140" i="9"/>
  <c r="BA158" i="9"/>
  <c r="AO132" i="9"/>
  <c r="AY153" i="9"/>
  <c r="AM90" i="9"/>
  <c r="AS77" i="9"/>
  <c r="AS64" i="9"/>
  <c r="AI75" i="9"/>
  <c r="AM119" i="9"/>
  <c r="AS134" i="9"/>
  <c r="AY110" i="9"/>
  <c r="AY100" i="9"/>
  <c r="BA112" i="9"/>
  <c r="AO133" i="9"/>
  <c r="AO105" i="9"/>
  <c r="AX61" i="9"/>
  <c r="AX62" i="9"/>
  <c r="AI118" i="9"/>
  <c r="AE60" i="9"/>
  <c r="AV131" i="9"/>
  <c r="AM144" i="9"/>
  <c r="AI150" i="9"/>
  <c r="AI136" i="9"/>
  <c r="AM157" i="9"/>
  <c r="AI158" i="9"/>
  <c r="AY61" i="9"/>
  <c r="AM81" i="9"/>
  <c r="AS99" i="9"/>
  <c r="AM82" i="9"/>
  <c r="AM114" i="9"/>
  <c r="AM61" i="9"/>
  <c r="AM101" i="9"/>
  <c r="AS76" i="9"/>
  <c r="AS69" i="9"/>
  <c r="AS101" i="9"/>
  <c r="AS100" i="9"/>
  <c r="AS86" i="9"/>
  <c r="AS118" i="9"/>
  <c r="AS111" i="9"/>
  <c r="AI74" i="9"/>
  <c r="AI90" i="9"/>
  <c r="AX107" i="9"/>
  <c r="AS128" i="9"/>
  <c r="AM71" i="9"/>
  <c r="AI91" i="9"/>
  <c r="AS113" i="9"/>
  <c r="AM135" i="9"/>
  <c r="AS66" i="9"/>
  <c r="AM88" i="9"/>
  <c r="BA106" i="9"/>
  <c r="AS130" i="9"/>
  <c r="AY77" i="9"/>
  <c r="AO60" i="9"/>
  <c r="AE126" i="9"/>
  <c r="AO78" i="9"/>
  <c r="AE134" i="9"/>
  <c r="AY94" i="9"/>
  <c r="AY87" i="9"/>
  <c r="AY80" i="9"/>
  <c r="AY73" i="9"/>
  <c r="AY74" i="9"/>
  <c r="AY75" i="9"/>
  <c r="AY139" i="9"/>
  <c r="AI68" i="9"/>
  <c r="AI72" i="9"/>
  <c r="AV85" i="9"/>
  <c r="AO108" i="9"/>
  <c r="BA128" i="9"/>
  <c r="AO63" i="9"/>
  <c r="AO66" i="9"/>
  <c r="AO98" i="9"/>
  <c r="AO93" i="9"/>
  <c r="AO125" i="9"/>
  <c r="AS153" i="9"/>
  <c r="AO95" i="9"/>
  <c r="AO127" i="9"/>
  <c r="BA92" i="9"/>
  <c r="BA124" i="9"/>
  <c r="AO97" i="9"/>
  <c r="AO129" i="9"/>
  <c r="BA79" i="9"/>
  <c r="BA111" i="9"/>
  <c r="AE63" i="9"/>
  <c r="AE143" i="9"/>
  <c r="AE95" i="9"/>
  <c r="AX77" i="9"/>
  <c r="AX93" i="9"/>
  <c r="AX109" i="9"/>
  <c r="AX125" i="9"/>
  <c r="AE111" i="9"/>
  <c r="AX78" i="9"/>
  <c r="AX94" i="9"/>
  <c r="AX110" i="9"/>
  <c r="AX126" i="9"/>
  <c r="AE135" i="9"/>
  <c r="AV81" i="9"/>
  <c r="AV97" i="9"/>
  <c r="AV113" i="9"/>
  <c r="AV129" i="9"/>
  <c r="AE103" i="9"/>
  <c r="AX80" i="9"/>
  <c r="AX96" i="9"/>
  <c r="AX112" i="9"/>
  <c r="AX128" i="9"/>
  <c r="AV110" i="9"/>
  <c r="AE76" i="9"/>
  <c r="AI96" i="9"/>
  <c r="AI112" i="9"/>
  <c r="AI128" i="9"/>
  <c r="AV102" i="9"/>
  <c r="AE69" i="9"/>
  <c r="AI89" i="9"/>
  <c r="AI105" i="9"/>
  <c r="AI121" i="9"/>
  <c r="AE149" i="9"/>
  <c r="AO134" i="9"/>
  <c r="AO142" i="9"/>
  <c r="AV151" i="9"/>
  <c r="AS139" i="9"/>
  <c r="AS147" i="9"/>
  <c r="AS155" i="9"/>
  <c r="AS132" i="9"/>
  <c r="AS140" i="9"/>
  <c r="AS148" i="9"/>
  <c r="BA156" i="9"/>
  <c r="AS133" i="9"/>
  <c r="AS141" i="9"/>
  <c r="AS149" i="9"/>
  <c r="BA157" i="9"/>
  <c r="AL141" i="9"/>
  <c r="AM148" i="9"/>
  <c r="AS158" i="9"/>
  <c r="AY137" i="9"/>
  <c r="AX146" i="9"/>
  <c r="AO155" i="9"/>
  <c r="AX131" i="9"/>
  <c r="AX139" i="9"/>
  <c r="AX147" i="9"/>
  <c r="AX155" i="9"/>
  <c r="AL147" i="9"/>
  <c r="AY145" i="9"/>
  <c r="AM109" i="9"/>
  <c r="AX75" i="9"/>
  <c r="AI115" i="9"/>
  <c r="AE70" i="9"/>
  <c r="AY88" i="9"/>
  <c r="BA129" i="9"/>
  <c r="AO115" i="9"/>
  <c r="AV127" i="9"/>
  <c r="AE98" i="9"/>
  <c r="AV114" i="9"/>
  <c r="AX90" i="9"/>
  <c r="AV143" i="9"/>
  <c r="AM152" i="9"/>
  <c r="BA147" i="9"/>
  <c r="BA148" i="9"/>
  <c r="BA149" i="9"/>
  <c r="AX138" i="9"/>
  <c r="AO140" i="9"/>
  <c r="AS83" i="9"/>
  <c r="AM117" i="9"/>
  <c r="AS126" i="9"/>
  <c r="AM94" i="9"/>
  <c r="AI139" i="9"/>
  <c r="AO86" i="9"/>
  <c r="AY90" i="9"/>
  <c r="AO92" i="9"/>
  <c r="AO101" i="9"/>
  <c r="BA100" i="9"/>
  <c r="AV94" i="9"/>
  <c r="AE128" i="9"/>
  <c r="AV65" i="9"/>
  <c r="AE99" i="9"/>
  <c r="AV115" i="9"/>
  <c r="AV124" i="9"/>
  <c r="AI157" i="9"/>
  <c r="AV148" i="9"/>
  <c r="AP63" i="9"/>
  <c r="AN119" i="9"/>
  <c r="AK72" i="9"/>
  <c r="AK157" i="9"/>
  <c r="AL159" i="9"/>
  <c r="AK132" i="9"/>
  <c r="AW156" i="9"/>
  <c r="AW148" i="9"/>
  <c r="AK148" i="9"/>
  <c r="AL101" i="9"/>
  <c r="AN156" i="9"/>
  <c r="AW155" i="9"/>
  <c r="AL132" i="9"/>
  <c r="AL133" i="9"/>
  <c r="AD135" i="9"/>
  <c r="AG151" i="9"/>
  <c r="AG132" i="9"/>
  <c r="AG140" i="9"/>
  <c r="AG121" i="9"/>
  <c r="AG90" i="9"/>
  <c r="AK111" i="9"/>
  <c r="AG80" i="9"/>
  <c r="AL99" i="9"/>
  <c r="AD155" i="9"/>
  <c r="AD107" i="9"/>
  <c r="AD133" i="9"/>
  <c r="AF156" i="9"/>
  <c r="AF148" i="9"/>
  <c r="AK124" i="9"/>
  <c r="AF145" i="9"/>
  <c r="AL107" i="9"/>
  <c r="AD122" i="9"/>
  <c r="AD121" i="9"/>
  <c r="AD130" i="9"/>
  <c r="AD127" i="9"/>
  <c r="AL113" i="9"/>
  <c r="AL114" i="9"/>
  <c r="AK117" i="9"/>
  <c r="AK93" i="9"/>
  <c r="AU142" i="9"/>
  <c r="AD73" i="9"/>
  <c r="AU159" i="9"/>
  <c r="AU93" i="9"/>
  <c r="AU138" i="9"/>
  <c r="AJ145" i="9"/>
  <c r="AU131" i="9"/>
  <c r="AD103" i="9"/>
  <c r="AD72" i="9"/>
  <c r="AU146" i="9"/>
  <c r="AU71" i="9"/>
  <c r="AG102" i="9"/>
  <c r="AU79" i="9"/>
  <c r="AJ143" i="9"/>
  <c r="AW98" i="9"/>
  <c r="AU112" i="9"/>
  <c r="AK88" i="9"/>
  <c r="AG115" i="9"/>
  <c r="AW73" i="9"/>
  <c r="AW71" i="9"/>
  <c r="AW93" i="9"/>
  <c r="AF152" i="9"/>
  <c r="AL87" i="9"/>
  <c r="AD67" i="9"/>
  <c r="AK66" i="9"/>
  <c r="AK64" i="9"/>
  <c r="AF131" i="9"/>
  <c r="AU82" i="9"/>
  <c r="AK82" i="9"/>
  <c r="AK80" i="9"/>
  <c r="AW130" i="9"/>
  <c r="AW64" i="9"/>
  <c r="AU64" i="9"/>
  <c r="AU62" i="9"/>
  <c r="AF89" i="9"/>
  <c r="AD110" i="9"/>
  <c r="AK101" i="9"/>
  <c r="AK99" i="9"/>
  <c r="AK121" i="9"/>
  <c r="AT109" i="9"/>
  <c r="AW121" i="9"/>
  <c r="AW119" i="9"/>
  <c r="AW141" i="9"/>
  <c r="AQ82" i="9"/>
  <c r="AQ118" i="9"/>
  <c r="AQ117" i="9"/>
  <c r="AQ75" i="9"/>
  <c r="AQ92" i="9"/>
  <c r="AZ152" i="9"/>
  <c r="AT155" i="9"/>
  <c r="AF93" i="9"/>
  <c r="AF97" i="9"/>
  <c r="AF95" i="9"/>
  <c r="AF67" i="9"/>
  <c r="AF74" i="9"/>
  <c r="AF120" i="9"/>
  <c r="AZ103" i="9"/>
  <c r="AN98" i="9"/>
  <c r="AP126" i="9"/>
  <c r="AT111" i="9"/>
  <c r="AZ145" i="9"/>
  <c r="AR77" i="9"/>
  <c r="AR146" i="9"/>
  <c r="AR107" i="9"/>
  <c r="AR76" i="9"/>
  <c r="AR140" i="9"/>
  <c r="AP113" i="9"/>
  <c r="AF114" i="9"/>
  <c r="AP119" i="9"/>
  <c r="AJ83" i="9"/>
  <c r="AF78" i="9"/>
  <c r="AZ99" i="9"/>
  <c r="AZ65" i="9"/>
  <c r="AZ105" i="9"/>
  <c r="AZ61" i="9"/>
  <c r="AP75" i="9"/>
  <c r="AP62" i="9"/>
  <c r="AP124" i="9"/>
  <c r="AP102" i="9"/>
  <c r="AP70" i="9"/>
  <c r="AR148" i="9"/>
  <c r="AN123" i="9"/>
  <c r="AQ94" i="9"/>
  <c r="AL81" i="9"/>
  <c r="AL76" i="9"/>
  <c r="AR158" i="9"/>
  <c r="AN116" i="9"/>
  <c r="AN118" i="9"/>
  <c r="AN79" i="9"/>
  <c r="AN62" i="9"/>
  <c r="AN68" i="9"/>
  <c r="AN117" i="9"/>
  <c r="AT147" i="9"/>
  <c r="AJ139" i="9"/>
  <c r="AT101" i="9"/>
  <c r="AR102" i="9"/>
  <c r="AZ93" i="9"/>
  <c r="AL128" i="9"/>
  <c r="AZ60" i="9"/>
  <c r="AT157" i="9"/>
  <c r="AJ112" i="9"/>
  <c r="AJ109" i="9"/>
  <c r="AJ108" i="9"/>
  <c r="AJ88" i="9"/>
  <c r="AJ81" i="9"/>
  <c r="AJ101" i="9"/>
  <c r="AN136" i="9"/>
  <c r="AZ79" i="9"/>
  <c r="AN90" i="9"/>
  <c r="AT83" i="9"/>
  <c r="AL62" i="9"/>
  <c r="AL122" i="9"/>
  <c r="AL118" i="9"/>
  <c r="AL104" i="9"/>
  <c r="AL70" i="9"/>
  <c r="AT79" i="9"/>
  <c r="AZ150" i="9"/>
  <c r="AF136" i="9"/>
  <c r="AP105" i="9"/>
  <c r="AF106" i="9"/>
  <c r="AT99" i="9"/>
  <c r="AF117" i="9"/>
  <c r="AQ149" i="9"/>
  <c r="AF110" i="9"/>
  <c r="AT65" i="9"/>
  <c r="AR69" i="9"/>
  <c r="AW116" i="9"/>
  <c r="AK147" i="9"/>
  <c r="AL157" i="9"/>
  <c r="AW132" i="9"/>
  <c r="AK144" i="9"/>
  <c r="AK136" i="9"/>
  <c r="AG149" i="9"/>
  <c r="AW145" i="9"/>
  <c r="AW144" i="9"/>
  <c r="AL142" i="9"/>
  <c r="AD142" i="9"/>
  <c r="AD100" i="9"/>
  <c r="AD150" i="9"/>
  <c r="AG142" i="9"/>
  <c r="AG152" i="9"/>
  <c r="AG137" i="9"/>
  <c r="AK154" i="9"/>
  <c r="AL83" i="9"/>
  <c r="AG112" i="9"/>
  <c r="AG106" i="9"/>
  <c r="AL91" i="9"/>
  <c r="AD132" i="9"/>
  <c r="AD138" i="9"/>
  <c r="AK118" i="9"/>
  <c r="AD85" i="9"/>
  <c r="AF147" i="9"/>
  <c r="AG126" i="9"/>
  <c r="AQ146" i="9"/>
  <c r="AL109" i="9"/>
  <c r="AK95" i="9"/>
  <c r="AD111" i="9"/>
  <c r="AW123" i="9"/>
  <c r="AD97" i="9"/>
  <c r="AN157" i="9"/>
  <c r="AW69" i="9"/>
  <c r="AL82" i="9"/>
  <c r="AK73" i="9"/>
  <c r="AK115" i="9"/>
  <c r="AU152" i="9"/>
  <c r="AW92" i="9"/>
  <c r="AD71" i="9"/>
  <c r="AU108" i="9"/>
  <c r="AU137" i="9"/>
  <c r="AT159" i="9"/>
  <c r="AP159" i="9"/>
  <c r="AW131" i="9"/>
  <c r="AD96" i="9"/>
  <c r="AU145" i="9"/>
  <c r="AU158" i="9"/>
  <c r="AD128" i="9"/>
  <c r="AU74" i="9"/>
  <c r="AT156" i="9"/>
  <c r="AU75" i="9"/>
  <c r="AK90" i="9"/>
  <c r="AU70" i="9"/>
  <c r="AD118" i="9"/>
  <c r="AU130" i="9"/>
  <c r="AK130" i="9"/>
  <c r="AK128" i="9"/>
  <c r="AF159" i="9"/>
  <c r="AF72" i="9"/>
  <c r="AU129" i="9"/>
  <c r="AU151" i="9"/>
  <c r="AJ153" i="9"/>
  <c r="AR113" i="9"/>
  <c r="AU66" i="9"/>
  <c r="AD65" i="9"/>
  <c r="AD63" i="9"/>
  <c r="AU68" i="9"/>
  <c r="AK123" i="9"/>
  <c r="AK145" i="9"/>
  <c r="AJ149" i="9"/>
  <c r="AN104" i="9"/>
  <c r="AD94" i="9"/>
  <c r="AW81" i="9"/>
  <c r="AW79" i="9"/>
  <c r="AW101" i="9"/>
  <c r="AF83" i="9"/>
  <c r="AU99" i="9"/>
  <c r="AU97" i="9"/>
  <c r="AU119" i="9"/>
  <c r="AQ98" i="9"/>
  <c r="AQ89" i="9"/>
  <c r="AQ129" i="9"/>
  <c r="AQ105" i="9"/>
  <c r="AQ108" i="9"/>
  <c r="AN145" i="9"/>
  <c r="AF109" i="9"/>
  <c r="AF113" i="9"/>
  <c r="AF111" i="9"/>
  <c r="AF124" i="9"/>
  <c r="AF94" i="9"/>
  <c r="AF132" i="9"/>
  <c r="AZ87" i="9"/>
  <c r="AJ94" i="9"/>
  <c r="AZ92" i="9"/>
  <c r="AZ97" i="9"/>
  <c r="AQ145" i="9"/>
  <c r="AR82" i="9"/>
  <c r="AR88" i="9"/>
  <c r="AR123" i="9"/>
  <c r="AR63" i="9"/>
  <c r="AZ155" i="9"/>
  <c r="AR103" i="9"/>
  <c r="AT108" i="9"/>
  <c r="AP95" i="9"/>
  <c r="AP132" i="9"/>
  <c r="AT66" i="9"/>
  <c r="AZ115" i="9"/>
  <c r="AZ67" i="9"/>
  <c r="AZ121" i="9"/>
  <c r="AZ62" i="9"/>
  <c r="AZ136" i="9"/>
  <c r="AP82" i="9"/>
  <c r="AP68" i="9"/>
  <c r="AP140" i="9"/>
  <c r="AP118" i="9"/>
  <c r="AP84" i="9"/>
  <c r="AJ140" i="9"/>
  <c r="AJ119" i="9"/>
  <c r="AZ118" i="9"/>
  <c r="AZ85" i="9"/>
  <c r="AP156" i="9"/>
  <c r="AP76" i="9"/>
  <c r="AQ151" i="9"/>
  <c r="AN60" i="9"/>
  <c r="AN134" i="9"/>
  <c r="AN95" i="9"/>
  <c r="AN67" i="9"/>
  <c r="AN63" i="9"/>
  <c r="AN110" i="9"/>
  <c r="AR141" i="9"/>
  <c r="AP133" i="9"/>
  <c r="AQ96" i="9"/>
  <c r="AP96" i="9"/>
  <c r="AR85" i="9"/>
  <c r="AP116" i="9"/>
  <c r="AF71" i="9"/>
  <c r="AQ136" i="9"/>
  <c r="AJ89" i="9"/>
  <c r="AJ72" i="9"/>
  <c r="AJ124" i="9"/>
  <c r="AJ63" i="9"/>
  <c r="AJ97" i="9"/>
  <c r="AR157" i="9"/>
  <c r="AF151" i="9"/>
  <c r="AJ86" i="9"/>
  <c r="AJ132" i="9"/>
  <c r="AL60" i="9"/>
  <c r="AL71" i="9"/>
  <c r="AL88" i="9"/>
  <c r="AL120" i="9"/>
  <c r="AL94" i="9"/>
  <c r="AQ64" i="9"/>
  <c r="AQ99" i="9"/>
  <c r="AJ80" i="9"/>
  <c r="AD80" i="9"/>
  <c r="AL156" i="9"/>
  <c r="AL145" i="9"/>
  <c r="AW136" i="9"/>
  <c r="AW147" i="9"/>
  <c r="AW154" i="9"/>
  <c r="AN133" i="9"/>
  <c r="AG144" i="9"/>
  <c r="AL140" i="9"/>
  <c r="AL139" i="9"/>
  <c r="AW138" i="9"/>
  <c r="AD148" i="9"/>
  <c r="AD60" i="9"/>
  <c r="AD149" i="9"/>
  <c r="AG134" i="9"/>
  <c r="AG146" i="9"/>
  <c r="AG157" i="9"/>
  <c r="AG97" i="9"/>
  <c r="AG122" i="9"/>
  <c r="AG119" i="9"/>
  <c r="AG89" i="9"/>
  <c r="AK127" i="9"/>
  <c r="AD145" i="9"/>
  <c r="AD117" i="9"/>
  <c r="AD147" i="9"/>
  <c r="AD108" i="9"/>
  <c r="AF146" i="9"/>
  <c r="AF149" i="9"/>
  <c r="AP147" i="9"/>
  <c r="AL116" i="9"/>
  <c r="AK102" i="9"/>
  <c r="AD82" i="9"/>
  <c r="AW91" i="9"/>
  <c r="AD104" i="9"/>
  <c r="AN159" i="9"/>
  <c r="AK70" i="9"/>
  <c r="AD152" i="9"/>
  <c r="AN138" i="9"/>
  <c r="AP152" i="9"/>
  <c r="AQ104" i="9"/>
  <c r="AT142" i="9"/>
  <c r="AQ156" i="9"/>
  <c r="AU115" i="9"/>
  <c r="AU144" i="9"/>
  <c r="AT151" i="9"/>
  <c r="AQ134" i="9"/>
  <c r="AU109" i="9"/>
  <c r="AJ147" i="9"/>
  <c r="AG133" i="9"/>
  <c r="AU150" i="9"/>
  <c r="AD95" i="9"/>
  <c r="AK114" i="9"/>
  <c r="AT140" i="9"/>
  <c r="AW112" i="9"/>
  <c r="AU72" i="9"/>
  <c r="AJ157" i="9"/>
  <c r="AD102" i="9"/>
  <c r="AK108" i="9"/>
  <c r="AW110" i="9"/>
  <c r="AW108" i="9"/>
  <c r="AF143" i="9"/>
  <c r="AW114" i="9"/>
  <c r="AK107" i="9"/>
  <c r="AK129" i="9"/>
  <c r="AJ152" i="9"/>
  <c r="AG71" i="9"/>
  <c r="AW127" i="9"/>
  <c r="AW149" i="9"/>
  <c r="AJ150" i="9"/>
  <c r="AW105" i="9"/>
  <c r="AW103" i="9"/>
  <c r="AW125" i="9"/>
  <c r="AJ136" i="9"/>
  <c r="AL144" i="9"/>
  <c r="AD78" i="9"/>
  <c r="AW65" i="9"/>
  <c r="AW63" i="9"/>
  <c r="AW85" i="9"/>
  <c r="AP120" i="9"/>
  <c r="AK77" i="9"/>
  <c r="AK75" i="9"/>
  <c r="AK97" i="9"/>
  <c r="AQ114" i="9"/>
  <c r="AQ72" i="9"/>
  <c r="AQ65" i="9"/>
  <c r="AQ113" i="9"/>
  <c r="AQ124" i="9"/>
  <c r="AQ137" i="9"/>
  <c r="AQ142" i="9"/>
  <c r="AF125" i="9"/>
  <c r="AF129" i="9"/>
  <c r="AF127" i="9"/>
  <c r="AF70" i="9"/>
  <c r="AF75" i="9"/>
  <c r="AQ157" i="9"/>
  <c r="AN130" i="9"/>
  <c r="AZ123" i="9"/>
  <c r="AL64" i="9"/>
  <c r="AR128" i="9"/>
  <c r="AR80" i="9"/>
  <c r="AR112" i="9"/>
  <c r="AR92" i="9"/>
  <c r="AR120" i="9"/>
  <c r="AP97" i="9"/>
  <c r="AQ103" i="9"/>
  <c r="AP87" i="9"/>
  <c r="AR106" i="9"/>
  <c r="AZ84" i="9"/>
  <c r="AZ68" i="9"/>
  <c r="AZ114" i="9"/>
  <c r="AZ73" i="9"/>
  <c r="AZ151" i="9"/>
  <c r="AP77" i="9"/>
  <c r="AP71" i="9"/>
  <c r="AP60" i="9"/>
  <c r="AP130" i="9"/>
  <c r="AP114" i="9"/>
  <c r="AP134" i="9"/>
  <c r="AZ102" i="9"/>
  <c r="AZ124" i="9"/>
  <c r="AQ131" i="9"/>
  <c r="AL66" i="9"/>
  <c r="AP136" i="9"/>
  <c r="AN86" i="9"/>
  <c r="AN158" i="9"/>
  <c r="AN111" i="9"/>
  <c r="AN92" i="9"/>
  <c r="AN64" i="9"/>
  <c r="AN126" i="9"/>
  <c r="AJ133" i="9"/>
  <c r="AT133" i="9"/>
  <c r="AF91" i="9"/>
  <c r="AR86" i="9"/>
  <c r="AR132" i="9"/>
  <c r="AP107" i="9"/>
  <c r="AQ121" i="9"/>
  <c r="AJ105" i="9"/>
  <c r="AJ61" i="9"/>
  <c r="AJ104" i="9"/>
  <c r="AJ120" i="9"/>
  <c r="AJ113" i="9"/>
  <c r="AQ150" i="9"/>
  <c r="AZ147" i="9"/>
  <c r="AN122" i="9"/>
  <c r="AN120" i="9"/>
  <c r="AL77" i="9"/>
  <c r="AL73" i="9"/>
  <c r="AL67" i="9"/>
  <c r="AL136" i="9"/>
  <c r="AL63" i="9"/>
  <c r="AR70" i="9"/>
  <c r="AQ138" i="9"/>
  <c r="AN153" i="9"/>
  <c r="AR147" i="9"/>
  <c r="AP89" i="9"/>
  <c r="AQ95" i="9"/>
  <c r="AJ84" i="9"/>
  <c r="AP91" i="9"/>
  <c r="AZ159" i="9"/>
  <c r="AG67" i="9"/>
  <c r="AL134" i="9"/>
  <c r="AW146" i="9"/>
  <c r="AK152" i="9"/>
  <c r="AK135" i="9"/>
  <c r="AK142" i="9"/>
  <c r="AG138" i="9"/>
  <c r="AW143" i="9"/>
  <c r="AW152" i="9"/>
  <c r="AG135" i="9"/>
  <c r="AD139" i="9"/>
  <c r="AD143" i="9"/>
  <c r="AD159" i="9"/>
  <c r="AD125" i="9"/>
  <c r="AZ158" i="9"/>
  <c r="AF154" i="9"/>
  <c r="AG139" i="9"/>
  <c r="AK146" i="9"/>
  <c r="AG114" i="9"/>
  <c r="AG82" i="9"/>
  <c r="AG88" i="9"/>
  <c r="AK65" i="9"/>
  <c r="AD101" i="9"/>
  <c r="AD93" i="9"/>
  <c r="AD109" i="9"/>
  <c r="AK103" i="9"/>
  <c r="AG95" i="9"/>
  <c r="AF155" i="9"/>
  <c r="AP139" i="9"/>
  <c r="AL115" i="9"/>
  <c r="AL137" i="9"/>
  <c r="AD87" i="9"/>
  <c r="AP144" i="9"/>
  <c r="AW115" i="9"/>
  <c r="AN147" i="9"/>
  <c r="AK92" i="9"/>
  <c r="AK87" i="9"/>
  <c r="AU101" i="9"/>
  <c r="AF153" i="9"/>
  <c r="AQ88" i="9"/>
  <c r="AU154" i="9"/>
  <c r="AU136" i="9"/>
  <c r="AW95" i="9"/>
  <c r="AQ140" i="9"/>
  <c r="AZ137" i="9"/>
  <c r="AT93" i="9"/>
  <c r="AW67" i="9"/>
  <c r="AT143" i="9"/>
  <c r="AF101" i="9"/>
  <c r="AU156" i="9"/>
  <c r="AU125" i="9"/>
  <c r="AT77" i="9"/>
  <c r="AU90" i="9"/>
  <c r="AW157" i="9"/>
  <c r="AJ137" i="9"/>
  <c r="AD86" i="9"/>
  <c r="AW88" i="9"/>
  <c r="AU88" i="9"/>
  <c r="AU86" i="9"/>
  <c r="AR126" i="9"/>
  <c r="AW89" i="9"/>
  <c r="AW87" i="9"/>
  <c r="AW109" i="9"/>
  <c r="AJ151" i="9"/>
  <c r="AW90" i="9"/>
  <c r="AU105" i="9"/>
  <c r="AU127" i="9"/>
  <c r="AJ142" i="9"/>
  <c r="AU83" i="9"/>
  <c r="AU81" i="9"/>
  <c r="AU103" i="9"/>
  <c r="AN154" i="9"/>
  <c r="AD112" i="9"/>
  <c r="AD62" i="9"/>
  <c r="AW120" i="9"/>
  <c r="AU120" i="9"/>
  <c r="AU118" i="9"/>
  <c r="AP104" i="9"/>
  <c r="AK61" i="9"/>
  <c r="AW77" i="9"/>
  <c r="AU94" i="9"/>
  <c r="AQ107" i="9"/>
  <c r="AQ84" i="9"/>
  <c r="AQ91" i="9"/>
  <c r="AQ67" i="9"/>
  <c r="AQ93" i="9"/>
  <c r="AT134" i="9"/>
  <c r="AT139" i="9"/>
  <c r="AF102" i="9"/>
  <c r="AF84" i="9"/>
  <c r="AF80" i="9"/>
  <c r="AF61" i="9"/>
  <c r="AF87" i="9"/>
  <c r="AT154" i="9"/>
  <c r="AJ126" i="9"/>
  <c r="AN82" i="9"/>
  <c r="AP109" i="9"/>
  <c r="AZ98" i="9"/>
  <c r="AR64" i="9"/>
  <c r="AR89" i="9"/>
  <c r="AR61" i="9"/>
  <c r="AR108" i="9"/>
  <c r="AR104" i="9"/>
  <c r="AT145" i="9"/>
  <c r="AR87" i="9"/>
  <c r="AF98" i="9"/>
  <c r="AQ78" i="9"/>
  <c r="AP123" i="9"/>
  <c r="AF60" i="9"/>
  <c r="AZ100" i="9"/>
  <c r="AZ80" i="9"/>
  <c r="AZ130" i="9"/>
  <c r="AZ75" i="9"/>
  <c r="AP100" i="9"/>
  <c r="AP72" i="9"/>
  <c r="AP73" i="9"/>
  <c r="AP66" i="9"/>
  <c r="AR155" i="9"/>
  <c r="AN107" i="9"/>
  <c r="AZ86" i="9"/>
  <c r="AJ100" i="9"/>
  <c r="AT104" i="9"/>
  <c r="AQ76" i="9"/>
  <c r="AN69" i="9"/>
  <c r="AN77" i="9"/>
  <c r="AN81" i="9"/>
  <c r="AN127" i="9"/>
  <c r="AN124" i="9"/>
  <c r="AN73" i="9"/>
  <c r="AN142" i="9"/>
  <c r="AR156" i="9"/>
  <c r="AQ128" i="9"/>
  <c r="AT85" i="9"/>
  <c r="AP80" i="9"/>
  <c r="AP110" i="9"/>
  <c r="AR81" i="9"/>
  <c r="AJ65" i="9"/>
  <c r="AJ121" i="9"/>
  <c r="AJ62" i="9"/>
  <c r="AJ73" i="9"/>
  <c r="AJ66" i="9"/>
  <c r="AJ129" i="9"/>
  <c r="AJ141" i="9"/>
  <c r="AP141" i="9"/>
  <c r="AJ118" i="9"/>
  <c r="AN129" i="9"/>
  <c r="AL89" i="9"/>
  <c r="AL74" i="9"/>
  <c r="AL68" i="9"/>
  <c r="AL72" i="9"/>
  <c r="AZ154" i="9"/>
  <c r="AR72" i="9"/>
  <c r="AT135" i="9"/>
  <c r="AP143" i="9"/>
  <c r="AL150" i="9"/>
  <c r="AL151" i="9"/>
  <c r="AK143" i="9"/>
  <c r="AK150" i="9"/>
  <c r="AK156" i="9"/>
  <c r="AD156" i="9"/>
  <c r="AW99" i="9"/>
  <c r="AW158" i="9"/>
  <c r="AW134" i="9"/>
  <c r="AW151" i="9"/>
  <c r="AD141" i="9"/>
  <c r="AD134" i="9"/>
  <c r="AG155" i="9"/>
  <c r="AG150" i="9"/>
  <c r="AG143" i="9"/>
  <c r="AG129" i="9"/>
  <c r="AG98" i="9"/>
  <c r="AG104" i="9"/>
  <c r="AU155" i="9"/>
  <c r="AR153" i="9"/>
  <c r="AD131" i="9"/>
  <c r="AD116" i="9"/>
  <c r="AW107" i="9"/>
  <c r="AK62" i="9"/>
  <c r="AR145" i="9"/>
  <c r="AD83" i="9"/>
  <c r="AP154" i="9"/>
  <c r="AP146" i="9"/>
  <c r="AL117" i="9"/>
  <c r="AD106" i="9"/>
  <c r="AD98" i="9"/>
  <c r="AW75" i="9"/>
  <c r="AN139" i="9"/>
  <c r="AN148" i="9"/>
  <c r="AK126" i="9"/>
  <c r="AF138" i="9"/>
  <c r="AF137" i="9"/>
  <c r="AU77" i="9"/>
  <c r="AQ120" i="9"/>
  <c r="AG118" i="9"/>
  <c r="AK137" i="9"/>
  <c r="AU69" i="9"/>
  <c r="AU149" i="9"/>
  <c r="AG120" i="9"/>
  <c r="AU100" i="9"/>
  <c r="AU157" i="9"/>
  <c r="AU85" i="9"/>
  <c r="AU140" i="9"/>
  <c r="AW83" i="9"/>
  <c r="AF121" i="9"/>
  <c r="AW72" i="9"/>
  <c r="AU135" i="9"/>
  <c r="AR149" i="9"/>
  <c r="AD70" i="9"/>
  <c r="AK68" i="9"/>
  <c r="AW70" i="9"/>
  <c r="AW68" i="9"/>
  <c r="AR110" i="9"/>
  <c r="AK69" i="9"/>
  <c r="AK67" i="9"/>
  <c r="AK89" i="9"/>
  <c r="AJ155" i="9"/>
  <c r="AD69" i="9"/>
  <c r="AK83" i="9"/>
  <c r="AK105" i="9"/>
  <c r="AF115" i="9"/>
  <c r="AU67" i="9"/>
  <c r="AU65" i="9"/>
  <c r="AU87" i="9"/>
  <c r="AT146" i="9"/>
  <c r="AG108" i="9"/>
  <c r="AW106" i="9"/>
  <c r="AU98" i="9"/>
  <c r="AK98" i="9"/>
  <c r="AK96" i="9"/>
  <c r="AP88" i="9"/>
  <c r="AK116" i="9"/>
  <c r="AW118" i="9"/>
  <c r="AQ60" i="9"/>
  <c r="AQ123" i="9"/>
  <c r="AQ100" i="9"/>
  <c r="AQ133" i="9"/>
  <c r="AQ83" i="9"/>
  <c r="AQ109" i="9"/>
  <c r="AR159" i="9"/>
  <c r="AF116" i="9"/>
  <c r="AF118" i="9"/>
  <c r="AF100" i="9"/>
  <c r="AF96" i="9"/>
  <c r="AF63" i="9"/>
  <c r="AF103" i="9"/>
  <c r="AZ140" i="9"/>
  <c r="AJ78" i="9"/>
  <c r="AR83" i="9"/>
  <c r="AN84" i="9"/>
  <c r="AR96" i="9"/>
  <c r="AR105" i="9"/>
  <c r="AR62" i="9"/>
  <c r="AR124" i="9"/>
  <c r="AZ142" i="9"/>
  <c r="AZ139" i="9"/>
  <c r="AP81" i="9"/>
  <c r="AT92" i="9"/>
  <c r="AR97" i="9"/>
  <c r="AZ88" i="9"/>
  <c r="AZ116" i="9"/>
  <c r="AZ72" i="9"/>
  <c r="AZ146" i="9"/>
  <c r="AZ76" i="9"/>
  <c r="AQ159" i="9"/>
  <c r="AP65" i="9"/>
  <c r="AP83" i="9"/>
  <c r="AP85" i="9"/>
  <c r="AP92" i="9"/>
  <c r="AP151" i="9"/>
  <c r="AQ148" i="9"/>
  <c r="AJ103" i="9"/>
  <c r="AR125" i="9"/>
  <c r="AN88" i="9"/>
  <c r="AQ122" i="9"/>
  <c r="AJ128" i="9"/>
  <c r="AZ144" i="9"/>
  <c r="AN71" i="9"/>
  <c r="AN93" i="9"/>
  <c r="AN97" i="9"/>
  <c r="AN80" i="9"/>
  <c r="AN76" i="9"/>
  <c r="AN70" i="9"/>
  <c r="AN89" i="9"/>
  <c r="AJ148" i="9"/>
  <c r="AF123" i="9"/>
  <c r="AQ80" i="9"/>
  <c r="AJ125" i="9"/>
  <c r="AL129" i="9"/>
  <c r="AZ69" i="9"/>
  <c r="AJ82" i="9"/>
  <c r="AJ114" i="9"/>
  <c r="AJ91" i="9"/>
  <c r="AJ64" i="9"/>
  <c r="AJ96" i="9"/>
  <c r="AJ106" i="9"/>
  <c r="AP135" i="9"/>
  <c r="AR117" i="9"/>
  <c r="AR84" i="9"/>
  <c r="AL105" i="9"/>
  <c r="AL78" i="9"/>
  <c r="AL79" i="9"/>
  <c r="AL69" i="9"/>
  <c r="AZ138" i="9"/>
  <c r="AT88" i="9"/>
  <c r="AN135" i="9"/>
  <c r="AQ127" i="9"/>
  <c r="AL153" i="9"/>
  <c r="AL149" i="9"/>
  <c r="AK149" i="9"/>
  <c r="AW153" i="9"/>
  <c r="AK140" i="9"/>
  <c r="AG154" i="9"/>
  <c r="AW159" i="9"/>
  <c r="AW150" i="9"/>
  <c r="AL85" i="9"/>
  <c r="AL146" i="9"/>
  <c r="AD158" i="9"/>
  <c r="AD140" i="9"/>
  <c r="AG145" i="9"/>
  <c r="AG159" i="9"/>
  <c r="AD124" i="9"/>
  <c r="AK138" i="9"/>
  <c r="AG105" i="9"/>
  <c r="AG87" i="9"/>
  <c r="AG81" i="9"/>
  <c r="AL130" i="9"/>
  <c r="AD114" i="9"/>
  <c r="AK134" i="9"/>
  <c r="AK110" i="9"/>
  <c r="AF139" i="9"/>
  <c r="AF141" i="9"/>
  <c r="AP155" i="9"/>
  <c r="AP153" i="9"/>
  <c r="AP137" i="9"/>
  <c r="AL124" i="9"/>
  <c r="AD123" i="9"/>
  <c r="AD105" i="9"/>
  <c r="AD91" i="9"/>
  <c r="AN140" i="9"/>
  <c r="AL97" i="9"/>
  <c r="AK125" i="9"/>
  <c r="AD81" i="9"/>
  <c r="AD120" i="9"/>
  <c r="AW61" i="9"/>
  <c r="AG74" i="9"/>
  <c r="AG86" i="9"/>
  <c r="AJ159" i="9"/>
  <c r="AU132" i="9"/>
  <c r="AU141" i="9"/>
  <c r="AG111" i="9"/>
  <c r="AD61" i="9"/>
  <c r="AU133" i="9"/>
  <c r="AU124" i="9"/>
  <c r="AU153" i="9"/>
  <c r="AU61" i="9"/>
  <c r="AJ116" i="9"/>
  <c r="AU113" i="9"/>
  <c r="AK113" i="9"/>
  <c r="AG124" i="9"/>
  <c r="AW74" i="9"/>
  <c r="AK131" i="9"/>
  <c r="AK153" i="9"/>
  <c r="AJ144" i="9"/>
  <c r="AR94" i="9"/>
  <c r="AW128" i="9"/>
  <c r="AU128" i="9"/>
  <c r="AU126" i="9"/>
  <c r="AJ154" i="9"/>
  <c r="AW129" i="9"/>
  <c r="AD66" i="9"/>
  <c r="AD88" i="9"/>
  <c r="AP148" i="9"/>
  <c r="AU122" i="9"/>
  <c r="AK122" i="9"/>
  <c r="AK120" i="9"/>
  <c r="AT137" i="9"/>
  <c r="AD77" i="9"/>
  <c r="AU84" i="9"/>
  <c r="AK76" i="9"/>
  <c r="AW78" i="9"/>
  <c r="AW76" i="9"/>
  <c r="AN75" i="9"/>
  <c r="AW96" i="9"/>
  <c r="AU96" i="9"/>
  <c r="AQ61" i="9"/>
  <c r="AQ139" i="9"/>
  <c r="AQ116" i="9"/>
  <c r="AQ66" i="9"/>
  <c r="AQ62" i="9"/>
  <c r="AQ125" i="9"/>
  <c r="AQ152" i="9"/>
  <c r="AF92" i="9"/>
  <c r="AF134" i="9"/>
  <c r="AF65" i="9"/>
  <c r="AF112" i="9"/>
  <c r="AF64" i="9"/>
  <c r="AF119" i="9"/>
  <c r="AP149" i="9"/>
  <c r="AN114" i="9"/>
  <c r="AQ126" i="9"/>
  <c r="AQ147" i="9"/>
  <c r="AJ98" i="9"/>
  <c r="AR65" i="9"/>
  <c r="AR121" i="9"/>
  <c r="AR74" i="9"/>
  <c r="AR73" i="9"/>
  <c r="AR134" i="9"/>
  <c r="AR131" i="9"/>
  <c r="AF130" i="9"/>
  <c r="AQ87" i="9"/>
  <c r="AR100" i="9"/>
  <c r="AF85" i="9"/>
  <c r="AZ82" i="9"/>
  <c r="AZ132" i="9"/>
  <c r="AZ64" i="9"/>
  <c r="AZ77" i="9"/>
  <c r="AZ63" i="9"/>
  <c r="AP122" i="9"/>
  <c r="AP99" i="9"/>
  <c r="AP101" i="9"/>
  <c r="AP90" i="9"/>
  <c r="AZ141" i="9"/>
  <c r="AR139" i="9"/>
  <c r="AT95" i="9"/>
  <c r="AR136" i="9"/>
  <c r="AN72" i="9"/>
  <c r="AN109" i="9"/>
  <c r="AN113" i="9"/>
  <c r="AN96" i="9"/>
  <c r="AN100" i="9"/>
  <c r="AN74" i="9"/>
  <c r="AN105" i="9"/>
  <c r="AP142" i="9"/>
  <c r="AT117" i="9"/>
  <c r="AP128" i="9"/>
  <c r="AZ117" i="9"/>
  <c r="AZ70" i="9"/>
  <c r="AQ154" i="9"/>
  <c r="AJ67" i="9"/>
  <c r="AJ130" i="9"/>
  <c r="AJ107" i="9"/>
  <c r="AJ90" i="9"/>
  <c r="AJ74" i="9"/>
  <c r="AJ122" i="9"/>
  <c r="AJ156" i="9"/>
  <c r="AZ127" i="9"/>
  <c r="AN106" i="9"/>
  <c r="AZ109" i="9"/>
  <c r="AR115" i="9"/>
  <c r="AL121" i="9"/>
  <c r="AL61" i="9"/>
  <c r="AL95" i="9"/>
  <c r="AL126" i="9"/>
  <c r="AQ115" i="9"/>
  <c r="AR60" i="9"/>
  <c r="AT150" i="9"/>
  <c r="AP158" i="9"/>
  <c r="AR127" i="9"/>
  <c r="AF122" i="9"/>
  <c r="AG76" i="9"/>
  <c r="AG99" i="9"/>
  <c r="AG116" i="9"/>
  <c r="AG68" i="9"/>
  <c r="AF86" i="9"/>
  <c r="AR99" i="9"/>
  <c r="AZ94" i="9"/>
  <c r="AN143" i="9"/>
  <c r="AN137" i="9"/>
  <c r="AQ153" i="9"/>
  <c r="AT97" i="9"/>
  <c r="AT118" i="9"/>
  <c r="AT71" i="9"/>
  <c r="AT70" i="9"/>
  <c r="AT119" i="9"/>
  <c r="AF69" i="9"/>
  <c r="AL112" i="9"/>
  <c r="AT84" i="9"/>
  <c r="AP121" i="9"/>
  <c r="AQ144" i="9"/>
  <c r="AL102" i="9"/>
  <c r="AN103" i="9"/>
  <c r="AJ70" i="9"/>
  <c r="AJ77" i="9"/>
  <c r="AF107" i="9"/>
  <c r="AN61" i="9"/>
  <c r="AN108" i="9"/>
  <c r="AP103" i="9"/>
  <c r="AP117" i="9"/>
  <c r="AZ66" i="9"/>
  <c r="AP78" i="9"/>
  <c r="AR114" i="9"/>
  <c r="AF105" i="9"/>
  <c r="AF88" i="9"/>
  <c r="AF158" i="9"/>
  <c r="AQ155" i="9"/>
  <c r="AQ71" i="9"/>
  <c r="AJ134" i="9"/>
  <c r="AD126" i="9"/>
  <c r="AW80" i="9"/>
  <c r="AW104" i="9"/>
  <c r="AK84" i="9"/>
  <c r="AU89" i="9"/>
  <c r="AU73" i="9"/>
  <c r="AU148" i="9"/>
  <c r="AD74" i="9"/>
  <c r="AU116" i="9"/>
  <c r="AN149" i="9"/>
  <c r="AD99" i="9"/>
  <c r="AK112" i="9"/>
  <c r="AD137" i="9"/>
  <c r="AK119" i="9"/>
  <c r="AG148" i="9"/>
  <c r="AL100" i="9"/>
  <c r="AL154" i="9"/>
  <c r="AK133" i="9"/>
  <c r="AK159" i="9"/>
  <c r="AG85" i="9"/>
  <c r="AG60" i="9"/>
  <c r="AG109" i="9"/>
  <c r="AQ97" i="9"/>
  <c r="AQ90" i="9"/>
  <c r="AP125" i="9"/>
  <c r="AZ110" i="9"/>
  <c r="AJ111" i="9"/>
  <c r="AT153" i="9"/>
  <c r="AT126" i="9"/>
  <c r="AT81" i="9"/>
  <c r="AT152" i="9"/>
  <c r="AT102" i="9"/>
  <c r="AT60" i="9"/>
  <c r="AT103" i="9"/>
  <c r="AF126" i="9"/>
  <c r="AF90" i="9"/>
  <c r="AL127" i="9"/>
  <c r="AZ95" i="9"/>
  <c r="AJ69" i="9"/>
  <c r="AJ68" i="9"/>
  <c r="AF142" i="9"/>
  <c r="AQ112" i="9"/>
  <c r="AN78" i="9"/>
  <c r="AN150" i="9"/>
  <c r="AP111" i="9"/>
  <c r="AJ131" i="9"/>
  <c r="AP108" i="9"/>
  <c r="AZ128" i="9"/>
  <c r="AZ148" i="9"/>
  <c r="AR68" i="9"/>
  <c r="AF62" i="9"/>
  <c r="AF68" i="9"/>
  <c r="AQ63" i="9"/>
  <c r="AQ70" i="9"/>
  <c r="AW60" i="9"/>
  <c r="AG70" i="9"/>
  <c r="AK100" i="9"/>
  <c r="AD68" i="9"/>
  <c r="AU106" i="9"/>
  <c r="AW111" i="9"/>
  <c r="AK91" i="9"/>
  <c r="AU92" i="9"/>
  <c r="AU114" i="9"/>
  <c r="AT158" i="9"/>
  <c r="AK85" i="9"/>
  <c r="AN155" i="9"/>
  <c r="AK94" i="9"/>
  <c r="AF140" i="9"/>
  <c r="AD129" i="9"/>
  <c r="AG130" i="9"/>
  <c r="AG147" i="9"/>
  <c r="AW137" i="9"/>
  <c r="AK155" i="9"/>
  <c r="AK141" i="9"/>
  <c r="AU63" i="9"/>
  <c r="CH63" i="7"/>
  <c r="CP63" i="7"/>
  <c r="CX63" i="7"/>
  <c r="CG64" i="7"/>
  <c r="CO64" i="7"/>
  <c r="CW64" i="7"/>
  <c r="CF65" i="7"/>
  <c r="CN65" i="7"/>
  <c r="CV65" i="7"/>
  <c r="CE66" i="7"/>
  <c r="CM66" i="7"/>
  <c r="CU66" i="7"/>
  <c r="CD67" i="7"/>
  <c r="CL67" i="7"/>
  <c r="CT67" i="7"/>
  <c r="CC68" i="7"/>
  <c r="CK68" i="7"/>
  <c r="CS68" i="7"/>
  <c r="CB69" i="7"/>
  <c r="CJ69" i="7"/>
  <c r="CR69" i="7"/>
  <c r="CZ69" i="7"/>
  <c r="CI70" i="7"/>
  <c r="CQ70" i="7"/>
  <c r="CY70" i="7"/>
  <c r="CH71" i="7"/>
  <c r="CP71" i="7"/>
  <c r="CX71" i="7"/>
  <c r="CG72" i="7"/>
  <c r="CO72" i="7"/>
  <c r="CW72" i="7"/>
  <c r="CF73" i="7"/>
  <c r="CN73" i="7"/>
  <c r="CV73" i="7"/>
  <c r="CE74" i="7"/>
  <c r="CM74" i="7"/>
  <c r="CU74" i="7"/>
  <c r="CD75" i="7"/>
  <c r="CL75" i="7"/>
  <c r="CT75" i="7"/>
  <c r="CC76" i="7"/>
  <c r="CK76" i="7"/>
  <c r="CS76" i="7"/>
  <c r="CB77" i="7"/>
  <c r="CJ77" i="7"/>
  <c r="CR77" i="7"/>
  <c r="CZ77" i="7"/>
  <c r="CI78" i="7"/>
  <c r="CQ78" i="7"/>
  <c r="CY78" i="7"/>
  <c r="CH79" i="7"/>
  <c r="CP79" i="7"/>
  <c r="CX79" i="7"/>
  <c r="CG80" i="7"/>
  <c r="CO80" i="7"/>
  <c r="CW80" i="7"/>
  <c r="CF81" i="7"/>
  <c r="CN81" i="7"/>
  <c r="CV81" i="7"/>
  <c r="CE82" i="7"/>
  <c r="CM82" i="7"/>
  <c r="CU82" i="7"/>
  <c r="CD83" i="7"/>
  <c r="CL83" i="7"/>
  <c r="CT83" i="7"/>
  <c r="CC84" i="7"/>
  <c r="CK84" i="7"/>
  <c r="CS84" i="7"/>
  <c r="CB85" i="7"/>
  <c r="CJ85" i="7"/>
  <c r="CR85" i="7"/>
  <c r="CZ85" i="7"/>
  <c r="CI86" i="7"/>
  <c r="CQ86" i="7"/>
  <c r="CY86" i="7"/>
  <c r="CH87" i="7"/>
  <c r="CP87" i="7"/>
  <c r="CX87" i="7"/>
  <c r="CG88" i="7"/>
  <c r="CO88" i="7"/>
  <c r="CW88" i="7"/>
  <c r="CI63" i="7"/>
  <c r="CQ63" i="7"/>
  <c r="CY63" i="7"/>
  <c r="CH64" i="7"/>
  <c r="CP64" i="7"/>
  <c r="CX64" i="7"/>
  <c r="CG65" i="7"/>
  <c r="CO65" i="7"/>
  <c r="CW65" i="7"/>
  <c r="CF66" i="7"/>
  <c r="CN66" i="7"/>
  <c r="CV66" i="7"/>
  <c r="CE67" i="7"/>
  <c r="CM67" i="7"/>
  <c r="CU67" i="7"/>
  <c r="CD68" i="7"/>
  <c r="CL68" i="7"/>
  <c r="CT68" i="7"/>
  <c r="CC69" i="7"/>
  <c r="CK69" i="7"/>
  <c r="CS69" i="7"/>
  <c r="CB70" i="7"/>
  <c r="CJ70" i="7"/>
  <c r="CR70" i="7"/>
  <c r="CZ70" i="7"/>
  <c r="CI71" i="7"/>
  <c r="CQ71" i="7"/>
  <c r="CY71" i="7"/>
  <c r="CH72" i="7"/>
  <c r="CP72" i="7"/>
  <c r="CX72" i="7"/>
  <c r="CG73" i="7"/>
  <c r="CO73" i="7"/>
  <c r="CW73" i="7"/>
  <c r="CF74" i="7"/>
  <c r="CN74" i="7"/>
  <c r="CV74" i="7"/>
  <c r="CE75" i="7"/>
  <c r="CM75" i="7"/>
  <c r="CU75" i="7"/>
  <c r="CD76" i="7"/>
  <c r="CL76" i="7"/>
  <c r="CT76" i="7"/>
  <c r="CC77" i="7"/>
  <c r="CK77" i="7"/>
  <c r="CS77" i="7"/>
  <c r="CB78" i="7"/>
  <c r="CJ78" i="7"/>
  <c r="CR78" i="7"/>
  <c r="CZ78" i="7"/>
  <c r="CI79" i="7"/>
  <c r="CQ79" i="7"/>
  <c r="CY79" i="7"/>
  <c r="CH80" i="7"/>
  <c r="CP80" i="7"/>
  <c r="CX80" i="7"/>
  <c r="CG81" i="7"/>
  <c r="CO81" i="7"/>
  <c r="CW81" i="7"/>
  <c r="CF82" i="7"/>
  <c r="CN82" i="7"/>
  <c r="CV82" i="7"/>
  <c r="CE83" i="7"/>
  <c r="CM83" i="7"/>
  <c r="CU83" i="7"/>
  <c r="CD84" i="7"/>
  <c r="CL84" i="7"/>
  <c r="CT84" i="7"/>
  <c r="CC85" i="7"/>
  <c r="CK85" i="7"/>
  <c r="CS85" i="7"/>
  <c r="CB86" i="7"/>
  <c r="CJ86" i="7"/>
  <c r="CR86" i="7"/>
  <c r="CZ86" i="7"/>
  <c r="CI87" i="7"/>
  <c r="CQ87" i="7"/>
  <c r="CY87" i="7"/>
  <c r="CH88" i="7"/>
  <c r="CP88" i="7"/>
  <c r="CX88" i="7"/>
  <c r="CG89" i="7"/>
  <c r="CD63" i="7"/>
  <c r="CL63" i="7"/>
  <c r="CT63" i="7"/>
  <c r="CC64" i="7"/>
  <c r="CK64" i="7"/>
  <c r="CS64" i="7"/>
  <c r="CB65" i="7"/>
  <c r="CJ65" i="7"/>
  <c r="CR65" i="7"/>
  <c r="CZ65" i="7"/>
  <c r="CI66" i="7"/>
  <c r="CQ66" i="7"/>
  <c r="CY66" i="7"/>
  <c r="CH67" i="7"/>
  <c r="CP67" i="7"/>
  <c r="CX67" i="7"/>
  <c r="CG68" i="7"/>
  <c r="CO68" i="7"/>
  <c r="CW68" i="7"/>
  <c r="CF69" i="7"/>
  <c r="CN69" i="7"/>
  <c r="CV69" i="7"/>
  <c r="CE70" i="7"/>
  <c r="CM70" i="7"/>
  <c r="CU70" i="7"/>
  <c r="CD71" i="7"/>
  <c r="CL71" i="7"/>
  <c r="CT71" i="7"/>
  <c r="CC72" i="7"/>
  <c r="CK72" i="7"/>
  <c r="CS72" i="7"/>
  <c r="CB73" i="7"/>
  <c r="CJ73" i="7"/>
  <c r="CR73" i="7"/>
  <c r="CZ73" i="7"/>
  <c r="CI74" i="7"/>
  <c r="CQ74" i="7"/>
  <c r="CY74" i="7"/>
  <c r="CH75" i="7"/>
  <c r="CP75" i="7"/>
  <c r="CX75" i="7"/>
  <c r="CG76" i="7"/>
  <c r="CO76" i="7"/>
  <c r="CW76" i="7"/>
  <c r="CF77" i="7"/>
  <c r="CN77" i="7"/>
  <c r="CV77" i="7"/>
  <c r="CE78" i="7"/>
  <c r="CM78" i="7"/>
  <c r="CU78" i="7"/>
  <c r="CD79" i="7"/>
  <c r="CL79" i="7"/>
  <c r="CT79" i="7"/>
  <c r="CC80" i="7"/>
  <c r="CK80" i="7"/>
  <c r="CS80" i="7"/>
  <c r="CB81" i="7"/>
  <c r="CJ81" i="7"/>
  <c r="CR81" i="7"/>
  <c r="CZ81" i="7"/>
  <c r="CI82" i="7"/>
  <c r="CQ82" i="7"/>
  <c r="CY82" i="7"/>
  <c r="CH83" i="7"/>
  <c r="CP83" i="7"/>
  <c r="CX83" i="7"/>
  <c r="CG84" i="7"/>
  <c r="CO84" i="7"/>
  <c r="CW84" i="7"/>
  <c r="CF85" i="7"/>
  <c r="CN85" i="7"/>
  <c r="CV85" i="7"/>
  <c r="CE86" i="7"/>
  <c r="CM86" i="7"/>
  <c r="CU86" i="7"/>
  <c r="CD87" i="7"/>
  <c r="CL87" i="7"/>
  <c r="CT87" i="7"/>
  <c r="CC88" i="7"/>
  <c r="CK88" i="7"/>
  <c r="CS88" i="7"/>
  <c r="CE63" i="7"/>
  <c r="CM63" i="7"/>
  <c r="CU63" i="7"/>
  <c r="CD64" i="7"/>
  <c r="CL64" i="7"/>
  <c r="CT64" i="7"/>
  <c r="CC65" i="7"/>
  <c r="CK65" i="7"/>
  <c r="CS65" i="7"/>
  <c r="CB66" i="7"/>
  <c r="CJ66" i="7"/>
  <c r="CR66" i="7"/>
  <c r="CZ66" i="7"/>
  <c r="CI67" i="7"/>
  <c r="CQ67" i="7"/>
  <c r="CY67" i="7"/>
  <c r="CH68" i="7"/>
  <c r="CP68" i="7"/>
  <c r="CX68" i="7"/>
  <c r="CG69" i="7"/>
  <c r="CO69" i="7"/>
  <c r="CW69" i="7"/>
  <c r="CF70" i="7"/>
  <c r="CN70" i="7"/>
  <c r="CV70" i="7"/>
  <c r="CE71" i="7"/>
  <c r="CM71" i="7"/>
  <c r="CU71" i="7"/>
  <c r="CD72" i="7"/>
  <c r="CL72" i="7"/>
  <c r="CT72" i="7"/>
  <c r="CC73" i="7"/>
  <c r="CK73" i="7"/>
  <c r="CS73" i="7"/>
  <c r="CB74" i="7"/>
  <c r="CJ74" i="7"/>
  <c r="CR74" i="7"/>
  <c r="CZ74" i="7"/>
  <c r="CI75" i="7"/>
  <c r="CQ75" i="7"/>
  <c r="CY75" i="7"/>
  <c r="CH76" i="7"/>
  <c r="CP76" i="7"/>
  <c r="CX76" i="7"/>
  <c r="CG77" i="7"/>
  <c r="CO77" i="7"/>
  <c r="CW77" i="7"/>
  <c r="CF78" i="7"/>
  <c r="CN78" i="7"/>
  <c r="CV78" i="7"/>
  <c r="CE79" i="7"/>
  <c r="CM79" i="7"/>
  <c r="CU79" i="7"/>
  <c r="CD80" i="7"/>
  <c r="CL80" i="7"/>
  <c r="CT80" i="7"/>
  <c r="CC81" i="7"/>
  <c r="CK81" i="7"/>
  <c r="CS81" i="7"/>
  <c r="CB82" i="7"/>
  <c r="CJ82" i="7"/>
  <c r="CR82" i="7"/>
  <c r="CZ82" i="7"/>
  <c r="CI83" i="7"/>
  <c r="CQ83" i="7"/>
  <c r="CY83" i="7"/>
  <c r="CH84" i="7"/>
  <c r="CP84" i="7"/>
  <c r="CX84" i="7"/>
  <c r="CG85" i="7"/>
  <c r="CO85" i="7"/>
  <c r="CW85" i="7"/>
  <c r="CF86" i="7"/>
  <c r="CN86" i="7"/>
  <c r="CV86" i="7"/>
  <c r="CE87" i="7"/>
  <c r="CM87" i="7"/>
  <c r="CU87" i="7"/>
  <c r="CD88" i="7"/>
  <c r="CL88" i="7"/>
  <c r="CT88" i="7"/>
  <c r="CC89" i="7"/>
  <c r="CO63" i="7"/>
  <c r="CF64" i="7"/>
  <c r="CV64" i="7"/>
  <c r="CM65" i="7"/>
  <c r="CD66" i="7"/>
  <c r="CT66" i="7"/>
  <c r="CK67" i="7"/>
  <c r="CB68" i="7"/>
  <c r="CR68" i="7"/>
  <c r="CI69" i="7"/>
  <c r="CY69" i="7"/>
  <c r="CP70" i="7"/>
  <c r="CG71" i="7"/>
  <c r="CW71" i="7"/>
  <c r="CN72" i="7"/>
  <c r="CE73" i="7"/>
  <c r="CU73" i="7"/>
  <c r="CL74" i="7"/>
  <c r="CC75" i="7"/>
  <c r="CS75" i="7"/>
  <c r="CJ76" i="7"/>
  <c r="CZ76" i="7"/>
  <c r="CQ77" i="7"/>
  <c r="CH78" i="7"/>
  <c r="CX78" i="7"/>
  <c r="CO79" i="7"/>
  <c r="CF80" i="7"/>
  <c r="CV80" i="7"/>
  <c r="CM81" i="7"/>
  <c r="CD82" i="7"/>
  <c r="CT82" i="7"/>
  <c r="CK83" i="7"/>
  <c r="CB84" i="7"/>
  <c r="CR84" i="7"/>
  <c r="CI85" i="7"/>
  <c r="CY85" i="7"/>
  <c r="CP86" i="7"/>
  <c r="CG87" i="7"/>
  <c r="CW87" i="7"/>
  <c r="CN88" i="7"/>
  <c r="CD89" i="7"/>
  <c r="CM89" i="7"/>
  <c r="CU89" i="7"/>
  <c r="CD90" i="7"/>
  <c r="CL90" i="7"/>
  <c r="CT90" i="7"/>
  <c r="CC91" i="7"/>
  <c r="CK91" i="7"/>
  <c r="CS91" i="7"/>
  <c r="CB92" i="7"/>
  <c r="CJ92" i="7"/>
  <c r="CR92" i="7"/>
  <c r="CZ92" i="7"/>
  <c r="CI93" i="7"/>
  <c r="CQ93" i="7"/>
  <c r="CY93" i="7"/>
  <c r="CH94" i="7"/>
  <c r="CP94" i="7"/>
  <c r="CX94" i="7"/>
  <c r="CG95" i="7"/>
  <c r="CO95" i="7"/>
  <c r="CW95" i="7"/>
  <c r="CF96" i="7"/>
  <c r="CN96" i="7"/>
  <c r="CV96" i="7"/>
  <c r="CE97" i="7"/>
  <c r="CM97" i="7"/>
  <c r="CU97" i="7"/>
  <c r="CD98" i="7"/>
  <c r="CL98" i="7"/>
  <c r="CT98" i="7"/>
  <c r="CC99" i="7"/>
  <c r="CK99" i="7"/>
  <c r="CS99" i="7"/>
  <c r="CB100" i="7"/>
  <c r="CJ100" i="7"/>
  <c r="CR100" i="7"/>
  <c r="CZ100" i="7"/>
  <c r="CI101" i="7"/>
  <c r="CQ101" i="7"/>
  <c r="CY101" i="7"/>
  <c r="CH102" i="7"/>
  <c r="CP102" i="7"/>
  <c r="CB63" i="7"/>
  <c r="CR63" i="7"/>
  <c r="CI64" i="7"/>
  <c r="CY64" i="7"/>
  <c r="CP65" i="7"/>
  <c r="CG66" i="7"/>
  <c r="CW66" i="7"/>
  <c r="CN67" i="7"/>
  <c r="CE68" i="7"/>
  <c r="CU68" i="7"/>
  <c r="CL69" i="7"/>
  <c r="CC70" i="7"/>
  <c r="CS70" i="7"/>
  <c r="CJ71" i="7"/>
  <c r="CZ71" i="7"/>
  <c r="CQ72" i="7"/>
  <c r="CH73" i="7"/>
  <c r="CX73" i="7"/>
  <c r="CO74" i="7"/>
  <c r="CF75" i="7"/>
  <c r="CV75" i="7"/>
  <c r="CM76" i="7"/>
  <c r="CD77" i="7"/>
  <c r="CT77" i="7"/>
  <c r="CK78" i="7"/>
  <c r="CB79" i="7"/>
  <c r="CR79" i="7"/>
  <c r="CI80" i="7"/>
  <c r="CY80" i="7"/>
  <c r="CP81" i="7"/>
  <c r="CG82" i="7"/>
  <c r="CW82" i="7"/>
  <c r="CN83" i="7"/>
  <c r="CE84" i="7"/>
  <c r="CU84" i="7"/>
  <c r="CL85" i="7"/>
  <c r="CC86" i="7"/>
  <c r="CS86" i="7"/>
  <c r="CJ87" i="7"/>
  <c r="CZ87" i="7"/>
  <c r="CQ88" i="7"/>
  <c r="CE89" i="7"/>
  <c r="CN89" i="7"/>
  <c r="CV89" i="7"/>
  <c r="CE90" i="7"/>
  <c r="CM90" i="7"/>
  <c r="CU90" i="7"/>
  <c r="CD91" i="7"/>
  <c r="CL91" i="7"/>
  <c r="CT91" i="7"/>
  <c r="CC92" i="7"/>
  <c r="CK92" i="7"/>
  <c r="CS92" i="7"/>
  <c r="CB93" i="7"/>
  <c r="CJ93" i="7"/>
  <c r="CR93" i="7"/>
  <c r="CZ93" i="7"/>
  <c r="CI94" i="7"/>
  <c r="CQ94" i="7"/>
  <c r="CY94" i="7"/>
  <c r="CH95" i="7"/>
  <c r="CP95" i="7"/>
  <c r="CX95" i="7"/>
  <c r="CG96" i="7"/>
  <c r="CO96" i="7"/>
  <c r="CW96" i="7"/>
  <c r="CF97" i="7"/>
  <c r="CN97" i="7"/>
  <c r="CV97" i="7"/>
  <c r="CE98" i="7"/>
  <c r="CM98" i="7"/>
  <c r="CU98" i="7"/>
  <c r="CD99" i="7"/>
  <c r="CL99" i="7"/>
  <c r="CT99" i="7"/>
  <c r="CC100" i="7"/>
  <c r="CK100" i="7"/>
  <c r="CS100" i="7"/>
  <c r="CB101" i="7"/>
  <c r="CJ101" i="7"/>
  <c r="CR101" i="7"/>
  <c r="CZ101" i="7"/>
  <c r="CI102" i="7"/>
  <c r="CC63" i="7"/>
  <c r="CS63" i="7"/>
  <c r="CJ64" i="7"/>
  <c r="CZ64" i="7"/>
  <c r="CQ65" i="7"/>
  <c r="CH66" i="7"/>
  <c r="CX66" i="7"/>
  <c r="CO67" i="7"/>
  <c r="CF68" i="7"/>
  <c r="CV68" i="7"/>
  <c r="CM69" i="7"/>
  <c r="CD70" i="7"/>
  <c r="CT70" i="7"/>
  <c r="CK71" i="7"/>
  <c r="CB72" i="7"/>
  <c r="CR72" i="7"/>
  <c r="CI73" i="7"/>
  <c r="CY73" i="7"/>
  <c r="CP74" i="7"/>
  <c r="CG75" i="7"/>
  <c r="CW75" i="7"/>
  <c r="CN76" i="7"/>
  <c r="CE77" i="7"/>
  <c r="CU77" i="7"/>
  <c r="CL78" i="7"/>
  <c r="CC79" i="7"/>
  <c r="CS79" i="7"/>
  <c r="CJ80" i="7"/>
  <c r="CZ80" i="7"/>
  <c r="CQ81" i="7"/>
  <c r="CH82" i="7"/>
  <c r="CX82" i="7"/>
  <c r="CO83" i="7"/>
  <c r="CF84" i="7"/>
  <c r="CV84" i="7"/>
  <c r="CM85" i="7"/>
  <c r="CD86" i="7"/>
  <c r="CT86" i="7"/>
  <c r="CK87" i="7"/>
  <c r="CB88" i="7"/>
  <c r="CR88" i="7"/>
  <c r="CF89" i="7"/>
  <c r="CO89" i="7"/>
  <c r="CW89" i="7"/>
  <c r="CF90" i="7"/>
  <c r="CN90" i="7"/>
  <c r="CV90" i="7"/>
  <c r="CE91" i="7"/>
  <c r="CM91" i="7"/>
  <c r="CU91" i="7"/>
  <c r="CD92" i="7"/>
  <c r="CL92" i="7"/>
  <c r="CT92" i="7"/>
  <c r="CC93" i="7"/>
  <c r="CK93" i="7"/>
  <c r="CS93" i="7"/>
  <c r="CB94" i="7"/>
  <c r="CJ94" i="7"/>
  <c r="CR94" i="7"/>
  <c r="CZ94" i="7"/>
  <c r="CI95" i="7"/>
  <c r="CQ95" i="7"/>
  <c r="CY95" i="7"/>
  <c r="CH96" i="7"/>
  <c r="CP96" i="7"/>
  <c r="CX96" i="7"/>
  <c r="CG97" i="7"/>
  <c r="CO97" i="7"/>
  <c r="CW97" i="7"/>
  <c r="CF98" i="7"/>
  <c r="CN98" i="7"/>
  <c r="CV98" i="7"/>
  <c r="CE99" i="7"/>
  <c r="CM99" i="7"/>
  <c r="CU99" i="7"/>
  <c r="CD100" i="7"/>
  <c r="CF63" i="7"/>
  <c r="CV63" i="7"/>
  <c r="CM64" i="7"/>
  <c r="CD65" i="7"/>
  <c r="CT65" i="7"/>
  <c r="CK66" i="7"/>
  <c r="CB67" i="7"/>
  <c r="CR67" i="7"/>
  <c r="CI68" i="7"/>
  <c r="CY68" i="7"/>
  <c r="CP69" i="7"/>
  <c r="CG70" i="7"/>
  <c r="CW70" i="7"/>
  <c r="CN71" i="7"/>
  <c r="CE72" i="7"/>
  <c r="CU72" i="7"/>
  <c r="CL73" i="7"/>
  <c r="CC74" i="7"/>
  <c r="CS74" i="7"/>
  <c r="CJ75" i="7"/>
  <c r="CZ75" i="7"/>
  <c r="CQ76" i="7"/>
  <c r="CH77" i="7"/>
  <c r="CX77" i="7"/>
  <c r="CO78" i="7"/>
  <c r="CF79" i="7"/>
  <c r="CV79" i="7"/>
  <c r="CM80" i="7"/>
  <c r="CD81" i="7"/>
  <c r="CT81" i="7"/>
  <c r="CK82" i="7"/>
  <c r="CB83" i="7"/>
  <c r="CR83" i="7"/>
  <c r="CI84" i="7"/>
  <c r="CY84" i="7"/>
  <c r="CP85" i="7"/>
  <c r="CG86" i="7"/>
  <c r="CW86" i="7"/>
  <c r="CN87" i="7"/>
  <c r="CE88" i="7"/>
  <c r="CU88" i="7"/>
  <c r="CH89" i="7"/>
  <c r="CP89" i="7"/>
  <c r="CX89" i="7"/>
  <c r="CG90" i="7"/>
  <c r="CO90" i="7"/>
  <c r="CW90" i="7"/>
  <c r="CF91" i="7"/>
  <c r="CN91" i="7"/>
  <c r="CV91" i="7"/>
  <c r="CE92" i="7"/>
  <c r="CM92" i="7"/>
  <c r="CU92" i="7"/>
  <c r="CD93" i="7"/>
  <c r="CL93" i="7"/>
  <c r="CT93" i="7"/>
  <c r="CC94" i="7"/>
  <c r="CK94" i="7"/>
  <c r="CS94" i="7"/>
  <c r="CB95" i="7"/>
  <c r="CJ95" i="7"/>
  <c r="CR95" i="7"/>
  <c r="CZ95" i="7"/>
  <c r="CI96" i="7"/>
  <c r="CQ96" i="7"/>
  <c r="CY96" i="7"/>
  <c r="CH97" i="7"/>
  <c r="CP97" i="7"/>
  <c r="CX97" i="7"/>
  <c r="CG98" i="7"/>
  <c r="CO98" i="7"/>
  <c r="CW98" i="7"/>
  <c r="CF99" i="7"/>
  <c r="CN99" i="7"/>
  <c r="CV99" i="7"/>
  <c r="CE100" i="7"/>
  <c r="CM100" i="7"/>
  <c r="CU100" i="7"/>
  <c r="CD101" i="7"/>
  <c r="CL101" i="7"/>
  <c r="CT101" i="7"/>
  <c r="CC102" i="7"/>
  <c r="CK102" i="7"/>
  <c r="CS102" i="7"/>
  <c r="CG63" i="7"/>
  <c r="CW63" i="7"/>
  <c r="CN64" i="7"/>
  <c r="CE65" i="7"/>
  <c r="CU65" i="7"/>
  <c r="CL66" i="7"/>
  <c r="CC67" i="7"/>
  <c r="CS67" i="7"/>
  <c r="CJ68" i="7"/>
  <c r="CZ68" i="7"/>
  <c r="CQ69" i="7"/>
  <c r="CH70" i="7"/>
  <c r="CX70" i="7"/>
  <c r="CO71" i="7"/>
  <c r="CF72" i="7"/>
  <c r="CV72" i="7"/>
  <c r="CM73" i="7"/>
  <c r="CD74" i="7"/>
  <c r="CT74" i="7"/>
  <c r="CK75" i="7"/>
  <c r="CB76" i="7"/>
  <c r="CR76" i="7"/>
  <c r="CI77" i="7"/>
  <c r="CY77" i="7"/>
  <c r="CP78" i="7"/>
  <c r="CG79" i="7"/>
  <c r="CW79" i="7"/>
  <c r="CN80" i="7"/>
  <c r="CE81" i="7"/>
  <c r="CU81" i="7"/>
  <c r="CL82" i="7"/>
  <c r="CC83" i="7"/>
  <c r="CS83" i="7"/>
  <c r="CJ84" i="7"/>
  <c r="CZ84" i="7"/>
  <c r="CQ85" i="7"/>
  <c r="CH86" i="7"/>
  <c r="CX86" i="7"/>
  <c r="CO87" i="7"/>
  <c r="CF88" i="7"/>
  <c r="CV88" i="7"/>
  <c r="CI89" i="7"/>
  <c r="CQ89" i="7"/>
  <c r="CY89" i="7"/>
  <c r="CH90" i="7"/>
  <c r="CP90" i="7"/>
  <c r="CX90" i="7"/>
  <c r="CG91" i="7"/>
  <c r="CO91" i="7"/>
  <c r="CW91" i="7"/>
  <c r="CF92" i="7"/>
  <c r="CN92" i="7"/>
  <c r="CV92" i="7"/>
  <c r="CE93" i="7"/>
  <c r="CM93" i="7"/>
  <c r="CU93" i="7"/>
  <c r="CD94" i="7"/>
  <c r="CL94" i="7"/>
  <c r="CT94" i="7"/>
  <c r="CC95" i="7"/>
  <c r="CK95" i="7"/>
  <c r="CS95" i="7"/>
  <c r="CB96" i="7"/>
  <c r="CJ96" i="7"/>
  <c r="CR96" i="7"/>
  <c r="CZ96" i="7"/>
  <c r="CI97" i="7"/>
  <c r="CQ97" i="7"/>
  <c r="CY97" i="7"/>
  <c r="CH98" i="7"/>
  <c r="CP98" i="7"/>
  <c r="CX98" i="7"/>
  <c r="CG99" i="7"/>
  <c r="CO99" i="7"/>
  <c r="CW99" i="7"/>
  <c r="CF100" i="7"/>
  <c r="CN100" i="7"/>
  <c r="CV100" i="7"/>
  <c r="CE101" i="7"/>
  <c r="CM101" i="7"/>
  <c r="CU101" i="7"/>
  <c r="CD102" i="7"/>
  <c r="CL102" i="7"/>
  <c r="CT102" i="7"/>
  <c r="CJ63" i="7"/>
  <c r="CZ63" i="7"/>
  <c r="CQ64" i="7"/>
  <c r="CH65" i="7"/>
  <c r="CX65" i="7"/>
  <c r="CO66" i="7"/>
  <c r="CF67" i="7"/>
  <c r="CV67" i="7"/>
  <c r="CM68" i="7"/>
  <c r="CD69" i="7"/>
  <c r="CT69" i="7"/>
  <c r="CK70" i="7"/>
  <c r="CB71" i="7"/>
  <c r="CR71" i="7"/>
  <c r="CI72" i="7"/>
  <c r="CY72" i="7"/>
  <c r="CP73" i="7"/>
  <c r="CG74" i="7"/>
  <c r="CW74" i="7"/>
  <c r="CN75" i="7"/>
  <c r="CE76" i="7"/>
  <c r="CU76" i="7"/>
  <c r="CL77" i="7"/>
  <c r="CC78" i="7"/>
  <c r="CS78" i="7"/>
  <c r="CJ79" i="7"/>
  <c r="CZ79" i="7"/>
  <c r="CQ80" i="7"/>
  <c r="CH81" i="7"/>
  <c r="CX81" i="7"/>
  <c r="CO82" i="7"/>
  <c r="CF83" i="7"/>
  <c r="CV83" i="7"/>
  <c r="CM84" i="7"/>
  <c r="CD85" i="7"/>
  <c r="CT85" i="7"/>
  <c r="CK86" i="7"/>
  <c r="CB87" i="7"/>
  <c r="CR87" i="7"/>
  <c r="CI88" i="7"/>
  <c r="CY88" i="7"/>
  <c r="CJ89" i="7"/>
  <c r="CR89" i="7"/>
  <c r="CZ89" i="7"/>
  <c r="CI90" i="7"/>
  <c r="CQ90" i="7"/>
  <c r="CY90" i="7"/>
  <c r="CH91" i="7"/>
  <c r="CP91" i="7"/>
  <c r="CX91" i="7"/>
  <c r="CG92" i="7"/>
  <c r="CO92" i="7"/>
  <c r="CW92" i="7"/>
  <c r="CF93" i="7"/>
  <c r="CN93" i="7"/>
  <c r="CV93" i="7"/>
  <c r="CE94" i="7"/>
  <c r="CM94" i="7"/>
  <c r="CU94" i="7"/>
  <c r="CD95" i="7"/>
  <c r="CL95" i="7"/>
  <c r="CT95" i="7"/>
  <c r="CC96" i="7"/>
  <c r="CK96" i="7"/>
  <c r="CS96" i="7"/>
  <c r="CB97" i="7"/>
  <c r="CJ97" i="7"/>
  <c r="CR97" i="7"/>
  <c r="CZ97" i="7"/>
  <c r="CI98" i="7"/>
  <c r="CQ98" i="7"/>
  <c r="CY98" i="7"/>
  <c r="CH99" i="7"/>
  <c r="CP99" i="7"/>
  <c r="CX99" i="7"/>
  <c r="CG100" i="7"/>
  <c r="CO100" i="7"/>
  <c r="CW100" i="7"/>
  <c r="CF101" i="7"/>
  <c r="CN101" i="7"/>
  <c r="CV101" i="7"/>
  <c r="CE102" i="7"/>
  <c r="CM102" i="7"/>
  <c r="CU102" i="7"/>
  <c r="CK63" i="7"/>
  <c r="CB64" i="7"/>
  <c r="CR64" i="7"/>
  <c r="CI65" i="7"/>
  <c r="CY65" i="7"/>
  <c r="CP66" i="7"/>
  <c r="CG67" i="7"/>
  <c r="CW67" i="7"/>
  <c r="CN68" i="7"/>
  <c r="CE69" i="7"/>
  <c r="CU69" i="7"/>
  <c r="CL70" i="7"/>
  <c r="CC71" i="7"/>
  <c r="CS71" i="7"/>
  <c r="CJ72" i="7"/>
  <c r="CZ72" i="7"/>
  <c r="CQ73" i="7"/>
  <c r="CH74" i="7"/>
  <c r="CX74" i="7"/>
  <c r="CO75" i="7"/>
  <c r="CF76" i="7"/>
  <c r="CV76" i="7"/>
  <c r="CM77" i="7"/>
  <c r="CD78" i="7"/>
  <c r="CT78" i="7"/>
  <c r="CK79" i="7"/>
  <c r="CB80" i="7"/>
  <c r="CR80" i="7"/>
  <c r="CI81" i="7"/>
  <c r="CY81" i="7"/>
  <c r="CP82" i="7"/>
  <c r="CG83" i="7"/>
  <c r="CW83" i="7"/>
  <c r="CN84" i="7"/>
  <c r="CE85" i="7"/>
  <c r="CU85" i="7"/>
  <c r="CL86" i="7"/>
  <c r="CC87" i="7"/>
  <c r="CS87" i="7"/>
  <c r="CJ88" i="7"/>
  <c r="CZ88" i="7"/>
  <c r="CK89" i="7"/>
  <c r="CS89" i="7"/>
  <c r="CB90" i="7"/>
  <c r="CJ90" i="7"/>
  <c r="CR90" i="7"/>
  <c r="CZ90" i="7"/>
  <c r="CI91" i="7"/>
  <c r="CQ91" i="7"/>
  <c r="CY91" i="7"/>
  <c r="CH92" i="7"/>
  <c r="CP92" i="7"/>
  <c r="CX92" i="7"/>
  <c r="CG93" i="7"/>
  <c r="CO93" i="7"/>
  <c r="CW93" i="7"/>
  <c r="CF94" i="7"/>
  <c r="CN94" i="7"/>
  <c r="CV94" i="7"/>
  <c r="CE95" i="7"/>
  <c r="CM95" i="7"/>
  <c r="CU95" i="7"/>
  <c r="CD96" i="7"/>
  <c r="CL96" i="7"/>
  <c r="CT96" i="7"/>
  <c r="CC97" i="7"/>
  <c r="CK97" i="7"/>
  <c r="CS97" i="7"/>
  <c r="CB98" i="7"/>
  <c r="CJ98" i="7"/>
  <c r="CR98" i="7"/>
  <c r="CZ98" i="7"/>
  <c r="CI99" i="7"/>
  <c r="CQ99" i="7"/>
  <c r="CY99" i="7"/>
  <c r="CH100" i="7"/>
  <c r="CP100" i="7"/>
  <c r="CX100" i="7"/>
  <c r="CG101" i="7"/>
  <c r="CO101" i="7"/>
  <c r="CW101" i="7"/>
  <c r="CZ67" i="7"/>
  <c r="CD73" i="7"/>
  <c r="CG78" i="7"/>
  <c r="CJ83" i="7"/>
  <c r="CM88" i="7"/>
  <c r="CJ91" i="7"/>
  <c r="CX93" i="7"/>
  <c r="CM96" i="7"/>
  <c r="CB99" i="7"/>
  <c r="CY100" i="7"/>
  <c r="CF102" i="7"/>
  <c r="CW102" i="7"/>
  <c r="CF103" i="7"/>
  <c r="CN103" i="7"/>
  <c r="CV103" i="7"/>
  <c r="CE104" i="7"/>
  <c r="CM104" i="7"/>
  <c r="CU104" i="7"/>
  <c r="CD105" i="7"/>
  <c r="CL105" i="7"/>
  <c r="CT105" i="7"/>
  <c r="CC106" i="7"/>
  <c r="CK106" i="7"/>
  <c r="CS106" i="7"/>
  <c r="CB107" i="7"/>
  <c r="CJ107" i="7"/>
  <c r="CR107" i="7"/>
  <c r="CZ107" i="7"/>
  <c r="CI108" i="7"/>
  <c r="CQ108" i="7"/>
  <c r="CY108" i="7"/>
  <c r="CH109" i="7"/>
  <c r="CP109" i="7"/>
  <c r="CX109" i="7"/>
  <c r="CG110" i="7"/>
  <c r="CO110" i="7"/>
  <c r="CW110" i="7"/>
  <c r="CF111" i="7"/>
  <c r="CN111" i="7"/>
  <c r="CV111" i="7"/>
  <c r="CE112" i="7"/>
  <c r="CM112" i="7"/>
  <c r="CU112" i="7"/>
  <c r="CD113" i="7"/>
  <c r="CL113" i="7"/>
  <c r="CT113" i="7"/>
  <c r="CC114" i="7"/>
  <c r="CK114" i="7"/>
  <c r="CS114" i="7"/>
  <c r="CB115" i="7"/>
  <c r="CJ115" i="7"/>
  <c r="CR115" i="7"/>
  <c r="CZ115" i="7"/>
  <c r="CI116" i="7"/>
  <c r="CQ116" i="7"/>
  <c r="CY116" i="7"/>
  <c r="CH117" i="7"/>
  <c r="CP117" i="7"/>
  <c r="CX117" i="7"/>
  <c r="CG118" i="7"/>
  <c r="CO118" i="7"/>
  <c r="CW118" i="7"/>
  <c r="CF119" i="7"/>
  <c r="CN119" i="7"/>
  <c r="CV119" i="7"/>
  <c r="CE120" i="7"/>
  <c r="CM120" i="7"/>
  <c r="CU120" i="7"/>
  <c r="CD121" i="7"/>
  <c r="CL121" i="7"/>
  <c r="CT121" i="7"/>
  <c r="CC122" i="7"/>
  <c r="CK122" i="7"/>
  <c r="CS122" i="7"/>
  <c r="CB123" i="7"/>
  <c r="CJ123" i="7"/>
  <c r="CR123" i="7"/>
  <c r="CZ123" i="7"/>
  <c r="CI124" i="7"/>
  <c r="CQ124" i="7"/>
  <c r="CY124" i="7"/>
  <c r="CH125" i="7"/>
  <c r="CP125" i="7"/>
  <c r="CX125" i="7"/>
  <c r="CG126" i="7"/>
  <c r="CN63" i="7"/>
  <c r="CQ68" i="7"/>
  <c r="CT73" i="7"/>
  <c r="CW78" i="7"/>
  <c r="CZ83" i="7"/>
  <c r="CB89" i="7"/>
  <c r="CR91" i="7"/>
  <c r="CG94" i="7"/>
  <c r="CU96" i="7"/>
  <c r="CJ99" i="7"/>
  <c r="CC101" i="7"/>
  <c r="CG102" i="7"/>
  <c r="CX102" i="7"/>
  <c r="CG103" i="7"/>
  <c r="CO103" i="7"/>
  <c r="CW103" i="7"/>
  <c r="CF104" i="7"/>
  <c r="CN104" i="7"/>
  <c r="CV104" i="7"/>
  <c r="CE105" i="7"/>
  <c r="CM105" i="7"/>
  <c r="CU105" i="7"/>
  <c r="CD106" i="7"/>
  <c r="CL106" i="7"/>
  <c r="CT106" i="7"/>
  <c r="CC107" i="7"/>
  <c r="CK107" i="7"/>
  <c r="CS107" i="7"/>
  <c r="CB108" i="7"/>
  <c r="CJ108" i="7"/>
  <c r="CR108" i="7"/>
  <c r="CZ108" i="7"/>
  <c r="CI109" i="7"/>
  <c r="CQ109" i="7"/>
  <c r="CY109" i="7"/>
  <c r="CH110" i="7"/>
  <c r="CP110" i="7"/>
  <c r="CX110" i="7"/>
  <c r="CG111" i="7"/>
  <c r="CO111" i="7"/>
  <c r="CW111" i="7"/>
  <c r="CF112" i="7"/>
  <c r="CN112" i="7"/>
  <c r="CV112" i="7"/>
  <c r="CE113" i="7"/>
  <c r="CM113" i="7"/>
  <c r="CU113" i="7"/>
  <c r="CD114" i="7"/>
  <c r="CL114" i="7"/>
  <c r="CT114" i="7"/>
  <c r="CC115" i="7"/>
  <c r="CK115" i="7"/>
  <c r="CS115" i="7"/>
  <c r="CB116" i="7"/>
  <c r="CJ116" i="7"/>
  <c r="CR116" i="7"/>
  <c r="CZ116" i="7"/>
  <c r="CI117" i="7"/>
  <c r="CQ117" i="7"/>
  <c r="CY117" i="7"/>
  <c r="CH118" i="7"/>
  <c r="CP118" i="7"/>
  <c r="CX118" i="7"/>
  <c r="CG119" i="7"/>
  <c r="CO119" i="7"/>
  <c r="CW119" i="7"/>
  <c r="CF120" i="7"/>
  <c r="CN120" i="7"/>
  <c r="CV120" i="7"/>
  <c r="CE121" i="7"/>
  <c r="CM121" i="7"/>
  <c r="CU121" i="7"/>
  <c r="CD122" i="7"/>
  <c r="CL122" i="7"/>
  <c r="CT122" i="7"/>
  <c r="CC123" i="7"/>
  <c r="CK123" i="7"/>
  <c r="CS123" i="7"/>
  <c r="CB124" i="7"/>
  <c r="CJ124" i="7"/>
  <c r="CR124" i="7"/>
  <c r="CZ124" i="7"/>
  <c r="CI125" i="7"/>
  <c r="CQ125" i="7"/>
  <c r="CY125" i="7"/>
  <c r="CH126" i="7"/>
  <c r="CE64" i="7"/>
  <c r="CH69" i="7"/>
  <c r="CK74" i="7"/>
  <c r="CN79" i="7"/>
  <c r="CQ84" i="7"/>
  <c r="CL89" i="7"/>
  <c r="CZ91" i="7"/>
  <c r="CO94" i="7"/>
  <c r="CD97" i="7"/>
  <c r="CR99" i="7"/>
  <c r="CH101" i="7"/>
  <c r="CJ102" i="7"/>
  <c r="CY102" i="7"/>
  <c r="CH103" i="7"/>
  <c r="CP103" i="7"/>
  <c r="CX103" i="7"/>
  <c r="CG104" i="7"/>
  <c r="CO104" i="7"/>
  <c r="CW104" i="7"/>
  <c r="CF105" i="7"/>
  <c r="CN105" i="7"/>
  <c r="CV105" i="7"/>
  <c r="CE106" i="7"/>
  <c r="CM106" i="7"/>
  <c r="CU106" i="7"/>
  <c r="CD107" i="7"/>
  <c r="CL107" i="7"/>
  <c r="CT107" i="7"/>
  <c r="CC108" i="7"/>
  <c r="CK108" i="7"/>
  <c r="CS108" i="7"/>
  <c r="CB109" i="7"/>
  <c r="CJ109" i="7"/>
  <c r="CR109" i="7"/>
  <c r="CZ109" i="7"/>
  <c r="CI110" i="7"/>
  <c r="CQ110" i="7"/>
  <c r="CY110" i="7"/>
  <c r="CH111" i="7"/>
  <c r="CP111" i="7"/>
  <c r="CX111" i="7"/>
  <c r="CG112" i="7"/>
  <c r="CO112" i="7"/>
  <c r="CW112" i="7"/>
  <c r="CF113" i="7"/>
  <c r="CN113" i="7"/>
  <c r="CV113" i="7"/>
  <c r="CE114" i="7"/>
  <c r="CM114" i="7"/>
  <c r="CU114" i="7"/>
  <c r="CD115" i="7"/>
  <c r="CL115" i="7"/>
  <c r="CT115" i="7"/>
  <c r="CC116" i="7"/>
  <c r="CK116" i="7"/>
  <c r="CS116" i="7"/>
  <c r="CB117" i="7"/>
  <c r="CJ117" i="7"/>
  <c r="CR117" i="7"/>
  <c r="CZ117" i="7"/>
  <c r="CI118" i="7"/>
  <c r="CQ118" i="7"/>
  <c r="CY118" i="7"/>
  <c r="CH119" i="7"/>
  <c r="CP119" i="7"/>
  <c r="CX119" i="7"/>
  <c r="CG120" i="7"/>
  <c r="CO120" i="7"/>
  <c r="CW120" i="7"/>
  <c r="CF121" i="7"/>
  <c r="CN121" i="7"/>
  <c r="CV121" i="7"/>
  <c r="CE122" i="7"/>
  <c r="CM122" i="7"/>
  <c r="CU122" i="7"/>
  <c r="CD123" i="7"/>
  <c r="CL123" i="7"/>
  <c r="CT123" i="7"/>
  <c r="CC124" i="7"/>
  <c r="CK124" i="7"/>
  <c r="CS124" i="7"/>
  <c r="CB125" i="7"/>
  <c r="CJ125" i="7"/>
  <c r="CR125" i="7"/>
  <c r="CZ125" i="7"/>
  <c r="CU64" i="7"/>
  <c r="CX69" i="7"/>
  <c r="CB75" i="7"/>
  <c r="CE80" i="7"/>
  <c r="CH85" i="7"/>
  <c r="CT89" i="7"/>
  <c r="CI92" i="7"/>
  <c r="CW94" i="7"/>
  <c r="CL97" i="7"/>
  <c r="CZ99" i="7"/>
  <c r="CK101" i="7"/>
  <c r="CN102" i="7"/>
  <c r="CZ102" i="7"/>
  <c r="CI103" i="7"/>
  <c r="CQ103" i="7"/>
  <c r="CY103" i="7"/>
  <c r="CH104" i="7"/>
  <c r="CP104" i="7"/>
  <c r="CX104" i="7"/>
  <c r="CG105" i="7"/>
  <c r="CO105" i="7"/>
  <c r="CW105" i="7"/>
  <c r="CF106" i="7"/>
  <c r="CN106" i="7"/>
  <c r="CV106" i="7"/>
  <c r="CE107" i="7"/>
  <c r="CM107" i="7"/>
  <c r="CU107" i="7"/>
  <c r="CD108" i="7"/>
  <c r="CL108" i="7"/>
  <c r="CT108" i="7"/>
  <c r="CC109" i="7"/>
  <c r="CK109" i="7"/>
  <c r="CS109" i="7"/>
  <c r="CB110" i="7"/>
  <c r="CJ110" i="7"/>
  <c r="CR110" i="7"/>
  <c r="CZ110" i="7"/>
  <c r="CI111" i="7"/>
  <c r="CQ111" i="7"/>
  <c r="CY111" i="7"/>
  <c r="CH112" i="7"/>
  <c r="CP112" i="7"/>
  <c r="CX112" i="7"/>
  <c r="CG113" i="7"/>
  <c r="CO113" i="7"/>
  <c r="CW113" i="7"/>
  <c r="CF114" i="7"/>
  <c r="CN114" i="7"/>
  <c r="CV114" i="7"/>
  <c r="CE115" i="7"/>
  <c r="CM115" i="7"/>
  <c r="CU115" i="7"/>
  <c r="CD116" i="7"/>
  <c r="CL116" i="7"/>
  <c r="CT116" i="7"/>
  <c r="CC117" i="7"/>
  <c r="CK117" i="7"/>
  <c r="CS117" i="7"/>
  <c r="CB118" i="7"/>
  <c r="CJ118" i="7"/>
  <c r="CR118" i="7"/>
  <c r="CZ118" i="7"/>
  <c r="CI119" i="7"/>
  <c r="CQ119" i="7"/>
  <c r="CY119" i="7"/>
  <c r="CH120" i="7"/>
  <c r="CP120" i="7"/>
  <c r="CX120" i="7"/>
  <c r="CG121" i="7"/>
  <c r="CO121" i="7"/>
  <c r="CW121" i="7"/>
  <c r="CF122" i="7"/>
  <c r="CN122" i="7"/>
  <c r="CV122" i="7"/>
  <c r="CE123" i="7"/>
  <c r="CM123" i="7"/>
  <c r="CU123" i="7"/>
  <c r="CD124" i="7"/>
  <c r="CL124" i="7"/>
  <c r="CT124" i="7"/>
  <c r="CC125" i="7"/>
  <c r="CK125" i="7"/>
  <c r="CS125" i="7"/>
  <c r="CB126" i="7"/>
  <c r="CL65" i="7"/>
  <c r="CO70" i="7"/>
  <c r="CR75" i="7"/>
  <c r="CU80" i="7"/>
  <c r="CX85" i="7"/>
  <c r="CC90" i="7"/>
  <c r="CQ92" i="7"/>
  <c r="CF95" i="7"/>
  <c r="CT97" i="7"/>
  <c r="CI100" i="7"/>
  <c r="CP101" i="7"/>
  <c r="CO102" i="7"/>
  <c r="CB103" i="7"/>
  <c r="CJ103" i="7"/>
  <c r="CR103" i="7"/>
  <c r="CZ103" i="7"/>
  <c r="CI104" i="7"/>
  <c r="CQ104" i="7"/>
  <c r="CY104" i="7"/>
  <c r="CH105" i="7"/>
  <c r="CP105" i="7"/>
  <c r="CX105" i="7"/>
  <c r="CG106" i="7"/>
  <c r="CO106" i="7"/>
  <c r="CW106" i="7"/>
  <c r="CF107" i="7"/>
  <c r="CN107" i="7"/>
  <c r="CV107" i="7"/>
  <c r="CE108" i="7"/>
  <c r="CM108" i="7"/>
  <c r="CU108" i="7"/>
  <c r="CD109" i="7"/>
  <c r="CL109" i="7"/>
  <c r="CT109" i="7"/>
  <c r="CC110" i="7"/>
  <c r="CK110" i="7"/>
  <c r="CS110" i="7"/>
  <c r="CB111" i="7"/>
  <c r="CJ111" i="7"/>
  <c r="CR111" i="7"/>
  <c r="CZ111" i="7"/>
  <c r="CI112" i="7"/>
  <c r="CQ112" i="7"/>
  <c r="CY112" i="7"/>
  <c r="CH113" i="7"/>
  <c r="CP113" i="7"/>
  <c r="CX113" i="7"/>
  <c r="CG114" i="7"/>
  <c r="CO114" i="7"/>
  <c r="CW114" i="7"/>
  <c r="CF115" i="7"/>
  <c r="CN115" i="7"/>
  <c r="CV115" i="7"/>
  <c r="CE116" i="7"/>
  <c r="CM116" i="7"/>
  <c r="CU116" i="7"/>
  <c r="CD117" i="7"/>
  <c r="CL117" i="7"/>
  <c r="CT117" i="7"/>
  <c r="CC118" i="7"/>
  <c r="CK118" i="7"/>
  <c r="CS118" i="7"/>
  <c r="CB119" i="7"/>
  <c r="CJ119" i="7"/>
  <c r="CR119" i="7"/>
  <c r="CZ119" i="7"/>
  <c r="CI120" i="7"/>
  <c r="CQ120" i="7"/>
  <c r="CY120" i="7"/>
  <c r="CH121" i="7"/>
  <c r="CP121" i="7"/>
  <c r="CX121" i="7"/>
  <c r="CG122" i="7"/>
  <c r="CO122" i="7"/>
  <c r="CW122" i="7"/>
  <c r="CF123" i="7"/>
  <c r="CN123" i="7"/>
  <c r="CV123" i="7"/>
  <c r="CE124" i="7"/>
  <c r="CM124" i="7"/>
  <c r="CU124" i="7"/>
  <c r="CD125" i="7"/>
  <c r="CL125" i="7"/>
  <c r="CT125" i="7"/>
  <c r="CC126" i="7"/>
  <c r="CC66" i="7"/>
  <c r="CF71" i="7"/>
  <c r="CI76" i="7"/>
  <c r="CL81" i="7"/>
  <c r="CO86" i="7"/>
  <c r="CK90" i="7"/>
  <c r="CY92" i="7"/>
  <c r="CN95" i="7"/>
  <c r="CC98" i="7"/>
  <c r="CL100" i="7"/>
  <c r="CS101" i="7"/>
  <c r="CQ102" i="7"/>
  <c r="CC103" i="7"/>
  <c r="CK103" i="7"/>
  <c r="CS103" i="7"/>
  <c r="CB104" i="7"/>
  <c r="CJ104" i="7"/>
  <c r="CR104" i="7"/>
  <c r="CZ104" i="7"/>
  <c r="CI105" i="7"/>
  <c r="CQ105" i="7"/>
  <c r="CY105" i="7"/>
  <c r="CH106" i="7"/>
  <c r="CP106" i="7"/>
  <c r="CX106" i="7"/>
  <c r="CG107" i="7"/>
  <c r="CO107" i="7"/>
  <c r="CW107" i="7"/>
  <c r="CF108" i="7"/>
  <c r="CN108" i="7"/>
  <c r="CV108" i="7"/>
  <c r="CE109" i="7"/>
  <c r="CM109" i="7"/>
  <c r="CU109" i="7"/>
  <c r="CD110" i="7"/>
  <c r="CL110" i="7"/>
  <c r="CT110" i="7"/>
  <c r="CC111" i="7"/>
  <c r="CK111" i="7"/>
  <c r="CS111" i="7"/>
  <c r="CB112" i="7"/>
  <c r="CJ112" i="7"/>
  <c r="CR112" i="7"/>
  <c r="CZ112" i="7"/>
  <c r="CI113" i="7"/>
  <c r="CQ113" i="7"/>
  <c r="CY113" i="7"/>
  <c r="CH114" i="7"/>
  <c r="CP114" i="7"/>
  <c r="CX114" i="7"/>
  <c r="CG115" i="7"/>
  <c r="CO115" i="7"/>
  <c r="CS82" i="7"/>
  <c r="CE96" i="7"/>
  <c r="CV102" i="7"/>
  <c r="CD104" i="7"/>
  <c r="CK105" i="7"/>
  <c r="CR106" i="7"/>
  <c r="CY107" i="7"/>
  <c r="CG109" i="7"/>
  <c r="CN110" i="7"/>
  <c r="CU111" i="7"/>
  <c r="CC113" i="7"/>
  <c r="CJ114" i="7"/>
  <c r="CQ115" i="7"/>
  <c r="CO116" i="7"/>
  <c r="CM117" i="7"/>
  <c r="CF118" i="7"/>
  <c r="CD119" i="7"/>
  <c r="CB120" i="7"/>
  <c r="CT120" i="7"/>
  <c r="CR121" i="7"/>
  <c r="CP122" i="7"/>
  <c r="CI123" i="7"/>
  <c r="CG124" i="7"/>
  <c r="CE125" i="7"/>
  <c r="CW125" i="7"/>
  <c r="CM126" i="7"/>
  <c r="CU126" i="7"/>
  <c r="CD127" i="7"/>
  <c r="CL127" i="7"/>
  <c r="CT127" i="7"/>
  <c r="CC128" i="7"/>
  <c r="CK128" i="7"/>
  <c r="CS128" i="7"/>
  <c r="CB129" i="7"/>
  <c r="CJ129" i="7"/>
  <c r="CR129" i="7"/>
  <c r="CZ129" i="7"/>
  <c r="CI130" i="7"/>
  <c r="CQ130" i="7"/>
  <c r="CY130" i="7"/>
  <c r="CH131" i="7"/>
  <c r="CP131" i="7"/>
  <c r="CX131" i="7"/>
  <c r="CG132" i="7"/>
  <c r="CO132" i="7"/>
  <c r="CW132" i="7"/>
  <c r="CF133" i="7"/>
  <c r="CN133" i="7"/>
  <c r="CV133" i="7"/>
  <c r="CE134" i="7"/>
  <c r="CM134" i="7"/>
  <c r="CU134" i="7"/>
  <c r="CD135" i="7"/>
  <c r="CL135" i="7"/>
  <c r="CT135" i="7"/>
  <c r="CC136" i="7"/>
  <c r="CK136" i="7"/>
  <c r="CS136" i="7"/>
  <c r="CB137" i="7"/>
  <c r="CJ137" i="7"/>
  <c r="CR137" i="7"/>
  <c r="CZ137" i="7"/>
  <c r="CI138" i="7"/>
  <c r="CQ138" i="7"/>
  <c r="CY138" i="7"/>
  <c r="CH139" i="7"/>
  <c r="CP139" i="7"/>
  <c r="CX139" i="7"/>
  <c r="CG140" i="7"/>
  <c r="CO140" i="7"/>
  <c r="CW140" i="7"/>
  <c r="CF141" i="7"/>
  <c r="CN141" i="7"/>
  <c r="CV141" i="7"/>
  <c r="CE142" i="7"/>
  <c r="CM142" i="7"/>
  <c r="CU142" i="7"/>
  <c r="CD143" i="7"/>
  <c r="CL143" i="7"/>
  <c r="CT143" i="7"/>
  <c r="CC144" i="7"/>
  <c r="CK144" i="7"/>
  <c r="CS144" i="7"/>
  <c r="CB145" i="7"/>
  <c r="CJ145" i="7"/>
  <c r="CR145" i="7"/>
  <c r="CZ145" i="7"/>
  <c r="CI146" i="7"/>
  <c r="CQ146" i="7"/>
  <c r="CY146" i="7"/>
  <c r="CH147" i="7"/>
  <c r="CP147" i="7"/>
  <c r="CX147" i="7"/>
  <c r="CG148" i="7"/>
  <c r="CO148" i="7"/>
  <c r="CW148" i="7"/>
  <c r="CF149" i="7"/>
  <c r="CN149" i="7"/>
  <c r="CV149" i="7"/>
  <c r="CE150" i="7"/>
  <c r="CM150" i="7"/>
  <c r="CU150" i="7"/>
  <c r="CD151" i="7"/>
  <c r="CL151" i="7"/>
  <c r="CT151" i="7"/>
  <c r="CC152" i="7"/>
  <c r="CK152" i="7"/>
  <c r="CS152" i="7"/>
  <c r="CB153" i="7"/>
  <c r="CJ153" i="7"/>
  <c r="CR153" i="7"/>
  <c r="CZ153" i="7"/>
  <c r="CI154" i="7"/>
  <c r="CQ154" i="7"/>
  <c r="CY154" i="7"/>
  <c r="CH155" i="7"/>
  <c r="CP155" i="7"/>
  <c r="CX155" i="7"/>
  <c r="CG156" i="7"/>
  <c r="CO156" i="7"/>
  <c r="CW156" i="7"/>
  <c r="CF157" i="7"/>
  <c r="CN157" i="7"/>
  <c r="CV157" i="7"/>
  <c r="CE158" i="7"/>
  <c r="CM158" i="7"/>
  <c r="CU158" i="7"/>
  <c r="CD159" i="7"/>
  <c r="CL159" i="7"/>
  <c r="CT159" i="7"/>
  <c r="CC160" i="7"/>
  <c r="CK160" i="7"/>
  <c r="CS160" i="7"/>
  <c r="CB161" i="7"/>
  <c r="CJ161" i="7"/>
  <c r="CR161" i="7"/>
  <c r="CZ161" i="7"/>
  <c r="CJ62" i="7"/>
  <c r="CR62" i="7"/>
  <c r="CZ62" i="7"/>
  <c r="CQ100" i="7"/>
  <c r="CD111" i="7"/>
  <c r="CU117" i="7"/>
  <c r="CC121" i="7"/>
  <c r="CQ123" i="7"/>
  <c r="CF126" i="7"/>
  <c r="CW127" i="7"/>
  <c r="CV128" i="7"/>
  <c r="CU129" i="7"/>
  <c r="CK131" i="7"/>
  <c r="CR132" i="7"/>
  <c r="CY133" i="7"/>
  <c r="CX134" i="7"/>
  <c r="CW135" i="7"/>
  <c r="CV136" i="7"/>
  <c r="CM137" i="7"/>
  <c r="CT138" i="7"/>
  <c r="CK139" i="7"/>
  <c r="CR140" i="7"/>
  <c r="CY141" i="7"/>
  <c r="CG143" i="7"/>
  <c r="CW143" i="7"/>
  <c r="CN144" i="7"/>
  <c r="CS66" i="7"/>
  <c r="CF87" i="7"/>
  <c r="CK98" i="7"/>
  <c r="CD103" i="7"/>
  <c r="CK104" i="7"/>
  <c r="CR105" i="7"/>
  <c r="CY106" i="7"/>
  <c r="CG108" i="7"/>
  <c r="CN109" i="7"/>
  <c r="CU110" i="7"/>
  <c r="CC112" i="7"/>
  <c r="CJ113" i="7"/>
  <c r="CQ114" i="7"/>
  <c r="CW115" i="7"/>
  <c r="CP116" i="7"/>
  <c r="CN117" i="7"/>
  <c r="CL118" i="7"/>
  <c r="CE119" i="7"/>
  <c r="CC120" i="7"/>
  <c r="CZ120" i="7"/>
  <c r="CS121" i="7"/>
  <c r="CQ122" i="7"/>
  <c r="CO123" i="7"/>
  <c r="CH124" i="7"/>
  <c r="CF125" i="7"/>
  <c r="CD126" i="7"/>
  <c r="CN126" i="7"/>
  <c r="CV126" i="7"/>
  <c r="CE127" i="7"/>
  <c r="CM127" i="7"/>
  <c r="CU127" i="7"/>
  <c r="CD128" i="7"/>
  <c r="CL128" i="7"/>
  <c r="CT128" i="7"/>
  <c r="CC129" i="7"/>
  <c r="CK129" i="7"/>
  <c r="CS129" i="7"/>
  <c r="CB130" i="7"/>
  <c r="CJ130" i="7"/>
  <c r="CR130" i="7"/>
  <c r="CZ130" i="7"/>
  <c r="CI131" i="7"/>
  <c r="CQ131" i="7"/>
  <c r="CY131" i="7"/>
  <c r="CH132" i="7"/>
  <c r="CP132" i="7"/>
  <c r="CX132" i="7"/>
  <c r="CG133" i="7"/>
  <c r="CO133" i="7"/>
  <c r="CW133" i="7"/>
  <c r="CF134" i="7"/>
  <c r="CN134" i="7"/>
  <c r="CV134" i="7"/>
  <c r="CE135" i="7"/>
  <c r="CM135" i="7"/>
  <c r="CU135" i="7"/>
  <c r="CD136" i="7"/>
  <c r="CL136" i="7"/>
  <c r="CT136" i="7"/>
  <c r="CC137" i="7"/>
  <c r="CK137" i="7"/>
  <c r="CS137" i="7"/>
  <c r="CB138" i="7"/>
  <c r="CJ138" i="7"/>
  <c r="CR138" i="7"/>
  <c r="CZ138" i="7"/>
  <c r="CI139" i="7"/>
  <c r="CQ139" i="7"/>
  <c r="CY139" i="7"/>
  <c r="CH140" i="7"/>
  <c r="CP140" i="7"/>
  <c r="CX140" i="7"/>
  <c r="CG141" i="7"/>
  <c r="CO141" i="7"/>
  <c r="CW141" i="7"/>
  <c r="CF142" i="7"/>
  <c r="CN142" i="7"/>
  <c r="CV142" i="7"/>
  <c r="CE143" i="7"/>
  <c r="CM143" i="7"/>
  <c r="CU143" i="7"/>
  <c r="CD144" i="7"/>
  <c r="CL144" i="7"/>
  <c r="CT144" i="7"/>
  <c r="CC145" i="7"/>
  <c r="CK145" i="7"/>
  <c r="CS145" i="7"/>
  <c r="CB146" i="7"/>
  <c r="CJ146" i="7"/>
  <c r="CR146" i="7"/>
  <c r="CZ146" i="7"/>
  <c r="CI147" i="7"/>
  <c r="CQ147" i="7"/>
  <c r="CY147" i="7"/>
  <c r="CH148" i="7"/>
  <c r="CP148" i="7"/>
  <c r="CX148" i="7"/>
  <c r="CG149" i="7"/>
  <c r="CO149" i="7"/>
  <c r="CW149" i="7"/>
  <c r="CF150" i="7"/>
  <c r="CN150" i="7"/>
  <c r="CV150" i="7"/>
  <c r="CE151" i="7"/>
  <c r="CM151" i="7"/>
  <c r="CU151" i="7"/>
  <c r="CD152" i="7"/>
  <c r="CL152" i="7"/>
  <c r="CT152" i="7"/>
  <c r="CC153" i="7"/>
  <c r="CK153" i="7"/>
  <c r="CS153" i="7"/>
  <c r="CB154" i="7"/>
  <c r="CJ154" i="7"/>
  <c r="CR154" i="7"/>
  <c r="CZ154" i="7"/>
  <c r="CI155" i="7"/>
  <c r="CQ155" i="7"/>
  <c r="CY155" i="7"/>
  <c r="CH156" i="7"/>
  <c r="CP156" i="7"/>
  <c r="CX156" i="7"/>
  <c r="CG157" i="7"/>
  <c r="CO157" i="7"/>
  <c r="CW157" i="7"/>
  <c r="CF158" i="7"/>
  <c r="CN158" i="7"/>
  <c r="CV158" i="7"/>
  <c r="CE159" i="7"/>
  <c r="CM159" i="7"/>
  <c r="CU159" i="7"/>
  <c r="CD160" i="7"/>
  <c r="CL160" i="7"/>
  <c r="CT160" i="7"/>
  <c r="CC161" i="7"/>
  <c r="CK161" i="7"/>
  <c r="CS161" i="7"/>
  <c r="CC62" i="7"/>
  <c r="CK62" i="7"/>
  <c r="CS62" i="7"/>
  <c r="CV71" i="7"/>
  <c r="CS104" i="7"/>
  <c r="CZ105" i="7"/>
  <c r="CO108" i="7"/>
  <c r="CK112" i="7"/>
  <c r="CR113" i="7"/>
  <c r="CY115" i="7"/>
  <c r="CN118" i="7"/>
  <c r="CJ120" i="7"/>
  <c r="CX122" i="7"/>
  <c r="CO124" i="7"/>
  <c r="CX126" i="7"/>
  <c r="CO127" i="7"/>
  <c r="CF128" i="7"/>
  <c r="CE129" i="7"/>
  <c r="CD130" i="7"/>
  <c r="CC131" i="7"/>
  <c r="CS131" i="7"/>
  <c r="CJ132" i="7"/>
  <c r="CZ132" i="7"/>
  <c r="CQ133" i="7"/>
  <c r="CP134" i="7"/>
  <c r="CG135" i="7"/>
  <c r="CF136" i="7"/>
  <c r="CE137" i="7"/>
  <c r="CL138" i="7"/>
  <c r="CS139" i="7"/>
  <c r="CJ140" i="7"/>
  <c r="CZ140" i="7"/>
  <c r="CH142" i="7"/>
  <c r="CJ67" i="7"/>
  <c r="CV87" i="7"/>
  <c r="CS98" i="7"/>
  <c r="CE103" i="7"/>
  <c r="CL104" i="7"/>
  <c r="CS105" i="7"/>
  <c r="CZ106" i="7"/>
  <c r="CH108" i="7"/>
  <c r="CO109" i="7"/>
  <c r="CV110" i="7"/>
  <c r="CD112" i="7"/>
  <c r="CK113" i="7"/>
  <c r="CR114" i="7"/>
  <c r="CX115" i="7"/>
  <c r="CV116" i="7"/>
  <c r="CO117" i="7"/>
  <c r="CM118" i="7"/>
  <c r="CK119" i="7"/>
  <c r="CD120" i="7"/>
  <c r="CB121" i="7"/>
  <c r="CY121" i="7"/>
  <c r="CR122" i="7"/>
  <c r="CP123" i="7"/>
  <c r="CN124" i="7"/>
  <c r="CG125" i="7"/>
  <c r="CE126" i="7"/>
  <c r="CO126" i="7"/>
  <c r="CW126" i="7"/>
  <c r="CF127" i="7"/>
  <c r="CN127" i="7"/>
  <c r="CV127" i="7"/>
  <c r="CE128" i="7"/>
  <c r="CM128" i="7"/>
  <c r="CU128" i="7"/>
  <c r="CD129" i="7"/>
  <c r="CL129" i="7"/>
  <c r="CT129" i="7"/>
  <c r="CC130" i="7"/>
  <c r="CK130" i="7"/>
  <c r="CS130" i="7"/>
  <c r="CB131" i="7"/>
  <c r="CJ131" i="7"/>
  <c r="CR131" i="7"/>
  <c r="CZ131" i="7"/>
  <c r="CI132" i="7"/>
  <c r="CQ132" i="7"/>
  <c r="CY132" i="7"/>
  <c r="CH133" i="7"/>
  <c r="CP133" i="7"/>
  <c r="CX133" i="7"/>
  <c r="CG134" i="7"/>
  <c r="CO134" i="7"/>
  <c r="CW134" i="7"/>
  <c r="CF135" i="7"/>
  <c r="CN135" i="7"/>
  <c r="CV135" i="7"/>
  <c r="CE136" i="7"/>
  <c r="CM136" i="7"/>
  <c r="CU136" i="7"/>
  <c r="CD137" i="7"/>
  <c r="CL137" i="7"/>
  <c r="CT137" i="7"/>
  <c r="CC138" i="7"/>
  <c r="CK138" i="7"/>
  <c r="CS138" i="7"/>
  <c r="CB139" i="7"/>
  <c r="CJ139" i="7"/>
  <c r="CR139" i="7"/>
  <c r="CZ139" i="7"/>
  <c r="CI140" i="7"/>
  <c r="CQ140" i="7"/>
  <c r="CY140" i="7"/>
  <c r="CH141" i="7"/>
  <c r="CP141" i="7"/>
  <c r="CX141" i="7"/>
  <c r="CG142" i="7"/>
  <c r="CO142" i="7"/>
  <c r="CW142" i="7"/>
  <c r="CF143" i="7"/>
  <c r="CN143" i="7"/>
  <c r="CV143" i="7"/>
  <c r="CE144" i="7"/>
  <c r="CM144" i="7"/>
  <c r="CU144" i="7"/>
  <c r="CD145" i="7"/>
  <c r="CL145" i="7"/>
  <c r="CT145" i="7"/>
  <c r="CC146" i="7"/>
  <c r="CK146" i="7"/>
  <c r="CS146" i="7"/>
  <c r="CB147" i="7"/>
  <c r="CJ147" i="7"/>
  <c r="CR147" i="7"/>
  <c r="CZ147" i="7"/>
  <c r="CI148" i="7"/>
  <c r="CQ148" i="7"/>
  <c r="CY148" i="7"/>
  <c r="CH149" i="7"/>
  <c r="CP149" i="7"/>
  <c r="CX149" i="7"/>
  <c r="CG150" i="7"/>
  <c r="CO150" i="7"/>
  <c r="CW150" i="7"/>
  <c r="CF151" i="7"/>
  <c r="CN151" i="7"/>
  <c r="CV151" i="7"/>
  <c r="CE152" i="7"/>
  <c r="CM152" i="7"/>
  <c r="CU152" i="7"/>
  <c r="CD153" i="7"/>
  <c r="CL153" i="7"/>
  <c r="CT153" i="7"/>
  <c r="CC154" i="7"/>
  <c r="CK154" i="7"/>
  <c r="CS154" i="7"/>
  <c r="CB155" i="7"/>
  <c r="CJ155" i="7"/>
  <c r="CR155" i="7"/>
  <c r="CZ155" i="7"/>
  <c r="CI156" i="7"/>
  <c r="CQ156" i="7"/>
  <c r="CY156" i="7"/>
  <c r="CH157" i="7"/>
  <c r="CP157" i="7"/>
  <c r="CX157" i="7"/>
  <c r="CG158" i="7"/>
  <c r="CO158" i="7"/>
  <c r="CW158" i="7"/>
  <c r="CF159" i="7"/>
  <c r="CN159" i="7"/>
  <c r="CV159" i="7"/>
  <c r="CE160" i="7"/>
  <c r="CM160" i="7"/>
  <c r="CU160" i="7"/>
  <c r="CD161" i="7"/>
  <c r="CL161" i="7"/>
  <c r="CT161" i="7"/>
  <c r="CD62" i="7"/>
  <c r="CL62" i="7"/>
  <c r="CT62" i="7"/>
  <c r="CS90" i="7"/>
  <c r="CL103" i="7"/>
  <c r="CH107" i="7"/>
  <c r="CV109" i="7"/>
  <c r="CY114" i="7"/>
  <c r="CW116" i="7"/>
  <c r="CL119" i="7"/>
  <c r="CZ121" i="7"/>
  <c r="CM125" i="7"/>
  <c r="CP126" i="7"/>
  <c r="CG127" i="7"/>
  <c r="CN128" i="7"/>
  <c r="CM129" i="7"/>
  <c r="CL130" i="7"/>
  <c r="CT130" i="7"/>
  <c r="CB132" i="7"/>
  <c r="CI133" i="7"/>
  <c r="CH134" i="7"/>
  <c r="CO135" i="7"/>
  <c r="CN136" i="7"/>
  <c r="CU137" i="7"/>
  <c r="CD138" i="7"/>
  <c r="CC139" i="7"/>
  <c r="CB140" i="7"/>
  <c r="CI141" i="7"/>
  <c r="CQ141" i="7"/>
  <c r="CP142" i="7"/>
  <c r="CO143" i="7"/>
  <c r="CF144" i="7"/>
  <c r="CV144" i="7"/>
  <c r="CM72" i="7"/>
  <c r="CB91" i="7"/>
  <c r="CT100" i="7"/>
  <c r="CM103" i="7"/>
  <c r="CT104" i="7"/>
  <c r="CB106" i="7"/>
  <c r="CI107" i="7"/>
  <c r="CP108" i="7"/>
  <c r="CW109" i="7"/>
  <c r="CE111" i="7"/>
  <c r="CL112" i="7"/>
  <c r="CS113" i="7"/>
  <c r="CZ114" i="7"/>
  <c r="CF116" i="7"/>
  <c r="CX116" i="7"/>
  <c r="CV117" i="7"/>
  <c r="CT118" i="7"/>
  <c r="CM119" i="7"/>
  <c r="CK120" i="7"/>
  <c r="CI121" i="7"/>
  <c r="CB122" i="7"/>
  <c r="CY122" i="7"/>
  <c r="CW123" i="7"/>
  <c r="CP124" i="7"/>
  <c r="CN125" i="7"/>
  <c r="CI126" i="7"/>
  <c r="CQ126" i="7"/>
  <c r="CY126" i="7"/>
  <c r="CH127" i="7"/>
  <c r="CP127" i="7"/>
  <c r="CX127" i="7"/>
  <c r="CG128" i="7"/>
  <c r="CO128" i="7"/>
  <c r="CW128" i="7"/>
  <c r="CF129" i="7"/>
  <c r="CN129" i="7"/>
  <c r="CV129" i="7"/>
  <c r="CE130" i="7"/>
  <c r="CM130" i="7"/>
  <c r="CU130" i="7"/>
  <c r="CD131" i="7"/>
  <c r="CL131" i="7"/>
  <c r="CT131" i="7"/>
  <c r="CC132" i="7"/>
  <c r="CK132" i="7"/>
  <c r="CS132" i="7"/>
  <c r="CB133" i="7"/>
  <c r="CJ133" i="7"/>
  <c r="CR133" i="7"/>
  <c r="CZ133" i="7"/>
  <c r="CI134" i="7"/>
  <c r="CQ134" i="7"/>
  <c r="CY134" i="7"/>
  <c r="CH135" i="7"/>
  <c r="CP135" i="7"/>
  <c r="CX135" i="7"/>
  <c r="CG136" i="7"/>
  <c r="CO136" i="7"/>
  <c r="CW136" i="7"/>
  <c r="CF137" i="7"/>
  <c r="CN137" i="7"/>
  <c r="CV137" i="7"/>
  <c r="CE138" i="7"/>
  <c r="CM138" i="7"/>
  <c r="CU138" i="7"/>
  <c r="CD139" i="7"/>
  <c r="CL139" i="7"/>
  <c r="CT139" i="7"/>
  <c r="CC140" i="7"/>
  <c r="CK140" i="7"/>
  <c r="CS140" i="7"/>
  <c r="CB141" i="7"/>
  <c r="CJ141" i="7"/>
  <c r="CR141" i="7"/>
  <c r="CZ141" i="7"/>
  <c r="CI142" i="7"/>
  <c r="CQ142" i="7"/>
  <c r="CY142" i="7"/>
  <c r="CH143" i="7"/>
  <c r="CP143" i="7"/>
  <c r="CX143" i="7"/>
  <c r="CG144" i="7"/>
  <c r="CO144" i="7"/>
  <c r="CW144" i="7"/>
  <c r="CF145" i="7"/>
  <c r="CN145" i="7"/>
  <c r="CV145" i="7"/>
  <c r="CE146" i="7"/>
  <c r="CM146" i="7"/>
  <c r="CU146" i="7"/>
  <c r="CD147" i="7"/>
  <c r="CL147" i="7"/>
  <c r="CT147" i="7"/>
  <c r="CC148" i="7"/>
  <c r="CK148" i="7"/>
  <c r="CS148" i="7"/>
  <c r="CB149" i="7"/>
  <c r="CJ149" i="7"/>
  <c r="CR149" i="7"/>
  <c r="CZ149" i="7"/>
  <c r="CI150" i="7"/>
  <c r="CQ150" i="7"/>
  <c r="CY150" i="7"/>
  <c r="CH151" i="7"/>
  <c r="CP151" i="7"/>
  <c r="CX151" i="7"/>
  <c r="CG152" i="7"/>
  <c r="CO152" i="7"/>
  <c r="CW152" i="7"/>
  <c r="CF153" i="7"/>
  <c r="CN153" i="7"/>
  <c r="CV153" i="7"/>
  <c r="CE154" i="7"/>
  <c r="CM154" i="7"/>
  <c r="CU154" i="7"/>
  <c r="CD155" i="7"/>
  <c r="CL155" i="7"/>
  <c r="CT155" i="7"/>
  <c r="CC156" i="7"/>
  <c r="CK156" i="7"/>
  <c r="CS156" i="7"/>
  <c r="CB157" i="7"/>
  <c r="CJ157" i="7"/>
  <c r="CR157" i="7"/>
  <c r="CZ157" i="7"/>
  <c r="CI158" i="7"/>
  <c r="CQ158" i="7"/>
  <c r="CY158" i="7"/>
  <c r="CH159" i="7"/>
  <c r="CP159" i="7"/>
  <c r="CX159" i="7"/>
  <c r="CG160" i="7"/>
  <c r="CO160" i="7"/>
  <c r="CW160" i="7"/>
  <c r="CF161" i="7"/>
  <c r="CN161" i="7"/>
  <c r="CV161" i="7"/>
  <c r="CF62" i="7"/>
  <c r="CN62" i="7"/>
  <c r="CV62" i="7"/>
  <c r="CP77" i="7"/>
  <c r="CP93" i="7"/>
  <c r="CB102" i="7"/>
  <c r="CU103" i="7"/>
  <c r="CC105" i="7"/>
  <c r="CJ106" i="7"/>
  <c r="CQ107" i="7"/>
  <c r="CX108" i="7"/>
  <c r="CF110" i="7"/>
  <c r="CM111" i="7"/>
  <c r="CT112" i="7"/>
  <c r="CB114" i="7"/>
  <c r="CI115" i="7"/>
  <c r="CH116" i="7"/>
  <c r="CF117" i="7"/>
  <c r="CD118" i="7"/>
  <c r="CV118" i="7"/>
  <c r="CT119" i="7"/>
  <c r="CR120" i="7"/>
  <c r="CK121" i="7"/>
  <c r="CI122" i="7"/>
  <c r="CG123" i="7"/>
  <c r="CY123" i="7"/>
  <c r="CW124" i="7"/>
  <c r="CU125" i="7"/>
  <c r="CK126" i="7"/>
  <c r="CS126" i="7"/>
  <c r="CB127" i="7"/>
  <c r="CJ127" i="7"/>
  <c r="CR127" i="7"/>
  <c r="CY76" i="7"/>
  <c r="CH93" i="7"/>
  <c r="CX101" i="7"/>
  <c r="CT103" i="7"/>
  <c r="CB105" i="7"/>
  <c r="CI106" i="7"/>
  <c r="CP107" i="7"/>
  <c r="CW108" i="7"/>
  <c r="CE110" i="7"/>
  <c r="CL111" i="7"/>
  <c r="CS112" i="7"/>
  <c r="CZ113" i="7"/>
  <c r="CH115" i="7"/>
  <c r="CG116" i="7"/>
  <c r="CE117" i="7"/>
  <c r="CW117" i="7"/>
  <c r="CU118" i="7"/>
  <c r="CS119" i="7"/>
  <c r="CL120" i="7"/>
  <c r="CJ121" i="7"/>
  <c r="CH122" i="7"/>
  <c r="CZ122" i="7"/>
  <c r="CX123" i="7"/>
  <c r="CV124" i="7"/>
  <c r="CO125" i="7"/>
  <c r="CJ126" i="7"/>
  <c r="CR126" i="7"/>
  <c r="CZ126" i="7"/>
  <c r="CI127" i="7"/>
  <c r="CQ127" i="7"/>
  <c r="CY127" i="7"/>
  <c r="CH128" i="7"/>
  <c r="CP128" i="7"/>
  <c r="CX128" i="7"/>
  <c r="CG129" i="7"/>
  <c r="CO129" i="7"/>
  <c r="CW129" i="7"/>
  <c r="CF130" i="7"/>
  <c r="CN130" i="7"/>
  <c r="CV130" i="7"/>
  <c r="CE131" i="7"/>
  <c r="CM131" i="7"/>
  <c r="CU131" i="7"/>
  <c r="CD132" i="7"/>
  <c r="CL132" i="7"/>
  <c r="CT132" i="7"/>
  <c r="CC133" i="7"/>
  <c r="CK133" i="7"/>
  <c r="CS133" i="7"/>
  <c r="CB134" i="7"/>
  <c r="CJ134" i="7"/>
  <c r="CR134" i="7"/>
  <c r="CZ134" i="7"/>
  <c r="CI135" i="7"/>
  <c r="CQ135" i="7"/>
  <c r="CY135" i="7"/>
  <c r="CH136" i="7"/>
  <c r="CP136" i="7"/>
  <c r="CX136" i="7"/>
  <c r="CG137" i="7"/>
  <c r="CO137" i="7"/>
  <c r="CW137" i="7"/>
  <c r="CF138" i="7"/>
  <c r="CN138" i="7"/>
  <c r="CV138" i="7"/>
  <c r="CE139" i="7"/>
  <c r="CM139" i="7"/>
  <c r="CU139" i="7"/>
  <c r="CD140" i="7"/>
  <c r="CL140" i="7"/>
  <c r="CT140" i="7"/>
  <c r="CC141" i="7"/>
  <c r="CK141" i="7"/>
  <c r="CS141" i="7"/>
  <c r="CB142" i="7"/>
  <c r="CJ142" i="7"/>
  <c r="CR142" i="7"/>
  <c r="CZ142" i="7"/>
  <c r="CI143" i="7"/>
  <c r="CQ143" i="7"/>
  <c r="CY143" i="7"/>
  <c r="CH144" i="7"/>
  <c r="CP144" i="7"/>
  <c r="CX144" i="7"/>
  <c r="CG145" i="7"/>
  <c r="CO145" i="7"/>
  <c r="CW145" i="7"/>
  <c r="CF146" i="7"/>
  <c r="CN146" i="7"/>
  <c r="CV146" i="7"/>
  <c r="CE147" i="7"/>
  <c r="CM147" i="7"/>
  <c r="CU147" i="7"/>
  <c r="CD148" i="7"/>
  <c r="CL148" i="7"/>
  <c r="CT148" i="7"/>
  <c r="CC149" i="7"/>
  <c r="CK149" i="7"/>
  <c r="CS149" i="7"/>
  <c r="CB150" i="7"/>
  <c r="CJ150" i="7"/>
  <c r="CR150" i="7"/>
  <c r="CZ150" i="7"/>
  <c r="CI151" i="7"/>
  <c r="CQ151" i="7"/>
  <c r="CY151" i="7"/>
  <c r="CH152" i="7"/>
  <c r="CP152" i="7"/>
  <c r="CX152" i="7"/>
  <c r="CG153" i="7"/>
  <c r="CO153" i="7"/>
  <c r="CW153" i="7"/>
  <c r="CF154" i="7"/>
  <c r="CN154" i="7"/>
  <c r="CV154" i="7"/>
  <c r="CE155" i="7"/>
  <c r="CM155" i="7"/>
  <c r="CU155" i="7"/>
  <c r="CD156" i="7"/>
  <c r="CL156" i="7"/>
  <c r="CT156" i="7"/>
  <c r="CC157" i="7"/>
  <c r="CK157" i="7"/>
  <c r="CS157" i="7"/>
  <c r="CB158" i="7"/>
  <c r="CJ158" i="7"/>
  <c r="CR158" i="7"/>
  <c r="CZ158" i="7"/>
  <c r="CI159" i="7"/>
  <c r="CQ159" i="7"/>
  <c r="CY159" i="7"/>
  <c r="CH160" i="7"/>
  <c r="CP160" i="7"/>
  <c r="CX160" i="7"/>
  <c r="CG161" i="7"/>
  <c r="CO161" i="7"/>
  <c r="CW161" i="7"/>
  <c r="CG62" i="7"/>
  <c r="CO62" i="7"/>
  <c r="CW62" i="7"/>
  <c r="CF109" i="7"/>
  <c r="CE118" i="7"/>
  <c r="CX124" i="7"/>
  <c r="CB128" i="7"/>
  <c r="CI129" i="7"/>
  <c r="CP130" i="7"/>
  <c r="CW131" i="7"/>
  <c r="CE133" i="7"/>
  <c r="CL134" i="7"/>
  <c r="CS135" i="7"/>
  <c r="CZ136" i="7"/>
  <c r="CH138" i="7"/>
  <c r="CO139" i="7"/>
  <c r="CV140" i="7"/>
  <c r="CD142" i="7"/>
  <c r="CJ143" i="7"/>
  <c r="CQ144" i="7"/>
  <c r="CP145" i="7"/>
  <c r="CL146" i="7"/>
  <c r="CG147" i="7"/>
  <c r="CE148" i="7"/>
  <c r="CZ148" i="7"/>
  <c r="CU149" i="7"/>
  <c r="CS150" i="7"/>
  <c r="CO151" i="7"/>
  <c r="CJ152" i="7"/>
  <c r="CH153" i="7"/>
  <c r="CD154" i="7"/>
  <c r="CX154" i="7"/>
  <c r="CV155" i="7"/>
  <c r="CR156" i="7"/>
  <c r="CM157" i="7"/>
  <c r="CK158" i="7"/>
  <c r="CG159" i="7"/>
  <c r="CB160" i="7"/>
  <c r="CY160" i="7"/>
  <c r="CU161" i="7"/>
  <c r="CQ62" i="7"/>
  <c r="CF124" i="7"/>
  <c r="CO130" i="7"/>
  <c r="CR135" i="7"/>
  <c r="CU140" i="7"/>
  <c r="CJ144" i="7"/>
  <c r="CH146" i="7"/>
  <c r="CT149" i="7"/>
  <c r="CK151" i="7"/>
  <c r="CY153" i="7"/>
  <c r="CH158" i="7"/>
  <c r="CV160" i="7"/>
  <c r="CC82" i="7"/>
  <c r="CM110" i="7"/>
  <c r="CC119" i="7"/>
  <c r="CV125" i="7"/>
  <c r="CI128" i="7"/>
  <c r="CP129" i="7"/>
  <c r="CW130" i="7"/>
  <c r="CE132" i="7"/>
  <c r="CL133" i="7"/>
  <c r="CS134" i="7"/>
  <c r="CZ135" i="7"/>
  <c r="CH137" i="7"/>
  <c r="CO138" i="7"/>
  <c r="CV139" i="7"/>
  <c r="CD141" i="7"/>
  <c r="CK142" i="7"/>
  <c r="CK143" i="7"/>
  <c r="CR144" i="7"/>
  <c r="CQ145" i="7"/>
  <c r="CO146" i="7"/>
  <c r="CK147" i="7"/>
  <c r="CF148" i="7"/>
  <c r="CD149" i="7"/>
  <c r="CY149" i="7"/>
  <c r="CT150" i="7"/>
  <c r="CR151" i="7"/>
  <c r="CN152" i="7"/>
  <c r="CI153" i="7"/>
  <c r="CG154" i="7"/>
  <c r="CC155" i="7"/>
  <c r="CW155" i="7"/>
  <c r="CU156" i="7"/>
  <c r="CQ157" i="7"/>
  <c r="CL158" i="7"/>
  <c r="CJ159" i="7"/>
  <c r="CF160" i="7"/>
  <c r="CZ160" i="7"/>
  <c r="CX161" i="7"/>
  <c r="CU62" i="7"/>
  <c r="CX107" i="7"/>
  <c r="CD133" i="7"/>
  <c r="CY136" i="7"/>
  <c r="CC142" i="7"/>
  <c r="CV148" i="7"/>
  <c r="CP150" i="7"/>
  <c r="CC159" i="7"/>
  <c r="CP62" i="7"/>
  <c r="CV95" i="7"/>
  <c r="CT111" i="7"/>
  <c r="CU119" i="7"/>
  <c r="CL126" i="7"/>
  <c r="CJ128" i="7"/>
  <c r="CQ129" i="7"/>
  <c r="CX130" i="7"/>
  <c r="CF132" i="7"/>
  <c r="CM133" i="7"/>
  <c r="CT134" i="7"/>
  <c r="CB136" i="7"/>
  <c r="CI137" i="7"/>
  <c r="CP138" i="7"/>
  <c r="CW139" i="7"/>
  <c r="CE141" i="7"/>
  <c r="CL142" i="7"/>
  <c r="CR143" i="7"/>
  <c r="CY144" i="7"/>
  <c r="CU145" i="7"/>
  <c r="CP146" i="7"/>
  <c r="CN147" i="7"/>
  <c r="CJ148" i="7"/>
  <c r="CE149" i="7"/>
  <c r="CC150" i="7"/>
  <c r="CX150" i="7"/>
  <c r="CS151" i="7"/>
  <c r="CQ152" i="7"/>
  <c r="CM153" i="7"/>
  <c r="CH154" i="7"/>
  <c r="CF155" i="7"/>
  <c r="CB156" i="7"/>
  <c r="CV156" i="7"/>
  <c r="CT157" i="7"/>
  <c r="CP158" i="7"/>
  <c r="CK159" i="7"/>
  <c r="CI160" i="7"/>
  <c r="CE161" i="7"/>
  <c r="CY161" i="7"/>
  <c r="CX62" i="7"/>
  <c r="CF147" i="7"/>
  <c r="CL157" i="7"/>
  <c r="CR102" i="7"/>
  <c r="CB113" i="7"/>
  <c r="CS120" i="7"/>
  <c r="CT126" i="7"/>
  <c r="CQ128" i="7"/>
  <c r="CX129" i="7"/>
  <c r="CF131" i="7"/>
  <c r="CM132" i="7"/>
  <c r="CT133" i="7"/>
  <c r="CB135" i="7"/>
  <c r="CI136" i="7"/>
  <c r="CP137" i="7"/>
  <c r="CW138" i="7"/>
  <c r="CE140" i="7"/>
  <c r="CL141" i="7"/>
  <c r="CS142" i="7"/>
  <c r="CS143" i="7"/>
  <c r="CZ144" i="7"/>
  <c r="CX145" i="7"/>
  <c r="CT146" i="7"/>
  <c r="CO147" i="7"/>
  <c r="CM148" i="7"/>
  <c r="CI149" i="7"/>
  <c r="CD150" i="7"/>
  <c r="CB151" i="7"/>
  <c r="CW151" i="7"/>
  <c r="CR152" i="7"/>
  <c r="CP153" i="7"/>
  <c r="CL154" i="7"/>
  <c r="CG155" i="7"/>
  <c r="CE156" i="7"/>
  <c r="CZ156" i="7"/>
  <c r="CU157" i="7"/>
  <c r="CS158" i="7"/>
  <c r="CO159" i="7"/>
  <c r="CJ160" i="7"/>
  <c r="CH161" i="7"/>
  <c r="CE62" i="7"/>
  <c r="CY62" i="7"/>
  <c r="CQ106" i="7"/>
  <c r="CN116" i="7"/>
  <c r="CS127" i="7"/>
  <c r="CZ128" i="7"/>
  <c r="CO131" i="7"/>
  <c r="CV132" i="7"/>
  <c r="CK135" i="7"/>
  <c r="CR136" i="7"/>
  <c r="CG139" i="7"/>
  <c r="CN140" i="7"/>
  <c r="CB143" i="7"/>
  <c r="CI145" i="7"/>
  <c r="CG146" i="7"/>
  <c r="CC147" i="7"/>
  <c r="CU148" i="7"/>
  <c r="CQ149" i="7"/>
  <c r="CJ151" i="7"/>
  <c r="CF152" i="7"/>
  <c r="CX153" i="7"/>
  <c r="CM156" i="7"/>
  <c r="CD158" i="7"/>
  <c r="CW159" i="7"/>
  <c r="CP161" i="7"/>
  <c r="CB62" i="7"/>
  <c r="CS155" i="7"/>
  <c r="CC104" i="7"/>
  <c r="CI114" i="7"/>
  <c r="CQ121" i="7"/>
  <c r="CC127" i="7"/>
  <c r="CR128" i="7"/>
  <c r="CY129" i="7"/>
  <c r="CG131" i="7"/>
  <c r="CN132" i="7"/>
  <c r="CU133" i="7"/>
  <c r="CC135" i="7"/>
  <c r="CJ136" i="7"/>
  <c r="CQ137" i="7"/>
  <c r="CX138" i="7"/>
  <c r="CF140" i="7"/>
  <c r="CM141" i="7"/>
  <c r="CT142" i="7"/>
  <c r="CZ143" i="7"/>
  <c r="CE145" i="7"/>
  <c r="CY145" i="7"/>
  <c r="CW146" i="7"/>
  <c r="CS147" i="7"/>
  <c r="CN148" i="7"/>
  <c r="CL149" i="7"/>
  <c r="CH150" i="7"/>
  <c r="CC151" i="7"/>
  <c r="CZ151" i="7"/>
  <c r="CV152" i="7"/>
  <c r="CQ153" i="7"/>
  <c r="CO154" i="7"/>
  <c r="CK155" i="7"/>
  <c r="CF156" i="7"/>
  <c r="CD157" i="7"/>
  <c r="CY157" i="7"/>
  <c r="CT158" i="7"/>
  <c r="CR159" i="7"/>
  <c r="CN160" i="7"/>
  <c r="CI161" i="7"/>
  <c r="CH62" i="7"/>
  <c r="CI157" i="7"/>
  <c r="CZ127" i="7"/>
  <c r="CV131" i="7"/>
  <c r="CG138" i="7"/>
  <c r="CC143" i="7"/>
  <c r="CB148" i="7"/>
  <c r="CI152" i="7"/>
  <c r="CW154" i="7"/>
  <c r="CZ159" i="7"/>
  <c r="CJ105" i="7"/>
  <c r="CP115" i="7"/>
  <c r="CJ122" i="7"/>
  <c r="CK127" i="7"/>
  <c r="CY128" i="7"/>
  <c r="CG130" i="7"/>
  <c r="CN131" i="7"/>
  <c r="CU132" i="7"/>
  <c r="CC134" i="7"/>
  <c r="CJ135" i="7"/>
  <c r="CQ136" i="7"/>
  <c r="CX137" i="7"/>
  <c r="CF139" i="7"/>
  <c r="CM140" i="7"/>
  <c r="CT141" i="7"/>
  <c r="CX142" i="7"/>
  <c r="CB144" i="7"/>
  <c r="CH145" i="7"/>
  <c r="CD146" i="7"/>
  <c r="CX146" i="7"/>
  <c r="CV147" i="7"/>
  <c r="CR148" i="7"/>
  <c r="CM149" i="7"/>
  <c r="CK150" i="7"/>
  <c r="CG151" i="7"/>
  <c r="CB152" i="7"/>
  <c r="CY152" i="7"/>
  <c r="CU153" i="7"/>
  <c r="CP154" i="7"/>
  <c r="CN155" i="7"/>
  <c r="CJ156" i="7"/>
  <c r="CE157" i="7"/>
  <c r="CC158" i="7"/>
  <c r="CX158" i="7"/>
  <c r="CS159" i="7"/>
  <c r="CQ160" i="7"/>
  <c r="CM161" i="7"/>
  <c r="CI62" i="7"/>
  <c r="CH123" i="7"/>
  <c r="CH130" i="7"/>
  <c r="CD134" i="7"/>
  <c r="CY137" i="7"/>
  <c r="CU141" i="7"/>
  <c r="CI144" i="7"/>
  <c r="CW147" i="7"/>
  <c r="CL150" i="7"/>
  <c r="CZ152" i="7"/>
  <c r="CT154" i="7"/>
  <c r="CO155" i="7"/>
  <c r="CB159" i="7"/>
  <c r="CR160" i="7"/>
  <c r="CM62" i="7"/>
  <c r="CG117" i="7"/>
  <c r="CH129" i="7"/>
  <c r="CK134" i="7"/>
  <c r="CN139" i="7"/>
  <c r="CM145" i="7"/>
  <c r="CE153" i="7"/>
  <c r="CN156" i="7"/>
  <c r="CQ161" i="7"/>
  <c r="AG107" i="9"/>
  <c r="AG91" i="9"/>
  <c r="AG62" i="9"/>
  <c r="AG125" i="9"/>
  <c r="AT63" i="9"/>
  <c r="AZ113" i="9"/>
  <c r="AP94" i="9"/>
  <c r="AZ126" i="9"/>
  <c r="AN115" i="9"/>
  <c r="AZ149" i="9"/>
  <c r="AT130" i="9"/>
  <c r="AT69" i="9"/>
  <c r="AT61" i="9"/>
  <c r="AT122" i="9"/>
  <c r="AT123" i="9"/>
  <c r="AT87" i="9"/>
  <c r="AQ81" i="9"/>
  <c r="AR138" i="9"/>
  <c r="AT100" i="9"/>
  <c r="AP157" i="9"/>
  <c r="AL111" i="9"/>
  <c r="AR93" i="9"/>
  <c r="AZ111" i="9"/>
  <c r="AJ76" i="9"/>
  <c r="AN151" i="9"/>
  <c r="AN128" i="9"/>
  <c r="AZ156" i="9"/>
  <c r="AP115" i="9"/>
  <c r="AZ120" i="9"/>
  <c r="AZ83" i="9"/>
  <c r="AT131" i="9"/>
  <c r="AZ133" i="9"/>
  <c r="AR67" i="9"/>
  <c r="AF73" i="9"/>
  <c r="AF76" i="9"/>
  <c r="AQ69" i="9"/>
  <c r="AD64" i="9"/>
  <c r="AU143" i="9"/>
  <c r="AF99" i="9"/>
  <c r="AT86" i="9"/>
  <c r="AN146" i="9"/>
  <c r="AR122" i="9"/>
  <c r="AU91" i="9"/>
  <c r="AF108" i="9"/>
  <c r="AW122" i="9"/>
  <c r="AU107" i="9"/>
  <c r="AU134" i="9"/>
  <c r="AK78" i="9"/>
  <c r="AN132" i="9"/>
  <c r="AK79" i="9"/>
  <c r="AF133" i="9"/>
  <c r="AK109" i="9"/>
  <c r="AG127" i="9"/>
  <c r="AG156" i="9"/>
  <c r="AL108" i="9"/>
  <c r="AL125" i="9"/>
  <c r="AK158" i="9"/>
  <c r="AL119" i="9"/>
  <c r="HJ104" i="7"/>
  <c r="HH104" i="7"/>
  <c r="HI94" i="7"/>
  <c r="HL104" i="7"/>
  <c r="HI104" i="7"/>
  <c r="HG94" i="7"/>
  <c r="HJ113" i="7"/>
  <c r="HK113" i="7"/>
  <c r="HH113" i="7"/>
  <c r="HL113" i="7"/>
  <c r="HM113" i="7"/>
  <c r="HG113" i="7"/>
  <c r="HE114" i="7"/>
  <c r="HI113" i="7"/>
  <c r="HL94" i="7"/>
  <c r="HH122" i="7"/>
  <c r="HE123" i="7"/>
  <c r="HI122" i="7"/>
  <c r="HL122" i="7"/>
  <c r="HJ122" i="7"/>
  <c r="HK122" i="7"/>
  <c r="HM122" i="7"/>
  <c r="HG122" i="7"/>
  <c r="HH131" i="7"/>
  <c r="HI131" i="7"/>
  <c r="HK131" i="7"/>
  <c r="HG131" i="7"/>
  <c r="HJ131" i="7"/>
  <c r="HL131" i="7"/>
  <c r="HM131" i="7"/>
  <c r="HE132" i="7"/>
  <c r="HI84" i="7"/>
  <c r="HK84" i="7"/>
  <c r="HL84" i="7"/>
  <c r="HM84" i="7"/>
  <c r="HG84" i="7"/>
  <c r="HH84" i="7"/>
  <c r="HJ84" i="7"/>
  <c r="HQ91" i="7"/>
  <c r="HF145" i="7"/>
  <c r="HF278" i="7"/>
  <c r="HF105" i="7"/>
  <c r="HF198" i="7"/>
  <c r="HF268" i="7"/>
  <c r="HF165" i="7"/>
  <c r="HF135" i="7"/>
  <c r="HF238" i="7"/>
  <c r="HF258" i="7"/>
  <c r="HF248" i="7"/>
  <c r="HF73" i="7"/>
  <c r="HF188" i="7"/>
  <c r="HF95" i="7"/>
  <c r="HF115" i="7"/>
  <c r="HF208" i="7"/>
  <c r="HF85" i="7"/>
  <c r="HF155" i="7"/>
  <c r="HF218" i="7"/>
  <c r="HF125" i="7"/>
  <c r="HF175" i="7"/>
  <c r="HF228" i="7"/>
  <c r="HJ140" i="7"/>
  <c r="HK140" i="7"/>
  <c r="HE150" i="7"/>
  <c r="HL140" i="7"/>
  <c r="HH140" i="7"/>
  <c r="HG140" i="7"/>
  <c r="HM140" i="7"/>
  <c r="HE141" i="7"/>
  <c r="HV141" i="7" s="1"/>
  <c r="HI140" i="7"/>
  <c r="HQ121" i="7"/>
  <c r="IA121" i="7"/>
  <c r="IA91" i="7"/>
  <c r="HV131" i="7"/>
  <c r="HQ101" i="7"/>
  <c r="IA101" i="7"/>
  <c r="HV111" i="7"/>
  <c r="HQ131" i="7"/>
  <c r="HV101" i="7"/>
  <c r="HV121" i="7"/>
  <c r="HV81" i="7"/>
  <c r="IA131" i="7"/>
  <c r="HE88" i="7"/>
  <c r="HE96" i="7"/>
  <c r="HQ141" i="7"/>
  <c r="HQ111" i="7"/>
  <c r="HV91" i="7"/>
  <c r="IA111" i="7"/>
  <c r="HE106" i="7"/>
  <c r="HE263" i="7"/>
  <c r="HE254" i="7"/>
  <c r="HE255" i="7" s="1"/>
  <c r="HE256" i="7" s="1"/>
  <c r="HE257" i="7" s="1"/>
  <c r="HE258" i="7" s="1"/>
  <c r="HE259" i="7" s="1"/>
  <c r="HE260" i="7" s="1"/>
  <c r="HE261" i="7" s="1"/>
  <c r="HE262" i="7" s="1"/>
  <c r="AG161" i="7"/>
  <c r="AP159" i="7"/>
  <c r="AB157" i="7"/>
  <c r="AM154" i="7"/>
  <c r="AX151" i="7"/>
  <c r="AJ149" i="7"/>
  <c r="AU146" i="7"/>
  <c r="AL154" i="7"/>
  <c r="AK139" i="7"/>
  <c r="AN136" i="7"/>
  <c r="AY133" i="7"/>
  <c r="AK131" i="7"/>
  <c r="AV128" i="7"/>
  <c r="AQ125" i="7"/>
  <c r="AV120" i="7"/>
  <c r="AR116" i="7"/>
  <c r="AF112" i="7"/>
  <c r="AG151" i="7"/>
  <c r="AE160" i="7"/>
  <c r="AP157" i="7"/>
  <c r="AB155" i="7"/>
  <c r="AM152" i="7"/>
  <c r="AD160" i="7"/>
  <c r="AO157" i="7"/>
  <c r="AZ154" i="7"/>
  <c r="AL152" i="7"/>
  <c r="AW149" i="7"/>
  <c r="AI147" i="7"/>
  <c r="AK160" i="7"/>
  <c r="AV157" i="7"/>
  <c r="AH155" i="7"/>
  <c r="AS152" i="7"/>
  <c r="AE150" i="7"/>
  <c r="AP147" i="7"/>
  <c r="AB145" i="7"/>
  <c r="AZ160" i="7"/>
  <c r="AL158" i="7"/>
  <c r="AW155" i="7"/>
  <c r="AL148" i="7"/>
  <c r="AG137" i="7"/>
  <c r="AL124" i="7"/>
  <c r="AH143" i="7"/>
  <c r="AS140" i="7"/>
  <c r="AE138" i="7"/>
  <c r="AP135" i="7"/>
  <c r="AB133" i="7"/>
  <c r="AM130" i="7"/>
  <c r="AY126" i="7"/>
  <c r="AM122" i="7"/>
  <c r="AS116" i="7"/>
  <c r="AO150" i="7"/>
  <c r="AZ147" i="7"/>
  <c r="AL145" i="7"/>
  <c r="AV135" i="7"/>
  <c r="AG126" i="7"/>
  <c r="AT121" i="7"/>
  <c r="AS145" i="7"/>
  <c r="AE143" i="7"/>
  <c r="AP140" i="7"/>
  <c r="AB138" i="7"/>
  <c r="AM135" i="7"/>
  <c r="AX132" i="7"/>
  <c r="AJ130" i="7"/>
  <c r="AE127" i="7"/>
  <c r="AC121" i="7"/>
  <c r="AR114" i="7"/>
  <c r="AV141" i="7"/>
  <c r="AH139" i="7"/>
  <c r="AS136" i="7"/>
  <c r="AE134" i="7"/>
  <c r="AP131" i="7"/>
  <c r="AB129" i="7"/>
  <c r="AV125" i="7"/>
  <c r="AR121" i="7"/>
  <c r="AN117" i="7"/>
  <c r="AJ113" i="7"/>
  <c r="AO155" i="7"/>
  <c r="AZ152" i="7"/>
  <c r="AL150" i="7"/>
  <c r="AW147" i="7"/>
  <c r="AB144" i="7"/>
  <c r="AG131" i="7"/>
  <c r="AL118" i="7"/>
  <c r="AL149" i="7"/>
  <c r="AQ136" i="7"/>
  <c r="AV161" i="7"/>
  <c r="AH159" i="7"/>
  <c r="AS156" i="7"/>
  <c r="AE154" i="7"/>
  <c r="AP151" i="7"/>
  <c r="AB149" i="7"/>
  <c r="AM146" i="7"/>
  <c r="AB148" i="7"/>
  <c r="AC139" i="7"/>
  <c r="AF136" i="7"/>
  <c r="AQ133" i="7"/>
  <c r="AC131" i="7"/>
  <c r="AN128" i="7"/>
  <c r="AI125" i="7"/>
  <c r="AF120" i="7"/>
  <c r="AJ116" i="7"/>
  <c r="AG111" i="7"/>
  <c r="AQ149" i="7"/>
  <c r="AV159" i="7"/>
  <c r="AH157" i="7"/>
  <c r="AS154" i="7"/>
  <c r="AB156" i="7"/>
  <c r="AU159" i="7"/>
  <c r="AG157" i="7"/>
  <c r="AR154" i="7"/>
  <c r="AD152" i="7"/>
  <c r="AO149" i="7"/>
  <c r="AZ146" i="7"/>
  <c r="AC160" i="7"/>
  <c r="AN157" i="7"/>
  <c r="AY154" i="7"/>
  <c r="AK152" i="7"/>
  <c r="AV149" i="7"/>
  <c r="AH147" i="7"/>
  <c r="AS144" i="7"/>
  <c r="AR160" i="7"/>
  <c r="AD158" i="7"/>
  <c r="AQ159" i="7"/>
  <c r="AV146" i="7"/>
  <c r="AQ135" i="7"/>
  <c r="AV122" i="7"/>
  <c r="AY142" i="7"/>
  <c r="AK140" i="7"/>
  <c r="AV137" i="7"/>
  <c r="AH135" i="7"/>
  <c r="AS132" i="7"/>
  <c r="AE130" i="7"/>
  <c r="AQ126" i="7"/>
  <c r="AV121" i="7"/>
  <c r="AL115" i="7"/>
  <c r="AG150" i="7"/>
  <c r="AR147" i="7"/>
  <c r="AD145" i="7"/>
  <c r="AG134" i="7"/>
  <c r="AX125" i="7"/>
  <c r="AL121" i="7"/>
  <c r="AK145" i="7"/>
  <c r="AV142" i="7"/>
  <c r="AH140" i="7"/>
  <c r="AS137" i="7"/>
  <c r="AE135" i="7"/>
  <c r="AP132" i="7"/>
  <c r="AB130" i="7"/>
  <c r="AV126" i="7"/>
  <c r="AL120" i="7"/>
  <c r="AB114" i="7"/>
  <c r="AN141" i="7"/>
  <c r="AY138" i="7"/>
  <c r="AK136" i="7"/>
  <c r="AV133" i="7"/>
  <c r="AH131" i="7"/>
  <c r="AS128" i="7"/>
  <c r="AF125" i="7"/>
  <c r="AJ121" i="7"/>
  <c r="AF117" i="7"/>
  <c r="AB113" i="7"/>
  <c r="AG155" i="7"/>
  <c r="AR152" i="7"/>
  <c r="AD150" i="7"/>
  <c r="AO147" i="7"/>
  <c r="AL142" i="7"/>
  <c r="AQ129" i="7"/>
  <c r="AQ160" i="7"/>
  <c r="AN161" i="7"/>
  <c r="AY158" i="7"/>
  <c r="AK156" i="7"/>
  <c r="AV153" i="7"/>
  <c r="AH151" i="7"/>
  <c r="AS148" i="7"/>
  <c r="AE146" i="7"/>
  <c r="AL146" i="7"/>
  <c r="AT138" i="7"/>
  <c r="AW135" i="7"/>
  <c r="AI133" i="7"/>
  <c r="AT130" i="7"/>
  <c r="AF128" i="7"/>
  <c r="AB124" i="7"/>
  <c r="AW119" i="7"/>
  <c r="AB116" i="7"/>
  <c r="AP110" i="7"/>
  <c r="AE137" i="7"/>
  <c r="AN159" i="7"/>
  <c r="AY156" i="7"/>
  <c r="AK154" i="7"/>
  <c r="AX142" i="7"/>
  <c r="AM159" i="7"/>
  <c r="AX156" i="7"/>
  <c r="AJ154" i="7"/>
  <c r="AU151" i="7"/>
  <c r="AG149" i="7"/>
  <c r="AQ141" i="7"/>
  <c r="AT159" i="7"/>
  <c r="AF157" i="7"/>
  <c r="AQ154" i="7"/>
  <c r="AC152" i="7"/>
  <c r="AN149" i="7"/>
  <c r="AY146" i="7"/>
  <c r="AK144" i="7"/>
  <c r="AJ160" i="7"/>
  <c r="AU157" i="7"/>
  <c r="AB158" i="7"/>
  <c r="AG145" i="7"/>
  <c r="AB134" i="7"/>
  <c r="AG121" i="7"/>
  <c r="AQ142" i="7"/>
  <c r="AC140" i="7"/>
  <c r="AN137" i="7"/>
  <c r="AY134" i="7"/>
  <c r="AK132" i="7"/>
  <c r="AV129" i="7"/>
  <c r="AI126" i="7"/>
  <c r="AO120" i="7"/>
  <c r="AD115" i="7"/>
  <c r="AX149" i="7"/>
  <c r="AJ147" i="7"/>
  <c r="AU144" i="7"/>
  <c r="AQ132" i="7"/>
  <c r="AP125" i="7"/>
  <c r="AV119" i="7"/>
  <c r="AC145" i="7"/>
  <c r="AN142" i="7"/>
  <c r="AY139" i="7"/>
  <c r="AK137" i="7"/>
  <c r="AV134" i="7"/>
  <c r="AH132" i="7"/>
  <c r="AS129" i="7"/>
  <c r="AO125" i="7"/>
  <c r="AM119" i="7"/>
  <c r="AS113" i="7"/>
  <c r="AF141" i="7"/>
  <c r="AQ138" i="7"/>
  <c r="AC136" i="7"/>
  <c r="AN133" i="7"/>
  <c r="AY130" i="7"/>
  <c r="AK128" i="7"/>
  <c r="AW124" i="7"/>
  <c r="AB121" i="7"/>
  <c r="AG116" i="7"/>
  <c r="AS112" i="7"/>
  <c r="AX154" i="7"/>
  <c r="AJ152" i="7"/>
  <c r="AU149" i="7"/>
  <c r="AG147" i="7"/>
  <c r="AV140" i="7"/>
  <c r="AB128" i="7"/>
  <c r="AB159" i="7"/>
  <c r="AF161" i="7"/>
  <c r="AQ158" i="7"/>
  <c r="AC156" i="7"/>
  <c r="AN153" i="7"/>
  <c r="AY150" i="7"/>
  <c r="AK148" i="7"/>
  <c r="AV145" i="7"/>
  <c r="AV144" i="7"/>
  <c r="AL138" i="7"/>
  <c r="AO135" i="7"/>
  <c r="AZ132" i="7"/>
  <c r="AL130" i="7"/>
  <c r="AW127" i="7"/>
  <c r="AK123" i="7"/>
  <c r="AO119" i="7"/>
  <c r="AC115" i="7"/>
  <c r="AQ109" i="7"/>
  <c r="AT161" i="7"/>
  <c r="AF159" i="7"/>
  <c r="AQ156" i="7"/>
  <c r="AC154" i="7"/>
  <c r="AS161" i="7"/>
  <c r="AE159" i="7"/>
  <c r="AP156" i="7"/>
  <c r="AB154" i="7"/>
  <c r="AM151" i="7"/>
  <c r="AX148" i="7"/>
  <c r="AZ161" i="7"/>
  <c r="AL159" i="7"/>
  <c r="AW156" i="7"/>
  <c r="AI154" i="7"/>
  <c r="AT151" i="7"/>
  <c r="AF149" i="7"/>
  <c r="AQ146" i="7"/>
  <c r="AC144" i="7"/>
  <c r="AB160" i="7"/>
  <c r="AM157" i="7"/>
  <c r="AL156" i="7"/>
  <c r="AQ143" i="7"/>
  <c r="AL132" i="7"/>
  <c r="AQ119" i="7"/>
  <c r="AI142" i="7"/>
  <c r="AT139" i="7"/>
  <c r="AF137" i="7"/>
  <c r="AQ134" i="7"/>
  <c r="AC132" i="7"/>
  <c r="AN129" i="7"/>
  <c r="AR125" i="7"/>
  <c r="AG120" i="7"/>
  <c r="AE152" i="7"/>
  <c r="AP149" i="7"/>
  <c r="AB147" i="7"/>
  <c r="AV143" i="7"/>
  <c r="AB131" i="7"/>
  <c r="AY124" i="7"/>
  <c r="AG118" i="7"/>
  <c r="AT144" i="7"/>
  <c r="AF142" i="7"/>
  <c r="AQ139" i="7"/>
  <c r="AC137" i="7"/>
  <c r="AN134" i="7"/>
  <c r="AY131" i="7"/>
  <c r="AK129" i="7"/>
  <c r="AG125" i="7"/>
  <c r="AV118" i="7"/>
  <c r="AL143" i="7"/>
  <c r="AW140" i="7"/>
  <c r="AI138" i="7"/>
  <c r="AT135" i="7"/>
  <c r="AF133" i="7"/>
  <c r="AQ130" i="7"/>
  <c r="AW160" i="7"/>
  <c r="AI158" i="7"/>
  <c r="AT155" i="7"/>
  <c r="AF153" i="7"/>
  <c r="AQ150" i="7"/>
  <c r="AC148" i="7"/>
  <c r="AN145" i="7"/>
  <c r="AG143" i="7"/>
  <c r="AD138" i="7"/>
  <c r="AG135" i="7"/>
  <c r="AR132" i="7"/>
  <c r="AD130" i="7"/>
  <c r="AG127" i="7"/>
  <c r="AC123" i="7"/>
  <c r="AG119" i="7"/>
  <c r="AT114" i="7"/>
  <c r="AV160" i="7"/>
  <c r="AL161" i="7"/>
  <c r="AW158" i="7"/>
  <c r="AI156" i="7"/>
  <c r="AT153" i="7"/>
  <c r="AK161" i="7"/>
  <c r="AV158" i="7"/>
  <c r="AH156" i="7"/>
  <c r="AS153" i="7"/>
  <c r="AE151" i="7"/>
  <c r="AP148" i="7"/>
  <c r="AR161" i="7"/>
  <c r="AD159" i="7"/>
  <c r="AO156" i="7"/>
  <c r="AZ153" i="7"/>
  <c r="AL151" i="7"/>
  <c r="AW148" i="7"/>
  <c r="AI146" i="7"/>
  <c r="AT143" i="7"/>
  <c r="AS159" i="7"/>
  <c r="AE157" i="7"/>
  <c r="AV154" i="7"/>
  <c r="AI143" i="7"/>
  <c r="AV130" i="7"/>
  <c r="AB118" i="7"/>
  <c r="AZ141" i="7"/>
  <c r="AL139" i="7"/>
  <c r="AW136" i="7"/>
  <c r="AI134" i="7"/>
  <c r="AT131" i="7"/>
  <c r="AF129" i="7"/>
  <c r="AB125" i="7"/>
  <c r="AX119" i="7"/>
  <c r="AV151" i="7"/>
  <c r="AH149" i="7"/>
  <c r="AS146" i="7"/>
  <c r="AG142" i="7"/>
  <c r="AL129" i="7"/>
  <c r="AQ124" i="7"/>
  <c r="AQ116" i="7"/>
  <c r="AL144" i="7"/>
  <c r="AW141" i="7"/>
  <c r="AI139" i="7"/>
  <c r="AT136" i="7"/>
  <c r="AO160" i="7"/>
  <c r="AZ157" i="7"/>
  <c r="AL155" i="7"/>
  <c r="AW152" i="7"/>
  <c r="AI150" i="7"/>
  <c r="AT147" i="7"/>
  <c r="AF145" i="7"/>
  <c r="AJ140" i="7"/>
  <c r="AU137" i="7"/>
  <c r="AX134" i="7"/>
  <c r="AJ132" i="7"/>
  <c r="AU129" i="7"/>
  <c r="AP126" i="7"/>
  <c r="AT122" i="7"/>
  <c r="AH118" i="7"/>
  <c r="AL114" i="7"/>
  <c r="AG159" i="7"/>
  <c r="AD161" i="7"/>
  <c r="AO158" i="7"/>
  <c r="AZ155" i="7"/>
  <c r="AL153" i="7"/>
  <c r="AC161" i="7"/>
  <c r="AN158" i="7"/>
  <c r="AY155" i="7"/>
  <c r="AK153" i="7"/>
  <c r="AV150" i="7"/>
  <c r="AH148" i="7"/>
  <c r="AJ161" i="7"/>
  <c r="AU158" i="7"/>
  <c r="AG156" i="7"/>
  <c r="AR153" i="7"/>
  <c r="AD151" i="7"/>
  <c r="AO148" i="7"/>
  <c r="AZ145" i="7"/>
  <c r="AY161" i="7"/>
  <c r="AK159" i="7"/>
  <c r="AV156" i="7"/>
  <c r="AG153" i="7"/>
  <c r="AB142" i="7"/>
  <c r="AG129" i="7"/>
  <c r="AG144" i="7"/>
  <c r="AR141" i="7"/>
  <c r="AD139" i="7"/>
  <c r="AO136" i="7"/>
  <c r="AZ133" i="7"/>
  <c r="AL131" i="7"/>
  <c r="AW128" i="7"/>
  <c r="AT123" i="7"/>
  <c r="AQ118" i="7"/>
  <c r="AN151" i="7"/>
  <c r="AY148" i="7"/>
  <c r="AK146" i="7"/>
  <c r="AQ140" i="7"/>
  <c r="AE128" i="7"/>
  <c r="AB123" i="7"/>
  <c r="AR146" i="7"/>
  <c r="AD144" i="7"/>
  <c r="AG160" i="7"/>
  <c r="AR157" i="7"/>
  <c r="AD155" i="7"/>
  <c r="AO152" i="7"/>
  <c r="AZ149" i="7"/>
  <c r="AL147" i="7"/>
  <c r="AW144" i="7"/>
  <c r="AB140" i="7"/>
  <c r="AM137" i="7"/>
  <c r="AP134" i="7"/>
  <c r="AB132" i="7"/>
  <c r="AM129" i="7"/>
  <c r="AH126" i="7"/>
  <c r="AL122" i="7"/>
  <c r="AY117" i="7"/>
  <c r="AU113" i="7"/>
  <c r="AQ157" i="7"/>
  <c r="AU160" i="7"/>
  <c r="AG158" i="7"/>
  <c r="AR155" i="7"/>
  <c r="AD153" i="7"/>
  <c r="AT160" i="7"/>
  <c r="AF158" i="7"/>
  <c r="AQ155" i="7"/>
  <c r="AC153" i="7"/>
  <c r="AN150" i="7"/>
  <c r="AY147" i="7"/>
  <c r="AB161" i="7"/>
  <c r="AM158" i="7"/>
  <c r="AX155" i="7"/>
  <c r="AJ153" i="7"/>
  <c r="AU150" i="7"/>
  <c r="AG148" i="7"/>
  <c r="AR145" i="7"/>
  <c r="AQ161" i="7"/>
  <c r="AC159" i="7"/>
  <c r="AN156" i="7"/>
  <c r="AQ151" i="7"/>
  <c r="AL140" i="7"/>
  <c r="AQ127" i="7"/>
  <c r="AX143" i="7"/>
  <c r="AJ141" i="7"/>
  <c r="AU138" i="7"/>
  <c r="AG136" i="7"/>
  <c r="AR133" i="7"/>
  <c r="AD131" i="7"/>
  <c r="AO128" i="7"/>
  <c r="AL123" i="7"/>
  <c r="AI118" i="7"/>
  <c r="AF151" i="7"/>
  <c r="AQ148" i="7"/>
  <c r="AC146" i="7"/>
  <c r="AB139" i="7"/>
  <c r="AV127" i="7"/>
  <c r="AS122" i="7"/>
  <c r="AJ146" i="7"/>
  <c r="AU143" i="7"/>
  <c r="AG141" i="7"/>
  <c r="AR138" i="7"/>
  <c r="AD136" i="7"/>
  <c r="AO133" i="7"/>
  <c r="AZ130" i="7"/>
  <c r="AL128" i="7"/>
  <c r="AJ122" i="7"/>
  <c r="AH116" i="7"/>
  <c r="AM142" i="7"/>
  <c r="AX139" i="7"/>
  <c r="AJ137" i="7"/>
  <c r="AU134" i="7"/>
  <c r="AG132" i="7"/>
  <c r="AX159" i="7"/>
  <c r="AV136" i="7"/>
  <c r="AV152" i="7"/>
  <c r="AT152" i="7"/>
  <c r="AX147" i="7"/>
  <c r="AP143" i="7"/>
  <c r="AB117" i="7"/>
  <c r="AM143" i="7"/>
  <c r="AW133" i="7"/>
  <c r="AH124" i="7"/>
  <c r="AE142" i="7"/>
  <c r="AD135" i="7"/>
  <c r="AJ129" i="7"/>
  <c r="AX123" i="7"/>
  <c r="AX115" i="7"/>
  <c r="AD111" i="7"/>
  <c r="AS151" i="7"/>
  <c r="AF148" i="7"/>
  <c r="AB136" i="7"/>
  <c r="AL157" i="7"/>
  <c r="AB143" i="7"/>
  <c r="AQ128" i="7"/>
  <c r="AV113" i="7"/>
  <c r="AL107" i="7"/>
  <c r="AU98" i="7"/>
  <c r="AQ86" i="7"/>
  <c r="AV73" i="7"/>
  <c r="AJ108" i="7"/>
  <c r="AN104" i="7"/>
  <c r="AB100" i="7"/>
  <c r="AW95" i="7"/>
  <c r="AB92" i="7"/>
  <c r="AG87" i="7"/>
  <c r="AC83" i="7"/>
  <c r="AG79" i="7"/>
  <c r="AL74" i="7"/>
  <c r="AH70" i="7"/>
  <c r="AV64" i="7"/>
  <c r="AV103" i="7"/>
  <c r="AB91" i="7"/>
  <c r="AG78" i="7"/>
  <c r="AL65" i="7"/>
  <c r="AG109" i="7"/>
  <c r="AL96" i="7"/>
  <c r="AQ83" i="7"/>
  <c r="AV70" i="7"/>
  <c r="AF109" i="7"/>
  <c r="AJ105" i="7"/>
  <c r="AG100" i="7"/>
  <c r="AV93" i="7"/>
  <c r="AB81" i="7"/>
  <c r="AG68" i="7"/>
  <c r="AV108" i="7"/>
  <c r="AB96" i="7"/>
  <c r="AG83" i="7"/>
  <c r="AL70" i="7"/>
  <c r="AB111" i="7"/>
  <c r="AG98" i="7"/>
  <c r="AL85" i="7"/>
  <c r="AQ72" i="7"/>
  <c r="AG113" i="7"/>
  <c r="AL100" i="7"/>
  <c r="AQ87" i="7"/>
  <c r="AV74" i="7"/>
  <c r="AJ157" i="7"/>
  <c r="AH134" i="7"/>
  <c r="AM160" i="7"/>
  <c r="AF150" i="7"/>
  <c r="AJ145" i="7"/>
  <c r="AB141" i="7"/>
  <c r="AW150" i="7"/>
  <c r="AO141" i="7"/>
  <c r="AG133" i="7"/>
  <c r="AQ123" i="7"/>
  <c r="AO140" i="7"/>
  <c r="AM134" i="7"/>
  <c r="AC128" i="7"/>
  <c r="AQ122" i="7"/>
  <c r="AP115" i="7"/>
  <c r="AU110" i="7"/>
  <c r="AK151" i="7"/>
  <c r="AX146" i="7"/>
  <c r="AL134" i="7"/>
  <c r="AV155" i="7"/>
  <c r="AL141" i="7"/>
  <c r="AB127" i="7"/>
  <c r="AW112" i="7"/>
  <c r="AV105" i="7"/>
  <c r="AV97" i="7"/>
  <c r="AB85" i="7"/>
  <c r="AG72" i="7"/>
  <c r="AB108" i="7"/>
  <c r="AW103" i="7"/>
  <c r="AK99" i="7"/>
  <c r="AO95" i="7"/>
  <c r="AK91" i="7"/>
  <c r="AX86" i="7"/>
  <c r="AT82" i="7"/>
  <c r="AP78" i="7"/>
  <c r="AD74" i="7"/>
  <c r="AY69" i="7"/>
  <c r="AB115" i="7"/>
  <c r="AG102" i="7"/>
  <c r="AL89" i="7"/>
  <c r="AQ76" i="7"/>
  <c r="AT112" i="7"/>
  <c r="AQ107" i="7"/>
  <c r="AV94" i="7"/>
  <c r="AB82" i="7"/>
  <c r="AG69" i="7"/>
  <c r="AW108" i="7"/>
  <c r="AB105" i="7"/>
  <c r="AX99" i="7"/>
  <c r="AG92" i="7"/>
  <c r="AL79" i="7"/>
  <c r="AQ66" i="7"/>
  <c r="AG107" i="7"/>
  <c r="AL94" i="7"/>
  <c r="AQ81" i="7"/>
  <c r="AV68" i="7"/>
  <c r="AL109" i="7"/>
  <c r="AQ96" i="7"/>
  <c r="AV83" i="7"/>
  <c r="AB71" i="7"/>
  <c r="AQ111" i="7"/>
  <c r="AV98" i="7"/>
  <c r="AB86" i="7"/>
  <c r="AG73" i="7"/>
  <c r="AU154" i="7"/>
  <c r="AS131" i="7"/>
  <c r="AX157" i="7"/>
  <c r="AQ147" i="7"/>
  <c r="AI161" i="7"/>
  <c r="AM138" i="7"/>
  <c r="AI148" i="7"/>
  <c r="AX140" i="7"/>
  <c r="AQ131" i="7"/>
  <c r="AB122" i="7"/>
  <c r="AG140" i="7"/>
  <c r="AW132" i="7"/>
  <c r="AT127" i="7"/>
  <c r="AZ121" i="7"/>
  <c r="AQ114" i="7"/>
  <c r="AP154" i="7"/>
  <c r="AC151" i="7"/>
  <c r="AP146" i="7"/>
  <c r="AV132" i="7"/>
  <c r="AG154" i="7"/>
  <c r="AV139" i="7"/>
  <c r="AL125" i="7"/>
  <c r="AG112" i="7"/>
  <c r="AF105" i="7"/>
  <c r="AG96" i="7"/>
  <c r="AL83" i="7"/>
  <c r="AQ70" i="7"/>
  <c r="AS107" i="7"/>
  <c r="AG103" i="7"/>
  <c r="AT98" i="7"/>
  <c r="AG95" i="7"/>
  <c r="AL90" i="7"/>
  <c r="AH86" i="7"/>
  <c r="AL82" i="7"/>
  <c r="AQ77" i="7"/>
  <c r="AM73" i="7"/>
  <c r="AQ69" i="7"/>
  <c r="AL113" i="7"/>
  <c r="AQ100" i="7"/>
  <c r="AV87" i="7"/>
  <c r="AB75" i="7"/>
  <c r="AL112" i="7"/>
  <c r="AB106" i="7"/>
  <c r="AG93" i="7"/>
  <c r="AL80" i="7"/>
  <c r="AQ67" i="7"/>
  <c r="AO108" i="7"/>
  <c r="AL103" i="7"/>
  <c r="AP99" i="7"/>
  <c r="AQ90" i="7"/>
  <c r="AV77" i="7"/>
  <c r="AB65" i="7"/>
  <c r="AQ105" i="7"/>
  <c r="AV92" i="7"/>
  <c r="AB80" i="7"/>
  <c r="AG67" i="7"/>
  <c r="AV107" i="7"/>
  <c r="AB95" i="7"/>
  <c r="AG82" i="7"/>
  <c r="AL69" i="7"/>
  <c r="AB110" i="7"/>
  <c r="AG97" i="7"/>
  <c r="AL84" i="7"/>
  <c r="AQ71" i="7"/>
  <c r="AG152" i="7"/>
  <c r="AE129" i="7"/>
  <c r="AJ155" i="7"/>
  <c r="AS160" i="7"/>
  <c r="AT158" i="7"/>
  <c r="AX135" i="7"/>
  <c r="AT145" i="7"/>
  <c r="AZ138" i="7"/>
  <c r="AI131" i="7"/>
  <c r="AW117" i="7"/>
  <c r="AP139" i="7"/>
  <c r="AO132" i="7"/>
  <c r="AL127" i="7"/>
  <c r="AS120" i="7"/>
  <c r="AI114" i="7"/>
  <c r="AH154" i="7"/>
  <c r="AT150" i="7"/>
  <c r="AH146" i="7"/>
  <c r="AL126" i="7"/>
  <c r="AQ152" i="7"/>
  <c r="AG138" i="7"/>
  <c r="AV123" i="7"/>
  <c r="AH111" i="7"/>
  <c r="AG104" i="7"/>
  <c r="AQ94" i="7"/>
  <c r="AV81" i="7"/>
  <c r="AB69" i="7"/>
  <c r="AC107" i="7"/>
  <c r="AP102" i="7"/>
  <c r="AL98" i="7"/>
  <c r="AP94" i="7"/>
  <c r="AD90" i="7"/>
  <c r="AY85" i="7"/>
  <c r="AU81" i="7"/>
  <c r="AI77" i="7"/>
  <c r="AE73" i="7"/>
  <c r="AZ68" i="7"/>
  <c r="AV111" i="7"/>
  <c r="AB99" i="7"/>
  <c r="AG86" i="7"/>
  <c r="AL73" i="7"/>
  <c r="AD112" i="7"/>
  <c r="AL104" i="7"/>
  <c r="AQ91" i="7"/>
  <c r="AV78" i="7"/>
  <c r="AB66" i="7"/>
  <c r="AG108" i="7"/>
  <c r="AD103" i="7"/>
  <c r="AH99" i="7"/>
  <c r="AB89" i="7"/>
  <c r="AG76" i="7"/>
  <c r="AV116" i="7"/>
  <c r="AB104" i="7"/>
  <c r="AG91" i="7"/>
  <c r="AL78" i="7"/>
  <c r="AQ65" i="7"/>
  <c r="AG106" i="7"/>
  <c r="AL93" i="7"/>
  <c r="AQ80" i="7"/>
  <c r="AV67" i="7"/>
  <c r="AL108" i="7"/>
  <c r="AQ95" i="7"/>
  <c r="AV82" i="7"/>
  <c r="AB70" i="7"/>
  <c r="AR149" i="7"/>
  <c r="AY125" i="7"/>
  <c r="AU152" i="7"/>
  <c r="AE158" i="7"/>
  <c r="AF156" i="7"/>
  <c r="AJ133" i="7"/>
  <c r="AL137" i="7"/>
  <c r="AJ138" i="7"/>
  <c r="AR130" i="7"/>
  <c r="AG117" i="7"/>
  <c r="AZ137" i="7"/>
  <c r="AX131" i="7"/>
  <c r="AD127" i="7"/>
  <c r="AL119" i="7"/>
  <c r="AZ113" i="7"/>
  <c r="AY153" i="7"/>
  <c r="AM149" i="7"/>
  <c r="AY145" i="7"/>
  <c r="AV124" i="7"/>
  <c r="AB151" i="7"/>
  <c r="AB135" i="7"/>
  <c r="AG122" i="7"/>
  <c r="AQ110" i="7"/>
  <c r="AQ102" i="7"/>
  <c r="AB93" i="7"/>
  <c r="AG80" i="7"/>
  <c r="AL67" i="7"/>
  <c r="AL106" i="7"/>
  <c r="AY101" i="7"/>
  <c r="AD98" i="7"/>
  <c r="AQ93" i="7"/>
  <c r="AM89" i="7"/>
  <c r="AQ85" i="7"/>
  <c r="AV80" i="7"/>
  <c r="AR76" i="7"/>
  <c r="AV72" i="7"/>
  <c r="AB68" i="7"/>
  <c r="AG110" i="7"/>
  <c r="AL97" i="7"/>
  <c r="AQ84" i="7"/>
  <c r="AV71" i="7"/>
  <c r="AE111" i="7"/>
  <c r="AV102" i="7"/>
  <c r="AB90" i="7"/>
  <c r="AG77" i="7"/>
  <c r="AL64" i="7"/>
  <c r="AQ106" i="7"/>
  <c r="AU102" i="7"/>
  <c r="AY98" i="7"/>
  <c r="AL87" i="7"/>
  <c r="AQ74" i="7"/>
  <c r="AG115" i="7"/>
  <c r="AL102" i="7"/>
  <c r="AQ89" i="7"/>
  <c r="AV76" i="7"/>
  <c r="AB64" i="7"/>
  <c r="AQ104" i="7"/>
  <c r="AV91" i="7"/>
  <c r="AB79" i="7"/>
  <c r="AG66" i="7"/>
  <c r="AV106" i="7"/>
  <c r="AB94" i="7"/>
  <c r="AG81" i="7"/>
  <c r="AL68" i="7"/>
  <c r="AD147" i="7"/>
  <c r="AD122" i="7"/>
  <c r="AL160" i="7"/>
  <c r="AP155" i="7"/>
  <c r="AB150" i="7"/>
  <c r="AU130" i="7"/>
  <c r="AN127" i="7"/>
  <c r="AL136" i="7"/>
  <c r="AC129" i="7"/>
  <c r="AQ115" i="7"/>
  <c r="AR137" i="7"/>
  <c r="AI130" i="7"/>
  <c r="AU126" i="7"/>
  <c r="AD119" i="7"/>
  <c r="AK112" i="7"/>
  <c r="AQ153" i="7"/>
  <c r="AE149" i="7"/>
  <c r="AQ145" i="7"/>
  <c r="AG123" i="7"/>
  <c r="AV147" i="7"/>
  <c r="AL133" i="7"/>
  <c r="AQ120" i="7"/>
  <c r="AR109" i="7"/>
  <c r="AZ101" i="7"/>
  <c r="AL91" i="7"/>
  <c r="AQ78" i="7"/>
  <c r="AV65" i="7"/>
  <c r="AU105" i="7"/>
  <c r="AQ101" i="7"/>
  <c r="AM97" i="7"/>
  <c r="AI93" i="7"/>
  <c r="AE89" i="7"/>
  <c r="AZ84" i="7"/>
  <c r="AN80" i="7"/>
  <c r="AJ76" i="7"/>
  <c r="AF72" i="7"/>
  <c r="AT66" i="7"/>
  <c r="AQ108" i="7"/>
  <c r="AV95" i="7"/>
  <c r="AB83" i="7"/>
  <c r="AG70" i="7"/>
  <c r="AV110" i="7"/>
  <c r="AG101" i="7"/>
  <c r="AL88" i="7"/>
  <c r="AQ75" i="7"/>
  <c r="AE110" i="7"/>
  <c r="AI106" i="7"/>
  <c r="AM102" i="7"/>
  <c r="AQ98" i="7"/>
  <c r="AV85" i="7"/>
  <c r="AB73" i="7"/>
  <c r="AQ113" i="7"/>
  <c r="AV100" i="7"/>
  <c r="AB88" i="7"/>
  <c r="AG75" i="7"/>
  <c r="AV115" i="7"/>
  <c r="AB103" i="7"/>
  <c r="AG90" i="7"/>
  <c r="AL77" i="7"/>
  <c r="AQ64" i="7"/>
  <c r="AG105" i="7"/>
  <c r="AL92" i="7"/>
  <c r="AQ79" i="7"/>
  <c r="AV66" i="7"/>
  <c r="AO144" i="7"/>
  <c r="AQ117" i="7"/>
  <c r="AW157" i="7"/>
  <c r="AB153" i="7"/>
  <c r="AV138" i="7"/>
  <c r="AG128" i="7"/>
  <c r="AK122" i="7"/>
  <c r="AU135" i="7"/>
  <c r="AT128" i="7"/>
  <c r="AD143" i="7"/>
  <c r="AB137" i="7"/>
  <c r="AZ129" i="7"/>
  <c r="AO124" i="7"/>
  <c r="AU118" i="7"/>
  <c r="AT111" i="7"/>
  <c r="AI153" i="7"/>
  <c r="AV148" i="7"/>
  <c r="AG139" i="7"/>
  <c r="AQ121" i="7"/>
  <c r="AG146" i="7"/>
  <c r="AV131" i="7"/>
  <c r="AB119" i="7"/>
  <c r="AB109" i="7"/>
  <c r="AB101" i="7"/>
  <c r="AV89" i="7"/>
  <c r="AB77" i="7"/>
  <c r="AG64" i="7"/>
  <c r="AE105" i="7"/>
  <c r="AI101" i="7"/>
  <c r="AV96" i="7"/>
  <c r="AR92" i="7"/>
  <c r="AV88" i="7"/>
  <c r="AB84" i="7"/>
  <c r="AW79" i="7"/>
  <c r="AB76" i="7"/>
  <c r="AG71" i="7"/>
  <c r="AL66" i="7"/>
  <c r="AB107" i="7"/>
  <c r="AG94" i="7"/>
  <c r="AL81" i="7"/>
  <c r="AQ68" i="7"/>
  <c r="AN110" i="7"/>
  <c r="AQ99" i="7"/>
  <c r="AV86" i="7"/>
  <c r="AB74" i="7"/>
  <c r="AV109" i="7"/>
  <c r="AZ105" i="7"/>
  <c r="AE102" i="7"/>
  <c r="AB97" i="7"/>
  <c r="AG84" i="7"/>
  <c r="AL71" i="7"/>
  <c r="AB112" i="7"/>
  <c r="AG99" i="7"/>
  <c r="AL86" i="7"/>
  <c r="AQ73" i="7"/>
  <c r="AG114" i="7"/>
  <c r="AL101" i="7"/>
  <c r="AQ88" i="7"/>
  <c r="AV75" i="7"/>
  <c r="AL116" i="7"/>
  <c r="AQ103" i="7"/>
  <c r="AV90" i="7"/>
  <c r="AB78" i="7"/>
  <c r="AG65" i="7"/>
  <c r="AS139" i="7"/>
  <c r="AM127" i="7"/>
  <c r="AN148" i="7"/>
  <c r="AG88" i="7"/>
  <c r="AS83" i="7"/>
  <c r="AB67" i="7"/>
  <c r="AL95" i="7"/>
  <c r="AV99" i="7"/>
  <c r="AV112" i="7"/>
  <c r="AU142" i="7"/>
  <c r="AQ137" i="7"/>
  <c r="AL75" i="7"/>
  <c r="AO79" i="7"/>
  <c r="AO109" i="7"/>
  <c r="AQ82" i="7"/>
  <c r="AB87" i="7"/>
  <c r="AI155" i="7"/>
  <c r="AL135" i="7"/>
  <c r="AB120" i="7"/>
  <c r="AZ108" i="7"/>
  <c r="AK75" i="7"/>
  <c r="AB98" i="7"/>
  <c r="AV69" i="7"/>
  <c r="AG74" i="7"/>
  <c r="AM150" i="7"/>
  <c r="AR129" i="7"/>
  <c r="AQ144" i="7"/>
  <c r="AV104" i="7"/>
  <c r="AX70" i="7"/>
  <c r="AG85" i="7"/>
  <c r="AL110" i="7"/>
  <c r="AV114" i="7"/>
  <c r="AB126" i="7"/>
  <c r="AG124" i="7"/>
  <c r="AG130" i="7"/>
  <c r="AR100" i="7"/>
  <c r="AM65" i="7"/>
  <c r="AL72" i="7"/>
  <c r="AQ97" i="7"/>
  <c r="AB102" i="7"/>
  <c r="AD123" i="7"/>
  <c r="AV117" i="7"/>
  <c r="AL117" i="7"/>
  <c r="AN96" i="7"/>
  <c r="AL105" i="7"/>
  <c r="AN109" i="7"/>
  <c r="AV84" i="7"/>
  <c r="AG89" i="7"/>
  <c r="AB146" i="7"/>
  <c r="AL111" i="7"/>
  <c r="AK108" i="7"/>
  <c r="AJ92" i="7"/>
  <c r="AQ92" i="7"/>
  <c r="AR105" i="7"/>
  <c r="AB72" i="7"/>
  <c r="AL76" i="7"/>
  <c r="AF134" i="7"/>
  <c r="AF147" i="7"/>
  <c r="AO138" i="7"/>
  <c r="AH150" i="7"/>
  <c r="AS149" i="7"/>
  <c r="AM153" i="7"/>
  <c r="AR159" i="7"/>
  <c r="AO161" i="7"/>
  <c r="AY151" i="7"/>
  <c r="AO159" i="7"/>
  <c r="AD154" i="7"/>
  <c r="AY149" i="7"/>
  <c r="AX161" i="7"/>
  <c r="AX145" i="7"/>
  <c r="AR158" i="7"/>
  <c r="AJ148" i="7"/>
  <c r="AY152" i="7"/>
  <c r="AK142" i="7"/>
  <c r="AX129" i="7"/>
  <c r="AS126" i="7"/>
  <c r="AN123" i="7"/>
  <c r="AI120" i="7"/>
  <c r="AD117" i="7"/>
  <c r="AX113" i="7"/>
  <c r="AS110" i="7"/>
  <c r="AN107" i="7"/>
  <c r="AI104" i="7"/>
  <c r="AD101" i="7"/>
  <c r="AX97" i="7"/>
  <c r="AS94" i="7"/>
  <c r="AN91" i="7"/>
  <c r="AI88" i="7"/>
  <c r="AD85" i="7"/>
  <c r="AX81" i="7"/>
  <c r="AS78" i="7"/>
  <c r="AN75" i="7"/>
  <c r="AI72" i="7"/>
  <c r="AD69" i="7"/>
  <c r="AX65" i="7"/>
  <c r="AT141" i="7"/>
  <c r="AP152" i="7"/>
  <c r="AJ142" i="7"/>
  <c r="AT132" i="7"/>
  <c r="AY127" i="7"/>
  <c r="AO121" i="7"/>
  <c r="AE115" i="7"/>
  <c r="AM107" i="7"/>
  <c r="AR102" i="7"/>
  <c r="AO97" i="7"/>
  <c r="AM91" i="7"/>
  <c r="AY87" i="7"/>
  <c r="AT84" i="7"/>
  <c r="AB152" i="7"/>
  <c r="AP145" i="7"/>
  <c r="AX137" i="7"/>
  <c r="AE145" i="7"/>
  <c r="AK141" i="7"/>
  <c r="AW151" i="7"/>
  <c r="AC158" i="7"/>
  <c r="AH160" i="7"/>
  <c r="AU147" i="7"/>
  <c r="AX158" i="7"/>
  <c r="AU153" i="7"/>
  <c r="AI149" i="7"/>
  <c r="AI160" i="7"/>
  <c r="AI144" i="7"/>
  <c r="AS157" i="7"/>
  <c r="AK147" i="7"/>
  <c r="AZ151" i="7"/>
  <c r="AE140" i="7"/>
  <c r="AP129" i="7"/>
  <c r="AK126" i="7"/>
  <c r="AF123" i="7"/>
  <c r="AZ119" i="7"/>
  <c r="AU116" i="7"/>
  <c r="AP113" i="7"/>
  <c r="AK110" i="7"/>
  <c r="AF107" i="7"/>
  <c r="AZ103" i="7"/>
  <c r="AU100" i="7"/>
  <c r="AP97" i="7"/>
  <c r="AK94" i="7"/>
  <c r="AF91" i="7"/>
  <c r="AZ87" i="7"/>
  <c r="AU84" i="7"/>
  <c r="AP81" i="7"/>
  <c r="AK78" i="7"/>
  <c r="AF75" i="7"/>
  <c r="AZ71" i="7"/>
  <c r="AU68" i="7"/>
  <c r="AP65" i="7"/>
  <c r="AH137" i="7"/>
  <c r="AR150" i="7"/>
  <c r="AS141" i="7"/>
  <c r="AN130" i="7"/>
  <c r="AD124" i="7"/>
  <c r="AS117" i="7"/>
  <c r="AI111" i="7"/>
  <c r="AE107" i="7"/>
  <c r="AL99" i="7"/>
  <c r="AZ159" i="7"/>
  <c r="AY144" i="7"/>
  <c r="AY136" i="7"/>
  <c r="AY141" i="7"/>
  <c r="AM161" i="7"/>
  <c r="AF144" i="7"/>
  <c r="AD157" i="7"/>
  <c r="AZ158" i="7"/>
  <c r="AE147" i="7"/>
  <c r="AH158" i="7"/>
  <c r="AE153" i="7"/>
  <c r="AR148" i="7"/>
  <c r="AS158" i="7"/>
  <c r="AC142" i="7"/>
  <c r="AH152" i="7"/>
  <c r="AT146" i="7"/>
  <c r="AJ151" i="7"/>
  <c r="AJ135" i="7"/>
  <c r="AH129" i="7"/>
  <c r="AC126" i="7"/>
  <c r="AW122" i="7"/>
  <c r="AR119" i="7"/>
  <c r="AM116" i="7"/>
  <c r="AH113" i="7"/>
  <c r="AC110" i="7"/>
  <c r="AW106" i="7"/>
  <c r="AR103" i="7"/>
  <c r="AM100" i="7"/>
  <c r="AH97" i="7"/>
  <c r="AC94" i="7"/>
  <c r="AW90" i="7"/>
  <c r="AR87" i="7"/>
  <c r="AM84" i="7"/>
  <c r="AH81" i="7"/>
  <c r="AC78" i="7"/>
  <c r="AW74" i="7"/>
  <c r="AR71" i="7"/>
  <c r="AM68" i="7"/>
  <c r="AF88" i="7"/>
  <c r="AK158" i="7"/>
  <c r="AR143" i="7"/>
  <c r="AR135" i="7"/>
  <c r="AR140" i="7"/>
  <c r="AN160" i="7"/>
  <c r="AW143" i="7"/>
  <c r="AE156" i="7"/>
  <c r="AJ158" i="7"/>
  <c r="AO145" i="7"/>
  <c r="AI157" i="7"/>
  <c r="AN152" i="7"/>
  <c r="AS147" i="7"/>
  <c r="AH153" i="7"/>
  <c r="AP137" i="7"/>
  <c r="AZ150" i="7"/>
  <c r="AD146" i="7"/>
  <c r="AT149" i="7"/>
  <c r="AK134" i="7"/>
  <c r="AY128" i="7"/>
  <c r="AT125" i="7"/>
  <c r="AO122" i="7"/>
  <c r="AJ119" i="7"/>
  <c r="AE116" i="7"/>
  <c r="AY112" i="7"/>
  <c r="AT109" i="7"/>
  <c r="AO106" i="7"/>
  <c r="AJ103" i="7"/>
  <c r="AE100" i="7"/>
  <c r="AY96" i="7"/>
  <c r="AT93" i="7"/>
  <c r="AO90" i="7"/>
  <c r="AJ87" i="7"/>
  <c r="AE84" i="7"/>
  <c r="AY80" i="7"/>
  <c r="AT77" i="7"/>
  <c r="AO74" i="7"/>
  <c r="AJ71" i="7"/>
  <c r="AV79" i="7"/>
  <c r="AM156" i="7"/>
  <c r="AS142" i="7"/>
  <c r="AN131" i="7"/>
  <c r="AW154" i="7"/>
  <c r="AW159" i="7"/>
  <c r="AO143" i="7"/>
  <c r="AX153" i="7"/>
  <c r="AC157" i="7"/>
  <c r="AE139" i="7"/>
  <c r="AZ156" i="7"/>
  <c r="AF152" i="7"/>
  <c r="AC147" i="7"/>
  <c r="AR151" i="7"/>
  <c r="AI136" i="7"/>
  <c r="AK149" i="7"/>
  <c r="AM145" i="7"/>
  <c r="AM148" i="7"/>
  <c r="AC134" i="7"/>
  <c r="AI128" i="7"/>
  <c r="AD125" i="7"/>
  <c r="AX121" i="7"/>
  <c r="AS118" i="7"/>
  <c r="AN115" i="7"/>
  <c r="AI112" i="7"/>
  <c r="AD109" i="7"/>
  <c r="AX105" i="7"/>
  <c r="AS102" i="7"/>
  <c r="AN99" i="7"/>
  <c r="AI96" i="7"/>
  <c r="AD93" i="7"/>
  <c r="AX89" i="7"/>
  <c r="AS86" i="7"/>
  <c r="AN83" i="7"/>
  <c r="AI80" i="7"/>
  <c r="AD77" i="7"/>
  <c r="AX73" i="7"/>
  <c r="AS70" i="7"/>
  <c r="AN67" i="7"/>
  <c r="AI64" i="7"/>
  <c r="AT156" i="7"/>
  <c r="AH144" i="7"/>
  <c r="AO137" i="7"/>
  <c r="AO129" i="7"/>
  <c r="AE123" i="7"/>
  <c r="AT116" i="7"/>
  <c r="AJ110" i="7"/>
  <c r="AW105" i="7"/>
  <c r="AV101" i="7"/>
  <c r="AF155" i="7"/>
  <c r="AD141" i="7"/>
  <c r="AX160" i="7"/>
  <c r="AI152" i="7"/>
  <c r="AP158" i="7"/>
  <c r="AP142" i="7"/>
  <c r="AU140" i="7"/>
  <c r="AD156" i="7"/>
  <c r="AU161" i="7"/>
  <c r="AJ156" i="7"/>
  <c r="AO151" i="7"/>
  <c r="AU145" i="7"/>
  <c r="AS150" i="7"/>
  <c r="AS134" i="7"/>
  <c r="AU139" i="7"/>
  <c r="AN144" i="7"/>
  <c r="AW146" i="7"/>
  <c r="AT133" i="7"/>
  <c r="AZ127" i="7"/>
  <c r="AU124" i="7"/>
  <c r="AP121" i="7"/>
  <c r="AK118" i="7"/>
  <c r="AF115" i="7"/>
  <c r="AZ111" i="7"/>
  <c r="AU108" i="7"/>
  <c r="AP105" i="7"/>
  <c r="AK102" i="7"/>
  <c r="AF99" i="7"/>
  <c r="AZ95" i="7"/>
  <c r="AU92" i="7"/>
  <c r="AP89" i="7"/>
  <c r="AK86" i="7"/>
  <c r="AF83" i="7"/>
  <c r="AZ79" i="7"/>
  <c r="AU76" i="7"/>
  <c r="AP73" i="7"/>
  <c r="AK70" i="7"/>
  <c r="AF67" i="7"/>
  <c r="AQ112" i="7"/>
  <c r="AP153" i="7"/>
  <c r="AM140" i="7"/>
  <c r="AI159" i="7"/>
  <c r="AE132" i="7"/>
  <c r="AK155" i="7"/>
  <c r="AZ140" i="7"/>
  <c r="AW138" i="7"/>
  <c r="AE155" i="7"/>
  <c r="AE161" i="7"/>
  <c r="AS155" i="7"/>
  <c r="AX150" i="7"/>
  <c r="AH142" i="7"/>
  <c r="AD149" i="7"/>
  <c r="AW130" i="7"/>
  <c r="AR156" i="7"/>
  <c r="AY160" i="7"/>
  <c r="AH145" i="7"/>
  <c r="AD133" i="7"/>
  <c r="AR127" i="7"/>
  <c r="AM124" i="7"/>
  <c r="AH121" i="7"/>
  <c r="AC118" i="7"/>
  <c r="AW114" i="7"/>
  <c r="AR111" i="7"/>
  <c r="AM108" i="7"/>
  <c r="AH105" i="7"/>
  <c r="AC102" i="7"/>
  <c r="AW98" i="7"/>
  <c r="AR95" i="7"/>
  <c r="AM92" i="7"/>
  <c r="AH89" i="7"/>
  <c r="AC86" i="7"/>
  <c r="AW82" i="7"/>
  <c r="AR79" i="7"/>
  <c r="AM76" i="7"/>
  <c r="AH73" i="7"/>
  <c r="AO130" i="7"/>
  <c r="AZ148" i="7"/>
  <c r="AO114" i="7"/>
  <c r="AY88" i="7"/>
  <c r="AE68" i="7"/>
  <c r="AZ135" i="7"/>
  <c r="AZ142" i="7"/>
  <c r="AW129" i="7"/>
  <c r="AW121" i="7"/>
  <c r="AS109" i="7"/>
  <c r="AJ102" i="7"/>
  <c r="AS93" i="7"/>
  <c r="AF90" i="7"/>
  <c r="AJ86" i="7"/>
  <c r="AN82" i="7"/>
  <c r="AI79" i="7"/>
  <c r="AD76" i="7"/>
  <c r="AU148" i="7"/>
  <c r="AX152" i="7"/>
  <c r="AW145" i="7"/>
  <c r="AP136" i="7"/>
  <c r="AU131" i="7"/>
  <c r="AK125" i="7"/>
  <c r="AZ118" i="7"/>
  <c r="AP112" i="7"/>
  <c r="AH104" i="7"/>
  <c r="AP96" i="7"/>
  <c r="AE126" i="7"/>
  <c r="AT119" i="7"/>
  <c r="AC112" i="7"/>
  <c r="AC104" i="7"/>
  <c r="AR97" i="7"/>
  <c r="AM94" i="7"/>
  <c r="AH91" i="7"/>
  <c r="AC88" i="7"/>
  <c r="AW84" i="7"/>
  <c r="AR81" i="7"/>
  <c r="AM78" i="7"/>
  <c r="AH75" i="7"/>
  <c r="AC72" i="7"/>
  <c r="AW68" i="7"/>
  <c r="AR65" i="7"/>
  <c r="AJ144" i="7"/>
  <c r="AE141" i="7"/>
  <c r="AY137" i="7"/>
  <c r="AT134" i="7"/>
  <c r="AO131" i="7"/>
  <c r="AJ128" i="7"/>
  <c r="AE125" i="7"/>
  <c r="AY121" i="7"/>
  <c r="AT118" i="7"/>
  <c r="AO115" i="7"/>
  <c r="AJ112" i="7"/>
  <c r="AE109" i="7"/>
  <c r="AY105" i="7"/>
  <c r="AT102" i="7"/>
  <c r="AO99" i="7"/>
  <c r="AJ96" i="7"/>
  <c r="AE93" i="7"/>
  <c r="AY89" i="7"/>
  <c r="AT86" i="7"/>
  <c r="AO83" i="7"/>
  <c r="AJ80" i="7"/>
  <c r="AE77" i="7"/>
  <c r="AY73" i="7"/>
  <c r="AT70" i="7"/>
  <c r="AO67" i="7"/>
  <c r="AJ64" i="7"/>
  <c r="AZ70" i="7"/>
  <c r="AF66" i="7"/>
  <c r="AS69" i="7"/>
  <c r="AZ125" i="7"/>
  <c r="AF121" i="7"/>
  <c r="AK116" i="7"/>
  <c r="AO112" i="7"/>
  <c r="AC108" i="7"/>
  <c r="AO104" i="7"/>
  <c r="AS100" i="7"/>
  <c r="AF97" i="7"/>
  <c r="AZ93" i="7"/>
  <c r="AU90" i="7"/>
  <c r="AP87" i="7"/>
  <c r="AK84" i="7"/>
  <c r="AF81" i="7"/>
  <c r="AZ77" i="7"/>
  <c r="AU74" i="7"/>
  <c r="AP71" i="7"/>
  <c r="AK68" i="7"/>
  <c r="AF65" i="7"/>
  <c r="AM105" i="7"/>
  <c r="AC99" i="7"/>
  <c r="AS91" i="7"/>
  <c r="AI85" i="7"/>
  <c r="AX78" i="7"/>
  <c r="AN72" i="7"/>
  <c r="AK67" i="7"/>
  <c r="AX126" i="7"/>
  <c r="AN120" i="7"/>
  <c r="AM113" i="7"/>
  <c r="AM144" i="7"/>
  <c r="AH141" i="7"/>
  <c r="AC138" i="7"/>
  <c r="AW134" i="7"/>
  <c r="AR131" i="7"/>
  <c r="AM128" i="7"/>
  <c r="AJ123" i="7"/>
  <c r="AW118" i="7"/>
  <c r="AR115" i="7"/>
  <c r="AM112" i="7"/>
  <c r="AH109" i="7"/>
  <c r="AC106" i="7"/>
  <c r="AW102" i="7"/>
  <c r="AR99" i="7"/>
  <c r="AM96" i="7"/>
  <c r="AH93" i="7"/>
  <c r="AC90" i="7"/>
  <c r="AW86" i="7"/>
  <c r="AR83" i="7"/>
  <c r="AM80" i="7"/>
  <c r="AH77" i="7"/>
  <c r="AC74" i="7"/>
  <c r="AW70" i="7"/>
  <c r="AR67" i="7"/>
  <c r="AM64" i="7"/>
  <c r="AP124" i="7"/>
  <c r="AD120" i="7"/>
  <c r="AY115" i="7"/>
  <c r="AF110" i="7"/>
  <c r="AR106" i="7"/>
  <c r="AM103" i="7"/>
  <c r="AH100" i="7"/>
  <c r="AC97" i="7"/>
  <c r="AW93" i="7"/>
  <c r="AR90" i="7"/>
  <c r="AM87" i="7"/>
  <c r="AH84" i="7"/>
  <c r="AC81" i="7"/>
  <c r="AW77" i="7"/>
  <c r="AR74" i="7"/>
  <c r="AM71" i="7"/>
  <c r="AH68" i="7"/>
  <c r="AC65" i="7"/>
  <c r="AY143" i="7"/>
  <c r="AM141" i="7"/>
  <c r="AH74" i="7"/>
  <c r="AS84" i="7"/>
  <c r="AO127" i="7"/>
  <c r="AZ115" i="7"/>
  <c r="AW153" i="7"/>
  <c r="AO154" i="7"/>
  <c r="AJ111" i="7"/>
  <c r="AT85" i="7"/>
  <c r="AW66" i="7"/>
  <c r="AF131" i="7"/>
  <c r="AR142" i="7"/>
  <c r="AX128" i="7"/>
  <c r="AK117" i="7"/>
  <c r="AD108" i="7"/>
  <c r="AS101" i="7"/>
  <c r="AK93" i="7"/>
  <c r="AW89" i="7"/>
  <c r="AS85" i="7"/>
  <c r="AF82" i="7"/>
  <c r="AZ78" i="7"/>
  <c r="AU75" i="7"/>
  <c r="AO146" i="7"/>
  <c r="AI151" i="7"/>
  <c r="AP144" i="7"/>
  <c r="AH136" i="7"/>
  <c r="AM131" i="7"/>
  <c r="AC125" i="7"/>
  <c r="AR118" i="7"/>
  <c r="AH112" i="7"/>
  <c r="AY103" i="7"/>
  <c r="AH96" i="7"/>
  <c r="AN125" i="7"/>
  <c r="AM118" i="7"/>
  <c r="AM110" i="7"/>
  <c r="AT103" i="7"/>
  <c r="AJ97" i="7"/>
  <c r="AE94" i="7"/>
  <c r="AY90" i="7"/>
  <c r="AT87" i="7"/>
  <c r="AO84" i="7"/>
  <c r="AJ81" i="7"/>
  <c r="AE78" i="7"/>
  <c r="AY74" i="7"/>
  <c r="AT71" i="7"/>
  <c r="AO68" i="7"/>
  <c r="AJ65" i="7"/>
  <c r="AS143" i="7"/>
  <c r="AN140" i="7"/>
  <c r="AI137" i="7"/>
  <c r="AD134" i="7"/>
  <c r="AX130" i="7"/>
  <c r="AS127" i="7"/>
  <c r="AN124" i="7"/>
  <c r="AI121" i="7"/>
  <c r="AD118" i="7"/>
  <c r="AX114" i="7"/>
  <c r="AS111" i="7"/>
  <c r="AN108" i="7"/>
  <c r="AI105" i="7"/>
  <c r="AD102" i="7"/>
  <c r="AX98" i="7"/>
  <c r="AS95" i="7"/>
  <c r="AN92" i="7"/>
  <c r="AI89" i="7"/>
  <c r="AD86" i="7"/>
  <c r="AX82" i="7"/>
  <c r="AS79" i="7"/>
  <c r="AN76" i="7"/>
  <c r="AI73" i="7"/>
  <c r="AD70" i="7"/>
  <c r="AX66" i="7"/>
  <c r="AE75" i="7"/>
  <c r="AR70" i="7"/>
  <c r="AW65" i="7"/>
  <c r="AK69" i="7"/>
  <c r="AJ125" i="7"/>
  <c r="AW120" i="7"/>
  <c r="AC116" i="7"/>
  <c r="AX111" i="7"/>
  <c r="AT107" i="7"/>
  <c r="AX103" i="7"/>
  <c r="AK100" i="7"/>
  <c r="AW96" i="7"/>
  <c r="AR93" i="7"/>
  <c r="AM90" i="7"/>
  <c r="AH87" i="7"/>
  <c r="AC84" i="7"/>
  <c r="AW80" i="7"/>
  <c r="AR77" i="7"/>
  <c r="AM74" i="7"/>
  <c r="AH71" i="7"/>
  <c r="AC68" i="7"/>
  <c r="AW64" i="7"/>
  <c r="AF104" i="7"/>
  <c r="AU97" i="7"/>
  <c r="AC91" i="7"/>
  <c r="AR84" i="7"/>
  <c r="AH78" i="7"/>
  <c r="AW71" i="7"/>
  <c r="AC67" i="7"/>
  <c r="AZ124" i="7"/>
  <c r="AX118" i="7"/>
  <c r="AE113" i="7"/>
  <c r="AE144" i="7"/>
  <c r="AY140" i="7"/>
  <c r="AT137" i="7"/>
  <c r="AO134" i="7"/>
  <c r="AJ131" i="7"/>
  <c r="AF127" i="7"/>
  <c r="AC122" i="7"/>
  <c r="AO118" i="7"/>
  <c r="AJ115" i="7"/>
  <c r="AE112" i="7"/>
  <c r="AY108" i="7"/>
  <c r="AT105" i="7"/>
  <c r="AO102" i="7"/>
  <c r="AJ99" i="7"/>
  <c r="AE96" i="7"/>
  <c r="AY92" i="7"/>
  <c r="AT89" i="7"/>
  <c r="AO86" i="7"/>
  <c r="AJ83" i="7"/>
  <c r="AE80" i="7"/>
  <c r="AY76" i="7"/>
  <c r="AT73" i="7"/>
  <c r="AO70" i="7"/>
  <c r="AJ67" i="7"/>
  <c r="AE64" i="7"/>
  <c r="AY123" i="7"/>
  <c r="AU119" i="7"/>
  <c r="AI115" i="7"/>
  <c r="AW109" i="7"/>
  <c r="AJ106" i="7"/>
  <c r="AE103" i="7"/>
  <c r="AY99" i="7"/>
  <c r="AT96" i="7"/>
  <c r="AO93" i="7"/>
  <c r="AJ90" i="7"/>
  <c r="AE87" i="7"/>
  <c r="AY83" i="7"/>
  <c r="AT80" i="7"/>
  <c r="AO77" i="7"/>
  <c r="AJ74" i="7"/>
  <c r="AE71" i="7"/>
  <c r="AY67" i="7"/>
  <c r="AT64" i="7"/>
  <c r="AJ143" i="7"/>
  <c r="AF130" i="7"/>
  <c r="AR110" i="7"/>
  <c r="AZ94" i="7"/>
  <c r="AR86" i="7"/>
  <c r="AY79" i="7"/>
  <c r="AC150" i="7"/>
  <c r="AN146" i="7"/>
  <c r="AD132" i="7"/>
  <c r="AI119" i="7"/>
  <c r="AK104" i="7"/>
  <c r="AU94" i="7"/>
  <c r="AP91" i="7"/>
  <c r="AK72" i="7"/>
  <c r="AZ65" i="7"/>
  <c r="AM125" i="7"/>
  <c r="AC119" i="7"/>
  <c r="AW99" i="7"/>
  <c r="AW83" i="7"/>
  <c r="AC71" i="7"/>
  <c r="AH127" i="7"/>
  <c r="AN97" i="7"/>
  <c r="AD75" i="7"/>
  <c r="AZ92" i="7"/>
  <c r="AD114" i="7"/>
  <c r="AU128" i="7"/>
  <c r="AK90" i="7"/>
  <c r="AE148" i="7"/>
  <c r="AF160" i="7"/>
  <c r="AZ143" i="7"/>
  <c r="AE108" i="7"/>
  <c r="AO82" i="7"/>
  <c r="AO66" i="7"/>
  <c r="AU155" i="7"/>
  <c r="AF138" i="7"/>
  <c r="AP128" i="7"/>
  <c r="AC117" i="7"/>
  <c r="AU107" i="7"/>
  <c r="AK101" i="7"/>
  <c r="AC93" i="7"/>
  <c r="AO89" i="7"/>
  <c r="AK85" i="7"/>
  <c r="AW81" i="7"/>
  <c r="AR78" i="7"/>
  <c r="AM75" i="7"/>
  <c r="AN139" i="7"/>
  <c r="AJ150" i="7"/>
  <c r="AC141" i="7"/>
  <c r="AY135" i="7"/>
  <c r="AE131" i="7"/>
  <c r="AT124" i="7"/>
  <c r="AJ118" i="7"/>
  <c r="AY111" i="7"/>
  <c r="AD100" i="7"/>
  <c r="AY95" i="7"/>
  <c r="AP123" i="7"/>
  <c r="AE118" i="7"/>
  <c r="AX107" i="7"/>
  <c r="AN101" i="7"/>
  <c r="AS96" i="7"/>
  <c r="AN93" i="7"/>
  <c r="AI90" i="7"/>
  <c r="AD87" i="7"/>
  <c r="AX83" i="7"/>
  <c r="AS80" i="7"/>
  <c r="AN77" i="7"/>
  <c r="AI74" i="7"/>
  <c r="AD71" i="7"/>
  <c r="AX67" i="7"/>
  <c r="AS64" i="7"/>
  <c r="AK143" i="7"/>
  <c r="AF140" i="7"/>
  <c r="AZ136" i="7"/>
  <c r="AU133" i="7"/>
  <c r="AP130" i="7"/>
  <c r="AK127" i="7"/>
  <c r="AF124" i="7"/>
  <c r="AZ120" i="7"/>
  <c r="AU117" i="7"/>
  <c r="AP114" i="7"/>
  <c r="AK111" i="7"/>
  <c r="AF108" i="7"/>
  <c r="AZ104" i="7"/>
  <c r="AU101" i="7"/>
  <c r="AP98" i="7"/>
  <c r="AK95" i="7"/>
  <c r="AF92" i="7"/>
  <c r="AZ88" i="7"/>
  <c r="AU85" i="7"/>
  <c r="AP82" i="7"/>
  <c r="AK79" i="7"/>
  <c r="AF76" i="7"/>
  <c r="AZ72" i="7"/>
  <c r="AU69" i="7"/>
  <c r="AP66" i="7"/>
  <c r="AF74" i="7"/>
  <c r="AJ70" i="7"/>
  <c r="AO65" i="7"/>
  <c r="AC69" i="7"/>
  <c r="AS124" i="7"/>
  <c r="AP119" i="7"/>
  <c r="AT115" i="7"/>
  <c r="AP111" i="7"/>
  <c r="AD107" i="7"/>
  <c r="AP103" i="7"/>
  <c r="AC100" i="7"/>
  <c r="AO96" i="7"/>
  <c r="AJ93" i="7"/>
  <c r="AE90" i="7"/>
  <c r="AY86" i="7"/>
  <c r="AT83" i="7"/>
  <c r="AO80" i="7"/>
  <c r="AJ77" i="7"/>
  <c r="AE74" i="7"/>
  <c r="AY70" i="7"/>
  <c r="AT67" i="7"/>
  <c r="AO64" i="7"/>
  <c r="AO103" i="7"/>
  <c r="AE97" i="7"/>
  <c r="AT90" i="7"/>
  <c r="AJ84" i="7"/>
  <c r="AY77" i="7"/>
  <c r="AO71" i="7"/>
  <c r="AD66" i="7"/>
  <c r="AR124" i="7"/>
  <c r="AP118" i="7"/>
  <c r="AN112" i="7"/>
  <c r="AN143" i="7"/>
  <c r="AI140" i="7"/>
  <c r="AD137" i="7"/>
  <c r="AX133" i="7"/>
  <c r="AS130" i="7"/>
  <c r="AW126" i="7"/>
  <c r="AD121" i="7"/>
  <c r="AX117" i="7"/>
  <c r="AS114" i="7"/>
  <c r="AN111" i="7"/>
  <c r="AI108" i="7"/>
  <c r="AD105" i="7"/>
  <c r="AX101" i="7"/>
  <c r="AS98" i="7"/>
  <c r="AN95" i="7"/>
  <c r="AI92" i="7"/>
  <c r="AD89" i="7"/>
  <c r="AX85" i="7"/>
  <c r="AS82" i="7"/>
  <c r="AN79" i="7"/>
  <c r="AI76" i="7"/>
  <c r="AD73" i="7"/>
  <c r="AX69" i="7"/>
  <c r="AS66" i="7"/>
  <c r="AD128" i="7"/>
  <c r="AI123" i="7"/>
  <c r="AE119" i="7"/>
  <c r="AZ114" i="7"/>
  <c r="AX108" i="7"/>
  <c r="AS105" i="7"/>
  <c r="AN102" i="7"/>
  <c r="AI99" i="7"/>
  <c r="AD96" i="7"/>
  <c r="AX92" i="7"/>
  <c r="AS89" i="7"/>
  <c r="AN86" i="7"/>
  <c r="AI83" i="7"/>
  <c r="AD80" i="7"/>
  <c r="AX76" i="7"/>
  <c r="AS73" i="7"/>
  <c r="AN70" i="7"/>
  <c r="AI67" i="7"/>
  <c r="AD64" i="7"/>
  <c r="AT69" i="7"/>
  <c r="AC120" i="7"/>
  <c r="AP75" i="7"/>
  <c r="AR128" i="7"/>
  <c r="AM109" i="7"/>
  <c r="AH90" i="7"/>
  <c r="AI71" i="7"/>
  <c r="AJ117" i="7"/>
  <c r="AI94" i="7"/>
  <c r="AX71" i="7"/>
  <c r="AP86" i="7"/>
  <c r="AY109" i="7"/>
  <c r="AR123" i="7"/>
  <c r="AF103" i="7"/>
  <c r="AZ83" i="7"/>
  <c r="AF139" i="7"/>
  <c r="AC155" i="7"/>
  <c r="AU132" i="7"/>
  <c r="AY104" i="7"/>
  <c r="AJ79" i="7"/>
  <c r="AH65" i="7"/>
  <c r="AN154" i="7"/>
  <c r="AW137" i="7"/>
  <c r="AH128" i="7"/>
  <c r="AD116" i="7"/>
  <c r="AN106" i="7"/>
  <c r="AC101" i="7"/>
  <c r="AT92" i="7"/>
  <c r="AX88" i="7"/>
  <c r="AC85" i="7"/>
  <c r="AO81" i="7"/>
  <c r="AJ78" i="7"/>
  <c r="AH161" i="7"/>
  <c r="AM132" i="7"/>
  <c r="AC149" i="7"/>
  <c r="AT140" i="7"/>
  <c r="AI135" i="7"/>
  <c r="AI127" i="7"/>
  <c r="AX120" i="7"/>
  <c r="AN114" i="7"/>
  <c r="AK109" i="7"/>
  <c r="AU99" i="7"/>
  <c r="AI95" i="7"/>
  <c r="AH123" i="7"/>
  <c r="AW116" i="7"/>
  <c r="AP107" i="7"/>
  <c r="AF101" i="7"/>
  <c r="AK96" i="7"/>
  <c r="AF93" i="7"/>
  <c r="AZ89" i="7"/>
  <c r="AU86" i="7"/>
  <c r="AP83" i="7"/>
  <c r="AK80" i="7"/>
  <c r="AF77" i="7"/>
  <c r="AZ73" i="7"/>
  <c r="AU70" i="7"/>
  <c r="AP67" i="7"/>
  <c r="AK64" i="7"/>
  <c r="AC143" i="7"/>
  <c r="AW139" i="7"/>
  <c r="AR136" i="7"/>
  <c r="AM133" i="7"/>
  <c r="AH130" i="7"/>
  <c r="AC127" i="7"/>
  <c r="AW123" i="7"/>
  <c r="AR120" i="7"/>
  <c r="AM117" i="7"/>
  <c r="AH114" i="7"/>
  <c r="AC111" i="7"/>
  <c r="AW107" i="7"/>
  <c r="AR104" i="7"/>
  <c r="AM101" i="7"/>
  <c r="AH98" i="7"/>
  <c r="AC95" i="7"/>
  <c r="AW91" i="7"/>
  <c r="AR88" i="7"/>
  <c r="AM85" i="7"/>
  <c r="AH82" i="7"/>
  <c r="AC79" i="7"/>
  <c r="AW75" i="7"/>
  <c r="AR72" i="7"/>
  <c r="AM69" i="7"/>
  <c r="AH66" i="7"/>
  <c r="AX72" i="7"/>
  <c r="AD68" i="7"/>
  <c r="AX64" i="7"/>
  <c r="AT68" i="7"/>
  <c r="AK124" i="7"/>
  <c r="AH119" i="7"/>
  <c r="AU114" i="7"/>
  <c r="AY110" i="7"/>
  <c r="AU106" i="7"/>
  <c r="AH103" i="7"/>
  <c r="AT99" i="7"/>
  <c r="AX95" i="7"/>
  <c r="AS92" i="7"/>
  <c r="AN89" i="7"/>
  <c r="AI86" i="7"/>
  <c r="AD83" i="7"/>
  <c r="AX79" i="7"/>
  <c r="AS76" i="7"/>
  <c r="AN73" i="7"/>
  <c r="AI70" i="7"/>
  <c r="AD67" i="7"/>
  <c r="AI109" i="7"/>
  <c r="AX102" i="7"/>
  <c r="AF96" i="7"/>
  <c r="AU89" i="7"/>
  <c r="AK83" i="7"/>
  <c r="AZ76" i="7"/>
  <c r="AP70" i="7"/>
  <c r="AU65" i="7"/>
  <c r="AJ124" i="7"/>
  <c r="AI117" i="7"/>
  <c r="AW111" i="7"/>
  <c r="AF143" i="7"/>
  <c r="AZ139" i="7"/>
  <c r="AU136" i="7"/>
  <c r="AP133" i="7"/>
  <c r="AK130" i="7"/>
  <c r="AO126" i="7"/>
  <c r="AU120" i="7"/>
  <c r="AP117" i="7"/>
  <c r="AK114" i="7"/>
  <c r="AF111" i="7"/>
  <c r="AZ107" i="7"/>
  <c r="AU104" i="7"/>
  <c r="AP101" i="7"/>
  <c r="AK98" i="7"/>
  <c r="AF95" i="7"/>
  <c r="AZ91" i="7"/>
  <c r="AU88" i="7"/>
  <c r="AP85" i="7"/>
  <c r="AK82" i="7"/>
  <c r="AF79" i="7"/>
  <c r="AZ75" i="7"/>
  <c r="AU72" i="7"/>
  <c r="AP69" i="7"/>
  <c r="AK66" i="7"/>
  <c r="AU127" i="7"/>
  <c r="AZ122" i="7"/>
  <c r="AN118" i="7"/>
  <c r="AJ114" i="7"/>
  <c r="AP108" i="7"/>
  <c r="AK105" i="7"/>
  <c r="AF102" i="7"/>
  <c r="AZ98" i="7"/>
  <c r="AU95" i="7"/>
  <c r="AP92" i="7"/>
  <c r="AK89" i="7"/>
  <c r="AF86" i="7"/>
  <c r="AZ82" i="7"/>
  <c r="AU79" i="7"/>
  <c r="AP76" i="7"/>
  <c r="AK73" i="7"/>
  <c r="AF70" i="7"/>
  <c r="AZ66" i="7"/>
  <c r="AE92" i="7"/>
  <c r="AM126" i="7"/>
  <c r="AU78" i="7"/>
  <c r="AC135" i="7"/>
  <c r="AH106" i="7"/>
  <c r="AC87" i="7"/>
  <c r="AN66" i="7"/>
  <c r="AS108" i="7"/>
  <c r="AD91" i="7"/>
  <c r="AS68" i="7"/>
  <c r="AF80" i="7"/>
  <c r="AP141" i="7"/>
  <c r="AF119" i="7"/>
  <c r="AZ99" i="7"/>
  <c r="AK74" i="7"/>
  <c r="AY157" i="7"/>
  <c r="AP150" i="7"/>
  <c r="AJ127" i="7"/>
  <c r="AT101" i="7"/>
  <c r="AE76" i="7"/>
  <c r="AY64" i="7"/>
  <c r="AO153" i="7"/>
  <c r="AS133" i="7"/>
  <c r="AU123" i="7"/>
  <c r="AU115" i="7"/>
  <c r="AF106" i="7"/>
  <c r="AT100" i="7"/>
  <c r="AD92" i="7"/>
  <c r="AP88" i="7"/>
  <c r="AD84" i="7"/>
  <c r="AX80" i="7"/>
  <c r="AS77" i="7"/>
  <c r="AJ159" i="7"/>
  <c r="AW161" i="7"/>
  <c r="AT148" i="7"/>
  <c r="AD140" i="7"/>
  <c r="AZ134" i="7"/>
  <c r="AZ126" i="7"/>
  <c r="AP120" i="7"/>
  <c r="AF114" i="7"/>
  <c r="AC109" i="7"/>
  <c r="AM99" i="7"/>
  <c r="AR94" i="7"/>
  <c r="AY122" i="7"/>
  <c r="AO116" i="7"/>
  <c r="AH107" i="7"/>
  <c r="AW100" i="7"/>
  <c r="AC96" i="7"/>
  <c r="AW92" i="7"/>
  <c r="AR89" i="7"/>
  <c r="AM86" i="7"/>
  <c r="AH83" i="7"/>
  <c r="AC80" i="7"/>
  <c r="AW76" i="7"/>
  <c r="AR73" i="7"/>
  <c r="AM70" i="7"/>
  <c r="AH67" i="7"/>
  <c r="AC64" i="7"/>
  <c r="AT142" i="7"/>
  <c r="AO139" i="7"/>
  <c r="AJ136" i="7"/>
  <c r="AE133" i="7"/>
  <c r="AY129" i="7"/>
  <c r="AT126" i="7"/>
  <c r="AO123" i="7"/>
  <c r="AJ120" i="7"/>
  <c r="AE117" i="7"/>
  <c r="AY113" i="7"/>
  <c r="AT110" i="7"/>
  <c r="AO107" i="7"/>
  <c r="AJ104" i="7"/>
  <c r="AE101" i="7"/>
  <c r="AY97" i="7"/>
  <c r="AT94" i="7"/>
  <c r="AO91" i="7"/>
  <c r="AJ88" i="7"/>
  <c r="AE85" i="7"/>
  <c r="AY81" i="7"/>
  <c r="AT78" i="7"/>
  <c r="AO75" i="7"/>
  <c r="AJ72" i="7"/>
  <c r="AE69" i="7"/>
  <c r="AY65" i="7"/>
  <c r="AP72" i="7"/>
  <c r="AU67" i="7"/>
  <c r="AH64" i="7"/>
  <c r="AP64" i="7"/>
  <c r="AC124" i="7"/>
  <c r="AY118" i="7"/>
  <c r="AM114" i="7"/>
  <c r="AI110" i="7"/>
  <c r="AM106" i="7"/>
  <c r="AY102" i="7"/>
  <c r="AD99" i="7"/>
  <c r="AP95" i="7"/>
  <c r="AK92" i="7"/>
  <c r="AF89" i="7"/>
  <c r="AZ85" i="7"/>
  <c r="AU82" i="7"/>
  <c r="AP79" i="7"/>
  <c r="AK76" i="7"/>
  <c r="AF73" i="7"/>
  <c r="AZ69" i="7"/>
  <c r="AU66" i="7"/>
  <c r="AR108" i="7"/>
  <c r="AH102" i="7"/>
  <c r="AX94" i="7"/>
  <c r="AN88" i="7"/>
  <c r="AD82" i="7"/>
  <c r="AS75" i="7"/>
  <c r="AI69" i="7"/>
  <c r="AE65" i="7"/>
  <c r="AS123" i="7"/>
  <c r="AZ116" i="7"/>
  <c r="AO111" i="7"/>
  <c r="AW142" i="7"/>
  <c r="AR139" i="7"/>
  <c r="AM136" i="7"/>
  <c r="AH133" i="7"/>
  <c r="AC130" i="7"/>
  <c r="AH125" i="7"/>
  <c r="AM120" i="7"/>
  <c r="AH117" i="7"/>
  <c r="AC114" i="7"/>
  <c r="AW110" i="7"/>
  <c r="AR107" i="7"/>
  <c r="AM104" i="7"/>
  <c r="AH101" i="7"/>
  <c r="AC98" i="7"/>
  <c r="AW94" i="7"/>
  <c r="AR91" i="7"/>
  <c r="AM88" i="7"/>
  <c r="AH85" i="7"/>
  <c r="AC82" i="7"/>
  <c r="AW78" i="7"/>
  <c r="AR75" i="7"/>
  <c r="AM72" i="7"/>
  <c r="AH69" i="7"/>
  <c r="AC66" i="7"/>
  <c r="AN126" i="7"/>
  <c r="AR122" i="7"/>
  <c r="AF118" i="7"/>
  <c r="AK113" i="7"/>
  <c r="AH108" i="7"/>
  <c r="AC105" i="7"/>
  <c r="AW101" i="7"/>
  <c r="AR98" i="7"/>
  <c r="AM95" i="7"/>
  <c r="AH92" i="7"/>
  <c r="AC89" i="7"/>
  <c r="AW85" i="7"/>
  <c r="AR82" i="7"/>
  <c r="AM79" i="7"/>
  <c r="AH76" i="7"/>
  <c r="AC73" i="7"/>
  <c r="AW69" i="7"/>
  <c r="AR66" i="7"/>
  <c r="AT117" i="7"/>
  <c r="AX96" i="7"/>
  <c r="AZ81" i="7"/>
  <c r="AW131" i="7"/>
  <c r="AC103" i="7"/>
  <c r="AM77" i="7"/>
  <c r="AO73" i="7"/>
  <c r="AW104" i="7"/>
  <c r="AN81" i="7"/>
  <c r="AD106" i="7"/>
  <c r="AU73" i="7"/>
  <c r="AK138" i="7"/>
  <c r="AP109" i="7"/>
  <c r="AP93" i="7"/>
  <c r="AF71" i="7"/>
  <c r="AK157" i="7"/>
  <c r="AI141" i="7"/>
  <c r="AE124" i="7"/>
  <c r="AO98" i="7"/>
  <c r="AY72" i="7"/>
  <c r="AU156" i="7"/>
  <c r="AF146" i="7"/>
  <c r="AK133" i="7"/>
  <c r="AM123" i="7"/>
  <c r="AM115" i="7"/>
  <c r="AO105" i="7"/>
  <c r="AF98" i="7"/>
  <c r="AU91" i="7"/>
  <c r="AI87" i="7"/>
  <c r="AU83" i="7"/>
  <c r="AP80" i="7"/>
  <c r="AK77" i="7"/>
  <c r="AT157" i="7"/>
  <c r="AP160" i="7"/>
  <c r="AD148" i="7"/>
  <c r="AM139" i="7"/>
  <c r="AR134" i="7"/>
  <c r="AR126" i="7"/>
  <c r="AH120" i="7"/>
  <c r="AW113" i="7"/>
  <c r="AT108" i="7"/>
  <c r="AE99" i="7"/>
  <c r="AJ94" i="7"/>
  <c r="AI122" i="7"/>
  <c r="AH115" i="7"/>
  <c r="AY106" i="7"/>
  <c r="AO100" i="7"/>
  <c r="AT95" i="7"/>
  <c r="AO92" i="7"/>
  <c r="AJ89" i="7"/>
  <c r="AE86" i="7"/>
  <c r="AY82" i="7"/>
  <c r="AT79" i="7"/>
  <c r="AO76" i="7"/>
  <c r="AJ73" i="7"/>
  <c r="AE70" i="7"/>
  <c r="AY66" i="7"/>
  <c r="AI145" i="7"/>
  <c r="AD142" i="7"/>
  <c r="AX138" i="7"/>
  <c r="AS135" i="7"/>
  <c r="AN132" i="7"/>
  <c r="AI129" i="7"/>
  <c r="AD126" i="7"/>
  <c r="AX122" i="7"/>
  <c r="AS119" i="7"/>
  <c r="AN116" i="7"/>
  <c r="AI113" i="7"/>
  <c r="AD110" i="7"/>
  <c r="AX106" i="7"/>
  <c r="AS103" i="7"/>
  <c r="AN100" i="7"/>
  <c r="AI97" i="7"/>
  <c r="AD94" i="7"/>
  <c r="AX90" i="7"/>
  <c r="AS87" i="7"/>
  <c r="AN84" i="7"/>
  <c r="AI81" i="7"/>
  <c r="AD78" i="7"/>
  <c r="AX74" i="7"/>
  <c r="AS71" i="7"/>
  <c r="AN68" i="7"/>
  <c r="AI65" i="7"/>
  <c r="AH72" i="7"/>
  <c r="AM67" i="7"/>
  <c r="AN74" i="7"/>
  <c r="AX127" i="7"/>
  <c r="AU122" i="7"/>
  <c r="AZ117" i="7"/>
  <c r="AE114" i="7"/>
  <c r="AZ109" i="7"/>
  <c r="AE106" i="7"/>
  <c r="AI102" i="7"/>
  <c r="AM98" i="7"/>
  <c r="AH95" i="7"/>
  <c r="AC92" i="7"/>
  <c r="AW88" i="7"/>
  <c r="AR85" i="7"/>
  <c r="AM82" i="7"/>
  <c r="AH79" i="7"/>
  <c r="AC76" i="7"/>
  <c r="AW72" i="7"/>
  <c r="AR69" i="7"/>
  <c r="AM66" i="7"/>
  <c r="AK107" i="7"/>
  <c r="AZ100" i="7"/>
  <c r="AH94" i="7"/>
  <c r="AW87" i="7"/>
  <c r="AM81" i="7"/>
  <c r="AC75" i="7"/>
  <c r="AR68" i="7"/>
  <c r="AN64" i="7"/>
  <c r="AU121" i="7"/>
  <c r="AS115" i="7"/>
  <c r="AX110" i="7"/>
  <c r="AO142" i="7"/>
  <c r="AJ139" i="7"/>
  <c r="AE136" i="7"/>
  <c r="AY132" i="7"/>
  <c r="AT129" i="7"/>
  <c r="AI124" i="7"/>
  <c r="AE120" i="7"/>
  <c r="AY116" i="7"/>
  <c r="AT113" i="7"/>
  <c r="AO110" i="7"/>
  <c r="AJ107" i="7"/>
  <c r="AE104" i="7"/>
  <c r="AY100" i="7"/>
  <c r="AT97" i="7"/>
  <c r="AO94" i="7"/>
  <c r="AJ91" i="7"/>
  <c r="AE88" i="7"/>
  <c r="AY84" i="7"/>
  <c r="AT81" i="7"/>
  <c r="AO78" i="7"/>
  <c r="AJ75" i="7"/>
  <c r="AE72" i="7"/>
  <c r="AY68" i="7"/>
  <c r="AT65" i="7"/>
  <c r="AF126" i="7"/>
  <c r="AS121" i="7"/>
  <c r="AO117" i="7"/>
  <c r="AC113" i="7"/>
  <c r="AY107" i="7"/>
  <c r="AT104" i="7"/>
  <c r="AO101" i="7"/>
  <c r="AJ98" i="7"/>
  <c r="AE95" i="7"/>
  <c r="AY91" i="7"/>
  <c r="AT88" i="7"/>
  <c r="AO85" i="7"/>
  <c r="AJ82" i="7"/>
  <c r="AE79" i="7"/>
  <c r="AY75" i="7"/>
  <c r="AT72" i="7"/>
  <c r="AO69" i="7"/>
  <c r="AJ66" i="7"/>
  <c r="AY159" i="7"/>
  <c r="AP104" i="7"/>
  <c r="AF85" i="7"/>
  <c r="AH138" i="7"/>
  <c r="AR112" i="7"/>
  <c r="AM93" i="7"/>
  <c r="AR64" i="7"/>
  <c r="AF113" i="7"/>
  <c r="AX87" i="7"/>
  <c r="AN65" i="7"/>
  <c r="AS67" i="7"/>
  <c r="AF135" i="7"/>
  <c r="AU112" i="7"/>
  <c r="AU96" i="7"/>
  <c r="AP77" i="7"/>
  <c r="AT154" i="7"/>
  <c r="AN147" i="7"/>
  <c r="AY120" i="7"/>
  <c r="AJ95" i="7"/>
  <c r="AC70" i="7"/>
  <c r="AK150" i="7"/>
  <c r="AX144" i="7"/>
  <c r="AC133" i="7"/>
  <c r="AN122" i="7"/>
  <c r="AZ110" i="7"/>
  <c r="AI103" i="7"/>
  <c r="AW97" i="7"/>
  <c r="AE91" i="7"/>
  <c r="AZ86" i="7"/>
  <c r="AM83" i="7"/>
  <c r="AH80" i="7"/>
  <c r="AC77" i="7"/>
  <c r="AN155" i="7"/>
  <c r="AM155" i="7"/>
  <c r="AM147" i="7"/>
  <c r="AN138" i="7"/>
  <c r="AJ134" i="7"/>
  <c r="AJ126" i="7"/>
  <c r="AY119" i="7"/>
  <c r="AO113" i="7"/>
  <c r="AX104" i="7"/>
  <c r="AN98" i="7"/>
  <c r="AH88" i="7"/>
  <c r="AK120" i="7"/>
  <c r="AY114" i="7"/>
  <c r="AS104" i="7"/>
  <c r="AI98" i="7"/>
  <c r="AD95" i="7"/>
  <c r="AX91" i="7"/>
  <c r="AS88" i="7"/>
  <c r="AN85" i="7"/>
  <c r="AI82" i="7"/>
  <c r="AD79" i="7"/>
  <c r="AX75" i="7"/>
  <c r="AS72" i="7"/>
  <c r="AN69" i="7"/>
  <c r="AI66" i="7"/>
  <c r="AZ144" i="7"/>
  <c r="AU141" i="7"/>
  <c r="AP138" i="7"/>
  <c r="AK135" i="7"/>
  <c r="AF132" i="7"/>
  <c r="AZ128" i="7"/>
  <c r="AU125" i="7"/>
  <c r="AP122" i="7"/>
  <c r="AK119" i="7"/>
  <c r="AF116" i="7"/>
  <c r="AZ112" i="7"/>
  <c r="AU109" i="7"/>
  <c r="AP106" i="7"/>
  <c r="AK103" i="7"/>
  <c r="AF100" i="7"/>
  <c r="AZ96" i="7"/>
  <c r="AU93" i="7"/>
  <c r="AP90" i="7"/>
  <c r="AK87" i="7"/>
  <c r="AF84" i="7"/>
  <c r="AZ80" i="7"/>
  <c r="AU77" i="7"/>
  <c r="AP74" i="7"/>
  <c r="AK71" i="7"/>
  <c r="AF68" i="7"/>
  <c r="AZ64" i="7"/>
  <c r="AY71" i="7"/>
  <c r="AE67" i="7"/>
  <c r="AW73" i="7"/>
  <c r="AP127" i="7"/>
  <c r="AE122" i="7"/>
  <c r="AR117" i="7"/>
  <c r="AN113" i="7"/>
  <c r="AJ109" i="7"/>
  <c r="AN105" i="7"/>
  <c r="AR101" i="7"/>
  <c r="AE98" i="7"/>
  <c r="AY94" i="7"/>
  <c r="AT91" i="7"/>
  <c r="AO88" i="7"/>
  <c r="AJ85" i="7"/>
  <c r="AE82" i="7"/>
  <c r="AY78" i="7"/>
  <c r="AT75" i="7"/>
  <c r="AO72" i="7"/>
  <c r="AJ69" i="7"/>
  <c r="AE66" i="7"/>
  <c r="AT106" i="7"/>
  <c r="AJ100" i="7"/>
  <c r="AY93" i="7"/>
  <c r="AO87" i="7"/>
  <c r="AE81" i="7"/>
  <c r="AT74" i="7"/>
  <c r="AJ68" i="7"/>
  <c r="AF64" i="7"/>
  <c r="AM121" i="7"/>
  <c r="AK115" i="7"/>
  <c r="AH110" i="7"/>
  <c r="AX141" i="7"/>
  <c r="AS138" i="7"/>
  <c r="AN135" i="7"/>
  <c r="AI132" i="7"/>
  <c r="AD129" i="7"/>
  <c r="AZ123" i="7"/>
  <c r="AN119" i="7"/>
  <c r="AI116" i="7"/>
  <c r="AD113" i="7"/>
  <c r="AX109" i="7"/>
  <c r="AS106" i="7"/>
  <c r="AN103" i="7"/>
  <c r="AI100" i="7"/>
  <c r="AD97" i="7"/>
  <c r="AX93" i="7"/>
  <c r="AS90" i="7"/>
  <c r="AN87" i="7"/>
  <c r="AI84" i="7"/>
  <c r="AD81" i="7"/>
  <c r="AX77" i="7"/>
  <c r="AS74" i="7"/>
  <c r="AN71" i="7"/>
  <c r="AI68" i="7"/>
  <c r="AD65" i="7"/>
  <c r="AW125" i="7"/>
  <c r="AK121" i="7"/>
  <c r="AX116" i="7"/>
  <c r="AU111" i="7"/>
  <c r="AI107" i="7"/>
  <c r="AD104" i="7"/>
  <c r="AX100" i="7"/>
  <c r="AS97" i="7"/>
  <c r="AN94" i="7"/>
  <c r="AI91" i="7"/>
  <c r="AD88" i="7"/>
  <c r="AX84" i="7"/>
  <c r="AS81" i="7"/>
  <c r="AN78" i="7"/>
  <c r="AI75" i="7"/>
  <c r="AD72" i="7"/>
  <c r="AX68" i="7"/>
  <c r="AS65" i="7"/>
  <c r="AP161" i="7"/>
  <c r="AF122" i="7"/>
  <c r="AZ102" i="7"/>
  <c r="AN90" i="7"/>
  <c r="AE83" i="7"/>
  <c r="AT76" i="7"/>
  <c r="AF154" i="7"/>
  <c r="AX136" i="7"/>
  <c r="AS125" i="7"/>
  <c r="AX112" i="7"/>
  <c r="AR113" i="7"/>
  <c r="AZ97" i="7"/>
  <c r="AK88" i="7"/>
  <c r="AF69" i="7"/>
  <c r="AR144" i="7"/>
  <c r="AH122" i="7"/>
  <c r="AW115" i="7"/>
  <c r="AR96" i="7"/>
  <c r="AR80" i="7"/>
  <c r="AW67" i="7"/>
  <c r="AN121" i="7"/>
  <c r="AJ101" i="7"/>
  <c r="AI78" i="7"/>
  <c r="AS99" i="7"/>
  <c r="AE121" i="7"/>
  <c r="AZ131" i="7"/>
  <c r="AK106" i="7"/>
  <c r="AM111" i="7"/>
  <c r="AP84" i="7"/>
  <c r="AF87" i="7"/>
  <c r="AZ106" i="7"/>
  <c r="AK81" i="7"/>
  <c r="AU80" i="7"/>
  <c r="AU103" i="7"/>
  <c r="AF78" i="7"/>
  <c r="AZ67" i="7"/>
  <c r="AP100" i="7"/>
  <c r="AZ74" i="7"/>
  <c r="AU64" i="7"/>
  <c r="AK97" i="7"/>
  <c r="AU71" i="7"/>
  <c r="AX124" i="7"/>
  <c r="AF94" i="7"/>
  <c r="AP68" i="7"/>
  <c r="AT120" i="7"/>
  <c r="AZ90" i="7"/>
  <c r="AK65" i="7"/>
  <c r="AP116" i="7"/>
  <c r="AU87" i="7"/>
  <c r="AQ63" i="7"/>
  <c r="AE63" i="7"/>
  <c r="AH63" i="7"/>
  <c r="AR63" i="7"/>
  <c r="AG63" i="7"/>
  <c r="AT63" i="7"/>
  <c r="AD63" i="7"/>
  <c r="AC63" i="7"/>
  <c r="AY63" i="7"/>
  <c r="AX63" i="7"/>
  <c r="AV63" i="7"/>
  <c r="AP63" i="7"/>
  <c r="AS63" i="7"/>
  <c r="AO63" i="7"/>
  <c r="AJ63" i="7"/>
  <c r="AM63" i="7"/>
  <c r="AL63" i="7"/>
  <c r="AW63" i="7"/>
  <c r="AK63" i="7"/>
  <c r="AZ63" i="7"/>
  <c r="AF63" i="7"/>
  <c r="AN63" i="7"/>
  <c r="AU63" i="7"/>
  <c r="AI63" i="7"/>
  <c r="AC62" i="7"/>
  <c r="AB63" i="7"/>
  <c r="F36" i="7"/>
  <c r="I25" i="7"/>
  <c r="HN110" i="7"/>
  <c r="HZ110" i="7"/>
  <c r="HX110" i="7"/>
  <c r="IC110" i="7"/>
  <c r="HR110" i="7"/>
  <c r="HP110" i="7"/>
  <c r="HU110" i="7"/>
  <c r="IE110" i="7"/>
  <c r="IB110" i="7"/>
  <c r="HW110" i="7"/>
  <c r="HT110" i="7"/>
  <c r="HO110" i="7"/>
  <c r="HS110" i="7"/>
  <c r="HY110" i="7"/>
  <c r="ID110" i="7"/>
  <c r="CH61" i="9"/>
  <c r="CP61" i="9"/>
  <c r="CX61" i="9"/>
  <c r="CG62" i="9"/>
  <c r="CO62" i="9"/>
  <c r="CW62" i="9"/>
  <c r="CF63" i="9"/>
  <c r="CN63" i="9"/>
  <c r="CV63" i="9"/>
  <c r="CE64" i="9"/>
  <c r="CM64" i="9"/>
  <c r="CU64" i="9"/>
  <c r="CD65" i="9"/>
  <c r="CL65" i="9"/>
  <c r="CT65" i="9"/>
  <c r="DB65" i="9"/>
  <c r="CK66" i="9"/>
  <c r="CS66" i="9"/>
  <c r="DA66" i="9"/>
  <c r="CJ67" i="9"/>
  <c r="CR67" i="9"/>
  <c r="CZ67" i="9"/>
  <c r="CI68" i="9"/>
  <c r="CQ68" i="9"/>
  <c r="CY68" i="9"/>
  <c r="CH69" i="9"/>
  <c r="CP69" i="9"/>
  <c r="CX69" i="9"/>
  <c r="CG70" i="9"/>
  <c r="CO70" i="9"/>
  <c r="CW70" i="9"/>
  <c r="CF71" i="9"/>
  <c r="CN71" i="9"/>
  <c r="CV71" i="9"/>
  <c r="CE72" i="9"/>
  <c r="CM72" i="9"/>
  <c r="CU72" i="9"/>
  <c r="CD73" i="9"/>
  <c r="CL73" i="9"/>
  <c r="CT73" i="9"/>
  <c r="DB73" i="9"/>
  <c r="CK74" i="9"/>
  <c r="CS74" i="9"/>
  <c r="DA74" i="9"/>
  <c r="CJ75" i="9"/>
  <c r="CR75" i="9"/>
  <c r="CZ75" i="9"/>
  <c r="CI76" i="9"/>
  <c r="CQ76" i="9"/>
  <c r="CY76" i="9"/>
  <c r="CH77" i="9"/>
  <c r="CP77" i="9"/>
  <c r="CX77" i="9"/>
  <c r="CG78" i="9"/>
  <c r="CO78" i="9"/>
  <c r="CW78" i="9"/>
  <c r="CF79" i="9"/>
  <c r="CN79" i="9"/>
  <c r="CV79" i="9"/>
  <c r="CE80" i="9"/>
  <c r="CM80" i="9"/>
  <c r="CU80" i="9"/>
  <c r="CD81" i="9"/>
  <c r="CL81" i="9"/>
  <c r="CT81" i="9"/>
  <c r="DB81" i="9"/>
  <c r="CK82" i="9"/>
  <c r="CS82" i="9"/>
  <c r="DA82" i="9"/>
  <c r="CJ83" i="9"/>
  <c r="CR83" i="9"/>
  <c r="CZ83" i="9"/>
  <c r="CI84" i="9"/>
  <c r="CQ84" i="9"/>
  <c r="CY84" i="9"/>
  <c r="CH85" i="9"/>
  <c r="CP85" i="9"/>
  <c r="CX85" i="9"/>
  <c r="CG86" i="9"/>
  <c r="CO86" i="9"/>
  <c r="CW86" i="9"/>
  <c r="CF87" i="9"/>
  <c r="CN87" i="9"/>
  <c r="CV87" i="9"/>
  <c r="CE88" i="9"/>
  <c r="CI61" i="9"/>
  <c r="CQ61" i="9"/>
  <c r="CY61" i="9"/>
  <c r="CH62" i="9"/>
  <c r="CP62" i="9"/>
  <c r="CX62" i="9"/>
  <c r="CG63" i="9"/>
  <c r="CO63" i="9"/>
  <c r="CW63" i="9"/>
  <c r="CF64" i="9"/>
  <c r="CN64" i="9"/>
  <c r="CV64" i="9"/>
  <c r="CE65" i="9"/>
  <c r="CM65" i="9"/>
  <c r="CU65" i="9"/>
  <c r="CD66" i="9"/>
  <c r="CL66" i="9"/>
  <c r="CT66" i="9"/>
  <c r="DB66" i="9"/>
  <c r="CK67" i="9"/>
  <c r="CS67" i="9"/>
  <c r="DA67" i="9"/>
  <c r="CJ68" i="9"/>
  <c r="CR68" i="9"/>
  <c r="CZ68" i="9"/>
  <c r="CI69" i="9"/>
  <c r="CQ69" i="9"/>
  <c r="CY69" i="9"/>
  <c r="CH70" i="9"/>
  <c r="CP70" i="9"/>
  <c r="CX70" i="9"/>
  <c r="CG71" i="9"/>
  <c r="CO71" i="9"/>
  <c r="CW71" i="9"/>
  <c r="CF72" i="9"/>
  <c r="CN72" i="9"/>
  <c r="CV72" i="9"/>
  <c r="CE73" i="9"/>
  <c r="CM73" i="9"/>
  <c r="CU73" i="9"/>
  <c r="CD74" i="9"/>
  <c r="CL74" i="9"/>
  <c r="CT74" i="9"/>
  <c r="DB74" i="9"/>
  <c r="CK75" i="9"/>
  <c r="CS75" i="9"/>
  <c r="DA75" i="9"/>
  <c r="CJ76" i="9"/>
  <c r="CR76" i="9"/>
  <c r="CZ76" i="9"/>
  <c r="CI77" i="9"/>
  <c r="CQ77" i="9"/>
  <c r="CY77" i="9"/>
  <c r="CH78" i="9"/>
  <c r="CP78" i="9"/>
  <c r="CX78" i="9"/>
  <c r="CG79" i="9"/>
  <c r="CO79" i="9"/>
  <c r="CW79" i="9"/>
  <c r="CF80" i="9"/>
  <c r="CN80" i="9"/>
  <c r="CV80" i="9"/>
  <c r="CE81" i="9"/>
  <c r="CM81" i="9"/>
  <c r="CU81" i="9"/>
  <c r="CD82" i="9"/>
  <c r="CL82" i="9"/>
  <c r="CT82" i="9"/>
  <c r="DB82" i="9"/>
  <c r="CK83" i="9"/>
  <c r="CS83" i="9"/>
  <c r="DA83" i="9"/>
  <c r="CJ84" i="9"/>
  <c r="CR84" i="9"/>
  <c r="CZ84" i="9"/>
  <c r="CI85" i="9"/>
  <c r="CQ85" i="9"/>
  <c r="CY85" i="9"/>
  <c r="CH86" i="9"/>
  <c r="CP86" i="9"/>
  <c r="CX86" i="9"/>
  <c r="CG87" i="9"/>
  <c r="CO87" i="9"/>
  <c r="CW87" i="9"/>
  <c r="CF88" i="9"/>
  <c r="CJ61" i="9"/>
  <c r="CR61" i="9"/>
  <c r="CZ61" i="9"/>
  <c r="CI62" i="9"/>
  <c r="CQ62" i="9"/>
  <c r="CY62" i="9"/>
  <c r="CH63" i="9"/>
  <c r="CP63" i="9"/>
  <c r="CX63" i="9"/>
  <c r="CG64" i="9"/>
  <c r="CO64" i="9"/>
  <c r="CW64" i="9"/>
  <c r="CF65" i="9"/>
  <c r="CN65" i="9"/>
  <c r="CV65" i="9"/>
  <c r="CE66" i="9"/>
  <c r="CM66" i="9"/>
  <c r="CU66" i="9"/>
  <c r="CD67" i="9"/>
  <c r="CL67" i="9"/>
  <c r="CT67" i="9"/>
  <c r="DB67" i="9"/>
  <c r="CK68" i="9"/>
  <c r="CS68" i="9"/>
  <c r="DA68" i="9"/>
  <c r="CJ69" i="9"/>
  <c r="CR69" i="9"/>
  <c r="CZ69" i="9"/>
  <c r="CI70" i="9"/>
  <c r="CQ70" i="9"/>
  <c r="CY70" i="9"/>
  <c r="CH71" i="9"/>
  <c r="CP71" i="9"/>
  <c r="CX71" i="9"/>
  <c r="CG72" i="9"/>
  <c r="CO72" i="9"/>
  <c r="CW72" i="9"/>
  <c r="CF73" i="9"/>
  <c r="CN73" i="9"/>
  <c r="CV73" i="9"/>
  <c r="CE74" i="9"/>
  <c r="CM74" i="9"/>
  <c r="CU74" i="9"/>
  <c r="CD75" i="9"/>
  <c r="CL75" i="9"/>
  <c r="CT75" i="9"/>
  <c r="DB75" i="9"/>
  <c r="CK76" i="9"/>
  <c r="CS76" i="9"/>
  <c r="DA76" i="9"/>
  <c r="CJ77" i="9"/>
  <c r="CR77" i="9"/>
  <c r="CZ77" i="9"/>
  <c r="CI78" i="9"/>
  <c r="CQ78" i="9"/>
  <c r="CY78" i="9"/>
  <c r="CH79" i="9"/>
  <c r="CP79" i="9"/>
  <c r="CX79" i="9"/>
  <c r="CG80" i="9"/>
  <c r="CO80" i="9"/>
  <c r="CW80" i="9"/>
  <c r="CF81" i="9"/>
  <c r="CN81" i="9"/>
  <c r="CV81" i="9"/>
  <c r="CE82" i="9"/>
  <c r="CM82" i="9"/>
  <c r="CU82" i="9"/>
  <c r="CD83" i="9"/>
  <c r="CL83" i="9"/>
  <c r="CT83" i="9"/>
  <c r="DB83" i="9"/>
  <c r="CK84" i="9"/>
  <c r="CS84" i="9"/>
  <c r="DA84" i="9"/>
  <c r="CJ85" i="9"/>
  <c r="CR85" i="9"/>
  <c r="CZ85" i="9"/>
  <c r="CI86" i="9"/>
  <c r="CQ86" i="9"/>
  <c r="CY86" i="9"/>
  <c r="CH87" i="9"/>
  <c r="CP87" i="9"/>
  <c r="CX87" i="9"/>
  <c r="CG88" i="9"/>
  <c r="CK61" i="9"/>
  <c r="CS61" i="9"/>
  <c r="DA61" i="9"/>
  <c r="CJ62" i="9"/>
  <c r="CR62" i="9"/>
  <c r="CZ62" i="9"/>
  <c r="CI63" i="9"/>
  <c r="CQ63" i="9"/>
  <c r="CY63" i="9"/>
  <c r="CH64" i="9"/>
  <c r="CP64" i="9"/>
  <c r="CX64" i="9"/>
  <c r="CG65" i="9"/>
  <c r="CO65" i="9"/>
  <c r="CW65" i="9"/>
  <c r="CF66" i="9"/>
  <c r="CN66" i="9"/>
  <c r="CV66" i="9"/>
  <c r="CE67" i="9"/>
  <c r="CM67" i="9"/>
  <c r="CU67" i="9"/>
  <c r="CD68" i="9"/>
  <c r="CL68" i="9"/>
  <c r="CT68" i="9"/>
  <c r="DB68" i="9"/>
  <c r="CK69" i="9"/>
  <c r="CS69" i="9"/>
  <c r="DA69" i="9"/>
  <c r="CJ70" i="9"/>
  <c r="CR70" i="9"/>
  <c r="CZ70" i="9"/>
  <c r="CI71" i="9"/>
  <c r="CQ71" i="9"/>
  <c r="CY71" i="9"/>
  <c r="CH72" i="9"/>
  <c r="CP72" i="9"/>
  <c r="CX72" i="9"/>
  <c r="CG73" i="9"/>
  <c r="CO73" i="9"/>
  <c r="CW73" i="9"/>
  <c r="CF74" i="9"/>
  <c r="CN74" i="9"/>
  <c r="CV74" i="9"/>
  <c r="CE75" i="9"/>
  <c r="CM75" i="9"/>
  <c r="CU75" i="9"/>
  <c r="CD76" i="9"/>
  <c r="CL76" i="9"/>
  <c r="CT76" i="9"/>
  <c r="DB76" i="9"/>
  <c r="CK77" i="9"/>
  <c r="CS77" i="9"/>
  <c r="DA77" i="9"/>
  <c r="CJ78" i="9"/>
  <c r="CR78" i="9"/>
  <c r="CZ78" i="9"/>
  <c r="CI79" i="9"/>
  <c r="CQ79" i="9"/>
  <c r="CY79" i="9"/>
  <c r="CH80" i="9"/>
  <c r="CP80" i="9"/>
  <c r="CX80" i="9"/>
  <c r="CG81" i="9"/>
  <c r="CO81" i="9"/>
  <c r="CW81" i="9"/>
  <c r="CF82" i="9"/>
  <c r="CN82" i="9"/>
  <c r="CV82" i="9"/>
  <c r="CE83" i="9"/>
  <c r="CM83" i="9"/>
  <c r="CU83" i="9"/>
  <c r="CD84" i="9"/>
  <c r="CL84" i="9"/>
  <c r="CT84" i="9"/>
  <c r="DB84" i="9"/>
  <c r="CK85" i="9"/>
  <c r="CS85" i="9"/>
  <c r="DA85" i="9"/>
  <c r="CJ86" i="9"/>
  <c r="CR86" i="9"/>
  <c r="CZ86" i="9"/>
  <c r="CI87" i="9"/>
  <c r="CQ87" i="9"/>
  <c r="CY87" i="9"/>
  <c r="CH88" i="9"/>
  <c r="CD61" i="9"/>
  <c r="CL61" i="9"/>
  <c r="CT61" i="9"/>
  <c r="DB61" i="9"/>
  <c r="CK62" i="9"/>
  <c r="CS62" i="9"/>
  <c r="DA62" i="9"/>
  <c r="CJ63" i="9"/>
  <c r="CR63" i="9"/>
  <c r="CZ63" i="9"/>
  <c r="CI64" i="9"/>
  <c r="CQ64" i="9"/>
  <c r="CY64" i="9"/>
  <c r="CH65" i="9"/>
  <c r="CP65" i="9"/>
  <c r="CX65" i="9"/>
  <c r="CG66" i="9"/>
  <c r="CO66" i="9"/>
  <c r="CW66" i="9"/>
  <c r="CF67" i="9"/>
  <c r="CN67" i="9"/>
  <c r="CV67" i="9"/>
  <c r="CE68" i="9"/>
  <c r="CM68" i="9"/>
  <c r="CU68" i="9"/>
  <c r="CD69" i="9"/>
  <c r="CL69" i="9"/>
  <c r="CT69" i="9"/>
  <c r="DB69" i="9"/>
  <c r="CK70" i="9"/>
  <c r="CS70" i="9"/>
  <c r="DA70" i="9"/>
  <c r="CJ71" i="9"/>
  <c r="CR71" i="9"/>
  <c r="CZ71" i="9"/>
  <c r="CI72" i="9"/>
  <c r="CQ72" i="9"/>
  <c r="CY72" i="9"/>
  <c r="CH73" i="9"/>
  <c r="CP73" i="9"/>
  <c r="CX73" i="9"/>
  <c r="CG74" i="9"/>
  <c r="CO74" i="9"/>
  <c r="CW74" i="9"/>
  <c r="CF75" i="9"/>
  <c r="CN75" i="9"/>
  <c r="CV75" i="9"/>
  <c r="CE76" i="9"/>
  <c r="CM76" i="9"/>
  <c r="CU76" i="9"/>
  <c r="CD77" i="9"/>
  <c r="CL77" i="9"/>
  <c r="CT77" i="9"/>
  <c r="DB77" i="9"/>
  <c r="CK78" i="9"/>
  <c r="CS78" i="9"/>
  <c r="DA78" i="9"/>
  <c r="CJ79" i="9"/>
  <c r="CR79" i="9"/>
  <c r="CZ79" i="9"/>
  <c r="CI80" i="9"/>
  <c r="CQ80" i="9"/>
  <c r="CY80" i="9"/>
  <c r="CH81" i="9"/>
  <c r="CP81" i="9"/>
  <c r="CX81" i="9"/>
  <c r="CG82" i="9"/>
  <c r="CO82" i="9"/>
  <c r="CW82" i="9"/>
  <c r="CF83" i="9"/>
  <c r="CN83" i="9"/>
  <c r="CV83" i="9"/>
  <c r="CE84" i="9"/>
  <c r="CM84" i="9"/>
  <c r="CU84" i="9"/>
  <c r="CD85" i="9"/>
  <c r="CL85" i="9"/>
  <c r="CT85" i="9"/>
  <c r="DB85" i="9"/>
  <c r="CK86" i="9"/>
  <c r="CS86" i="9"/>
  <c r="DA86" i="9"/>
  <c r="CJ87" i="9"/>
  <c r="CR87" i="9"/>
  <c r="CZ87" i="9"/>
  <c r="CE61" i="9"/>
  <c r="CM61" i="9"/>
  <c r="CU61" i="9"/>
  <c r="CD62" i="9"/>
  <c r="CL62" i="9"/>
  <c r="CT62" i="9"/>
  <c r="DB62" i="9"/>
  <c r="CK63" i="9"/>
  <c r="CS63" i="9"/>
  <c r="DA63" i="9"/>
  <c r="CJ64" i="9"/>
  <c r="CR64" i="9"/>
  <c r="CZ64" i="9"/>
  <c r="CI65" i="9"/>
  <c r="CQ65" i="9"/>
  <c r="CY65" i="9"/>
  <c r="CH66" i="9"/>
  <c r="CP66" i="9"/>
  <c r="CX66" i="9"/>
  <c r="CG67" i="9"/>
  <c r="CO67" i="9"/>
  <c r="CW67" i="9"/>
  <c r="CF68" i="9"/>
  <c r="CN68" i="9"/>
  <c r="CV68" i="9"/>
  <c r="CE69" i="9"/>
  <c r="CM69" i="9"/>
  <c r="CU69" i="9"/>
  <c r="CD70" i="9"/>
  <c r="CL70" i="9"/>
  <c r="CT70" i="9"/>
  <c r="DB70" i="9"/>
  <c r="CK71" i="9"/>
  <c r="CS71" i="9"/>
  <c r="DA71" i="9"/>
  <c r="CJ72" i="9"/>
  <c r="CR72" i="9"/>
  <c r="CZ72" i="9"/>
  <c r="CI73" i="9"/>
  <c r="CQ73" i="9"/>
  <c r="CY73" i="9"/>
  <c r="CH74" i="9"/>
  <c r="CP74" i="9"/>
  <c r="CX74" i="9"/>
  <c r="CG75" i="9"/>
  <c r="CO75" i="9"/>
  <c r="CW75" i="9"/>
  <c r="CF76" i="9"/>
  <c r="CN76" i="9"/>
  <c r="CV76" i="9"/>
  <c r="CE77" i="9"/>
  <c r="CM77" i="9"/>
  <c r="CU77" i="9"/>
  <c r="CD78" i="9"/>
  <c r="CL78" i="9"/>
  <c r="CT78" i="9"/>
  <c r="DB78" i="9"/>
  <c r="CK79" i="9"/>
  <c r="CS79" i="9"/>
  <c r="DA79" i="9"/>
  <c r="CJ80" i="9"/>
  <c r="CR80" i="9"/>
  <c r="CZ80" i="9"/>
  <c r="CI81" i="9"/>
  <c r="CQ81" i="9"/>
  <c r="CY81" i="9"/>
  <c r="CH82" i="9"/>
  <c r="CP82" i="9"/>
  <c r="CX82" i="9"/>
  <c r="CG83" i="9"/>
  <c r="CO83" i="9"/>
  <c r="CW83" i="9"/>
  <c r="CF84" i="9"/>
  <c r="CN84" i="9"/>
  <c r="CV84" i="9"/>
  <c r="CE85" i="9"/>
  <c r="CM85" i="9"/>
  <c r="CU85" i="9"/>
  <c r="CD86" i="9"/>
  <c r="CL86" i="9"/>
  <c r="CT86" i="9"/>
  <c r="DB86" i="9"/>
  <c r="CK87" i="9"/>
  <c r="CS87" i="9"/>
  <c r="DA87" i="9"/>
  <c r="CF61" i="9"/>
  <c r="CN61" i="9"/>
  <c r="CV61" i="9"/>
  <c r="CE62" i="9"/>
  <c r="CM62" i="9"/>
  <c r="CU62" i="9"/>
  <c r="CD63" i="9"/>
  <c r="CL63" i="9"/>
  <c r="CT63" i="9"/>
  <c r="DB63" i="9"/>
  <c r="CK64" i="9"/>
  <c r="CS64" i="9"/>
  <c r="DA64" i="9"/>
  <c r="CJ65" i="9"/>
  <c r="CR65" i="9"/>
  <c r="CZ65" i="9"/>
  <c r="CI66" i="9"/>
  <c r="CQ66" i="9"/>
  <c r="CY66" i="9"/>
  <c r="CH67" i="9"/>
  <c r="CP67" i="9"/>
  <c r="CX67" i="9"/>
  <c r="CG68" i="9"/>
  <c r="CO68" i="9"/>
  <c r="CW68" i="9"/>
  <c r="CF69" i="9"/>
  <c r="CN69" i="9"/>
  <c r="CV69" i="9"/>
  <c r="CE70" i="9"/>
  <c r="CM70" i="9"/>
  <c r="CU70" i="9"/>
  <c r="CD71" i="9"/>
  <c r="CL71" i="9"/>
  <c r="CT71" i="9"/>
  <c r="DB71" i="9"/>
  <c r="CK72" i="9"/>
  <c r="CS72" i="9"/>
  <c r="DA72" i="9"/>
  <c r="CJ73" i="9"/>
  <c r="CR73" i="9"/>
  <c r="CZ73" i="9"/>
  <c r="CI74" i="9"/>
  <c r="CQ74" i="9"/>
  <c r="CY74" i="9"/>
  <c r="CH75" i="9"/>
  <c r="CP75" i="9"/>
  <c r="CX75" i="9"/>
  <c r="CG76" i="9"/>
  <c r="CO76" i="9"/>
  <c r="CW76" i="9"/>
  <c r="CF77" i="9"/>
  <c r="CN77" i="9"/>
  <c r="CV77" i="9"/>
  <c r="CE78" i="9"/>
  <c r="CM78" i="9"/>
  <c r="CU78" i="9"/>
  <c r="CD79" i="9"/>
  <c r="CL79" i="9"/>
  <c r="CT79" i="9"/>
  <c r="DB79" i="9"/>
  <c r="CK80" i="9"/>
  <c r="CS80" i="9"/>
  <c r="DA80" i="9"/>
  <c r="CJ81" i="9"/>
  <c r="CR81" i="9"/>
  <c r="CZ81" i="9"/>
  <c r="CI82" i="9"/>
  <c r="CQ82" i="9"/>
  <c r="CY82" i="9"/>
  <c r="CH83" i="9"/>
  <c r="CP83" i="9"/>
  <c r="CX83" i="9"/>
  <c r="CG84" i="9"/>
  <c r="CO84" i="9"/>
  <c r="CW84" i="9"/>
  <c r="CF85" i="9"/>
  <c r="CN85" i="9"/>
  <c r="CV85" i="9"/>
  <c r="CE86" i="9"/>
  <c r="CM86" i="9"/>
  <c r="CU86" i="9"/>
  <c r="CD87" i="9"/>
  <c r="CL87" i="9"/>
  <c r="CT87" i="9"/>
  <c r="DB87" i="9"/>
  <c r="CN62" i="9"/>
  <c r="DB64" i="9"/>
  <c r="CQ67" i="9"/>
  <c r="CF70" i="9"/>
  <c r="CT72" i="9"/>
  <c r="CI75" i="9"/>
  <c r="CW77" i="9"/>
  <c r="CL80" i="9"/>
  <c r="CZ82" i="9"/>
  <c r="CO85" i="9"/>
  <c r="CD88" i="9"/>
  <c r="CP88" i="9"/>
  <c r="CX88" i="9"/>
  <c r="CG89" i="9"/>
  <c r="CO89" i="9"/>
  <c r="CW89" i="9"/>
  <c r="CF90" i="9"/>
  <c r="CN90" i="9"/>
  <c r="CV90" i="9"/>
  <c r="CE91" i="9"/>
  <c r="CM91" i="9"/>
  <c r="CU91" i="9"/>
  <c r="CD92" i="9"/>
  <c r="CL92" i="9"/>
  <c r="CT92" i="9"/>
  <c r="DB92" i="9"/>
  <c r="CK93" i="9"/>
  <c r="CS93" i="9"/>
  <c r="DA93" i="9"/>
  <c r="CJ94" i="9"/>
  <c r="CR94" i="9"/>
  <c r="CZ94" i="9"/>
  <c r="CI95" i="9"/>
  <c r="CQ95" i="9"/>
  <c r="CY95" i="9"/>
  <c r="CH96" i="9"/>
  <c r="CP96" i="9"/>
  <c r="CX96" i="9"/>
  <c r="CG97" i="9"/>
  <c r="CO97" i="9"/>
  <c r="CW97" i="9"/>
  <c r="CF98" i="9"/>
  <c r="CN98" i="9"/>
  <c r="CV98" i="9"/>
  <c r="CE99" i="9"/>
  <c r="CM99" i="9"/>
  <c r="CU99" i="9"/>
  <c r="CD100" i="9"/>
  <c r="CL100" i="9"/>
  <c r="CT100" i="9"/>
  <c r="DB100" i="9"/>
  <c r="CK101" i="9"/>
  <c r="CS101" i="9"/>
  <c r="DA101" i="9"/>
  <c r="CJ102" i="9"/>
  <c r="CR102" i="9"/>
  <c r="CZ102" i="9"/>
  <c r="CI103" i="9"/>
  <c r="CQ103" i="9"/>
  <c r="CY103" i="9"/>
  <c r="CH104" i="9"/>
  <c r="CP104" i="9"/>
  <c r="CX104" i="9"/>
  <c r="CG105" i="9"/>
  <c r="CO105" i="9"/>
  <c r="CW105" i="9"/>
  <c r="CF106" i="9"/>
  <c r="CN106" i="9"/>
  <c r="CV106" i="9"/>
  <c r="CE107" i="9"/>
  <c r="CM107" i="9"/>
  <c r="CU107" i="9"/>
  <c r="CD108" i="9"/>
  <c r="CL108" i="9"/>
  <c r="CT108" i="9"/>
  <c r="DB108" i="9"/>
  <c r="CK109" i="9"/>
  <c r="CS109" i="9"/>
  <c r="DA109" i="9"/>
  <c r="CJ110" i="9"/>
  <c r="CR110" i="9"/>
  <c r="CZ110" i="9"/>
  <c r="CI111" i="9"/>
  <c r="CQ111" i="9"/>
  <c r="CY111" i="9"/>
  <c r="CH112" i="9"/>
  <c r="CP112" i="9"/>
  <c r="CX112" i="9"/>
  <c r="CG113" i="9"/>
  <c r="CO113" i="9"/>
  <c r="CW113" i="9"/>
  <c r="CF114" i="9"/>
  <c r="CN114" i="9"/>
  <c r="CV114" i="9"/>
  <c r="CE115" i="9"/>
  <c r="CM115" i="9"/>
  <c r="CU115" i="9"/>
  <c r="CD116" i="9"/>
  <c r="CL116" i="9"/>
  <c r="CT116" i="9"/>
  <c r="DB116" i="9"/>
  <c r="CK117" i="9"/>
  <c r="CS117" i="9"/>
  <c r="DA117" i="9"/>
  <c r="CJ118" i="9"/>
  <c r="CR118" i="9"/>
  <c r="CZ118" i="9"/>
  <c r="CI119" i="9"/>
  <c r="CQ119" i="9"/>
  <c r="CY119" i="9"/>
  <c r="CH120" i="9"/>
  <c r="CP120" i="9"/>
  <c r="CX120" i="9"/>
  <c r="CG121" i="9"/>
  <c r="CO121" i="9"/>
  <c r="CW121" i="9"/>
  <c r="CF122" i="9"/>
  <c r="CN122" i="9"/>
  <c r="CV122" i="9"/>
  <c r="CE123" i="9"/>
  <c r="CM123" i="9"/>
  <c r="CU123" i="9"/>
  <c r="CD124" i="9"/>
  <c r="CL124" i="9"/>
  <c r="CT124" i="9"/>
  <c r="DB124" i="9"/>
  <c r="CK125" i="9"/>
  <c r="CS125" i="9"/>
  <c r="DA125" i="9"/>
  <c r="CJ126" i="9"/>
  <c r="CR126" i="9"/>
  <c r="CZ126" i="9"/>
  <c r="CI127" i="9"/>
  <c r="CQ127" i="9"/>
  <c r="CY127" i="9"/>
  <c r="CH128" i="9"/>
  <c r="CP128" i="9"/>
  <c r="CX128" i="9"/>
  <c r="CG129" i="9"/>
  <c r="CO129" i="9"/>
  <c r="CW129" i="9"/>
  <c r="CF130" i="9"/>
  <c r="CN130" i="9"/>
  <c r="CV130" i="9"/>
  <c r="CE131" i="9"/>
  <c r="CM131" i="9"/>
  <c r="CU131" i="9"/>
  <c r="CD132" i="9"/>
  <c r="CL132" i="9"/>
  <c r="CT132" i="9"/>
  <c r="DB132" i="9"/>
  <c r="CK133" i="9"/>
  <c r="CS133" i="9"/>
  <c r="DA133" i="9"/>
  <c r="CJ134" i="9"/>
  <c r="CR134" i="9"/>
  <c r="CZ134" i="9"/>
  <c r="CI135" i="9"/>
  <c r="CQ135" i="9"/>
  <c r="CY135" i="9"/>
  <c r="CH136" i="9"/>
  <c r="CP136" i="9"/>
  <c r="CX136" i="9"/>
  <c r="CG137" i="9"/>
  <c r="CO137" i="9"/>
  <c r="CW137" i="9"/>
  <c r="CF138" i="9"/>
  <c r="CN138" i="9"/>
  <c r="CV138" i="9"/>
  <c r="CV62" i="9"/>
  <c r="CK65" i="9"/>
  <c r="CY67" i="9"/>
  <c r="CN70" i="9"/>
  <c r="DB72" i="9"/>
  <c r="CQ75" i="9"/>
  <c r="CF78" i="9"/>
  <c r="CT80" i="9"/>
  <c r="CI83" i="9"/>
  <c r="CW85" i="9"/>
  <c r="CI88" i="9"/>
  <c r="CQ88" i="9"/>
  <c r="CY88" i="9"/>
  <c r="CH89" i="9"/>
  <c r="CP89" i="9"/>
  <c r="CX89" i="9"/>
  <c r="CG90" i="9"/>
  <c r="CO90" i="9"/>
  <c r="CW90" i="9"/>
  <c r="CF91" i="9"/>
  <c r="CN91" i="9"/>
  <c r="CV91" i="9"/>
  <c r="CE92" i="9"/>
  <c r="CM92" i="9"/>
  <c r="CU92" i="9"/>
  <c r="CD93" i="9"/>
  <c r="CL93" i="9"/>
  <c r="CT93" i="9"/>
  <c r="DB93" i="9"/>
  <c r="CK94" i="9"/>
  <c r="CS94" i="9"/>
  <c r="DA94" i="9"/>
  <c r="CJ95" i="9"/>
  <c r="CR95" i="9"/>
  <c r="CZ95" i="9"/>
  <c r="CI96" i="9"/>
  <c r="CQ96" i="9"/>
  <c r="CY96" i="9"/>
  <c r="CH97" i="9"/>
  <c r="CP97" i="9"/>
  <c r="CX97" i="9"/>
  <c r="CG98" i="9"/>
  <c r="CO98" i="9"/>
  <c r="CW98" i="9"/>
  <c r="CF99" i="9"/>
  <c r="CN99" i="9"/>
  <c r="CV99" i="9"/>
  <c r="CE100" i="9"/>
  <c r="CM100" i="9"/>
  <c r="CU100" i="9"/>
  <c r="CD101" i="9"/>
  <c r="CL101" i="9"/>
  <c r="CT101" i="9"/>
  <c r="DB101" i="9"/>
  <c r="CK102" i="9"/>
  <c r="CS102" i="9"/>
  <c r="DA102" i="9"/>
  <c r="CJ103" i="9"/>
  <c r="CR103" i="9"/>
  <c r="CZ103" i="9"/>
  <c r="CI104" i="9"/>
  <c r="CQ104" i="9"/>
  <c r="CY104" i="9"/>
  <c r="CH105" i="9"/>
  <c r="CP105" i="9"/>
  <c r="CX105" i="9"/>
  <c r="CG106" i="9"/>
  <c r="CO106" i="9"/>
  <c r="CW106" i="9"/>
  <c r="CF107" i="9"/>
  <c r="CN107" i="9"/>
  <c r="CV107" i="9"/>
  <c r="CE108" i="9"/>
  <c r="CM108" i="9"/>
  <c r="CU108" i="9"/>
  <c r="CD109" i="9"/>
  <c r="CL109" i="9"/>
  <c r="CT109" i="9"/>
  <c r="DB109" i="9"/>
  <c r="CK110" i="9"/>
  <c r="CS110" i="9"/>
  <c r="DA110" i="9"/>
  <c r="CJ111" i="9"/>
  <c r="CR111" i="9"/>
  <c r="CZ111" i="9"/>
  <c r="CI112" i="9"/>
  <c r="CQ112" i="9"/>
  <c r="CY112" i="9"/>
  <c r="CH113" i="9"/>
  <c r="CP113" i="9"/>
  <c r="CX113" i="9"/>
  <c r="CG114" i="9"/>
  <c r="CO114" i="9"/>
  <c r="CW114" i="9"/>
  <c r="CF115" i="9"/>
  <c r="CN115" i="9"/>
  <c r="CV115" i="9"/>
  <c r="CE116" i="9"/>
  <c r="CM116" i="9"/>
  <c r="CU116" i="9"/>
  <c r="CD117" i="9"/>
  <c r="CL117" i="9"/>
  <c r="CT117" i="9"/>
  <c r="DB117" i="9"/>
  <c r="CK118" i="9"/>
  <c r="CS118" i="9"/>
  <c r="DA118" i="9"/>
  <c r="CJ119" i="9"/>
  <c r="CR119" i="9"/>
  <c r="CZ119" i="9"/>
  <c r="CI120" i="9"/>
  <c r="CQ120" i="9"/>
  <c r="CY120" i="9"/>
  <c r="CH121" i="9"/>
  <c r="CP121" i="9"/>
  <c r="CX121" i="9"/>
  <c r="CG122" i="9"/>
  <c r="CO122" i="9"/>
  <c r="CW122" i="9"/>
  <c r="CF123" i="9"/>
  <c r="CN123" i="9"/>
  <c r="CV123" i="9"/>
  <c r="CE124" i="9"/>
  <c r="CM124" i="9"/>
  <c r="CU124" i="9"/>
  <c r="CD125" i="9"/>
  <c r="CL125" i="9"/>
  <c r="CT125" i="9"/>
  <c r="DB125" i="9"/>
  <c r="CK126" i="9"/>
  <c r="CS126" i="9"/>
  <c r="DA126" i="9"/>
  <c r="CJ127" i="9"/>
  <c r="CR127" i="9"/>
  <c r="CZ127" i="9"/>
  <c r="CI128" i="9"/>
  <c r="CQ128" i="9"/>
  <c r="CY128" i="9"/>
  <c r="CH129" i="9"/>
  <c r="CP129" i="9"/>
  <c r="CX129" i="9"/>
  <c r="CG130" i="9"/>
  <c r="CO130" i="9"/>
  <c r="CW130" i="9"/>
  <c r="CF131" i="9"/>
  <c r="CN131" i="9"/>
  <c r="CV131" i="9"/>
  <c r="CE132" i="9"/>
  <c r="CM132" i="9"/>
  <c r="CU132" i="9"/>
  <c r="CD133" i="9"/>
  <c r="CL133" i="9"/>
  <c r="CT133" i="9"/>
  <c r="DB133" i="9"/>
  <c r="CK134" i="9"/>
  <c r="CS134" i="9"/>
  <c r="DA134" i="9"/>
  <c r="CJ135" i="9"/>
  <c r="CR135" i="9"/>
  <c r="CZ135" i="9"/>
  <c r="CI136" i="9"/>
  <c r="CQ136" i="9"/>
  <c r="CY136" i="9"/>
  <c r="CH137" i="9"/>
  <c r="CP137" i="9"/>
  <c r="CX137" i="9"/>
  <c r="CG138" i="9"/>
  <c r="CO138" i="9"/>
  <c r="CW138" i="9"/>
  <c r="CE63" i="9"/>
  <c r="CS65" i="9"/>
  <c r="CH68" i="9"/>
  <c r="CV70" i="9"/>
  <c r="CK73" i="9"/>
  <c r="CY75" i="9"/>
  <c r="CN78" i="9"/>
  <c r="DB80" i="9"/>
  <c r="CQ83" i="9"/>
  <c r="CF86" i="9"/>
  <c r="CJ88" i="9"/>
  <c r="CR88" i="9"/>
  <c r="CZ88" i="9"/>
  <c r="CI89" i="9"/>
  <c r="CQ89" i="9"/>
  <c r="CY89" i="9"/>
  <c r="CH90" i="9"/>
  <c r="CP90" i="9"/>
  <c r="CX90" i="9"/>
  <c r="CG91" i="9"/>
  <c r="CO91" i="9"/>
  <c r="CW91" i="9"/>
  <c r="CF92" i="9"/>
  <c r="CN92" i="9"/>
  <c r="CV92" i="9"/>
  <c r="CE93" i="9"/>
  <c r="CM93" i="9"/>
  <c r="CU93" i="9"/>
  <c r="CD94" i="9"/>
  <c r="CL94" i="9"/>
  <c r="CT94" i="9"/>
  <c r="DB94" i="9"/>
  <c r="CK95" i="9"/>
  <c r="CS95" i="9"/>
  <c r="DA95" i="9"/>
  <c r="CJ96" i="9"/>
  <c r="CR96" i="9"/>
  <c r="CZ96" i="9"/>
  <c r="CI97" i="9"/>
  <c r="CQ97" i="9"/>
  <c r="CY97" i="9"/>
  <c r="CH98" i="9"/>
  <c r="CP98" i="9"/>
  <c r="CX98" i="9"/>
  <c r="CG99" i="9"/>
  <c r="CO99" i="9"/>
  <c r="CW99" i="9"/>
  <c r="CF100" i="9"/>
  <c r="CN100" i="9"/>
  <c r="CV100" i="9"/>
  <c r="CE101" i="9"/>
  <c r="CM101" i="9"/>
  <c r="CU101" i="9"/>
  <c r="CD102" i="9"/>
  <c r="CL102" i="9"/>
  <c r="CT102" i="9"/>
  <c r="DB102" i="9"/>
  <c r="CK103" i="9"/>
  <c r="CS103" i="9"/>
  <c r="DA103" i="9"/>
  <c r="CJ104" i="9"/>
  <c r="CR104" i="9"/>
  <c r="CZ104" i="9"/>
  <c r="CI105" i="9"/>
  <c r="CQ105" i="9"/>
  <c r="CY105" i="9"/>
  <c r="CH106" i="9"/>
  <c r="CP106" i="9"/>
  <c r="CX106" i="9"/>
  <c r="CG107" i="9"/>
  <c r="CO107" i="9"/>
  <c r="CW107" i="9"/>
  <c r="CF108" i="9"/>
  <c r="CN108" i="9"/>
  <c r="CV108" i="9"/>
  <c r="CE109" i="9"/>
  <c r="CM109" i="9"/>
  <c r="CU109" i="9"/>
  <c r="CD110" i="9"/>
  <c r="CL110" i="9"/>
  <c r="CT110" i="9"/>
  <c r="DB110" i="9"/>
  <c r="CK111" i="9"/>
  <c r="CS111" i="9"/>
  <c r="DA111" i="9"/>
  <c r="CJ112" i="9"/>
  <c r="CR112" i="9"/>
  <c r="CZ112" i="9"/>
  <c r="CI113" i="9"/>
  <c r="CQ113" i="9"/>
  <c r="CY113" i="9"/>
  <c r="CH114" i="9"/>
  <c r="CP114" i="9"/>
  <c r="CX114" i="9"/>
  <c r="CG115" i="9"/>
  <c r="CO115" i="9"/>
  <c r="CW115" i="9"/>
  <c r="CF116" i="9"/>
  <c r="CN116" i="9"/>
  <c r="CV116" i="9"/>
  <c r="CE117" i="9"/>
  <c r="CM117" i="9"/>
  <c r="CU117" i="9"/>
  <c r="CD118" i="9"/>
  <c r="CL118" i="9"/>
  <c r="CT118" i="9"/>
  <c r="DB118" i="9"/>
  <c r="CK119" i="9"/>
  <c r="CS119" i="9"/>
  <c r="DA119" i="9"/>
  <c r="CJ120" i="9"/>
  <c r="CR120" i="9"/>
  <c r="CZ120" i="9"/>
  <c r="CI121" i="9"/>
  <c r="CQ121" i="9"/>
  <c r="CY121" i="9"/>
  <c r="CH122" i="9"/>
  <c r="CP122" i="9"/>
  <c r="CX122" i="9"/>
  <c r="CG123" i="9"/>
  <c r="CO123" i="9"/>
  <c r="CW123" i="9"/>
  <c r="CF124" i="9"/>
  <c r="CN124" i="9"/>
  <c r="CV124" i="9"/>
  <c r="CE125" i="9"/>
  <c r="CM125" i="9"/>
  <c r="CU125" i="9"/>
  <c r="CD126" i="9"/>
  <c r="CL126" i="9"/>
  <c r="CT126" i="9"/>
  <c r="DB126" i="9"/>
  <c r="CK127" i="9"/>
  <c r="CS127" i="9"/>
  <c r="DA127" i="9"/>
  <c r="CJ128" i="9"/>
  <c r="CR128" i="9"/>
  <c r="CZ128" i="9"/>
  <c r="CI129" i="9"/>
  <c r="CQ129" i="9"/>
  <c r="CY129" i="9"/>
  <c r="CH130" i="9"/>
  <c r="CP130" i="9"/>
  <c r="CX130" i="9"/>
  <c r="CG131" i="9"/>
  <c r="CO131" i="9"/>
  <c r="CW131" i="9"/>
  <c r="CF132" i="9"/>
  <c r="CN132" i="9"/>
  <c r="CV132" i="9"/>
  <c r="CE133" i="9"/>
  <c r="CM133" i="9"/>
  <c r="CU133" i="9"/>
  <c r="CD134" i="9"/>
  <c r="CL134" i="9"/>
  <c r="CT134" i="9"/>
  <c r="DB134" i="9"/>
  <c r="CK135" i="9"/>
  <c r="CS135" i="9"/>
  <c r="DA135" i="9"/>
  <c r="CJ136" i="9"/>
  <c r="CR136" i="9"/>
  <c r="CZ136" i="9"/>
  <c r="CI137" i="9"/>
  <c r="CQ137" i="9"/>
  <c r="CY137" i="9"/>
  <c r="CH138" i="9"/>
  <c r="CP138" i="9"/>
  <c r="CX138" i="9"/>
  <c r="CM63" i="9"/>
  <c r="DA65" i="9"/>
  <c r="CP68" i="9"/>
  <c r="CE71" i="9"/>
  <c r="CS73" i="9"/>
  <c r="CH76" i="9"/>
  <c r="CV78" i="9"/>
  <c r="CK81" i="9"/>
  <c r="CY83" i="9"/>
  <c r="CN86" i="9"/>
  <c r="CK88" i="9"/>
  <c r="CS88" i="9"/>
  <c r="DA88" i="9"/>
  <c r="CJ89" i="9"/>
  <c r="CR89" i="9"/>
  <c r="CZ89" i="9"/>
  <c r="CI90" i="9"/>
  <c r="CQ90" i="9"/>
  <c r="CY90" i="9"/>
  <c r="CH91" i="9"/>
  <c r="CP91" i="9"/>
  <c r="CX91" i="9"/>
  <c r="CG92" i="9"/>
  <c r="CO92" i="9"/>
  <c r="CW92" i="9"/>
  <c r="CF93" i="9"/>
  <c r="CN93" i="9"/>
  <c r="CV93" i="9"/>
  <c r="CE94" i="9"/>
  <c r="CM94" i="9"/>
  <c r="CU94" i="9"/>
  <c r="CD95" i="9"/>
  <c r="CL95" i="9"/>
  <c r="CT95" i="9"/>
  <c r="DB95" i="9"/>
  <c r="CK96" i="9"/>
  <c r="CS96" i="9"/>
  <c r="DA96" i="9"/>
  <c r="CJ97" i="9"/>
  <c r="CR97" i="9"/>
  <c r="CZ97" i="9"/>
  <c r="CI98" i="9"/>
  <c r="CQ98" i="9"/>
  <c r="CY98" i="9"/>
  <c r="CH99" i="9"/>
  <c r="CP99" i="9"/>
  <c r="CX99" i="9"/>
  <c r="CG100" i="9"/>
  <c r="CO100" i="9"/>
  <c r="CW100" i="9"/>
  <c r="CF101" i="9"/>
  <c r="CN101" i="9"/>
  <c r="CV101" i="9"/>
  <c r="CE102" i="9"/>
  <c r="CM102" i="9"/>
  <c r="CU102" i="9"/>
  <c r="CD103" i="9"/>
  <c r="CL103" i="9"/>
  <c r="CT103" i="9"/>
  <c r="DB103" i="9"/>
  <c r="CK104" i="9"/>
  <c r="CS104" i="9"/>
  <c r="DA104" i="9"/>
  <c r="CJ105" i="9"/>
  <c r="CR105" i="9"/>
  <c r="CZ105" i="9"/>
  <c r="CI106" i="9"/>
  <c r="CQ106" i="9"/>
  <c r="CY106" i="9"/>
  <c r="CH107" i="9"/>
  <c r="CP107" i="9"/>
  <c r="CX107" i="9"/>
  <c r="CG108" i="9"/>
  <c r="CO108" i="9"/>
  <c r="CW108" i="9"/>
  <c r="CF109" i="9"/>
  <c r="CN109" i="9"/>
  <c r="CV109" i="9"/>
  <c r="CE110" i="9"/>
  <c r="CM110" i="9"/>
  <c r="CU110" i="9"/>
  <c r="CD111" i="9"/>
  <c r="CL111" i="9"/>
  <c r="CT111" i="9"/>
  <c r="DB111" i="9"/>
  <c r="CK112" i="9"/>
  <c r="CS112" i="9"/>
  <c r="DA112" i="9"/>
  <c r="CJ113" i="9"/>
  <c r="CR113" i="9"/>
  <c r="CZ113" i="9"/>
  <c r="CI114" i="9"/>
  <c r="CQ114" i="9"/>
  <c r="CY114" i="9"/>
  <c r="CH115" i="9"/>
  <c r="CP115" i="9"/>
  <c r="CX115" i="9"/>
  <c r="CG116" i="9"/>
  <c r="CO116" i="9"/>
  <c r="CW116" i="9"/>
  <c r="CF117" i="9"/>
  <c r="CN117" i="9"/>
  <c r="CV117" i="9"/>
  <c r="CE118" i="9"/>
  <c r="CM118" i="9"/>
  <c r="CU118" i="9"/>
  <c r="CD119" i="9"/>
  <c r="CL119" i="9"/>
  <c r="CT119" i="9"/>
  <c r="DB119" i="9"/>
  <c r="CK120" i="9"/>
  <c r="CS120" i="9"/>
  <c r="DA120" i="9"/>
  <c r="CJ121" i="9"/>
  <c r="CR121" i="9"/>
  <c r="CZ121" i="9"/>
  <c r="CI122" i="9"/>
  <c r="CQ122" i="9"/>
  <c r="CY122" i="9"/>
  <c r="CH123" i="9"/>
  <c r="CP123" i="9"/>
  <c r="CX123" i="9"/>
  <c r="CG124" i="9"/>
  <c r="CO124" i="9"/>
  <c r="CW124" i="9"/>
  <c r="CF125" i="9"/>
  <c r="CN125" i="9"/>
  <c r="CV125" i="9"/>
  <c r="CE126" i="9"/>
  <c r="CM126" i="9"/>
  <c r="CU126" i="9"/>
  <c r="CD127" i="9"/>
  <c r="CL127" i="9"/>
  <c r="CT127" i="9"/>
  <c r="DB127" i="9"/>
  <c r="CK128" i="9"/>
  <c r="CS128" i="9"/>
  <c r="DA128" i="9"/>
  <c r="CJ129" i="9"/>
  <c r="CR129" i="9"/>
  <c r="CZ129" i="9"/>
  <c r="CI130" i="9"/>
  <c r="CQ130" i="9"/>
  <c r="CY130" i="9"/>
  <c r="CH131" i="9"/>
  <c r="CP131" i="9"/>
  <c r="CX131" i="9"/>
  <c r="CG132" i="9"/>
  <c r="CO132" i="9"/>
  <c r="CW132" i="9"/>
  <c r="CF133" i="9"/>
  <c r="CN133" i="9"/>
  <c r="CV133" i="9"/>
  <c r="CE134" i="9"/>
  <c r="CM134" i="9"/>
  <c r="CU134" i="9"/>
  <c r="CD135" i="9"/>
  <c r="CL135" i="9"/>
  <c r="CT135" i="9"/>
  <c r="DB135" i="9"/>
  <c r="CK136" i="9"/>
  <c r="CS136" i="9"/>
  <c r="DA136" i="9"/>
  <c r="CJ137" i="9"/>
  <c r="CR137" i="9"/>
  <c r="CZ137" i="9"/>
  <c r="CI138" i="9"/>
  <c r="CQ138" i="9"/>
  <c r="CY138" i="9"/>
  <c r="CG61" i="9"/>
  <c r="CU63" i="9"/>
  <c r="CJ66" i="9"/>
  <c r="CX68" i="9"/>
  <c r="CM71" i="9"/>
  <c r="DA73" i="9"/>
  <c r="CP76" i="9"/>
  <c r="CE79" i="9"/>
  <c r="CS81" i="9"/>
  <c r="CH84" i="9"/>
  <c r="CV86" i="9"/>
  <c r="CL88" i="9"/>
  <c r="CT88" i="9"/>
  <c r="DB88" i="9"/>
  <c r="CK89" i="9"/>
  <c r="CS89" i="9"/>
  <c r="DA89" i="9"/>
  <c r="CJ90" i="9"/>
  <c r="CR90" i="9"/>
  <c r="CZ90" i="9"/>
  <c r="CI91" i="9"/>
  <c r="CQ91" i="9"/>
  <c r="CY91" i="9"/>
  <c r="CH92" i="9"/>
  <c r="CP92" i="9"/>
  <c r="CX92" i="9"/>
  <c r="CG93" i="9"/>
  <c r="CO93" i="9"/>
  <c r="CW93" i="9"/>
  <c r="CF94" i="9"/>
  <c r="CN94" i="9"/>
  <c r="CV94" i="9"/>
  <c r="CE95" i="9"/>
  <c r="CM95" i="9"/>
  <c r="CU95" i="9"/>
  <c r="CD96" i="9"/>
  <c r="CL96" i="9"/>
  <c r="CT96" i="9"/>
  <c r="DB96" i="9"/>
  <c r="CK97" i="9"/>
  <c r="CS97" i="9"/>
  <c r="DA97" i="9"/>
  <c r="CJ98" i="9"/>
  <c r="CR98" i="9"/>
  <c r="CZ98" i="9"/>
  <c r="CI99" i="9"/>
  <c r="CQ99" i="9"/>
  <c r="CY99" i="9"/>
  <c r="CH100" i="9"/>
  <c r="CP100" i="9"/>
  <c r="CX100" i="9"/>
  <c r="CG101" i="9"/>
  <c r="CO101" i="9"/>
  <c r="CW101" i="9"/>
  <c r="CF102" i="9"/>
  <c r="CN102" i="9"/>
  <c r="CV102" i="9"/>
  <c r="CE103" i="9"/>
  <c r="CM103" i="9"/>
  <c r="CU103" i="9"/>
  <c r="CD104" i="9"/>
  <c r="CL104" i="9"/>
  <c r="CT104" i="9"/>
  <c r="DB104" i="9"/>
  <c r="CK105" i="9"/>
  <c r="CS105" i="9"/>
  <c r="DA105" i="9"/>
  <c r="CJ106" i="9"/>
  <c r="CR106" i="9"/>
  <c r="CZ106" i="9"/>
  <c r="CI107" i="9"/>
  <c r="CQ107" i="9"/>
  <c r="CY107" i="9"/>
  <c r="CH108" i="9"/>
  <c r="CP108" i="9"/>
  <c r="CX108" i="9"/>
  <c r="CG109" i="9"/>
  <c r="CO109" i="9"/>
  <c r="CW109" i="9"/>
  <c r="CF110" i="9"/>
  <c r="CN110" i="9"/>
  <c r="CV110" i="9"/>
  <c r="CE111" i="9"/>
  <c r="CM111" i="9"/>
  <c r="CU111" i="9"/>
  <c r="CD112" i="9"/>
  <c r="CL112" i="9"/>
  <c r="CT112" i="9"/>
  <c r="DB112" i="9"/>
  <c r="CK113" i="9"/>
  <c r="CS113" i="9"/>
  <c r="DA113" i="9"/>
  <c r="CJ114" i="9"/>
  <c r="CR114" i="9"/>
  <c r="CZ114" i="9"/>
  <c r="CI115" i="9"/>
  <c r="CQ115" i="9"/>
  <c r="CY115" i="9"/>
  <c r="CH116" i="9"/>
  <c r="CP116" i="9"/>
  <c r="CX116" i="9"/>
  <c r="CG117" i="9"/>
  <c r="CO117" i="9"/>
  <c r="CW117" i="9"/>
  <c r="CF118" i="9"/>
  <c r="CN118" i="9"/>
  <c r="CV118" i="9"/>
  <c r="CE119" i="9"/>
  <c r="CM119" i="9"/>
  <c r="CU119" i="9"/>
  <c r="CD120" i="9"/>
  <c r="CL120" i="9"/>
  <c r="CT120" i="9"/>
  <c r="DB120" i="9"/>
  <c r="CK121" i="9"/>
  <c r="CS121" i="9"/>
  <c r="DA121" i="9"/>
  <c r="CJ122" i="9"/>
  <c r="CR122" i="9"/>
  <c r="CZ122" i="9"/>
  <c r="CI123" i="9"/>
  <c r="CQ123" i="9"/>
  <c r="CY123" i="9"/>
  <c r="CH124" i="9"/>
  <c r="CP124" i="9"/>
  <c r="CX124" i="9"/>
  <c r="CG125" i="9"/>
  <c r="CO125" i="9"/>
  <c r="CW125" i="9"/>
  <c r="CF126" i="9"/>
  <c r="CN126" i="9"/>
  <c r="CV126" i="9"/>
  <c r="CE127" i="9"/>
  <c r="CM127" i="9"/>
  <c r="CU127" i="9"/>
  <c r="CD128" i="9"/>
  <c r="CL128" i="9"/>
  <c r="CT128" i="9"/>
  <c r="DB128" i="9"/>
  <c r="CK129" i="9"/>
  <c r="CS129" i="9"/>
  <c r="DA129" i="9"/>
  <c r="CJ130" i="9"/>
  <c r="CR130" i="9"/>
  <c r="CZ130" i="9"/>
  <c r="CI131" i="9"/>
  <c r="CQ131" i="9"/>
  <c r="CY131" i="9"/>
  <c r="CH132" i="9"/>
  <c r="CP132" i="9"/>
  <c r="CX132" i="9"/>
  <c r="CG133" i="9"/>
  <c r="CO133" i="9"/>
  <c r="CW133" i="9"/>
  <c r="CF134" i="9"/>
  <c r="CN134" i="9"/>
  <c r="CV134" i="9"/>
  <c r="CE135" i="9"/>
  <c r="CM135" i="9"/>
  <c r="CU135" i="9"/>
  <c r="CD136" i="9"/>
  <c r="CL136" i="9"/>
  <c r="CT136" i="9"/>
  <c r="DB136" i="9"/>
  <c r="CK137" i="9"/>
  <c r="CS137" i="9"/>
  <c r="DA137" i="9"/>
  <c r="CJ138" i="9"/>
  <c r="CR138" i="9"/>
  <c r="CZ138" i="9"/>
  <c r="CW61" i="9"/>
  <c r="CL64" i="9"/>
  <c r="CZ66" i="9"/>
  <c r="CO69" i="9"/>
  <c r="CD72" i="9"/>
  <c r="CR74" i="9"/>
  <c r="CG77" i="9"/>
  <c r="CU79" i="9"/>
  <c r="CJ82" i="9"/>
  <c r="CX84" i="9"/>
  <c r="CM87" i="9"/>
  <c r="CN88" i="9"/>
  <c r="CV88" i="9"/>
  <c r="CE89" i="9"/>
  <c r="CM89" i="9"/>
  <c r="CU89" i="9"/>
  <c r="CD90" i="9"/>
  <c r="CL90" i="9"/>
  <c r="CT90" i="9"/>
  <c r="DB90" i="9"/>
  <c r="CK91" i="9"/>
  <c r="CS91" i="9"/>
  <c r="DA91" i="9"/>
  <c r="CJ92" i="9"/>
  <c r="CR92" i="9"/>
  <c r="CZ92" i="9"/>
  <c r="CI93" i="9"/>
  <c r="CQ93" i="9"/>
  <c r="CY93" i="9"/>
  <c r="CH94" i="9"/>
  <c r="CP94" i="9"/>
  <c r="CX94" i="9"/>
  <c r="CG95" i="9"/>
  <c r="CO95" i="9"/>
  <c r="CW95" i="9"/>
  <c r="CF96" i="9"/>
  <c r="CN96" i="9"/>
  <c r="CV96" i="9"/>
  <c r="CE97" i="9"/>
  <c r="CM97" i="9"/>
  <c r="CU97" i="9"/>
  <c r="CD98" i="9"/>
  <c r="CL98" i="9"/>
  <c r="CT98" i="9"/>
  <c r="DB98" i="9"/>
  <c r="CK99" i="9"/>
  <c r="CS99" i="9"/>
  <c r="DA99" i="9"/>
  <c r="CJ100" i="9"/>
  <c r="CR100" i="9"/>
  <c r="CZ100" i="9"/>
  <c r="CI101" i="9"/>
  <c r="CQ101" i="9"/>
  <c r="CY101" i="9"/>
  <c r="CH102" i="9"/>
  <c r="CP102" i="9"/>
  <c r="CX102" i="9"/>
  <c r="CG103" i="9"/>
  <c r="CO103" i="9"/>
  <c r="CW103" i="9"/>
  <c r="CF104" i="9"/>
  <c r="CN104" i="9"/>
  <c r="CV104" i="9"/>
  <c r="CE105" i="9"/>
  <c r="CM105" i="9"/>
  <c r="CU105" i="9"/>
  <c r="CD106" i="9"/>
  <c r="CL106" i="9"/>
  <c r="CT106" i="9"/>
  <c r="DB106" i="9"/>
  <c r="CK107" i="9"/>
  <c r="CS107" i="9"/>
  <c r="DA107" i="9"/>
  <c r="CJ108" i="9"/>
  <c r="CR108" i="9"/>
  <c r="CZ108" i="9"/>
  <c r="CI109" i="9"/>
  <c r="CQ109" i="9"/>
  <c r="CY109" i="9"/>
  <c r="CH110" i="9"/>
  <c r="CP110" i="9"/>
  <c r="CX110" i="9"/>
  <c r="CG111" i="9"/>
  <c r="CO111" i="9"/>
  <c r="CW111" i="9"/>
  <c r="CF112" i="9"/>
  <c r="CN112" i="9"/>
  <c r="CV112" i="9"/>
  <c r="CE113" i="9"/>
  <c r="CM113" i="9"/>
  <c r="CU113" i="9"/>
  <c r="CD114" i="9"/>
  <c r="CL114" i="9"/>
  <c r="CT114" i="9"/>
  <c r="DB114" i="9"/>
  <c r="CK115" i="9"/>
  <c r="CS115" i="9"/>
  <c r="DA115" i="9"/>
  <c r="CJ116" i="9"/>
  <c r="CR116" i="9"/>
  <c r="CZ116" i="9"/>
  <c r="CI117" i="9"/>
  <c r="CQ117" i="9"/>
  <c r="CY117" i="9"/>
  <c r="CH118" i="9"/>
  <c r="CP118" i="9"/>
  <c r="CX118" i="9"/>
  <c r="CG119" i="9"/>
  <c r="CO119" i="9"/>
  <c r="CW119" i="9"/>
  <c r="CF120" i="9"/>
  <c r="CN120" i="9"/>
  <c r="CV120" i="9"/>
  <c r="CE121" i="9"/>
  <c r="CM121" i="9"/>
  <c r="CU121" i="9"/>
  <c r="CD122" i="9"/>
  <c r="CL122" i="9"/>
  <c r="CT122" i="9"/>
  <c r="DB122" i="9"/>
  <c r="CK123" i="9"/>
  <c r="CS123" i="9"/>
  <c r="DA123" i="9"/>
  <c r="CJ124" i="9"/>
  <c r="CR124" i="9"/>
  <c r="CZ124" i="9"/>
  <c r="CI125" i="9"/>
  <c r="CQ125" i="9"/>
  <c r="CY125" i="9"/>
  <c r="CH126" i="9"/>
  <c r="CP126" i="9"/>
  <c r="CX126" i="9"/>
  <c r="CG127" i="9"/>
  <c r="CO127" i="9"/>
  <c r="CW127" i="9"/>
  <c r="CF128" i="9"/>
  <c r="CN128" i="9"/>
  <c r="CV128" i="9"/>
  <c r="CE129" i="9"/>
  <c r="CM129" i="9"/>
  <c r="CU129" i="9"/>
  <c r="CD130" i="9"/>
  <c r="CL130" i="9"/>
  <c r="CT130" i="9"/>
  <c r="DB130" i="9"/>
  <c r="CK131" i="9"/>
  <c r="CS131" i="9"/>
  <c r="DA131" i="9"/>
  <c r="CJ132" i="9"/>
  <c r="CR132" i="9"/>
  <c r="CZ132" i="9"/>
  <c r="CI133" i="9"/>
  <c r="CQ133" i="9"/>
  <c r="CY133" i="9"/>
  <c r="CH134" i="9"/>
  <c r="CP134" i="9"/>
  <c r="CX134" i="9"/>
  <c r="CG135" i="9"/>
  <c r="CO135" i="9"/>
  <c r="CW135" i="9"/>
  <c r="CF136" i="9"/>
  <c r="CN136" i="9"/>
  <c r="CV136" i="9"/>
  <c r="CR66" i="9"/>
  <c r="CX76" i="9"/>
  <c r="CE87" i="9"/>
  <c r="CL89" i="9"/>
  <c r="CS90" i="9"/>
  <c r="CZ91" i="9"/>
  <c r="CH93" i="9"/>
  <c r="CO94" i="9"/>
  <c r="CV95" i="9"/>
  <c r="CD97" i="9"/>
  <c r="CK98" i="9"/>
  <c r="CR99" i="9"/>
  <c r="CY100" i="9"/>
  <c r="CG102" i="9"/>
  <c r="CN103" i="9"/>
  <c r="CU104" i="9"/>
  <c r="DB105" i="9"/>
  <c r="CJ107" i="9"/>
  <c r="CQ108" i="9"/>
  <c r="CX109" i="9"/>
  <c r="CF111" i="9"/>
  <c r="CM112" i="9"/>
  <c r="CT113" i="9"/>
  <c r="DA114" i="9"/>
  <c r="CI116" i="9"/>
  <c r="CP117" i="9"/>
  <c r="CW118" i="9"/>
  <c r="CE120" i="9"/>
  <c r="CL121" i="9"/>
  <c r="CS122" i="9"/>
  <c r="CZ123" i="9"/>
  <c r="CH125" i="9"/>
  <c r="CO126" i="9"/>
  <c r="CV127" i="9"/>
  <c r="CD129" i="9"/>
  <c r="CK130" i="9"/>
  <c r="CR131" i="9"/>
  <c r="CY132" i="9"/>
  <c r="CG134" i="9"/>
  <c r="CN135" i="9"/>
  <c r="CU136" i="9"/>
  <c r="CT137" i="9"/>
  <c r="CM138" i="9"/>
  <c r="CF139" i="9"/>
  <c r="CN139" i="9"/>
  <c r="CV139" i="9"/>
  <c r="CE140" i="9"/>
  <c r="CM140" i="9"/>
  <c r="CU140" i="9"/>
  <c r="CD141" i="9"/>
  <c r="CL141" i="9"/>
  <c r="CT141" i="9"/>
  <c r="DB141" i="9"/>
  <c r="CK142" i="9"/>
  <c r="CS142" i="9"/>
  <c r="DA142" i="9"/>
  <c r="CJ143" i="9"/>
  <c r="CR143" i="9"/>
  <c r="CZ143" i="9"/>
  <c r="CI144" i="9"/>
  <c r="CQ144" i="9"/>
  <c r="CY144" i="9"/>
  <c r="CH145" i="9"/>
  <c r="CP145" i="9"/>
  <c r="CX145" i="9"/>
  <c r="CG146" i="9"/>
  <c r="CO146" i="9"/>
  <c r="CW146" i="9"/>
  <c r="CF147" i="9"/>
  <c r="CN147" i="9"/>
  <c r="CV147" i="9"/>
  <c r="CE148" i="9"/>
  <c r="CM148" i="9"/>
  <c r="CU148" i="9"/>
  <c r="CD149" i="9"/>
  <c r="CL149" i="9"/>
  <c r="CT149" i="9"/>
  <c r="DB149" i="9"/>
  <c r="CK150" i="9"/>
  <c r="CS150" i="9"/>
  <c r="DA150" i="9"/>
  <c r="CJ151" i="9"/>
  <c r="CR151" i="9"/>
  <c r="CZ151" i="9"/>
  <c r="CI152" i="9"/>
  <c r="CQ152" i="9"/>
  <c r="CY152" i="9"/>
  <c r="CH153" i="9"/>
  <c r="CP153" i="9"/>
  <c r="CX153" i="9"/>
  <c r="CG154" i="9"/>
  <c r="CO154" i="9"/>
  <c r="CW154" i="9"/>
  <c r="CF155" i="9"/>
  <c r="CN155" i="9"/>
  <c r="CV155" i="9"/>
  <c r="CE156" i="9"/>
  <c r="CM156" i="9"/>
  <c r="CU156" i="9"/>
  <c r="CD157" i="9"/>
  <c r="CL157" i="9"/>
  <c r="CT157" i="9"/>
  <c r="DB157" i="9"/>
  <c r="CK158" i="9"/>
  <c r="CS158" i="9"/>
  <c r="DA158" i="9"/>
  <c r="CJ159" i="9"/>
  <c r="CR159" i="9"/>
  <c r="CZ159" i="9"/>
  <c r="CJ60" i="9"/>
  <c r="CR60" i="9"/>
  <c r="CZ60" i="9"/>
  <c r="CL72" i="9"/>
  <c r="CH95" i="9"/>
  <c r="CD99" i="9"/>
  <c r="CG104" i="9"/>
  <c r="CX111" i="9"/>
  <c r="DA116" i="9"/>
  <c r="CS124" i="9"/>
  <c r="CD131" i="9"/>
  <c r="CL137" i="9"/>
  <c r="DA139" i="9"/>
  <c r="CZ140" i="9"/>
  <c r="CH142" i="9"/>
  <c r="CO143" i="9"/>
  <c r="CV144" i="9"/>
  <c r="CD146" i="9"/>
  <c r="CT146" i="9"/>
  <c r="CJ148" i="9"/>
  <c r="CY149" i="9"/>
  <c r="CO151" i="9"/>
  <c r="CE153" i="9"/>
  <c r="DB154" i="9"/>
  <c r="CR156" i="9"/>
  <c r="CH158" i="9"/>
  <c r="CW159" i="9"/>
  <c r="CI67" i="9"/>
  <c r="CO77" i="9"/>
  <c r="CU87" i="9"/>
  <c r="CN89" i="9"/>
  <c r="CU90" i="9"/>
  <c r="DB91" i="9"/>
  <c r="CJ93" i="9"/>
  <c r="CQ94" i="9"/>
  <c r="CX95" i="9"/>
  <c r="CF97" i="9"/>
  <c r="CM98" i="9"/>
  <c r="CT99" i="9"/>
  <c r="DA100" i="9"/>
  <c r="CI102" i="9"/>
  <c r="CP103" i="9"/>
  <c r="CW104" i="9"/>
  <c r="CE106" i="9"/>
  <c r="CL107" i="9"/>
  <c r="CS108" i="9"/>
  <c r="CZ109" i="9"/>
  <c r="CH111" i="9"/>
  <c r="CO112" i="9"/>
  <c r="CV113" i="9"/>
  <c r="CD115" i="9"/>
  <c r="CK116" i="9"/>
  <c r="CR117" i="9"/>
  <c r="CY118" i="9"/>
  <c r="CG120" i="9"/>
  <c r="CN121" i="9"/>
  <c r="CU122" i="9"/>
  <c r="DB123" i="9"/>
  <c r="CJ125" i="9"/>
  <c r="CQ126" i="9"/>
  <c r="CX127" i="9"/>
  <c r="CF129" i="9"/>
  <c r="CM130" i="9"/>
  <c r="CT131" i="9"/>
  <c r="DA132" i="9"/>
  <c r="CI134" i="9"/>
  <c r="CP135" i="9"/>
  <c r="CW136" i="9"/>
  <c r="CU137" i="9"/>
  <c r="CS138" i="9"/>
  <c r="CG139" i="9"/>
  <c r="CO139" i="9"/>
  <c r="CW139" i="9"/>
  <c r="CF140" i="9"/>
  <c r="CN140" i="9"/>
  <c r="CV140" i="9"/>
  <c r="CE141" i="9"/>
  <c r="CM141" i="9"/>
  <c r="CU141" i="9"/>
  <c r="CD142" i="9"/>
  <c r="CL142" i="9"/>
  <c r="CT142" i="9"/>
  <c r="DB142" i="9"/>
  <c r="CK143" i="9"/>
  <c r="CS143" i="9"/>
  <c r="DA143" i="9"/>
  <c r="CJ144" i="9"/>
  <c r="CR144" i="9"/>
  <c r="CZ144" i="9"/>
  <c r="CI145" i="9"/>
  <c r="CQ145" i="9"/>
  <c r="CY145" i="9"/>
  <c r="CH146" i="9"/>
  <c r="CP146" i="9"/>
  <c r="CX146" i="9"/>
  <c r="CG147" i="9"/>
  <c r="CO147" i="9"/>
  <c r="CW147" i="9"/>
  <c r="CF148" i="9"/>
  <c r="CN148" i="9"/>
  <c r="CV148" i="9"/>
  <c r="CE149" i="9"/>
  <c r="CM149" i="9"/>
  <c r="CU149" i="9"/>
  <c r="CD150" i="9"/>
  <c r="CL150" i="9"/>
  <c r="CT150" i="9"/>
  <c r="DB150" i="9"/>
  <c r="CK151" i="9"/>
  <c r="CS151" i="9"/>
  <c r="DA151" i="9"/>
  <c r="CJ152" i="9"/>
  <c r="CR152" i="9"/>
  <c r="CZ152" i="9"/>
  <c r="CI153" i="9"/>
  <c r="CQ153" i="9"/>
  <c r="CY153" i="9"/>
  <c r="CH154" i="9"/>
  <c r="CP154" i="9"/>
  <c r="CX154" i="9"/>
  <c r="CG155" i="9"/>
  <c r="CO155" i="9"/>
  <c r="CW155" i="9"/>
  <c r="CF156" i="9"/>
  <c r="CN156" i="9"/>
  <c r="CV156" i="9"/>
  <c r="CE157" i="9"/>
  <c r="CM157" i="9"/>
  <c r="CU157" i="9"/>
  <c r="CD158" i="9"/>
  <c r="CL158" i="9"/>
  <c r="CT158" i="9"/>
  <c r="DB158" i="9"/>
  <c r="CK159" i="9"/>
  <c r="CS159" i="9"/>
  <c r="DA159" i="9"/>
  <c r="CK60" i="9"/>
  <c r="CS60" i="9"/>
  <c r="DA60" i="9"/>
  <c r="CW88" i="9"/>
  <c r="CZ93" i="9"/>
  <c r="CV97" i="9"/>
  <c r="CY102" i="9"/>
  <c r="DB107" i="9"/>
  <c r="CF113" i="9"/>
  <c r="CP119" i="9"/>
  <c r="CL123" i="9"/>
  <c r="CO128" i="9"/>
  <c r="CY134" i="9"/>
  <c r="CS139" i="9"/>
  <c r="CI141" i="9"/>
  <c r="CY141" i="9"/>
  <c r="CG143" i="9"/>
  <c r="CN144" i="9"/>
  <c r="CL146" i="9"/>
  <c r="DA147" i="9"/>
  <c r="CZ148" i="9"/>
  <c r="CH150" i="9"/>
  <c r="CW151" i="9"/>
  <c r="CM153" i="9"/>
  <c r="CT154" i="9"/>
  <c r="CJ156" i="9"/>
  <c r="CQ157" i="9"/>
  <c r="CG159" i="9"/>
  <c r="CG69" i="9"/>
  <c r="CM79" i="9"/>
  <c r="CM88" i="9"/>
  <c r="CT89" i="9"/>
  <c r="DA90" i="9"/>
  <c r="CI92" i="9"/>
  <c r="CP93" i="9"/>
  <c r="CW94" i="9"/>
  <c r="CE96" i="9"/>
  <c r="CL97" i="9"/>
  <c r="CS98" i="9"/>
  <c r="CZ99" i="9"/>
  <c r="CH101" i="9"/>
  <c r="CO102" i="9"/>
  <c r="CV103" i="9"/>
  <c r="CD105" i="9"/>
  <c r="CK106" i="9"/>
  <c r="CR107" i="9"/>
  <c r="CY108" i="9"/>
  <c r="CG110" i="9"/>
  <c r="CN111" i="9"/>
  <c r="CU112" i="9"/>
  <c r="DB113" i="9"/>
  <c r="CJ115" i="9"/>
  <c r="CQ116" i="9"/>
  <c r="CX117" i="9"/>
  <c r="CF119" i="9"/>
  <c r="CM120" i="9"/>
  <c r="CT121" i="9"/>
  <c r="DA122" i="9"/>
  <c r="CI124" i="9"/>
  <c r="CP125" i="9"/>
  <c r="CW126" i="9"/>
  <c r="CE128" i="9"/>
  <c r="CL129" i="9"/>
  <c r="CS130" i="9"/>
  <c r="CZ131" i="9"/>
  <c r="CH133" i="9"/>
  <c r="CO134" i="9"/>
  <c r="CV135" i="9"/>
  <c r="CD137" i="9"/>
  <c r="CV137" i="9"/>
  <c r="CT138" i="9"/>
  <c r="CH139" i="9"/>
  <c r="CP139" i="9"/>
  <c r="CX139" i="9"/>
  <c r="CG140" i="9"/>
  <c r="CO140" i="9"/>
  <c r="CW140" i="9"/>
  <c r="CF141" i="9"/>
  <c r="CN141" i="9"/>
  <c r="CV141" i="9"/>
  <c r="CE142" i="9"/>
  <c r="CM142" i="9"/>
  <c r="CU142" i="9"/>
  <c r="CD143" i="9"/>
  <c r="CL143" i="9"/>
  <c r="CT143" i="9"/>
  <c r="DB143" i="9"/>
  <c r="CK144" i="9"/>
  <c r="CS144" i="9"/>
  <c r="DA144" i="9"/>
  <c r="CJ145" i="9"/>
  <c r="CR145" i="9"/>
  <c r="CZ145" i="9"/>
  <c r="CI146" i="9"/>
  <c r="CQ146" i="9"/>
  <c r="CY146" i="9"/>
  <c r="CH147" i="9"/>
  <c r="CP147" i="9"/>
  <c r="CX147" i="9"/>
  <c r="CG148" i="9"/>
  <c r="CO148" i="9"/>
  <c r="CW148" i="9"/>
  <c r="CF149" i="9"/>
  <c r="CN149" i="9"/>
  <c r="CV149" i="9"/>
  <c r="CE150" i="9"/>
  <c r="CM150" i="9"/>
  <c r="CU150" i="9"/>
  <c r="CD151" i="9"/>
  <c r="CL151" i="9"/>
  <c r="CT151" i="9"/>
  <c r="DB151" i="9"/>
  <c r="CK152" i="9"/>
  <c r="CS152" i="9"/>
  <c r="DA152" i="9"/>
  <c r="CJ153" i="9"/>
  <c r="CR153" i="9"/>
  <c r="CZ153" i="9"/>
  <c r="CI154" i="9"/>
  <c r="CQ154" i="9"/>
  <c r="CY154" i="9"/>
  <c r="CH155" i="9"/>
  <c r="CP155" i="9"/>
  <c r="CX155" i="9"/>
  <c r="CG156" i="9"/>
  <c r="CO156" i="9"/>
  <c r="CW156" i="9"/>
  <c r="CF157" i="9"/>
  <c r="CN157" i="9"/>
  <c r="CV157" i="9"/>
  <c r="CE158" i="9"/>
  <c r="CM158" i="9"/>
  <c r="CU158" i="9"/>
  <c r="CD159" i="9"/>
  <c r="CL159" i="9"/>
  <c r="CT159" i="9"/>
  <c r="DB159" i="9"/>
  <c r="CL60" i="9"/>
  <c r="CT60" i="9"/>
  <c r="DB60" i="9"/>
  <c r="CR82" i="9"/>
  <c r="CU106" i="9"/>
  <c r="CI118" i="9"/>
  <c r="CH127" i="9"/>
  <c r="CR133" i="9"/>
  <c r="CE138" i="9"/>
  <c r="CE145" i="9"/>
  <c r="CS147" i="9"/>
  <c r="CQ149" i="9"/>
  <c r="CG151" i="9"/>
  <c r="CV152" i="9"/>
  <c r="CL154" i="9"/>
  <c r="CS155" i="9"/>
  <c r="CZ156" i="9"/>
  <c r="CP158" i="9"/>
  <c r="CG60" i="9"/>
  <c r="CW69" i="9"/>
  <c r="CD80" i="9"/>
  <c r="CO88" i="9"/>
  <c r="CV89" i="9"/>
  <c r="CD91" i="9"/>
  <c r="CK92" i="9"/>
  <c r="CR93" i="9"/>
  <c r="CY94" i="9"/>
  <c r="CG96" i="9"/>
  <c r="CN97" i="9"/>
  <c r="CU98" i="9"/>
  <c r="DB99" i="9"/>
  <c r="CJ101" i="9"/>
  <c r="CQ102" i="9"/>
  <c r="CX103" i="9"/>
  <c r="CF105" i="9"/>
  <c r="CM106" i="9"/>
  <c r="CT107" i="9"/>
  <c r="DA108" i="9"/>
  <c r="CI110" i="9"/>
  <c r="CP111" i="9"/>
  <c r="CW112" i="9"/>
  <c r="CE114" i="9"/>
  <c r="CL115" i="9"/>
  <c r="CS116" i="9"/>
  <c r="CZ117" i="9"/>
  <c r="CH119" i="9"/>
  <c r="CO120" i="9"/>
  <c r="CV121" i="9"/>
  <c r="CD123" i="9"/>
  <c r="CK124" i="9"/>
  <c r="CR125" i="9"/>
  <c r="CY126" i="9"/>
  <c r="CG128" i="9"/>
  <c r="CN129" i="9"/>
  <c r="CU130" i="9"/>
  <c r="DB131" i="9"/>
  <c r="CJ133" i="9"/>
  <c r="CQ134" i="9"/>
  <c r="CX135" i="9"/>
  <c r="CE137" i="9"/>
  <c r="DB137" i="9"/>
  <c r="CU138" i="9"/>
  <c r="CI139" i="9"/>
  <c r="CQ139" i="9"/>
  <c r="CY139" i="9"/>
  <c r="CH140" i="9"/>
  <c r="CP140" i="9"/>
  <c r="CX140" i="9"/>
  <c r="CG141" i="9"/>
  <c r="CO141" i="9"/>
  <c r="CW141" i="9"/>
  <c r="CF142" i="9"/>
  <c r="CN142" i="9"/>
  <c r="CV142" i="9"/>
  <c r="CE143" i="9"/>
  <c r="CM143" i="9"/>
  <c r="CU143" i="9"/>
  <c r="CD144" i="9"/>
  <c r="CL144" i="9"/>
  <c r="CT144" i="9"/>
  <c r="DB144" i="9"/>
  <c r="CK145" i="9"/>
  <c r="CS145" i="9"/>
  <c r="DA145" i="9"/>
  <c r="CJ146" i="9"/>
  <c r="CR146" i="9"/>
  <c r="CZ146" i="9"/>
  <c r="CI147" i="9"/>
  <c r="CQ147" i="9"/>
  <c r="CY147" i="9"/>
  <c r="CH148" i="9"/>
  <c r="CP148" i="9"/>
  <c r="CX148" i="9"/>
  <c r="CG149" i="9"/>
  <c r="CO149" i="9"/>
  <c r="CW149" i="9"/>
  <c r="CF150" i="9"/>
  <c r="CN150" i="9"/>
  <c r="CV150" i="9"/>
  <c r="CE151" i="9"/>
  <c r="CM151" i="9"/>
  <c r="CU151" i="9"/>
  <c r="CD152" i="9"/>
  <c r="CL152" i="9"/>
  <c r="CT152" i="9"/>
  <c r="DB152" i="9"/>
  <c r="CK153" i="9"/>
  <c r="CS153" i="9"/>
  <c r="DA153" i="9"/>
  <c r="CJ154" i="9"/>
  <c r="CR154" i="9"/>
  <c r="CZ154" i="9"/>
  <c r="CI155" i="9"/>
  <c r="CQ155" i="9"/>
  <c r="CY155" i="9"/>
  <c r="CH156" i="9"/>
  <c r="CP156" i="9"/>
  <c r="CX156" i="9"/>
  <c r="CG157" i="9"/>
  <c r="CO157" i="9"/>
  <c r="CW157" i="9"/>
  <c r="CF158" i="9"/>
  <c r="CN158" i="9"/>
  <c r="CV158" i="9"/>
  <c r="CE159" i="9"/>
  <c r="CM159" i="9"/>
  <c r="CU159" i="9"/>
  <c r="CE60" i="9"/>
  <c r="CM60" i="9"/>
  <c r="CU60" i="9"/>
  <c r="CD60" i="9"/>
  <c r="CF62" i="9"/>
  <c r="CL91" i="9"/>
  <c r="CS92" i="9"/>
  <c r="CO96" i="9"/>
  <c r="CK100" i="9"/>
  <c r="CN105" i="9"/>
  <c r="CQ110" i="9"/>
  <c r="CM114" i="9"/>
  <c r="CW120" i="9"/>
  <c r="CZ125" i="9"/>
  <c r="CV129" i="9"/>
  <c r="CG136" i="9"/>
  <c r="CK139" i="9"/>
  <c r="CJ140" i="9"/>
  <c r="CQ141" i="9"/>
  <c r="CX142" i="9"/>
  <c r="CF144" i="9"/>
  <c r="CU145" i="9"/>
  <c r="CK147" i="9"/>
  <c r="CI149" i="9"/>
  <c r="CX150" i="9"/>
  <c r="CN152" i="9"/>
  <c r="CD154" i="9"/>
  <c r="DA155" i="9"/>
  <c r="CY157" i="9"/>
  <c r="CO159" i="9"/>
  <c r="CW60" i="9"/>
  <c r="CO61" i="9"/>
  <c r="CU71" i="9"/>
  <c r="DA81" i="9"/>
  <c r="CU88" i="9"/>
  <c r="DB89" i="9"/>
  <c r="CJ91" i="9"/>
  <c r="CQ92" i="9"/>
  <c r="CX93" i="9"/>
  <c r="CF95" i="9"/>
  <c r="CM96" i="9"/>
  <c r="CT97" i="9"/>
  <c r="DA98" i="9"/>
  <c r="CI100" i="9"/>
  <c r="CP101" i="9"/>
  <c r="CW102" i="9"/>
  <c r="CE104" i="9"/>
  <c r="CL105" i="9"/>
  <c r="CS106" i="9"/>
  <c r="CZ107" i="9"/>
  <c r="CH109" i="9"/>
  <c r="CO110" i="9"/>
  <c r="CV111" i="9"/>
  <c r="CD113" i="9"/>
  <c r="CK114" i="9"/>
  <c r="CR115" i="9"/>
  <c r="CY116" i="9"/>
  <c r="CG118" i="9"/>
  <c r="CN119" i="9"/>
  <c r="CU120" i="9"/>
  <c r="DB121" i="9"/>
  <c r="CJ123" i="9"/>
  <c r="CQ124" i="9"/>
  <c r="CX125" i="9"/>
  <c r="CF127" i="9"/>
  <c r="CM128" i="9"/>
  <c r="CT129" i="9"/>
  <c r="DA130" i="9"/>
  <c r="CI132" i="9"/>
  <c r="CP133" i="9"/>
  <c r="CW134" i="9"/>
  <c r="CE136" i="9"/>
  <c r="CF137" i="9"/>
  <c r="CD138" i="9"/>
  <c r="DA138" i="9"/>
  <c r="CJ139" i="9"/>
  <c r="CR139" i="9"/>
  <c r="CZ139" i="9"/>
  <c r="CI140" i="9"/>
  <c r="CQ140" i="9"/>
  <c r="CY140" i="9"/>
  <c r="CH141" i="9"/>
  <c r="CP141" i="9"/>
  <c r="CX141" i="9"/>
  <c r="CG142" i="9"/>
  <c r="CO142" i="9"/>
  <c r="CW142" i="9"/>
  <c r="CF143" i="9"/>
  <c r="CN143" i="9"/>
  <c r="CV143" i="9"/>
  <c r="CE144" i="9"/>
  <c r="CM144" i="9"/>
  <c r="CU144" i="9"/>
  <c r="CD145" i="9"/>
  <c r="CL145" i="9"/>
  <c r="CT145" i="9"/>
  <c r="DB145" i="9"/>
  <c r="CK146" i="9"/>
  <c r="CS146" i="9"/>
  <c r="DA146" i="9"/>
  <c r="CJ147" i="9"/>
  <c r="CR147" i="9"/>
  <c r="CZ147" i="9"/>
  <c r="CI148" i="9"/>
  <c r="CQ148" i="9"/>
  <c r="CY148" i="9"/>
  <c r="CH149" i="9"/>
  <c r="CP149" i="9"/>
  <c r="CX149" i="9"/>
  <c r="CG150" i="9"/>
  <c r="CO150" i="9"/>
  <c r="CW150" i="9"/>
  <c r="CF151" i="9"/>
  <c r="CN151" i="9"/>
  <c r="CV151" i="9"/>
  <c r="CE152" i="9"/>
  <c r="CM152" i="9"/>
  <c r="CU152" i="9"/>
  <c r="CD153" i="9"/>
  <c r="CL153" i="9"/>
  <c r="CT153" i="9"/>
  <c r="DB153" i="9"/>
  <c r="CK154" i="9"/>
  <c r="CS154" i="9"/>
  <c r="DA154" i="9"/>
  <c r="CJ155" i="9"/>
  <c r="CR155" i="9"/>
  <c r="CZ155" i="9"/>
  <c r="CI156" i="9"/>
  <c r="CQ156" i="9"/>
  <c r="CY156" i="9"/>
  <c r="CH157" i="9"/>
  <c r="CP157" i="9"/>
  <c r="CX157" i="9"/>
  <c r="CG158" i="9"/>
  <c r="CO158" i="9"/>
  <c r="CW158" i="9"/>
  <c r="CF159" i="9"/>
  <c r="CN159" i="9"/>
  <c r="CV159" i="9"/>
  <c r="CF60" i="9"/>
  <c r="CN60" i="9"/>
  <c r="CV60" i="9"/>
  <c r="CE90" i="9"/>
  <c r="CR101" i="9"/>
  <c r="CJ109" i="9"/>
  <c r="CT115" i="9"/>
  <c r="CE122" i="9"/>
  <c r="CK132" i="9"/>
  <c r="DB138" i="9"/>
  <c r="CR140" i="9"/>
  <c r="CP142" i="9"/>
  <c r="CW143" i="9"/>
  <c r="CM145" i="9"/>
  <c r="DB146" i="9"/>
  <c r="CR148" i="9"/>
  <c r="CP150" i="9"/>
  <c r="CF152" i="9"/>
  <c r="CU153" i="9"/>
  <c r="CK155" i="9"/>
  <c r="CI157" i="9"/>
  <c r="CX158" i="9"/>
  <c r="CO60" i="9"/>
  <c r="CD64" i="9"/>
  <c r="CJ74" i="9"/>
  <c r="CP84" i="9"/>
  <c r="CD89" i="9"/>
  <c r="CK90" i="9"/>
  <c r="CR91" i="9"/>
  <c r="CY92" i="9"/>
  <c r="CG94" i="9"/>
  <c r="CN95" i="9"/>
  <c r="CU96" i="9"/>
  <c r="DB97" i="9"/>
  <c r="CJ99" i="9"/>
  <c r="CQ100" i="9"/>
  <c r="CX101" i="9"/>
  <c r="CF103" i="9"/>
  <c r="CM104" i="9"/>
  <c r="CT105" i="9"/>
  <c r="DA106" i="9"/>
  <c r="CI108" i="9"/>
  <c r="CP109" i="9"/>
  <c r="CW110" i="9"/>
  <c r="CE112" i="9"/>
  <c r="CL113" i="9"/>
  <c r="CS114" i="9"/>
  <c r="CZ115" i="9"/>
  <c r="CH117" i="9"/>
  <c r="CO118" i="9"/>
  <c r="CV119" i="9"/>
  <c r="CD121" i="9"/>
  <c r="CK122" i="9"/>
  <c r="CR123" i="9"/>
  <c r="CY124" i="9"/>
  <c r="CG126" i="9"/>
  <c r="CN127" i="9"/>
  <c r="CU128" i="9"/>
  <c r="DB129" i="9"/>
  <c r="CJ131" i="9"/>
  <c r="CQ132" i="9"/>
  <c r="CX133" i="9"/>
  <c r="CF135" i="9"/>
  <c r="CM136" i="9"/>
  <c r="CM137" i="9"/>
  <c r="CK138" i="9"/>
  <c r="CD139" i="9"/>
  <c r="CL139" i="9"/>
  <c r="CT139" i="9"/>
  <c r="DB139" i="9"/>
  <c r="CK140" i="9"/>
  <c r="CS140" i="9"/>
  <c r="DA140" i="9"/>
  <c r="CJ141" i="9"/>
  <c r="CR141" i="9"/>
  <c r="CZ141" i="9"/>
  <c r="CI142" i="9"/>
  <c r="CQ142" i="9"/>
  <c r="CY142" i="9"/>
  <c r="CH143" i="9"/>
  <c r="CP143" i="9"/>
  <c r="CX143" i="9"/>
  <c r="CG144" i="9"/>
  <c r="CO144" i="9"/>
  <c r="CW144" i="9"/>
  <c r="CF145" i="9"/>
  <c r="CN145" i="9"/>
  <c r="CV145" i="9"/>
  <c r="CE146" i="9"/>
  <c r="CM146" i="9"/>
  <c r="CU146" i="9"/>
  <c r="CD147" i="9"/>
  <c r="CL147" i="9"/>
  <c r="CT147" i="9"/>
  <c r="DB147" i="9"/>
  <c r="CK148" i="9"/>
  <c r="CS148" i="9"/>
  <c r="DA148" i="9"/>
  <c r="CJ149" i="9"/>
  <c r="CR149" i="9"/>
  <c r="CZ149" i="9"/>
  <c r="CI150" i="9"/>
  <c r="CQ150" i="9"/>
  <c r="CY150" i="9"/>
  <c r="CH151" i="9"/>
  <c r="CP151" i="9"/>
  <c r="CX151" i="9"/>
  <c r="CG152" i="9"/>
  <c r="CO152" i="9"/>
  <c r="CW152" i="9"/>
  <c r="CF153" i="9"/>
  <c r="CN153" i="9"/>
  <c r="CV153" i="9"/>
  <c r="CE154" i="9"/>
  <c r="CM154" i="9"/>
  <c r="CU154" i="9"/>
  <c r="CD155" i="9"/>
  <c r="CL155" i="9"/>
  <c r="CT155" i="9"/>
  <c r="DB155" i="9"/>
  <c r="CK156" i="9"/>
  <c r="CS156" i="9"/>
  <c r="DA156" i="9"/>
  <c r="CJ157" i="9"/>
  <c r="CR157" i="9"/>
  <c r="CZ157" i="9"/>
  <c r="CI158" i="9"/>
  <c r="CQ158" i="9"/>
  <c r="CY158" i="9"/>
  <c r="CH159" i="9"/>
  <c r="CP159" i="9"/>
  <c r="CX159" i="9"/>
  <c r="CH60" i="9"/>
  <c r="CP60" i="9"/>
  <c r="CX60" i="9"/>
  <c r="CO104" i="9"/>
  <c r="CY110" i="9"/>
  <c r="CU114" i="9"/>
  <c r="CJ117" i="9"/>
  <c r="CX119" i="9"/>
  <c r="CM122" i="9"/>
  <c r="DA124" i="9"/>
  <c r="CP127" i="9"/>
  <c r="CE130" i="9"/>
  <c r="CS132" i="9"/>
  <c r="CH135" i="9"/>
  <c r="CN137" i="9"/>
  <c r="CE139" i="9"/>
  <c r="CU139" i="9"/>
  <c r="CL140" i="9"/>
  <c r="DB140" i="9"/>
  <c r="CS141" i="9"/>
  <c r="CJ142" i="9"/>
  <c r="CZ142" i="9"/>
  <c r="CQ143" i="9"/>
  <c r="CH144" i="9"/>
  <c r="CX144" i="9"/>
  <c r="CO145" i="9"/>
  <c r="CF146" i="9"/>
  <c r="CV146" i="9"/>
  <c r="CE147" i="9"/>
  <c r="CU147" i="9"/>
  <c r="CL148" i="9"/>
  <c r="DB148" i="9"/>
  <c r="CS149" i="9"/>
  <c r="CJ150" i="9"/>
  <c r="CZ150" i="9"/>
  <c r="CQ151" i="9"/>
  <c r="CH152" i="9"/>
  <c r="CX152" i="9"/>
  <c r="CO153" i="9"/>
  <c r="CF154" i="9"/>
  <c r="CV154" i="9"/>
  <c r="CE155" i="9"/>
  <c r="CU155" i="9"/>
  <c r="CL156" i="9"/>
  <c r="DB156" i="9"/>
  <c r="CS157" i="9"/>
  <c r="CJ158" i="9"/>
  <c r="CR158" i="9"/>
  <c r="CI159" i="9"/>
  <c r="CY159" i="9"/>
  <c r="CQ60" i="9"/>
  <c r="CY60" i="9"/>
  <c r="CT64" i="9"/>
  <c r="CZ74" i="9"/>
  <c r="CG85" i="9"/>
  <c r="CF89" i="9"/>
  <c r="CM90" i="9"/>
  <c r="CT91" i="9"/>
  <c r="DA92" i="9"/>
  <c r="CI94" i="9"/>
  <c r="CP95" i="9"/>
  <c r="CW96" i="9"/>
  <c r="CE98" i="9"/>
  <c r="CL99" i="9"/>
  <c r="CS100" i="9"/>
  <c r="CZ101" i="9"/>
  <c r="CH103" i="9"/>
  <c r="CV105" i="9"/>
  <c r="CD107" i="9"/>
  <c r="CK108" i="9"/>
  <c r="CR109" i="9"/>
  <c r="CG112" i="9"/>
  <c r="CN113" i="9"/>
  <c r="DB115" i="9"/>
  <c r="CQ118" i="9"/>
  <c r="CF121" i="9"/>
  <c r="CT123" i="9"/>
  <c r="CI126" i="9"/>
  <c r="CW128" i="9"/>
  <c r="CL131" i="9"/>
  <c r="CZ133" i="9"/>
  <c r="CO136" i="9"/>
  <c r="CL138" i="9"/>
  <c r="CM139" i="9"/>
  <c r="CD140" i="9"/>
  <c r="CT140" i="9"/>
  <c r="CK141" i="9"/>
  <c r="DA141" i="9"/>
  <c r="CR142" i="9"/>
  <c r="CI143" i="9"/>
  <c r="CY143" i="9"/>
  <c r="CP144" i="9"/>
  <c r="CG145" i="9"/>
  <c r="CW145" i="9"/>
  <c r="CN146" i="9"/>
  <c r="CM147" i="9"/>
  <c r="CD148" i="9"/>
  <c r="CT148" i="9"/>
  <c r="CK149" i="9"/>
  <c r="DA149" i="9"/>
  <c r="CR150" i="9"/>
  <c r="CI151" i="9"/>
  <c r="CY151" i="9"/>
  <c r="CP152" i="9"/>
  <c r="CG153" i="9"/>
  <c r="CW153" i="9"/>
  <c r="CN154" i="9"/>
  <c r="CM155" i="9"/>
  <c r="CD156" i="9"/>
  <c r="CT156" i="9"/>
  <c r="CK157" i="9"/>
  <c r="DA157" i="9"/>
  <c r="CZ158" i="9"/>
  <c r="CQ159" i="9"/>
  <c r="CI60" i="9"/>
  <c r="E27" i="4"/>
  <c r="BS92" i="9"/>
  <c r="BS148" i="9"/>
  <c r="BS77" i="9"/>
  <c r="BS85" i="9"/>
  <c r="BS93" i="9"/>
  <c r="BS101" i="9"/>
  <c r="BS78" i="9"/>
  <c r="BS86" i="9"/>
  <c r="BS94" i="9"/>
  <c r="BS102" i="9"/>
  <c r="BS60" i="9"/>
  <c r="BS156" i="9"/>
  <c r="BS140" i="9"/>
  <c r="BS132" i="9"/>
  <c r="BS100" i="9"/>
  <c r="BS108" i="9"/>
  <c r="BS67" i="9"/>
  <c r="BS75" i="9"/>
  <c r="BS68" i="9"/>
  <c r="BS124" i="9"/>
  <c r="BS66" i="9"/>
  <c r="BS74" i="9"/>
  <c r="BS109" i="9"/>
  <c r="BS117" i="9"/>
  <c r="BS125" i="9"/>
  <c r="BS65" i="9"/>
  <c r="BS73" i="9"/>
  <c r="BS76" i="9"/>
  <c r="BS82" i="9"/>
  <c r="BS90" i="9"/>
  <c r="BS98" i="9"/>
  <c r="BS83" i="9"/>
  <c r="BS91" i="9"/>
  <c r="BS99" i="9"/>
  <c r="BS63" i="9"/>
  <c r="BS71" i="9"/>
  <c r="BS84" i="9"/>
  <c r="BS70" i="9"/>
  <c r="BS118" i="9"/>
  <c r="BS103" i="9"/>
  <c r="BS89" i="9"/>
  <c r="BS61" i="9"/>
  <c r="BS96" i="9"/>
  <c r="BS105" i="9"/>
  <c r="BS113" i="9"/>
  <c r="BS121" i="9"/>
  <c r="BS129" i="9"/>
  <c r="BS138" i="9"/>
  <c r="BS146" i="9"/>
  <c r="BS154" i="9"/>
  <c r="BS64" i="9"/>
  <c r="BS95" i="9"/>
  <c r="BS81" i="9"/>
  <c r="BS110" i="9"/>
  <c r="BS104" i="9"/>
  <c r="BS112" i="9"/>
  <c r="BS120" i="9"/>
  <c r="BS128" i="9"/>
  <c r="BS136" i="9"/>
  <c r="BS144" i="9"/>
  <c r="BS152" i="9"/>
  <c r="BS137" i="9"/>
  <c r="BS145" i="9"/>
  <c r="BS153" i="9"/>
  <c r="BS88" i="9"/>
  <c r="BS111" i="9"/>
  <c r="BS119" i="9"/>
  <c r="BS127" i="9"/>
  <c r="BS107" i="9"/>
  <c r="BS115" i="9"/>
  <c r="BS123" i="9"/>
  <c r="BS131" i="9"/>
  <c r="BS135" i="9"/>
  <c r="BS143" i="9"/>
  <c r="BS151" i="9"/>
  <c r="BS159" i="9"/>
  <c r="BS69" i="9"/>
  <c r="BS62" i="9"/>
  <c r="BS87" i="9"/>
  <c r="BS133" i="9"/>
  <c r="BS141" i="9"/>
  <c r="BS149" i="9"/>
  <c r="BS157" i="9"/>
  <c r="BS134" i="9"/>
  <c r="BS142" i="9"/>
  <c r="BS150" i="9"/>
  <c r="BS158" i="9"/>
  <c r="BS72" i="9"/>
  <c r="BS80" i="9"/>
  <c r="BS155" i="9"/>
  <c r="BS106" i="9"/>
  <c r="BS147" i="9"/>
  <c r="BS114" i="9"/>
  <c r="BS97" i="9"/>
  <c r="BS130" i="9"/>
  <c r="BS126" i="9"/>
  <c r="BS116" i="9"/>
  <c r="BS79" i="9"/>
  <c r="BS139" i="9"/>
  <c r="BS122" i="9"/>
  <c r="BX71" i="9"/>
  <c r="BX135" i="9"/>
  <c r="BX66" i="9"/>
  <c r="BX74" i="9"/>
  <c r="BX82" i="9"/>
  <c r="BX90" i="9"/>
  <c r="BX98" i="9"/>
  <c r="BX76" i="9"/>
  <c r="BX84" i="9"/>
  <c r="BX92" i="9"/>
  <c r="BX100" i="9"/>
  <c r="BX64" i="9"/>
  <c r="BX72" i="9"/>
  <c r="BX65" i="9"/>
  <c r="BX73" i="9"/>
  <c r="BX67" i="9"/>
  <c r="BX75" i="9"/>
  <c r="BX83" i="9"/>
  <c r="BX91" i="9"/>
  <c r="BX99" i="9"/>
  <c r="BX63" i="9"/>
  <c r="BX159" i="9"/>
  <c r="BX80" i="9"/>
  <c r="BX88" i="9"/>
  <c r="BX96" i="9"/>
  <c r="BX81" i="9"/>
  <c r="BX89" i="9"/>
  <c r="BX97" i="9"/>
  <c r="BX127" i="9"/>
  <c r="BX119" i="9"/>
  <c r="BX103" i="9"/>
  <c r="BX79" i="9"/>
  <c r="BX62" i="9"/>
  <c r="BX70" i="9"/>
  <c r="BX111" i="9"/>
  <c r="BX87" i="9"/>
  <c r="BX143" i="9"/>
  <c r="BX61" i="9"/>
  <c r="BX69" i="9"/>
  <c r="BX101" i="9"/>
  <c r="BX94" i="9"/>
  <c r="BX134" i="9"/>
  <c r="BX142" i="9"/>
  <c r="BX150" i="9"/>
  <c r="BX158" i="9"/>
  <c r="BX151" i="9"/>
  <c r="BX102" i="9"/>
  <c r="BX128" i="9"/>
  <c r="BX121" i="9"/>
  <c r="BX129" i="9"/>
  <c r="BX109" i="9"/>
  <c r="BX117" i="9"/>
  <c r="BX125" i="9"/>
  <c r="BX93" i="9"/>
  <c r="BX86" i="9"/>
  <c r="BX104" i="9"/>
  <c r="BX113" i="9"/>
  <c r="BX60" i="9"/>
  <c r="BX85" i="9"/>
  <c r="BX78" i="9"/>
  <c r="BX112" i="9"/>
  <c r="BX108" i="9"/>
  <c r="BX116" i="9"/>
  <c r="BX124" i="9"/>
  <c r="BX133" i="9"/>
  <c r="BX141" i="9"/>
  <c r="BX149" i="9"/>
  <c r="BX157" i="9"/>
  <c r="BX122" i="9"/>
  <c r="BX107" i="9"/>
  <c r="BX115" i="9"/>
  <c r="BX123" i="9"/>
  <c r="BX131" i="9"/>
  <c r="BX139" i="9"/>
  <c r="BX147" i="9"/>
  <c r="BX155" i="9"/>
  <c r="BX132" i="9"/>
  <c r="BX140" i="9"/>
  <c r="BX148" i="9"/>
  <c r="BX156" i="9"/>
  <c r="BX95" i="9"/>
  <c r="BX77" i="9"/>
  <c r="BX120" i="9"/>
  <c r="BX105" i="9"/>
  <c r="BX106" i="9"/>
  <c r="BX114" i="9"/>
  <c r="BX110" i="9"/>
  <c r="BX138" i="9"/>
  <c r="BX152" i="9"/>
  <c r="BX145" i="9"/>
  <c r="BX144" i="9"/>
  <c r="BX137" i="9"/>
  <c r="BX130" i="9"/>
  <c r="BX126" i="9"/>
  <c r="BX154" i="9"/>
  <c r="BX136" i="9"/>
  <c r="BX153" i="9"/>
  <c r="BX68" i="9"/>
  <c r="BX118" i="9"/>
  <c r="BX146" i="9"/>
  <c r="BE98" i="9"/>
  <c r="BE67" i="9"/>
  <c r="BE75" i="9"/>
  <c r="BE68" i="9"/>
  <c r="BE62" i="9"/>
  <c r="BE70" i="9"/>
  <c r="BE78" i="9"/>
  <c r="BE86" i="9"/>
  <c r="BE94" i="9"/>
  <c r="BE102" i="9"/>
  <c r="BE138" i="9"/>
  <c r="BE83" i="9"/>
  <c r="BE91" i="9"/>
  <c r="BE99" i="9"/>
  <c r="BE76" i="9"/>
  <c r="BE84" i="9"/>
  <c r="BE92" i="9"/>
  <c r="BE100" i="9"/>
  <c r="BE66" i="9"/>
  <c r="BE90" i="9"/>
  <c r="BE146" i="9"/>
  <c r="BE82" i="9"/>
  <c r="BE130" i="9"/>
  <c r="BE65" i="9"/>
  <c r="BE73" i="9"/>
  <c r="BE108" i="9"/>
  <c r="BE116" i="9"/>
  <c r="BE154" i="9"/>
  <c r="BE64" i="9"/>
  <c r="BE72" i="9"/>
  <c r="BE106" i="9"/>
  <c r="BE107" i="9"/>
  <c r="BE115" i="9"/>
  <c r="BE114" i="9"/>
  <c r="BE63" i="9"/>
  <c r="BE71" i="9"/>
  <c r="BE101" i="9"/>
  <c r="BE87" i="9"/>
  <c r="BE124" i="9"/>
  <c r="BE112" i="9"/>
  <c r="BE120" i="9"/>
  <c r="BE128" i="9"/>
  <c r="BE104" i="9"/>
  <c r="BE122" i="9"/>
  <c r="BE69" i="9"/>
  <c r="BE93" i="9"/>
  <c r="BE79" i="9"/>
  <c r="BE97" i="9"/>
  <c r="BE123" i="9"/>
  <c r="BE96" i="9"/>
  <c r="BE89" i="9"/>
  <c r="BE111" i="9"/>
  <c r="BE119" i="9"/>
  <c r="BE127" i="9"/>
  <c r="BE136" i="9"/>
  <c r="BE144" i="9"/>
  <c r="BE152" i="9"/>
  <c r="BE74" i="9"/>
  <c r="BE85" i="9"/>
  <c r="BE103" i="9"/>
  <c r="BE110" i="9"/>
  <c r="BE118" i="9"/>
  <c r="BE126" i="9"/>
  <c r="BE134" i="9"/>
  <c r="BE142" i="9"/>
  <c r="BE150" i="9"/>
  <c r="BE158" i="9"/>
  <c r="BE135" i="9"/>
  <c r="BE143" i="9"/>
  <c r="BE151" i="9"/>
  <c r="BE159" i="9"/>
  <c r="BE88" i="9"/>
  <c r="BE81" i="9"/>
  <c r="BE109" i="9"/>
  <c r="BE117" i="9"/>
  <c r="BE125" i="9"/>
  <c r="BE105" i="9"/>
  <c r="BE113" i="9"/>
  <c r="BE121" i="9"/>
  <c r="BE129" i="9"/>
  <c r="BE133" i="9"/>
  <c r="BE141" i="9"/>
  <c r="BE149" i="9"/>
  <c r="BE157" i="9"/>
  <c r="BE77" i="9"/>
  <c r="BE95" i="9"/>
  <c r="BE156" i="9"/>
  <c r="BE145" i="9"/>
  <c r="BE131" i="9"/>
  <c r="BE155" i="9"/>
  <c r="BE148" i="9"/>
  <c r="BE61" i="9"/>
  <c r="BE137" i="9"/>
  <c r="BE80" i="9"/>
  <c r="BE147" i="9"/>
  <c r="BE140" i="9"/>
  <c r="BE139" i="9"/>
  <c r="BE132" i="9"/>
  <c r="BE153" i="9"/>
  <c r="BO62" i="9"/>
  <c r="BO70" i="9"/>
  <c r="BO105" i="9"/>
  <c r="BO113" i="9"/>
  <c r="BO121" i="9"/>
  <c r="BO64" i="9"/>
  <c r="BO61" i="9"/>
  <c r="BO69" i="9"/>
  <c r="BO152" i="9"/>
  <c r="BO78" i="9"/>
  <c r="BO86" i="9"/>
  <c r="BO94" i="9"/>
  <c r="BO102" i="9"/>
  <c r="BO79" i="9"/>
  <c r="BO87" i="9"/>
  <c r="BO67" i="9"/>
  <c r="BO75" i="9"/>
  <c r="BO83" i="9"/>
  <c r="BO91" i="9"/>
  <c r="BO99" i="9"/>
  <c r="BO77" i="9"/>
  <c r="BO85" i="9"/>
  <c r="BO93" i="9"/>
  <c r="BO101" i="9"/>
  <c r="BO65" i="9"/>
  <c r="BO73" i="9"/>
  <c r="BO66" i="9"/>
  <c r="BO74" i="9"/>
  <c r="BO60" i="9"/>
  <c r="BO68" i="9"/>
  <c r="BO76" i="9"/>
  <c r="BO84" i="9"/>
  <c r="BO92" i="9"/>
  <c r="BO100" i="9"/>
  <c r="BO96" i="9"/>
  <c r="BO120" i="9"/>
  <c r="BO81" i="9"/>
  <c r="BO89" i="9"/>
  <c r="BO97" i="9"/>
  <c r="BO82" i="9"/>
  <c r="BO90" i="9"/>
  <c r="BO98" i="9"/>
  <c r="BO136" i="9"/>
  <c r="BO88" i="9"/>
  <c r="BO144" i="9"/>
  <c r="BO112" i="9"/>
  <c r="BO104" i="9"/>
  <c r="BO72" i="9"/>
  <c r="BO106" i="9"/>
  <c r="BO107" i="9"/>
  <c r="BO115" i="9"/>
  <c r="BO123" i="9"/>
  <c r="BO131" i="9"/>
  <c r="BO111" i="9"/>
  <c r="BO119" i="9"/>
  <c r="BO127" i="9"/>
  <c r="BO139" i="9"/>
  <c r="BO147" i="9"/>
  <c r="BO155" i="9"/>
  <c r="BO95" i="9"/>
  <c r="BO137" i="9"/>
  <c r="BO145" i="9"/>
  <c r="BO153" i="9"/>
  <c r="BO138" i="9"/>
  <c r="BO146" i="9"/>
  <c r="BO154" i="9"/>
  <c r="BO63" i="9"/>
  <c r="BO103" i="9"/>
  <c r="BO135" i="9"/>
  <c r="BO143" i="9"/>
  <c r="BO151" i="9"/>
  <c r="BO159" i="9"/>
  <c r="BO129" i="9"/>
  <c r="BO122" i="9"/>
  <c r="BO130" i="9"/>
  <c r="BO110" i="9"/>
  <c r="BO118" i="9"/>
  <c r="BO126" i="9"/>
  <c r="BO80" i="9"/>
  <c r="BO71" i="9"/>
  <c r="BO114" i="9"/>
  <c r="BO128" i="9"/>
  <c r="BO150" i="9"/>
  <c r="BO108" i="9"/>
  <c r="BO132" i="9"/>
  <c r="BO157" i="9"/>
  <c r="BO116" i="9"/>
  <c r="BO125" i="9"/>
  <c r="BO142" i="9"/>
  <c r="BO140" i="9"/>
  <c r="BO156" i="9"/>
  <c r="BO149" i="9"/>
  <c r="BO117" i="9"/>
  <c r="BO134" i="9"/>
  <c r="BO124" i="9"/>
  <c r="BO148" i="9"/>
  <c r="BO141" i="9"/>
  <c r="BO133" i="9"/>
  <c r="BO109" i="9"/>
  <c r="BO158" i="9"/>
  <c r="BP64" i="9"/>
  <c r="BP72" i="9"/>
  <c r="BP65" i="9"/>
  <c r="BP73" i="9"/>
  <c r="BP95" i="9"/>
  <c r="BP67" i="9"/>
  <c r="BP75" i="9"/>
  <c r="BP83" i="9"/>
  <c r="BP91" i="9"/>
  <c r="BP99" i="9"/>
  <c r="BP119" i="9"/>
  <c r="BP79" i="9"/>
  <c r="BP103" i="9"/>
  <c r="BP80" i="9"/>
  <c r="BP88" i="9"/>
  <c r="BP96" i="9"/>
  <c r="BP81" i="9"/>
  <c r="BP89" i="9"/>
  <c r="BP97" i="9"/>
  <c r="BP87" i="9"/>
  <c r="BP71" i="9"/>
  <c r="BP111" i="9"/>
  <c r="BP62" i="9"/>
  <c r="BP70" i="9"/>
  <c r="BP105" i="9"/>
  <c r="BP113" i="9"/>
  <c r="BP61" i="9"/>
  <c r="BP69" i="9"/>
  <c r="BP143" i="9"/>
  <c r="BP104" i="9"/>
  <c r="BP112" i="9"/>
  <c r="BP63" i="9"/>
  <c r="BP151" i="9"/>
  <c r="BP60" i="9"/>
  <c r="BP68" i="9"/>
  <c r="BP135" i="9"/>
  <c r="BP90" i="9"/>
  <c r="BP76" i="9"/>
  <c r="BP102" i="9"/>
  <c r="BP128" i="9"/>
  <c r="BP121" i="9"/>
  <c r="BP129" i="9"/>
  <c r="BP109" i="9"/>
  <c r="BP117" i="9"/>
  <c r="BP125" i="9"/>
  <c r="BP66" i="9"/>
  <c r="BP93" i="9"/>
  <c r="BP86" i="9"/>
  <c r="BP127" i="9"/>
  <c r="BP82" i="9"/>
  <c r="BP100" i="9"/>
  <c r="BP85" i="9"/>
  <c r="BP78" i="9"/>
  <c r="BP108" i="9"/>
  <c r="BP116" i="9"/>
  <c r="BP124" i="9"/>
  <c r="BP133" i="9"/>
  <c r="BP141" i="9"/>
  <c r="BP149" i="9"/>
  <c r="BP157" i="9"/>
  <c r="BP159" i="9"/>
  <c r="BP74" i="9"/>
  <c r="BP92" i="9"/>
  <c r="BP107" i="9"/>
  <c r="BP115" i="9"/>
  <c r="BP123" i="9"/>
  <c r="BP131" i="9"/>
  <c r="BP139" i="9"/>
  <c r="BP147" i="9"/>
  <c r="BP155" i="9"/>
  <c r="BP132" i="9"/>
  <c r="BP140" i="9"/>
  <c r="BP148" i="9"/>
  <c r="BP156" i="9"/>
  <c r="BP77" i="9"/>
  <c r="BP120" i="9"/>
  <c r="BP106" i="9"/>
  <c r="BP114" i="9"/>
  <c r="BP122" i="9"/>
  <c r="BP130" i="9"/>
  <c r="BP110" i="9"/>
  <c r="BP118" i="9"/>
  <c r="BP126" i="9"/>
  <c r="BP138" i="9"/>
  <c r="BP146" i="9"/>
  <c r="BP154" i="9"/>
  <c r="BP98" i="9"/>
  <c r="BP84" i="9"/>
  <c r="BP94" i="9"/>
  <c r="BP152" i="9"/>
  <c r="BP145" i="9"/>
  <c r="BP134" i="9"/>
  <c r="BP144" i="9"/>
  <c r="BP137" i="9"/>
  <c r="BP158" i="9"/>
  <c r="BP136" i="9"/>
  <c r="BP150" i="9"/>
  <c r="BP142" i="9"/>
  <c r="BP101" i="9"/>
  <c r="BP153" i="9"/>
  <c r="BM114" i="9"/>
  <c r="BM61" i="9"/>
  <c r="BM69" i="9"/>
  <c r="BM77" i="9"/>
  <c r="BM85" i="9"/>
  <c r="BM93" i="9"/>
  <c r="BM101" i="9"/>
  <c r="BM79" i="9"/>
  <c r="BM87" i="9"/>
  <c r="BM95" i="9"/>
  <c r="BM103" i="9"/>
  <c r="BM66" i="9"/>
  <c r="BM67" i="9"/>
  <c r="BM75" i="9"/>
  <c r="BM60" i="9"/>
  <c r="BM68" i="9"/>
  <c r="BM154" i="9"/>
  <c r="BM62" i="9"/>
  <c r="BM70" i="9"/>
  <c r="BM78" i="9"/>
  <c r="BM86" i="9"/>
  <c r="BM94" i="9"/>
  <c r="BM102" i="9"/>
  <c r="BM83" i="9"/>
  <c r="BM91" i="9"/>
  <c r="BM99" i="9"/>
  <c r="BM76" i="9"/>
  <c r="BM84" i="9"/>
  <c r="BM92" i="9"/>
  <c r="BM100" i="9"/>
  <c r="BM122" i="9"/>
  <c r="BM98" i="9"/>
  <c r="BM130" i="9"/>
  <c r="BM65" i="9"/>
  <c r="BM73" i="9"/>
  <c r="BM74" i="9"/>
  <c r="BM82" i="9"/>
  <c r="BM138" i="9"/>
  <c r="BM106" i="9"/>
  <c r="BM64" i="9"/>
  <c r="BM72" i="9"/>
  <c r="BM90" i="9"/>
  <c r="BM71" i="9"/>
  <c r="BM80" i="9"/>
  <c r="BM131" i="9"/>
  <c r="BM137" i="9"/>
  <c r="BM145" i="9"/>
  <c r="BM153" i="9"/>
  <c r="BM124" i="9"/>
  <c r="BM104" i="9"/>
  <c r="BM112" i="9"/>
  <c r="BM120" i="9"/>
  <c r="BM128" i="9"/>
  <c r="BM116" i="9"/>
  <c r="BM146" i="9"/>
  <c r="BM97" i="9"/>
  <c r="BM123" i="9"/>
  <c r="BM117" i="9"/>
  <c r="BM96" i="9"/>
  <c r="BM89" i="9"/>
  <c r="BM111" i="9"/>
  <c r="BM119" i="9"/>
  <c r="BM127" i="9"/>
  <c r="BM136" i="9"/>
  <c r="BM144" i="9"/>
  <c r="BM152" i="9"/>
  <c r="BM63" i="9"/>
  <c r="BM108" i="9"/>
  <c r="BM110" i="9"/>
  <c r="BM118" i="9"/>
  <c r="BM126" i="9"/>
  <c r="BM134" i="9"/>
  <c r="BM142" i="9"/>
  <c r="BM150" i="9"/>
  <c r="BM158" i="9"/>
  <c r="BM135" i="9"/>
  <c r="BM143" i="9"/>
  <c r="BM151" i="9"/>
  <c r="BM159" i="9"/>
  <c r="BM109" i="9"/>
  <c r="BM88" i="9"/>
  <c r="BM81" i="9"/>
  <c r="BM107" i="9"/>
  <c r="BM125" i="9"/>
  <c r="BM121" i="9"/>
  <c r="BM149" i="9"/>
  <c r="BM156" i="9"/>
  <c r="BM113" i="9"/>
  <c r="BM141" i="9"/>
  <c r="BM132" i="9"/>
  <c r="BM115" i="9"/>
  <c r="BM155" i="9"/>
  <c r="BM148" i="9"/>
  <c r="BM105" i="9"/>
  <c r="BM133" i="9"/>
  <c r="BM139" i="9"/>
  <c r="BM147" i="9"/>
  <c r="BM140" i="9"/>
  <c r="BM129" i="9"/>
  <c r="BM157" i="9"/>
  <c r="CA116" i="9"/>
  <c r="CA61" i="9"/>
  <c r="CA69" i="9"/>
  <c r="CA124" i="9"/>
  <c r="CA62" i="9"/>
  <c r="CA70" i="9"/>
  <c r="CA76" i="9"/>
  <c r="CA64" i="9"/>
  <c r="CA72" i="9"/>
  <c r="CA80" i="9"/>
  <c r="CA88" i="9"/>
  <c r="CA96" i="9"/>
  <c r="CA77" i="9"/>
  <c r="CA85" i="9"/>
  <c r="CA93" i="9"/>
  <c r="CA101" i="9"/>
  <c r="CA78" i="9"/>
  <c r="CA86" i="9"/>
  <c r="CA94" i="9"/>
  <c r="CA102" i="9"/>
  <c r="CA68" i="9"/>
  <c r="CA156" i="9"/>
  <c r="CA60" i="9"/>
  <c r="CA108" i="9"/>
  <c r="CA92" i="9"/>
  <c r="CA148" i="9"/>
  <c r="CA84" i="9"/>
  <c r="CA140" i="9"/>
  <c r="CA67" i="9"/>
  <c r="CA75" i="9"/>
  <c r="CA110" i="9"/>
  <c r="CA118" i="9"/>
  <c r="CA66" i="9"/>
  <c r="CA74" i="9"/>
  <c r="CA109" i="9"/>
  <c r="CA117" i="9"/>
  <c r="CA100" i="9"/>
  <c r="CA132" i="9"/>
  <c r="CA65" i="9"/>
  <c r="CA73" i="9"/>
  <c r="CA63" i="9"/>
  <c r="CA79" i="9"/>
  <c r="CA97" i="9"/>
  <c r="CA126" i="9"/>
  <c r="CA106" i="9"/>
  <c r="CA114" i="9"/>
  <c r="CA122" i="9"/>
  <c r="CA130" i="9"/>
  <c r="CA82" i="9"/>
  <c r="CA125" i="9"/>
  <c r="CA103" i="9"/>
  <c r="CA89" i="9"/>
  <c r="CA71" i="9"/>
  <c r="CA105" i="9"/>
  <c r="CA113" i="9"/>
  <c r="CA121" i="9"/>
  <c r="CA129" i="9"/>
  <c r="CA138" i="9"/>
  <c r="CA146" i="9"/>
  <c r="CA154" i="9"/>
  <c r="CA95" i="9"/>
  <c r="CA81" i="9"/>
  <c r="CA104" i="9"/>
  <c r="CA112" i="9"/>
  <c r="CA120" i="9"/>
  <c r="CA128" i="9"/>
  <c r="CA136" i="9"/>
  <c r="CA144" i="9"/>
  <c r="CA152" i="9"/>
  <c r="CA137" i="9"/>
  <c r="CA145" i="9"/>
  <c r="CA153" i="9"/>
  <c r="CA98" i="9"/>
  <c r="CA91" i="9"/>
  <c r="CA99" i="9"/>
  <c r="CA111" i="9"/>
  <c r="CA119" i="9"/>
  <c r="CA127" i="9"/>
  <c r="CA107" i="9"/>
  <c r="CA115" i="9"/>
  <c r="CA123" i="9"/>
  <c r="CA131" i="9"/>
  <c r="CA135" i="9"/>
  <c r="CA143" i="9"/>
  <c r="CA151" i="9"/>
  <c r="CA159" i="9"/>
  <c r="CA87" i="9"/>
  <c r="CA141" i="9"/>
  <c r="CA134" i="9"/>
  <c r="CA155" i="9"/>
  <c r="CA133" i="9"/>
  <c r="CA158" i="9"/>
  <c r="CA147" i="9"/>
  <c r="CA157" i="9"/>
  <c r="CA150" i="9"/>
  <c r="CA90" i="9"/>
  <c r="CA139" i="9"/>
  <c r="CA83" i="9"/>
  <c r="CA149" i="9"/>
  <c r="CA142" i="9"/>
  <c r="BJ64" i="9"/>
  <c r="BJ72" i="9"/>
  <c r="BJ101" i="9"/>
  <c r="BJ80" i="9"/>
  <c r="BJ88" i="9"/>
  <c r="BJ96" i="9"/>
  <c r="BJ104" i="9"/>
  <c r="BJ82" i="9"/>
  <c r="BJ90" i="9"/>
  <c r="BJ98" i="9"/>
  <c r="BJ61" i="9"/>
  <c r="BJ62" i="9"/>
  <c r="BJ70" i="9"/>
  <c r="BJ63" i="9"/>
  <c r="BJ71" i="9"/>
  <c r="BJ117" i="9"/>
  <c r="BJ85" i="9"/>
  <c r="BJ65" i="9"/>
  <c r="BJ73" i="9"/>
  <c r="BJ81" i="9"/>
  <c r="BJ89" i="9"/>
  <c r="BJ97" i="9"/>
  <c r="BJ125" i="9"/>
  <c r="BJ78" i="9"/>
  <c r="BJ86" i="9"/>
  <c r="BJ94" i="9"/>
  <c r="BJ102" i="9"/>
  <c r="BJ79" i="9"/>
  <c r="BJ87" i="9"/>
  <c r="BJ95" i="9"/>
  <c r="BJ103" i="9"/>
  <c r="BJ69" i="9"/>
  <c r="BJ157" i="9"/>
  <c r="BJ77" i="9"/>
  <c r="BJ149" i="9"/>
  <c r="BJ60" i="9"/>
  <c r="BJ68" i="9"/>
  <c r="BJ93" i="9"/>
  <c r="BJ67" i="9"/>
  <c r="BJ75" i="9"/>
  <c r="BJ133" i="9"/>
  <c r="BJ91" i="9"/>
  <c r="BJ84" i="9"/>
  <c r="BJ140" i="9"/>
  <c r="BJ148" i="9"/>
  <c r="BJ156" i="9"/>
  <c r="BJ109" i="9"/>
  <c r="BJ74" i="9"/>
  <c r="BJ110" i="9"/>
  <c r="BJ119" i="9"/>
  <c r="BJ127" i="9"/>
  <c r="BJ107" i="9"/>
  <c r="BJ115" i="9"/>
  <c r="BJ123" i="9"/>
  <c r="BJ131" i="9"/>
  <c r="BJ83" i="9"/>
  <c r="BJ76" i="9"/>
  <c r="BJ118" i="9"/>
  <c r="BJ126" i="9"/>
  <c r="BJ141" i="9"/>
  <c r="BJ111" i="9"/>
  <c r="BJ106" i="9"/>
  <c r="BJ114" i="9"/>
  <c r="BJ122" i="9"/>
  <c r="BJ130" i="9"/>
  <c r="BJ139" i="9"/>
  <c r="BJ147" i="9"/>
  <c r="BJ155" i="9"/>
  <c r="BJ112" i="9"/>
  <c r="BJ105" i="9"/>
  <c r="BJ113" i="9"/>
  <c r="BJ121" i="9"/>
  <c r="BJ129" i="9"/>
  <c r="BJ137" i="9"/>
  <c r="BJ145" i="9"/>
  <c r="BJ153" i="9"/>
  <c r="BJ138" i="9"/>
  <c r="BJ146" i="9"/>
  <c r="BJ154" i="9"/>
  <c r="BJ120" i="9"/>
  <c r="BJ66" i="9"/>
  <c r="BJ99" i="9"/>
  <c r="BJ92" i="9"/>
  <c r="BJ100" i="9"/>
  <c r="BJ132" i="9"/>
  <c r="BJ142" i="9"/>
  <c r="BJ135" i="9"/>
  <c r="BJ150" i="9"/>
  <c r="BJ128" i="9"/>
  <c r="BJ124" i="9"/>
  <c r="BJ152" i="9"/>
  <c r="BJ134" i="9"/>
  <c r="BJ159" i="9"/>
  <c r="BJ143" i="9"/>
  <c r="BJ116" i="9"/>
  <c r="BJ144" i="9"/>
  <c r="BJ158" i="9"/>
  <c r="BJ151" i="9"/>
  <c r="BJ108" i="9"/>
  <c r="BJ136" i="9"/>
  <c r="BZ157" i="9"/>
  <c r="BZ67" i="9"/>
  <c r="BZ75" i="9"/>
  <c r="BZ110" i="9"/>
  <c r="BZ118" i="9"/>
  <c r="BZ66" i="9"/>
  <c r="BZ74" i="9"/>
  <c r="BZ85" i="9"/>
  <c r="BZ141" i="9"/>
  <c r="BZ83" i="9"/>
  <c r="BZ91" i="9"/>
  <c r="BZ99" i="9"/>
  <c r="BZ76" i="9"/>
  <c r="BZ84" i="9"/>
  <c r="BZ92" i="9"/>
  <c r="BZ64" i="9"/>
  <c r="BZ72" i="9"/>
  <c r="BZ80" i="9"/>
  <c r="BZ88" i="9"/>
  <c r="BZ96" i="9"/>
  <c r="BZ82" i="9"/>
  <c r="BZ90" i="9"/>
  <c r="BZ98" i="9"/>
  <c r="BZ62" i="9"/>
  <c r="BZ70" i="9"/>
  <c r="BZ93" i="9"/>
  <c r="BZ63" i="9"/>
  <c r="BZ71" i="9"/>
  <c r="BZ125" i="9"/>
  <c r="BZ65" i="9"/>
  <c r="BZ73" i="9"/>
  <c r="BZ81" i="9"/>
  <c r="BZ89" i="9"/>
  <c r="BZ97" i="9"/>
  <c r="BZ133" i="9"/>
  <c r="BZ101" i="9"/>
  <c r="BZ78" i="9"/>
  <c r="BZ86" i="9"/>
  <c r="BZ94" i="9"/>
  <c r="BZ102" i="9"/>
  <c r="BZ79" i="9"/>
  <c r="BZ87" i="9"/>
  <c r="BZ95" i="9"/>
  <c r="BZ103" i="9"/>
  <c r="BZ69" i="9"/>
  <c r="BZ117" i="9"/>
  <c r="BZ109" i="9"/>
  <c r="BZ61" i="9"/>
  <c r="BZ104" i="9"/>
  <c r="BZ112" i="9"/>
  <c r="BZ120" i="9"/>
  <c r="BZ128" i="9"/>
  <c r="BZ108" i="9"/>
  <c r="BZ116" i="9"/>
  <c r="BZ124" i="9"/>
  <c r="BZ132" i="9"/>
  <c r="BZ136" i="9"/>
  <c r="BZ144" i="9"/>
  <c r="BZ152" i="9"/>
  <c r="BZ60" i="9"/>
  <c r="BZ134" i="9"/>
  <c r="BZ142" i="9"/>
  <c r="BZ150" i="9"/>
  <c r="BZ158" i="9"/>
  <c r="BZ135" i="9"/>
  <c r="BZ143" i="9"/>
  <c r="BZ151" i="9"/>
  <c r="BZ159" i="9"/>
  <c r="BZ140" i="9"/>
  <c r="BZ148" i="9"/>
  <c r="BZ156" i="9"/>
  <c r="BZ119" i="9"/>
  <c r="BZ127" i="9"/>
  <c r="BZ107" i="9"/>
  <c r="BZ115" i="9"/>
  <c r="BZ123" i="9"/>
  <c r="BZ131" i="9"/>
  <c r="BZ68" i="9"/>
  <c r="BZ126" i="9"/>
  <c r="BZ77" i="9"/>
  <c r="BZ149" i="9"/>
  <c r="BZ111" i="9"/>
  <c r="BZ122" i="9"/>
  <c r="BZ139" i="9"/>
  <c r="BZ100" i="9"/>
  <c r="BZ129" i="9"/>
  <c r="BZ153" i="9"/>
  <c r="BZ146" i="9"/>
  <c r="BZ114" i="9"/>
  <c r="BZ121" i="9"/>
  <c r="BZ145" i="9"/>
  <c r="BZ138" i="9"/>
  <c r="BZ106" i="9"/>
  <c r="BZ155" i="9"/>
  <c r="BZ105" i="9"/>
  <c r="BZ154" i="9"/>
  <c r="BZ113" i="9"/>
  <c r="BZ137" i="9"/>
  <c r="BZ130" i="9"/>
  <c r="BZ147" i="9"/>
  <c r="BG64" i="9"/>
  <c r="BG152" i="9"/>
  <c r="BG61" i="9"/>
  <c r="BG69" i="9"/>
  <c r="BG78" i="9"/>
  <c r="BG86" i="9"/>
  <c r="BG94" i="9"/>
  <c r="BG102" i="9"/>
  <c r="BG79" i="9"/>
  <c r="BG87" i="9"/>
  <c r="BG95" i="9"/>
  <c r="BG103" i="9"/>
  <c r="BG67" i="9"/>
  <c r="BG75" i="9"/>
  <c r="BG104" i="9"/>
  <c r="BG96" i="9"/>
  <c r="BG83" i="9"/>
  <c r="BG91" i="9"/>
  <c r="BG99" i="9"/>
  <c r="BG77" i="9"/>
  <c r="BG85" i="9"/>
  <c r="BG93" i="9"/>
  <c r="BG101" i="9"/>
  <c r="BG65" i="9"/>
  <c r="BG73" i="9"/>
  <c r="BG66" i="9"/>
  <c r="BG74" i="9"/>
  <c r="BG60" i="9"/>
  <c r="BG68" i="9"/>
  <c r="BG88" i="9"/>
  <c r="BG144" i="9"/>
  <c r="BG80" i="9"/>
  <c r="BG136" i="9"/>
  <c r="BG76" i="9"/>
  <c r="BG84" i="9"/>
  <c r="BG92" i="9"/>
  <c r="BG100" i="9"/>
  <c r="BG81" i="9"/>
  <c r="BG89" i="9"/>
  <c r="BG97" i="9"/>
  <c r="BG82" i="9"/>
  <c r="BG90" i="9"/>
  <c r="BG98" i="9"/>
  <c r="BG128" i="9"/>
  <c r="BG120" i="9"/>
  <c r="BG63" i="9"/>
  <c r="BG71" i="9"/>
  <c r="BG137" i="9"/>
  <c r="BG145" i="9"/>
  <c r="BG153" i="9"/>
  <c r="BG138" i="9"/>
  <c r="BG146" i="9"/>
  <c r="BG154" i="9"/>
  <c r="BG135" i="9"/>
  <c r="BG143" i="9"/>
  <c r="BG151" i="9"/>
  <c r="BG159" i="9"/>
  <c r="BG70" i="9"/>
  <c r="BG129" i="9"/>
  <c r="BG122" i="9"/>
  <c r="BG130" i="9"/>
  <c r="BG110" i="9"/>
  <c r="BG118" i="9"/>
  <c r="BG126" i="9"/>
  <c r="BG72" i="9"/>
  <c r="BG112" i="9"/>
  <c r="BG105" i="9"/>
  <c r="BG114" i="9"/>
  <c r="BG113" i="9"/>
  <c r="BG109" i="9"/>
  <c r="BG117" i="9"/>
  <c r="BG125" i="9"/>
  <c r="BG134" i="9"/>
  <c r="BG142" i="9"/>
  <c r="BG150" i="9"/>
  <c r="BG158" i="9"/>
  <c r="BG106" i="9"/>
  <c r="BG123" i="9"/>
  <c r="BG108" i="9"/>
  <c r="BG132" i="9"/>
  <c r="BG157" i="9"/>
  <c r="BG111" i="9"/>
  <c r="BG139" i="9"/>
  <c r="BG107" i="9"/>
  <c r="BG156" i="9"/>
  <c r="BG149" i="9"/>
  <c r="BG62" i="9"/>
  <c r="BG121" i="9"/>
  <c r="BG124" i="9"/>
  <c r="BG148" i="9"/>
  <c r="BG141" i="9"/>
  <c r="BG147" i="9"/>
  <c r="BG115" i="9"/>
  <c r="BG131" i="9"/>
  <c r="BG127" i="9"/>
  <c r="BG155" i="9"/>
  <c r="BG119" i="9"/>
  <c r="BG116" i="9"/>
  <c r="BG140" i="9"/>
  <c r="BG133" i="9"/>
  <c r="BT66" i="9"/>
  <c r="BT74" i="9"/>
  <c r="BT65" i="9"/>
  <c r="BT73" i="9"/>
  <c r="BT115" i="9"/>
  <c r="BT91" i="9"/>
  <c r="BT123" i="9"/>
  <c r="BT64" i="9"/>
  <c r="BT72" i="9"/>
  <c r="BT81" i="9"/>
  <c r="BT89" i="9"/>
  <c r="BT97" i="9"/>
  <c r="BT82" i="9"/>
  <c r="BT90" i="9"/>
  <c r="BT98" i="9"/>
  <c r="BT131" i="9"/>
  <c r="BT62" i="9"/>
  <c r="BT70" i="9"/>
  <c r="BT99" i="9"/>
  <c r="BT78" i="9"/>
  <c r="BT86" i="9"/>
  <c r="BT94" i="9"/>
  <c r="BT102" i="9"/>
  <c r="BT80" i="9"/>
  <c r="BT88" i="9"/>
  <c r="BT96" i="9"/>
  <c r="BT67" i="9"/>
  <c r="BT107" i="9"/>
  <c r="BT60" i="9"/>
  <c r="BT68" i="9"/>
  <c r="BT61" i="9"/>
  <c r="BT69" i="9"/>
  <c r="BT63" i="9"/>
  <c r="BT71" i="9"/>
  <c r="BT83" i="9"/>
  <c r="BT139" i="9"/>
  <c r="BT79" i="9"/>
  <c r="BT87" i="9"/>
  <c r="BT95" i="9"/>
  <c r="BT103" i="9"/>
  <c r="BT147" i="9"/>
  <c r="BT76" i="9"/>
  <c r="BT84" i="9"/>
  <c r="BT92" i="9"/>
  <c r="BT100" i="9"/>
  <c r="BT77" i="9"/>
  <c r="BT85" i="9"/>
  <c r="BT93" i="9"/>
  <c r="BT101" i="9"/>
  <c r="BT75" i="9"/>
  <c r="BT108" i="9"/>
  <c r="BT109" i="9"/>
  <c r="BT111" i="9"/>
  <c r="BT119" i="9"/>
  <c r="BT127" i="9"/>
  <c r="BT135" i="9"/>
  <c r="BT143" i="9"/>
  <c r="BT151" i="9"/>
  <c r="BT159" i="9"/>
  <c r="BT136" i="9"/>
  <c r="BT144" i="9"/>
  <c r="BT152" i="9"/>
  <c r="BT116" i="9"/>
  <c r="BT110" i="9"/>
  <c r="BT118" i="9"/>
  <c r="BT126" i="9"/>
  <c r="BT106" i="9"/>
  <c r="BT114" i="9"/>
  <c r="BT122" i="9"/>
  <c r="BT130" i="9"/>
  <c r="BT134" i="9"/>
  <c r="BT142" i="9"/>
  <c r="BT150" i="9"/>
  <c r="BT158" i="9"/>
  <c r="BT132" i="9"/>
  <c r="BT140" i="9"/>
  <c r="BT148" i="9"/>
  <c r="BT156" i="9"/>
  <c r="BT133" i="9"/>
  <c r="BT141" i="9"/>
  <c r="BT149" i="9"/>
  <c r="BT157" i="9"/>
  <c r="BT138" i="9"/>
  <c r="BT146" i="9"/>
  <c r="BT154" i="9"/>
  <c r="BT125" i="9"/>
  <c r="BT105" i="9"/>
  <c r="BT113" i="9"/>
  <c r="BT121" i="9"/>
  <c r="BT129" i="9"/>
  <c r="BT117" i="9"/>
  <c r="BT155" i="9"/>
  <c r="BT124" i="9"/>
  <c r="BT112" i="9"/>
  <c r="BT137" i="9"/>
  <c r="BT104" i="9"/>
  <c r="BT153" i="9"/>
  <c r="BT128" i="9"/>
  <c r="BT145" i="9"/>
  <c r="BT120" i="9"/>
  <c r="BQ150" i="9"/>
  <c r="BQ70" i="9"/>
  <c r="BQ61" i="9"/>
  <c r="BQ69" i="9"/>
  <c r="BQ102" i="9"/>
  <c r="BQ78" i="9"/>
  <c r="BQ134" i="9"/>
  <c r="BQ60" i="9"/>
  <c r="BQ68" i="9"/>
  <c r="BQ111" i="9"/>
  <c r="BQ119" i="9"/>
  <c r="BQ62" i="9"/>
  <c r="BQ118" i="9"/>
  <c r="BQ67" i="9"/>
  <c r="BQ75" i="9"/>
  <c r="BQ76" i="9"/>
  <c r="BQ84" i="9"/>
  <c r="BQ92" i="9"/>
  <c r="BQ100" i="9"/>
  <c r="BQ77" i="9"/>
  <c r="BQ85" i="9"/>
  <c r="BQ93" i="9"/>
  <c r="BQ101" i="9"/>
  <c r="BQ86" i="9"/>
  <c r="BQ142" i="9"/>
  <c r="BQ65" i="9"/>
  <c r="BQ73" i="9"/>
  <c r="BQ158" i="9"/>
  <c r="BQ81" i="9"/>
  <c r="BQ89" i="9"/>
  <c r="BQ97" i="9"/>
  <c r="BQ83" i="9"/>
  <c r="BQ91" i="9"/>
  <c r="BQ99" i="9"/>
  <c r="BQ63" i="9"/>
  <c r="BQ71" i="9"/>
  <c r="BQ64" i="9"/>
  <c r="BQ72" i="9"/>
  <c r="BQ94" i="9"/>
  <c r="BQ66" i="9"/>
  <c r="BQ74" i="9"/>
  <c r="BQ82" i="9"/>
  <c r="BQ90" i="9"/>
  <c r="BQ98" i="9"/>
  <c r="BQ126" i="9"/>
  <c r="BQ79" i="9"/>
  <c r="BQ87" i="9"/>
  <c r="BQ95" i="9"/>
  <c r="BQ103" i="9"/>
  <c r="BQ80" i="9"/>
  <c r="BQ88" i="9"/>
  <c r="BQ96" i="9"/>
  <c r="BQ112" i="9"/>
  <c r="BQ107" i="9"/>
  <c r="BQ115" i="9"/>
  <c r="BQ123" i="9"/>
  <c r="BQ131" i="9"/>
  <c r="BQ132" i="9"/>
  <c r="BQ140" i="9"/>
  <c r="BQ148" i="9"/>
  <c r="BQ156" i="9"/>
  <c r="BQ106" i="9"/>
  <c r="BQ114" i="9"/>
  <c r="BQ122" i="9"/>
  <c r="BQ130" i="9"/>
  <c r="BQ138" i="9"/>
  <c r="BQ146" i="9"/>
  <c r="BQ154" i="9"/>
  <c r="BQ139" i="9"/>
  <c r="BQ147" i="9"/>
  <c r="BQ155" i="9"/>
  <c r="BQ105" i="9"/>
  <c r="BQ113" i="9"/>
  <c r="BQ121" i="9"/>
  <c r="BQ129" i="9"/>
  <c r="BQ109" i="9"/>
  <c r="BQ117" i="9"/>
  <c r="BQ125" i="9"/>
  <c r="BQ137" i="9"/>
  <c r="BQ145" i="9"/>
  <c r="BQ153" i="9"/>
  <c r="BQ104" i="9"/>
  <c r="BQ135" i="9"/>
  <c r="BQ143" i="9"/>
  <c r="BQ151" i="9"/>
  <c r="BQ159" i="9"/>
  <c r="BQ136" i="9"/>
  <c r="BQ144" i="9"/>
  <c r="BQ152" i="9"/>
  <c r="BQ133" i="9"/>
  <c r="BQ141" i="9"/>
  <c r="BQ149" i="9"/>
  <c r="BQ157" i="9"/>
  <c r="BQ120" i="9"/>
  <c r="BQ128" i="9"/>
  <c r="BQ108" i="9"/>
  <c r="BQ116" i="9"/>
  <c r="BQ124" i="9"/>
  <c r="BQ110" i="9"/>
  <c r="BQ127" i="9"/>
  <c r="BY86" i="9"/>
  <c r="BY118" i="9"/>
  <c r="BY94" i="9"/>
  <c r="BY150" i="9"/>
  <c r="BY62" i="9"/>
  <c r="BY110" i="9"/>
  <c r="BY142" i="9"/>
  <c r="BY61" i="9"/>
  <c r="BY69" i="9"/>
  <c r="BY102" i="9"/>
  <c r="BY158" i="9"/>
  <c r="BY60" i="9"/>
  <c r="BY68" i="9"/>
  <c r="BY111" i="9"/>
  <c r="BY119" i="9"/>
  <c r="BY126" i="9"/>
  <c r="BY67" i="9"/>
  <c r="BY75" i="9"/>
  <c r="BY76" i="9"/>
  <c r="BY84" i="9"/>
  <c r="BY92" i="9"/>
  <c r="BY100" i="9"/>
  <c r="BY77" i="9"/>
  <c r="BY85" i="9"/>
  <c r="BY93" i="9"/>
  <c r="BY101" i="9"/>
  <c r="BY70" i="9"/>
  <c r="BY65" i="9"/>
  <c r="BY73" i="9"/>
  <c r="BY81" i="9"/>
  <c r="BY89" i="9"/>
  <c r="BY97" i="9"/>
  <c r="BY83" i="9"/>
  <c r="BY91" i="9"/>
  <c r="BY99" i="9"/>
  <c r="BY63" i="9"/>
  <c r="BY71" i="9"/>
  <c r="BY64" i="9"/>
  <c r="BY72" i="9"/>
  <c r="BY66" i="9"/>
  <c r="BY74" i="9"/>
  <c r="BY78" i="9"/>
  <c r="BY134" i="9"/>
  <c r="BY79" i="9"/>
  <c r="BY103" i="9"/>
  <c r="BY96" i="9"/>
  <c r="BY112" i="9"/>
  <c r="BY107" i="9"/>
  <c r="BY115" i="9"/>
  <c r="BY123" i="9"/>
  <c r="BY132" i="9"/>
  <c r="BY140" i="9"/>
  <c r="BY148" i="9"/>
  <c r="BY156" i="9"/>
  <c r="BY106" i="9"/>
  <c r="BY114" i="9"/>
  <c r="BY122" i="9"/>
  <c r="BY130" i="9"/>
  <c r="BY138" i="9"/>
  <c r="BY146" i="9"/>
  <c r="BY154" i="9"/>
  <c r="BY131" i="9"/>
  <c r="BY139" i="9"/>
  <c r="BY147" i="9"/>
  <c r="BY155" i="9"/>
  <c r="BY87" i="9"/>
  <c r="BY80" i="9"/>
  <c r="BY98" i="9"/>
  <c r="BY105" i="9"/>
  <c r="BY113" i="9"/>
  <c r="BY121" i="9"/>
  <c r="BY129" i="9"/>
  <c r="BY109" i="9"/>
  <c r="BY117" i="9"/>
  <c r="BY125" i="9"/>
  <c r="BY137" i="9"/>
  <c r="BY145" i="9"/>
  <c r="BY153" i="9"/>
  <c r="BY128" i="9"/>
  <c r="BY104" i="9"/>
  <c r="BY135" i="9"/>
  <c r="BY143" i="9"/>
  <c r="BY151" i="9"/>
  <c r="BY159" i="9"/>
  <c r="BY136" i="9"/>
  <c r="BY144" i="9"/>
  <c r="BY152" i="9"/>
  <c r="BY90" i="9"/>
  <c r="BY133" i="9"/>
  <c r="BY141" i="9"/>
  <c r="BY149" i="9"/>
  <c r="BY157" i="9"/>
  <c r="BY120" i="9"/>
  <c r="BY95" i="9"/>
  <c r="BY88" i="9"/>
  <c r="BY116" i="9"/>
  <c r="BY108" i="9"/>
  <c r="BY82" i="9"/>
  <c r="BY127" i="9"/>
  <c r="BY124" i="9"/>
  <c r="BH79" i="9"/>
  <c r="BH143" i="9"/>
  <c r="BH111" i="9"/>
  <c r="BH80" i="9"/>
  <c r="BH88" i="9"/>
  <c r="BH96" i="9"/>
  <c r="BH104" i="9"/>
  <c r="BH81" i="9"/>
  <c r="BH89" i="9"/>
  <c r="BH97" i="9"/>
  <c r="BH127" i="9"/>
  <c r="BH135" i="9"/>
  <c r="BH159" i="9"/>
  <c r="BH119" i="9"/>
  <c r="BH71" i="9"/>
  <c r="BH62" i="9"/>
  <c r="BH70" i="9"/>
  <c r="BH63" i="9"/>
  <c r="BH61" i="9"/>
  <c r="BH69" i="9"/>
  <c r="BH112" i="9"/>
  <c r="BH120" i="9"/>
  <c r="BH128" i="9"/>
  <c r="BH60" i="9"/>
  <c r="BH68" i="9"/>
  <c r="BH95" i="9"/>
  <c r="BH151" i="9"/>
  <c r="BH87" i="9"/>
  <c r="BH77" i="9"/>
  <c r="BH85" i="9"/>
  <c r="BH93" i="9"/>
  <c r="BH101" i="9"/>
  <c r="BH78" i="9"/>
  <c r="BH86" i="9"/>
  <c r="BH94" i="9"/>
  <c r="BH102" i="9"/>
  <c r="BH66" i="9"/>
  <c r="BH74" i="9"/>
  <c r="BH83" i="9"/>
  <c r="BH103" i="9"/>
  <c r="BH73" i="9"/>
  <c r="BH82" i="9"/>
  <c r="BH100" i="9"/>
  <c r="BH113" i="9"/>
  <c r="BH108" i="9"/>
  <c r="BH116" i="9"/>
  <c r="BH124" i="9"/>
  <c r="BH133" i="9"/>
  <c r="BH141" i="9"/>
  <c r="BH149" i="9"/>
  <c r="BH157" i="9"/>
  <c r="BH64" i="9"/>
  <c r="BH92" i="9"/>
  <c r="BH107" i="9"/>
  <c r="BH115" i="9"/>
  <c r="BH123" i="9"/>
  <c r="BH131" i="9"/>
  <c r="BH139" i="9"/>
  <c r="BH147" i="9"/>
  <c r="BH155" i="9"/>
  <c r="BH132" i="9"/>
  <c r="BH140" i="9"/>
  <c r="BH148" i="9"/>
  <c r="BH156" i="9"/>
  <c r="BH67" i="9"/>
  <c r="BH99" i="9"/>
  <c r="BH106" i="9"/>
  <c r="BH114" i="9"/>
  <c r="BH122" i="9"/>
  <c r="BH130" i="9"/>
  <c r="BH110" i="9"/>
  <c r="BH118" i="9"/>
  <c r="BH126" i="9"/>
  <c r="BH138" i="9"/>
  <c r="BH146" i="9"/>
  <c r="BH154" i="9"/>
  <c r="BH98" i="9"/>
  <c r="BH84" i="9"/>
  <c r="BH105" i="9"/>
  <c r="BH136" i="9"/>
  <c r="BH144" i="9"/>
  <c r="BH152" i="9"/>
  <c r="BH137" i="9"/>
  <c r="BH145" i="9"/>
  <c r="BH153" i="9"/>
  <c r="BH72" i="9"/>
  <c r="BH65" i="9"/>
  <c r="BH91" i="9"/>
  <c r="BH129" i="9"/>
  <c r="BH134" i="9"/>
  <c r="BH76" i="9"/>
  <c r="BH117" i="9"/>
  <c r="BH158" i="9"/>
  <c r="BH109" i="9"/>
  <c r="BH125" i="9"/>
  <c r="BH150" i="9"/>
  <c r="BH75" i="9"/>
  <c r="BH90" i="9"/>
  <c r="BH121" i="9"/>
  <c r="BH142" i="9"/>
  <c r="CB131" i="9"/>
  <c r="CB107" i="9"/>
  <c r="CB66" i="9"/>
  <c r="CB74" i="9"/>
  <c r="CB65" i="9"/>
  <c r="CB73" i="9"/>
  <c r="CB108" i="9"/>
  <c r="CB116" i="9"/>
  <c r="CB123" i="9"/>
  <c r="CB83" i="9"/>
  <c r="CB139" i="9"/>
  <c r="CB155" i="9"/>
  <c r="CB64" i="9"/>
  <c r="CB72" i="9"/>
  <c r="CB81" i="9"/>
  <c r="CB89" i="9"/>
  <c r="CB97" i="9"/>
  <c r="CB82" i="9"/>
  <c r="CB90" i="9"/>
  <c r="CB98" i="9"/>
  <c r="CB62" i="9"/>
  <c r="CB70" i="9"/>
  <c r="CB78" i="9"/>
  <c r="CB86" i="9"/>
  <c r="CB94" i="9"/>
  <c r="CB102" i="9"/>
  <c r="CB80" i="9"/>
  <c r="CB88" i="9"/>
  <c r="CB96" i="9"/>
  <c r="CB67" i="9"/>
  <c r="CB60" i="9"/>
  <c r="CB68" i="9"/>
  <c r="CB61" i="9"/>
  <c r="CB69" i="9"/>
  <c r="CB75" i="9"/>
  <c r="CB63" i="9"/>
  <c r="CB71" i="9"/>
  <c r="CB79" i="9"/>
  <c r="CB87" i="9"/>
  <c r="CB95" i="9"/>
  <c r="CB103" i="9"/>
  <c r="CB115" i="9"/>
  <c r="CB76" i="9"/>
  <c r="CB84" i="9"/>
  <c r="CB92" i="9"/>
  <c r="CB100" i="9"/>
  <c r="CB77" i="9"/>
  <c r="CB85" i="9"/>
  <c r="CB93" i="9"/>
  <c r="CB147" i="9"/>
  <c r="CB104" i="9"/>
  <c r="CB112" i="9"/>
  <c r="CB120" i="9"/>
  <c r="CB128" i="9"/>
  <c r="CB137" i="9"/>
  <c r="CB145" i="9"/>
  <c r="CB153" i="9"/>
  <c r="CB109" i="9"/>
  <c r="CB111" i="9"/>
  <c r="CB119" i="9"/>
  <c r="CB127" i="9"/>
  <c r="CB135" i="9"/>
  <c r="CB143" i="9"/>
  <c r="CB151" i="9"/>
  <c r="CB159" i="9"/>
  <c r="CB136" i="9"/>
  <c r="CB144" i="9"/>
  <c r="CB152" i="9"/>
  <c r="CB110" i="9"/>
  <c r="CB118" i="9"/>
  <c r="CB126" i="9"/>
  <c r="CB106" i="9"/>
  <c r="CB114" i="9"/>
  <c r="CB122" i="9"/>
  <c r="CB130" i="9"/>
  <c r="CB134" i="9"/>
  <c r="CB142" i="9"/>
  <c r="CB150" i="9"/>
  <c r="CB158" i="9"/>
  <c r="CB99" i="9"/>
  <c r="CB101" i="9"/>
  <c r="CB132" i="9"/>
  <c r="CB140" i="9"/>
  <c r="CB148" i="9"/>
  <c r="CB156" i="9"/>
  <c r="CB133" i="9"/>
  <c r="CB141" i="9"/>
  <c r="CB149" i="9"/>
  <c r="CB157" i="9"/>
  <c r="CB138" i="9"/>
  <c r="CB146" i="9"/>
  <c r="CB154" i="9"/>
  <c r="CB91" i="9"/>
  <c r="CB125" i="9"/>
  <c r="CB105" i="9"/>
  <c r="CB113" i="9"/>
  <c r="CB121" i="9"/>
  <c r="CB129" i="9"/>
  <c r="CB117" i="9"/>
  <c r="CB124" i="9"/>
  <c r="BU154" i="9"/>
  <c r="BU82" i="9"/>
  <c r="BU63" i="9"/>
  <c r="BU71" i="9"/>
  <c r="BU80" i="9"/>
  <c r="BU88" i="9"/>
  <c r="BU96" i="9"/>
  <c r="BU81" i="9"/>
  <c r="BU89" i="9"/>
  <c r="BU97" i="9"/>
  <c r="BU61" i="9"/>
  <c r="BU69" i="9"/>
  <c r="BU77" i="9"/>
  <c r="BU85" i="9"/>
  <c r="BU93" i="9"/>
  <c r="BU101" i="9"/>
  <c r="BU79" i="9"/>
  <c r="BU87" i="9"/>
  <c r="BU95" i="9"/>
  <c r="BU103" i="9"/>
  <c r="BU74" i="9"/>
  <c r="BU66" i="9"/>
  <c r="BU67" i="9"/>
  <c r="BU75" i="9"/>
  <c r="BU60" i="9"/>
  <c r="BU68" i="9"/>
  <c r="BU62" i="9"/>
  <c r="BU70" i="9"/>
  <c r="BU106" i="9"/>
  <c r="BU98" i="9"/>
  <c r="BU78" i="9"/>
  <c r="BU86" i="9"/>
  <c r="BU94" i="9"/>
  <c r="BU102" i="9"/>
  <c r="BU138" i="9"/>
  <c r="BU83" i="9"/>
  <c r="BU91" i="9"/>
  <c r="BU99" i="9"/>
  <c r="BU76" i="9"/>
  <c r="BU84" i="9"/>
  <c r="BU92" i="9"/>
  <c r="BU100" i="9"/>
  <c r="BU122" i="9"/>
  <c r="BU90" i="9"/>
  <c r="BU146" i="9"/>
  <c r="BU65" i="9"/>
  <c r="BU73" i="9"/>
  <c r="BU64" i="9"/>
  <c r="BU115" i="9"/>
  <c r="BU139" i="9"/>
  <c r="BU147" i="9"/>
  <c r="BU155" i="9"/>
  <c r="BU132" i="9"/>
  <c r="BU140" i="9"/>
  <c r="BU148" i="9"/>
  <c r="BU156" i="9"/>
  <c r="BU131" i="9"/>
  <c r="BU137" i="9"/>
  <c r="BU145" i="9"/>
  <c r="BU153" i="9"/>
  <c r="BU124" i="9"/>
  <c r="BU104" i="9"/>
  <c r="BU112" i="9"/>
  <c r="BU120" i="9"/>
  <c r="BU128" i="9"/>
  <c r="BU72" i="9"/>
  <c r="BU116" i="9"/>
  <c r="BU123" i="9"/>
  <c r="BU130" i="9"/>
  <c r="BU111" i="9"/>
  <c r="BU119" i="9"/>
  <c r="BU127" i="9"/>
  <c r="BU136" i="9"/>
  <c r="BU144" i="9"/>
  <c r="BU152" i="9"/>
  <c r="BU108" i="9"/>
  <c r="BU114" i="9"/>
  <c r="BU118" i="9"/>
  <c r="BU142" i="9"/>
  <c r="BU135" i="9"/>
  <c r="BU125" i="9"/>
  <c r="BU121" i="9"/>
  <c r="BU149" i="9"/>
  <c r="BU157" i="9"/>
  <c r="BU107" i="9"/>
  <c r="BU110" i="9"/>
  <c r="BU134" i="9"/>
  <c r="BU159" i="9"/>
  <c r="BU109" i="9"/>
  <c r="BU113" i="9"/>
  <c r="BU141" i="9"/>
  <c r="BU158" i="9"/>
  <c r="BU151" i="9"/>
  <c r="BU105" i="9"/>
  <c r="BU133" i="9"/>
  <c r="BU117" i="9"/>
  <c r="BU126" i="9"/>
  <c r="BU150" i="9"/>
  <c r="BU143" i="9"/>
  <c r="BU129" i="9"/>
  <c r="BN105" i="9"/>
  <c r="BN73" i="9"/>
  <c r="BN121" i="9"/>
  <c r="BN81" i="9"/>
  <c r="BN137" i="9"/>
  <c r="BN97" i="9"/>
  <c r="BN153" i="9"/>
  <c r="BN64" i="9"/>
  <c r="BN72" i="9"/>
  <c r="BN65" i="9"/>
  <c r="BN63" i="9"/>
  <c r="BN71" i="9"/>
  <c r="BN106" i="9"/>
  <c r="BN114" i="9"/>
  <c r="BN62" i="9"/>
  <c r="BN70" i="9"/>
  <c r="BN79" i="9"/>
  <c r="BN87" i="9"/>
  <c r="BN95" i="9"/>
  <c r="BN103" i="9"/>
  <c r="BN80" i="9"/>
  <c r="BN88" i="9"/>
  <c r="BN96" i="9"/>
  <c r="BN104" i="9"/>
  <c r="BN129" i="9"/>
  <c r="BN60" i="9"/>
  <c r="BN68" i="9"/>
  <c r="BN113" i="9"/>
  <c r="BN76" i="9"/>
  <c r="BN84" i="9"/>
  <c r="BN92" i="9"/>
  <c r="BN100" i="9"/>
  <c r="BN78" i="9"/>
  <c r="BN86" i="9"/>
  <c r="BN94" i="9"/>
  <c r="BN102" i="9"/>
  <c r="BN66" i="9"/>
  <c r="BN74" i="9"/>
  <c r="BN67" i="9"/>
  <c r="BN75" i="9"/>
  <c r="BN61" i="9"/>
  <c r="BN69" i="9"/>
  <c r="BN89" i="9"/>
  <c r="BN145" i="9"/>
  <c r="BN115" i="9"/>
  <c r="BN82" i="9"/>
  <c r="BN85" i="9"/>
  <c r="BN122" i="9"/>
  <c r="BN110" i="9"/>
  <c r="BN118" i="9"/>
  <c r="BN126" i="9"/>
  <c r="BN135" i="9"/>
  <c r="BN143" i="9"/>
  <c r="BN151" i="9"/>
  <c r="BN159" i="9"/>
  <c r="BN99" i="9"/>
  <c r="BN109" i="9"/>
  <c r="BN117" i="9"/>
  <c r="BN125" i="9"/>
  <c r="BN133" i="9"/>
  <c r="BN141" i="9"/>
  <c r="BN149" i="9"/>
  <c r="BN157" i="9"/>
  <c r="BN134" i="9"/>
  <c r="BN142" i="9"/>
  <c r="BN150" i="9"/>
  <c r="BN158" i="9"/>
  <c r="BN77" i="9"/>
  <c r="BN107" i="9"/>
  <c r="BN108" i="9"/>
  <c r="BN116" i="9"/>
  <c r="BN124" i="9"/>
  <c r="BN112" i="9"/>
  <c r="BN120" i="9"/>
  <c r="BN128" i="9"/>
  <c r="BN132" i="9"/>
  <c r="BN140" i="9"/>
  <c r="BN148" i="9"/>
  <c r="BN156" i="9"/>
  <c r="BN90" i="9"/>
  <c r="BN83" i="9"/>
  <c r="BN138" i="9"/>
  <c r="BN146" i="9"/>
  <c r="BN154" i="9"/>
  <c r="BN139" i="9"/>
  <c r="BN147" i="9"/>
  <c r="BN155" i="9"/>
  <c r="BN101" i="9"/>
  <c r="BN136" i="9"/>
  <c r="BN144" i="9"/>
  <c r="BN152" i="9"/>
  <c r="BN130" i="9"/>
  <c r="BN123" i="9"/>
  <c r="BN131" i="9"/>
  <c r="BN93" i="9"/>
  <c r="BN127" i="9"/>
  <c r="BN98" i="9"/>
  <c r="BN119" i="9"/>
  <c r="BN91" i="9"/>
  <c r="BN111" i="9"/>
  <c r="BF73" i="9"/>
  <c r="BF89" i="9"/>
  <c r="BF121" i="9"/>
  <c r="BF64" i="9"/>
  <c r="BF72" i="9"/>
  <c r="BF129" i="9"/>
  <c r="BF63" i="9"/>
  <c r="BF71" i="9"/>
  <c r="BF106" i="9"/>
  <c r="BF114" i="9"/>
  <c r="BF122" i="9"/>
  <c r="BF113" i="9"/>
  <c r="BF145" i="9"/>
  <c r="BF62" i="9"/>
  <c r="BF70" i="9"/>
  <c r="BF79" i="9"/>
  <c r="BF87" i="9"/>
  <c r="BF95" i="9"/>
  <c r="BF103" i="9"/>
  <c r="BF80" i="9"/>
  <c r="BF88" i="9"/>
  <c r="BF96" i="9"/>
  <c r="BF104" i="9"/>
  <c r="BF105" i="9"/>
  <c r="BF60" i="9"/>
  <c r="BF68" i="9"/>
  <c r="BF76" i="9"/>
  <c r="BF84" i="9"/>
  <c r="BF92" i="9"/>
  <c r="BF100" i="9"/>
  <c r="BF78" i="9"/>
  <c r="BF86" i="9"/>
  <c r="BF94" i="9"/>
  <c r="BF102" i="9"/>
  <c r="BF65" i="9"/>
  <c r="BF66" i="9"/>
  <c r="BF74" i="9"/>
  <c r="BF67" i="9"/>
  <c r="BF75" i="9"/>
  <c r="BF61" i="9"/>
  <c r="BF69" i="9"/>
  <c r="BF77" i="9"/>
  <c r="BF85" i="9"/>
  <c r="BF93" i="9"/>
  <c r="BF101" i="9"/>
  <c r="BF97" i="9"/>
  <c r="BF153" i="9"/>
  <c r="BF82" i="9"/>
  <c r="BF90" i="9"/>
  <c r="BF98" i="9"/>
  <c r="BF83" i="9"/>
  <c r="BF91" i="9"/>
  <c r="BF99" i="9"/>
  <c r="BF110" i="9"/>
  <c r="BF118" i="9"/>
  <c r="BF126" i="9"/>
  <c r="BF135" i="9"/>
  <c r="BF143" i="9"/>
  <c r="BF151" i="9"/>
  <c r="BF159" i="9"/>
  <c r="BF109" i="9"/>
  <c r="BF117" i="9"/>
  <c r="BF125" i="9"/>
  <c r="BF133" i="9"/>
  <c r="BF141" i="9"/>
  <c r="BF149" i="9"/>
  <c r="BF157" i="9"/>
  <c r="BF134" i="9"/>
  <c r="BF142" i="9"/>
  <c r="BF150" i="9"/>
  <c r="BF158" i="9"/>
  <c r="BF81" i="9"/>
  <c r="BF107" i="9"/>
  <c r="BF108" i="9"/>
  <c r="BF116" i="9"/>
  <c r="BF124" i="9"/>
  <c r="BF112" i="9"/>
  <c r="BF120" i="9"/>
  <c r="BF128" i="9"/>
  <c r="BF132" i="9"/>
  <c r="BF140" i="9"/>
  <c r="BF148" i="9"/>
  <c r="BF156" i="9"/>
  <c r="BF138" i="9"/>
  <c r="BF146" i="9"/>
  <c r="BF154" i="9"/>
  <c r="BF139" i="9"/>
  <c r="BF147" i="9"/>
  <c r="BF155" i="9"/>
  <c r="BF136" i="9"/>
  <c r="BF144" i="9"/>
  <c r="BF152" i="9"/>
  <c r="BF137" i="9"/>
  <c r="BF130" i="9"/>
  <c r="BF123" i="9"/>
  <c r="BF131" i="9"/>
  <c r="BF111" i="9"/>
  <c r="BF119" i="9"/>
  <c r="BF127" i="9"/>
  <c r="BF115" i="9"/>
  <c r="BK68" i="9"/>
  <c r="BK156" i="9"/>
  <c r="BK100" i="9"/>
  <c r="BK76" i="9"/>
  <c r="BK60" i="9"/>
  <c r="BK84" i="9"/>
  <c r="BK140" i="9"/>
  <c r="BK148" i="9"/>
  <c r="BK116" i="9"/>
  <c r="BK67" i="9"/>
  <c r="BK75" i="9"/>
  <c r="BK66" i="9"/>
  <c r="BK74" i="9"/>
  <c r="BK109" i="9"/>
  <c r="BK117" i="9"/>
  <c r="BK92" i="9"/>
  <c r="BK65" i="9"/>
  <c r="BK73" i="9"/>
  <c r="BK82" i="9"/>
  <c r="BK90" i="9"/>
  <c r="BK98" i="9"/>
  <c r="BK83" i="9"/>
  <c r="BK91" i="9"/>
  <c r="BK99" i="9"/>
  <c r="BK63" i="9"/>
  <c r="BK71" i="9"/>
  <c r="BK132" i="9"/>
  <c r="BK124" i="9"/>
  <c r="BK79" i="9"/>
  <c r="BK87" i="9"/>
  <c r="BK95" i="9"/>
  <c r="BK103" i="9"/>
  <c r="BK81" i="9"/>
  <c r="BK89" i="9"/>
  <c r="BK97" i="9"/>
  <c r="BK61" i="9"/>
  <c r="BK69" i="9"/>
  <c r="BK62" i="9"/>
  <c r="BK70" i="9"/>
  <c r="BK64" i="9"/>
  <c r="BK72" i="9"/>
  <c r="BK108" i="9"/>
  <c r="BK101" i="9"/>
  <c r="BK94" i="9"/>
  <c r="BK125" i="9"/>
  <c r="BK96" i="9"/>
  <c r="BK105" i="9"/>
  <c r="BK113" i="9"/>
  <c r="BK121" i="9"/>
  <c r="BK129" i="9"/>
  <c r="BK138" i="9"/>
  <c r="BK146" i="9"/>
  <c r="BK154" i="9"/>
  <c r="BK85" i="9"/>
  <c r="BK78" i="9"/>
  <c r="BK110" i="9"/>
  <c r="BK104" i="9"/>
  <c r="BK112" i="9"/>
  <c r="BK120" i="9"/>
  <c r="BK128" i="9"/>
  <c r="BK136" i="9"/>
  <c r="BK144" i="9"/>
  <c r="BK152" i="9"/>
  <c r="BK137" i="9"/>
  <c r="BK145" i="9"/>
  <c r="BK153" i="9"/>
  <c r="BK88" i="9"/>
  <c r="BK111" i="9"/>
  <c r="BK119" i="9"/>
  <c r="BK127" i="9"/>
  <c r="BK107" i="9"/>
  <c r="BK115" i="9"/>
  <c r="BK123" i="9"/>
  <c r="BK131" i="9"/>
  <c r="BK135" i="9"/>
  <c r="BK143" i="9"/>
  <c r="BK151" i="9"/>
  <c r="BK159" i="9"/>
  <c r="BK102" i="9"/>
  <c r="BK133" i="9"/>
  <c r="BK141" i="9"/>
  <c r="BK149" i="9"/>
  <c r="BK157" i="9"/>
  <c r="BK134" i="9"/>
  <c r="BK142" i="9"/>
  <c r="BK150" i="9"/>
  <c r="BK158" i="9"/>
  <c r="BK126" i="9"/>
  <c r="BK93" i="9"/>
  <c r="BK86" i="9"/>
  <c r="BK80" i="9"/>
  <c r="BK139" i="9"/>
  <c r="BK147" i="9"/>
  <c r="BK155" i="9"/>
  <c r="BK106" i="9"/>
  <c r="BK77" i="9"/>
  <c r="BK130" i="9"/>
  <c r="BK118" i="9"/>
  <c r="BK122" i="9"/>
  <c r="BK114" i="9"/>
  <c r="BI62" i="9"/>
  <c r="BI102" i="9"/>
  <c r="BI94" i="9"/>
  <c r="BI61" i="9"/>
  <c r="BI69" i="9"/>
  <c r="BI60" i="9"/>
  <c r="BI68" i="9"/>
  <c r="BI134" i="9"/>
  <c r="BI67" i="9"/>
  <c r="BI75" i="9"/>
  <c r="BI76" i="9"/>
  <c r="BI84" i="9"/>
  <c r="BI92" i="9"/>
  <c r="BI100" i="9"/>
  <c r="BI77" i="9"/>
  <c r="BI85" i="9"/>
  <c r="BI93" i="9"/>
  <c r="BI101" i="9"/>
  <c r="BI86" i="9"/>
  <c r="BI142" i="9"/>
  <c r="BI150" i="9"/>
  <c r="BI65" i="9"/>
  <c r="BI73" i="9"/>
  <c r="BI81" i="9"/>
  <c r="BI89" i="9"/>
  <c r="BI97" i="9"/>
  <c r="BI83" i="9"/>
  <c r="BI91" i="9"/>
  <c r="BI99" i="9"/>
  <c r="BI63" i="9"/>
  <c r="BI71" i="9"/>
  <c r="BI64" i="9"/>
  <c r="BI72" i="9"/>
  <c r="BI110" i="9"/>
  <c r="BI66" i="9"/>
  <c r="BI74" i="9"/>
  <c r="BI158" i="9"/>
  <c r="BI82" i="9"/>
  <c r="BI90" i="9"/>
  <c r="BI98" i="9"/>
  <c r="BI126" i="9"/>
  <c r="BI79" i="9"/>
  <c r="BI87" i="9"/>
  <c r="BI95" i="9"/>
  <c r="BI103" i="9"/>
  <c r="BI80" i="9"/>
  <c r="BI88" i="9"/>
  <c r="BI96" i="9"/>
  <c r="BI70" i="9"/>
  <c r="BI78" i="9"/>
  <c r="BI106" i="9"/>
  <c r="BI114" i="9"/>
  <c r="BI122" i="9"/>
  <c r="BI130" i="9"/>
  <c r="BI138" i="9"/>
  <c r="BI146" i="9"/>
  <c r="BI154" i="9"/>
  <c r="BI139" i="9"/>
  <c r="BI147" i="9"/>
  <c r="BI155" i="9"/>
  <c r="BI105" i="9"/>
  <c r="BI113" i="9"/>
  <c r="BI121" i="9"/>
  <c r="BI129" i="9"/>
  <c r="BI109" i="9"/>
  <c r="BI117" i="9"/>
  <c r="BI125" i="9"/>
  <c r="BI137" i="9"/>
  <c r="BI145" i="9"/>
  <c r="BI153" i="9"/>
  <c r="BI104" i="9"/>
  <c r="BI135" i="9"/>
  <c r="BI143" i="9"/>
  <c r="BI151" i="9"/>
  <c r="BI159" i="9"/>
  <c r="BI136" i="9"/>
  <c r="BI144" i="9"/>
  <c r="BI152" i="9"/>
  <c r="BI111" i="9"/>
  <c r="BI133" i="9"/>
  <c r="BI141" i="9"/>
  <c r="BI149" i="9"/>
  <c r="BI157" i="9"/>
  <c r="BI118" i="9"/>
  <c r="BI119" i="9"/>
  <c r="BI120" i="9"/>
  <c r="BI128" i="9"/>
  <c r="BI108" i="9"/>
  <c r="BI116" i="9"/>
  <c r="BI124" i="9"/>
  <c r="BI127" i="9"/>
  <c r="BI123" i="9"/>
  <c r="BI140" i="9"/>
  <c r="BI148" i="9"/>
  <c r="BI112" i="9"/>
  <c r="BI115" i="9"/>
  <c r="BI132" i="9"/>
  <c r="BI131" i="9"/>
  <c r="BI107" i="9"/>
  <c r="BI156" i="9"/>
  <c r="BR133" i="9"/>
  <c r="BR66" i="9"/>
  <c r="BR74" i="9"/>
  <c r="BR83" i="9"/>
  <c r="BR91" i="9"/>
  <c r="BR99" i="9"/>
  <c r="BR76" i="9"/>
  <c r="BR84" i="9"/>
  <c r="BR92" i="9"/>
  <c r="BR100" i="9"/>
  <c r="BR64" i="9"/>
  <c r="BR72" i="9"/>
  <c r="BR77" i="9"/>
  <c r="BR80" i="9"/>
  <c r="BR88" i="9"/>
  <c r="BR96" i="9"/>
  <c r="BR82" i="9"/>
  <c r="BR90" i="9"/>
  <c r="BR98" i="9"/>
  <c r="BR62" i="9"/>
  <c r="BR70" i="9"/>
  <c r="BR63" i="9"/>
  <c r="BR71" i="9"/>
  <c r="BR65" i="9"/>
  <c r="BR73" i="9"/>
  <c r="BR117" i="9"/>
  <c r="BR81" i="9"/>
  <c r="BR89" i="9"/>
  <c r="BR97" i="9"/>
  <c r="BR101" i="9"/>
  <c r="BR78" i="9"/>
  <c r="BR86" i="9"/>
  <c r="BR94" i="9"/>
  <c r="BR102" i="9"/>
  <c r="BR79" i="9"/>
  <c r="BR87" i="9"/>
  <c r="BR95" i="9"/>
  <c r="BR103" i="9"/>
  <c r="BR61" i="9"/>
  <c r="BR109" i="9"/>
  <c r="BR85" i="9"/>
  <c r="BR141" i="9"/>
  <c r="BR149" i="9"/>
  <c r="BR157" i="9"/>
  <c r="BR125" i="9"/>
  <c r="BR60" i="9"/>
  <c r="BR68" i="9"/>
  <c r="BR134" i="9"/>
  <c r="BR142" i="9"/>
  <c r="BR150" i="9"/>
  <c r="BR158" i="9"/>
  <c r="BR135" i="9"/>
  <c r="BR143" i="9"/>
  <c r="BR151" i="9"/>
  <c r="BR159" i="9"/>
  <c r="BR67" i="9"/>
  <c r="BR140" i="9"/>
  <c r="BR148" i="9"/>
  <c r="BR156" i="9"/>
  <c r="BR69" i="9"/>
  <c r="BR110" i="9"/>
  <c r="BR119" i="9"/>
  <c r="BR127" i="9"/>
  <c r="BR107" i="9"/>
  <c r="BR115" i="9"/>
  <c r="BR123" i="9"/>
  <c r="BR131" i="9"/>
  <c r="BR93" i="9"/>
  <c r="BR118" i="9"/>
  <c r="BR126" i="9"/>
  <c r="BR75" i="9"/>
  <c r="BR111" i="9"/>
  <c r="BR106" i="9"/>
  <c r="BR114" i="9"/>
  <c r="BR122" i="9"/>
  <c r="BR130" i="9"/>
  <c r="BR139" i="9"/>
  <c r="BR147" i="9"/>
  <c r="BR155" i="9"/>
  <c r="BR129" i="9"/>
  <c r="BR153" i="9"/>
  <c r="BR146" i="9"/>
  <c r="BR104" i="9"/>
  <c r="BR132" i="9"/>
  <c r="BR108" i="9"/>
  <c r="BR121" i="9"/>
  <c r="BR145" i="9"/>
  <c r="BR138" i="9"/>
  <c r="BR128" i="9"/>
  <c r="BR124" i="9"/>
  <c r="BR152" i="9"/>
  <c r="BR112" i="9"/>
  <c r="BR113" i="9"/>
  <c r="BR137" i="9"/>
  <c r="BR116" i="9"/>
  <c r="BR144" i="9"/>
  <c r="BR105" i="9"/>
  <c r="BR154" i="9"/>
  <c r="BR120" i="9"/>
  <c r="BR136" i="9"/>
  <c r="BW120" i="9"/>
  <c r="BW112" i="9"/>
  <c r="BW63" i="9"/>
  <c r="BW71" i="9"/>
  <c r="BW62" i="9"/>
  <c r="BW70" i="9"/>
  <c r="BW61" i="9"/>
  <c r="BW69" i="9"/>
  <c r="BW78" i="9"/>
  <c r="BW86" i="9"/>
  <c r="BW94" i="9"/>
  <c r="BW102" i="9"/>
  <c r="BW79" i="9"/>
  <c r="BW87" i="9"/>
  <c r="BW95" i="9"/>
  <c r="BW103" i="9"/>
  <c r="BW104" i="9"/>
  <c r="BW67" i="9"/>
  <c r="BW75" i="9"/>
  <c r="BW80" i="9"/>
  <c r="BW136" i="9"/>
  <c r="BW83" i="9"/>
  <c r="BW91" i="9"/>
  <c r="BW99" i="9"/>
  <c r="BW77" i="9"/>
  <c r="BW85" i="9"/>
  <c r="BW93" i="9"/>
  <c r="BW101" i="9"/>
  <c r="BW64" i="9"/>
  <c r="BW88" i="9"/>
  <c r="BW144" i="9"/>
  <c r="BW65" i="9"/>
  <c r="BW73" i="9"/>
  <c r="BW152" i="9"/>
  <c r="BW66" i="9"/>
  <c r="BW74" i="9"/>
  <c r="BW60" i="9"/>
  <c r="BW68" i="9"/>
  <c r="BW76" i="9"/>
  <c r="BW84" i="9"/>
  <c r="BW92" i="9"/>
  <c r="BW100" i="9"/>
  <c r="BW72" i="9"/>
  <c r="BW81" i="9"/>
  <c r="BW89" i="9"/>
  <c r="BW97" i="9"/>
  <c r="BW82" i="9"/>
  <c r="BW90" i="9"/>
  <c r="BW98" i="9"/>
  <c r="BW128" i="9"/>
  <c r="BW96" i="9"/>
  <c r="BW121" i="9"/>
  <c r="BW108" i="9"/>
  <c r="BW116" i="9"/>
  <c r="BW124" i="9"/>
  <c r="BW132" i="9"/>
  <c r="BW140" i="9"/>
  <c r="BW148" i="9"/>
  <c r="BW156" i="9"/>
  <c r="BW133" i="9"/>
  <c r="BW141" i="9"/>
  <c r="BW149" i="9"/>
  <c r="BW157" i="9"/>
  <c r="BW106" i="9"/>
  <c r="BW107" i="9"/>
  <c r="BW115" i="9"/>
  <c r="BW123" i="9"/>
  <c r="BW131" i="9"/>
  <c r="BW111" i="9"/>
  <c r="BW119" i="9"/>
  <c r="BW127" i="9"/>
  <c r="BW139" i="9"/>
  <c r="BW147" i="9"/>
  <c r="BW155" i="9"/>
  <c r="BW137" i="9"/>
  <c r="BW145" i="9"/>
  <c r="BW153" i="9"/>
  <c r="BW138" i="9"/>
  <c r="BW146" i="9"/>
  <c r="BW154" i="9"/>
  <c r="BW135" i="9"/>
  <c r="BW143" i="9"/>
  <c r="BW151" i="9"/>
  <c r="BW159" i="9"/>
  <c r="BW129" i="9"/>
  <c r="BW122" i="9"/>
  <c r="BW130" i="9"/>
  <c r="BW110" i="9"/>
  <c r="BW118" i="9"/>
  <c r="BW126" i="9"/>
  <c r="BW105" i="9"/>
  <c r="BW113" i="9"/>
  <c r="BW114" i="9"/>
  <c r="BW150" i="9"/>
  <c r="BW125" i="9"/>
  <c r="BW142" i="9"/>
  <c r="BW158" i="9"/>
  <c r="BW117" i="9"/>
  <c r="BW134" i="9"/>
  <c r="BW109" i="9"/>
  <c r="BL83" i="9"/>
  <c r="BL139" i="9"/>
  <c r="BL65" i="9"/>
  <c r="BL73" i="9"/>
  <c r="BL108" i="9"/>
  <c r="BL116" i="9"/>
  <c r="BL64" i="9"/>
  <c r="BL72" i="9"/>
  <c r="BL123" i="9"/>
  <c r="BL81" i="9"/>
  <c r="BL89" i="9"/>
  <c r="BL97" i="9"/>
  <c r="BL82" i="9"/>
  <c r="BL90" i="9"/>
  <c r="BL62" i="9"/>
  <c r="BL70" i="9"/>
  <c r="BL155" i="9"/>
  <c r="BL78" i="9"/>
  <c r="BL86" i="9"/>
  <c r="BL94" i="9"/>
  <c r="BL102" i="9"/>
  <c r="BL80" i="9"/>
  <c r="BL88" i="9"/>
  <c r="BL96" i="9"/>
  <c r="BL60" i="9"/>
  <c r="BL68" i="9"/>
  <c r="BL76" i="9"/>
  <c r="BL61" i="9"/>
  <c r="BL69" i="9"/>
  <c r="BL63" i="9"/>
  <c r="BL71" i="9"/>
  <c r="BL79" i="9"/>
  <c r="BL87" i="9"/>
  <c r="BL95" i="9"/>
  <c r="BL103" i="9"/>
  <c r="BL75" i="9"/>
  <c r="BL115" i="9"/>
  <c r="BL147" i="9"/>
  <c r="BL84" i="9"/>
  <c r="BL92" i="9"/>
  <c r="BL100" i="9"/>
  <c r="BL77" i="9"/>
  <c r="BL85" i="9"/>
  <c r="BL93" i="9"/>
  <c r="BL101" i="9"/>
  <c r="BL91" i="9"/>
  <c r="BL107" i="9"/>
  <c r="BL67" i="9"/>
  <c r="BL131" i="9"/>
  <c r="BL110" i="9"/>
  <c r="BL118" i="9"/>
  <c r="BL126" i="9"/>
  <c r="BL106" i="9"/>
  <c r="BL114" i="9"/>
  <c r="BL122" i="9"/>
  <c r="BL130" i="9"/>
  <c r="BL134" i="9"/>
  <c r="BL142" i="9"/>
  <c r="BL150" i="9"/>
  <c r="BL158" i="9"/>
  <c r="BL132" i="9"/>
  <c r="BL140" i="9"/>
  <c r="BL148" i="9"/>
  <c r="BL156" i="9"/>
  <c r="BL133" i="9"/>
  <c r="BL141" i="9"/>
  <c r="BL149" i="9"/>
  <c r="BL157" i="9"/>
  <c r="BL138" i="9"/>
  <c r="BL146" i="9"/>
  <c r="BL154" i="9"/>
  <c r="BL66" i="9"/>
  <c r="BL125" i="9"/>
  <c r="BL105" i="9"/>
  <c r="BL113" i="9"/>
  <c r="BL121" i="9"/>
  <c r="BL129" i="9"/>
  <c r="BL98" i="9"/>
  <c r="BL117" i="9"/>
  <c r="BL124" i="9"/>
  <c r="BL99" i="9"/>
  <c r="BL74" i="9"/>
  <c r="BL112" i="9"/>
  <c r="BL109" i="9"/>
  <c r="BL119" i="9"/>
  <c r="BL143" i="9"/>
  <c r="BL136" i="9"/>
  <c r="BL104" i="9"/>
  <c r="BL153" i="9"/>
  <c r="BL127" i="9"/>
  <c r="BL111" i="9"/>
  <c r="BL135" i="9"/>
  <c r="BL151" i="9"/>
  <c r="BL128" i="9"/>
  <c r="BL145" i="9"/>
  <c r="BL159" i="9"/>
  <c r="BL152" i="9"/>
  <c r="BL120" i="9"/>
  <c r="BL137" i="9"/>
  <c r="BL144" i="9"/>
  <c r="BV73" i="9"/>
  <c r="BV137" i="9"/>
  <c r="BV129" i="9"/>
  <c r="BV82" i="9"/>
  <c r="BV90" i="9"/>
  <c r="BV98" i="9"/>
  <c r="BV83" i="9"/>
  <c r="BV91" i="9"/>
  <c r="BV99" i="9"/>
  <c r="BV81" i="9"/>
  <c r="BV145" i="9"/>
  <c r="BV97" i="9"/>
  <c r="BV113" i="9"/>
  <c r="BV105" i="9"/>
  <c r="BV121" i="9"/>
  <c r="BV89" i="9"/>
  <c r="BV64" i="9"/>
  <c r="BV72" i="9"/>
  <c r="BV63" i="9"/>
  <c r="BV71" i="9"/>
  <c r="BV106" i="9"/>
  <c r="BV114" i="9"/>
  <c r="BV122" i="9"/>
  <c r="BV130" i="9"/>
  <c r="BV62" i="9"/>
  <c r="BV70" i="9"/>
  <c r="BV79" i="9"/>
  <c r="BV87" i="9"/>
  <c r="BV95" i="9"/>
  <c r="BV103" i="9"/>
  <c r="BV80" i="9"/>
  <c r="BV88" i="9"/>
  <c r="BV96" i="9"/>
  <c r="BV60" i="9"/>
  <c r="BV68" i="9"/>
  <c r="BV93" i="9"/>
  <c r="BV65" i="9"/>
  <c r="BV153" i="9"/>
  <c r="BV92" i="9"/>
  <c r="BV78" i="9"/>
  <c r="BV115" i="9"/>
  <c r="BV75" i="9"/>
  <c r="BV61" i="9"/>
  <c r="BV85" i="9"/>
  <c r="BV110" i="9"/>
  <c r="BV118" i="9"/>
  <c r="BV126" i="9"/>
  <c r="BV135" i="9"/>
  <c r="BV143" i="9"/>
  <c r="BV151" i="9"/>
  <c r="BV159" i="9"/>
  <c r="BV84" i="9"/>
  <c r="BV102" i="9"/>
  <c r="BV109" i="9"/>
  <c r="BV117" i="9"/>
  <c r="BV125" i="9"/>
  <c r="BV133" i="9"/>
  <c r="BV141" i="9"/>
  <c r="BV149" i="9"/>
  <c r="BV157" i="9"/>
  <c r="BV134" i="9"/>
  <c r="BV142" i="9"/>
  <c r="BV150" i="9"/>
  <c r="BV158" i="9"/>
  <c r="BV66" i="9"/>
  <c r="BV77" i="9"/>
  <c r="BV107" i="9"/>
  <c r="BV108" i="9"/>
  <c r="BV116" i="9"/>
  <c r="BV124" i="9"/>
  <c r="BV104" i="9"/>
  <c r="BV112" i="9"/>
  <c r="BV120" i="9"/>
  <c r="BV128" i="9"/>
  <c r="BV132" i="9"/>
  <c r="BV140" i="9"/>
  <c r="BV148" i="9"/>
  <c r="BV156" i="9"/>
  <c r="BV69" i="9"/>
  <c r="BV76" i="9"/>
  <c r="BV94" i="9"/>
  <c r="BV138" i="9"/>
  <c r="BV146" i="9"/>
  <c r="BV154" i="9"/>
  <c r="BV131" i="9"/>
  <c r="BV139" i="9"/>
  <c r="BV147" i="9"/>
  <c r="BV155" i="9"/>
  <c r="BV101" i="9"/>
  <c r="BV144" i="9"/>
  <c r="BV74" i="9"/>
  <c r="BV127" i="9"/>
  <c r="BV67" i="9"/>
  <c r="BV86" i="9"/>
  <c r="BV136" i="9"/>
  <c r="BV119" i="9"/>
  <c r="BV111" i="9"/>
  <c r="BV100" i="9"/>
  <c r="BV123" i="9"/>
  <c r="BV152" i="9"/>
  <c r="E28" i="6"/>
  <c r="E76" i="4"/>
  <c r="E88" i="4" s="1"/>
  <c r="E104" i="4"/>
  <c r="E115" i="4" s="1"/>
  <c r="G23" i="7"/>
  <c r="D23" i="7"/>
  <c r="HS101" i="7"/>
  <c r="HT101" i="7"/>
  <c r="IB101" i="7"/>
  <c r="HU101" i="7"/>
  <c r="IC101" i="7"/>
  <c r="HN101" i="7"/>
  <c r="ID101" i="7"/>
  <c r="HO101" i="7"/>
  <c r="HW101" i="7"/>
  <c r="IE101" i="7"/>
  <c r="HP101" i="7"/>
  <c r="HX101" i="7"/>
  <c r="HY101" i="7"/>
  <c r="HR101" i="7"/>
  <c r="HZ101" i="7"/>
  <c r="HU91" i="7"/>
  <c r="IC91" i="7"/>
  <c r="HN91" i="7"/>
  <c r="ID91" i="7"/>
  <c r="HO91" i="7"/>
  <c r="HW91" i="7"/>
  <c r="IE91" i="7"/>
  <c r="HP91" i="7"/>
  <c r="HX91" i="7"/>
  <c r="HY91" i="7"/>
  <c r="HR91" i="7"/>
  <c r="HZ91" i="7"/>
  <c r="HS91" i="7"/>
  <c r="HT91" i="7"/>
  <c r="IB91" i="7"/>
  <c r="HO81" i="7"/>
  <c r="HW81" i="7"/>
  <c r="IE81" i="7"/>
  <c r="HP81" i="7"/>
  <c r="HX81" i="7"/>
  <c r="HY81" i="7"/>
  <c r="HR81" i="7"/>
  <c r="HZ81" i="7"/>
  <c r="HS81" i="7"/>
  <c r="HT81" i="7"/>
  <c r="IB81" i="7"/>
  <c r="HU81" i="7"/>
  <c r="IC81" i="7"/>
  <c r="HN81" i="7"/>
  <c r="ID81" i="7"/>
  <c r="I34" i="7"/>
  <c r="F23" i="7"/>
  <c r="I36" i="7"/>
  <c r="I23" i="7"/>
  <c r="H25" i="7"/>
  <c r="H23" i="7"/>
  <c r="E36" i="7"/>
  <c r="G25" i="7"/>
  <c r="J34" i="7"/>
  <c r="M34" i="7"/>
  <c r="L36" i="7"/>
  <c r="O36" i="7"/>
  <c r="H34" i="7"/>
  <c r="K36" i="7"/>
  <c r="N36" i="7"/>
  <c r="D25" i="7"/>
  <c r="E25" i="7"/>
  <c r="Z29" i="7"/>
  <c r="W29" i="7"/>
  <c r="AA29" i="7"/>
  <c r="X29" i="7"/>
  <c r="Y29" i="7"/>
  <c r="K34" i="7"/>
  <c r="N34" i="7"/>
  <c r="E23" i="7"/>
  <c r="G34" i="7"/>
  <c r="Z40" i="7"/>
  <c r="W40" i="7"/>
  <c r="AA40" i="7"/>
  <c r="X40" i="7"/>
  <c r="Y40" i="7"/>
  <c r="J36" i="7"/>
  <c r="M36" i="7"/>
  <c r="L25" i="7"/>
  <c r="O25" i="7"/>
  <c r="R29" i="7"/>
  <c r="T29" i="7"/>
  <c r="U29" i="7"/>
  <c r="V29" i="7"/>
  <c r="S29" i="7"/>
  <c r="L23" i="7"/>
  <c r="O23" i="7"/>
  <c r="F34" i="7"/>
  <c r="R40" i="7"/>
  <c r="T40" i="7"/>
  <c r="U40" i="7"/>
  <c r="V40" i="7"/>
  <c r="S40" i="7"/>
  <c r="K25" i="7"/>
  <c r="N25" i="7"/>
  <c r="M29" i="7"/>
  <c r="O29" i="7"/>
  <c r="N29" i="7"/>
  <c r="P29" i="7"/>
  <c r="Q29" i="7"/>
  <c r="K23" i="7"/>
  <c r="N23" i="7"/>
  <c r="D40" i="7"/>
  <c r="C40" i="7"/>
  <c r="G40" i="7"/>
  <c r="E40" i="7"/>
  <c r="F40" i="7"/>
  <c r="E34" i="7"/>
  <c r="M40" i="7"/>
  <c r="O40" i="7"/>
  <c r="N40" i="7"/>
  <c r="P40" i="7"/>
  <c r="Q40" i="7"/>
  <c r="H36" i="7"/>
  <c r="J25" i="7"/>
  <c r="M25" i="7"/>
  <c r="J29" i="7"/>
  <c r="L29" i="7"/>
  <c r="H29" i="7"/>
  <c r="I29" i="7"/>
  <c r="K29" i="7"/>
  <c r="J23" i="7"/>
  <c r="M23" i="7"/>
  <c r="L34" i="7"/>
  <c r="O34" i="7"/>
  <c r="D34" i="7"/>
  <c r="J40" i="7"/>
  <c r="L40" i="7"/>
  <c r="H40" i="7"/>
  <c r="I40" i="7"/>
  <c r="K40" i="7"/>
  <c r="G36" i="7"/>
  <c r="D29" i="7"/>
  <c r="C29" i="7"/>
  <c r="E29" i="7"/>
  <c r="F29" i="7"/>
  <c r="G29" i="7"/>
  <c r="E7" i="6"/>
  <c r="E12" i="6" s="1"/>
  <c r="AY62" i="7"/>
  <c r="AZ62" i="7"/>
  <c r="AP62" i="7"/>
  <c r="AD62" i="7"/>
  <c r="AJ62" i="7"/>
  <c r="AW62" i="7"/>
  <c r="AH62" i="7"/>
  <c r="AT62" i="7"/>
  <c r="AN62" i="7"/>
  <c r="AV62" i="7"/>
  <c r="AF62" i="7"/>
  <c r="AR62" i="7"/>
  <c r="AQ62" i="7"/>
  <c r="AX62" i="7"/>
  <c r="AI62" i="7"/>
  <c r="AU62" i="7"/>
  <c r="AM62" i="7"/>
  <c r="AS62" i="7"/>
  <c r="AG62" i="7"/>
  <c r="AO62" i="7"/>
  <c r="AE62" i="7"/>
  <c r="AK62" i="7"/>
  <c r="AL62" i="7"/>
  <c r="BI23" i="7"/>
  <c r="C36" i="7"/>
  <c r="C25" i="7"/>
  <c r="BN19" i="7"/>
  <c r="HT111" i="7"/>
  <c r="C23" i="7"/>
  <c r="G38" i="7"/>
  <c r="O38" i="7"/>
  <c r="W38" i="7"/>
  <c r="N38" i="7"/>
  <c r="H38" i="7"/>
  <c r="P38" i="7"/>
  <c r="X38" i="7"/>
  <c r="I38" i="7"/>
  <c r="Q38" i="7"/>
  <c r="Y38" i="7"/>
  <c r="J38" i="7"/>
  <c r="R38" i="7"/>
  <c r="Z38" i="7"/>
  <c r="K38" i="7"/>
  <c r="S38" i="7"/>
  <c r="AA38" i="7"/>
  <c r="V38" i="7"/>
  <c r="L38" i="7"/>
  <c r="T38" i="7"/>
  <c r="T41" i="7" s="1"/>
  <c r="F38" i="7"/>
  <c r="C34" i="7"/>
  <c r="M38" i="7"/>
  <c r="U38" i="7"/>
  <c r="M27" i="7"/>
  <c r="U27" i="7"/>
  <c r="F27" i="7"/>
  <c r="N27" i="7"/>
  <c r="V27" i="7"/>
  <c r="G27" i="7"/>
  <c r="O27" i="7"/>
  <c r="W27" i="7"/>
  <c r="H27" i="7"/>
  <c r="P27" i="7"/>
  <c r="X27" i="7"/>
  <c r="I27" i="7"/>
  <c r="Q27" i="7"/>
  <c r="Y27" i="7"/>
  <c r="J27" i="7"/>
  <c r="R27" i="7"/>
  <c r="Z27" i="7"/>
  <c r="T27" i="7"/>
  <c r="K27" i="7"/>
  <c r="S27" i="7"/>
  <c r="AA27" i="7"/>
  <c r="L27" i="7"/>
  <c r="B7" i="5"/>
  <c r="C7" i="5" s="1"/>
  <c r="AB62" i="7"/>
  <c r="E58" i="4"/>
  <c r="HJ62" i="7" l="1"/>
  <c r="HK62" i="7"/>
  <c r="HL62" i="7"/>
  <c r="HM62" i="7"/>
  <c r="HH62" i="7"/>
  <c r="HG62" i="7"/>
  <c r="IG62" i="7" s="1"/>
  <c r="HI62" i="7"/>
  <c r="HM105" i="7"/>
  <c r="HJ95" i="7"/>
  <c r="IA141" i="7"/>
  <c r="HL105" i="7"/>
  <c r="R41" i="7"/>
  <c r="HJ105" i="7"/>
  <c r="HI105" i="7"/>
  <c r="HK105" i="7"/>
  <c r="HG105" i="7"/>
  <c r="HH105" i="7"/>
  <c r="HK95" i="7"/>
  <c r="HM95" i="7"/>
  <c r="HL95" i="7"/>
  <c r="HI95" i="7"/>
  <c r="W41" i="7"/>
  <c r="HG95" i="7"/>
  <c r="Z41" i="7"/>
  <c r="D41" i="7"/>
  <c r="HK114" i="7"/>
  <c r="HL114" i="7"/>
  <c r="HM114" i="7"/>
  <c r="HG114" i="7"/>
  <c r="HH114" i="7"/>
  <c r="HE115" i="7"/>
  <c r="HJ114" i="7"/>
  <c r="HI114" i="7"/>
  <c r="HH95" i="7"/>
  <c r="HM141" i="7"/>
  <c r="HG141" i="7"/>
  <c r="HL141" i="7"/>
  <c r="HH141" i="7"/>
  <c r="HE142" i="7"/>
  <c r="HV142" i="7" s="1"/>
  <c r="HI141" i="7"/>
  <c r="HJ141" i="7"/>
  <c r="HK141" i="7"/>
  <c r="HK85" i="7"/>
  <c r="Q41" i="7"/>
  <c r="HF116" i="7"/>
  <c r="HF136" i="7"/>
  <c r="HF219" i="7"/>
  <c r="HF249" i="7"/>
  <c r="HF166" i="7"/>
  <c r="HF229" i="7"/>
  <c r="HF176" i="7"/>
  <c r="HF269" i="7"/>
  <c r="HF86" i="7"/>
  <c r="HF106" i="7"/>
  <c r="HF199" i="7"/>
  <c r="HF259" i="7"/>
  <c r="HF126" i="7"/>
  <c r="HF239" i="7"/>
  <c r="HF279" i="7"/>
  <c r="HF156" i="7"/>
  <c r="HF189" i="7"/>
  <c r="HF146" i="7"/>
  <c r="HF74" i="7"/>
  <c r="HF96" i="7"/>
  <c r="HF209" i="7"/>
  <c r="HM85" i="7"/>
  <c r="HE124" i="7"/>
  <c r="HI123" i="7"/>
  <c r="HJ123" i="7"/>
  <c r="HK123" i="7"/>
  <c r="HL123" i="7"/>
  <c r="HM123" i="7"/>
  <c r="HH123" i="7"/>
  <c r="HG123" i="7"/>
  <c r="HL85" i="7"/>
  <c r="HI85" i="7"/>
  <c r="HH85" i="7"/>
  <c r="HG85" i="7"/>
  <c r="HJ85" i="7"/>
  <c r="HH150" i="7"/>
  <c r="HI150" i="7"/>
  <c r="HE151" i="7"/>
  <c r="IA150" i="7"/>
  <c r="HJ150" i="7"/>
  <c r="HK150" i="7"/>
  <c r="HE160" i="7"/>
  <c r="HQ150" i="7"/>
  <c r="HL150" i="7"/>
  <c r="HG150" i="7"/>
  <c r="HM150" i="7"/>
  <c r="HV150" i="7"/>
  <c r="HJ132" i="7"/>
  <c r="HG132" i="7"/>
  <c r="HE133" i="7"/>
  <c r="HH132" i="7"/>
  <c r="HI132" i="7"/>
  <c r="HK132" i="7"/>
  <c r="HL132" i="7"/>
  <c r="HM132" i="7"/>
  <c r="HV82" i="7"/>
  <c r="HV112" i="7"/>
  <c r="HV102" i="7"/>
  <c r="HV132" i="7"/>
  <c r="HV122" i="7"/>
  <c r="HV92" i="7"/>
  <c r="HE97" i="7"/>
  <c r="HE89" i="7"/>
  <c r="HQ92" i="7"/>
  <c r="HQ122" i="7"/>
  <c r="HQ112" i="7"/>
  <c r="HQ102" i="7"/>
  <c r="HQ82" i="7"/>
  <c r="HQ132" i="7"/>
  <c r="HE273" i="7"/>
  <c r="HE274" i="7" s="1"/>
  <c r="HE275" i="7" s="1"/>
  <c r="HE276" i="7" s="1"/>
  <c r="HE277" i="7" s="1"/>
  <c r="HE278" i="7" s="1"/>
  <c r="HE279" i="7" s="1"/>
  <c r="HE280" i="7" s="1"/>
  <c r="HE281" i="7" s="1"/>
  <c r="HE282" i="7" s="1"/>
  <c r="HE264" i="7"/>
  <c r="HE265" i="7" s="1"/>
  <c r="HE266" i="7" s="1"/>
  <c r="HE267" i="7" s="1"/>
  <c r="HE268" i="7" s="1"/>
  <c r="HE269" i="7" s="1"/>
  <c r="HE270" i="7" s="1"/>
  <c r="HE271" i="7" s="1"/>
  <c r="HE272" i="7" s="1"/>
  <c r="HE107" i="7"/>
  <c r="IA92" i="7"/>
  <c r="IA122" i="7"/>
  <c r="IA112" i="7"/>
  <c r="IA82" i="7"/>
  <c r="IA102" i="7"/>
  <c r="IA132" i="7"/>
  <c r="G41" i="7"/>
  <c r="AA41" i="7"/>
  <c r="P41" i="7"/>
  <c r="N41" i="7"/>
  <c r="U41" i="7"/>
  <c r="S41" i="7"/>
  <c r="X41" i="7"/>
  <c r="Y41" i="7"/>
  <c r="K41" i="7"/>
  <c r="F41" i="7"/>
  <c r="H41" i="7"/>
  <c r="O41" i="7"/>
  <c r="E41" i="7"/>
  <c r="L41" i="7"/>
  <c r="I41" i="7"/>
  <c r="M41" i="7"/>
  <c r="V41" i="7"/>
  <c r="C41" i="7"/>
  <c r="J41" i="7"/>
  <c r="DG62" i="7"/>
  <c r="DF62" i="7"/>
  <c r="DZ63" i="7"/>
  <c r="DP63" i="7"/>
  <c r="DR63" i="7"/>
  <c r="DT120" i="7"/>
  <c r="DP100" i="7"/>
  <c r="DP84" i="7"/>
  <c r="DN121" i="7"/>
  <c r="DK88" i="7"/>
  <c r="DE83" i="7"/>
  <c r="DI75" i="7"/>
  <c r="DX100" i="7"/>
  <c r="DI68" i="7"/>
  <c r="DX93" i="7"/>
  <c r="DN119" i="7"/>
  <c r="DK115" i="7"/>
  <c r="DJ100" i="7"/>
  <c r="DJ85" i="7"/>
  <c r="DN113" i="7"/>
  <c r="DF68" i="7"/>
  <c r="DU93" i="7"/>
  <c r="DK119" i="7"/>
  <c r="DZ144" i="7"/>
  <c r="DS88" i="7"/>
  <c r="DN98" i="7"/>
  <c r="DM155" i="7"/>
  <c r="DI103" i="7"/>
  <c r="DY120" i="7"/>
  <c r="DN65" i="7"/>
  <c r="DP104" i="7"/>
  <c r="DO85" i="7"/>
  <c r="DC113" i="7"/>
  <c r="DO78" i="7"/>
  <c r="DE104" i="7"/>
  <c r="DY132" i="7"/>
  <c r="DR68" i="7"/>
  <c r="DR69" i="7"/>
  <c r="DH95" i="7"/>
  <c r="DX127" i="7"/>
  <c r="DD78" i="7"/>
  <c r="DS103" i="7"/>
  <c r="DI129" i="7"/>
  <c r="DJ73" i="7"/>
  <c r="DO100" i="7"/>
  <c r="DH120" i="7"/>
  <c r="DP80" i="7"/>
  <c r="DK133" i="7"/>
  <c r="DF71" i="7"/>
  <c r="DO73" i="7"/>
  <c r="DW69" i="7"/>
  <c r="DM95" i="7"/>
  <c r="DN126" i="7"/>
  <c r="DM88" i="7"/>
  <c r="DC114" i="7"/>
  <c r="DW142" i="7"/>
  <c r="DN88" i="7"/>
  <c r="DP79" i="7"/>
  <c r="DM106" i="7"/>
  <c r="DP72" i="7"/>
  <c r="DJ88" i="7"/>
  <c r="DY113" i="7"/>
  <c r="DO139" i="7"/>
  <c r="DH83" i="7"/>
  <c r="DY122" i="7"/>
  <c r="DD140" i="7"/>
  <c r="DD92" i="7"/>
  <c r="DE76" i="7"/>
  <c r="DP141" i="7"/>
  <c r="DC135" i="7"/>
  <c r="DU79" i="7"/>
  <c r="DK105" i="7"/>
  <c r="DU72" i="7"/>
  <c r="DK98" i="7"/>
  <c r="DO126" i="7"/>
  <c r="DJ124" i="7"/>
  <c r="DI109" i="7"/>
  <c r="DN89" i="7"/>
  <c r="DH119" i="7"/>
  <c r="DR72" i="7"/>
  <c r="DH98" i="7"/>
  <c r="DW123" i="7"/>
  <c r="DP67" i="7"/>
  <c r="DF93" i="7"/>
  <c r="DK109" i="7"/>
  <c r="DH161" i="7"/>
  <c r="DD116" i="7"/>
  <c r="DC155" i="7"/>
  <c r="DI94" i="7"/>
  <c r="DT69" i="7"/>
  <c r="DN86" i="7"/>
  <c r="DZ114" i="7"/>
  <c r="DN79" i="7"/>
  <c r="DD105" i="7"/>
  <c r="DX133" i="7"/>
  <c r="DO71" i="7"/>
  <c r="DY70" i="7"/>
  <c r="DO96" i="7"/>
  <c r="DC69" i="7"/>
  <c r="DK79" i="7"/>
  <c r="DZ104" i="7"/>
  <c r="DP130" i="7"/>
  <c r="DI74" i="7"/>
  <c r="DN101" i="7"/>
  <c r="DT124" i="7"/>
  <c r="DW81" i="7"/>
  <c r="DF138" i="7"/>
  <c r="DK90" i="7"/>
  <c r="DW83" i="7"/>
  <c r="DK104" i="7"/>
  <c r="DR110" i="7"/>
  <c r="DT80" i="7"/>
  <c r="DJ106" i="7"/>
  <c r="DT73" i="7"/>
  <c r="DJ99" i="7"/>
  <c r="DF127" i="7"/>
  <c r="DZ124" i="7"/>
  <c r="DW64" i="7"/>
  <c r="DM90" i="7"/>
  <c r="DW120" i="7"/>
  <c r="DI73" i="7"/>
  <c r="DX98" i="7"/>
  <c r="DN124" i="7"/>
  <c r="DO68" i="7"/>
  <c r="DE94" i="7"/>
  <c r="DH112" i="7"/>
  <c r="DU75" i="7"/>
  <c r="DK117" i="7"/>
  <c r="DW153" i="7"/>
  <c r="DH68" i="7"/>
  <c r="DW93" i="7"/>
  <c r="DP124" i="7"/>
  <c r="DW86" i="7"/>
  <c r="DM112" i="7"/>
  <c r="DH141" i="7"/>
  <c r="DI85" i="7"/>
  <c r="DZ77" i="7"/>
  <c r="DO104" i="7"/>
  <c r="DZ70" i="7"/>
  <c r="DT86" i="7"/>
  <c r="DJ112" i="7"/>
  <c r="DY137" i="7"/>
  <c r="DP62" i="7"/>
  <c r="DO62" i="7"/>
  <c r="DR62" i="7"/>
  <c r="DD62" i="7"/>
  <c r="DS62" i="7"/>
  <c r="DV62" i="7"/>
  <c r="DZ62" i="7"/>
  <c r="DK63" i="7"/>
  <c r="DV63" i="7"/>
  <c r="DH63" i="7"/>
  <c r="DP68" i="7"/>
  <c r="DZ67" i="7"/>
  <c r="DM111" i="7"/>
  <c r="DW67" i="7"/>
  <c r="DZ97" i="7"/>
  <c r="DN90" i="7"/>
  <c r="DN78" i="7"/>
  <c r="DD104" i="7"/>
  <c r="DN71" i="7"/>
  <c r="DD97" i="7"/>
  <c r="DZ123" i="7"/>
  <c r="DM121" i="7"/>
  <c r="DT106" i="7"/>
  <c r="DO88" i="7"/>
  <c r="DR117" i="7"/>
  <c r="DK71" i="7"/>
  <c r="DZ96" i="7"/>
  <c r="DP122" i="7"/>
  <c r="DI66" i="7"/>
  <c r="DX91" i="7"/>
  <c r="DX104" i="7"/>
  <c r="DN155" i="7"/>
  <c r="DZ110" i="7"/>
  <c r="DN147" i="7"/>
  <c r="DX87" i="7"/>
  <c r="DY159" i="7"/>
  <c r="DT88" i="7"/>
  <c r="DO117" i="7"/>
  <c r="DT81" i="7"/>
  <c r="DJ107" i="7"/>
  <c r="DE136" i="7"/>
  <c r="DC75" i="7"/>
  <c r="DW72" i="7"/>
  <c r="DM98" i="7"/>
  <c r="DN74" i="7"/>
  <c r="DI81" i="7"/>
  <c r="DX106" i="7"/>
  <c r="HT62" i="7"/>
  <c r="IB62" i="7"/>
  <c r="HU62" i="7"/>
  <c r="IC62" i="7"/>
  <c r="HN62" i="7"/>
  <c r="HV62" i="7"/>
  <c r="ID62" i="7"/>
  <c r="HO62" i="7"/>
  <c r="HW62" i="7"/>
  <c r="IE62" i="7"/>
  <c r="HP62" i="7"/>
  <c r="HX62" i="7"/>
  <c r="HQ62" i="7"/>
  <c r="HY62" i="7"/>
  <c r="HR62" i="7"/>
  <c r="HZ62" i="7"/>
  <c r="HS62" i="7"/>
  <c r="IA62" i="7"/>
  <c r="DM62" i="7"/>
  <c r="DN62" i="7"/>
  <c r="DY62" i="7"/>
  <c r="DU62" i="7"/>
  <c r="DT62" i="7"/>
  <c r="DL62" i="7"/>
  <c r="DI62" i="7"/>
  <c r="DH62" i="7"/>
  <c r="DI63" i="7"/>
  <c r="DM63" i="7"/>
  <c r="DC63" i="7"/>
  <c r="DU87" i="7"/>
  <c r="DU71" i="7"/>
  <c r="DU80" i="7"/>
  <c r="DE121" i="7"/>
  <c r="DW115" i="7"/>
  <c r="DS125" i="7"/>
  <c r="DP161" i="7"/>
  <c r="DD88" i="7"/>
  <c r="DX116" i="7"/>
  <c r="DD81" i="7"/>
  <c r="DS106" i="7"/>
  <c r="DN135" i="7"/>
  <c r="DT74" i="7"/>
  <c r="DO72" i="7"/>
  <c r="DE98" i="7"/>
  <c r="DW73" i="7"/>
  <c r="DZ80" i="7"/>
  <c r="DP106" i="7"/>
  <c r="DF132" i="7"/>
  <c r="DX75" i="7"/>
  <c r="DS104" i="7"/>
  <c r="DJ126" i="7"/>
  <c r="DM83" i="7"/>
  <c r="DX144" i="7"/>
  <c r="DU96" i="7"/>
  <c r="DM93" i="7"/>
  <c r="DT72" i="7"/>
  <c r="DJ98" i="7"/>
  <c r="DT65" i="7"/>
  <c r="DJ91" i="7"/>
  <c r="DY116" i="7"/>
  <c r="DX110" i="7"/>
  <c r="DH94" i="7"/>
  <c r="DM82" i="7"/>
  <c r="DZ109" i="7"/>
  <c r="DI65" i="7"/>
  <c r="DX90" i="7"/>
  <c r="DN116" i="7"/>
  <c r="DD142" i="7"/>
  <c r="DE86" i="7"/>
  <c r="DJ94" i="7"/>
  <c r="DD148" i="7"/>
  <c r="DF98" i="7"/>
  <c r="DO98" i="7"/>
  <c r="DU73" i="7"/>
  <c r="DZ81" i="7"/>
  <c r="DR82" i="7"/>
  <c r="DH108" i="7"/>
  <c r="DR75" i="7"/>
  <c r="DH101" i="7"/>
  <c r="DC130" i="7"/>
  <c r="DE65" i="7"/>
  <c r="DU66" i="7"/>
  <c r="DK92" i="7"/>
  <c r="DC124" i="7"/>
  <c r="DO75" i="7"/>
  <c r="DE101" i="7"/>
  <c r="DT126" i="7"/>
  <c r="DM70" i="7"/>
  <c r="DC96" i="7"/>
  <c r="DF114" i="7"/>
  <c r="DS77" i="7"/>
  <c r="DU123" i="7"/>
  <c r="DY157" i="7"/>
  <c r="DS108" i="7"/>
  <c r="DZ66" i="7"/>
  <c r="DP92" i="7"/>
  <c r="DZ122" i="7"/>
  <c r="DP85" i="7"/>
  <c r="DF111" i="7"/>
  <c r="DZ139" i="7"/>
  <c r="DK83" i="7"/>
  <c r="DS76" i="7"/>
  <c r="DH103" i="7"/>
  <c r="DD68" i="7"/>
  <c r="DM85" i="7"/>
  <c r="DC111" i="7"/>
  <c r="DR136" i="7"/>
  <c r="DK80" i="7"/>
  <c r="DW116" i="7"/>
  <c r="DI135" i="7"/>
  <c r="DX88" i="7"/>
  <c r="DH65" i="7"/>
  <c r="DR123" i="7"/>
  <c r="DM109" i="7"/>
  <c r="DS73" i="7"/>
  <c r="DI99" i="7"/>
  <c r="DS66" i="7"/>
  <c r="DI92" i="7"/>
  <c r="DX117" i="7"/>
  <c r="DN112" i="7"/>
  <c r="DE97" i="7"/>
  <c r="DT83" i="7"/>
  <c r="DP111" i="7"/>
  <c r="DP66" i="7"/>
  <c r="DF92" i="7"/>
  <c r="DU117" i="7"/>
  <c r="DK143" i="7"/>
  <c r="DD87" i="7"/>
  <c r="DY95" i="7"/>
  <c r="DJ150" i="7"/>
  <c r="DK101" i="7"/>
  <c r="DE108" i="7"/>
  <c r="DD75" i="7"/>
  <c r="DZ65" i="7"/>
  <c r="DC150" i="7"/>
  <c r="DY67" i="7"/>
  <c r="DO93" i="7"/>
  <c r="DY123" i="7"/>
  <c r="DO86" i="7"/>
  <c r="DE112" i="7"/>
  <c r="DY140" i="7"/>
  <c r="DR84" i="7"/>
  <c r="DR77" i="7"/>
  <c r="DX103" i="7"/>
  <c r="DR70" i="7"/>
  <c r="DD86" i="7"/>
  <c r="DS111" i="7"/>
  <c r="DI137" i="7"/>
  <c r="DJ81" i="7"/>
  <c r="DM118" i="7"/>
  <c r="DH136" i="7"/>
  <c r="DW89" i="7"/>
  <c r="DW66" i="7"/>
  <c r="DH74" i="7"/>
  <c r="DC81" i="7"/>
  <c r="DR106" i="7"/>
  <c r="DC74" i="7"/>
  <c r="DR99" i="7"/>
  <c r="DM128" i="7"/>
  <c r="DX126" i="7"/>
  <c r="DF65" i="7"/>
  <c r="DU90" i="7"/>
  <c r="DF121" i="7"/>
  <c r="DY73" i="7"/>
  <c r="DO99" i="7"/>
  <c r="DE125" i="7"/>
  <c r="DW68" i="7"/>
  <c r="DM94" i="7"/>
  <c r="DP112" i="7"/>
  <c r="DD76" i="7"/>
  <c r="DW121" i="7"/>
  <c r="DO130" i="7"/>
  <c r="DR95" i="7"/>
  <c r="DH121" i="7"/>
  <c r="DD149" i="7"/>
  <c r="DK62" i="7"/>
  <c r="DX62" i="7"/>
  <c r="DW62" i="7"/>
  <c r="DE62" i="7"/>
  <c r="DQ62" i="7"/>
  <c r="DJ62" i="7"/>
  <c r="DN63" i="7"/>
  <c r="DO63" i="7"/>
  <c r="DT63" i="7"/>
  <c r="DK65" i="7"/>
  <c r="DU64" i="7"/>
  <c r="DZ106" i="7"/>
  <c r="DI78" i="7"/>
  <c r="DR144" i="7"/>
  <c r="DF154" i="7"/>
  <c r="DX68" i="7"/>
  <c r="DN94" i="7"/>
  <c r="DW125" i="7"/>
  <c r="DN87" i="7"/>
  <c r="DD113" i="7"/>
  <c r="DX141" i="7"/>
  <c r="DO87" i="7"/>
  <c r="DY78" i="7"/>
  <c r="DN105" i="7"/>
  <c r="DY71" i="7"/>
  <c r="DK87" i="7"/>
  <c r="DZ112" i="7"/>
  <c r="DP138" i="7"/>
  <c r="DI82" i="7"/>
  <c r="DK120" i="7"/>
  <c r="DN138" i="7"/>
  <c r="DE91" i="7"/>
  <c r="DC70" i="7"/>
  <c r="DF135" i="7"/>
  <c r="DH138" i="7"/>
  <c r="DE79" i="7"/>
  <c r="DU63" i="7"/>
  <c r="DJ63" i="7"/>
  <c r="DD63" i="7"/>
  <c r="DP116" i="7"/>
  <c r="DK97" i="7"/>
  <c r="DK81" i="7"/>
  <c r="DS99" i="7"/>
  <c r="DH122" i="7"/>
  <c r="DX136" i="7"/>
  <c r="DS65" i="7"/>
  <c r="DI91" i="7"/>
  <c r="DK121" i="7"/>
  <c r="DI84" i="7"/>
  <c r="DX109" i="7"/>
  <c r="DS138" i="7"/>
  <c r="DE81" i="7"/>
  <c r="DT75" i="7"/>
  <c r="DR101" i="7"/>
  <c r="DE67" i="7"/>
  <c r="DF84" i="7"/>
  <c r="DU109" i="7"/>
  <c r="DK135" i="7"/>
  <c r="DD79" i="7"/>
  <c r="DY114" i="7"/>
  <c r="DJ134" i="7"/>
  <c r="DZ86" i="7"/>
  <c r="DK150" i="7"/>
  <c r="DU112" i="7"/>
  <c r="DR112" i="7"/>
  <c r="DY75" i="7"/>
  <c r="DO101" i="7"/>
  <c r="DY68" i="7"/>
  <c r="DO94" i="7"/>
  <c r="DE120" i="7"/>
  <c r="DS115" i="7"/>
  <c r="DZ100" i="7"/>
  <c r="DR85" i="7"/>
  <c r="DE114" i="7"/>
  <c r="DN68" i="7"/>
  <c r="DD94" i="7"/>
  <c r="DS119" i="7"/>
  <c r="DI145" i="7"/>
  <c r="DJ89" i="7"/>
  <c r="DE99" i="7"/>
  <c r="DP160" i="7"/>
  <c r="DO105" i="7"/>
  <c r="DE124" i="7"/>
  <c r="DD106" i="7"/>
  <c r="DX96" i="7"/>
  <c r="DW85" i="7"/>
  <c r="DK113" i="7"/>
  <c r="DW78" i="7"/>
  <c r="DM104" i="7"/>
  <c r="DH133" i="7"/>
  <c r="DI69" i="7"/>
  <c r="DZ69" i="7"/>
  <c r="DP95" i="7"/>
  <c r="DP64" i="7"/>
  <c r="DT78" i="7"/>
  <c r="DJ104" i="7"/>
  <c r="DY129" i="7"/>
  <c r="DR73" i="7"/>
  <c r="DW100" i="7"/>
  <c r="DP120" i="7"/>
  <c r="DX80" i="7"/>
  <c r="DS133" i="7"/>
  <c r="DK74" i="7"/>
  <c r="DN66" i="7"/>
  <c r="DF70" i="7"/>
  <c r="DU95" i="7"/>
  <c r="DU127" i="7"/>
  <c r="DU88" i="7"/>
  <c r="DK114" i="7"/>
  <c r="DF143" i="7"/>
  <c r="DU89" i="7"/>
  <c r="DX79" i="7"/>
  <c r="DU106" i="7"/>
  <c r="DX72" i="7"/>
  <c r="DR88" i="7"/>
  <c r="DH114" i="7"/>
  <c r="DW139" i="7"/>
  <c r="DP83" i="7"/>
  <c r="DH123" i="7"/>
  <c r="DT140" i="7"/>
  <c r="DT92" i="7"/>
  <c r="DJ79" i="7"/>
  <c r="DY109" i="7"/>
  <c r="DR128" i="7"/>
  <c r="DX76" i="7"/>
  <c r="DN102" i="7"/>
  <c r="DX69" i="7"/>
  <c r="DN95" i="7"/>
  <c r="DD121" i="7"/>
  <c r="DP118" i="7"/>
  <c r="DO103" i="7"/>
  <c r="DY86" i="7"/>
  <c r="DT115" i="7"/>
  <c r="DU69" i="7"/>
  <c r="DK95" i="7"/>
  <c r="DZ120" i="7"/>
  <c r="DS64" i="7"/>
  <c r="DI90" i="7"/>
  <c r="DD100" i="7"/>
  <c r="DN139" i="7"/>
  <c r="DU107" i="7"/>
  <c r="DZ143" i="7"/>
  <c r="DN97" i="7"/>
  <c r="DK72" i="7"/>
  <c r="DY79" i="7"/>
  <c r="DE71" i="7"/>
  <c r="DT96" i="7"/>
  <c r="DE64" i="7"/>
  <c r="DT89" i="7"/>
  <c r="DJ115" i="7"/>
  <c r="DE144" i="7"/>
  <c r="DC91" i="7"/>
  <c r="DW80" i="7"/>
  <c r="DT107" i="7"/>
  <c r="DE75" i="7"/>
  <c r="DI89" i="7"/>
  <c r="DX114" i="7"/>
  <c r="DN140" i="7"/>
  <c r="DO84" i="7"/>
  <c r="DN125" i="7"/>
  <c r="DP144" i="7"/>
  <c r="DK93" i="7"/>
  <c r="DT85" i="7"/>
  <c r="DM141" i="7"/>
  <c r="DH84" i="7"/>
  <c r="DF110" i="7"/>
  <c r="DH77" i="7"/>
  <c r="DW102" i="7"/>
  <c r="DR131" i="7"/>
  <c r="DK67" i="7"/>
  <c r="DK68" i="7"/>
  <c r="DZ93" i="7"/>
  <c r="DZ125" i="7"/>
  <c r="DE77" i="7"/>
  <c r="DT102" i="7"/>
  <c r="DJ128" i="7"/>
  <c r="DC72" i="7"/>
  <c r="DR97" i="7"/>
  <c r="DZ118" i="7"/>
  <c r="DI79" i="7"/>
  <c r="DW129" i="7"/>
  <c r="DT104" i="7"/>
  <c r="DE72" i="7"/>
  <c r="DT97" i="7"/>
  <c r="DI124" i="7"/>
  <c r="DU121" i="7"/>
  <c r="DK107" i="7"/>
  <c r="DW88" i="7"/>
  <c r="DZ117" i="7"/>
  <c r="DS71" i="7"/>
  <c r="DI97" i="7"/>
  <c r="DX122" i="7"/>
  <c r="DY66" i="7"/>
  <c r="DO92" i="7"/>
  <c r="DT108" i="7"/>
  <c r="DT157" i="7"/>
  <c r="DM115" i="7"/>
  <c r="DI141" i="7"/>
  <c r="DN81" i="7"/>
  <c r="DT117" i="7"/>
  <c r="DC89" i="7"/>
  <c r="DF118" i="7"/>
  <c r="DC82" i="7"/>
  <c r="DR107" i="7"/>
  <c r="DM136" i="7"/>
  <c r="DS75" i="7"/>
  <c r="DF73" i="7"/>
  <c r="DD99" i="7"/>
  <c r="DH64" i="7"/>
  <c r="DY81" i="7"/>
  <c r="DO107" i="7"/>
  <c r="DE133" i="7"/>
  <c r="DW76" i="7"/>
  <c r="DH107" i="7"/>
  <c r="DZ126" i="7"/>
  <c r="DD84" i="7"/>
  <c r="DO153" i="7"/>
  <c r="DZ99" i="7"/>
  <c r="DC87" i="7"/>
  <c r="DK73" i="7"/>
  <c r="DZ98" i="7"/>
  <c r="DK66" i="7"/>
  <c r="DZ91" i="7"/>
  <c r="DP117" i="7"/>
  <c r="DW111" i="7"/>
  <c r="DF96" i="7"/>
  <c r="DD83" i="7"/>
  <c r="DY110" i="7"/>
  <c r="DH66" i="7"/>
  <c r="DW91" i="7"/>
  <c r="DM117" i="7"/>
  <c r="DC143" i="7"/>
  <c r="DU86" i="7"/>
  <c r="DI95" i="7"/>
  <c r="DC149" i="7"/>
  <c r="DC101" i="7"/>
  <c r="DY104" i="7"/>
  <c r="DP86" i="7"/>
  <c r="DP75" i="7"/>
  <c r="DD80" i="7"/>
  <c r="DS105" i="7"/>
  <c r="DD73" i="7"/>
  <c r="DS98" i="7"/>
  <c r="DW126" i="7"/>
  <c r="DR124" i="7"/>
  <c r="DO64" i="7"/>
  <c r="DE90" i="7"/>
  <c r="DP119" i="7"/>
  <c r="DZ72" i="7"/>
  <c r="DP98" i="7"/>
  <c r="DF124" i="7"/>
  <c r="DX67" i="7"/>
  <c r="DN93" i="7"/>
  <c r="DY111" i="7"/>
  <c r="DM75" i="7"/>
  <c r="DC117" i="7"/>
  <c r="DF160" i="7"/>
  <c r="DH127" i="7"/>
  <c r="DP91" i="7"/>
  <c r="DR86" i="7"/>
  <c r="DJ74" i="7"/>
  <c r="DY99" i="7"/>
  <c r="DJ67" i="7"/>
  <c r="DY92" i="7"/>
  <c r="DO118" i="7"/>
  <c r="DE113" i="7"/>
  <c r="DU97" i="7"/>
  <c r="DC84" i="7"/>
  <c r="DX111" i="7"/>
  <c r="DX66" i="7"/>
  <c r="DN92" i="7"/>
  <c r="DD118" i="7"/>
  <c r="DS143" i="7"/>
  <c r="DT87" i="7"/>
  <c r="DH96" i="7"/>
  <c r="DI151" i="7"/>
  <c r="DS101" i="7"/>
  <c r="DJ111" i="7"/>
  <c r="DY143" i="7"/>
  <c r="DM87" i="7"/>
  <c r="DY115" i="7"/>
  <c r="DM80" i="7"/>
  <c r="DC106" i="7"/>
  <c r="DW134" i="7"/>
  <c r="DN72" i="7"/>
  <c r="DP71" i="7"/>
  <c r="DF97" i="7"/>
  <c r="DS69" i="7"/>
  <c r="DJ80" i="7"/>
  <c r="DY105" i="7"/>
  <c r="DO131" i="7"/>
  <c r="DH75" i="7"/>
  <c r="DC104" i="7"/>
  <c r="DK125" i="7"/>
  <c r="DN82" i="7"/>
  <c r="DZ142" i="7"/>
  <c r="DM76" i="7"/>
  <c r="DC102" i="7"/>
  <c r="DR127" i="7"/>
  <c r="DF63" i="7"/>
  <c r="DS63" i="7"/>
  <c r="DG63" i="7"/>
  <c r="DZ90" i="7"/>
  <c r="DZ74" i="7"/>
  <c r="DF87" i="7"/>
  <c r="DJ101" i="7"/>
  <c r="DF69" i="7"/>
  <c r="DT76" i="7"/>
  <c r="DD72" i="7"/>
  <c r="DS97" i="7"/>
  <c r="DD65" i="7"/>
  <c r="DS90" i="7"/>
  <c r="DI116" i="7"/>
  <c r="DH110" i="7"/>
  <c r="DY93" i="7"/>
  <c r="DE82" i="7"/>
  <c r="DJ109" i="7"/>
  <c r="DZ64" i="7"/>
  <c r="DP90" i="7"/>
  <c r="DF116" i="7"/>
  <c r="DU141" i="7"/>
  <c r="DN85" i="7"/>
  <c r="DH88" i="7"/>
  <c r="DM147" i="7"/>
  <c r="DW97" i="7"/>
  <c r="DJ95" i="7"/>
  <c r="DS67" i="7"/>
  <c r="DF85" i="7"/>
  <c r="DJ82" i="7"/>
  <c r="DY107" i="7"/>
  <c r="DJ75" i="7"/>
  <c r="DY100" i="7"/>
  <c r="DT129" i="7"/>
  <c r="DN64" i="7"/>
  <c r="DM66" i="7"/>
  <c r="DC92" i="7"/>
  <c r="DU122" i="7"/>
  <c r="DX74" i="7"/>
  <c r="DN100" i="7"/>
  <c r="DD126" i="7"/>
  <c r="DE70" i="7"/>
  <c r="DT95" i="7"/>
  <c r="DW113" i="7"/>
  <c r="DK77" i="7"/>
  <c r="DM123" i="7"/>
  <c r="DK157" i="7"/>
  <c r="DW104" i="7"/>
  <c r="DR66" i="7"/>
  <c r="DH92" i="7"/>
  <c r="DR122" i="7"/>
  <c r="DH85" i="7"/>
  <c r="DW110" i="7"/>
  <c r="DR139" i="7"/>
  <c r="DD82" i="7"/>
  <c r="DK76" i="7"/>
  <c r="DY102" i="7"/>
  <c r="DU67" i="7"/>
  <c r="DE85" i="7"/>
  <c r="DT110" i="7"/>
  <c r="DJ136" i="7"/>
  <c r="DC80" i="7"/>
  <c r="DO116" i="7"/>
  <c r="DZ134" i="7"/>
  <c r="DP88" i="7"/>
  <c r="DY64" i="7"/>
  <c r="DF119" i="7"/>
  <c r="DH106" i="7"/>
  <c r="DP76" i="7"/>
  <c r="DF102" i="7"/>
  <c r="DP69" i="7"/>
  <c r="DF95" i="7"/>
  <c r="DU120" i="7"/>
  <c r="DI117" i="7"/>
  <c r="DX102" i="7"/>
  <c r="DI86" i="7"/>
  <c r="DU114" i="7"/>
  <c r="DM69" i="7"/>
  <c r="DC95" i="7"/>
  <c r="DR120" i="7"/>
  <c r="DK64" i="7"/>
  <c r="DZ89" i="7"/>
  <c r="DU99" i="7"/>
  <c r="DM132" i="7"/>
  <c r="DN106" i="7"/>
  <c r="DU132" i="7"/>
  <c r="DX71" i="7"/>
  <c r="DC120" i="7"/>
  <c r="DI83" i="7"/>
  <c r="DX108" i="7"/>
  <c r="DI76" i="7"/>
  <c r="DX101" i="7"/>
  <c r="DS130" i="7"/>
  <c r="DD66" i="7"/>
  <c r="DT67" i="7"/>
  <c r="DJ93" i="7"/>
  <c r="DS124" i="7"/>
  <c r="DF76" i="7"/>
  <c r="DU101" i="7"/>
  <c r="DK127" i="7"/>
  <c r="DD71" i="7"/>
  <c r="DS96" i="7"/>
  <c r="DJ118" i="7"/>
  <c r="DR78" i="7"/>
  <c r="DP128" i="7"/>
  <c r="DE148" i="7"/>
  <c r="DC71" i="7"/>
  <c r="DU94" i="7"/>
  <c r="DZ94" i="7"/>
  <c r="DO77" i="7"/>
  <c r="DE103" i="7"/>
  <c r="DO70" i="7"/>
  <c r="DE96" i="7"/>
  <c r="DC122" i="7"/>
  <c r="DX118" i="7"/>
  <c r="DF104" i="7"/>
  <c r="DH87" i="7"/>
  <c r="DC116" i="7"/>
  <c r="DD70" i="7"/>
  <c r="DS95" i="7"/>
  <c r="DI121" i="7"/>
  <c r="DJ65" i="7"/>
  <c r="DY90" i="7"/>
  <c r="DY103" i="7"/>
  <c r="DO146" i="7"/>
  <c r="DD108" i="7"/>
  <c r="DO154" i="7"/>
  <c r="DC65" i="7"/>
  <c r="DR90" i="7"/>
  <c r="DD120" i="7"/>
  <c r="DR83" i="7"/>
  <c r="DH109" i="7"/>
  <c r="DC138" i="7"/>
  <c r="DX78" i="7"/>
  <c r="DU74" i="7"/>
  <c r="DS100" i="7"/>
  <c r="DF66" i="7"/>
  <c r="DO83" i="7"/>
  <c r="DE109" i="7"/>
  <c r="DT134" i="7"/>
  <c r="DM78" i="7"/>
  <c r="DC112" i="7"/>
  <c r="DU131" i="7"/>
  <c r="DJ86" i="7"/>
  <c r="DZ135" i="7"/>
  <c r="DR81" i="7"/>
  <c r="DT119" i="7"/>
  <c r="DP136" i="7"/>
  <c r="DF90" i="7"/>
  <c r="DE68" i="7"/>
  <c r="DW82" i="7"/>
  <c r="DM108" i="7"/>
  <c r="DH145" i="7"/>
  <c r="DE161" i="7"/>
  <c r="DP153" i="7"/>
  <c r="DK86" i="7"/>
  <c r="DZ111" i="7"/>
  <c r="DN144" i="7"/>
  <c r="DD156" i="7"/>
  <c r="DV101" i="7"/>
  <c r="DT156" i="7"/>
  <c r="DS86" i="7"/>
  <c r="DI112" i="7"/>
  <c r="DM145" i="7"/>
  <c r="DC157" i="7"/>
  <c r="DV79" i="7"/>
  <c r="DT93" i="7"/>
  <c r="DJ119" i="7"/>
  <c r="DP137" i="7"/>
  <c r="DW143" i="7"/>
  <c r="DR71" i="7"/>
  <c r="DH97" i="7"/>
  <c r="DW122" i="7"/>
  <c r="DS158" i="7"/>
  <c r="DM161" i="7"/>
  <c r="DS117" i="7"/>
  <c r="DZ71" i="7"/>
  <c r="DP97" i="7"/>
  <c r="DF123" i="7"/>
  <c r="DI160" i="7"/>
  <c r="DK141" i="7"/>
  <c r="DO97" i="7"/>
  <c r="DP152" i="7"/>
  <c r="DD85" i="7"/>
  <c r="DS110" i="7"/>
  <c r="DY152" i="7"/>
  <c r="DY151" i="7"/>
  <c r="DF134" i="7"/>
  <c r="DB146" i="7"/>
  <c r="FB146" i="7" s="1"/>
  <c r="DD123" i="7"/>
  <c r="DB126" i="7"/>
  <c r="FB126" i="7" s="1"/>
  <c r="DM150" i="7"/>
  <c r="DI155" i="7"/>
  <c r="DV112" i="7"/>
  <c r="DS139" i="7"/>
  <c r="DL101" i="7"/>
  <c r="DB97" i="7"/>
  <c r="FB97" i="7" s="1"/>
  <c r="DQ68" i="7"/>
  <c r="DB84" i="7"/>
  <c r="FB84" i="7" s="1"/>
  <c r="DV89" i="7"/>
  <c r="DV148" i="7"/>
  <c r="DT128" i="7"/>
  <c r="DO144" i="7"/>
  <c r="DB103" i="7"/>
  <c r="FB103" i="7" s="1"/>
  <c r="DQ98" i="7"/>
  <c r="DG70" i="7"/>
  <c r="DZ84" i="7"/>
  <c r="DL91" i="7"/>
  <c r="DE149" i="7"/>
  <c r="DC129" i="7"/>
  <c r="DD147" i="7"/>
  <c r="DQ104" i="7"/>
  <c r="DY98" i="7"/>
  <c r="DV71" i="7"/>
  <c r="DQ85" i="7"/>
  <c r="DB93" i="7"/>
  <c r="FB93" i="7" s="1"/>
  <c r="DM149" i="7"/>
  <c r="DR130" i="7"/>
  <c r="DR149" i="7"/>
  <c r="DG106" i="7"/>
  <c r="DH99" i="7"/>
  <c r="DL73" i="7"/>
  <c r="DY85" i="7"/>
  <c r="DQ94" i="7"/>
  <c r="DT150" i="7"/>
  <c r="DI131" i="7"/>
  <c r="DG152" i="7"/>
  <c r="DV107" i="7"/>
  <c r="DP99" i="7"/>
  <c r="DB75" i="7"/>
  <c r="FB75" i="7" s="1"/>
  <c r="DH86" i="7"/>
  <c r="DG96" i="7"/>
  <c r="DC151" i="7"/>
  <c r="DQ131" i="7"/>
  <c r="DU154" i="7"/>
  <c r="DL109" i="7"/>
  <c r="DX99" i="7"/>
  <c r="DQ76" i="7"/>
  <c r="DX86" i="7"/>
  <c r="DV97" i="7"/>
  <c r="DK151" i="7"/>
  <c r="DG133" i="7"/>
  <c r="DJ157" i="7"/>
  <c r="DB111" i="7"/>
  <c r="FB111" i="7" s="1"/>
  <c r="DG100" i="7"/>
  <c r="DG78" i="7"/>
  <c r="DG87" i="7"/>
  <c r="DU98" i="7"/>
  <c r="DS151" i="7"/>
  <c r="DW133" i="7"/>
  <c r="DX159" i="7"/>
  <c r="DL128" i="7"/>
  <c r="DS122" i="7"/>
  <c r="DO128" i="7"/>
  <c r="DL140" i="7"/>
  <c r="DJ153" i="7"/>
  <c r="DF158" i="7"/>
  <c r="DY117" i="7"/>
  <c r="DW144" i="7"/>
  <c r="DR146" i="7"/>
  <c r="DT123" i="7"/>
  <c r="DG129" i="7"/>
  <c r="DD151" i="7"/>
  <c r="DY155" i="7"/>
  <c r="DL114" i="7"/>
  <c r="DJ140" i="7"/>
  <c r="DT136" i="7"/>
  <c r="DS146" i="7"/>
  <c r="DW136" i="7"/>
  <c r="DS159" i="7"/>
  <c r="DR161" i="7"/>
  <c r="DI156" i="7"/>
  <c r="DD130" i="7"/>
  <c r="DF153" i="7"/>
  <c r="DW140" i="7"/>
  <c r="DQ139" i="7"/>
  <c r="DP149" i="7"/>
  <c r="DT139" i="7"/>
  <c r="DC144" i="7"/>
  <c r="DX148" i="7"/>
  <c r="DF159" i="7"/>
  <c r="DZ132" i="7"/>
  <c r="DC156" i="7"/>
  <c r="DJ152" i="7"/>
  <c r="DN133" i="7"/>
  <c r="DH132" i="7"/>
  <c r="DQ132" i="7"/>
  <c r="DK132" i="7"/>
  <c r="DB158" i="7"/>
  <c r="FB158" i="7" s="1"/>
  <c r="DF157" i="7"/>
  <c r="DX142" i="7"/>
  <c r="DB124" i="7"/>
  <c r="FB124" i="7" s="1"/>
  <c r="DS148" i="7"/>
  <c r="DL142" i="7"/>
  <c r="DF125" i="7"/>
  <c r="DL120" i="7"/>
  <c r="DK145" i="7"/>
  <c r="DV121" i="7"/>
  <c r="DV122" i="7"/>
  <c r="DV149" i="7"/>
  <c r="DR154" i="7"/>
  <c r="DG111" i="7"/>
  <c r="DC139" i="7"/>
  <c r="DV161" i="7"/>
  <c r="DZ152" i="7"/>
  <c r="DE134" i="7"/>
  <c r="DX132" i="7"/>
  <c r="DV135" i="7"/>
  <c r="DB133" i="7"/>
  <c r="FB133" i="7" s="1"/>
  <c r="DW155" i="7"/>
  <c r="DV157" i="7"/>
  <c r="DM152" i="7"/>
  <c r="DQ125" i="7"/>
  <c r="DJ149" i="7"/>
  <c r="DN132" i="7"/>
  <c r="DO76" i="7"/>
  <c r="DY106" i="7"/>
  <c r="DR126" i="7"/>
  <c r="DU83" i="7"/>
  <c r="DF146" i="7"/>
  <c r="DP93" i="7"/>
  <c r="DM77" i="7"/>
  <c r="DC73" i="7"/>
  <c r="DR98" i="7"/>
  <c r="DC66" i="7"/>
  <c r="DR91" i="7"/>
  <c r="DH117" i="7"/>
  <c r="DO111" i="7"/>
  <c r="DX94" i="7"/>
  <c r="DU82" i="7"/>
  <c r="DI110" i="7"/>
  <c r="DY65" i="7"/>
  <c r="DO91" i="7"/>
  <c r="DE117" i="7"/>
  <c r="DT142" i="7"/>
  <c r="DM86" i="7"/>
  <c r="DR94" i="7"/>
  <c r="DT148" i="7"/>
  <c r="DT100" i="7"/>
  <c r="DT101" i="7"/>
  <c r="DF80" i="7"/>
  <c r="DU78" i="7"/>
  <c r="DZ82" i="7"/>
  <c r="DP108" i="7"/>
  <c r="DZ75" i="7"/>
  <c r="DP101" i="7"/>
  <c r="DK130" i="7"/>
  <c r="DU65" i="7"/>
  <c r="DD67" i="7"/>
  <c r="DS92" i="7"/>
  <c r="DK124" i="7"/>
  <c r="DW75" i="7"/>
  <c r="DM101" i="7"/>
  <c r="DC127" i="7"/>
  <c r="DU70" i="7"/>
  <c r="DK96" i="7"/>
  <c r="DN114" i="7"/>
  <c r="DJ78" i="7"/>
  <c r="DH128" i="7"/>
  <c r="DF139" i="7"/>
  <c r="DJ117" i="7"/>
  <c r="DD64" i="7"/>
  <c r="DS89" i="7"/>
  <c r="DE119" i="7"/>
  <c r="DS82" i="7"/>
  <c r="DI108" i="7"/>
  <c r="DD137" i="7"/>
  <c r="DY77" i="7"/>
  <c r="DE74" i="7"/>
  <c r="DC100" i="7"/>
  <c r="DO65" i="7"/>
  <c r="DP82" i="7"/>
  <c r="DF108" i="7"/>
  <c r="DU133" i="7"/>
  <c r="DN77" i="7"/>
  <c r="DX107" i="7"/>
  <c r="DE131" i="7"/>
  <c r="DK85" i="7"/>
  <c r="DU155" i="7"/>
  <c r="DU128" i="7"/>
  <c r="DW99" i="7"/>
  <c r="DI119" i="7"/>
  <c r="DF130" i="7"/>
  <c r="DY83" i="7"/>
  <c r="DW109" i="7"/>
  <c r="DY76" i="7"/>
  <c r="DO102" i="7"/>
  <c r="DJ131" i="7"/>
  <c r="DC67" i="7"/>
  <c r="DC68" i="7"/>
  <c r="DR93" i="7"/>
  <c r="DJ125" i="7"/>
  <c r="DN76" i="7"/>
  <c r="DD102" i="7"/>
  <c r="DS127" i="7"/>
  <c r="DT71" i="7"/>
  <c r="DJ97" i="7"/>
  <c r="DR118" i="7"/>
  <c r="DZ78" i="7"/>
  <c r="DX128" i="7"/>
  <c r="DZ115" i="7"/>
  <c r="DM71" i="7"/>
  <c r="DC97" i="7"/>
  <c r="DM64" i="7"/>
  <c r="DC90" i="7"/>
  <c r="DR115" i="7"/>
  <c r="DM144" i="7"/>
  <c r="DS91" i="7"/>
  <c r="DF81" i="7"/>
  <c r="DC108" i="7"/>
  <c r="DJ64" i="7"/>
  <c r="DY89" i="7"/>
  <c r="DO115" i="7"/>
  <c r="DE141" i="7"/>
  <c r="DW84" i="7"/>
  <c r="DE126" i="7"/>
  <c r="DW145" i="7"/>
  <c r="DS93" i="7"/>
  <c r="DY88" i="7"/>
  <c r="DC86" i="7"/>
  <c r="DR111" i="7"/>
  <c r="DY160" i="7"/>
  <c r="DB63" i="7"/>
  <c r="FB63" i="7" s="1"/>
  <c r="DW63" i="7"/>
  <c r="DX63" i="7"/>
  <c r="DE63" i="7"/>
  <c r="DF94" i="7"/>
  <c r="DF78" i="7"/>
  <c r="DK106" i="7"/>
  <c r="DR80" i="7"/>
  <c r="DR113" i="7"/>
  <c r="DZ102" i="7"/>
  <c r="DS81" i="7"/>
  <c r="DI107" i="7"/>
  <c r="DS74" i="7"/>
  <c r="DI100" i="7"/>
  <c r="DD129" i="7"/>
  <c r="DF64" i="7"/>
  <c r="DE66" i="7"/>
  <c r="DT91" i="7"/>
  <c r="DE122" i="7"/>
  <c r="DP74" i="7"/>
  <c r="DF100" i="7"/>
  <c r="DU125" i="7"/>
  <c r="DN69" i="7"/>
  <c r="DD95" i="7"/>
  <c r="DO113" i="7"/>
  <c r="DC77" i="7"/>
  <c r="DN122" i="7"/>
  <c r="DT154" i="7"/>
  <c r="DF113" i="7"/>
  <c r="DJ66" i="7"/>
  <c r="DY91" i="7"/>
  <c r="DS121" i="7"/>
  <c r="DY84" i="7"/>
  <c r="DO110" i="7"/>
  <c r="DJ139" i="7"/>
  <c r="DM81" i="7"/>
  <c r="DC76" i="7"/>
  <c r="DI102" i="7"/>
  <c r="DM67" i="7"/>
  <c r="DN84" i="7"/>
  <c r="DD110" i="7"/>
  <c r="DS135" i="7"/>
  <c r="DT79" i="7"/>
  <c r="DH115" i="7"/>
  <c r="DR134" i="7"/>
  <c r="DI87" i="7"/>
  <c r="DU156" i="7"/>
  <c r="DP109" i="7"/>
  <c r="DC103" i="7"/>
  <c r="DH76" i="7"/>
  <c r="DW101" i="7"/>
  <c r="DH69" i="7"/>
  <c r="DW94" i="7"/>
  <c r="DM120" i="7"/>
  <c r="DZ116" i="7"/>
  <c r="DH102" i="7"/>
  <c r="DZ85" i="7"/>
  <c r="DM114" i="7"/>
  <c r="DE69" i="7"/>
  <c r="DT94" i="7"/>
  <c r="DJ120" i="7"/>
  <c r="DC64" i="7"/>
  <c r="DR89" i="7"/>
  <c r="DM99" i="7"/>
  <c r="DW161" i="7"/>
  <c r="DF106" i="7"/>
  <c r="DJ127" i="7"/>
  <c r="DS68" i="7"/>
  <c r="DM126" i="7"/>
  <c r="DF86" i="7"/>
  <c r="DJ114" i="7"/>
  <c r="DF79" i="7"/>
  <c r="DU104" i="7"/>
  <c r="DP133" i="7"/>
  <c r="DP70" i="7"/>
  <c r="DI70" i="7"/>
  <c r="DX95" i="7"/>
  <c r="DT68" i="7"/>
  <c r="DC79" i="7"/>
  <c r="DR104" i="7"/>
  <c r="DH130" i="7"/>
  <c r="DZ73" i="7"/>
  <c r="DF101" i="7"/>
  <c r="DX120" i="7"/>
  <c r="DO81" i="7"/>
  <c r="DW137" i="7"/>
  <c r="DZ83" i="7"/>
  <c r="DI71" i="7"/>
  <c r="DI67" i="7"/>
  <c r="DX92" i="7"/>
  <c r="DI123" i="7"/>
  <c r="DX85" i="7"/>
  <c r="DN111" i="7"/>
  <c r="DI140" i="7"/>
  <c r="DJ84" i="7"/>
  <c r="DJ77" i="7"/>
  <c r="DP103" i="7"/>
  <c r="DJ70" i="7"/>
  <c r="DU85" i="7"/>
  <c r="DK111" i="7"/>
  <c r="DZ136" i="7"/>
  <c r="DS80" i="7"/>
  <c r="DE118" i="7"/>
  <c r="DY135" i="7"/>
  <c r="DO89" i="7"/>
  <c r="DO66" i="7"/>
  <c r="DD114" i="7"/>
  <c r="DC119" i="7"/>
  <c r="DD132" i="7"/>
  <c r="DJ143" i="7"/>
  <c r="DE87" i="7"/>
  <c r="DI115" i="7"/>
  <c r="DE80" i="7"/>
  <c r="DT105" i="7"/>
  <c r="DO134" i="7"/>
  <c r="DW71" i="7"/>
  <c r="DH71" i="7"/>
  <c r="DW96" i="7"/>
  <c r="DK69" i="7"/>
  <c r="DS79" i="7"/>
  <c r="DI105" i="7"/>
  <c r="DX130" i="7"/>
  <c r="DY74" i="7"/>
  <c r="DT103" i="7"/>
  <c r="DC125" i="7"/>
  <c r="DF82" i="7"/>
  <c r="DR142" i="7"/>
  <c r="DO127" i="7"/>
  <c r="DR74" i="7"/>
  <c r="DH100" i="7"/>
  <c r="DR67" i="7"/>
  <c r="DH93" i="7"/>
  <c r="DW118" i="7"/>
  <c r="DM113" i="7"/>
  <c r="DC99" i="7"/>
  <c r="DK84" i="7"/>
  <c r="DO112" i="7"/>
  <c r="DO67" i="7"/>
  <c r="DE93" i="7"/>
  <c r="DT118" i="7"/>
  <c r="DJ144" i="7"/>
  <c r="DC88" i="7"/>
  <c r="DP96" i="7"/>
  <c r="DX152" i="7"/>
  <c r="DJ102" i="7"/>
  <c r="DO114" i="7"/>
  <c r="DH89" i="7"/>
  <c r="DW114" i="7"/>
  <c r="DR156" i="7"/>
  <c r="DC62" i="7"/>
  <c r="DL63" i="7"/>
  <c r="DY63" i="7"/>
  <c r="DQ63" i="7"/>
  <c r="DX124" i="7"/>
  <c r="DU103" i="7"/>
  <c r="DZ131" i="7"/>
  <c r="DR96" i="7"/>
  <c r="DX112" i="7"/>
  <c r="DF122" i="7"/>
  <c r="DX84" i="7"/>
  <c r="DU111" i="7"/>
  <c r="DX77" i="7"/>
  <c r="DN103" i="7"/>
  <c r="DI132" i="7"/>
  <c r="DJ68" i="7"/>
  <c r="DJ69" i="7"/>
  <c r="DY94" i="7"/>
  <c r="DP127" i="7"/>
  <c r="DU77" i="7"/>
  <c r="DK103" i="7"/>
  <c r="DZ128" i="7"/>
  <c r="DS72" i="7"/>
  <c r="DI98" i="7"/>
  <c r="DY119" i="7"/>
  <c r="DH80" i="7"/>
  <c r="DC133" i="7"/>
  <c r="DP77" i="7"/>
  <c r="DR64" i="7"/>
  <c r="DO69" i="7"/>
  <c r="DE95" i="7"/>
  <c r="DF126" i="7"/>
  <c r="DE88" i="7"/>
  <c r="DT113" i="7"/>
  <c r="DO142" i="7"/>
  <c r="DW87" i="7"/>
  <c r="DH79" i="7"/>
  <c r="DE106" i="7"/>
  <c r="DH72" i="7"/>
  <c r="DS87" i="7"/>
  <c r="DI113" i="7"/>
  <c r="DX138" i="7"/>
  <c r="DY82" i="7"/>
  <c r="DI122" i="7"/>
  <c r="DM139" i="7"/>
  <c r="DU91" i="7"/>
  <c r="DY72" i="7"/>
  <c r="DK138" i="7"/>
  <c r="DW131" i="7"/>
  <c r="DM79" i="7"/>
  <c r="DC105" i="7"/>
  <c r="DM72" i="7"/>
  <c r="DC98" i="7"/>
  <c r="DH125" i="7"/>
  <c r="DS123" i="7"/>
  <c r="DR108" i="7"/>
  <c r="DF89" i="7"/>
  <c r="DY118" i="7"/>
  <c r="DJ72" i="7"/>
  <c r="DY97" i="7"/>
  <c r="DO123" i="7"/>
  <c r="DH67" i="7"/>
  <c r="DW92" i="7"/>
  <c r="DC109" i="7"/>
  <c r="DJ159" i="7"/>
  <c r="DU115" i="7"/>
  <c r="DP150" i="7"/>
  <c r="DD91" i="7"/>
  <c r="DE92" i="7"/>
  <c r="DK89" i="7"/>
  <c r="DN118" i="7"/>
  <c r="DK82" i="7"/>
  <c r="DZ107" i="7"/>
  <c r="DU136" i="7"/>
  <c r="DZ76" i="7"/>
  <c r="DN73" i="7"/>
  <c r="DT99" i="7"/>
  <c r="DX64" i="7"/>
  <c r="DH82" i="7"/>
  <c r="DW107" i="7"/>
  <c r="DM133" i="7"/>
  <c r="DF77" i="7"/>
  <c r="DP107" i="7"/>
  <c r="DI127" i="7"/>
  <c r="DC85" i="7"/>
  <c r="DN154" i="7"/>
  <c r="DF103" i="7"/>
  <c r="DH90" i="7"/>
  <c r="DN70" i="7"/>
  <c r="DD96" i="7"/>
  <c r="DD128" i="7"/>
  <c r="DD89" i="7"/>
  <c r="DS114" i="7"/>
  <c r="DN143" i="7"/>
  <c r="DT90" i="7"/>
  <c r="DO80" i="7"/>
  <c r="DD107" i="7"/>
  <c r="DF74" i="7"/>
  <c r="DZ88" i="7"/>
  <c r="DP114" i="7"/>
  <c r="DF140" i="7"/>
  <c r="DX83" i="7"/>
  <c r="DP123" i="7"/>
  <c r="DC141" i="7"/>
  <c r="DC93" i="7"/>
  <c r="DO82" i="7"/>
  <c r="DZ92" i="7"/>
  <c r="DM125" i="7"/>
  <c r="DN146" i="7"/>
  <c r="DT64" i="7"/>
  <c r="DJ90" i="7"/>
  <c r="DU119" i="7"/>
  <c r="DJ83" i="7"/>
  <c r="DY108" i="7"/>
  <c r="DT137" i="7"/>
  <c r="DH78" i="7"/>
  <c r="DM74" i="7"/>
  <c r="DK100" i="7"/>
  <c r="DW65" i="7"/>
  <c r="DX82" i="7"/>
  <c r="DN108" i="7"/>
  <c r="DD134" i="7"/>
  <c r="DE78" i="7"/>
  <c r="DM110" i="7"/>
  <c r="DM131" i="7"/>
  <c r="DS85" i="7"/>
  <c r="DF131" i="7"/>
  <c r="DS84" i="7"/>
  <c r="DW77" i="7"/>
  <c r="DM103" i="7"/>
  <c r="DW70" i="7"/>
  <c r="DM96" i="7"/>
  <c r="DJ123" i="7"/>
  <c r="DN120" i="7"/>
  <c r="DM105" i="7"/>
  <c r="DP87" i="7"/>
  <c r="DK116" i="7"/>
  <c r="DT70" i="7"/>
  <c r="DJ96" i="7"/>
  <c r="DY121" i="7"/>
  <c r="DR65" i="7"/>
  <c r="DH91" i="7"/>
  <c r="DH104" i="7"/>
  <c r="DU148" i="7"/>
  <c r="DS109" i="7"/>
  <c r="DZ148" i="7"/>
  <c r="DM92" i="7"/>
  <c r="DC118" i="7"/>
  <c r="DW130" i="7"/>
  <c r="DZ140" i="7"/>
  <c r="DE155" i="7"/>
  <c r="DQ112" i="7"/>
  <c r="DP89" i="7"/>
  <c r="DF115" i="7"/>
  <c r="DU139" i="7"/>
  <c r="DU140" i="7"/>
  <c r="DW105" i="7"/>
  <c r="DI64" i="7"/>
  <c r="DX89" i="7"/>
  <c r="DN115" i="7"/>
  <c r="DK149" i="7"/>
  <c r="DX153" i="7"/>
  <c r="DJ71" i="7"/>
  <c r="DY96" i="7"/>
  <c r="DO122" i="7"/>
  <c r="DH153" i="7"/>
  <c r="DN160" i="7"/>
  <c r="DW74" i="7"/>
  <c r="DM100" i="7"/>
  <c r="DC126" i="7"/>
  <c r="DR148" i="7"/>
  <c r="DY141" i="7"/>
  <c r="DD124" i="7"/>
  <c r="DF75" i="7"/>
  <c r="DU100" i="7"/>
  <c r="DK126" i="7"/>
  <c r="DI149" i="7"/>
  <c r="DE145" i="7"/>
  <c r="DR102" i="7"/>
  <c r="DT141" i="7"/>
  <c r="DI88" i="7"/>
  <c r="DX113" i="7"/>
  <c r="DJ148" i="7"/>
  <c r="DO161" i="7"/>
  <c r="DL76" i="7"/>
  <c r="DG89" i="7"/>
  <c r="DB102" i="7"/>
  <c r="FB102" i="7" s="1"/>
  <c r="DV114" i="7"/>
  <c r="DG74" i="7"/>
  <c r="DB87" i="7"/>
  <c r="FB87" i="7" s="1"/>
  <c r="DV99" i="7"/>
  <c r="DG65" i="7"/>
  <c r="DG114" i="7"/>
  <c r="DE102" i="7"/>
  <c r="DL81" i="7"/>
  <c r="DV88" i="7"/>
  <c r="DB101" i="7"/>
  <c r="FB101" i="7" s="1"/>
  <c r="DI153" i="7"/>
  <c r="DU135" i="7"/>
  <c r="DV66" i="7"/>
  <c r="DV115" i="7"/>
  <c r="DM102" i="7"/>
  <c r="DB83" i="7"/>
  <c r="FB83" i="7" s="1"/>
  <c r="DE89" i="7"/>
  <c r="DZ101" i="7"/>
  <c r="DQ153" i="7"/>
  <c r="DL136" i="7"/>
  <c r="DL68" i="7"/>
  <c r="DB64" i="7"/>
  <c r="FB64" i="7" s="1"/>
  <c r="FC64" i="7" s="1"/>
  <c r="DU102" i="7"/>
  <c r="DQ84" i="7"/>
  <c r="DM89" i="7"/>
  <c r="DQ102" i="7"/>
  <c r="DY153" i="7"/>
  <c r="DJ138" i="7"/>
  <c r="DB70" i="7"/>
  <c r="FB70" i="7" s="1"/>
  <c r="DQ65" i="7"/>
  <c r="DD103" i="7"/>
  <c r="DG86" i="7"/>
  <c r="DD90" i="7"/>
  <c r="DG104" i="7"/>
  <c r="DH154" i="7"/>
  <c r="DZ138" i="7"/>
  <c r="DQ71" i="7"/>
  <c r="DG67" i="7"/>
  <c r="DL103" i="7"/>
  <c r="DV87" i="7"/>
  <c r="DL90" i="7"/>
  <c r="DF105" i="7"/>
  <c r="DP154" i="7"/>
  <c r="DX140" i="7"/>
  <c r="DG73" i="7"/>
  <c r="DV68" i="7"/>
  <c r="DB105" i="7"/>
  <c r="FB105" i="7" s="1"/>
  <c r="DL89" i="7"/>
  <c r="DK91" i="7"/>
  <c r="DV105" i="7"/>
  <c r="DU110" i="7"/>
  <c r="DO141" i="7"/>
  <c r="DV74" i="7"/>
  <c r="DL70" i="7"/>
  <c r="DJ105" i="7"/>
  <c r="DB91" i="7"/>
  <c r="FB91" i="7" s="1"/>
  <c r="DB92" i="7"/>
  <c r="FB92" i="7" s="1"/>
  <c r="DL107" i="7"/>
  <c r="DD111" i="7"/>
  <c r="DM143" i="7"/>
  <c r="DG132" i="7"/>
  <c r="DZ130" i="7"/>
  <c r="DV127" i="7"/>
  <c r="DD131" i="7"/>
  <c r="DQ151" i="7"/>
  <c r="DX155" i="7"/>
  <c r="DT160" i="7"/>
  <c r="DL122" i="7"/>
  <c r="DL147" i="7"/>
  <c r="DB123" i="7"/>
  <c r="FB123" i="7" s="1"/>
  <c r="DW128" i="7"/>
  <c r="DB142" i="7"/>
  <c r="FB142" i="7" s="1"/>
  <c r="DR153" i="7"/>
  <c r="DN158" i="7"/>
  <c r="DH118" i="7"/>
  <c r="DF145" i="7"/>
  <c r="DI139" i="7"/>
  <c r="DH149" i="7"/>
  <c r="DL139" i="7"/>
  <c r="DT143" i="7"/>
  <c r="DP148" i="7"/>
  <c r="DW158" i="7"/>
  <c r="DR132" i="7"/>
  <c r="DT155" i="7"/>
  <c r="DL143" i="7"/>
  <c r="DF142" i="7"/>
  <c r="DE152" i="7"/>
  <c r="DI142" i="7"/>
  <c r="DQ146" i="7"/>
  <c r="DM151" i="7"/>
  <c r="DT161" i="7"/>
  <c r="DO135" i="7"/>
  <c r="DQ158" i="7"/>
  <c r="DX154" i="7"/>
  <c r="DC136" i="7"/>
  <c r="DV134" i="7"/>
  <c r="DU144" i="7"/>
  <c r="DY134" i="7"/>
  <c r="DU157" i="7"/>
  <c r="DT159" i="7"/>
  <c r="DK154" i="7"/>
  <c r="DF128" i="7"/>
  <c r="DH151" i="7"/>
  <c r="DO147" i="7"/>
  <c r="DS128" i="7"/>
  <c r="DV126" i="7"/>
  <c r="DL121" i="7"/>
  <c r="DQ126" i="7"/>
  <c r="DQ135" i="7"/>
  <c r="DK152" i="7"/>
  <c r="DG157" i="7"/>
  <c r="DJ116" i="7"/>
  <c r="DB148" i="7"/>
  <c r="FB148" i="7" s="1"/>
  <c r="DQ136" i="7"/>
  <c r="DO155" i="7"/>
  <c r="DS136" i="7"/>
  <c r="DM135" i="7"/>
  <c r="DL145" i="7"/>
  <c r="DP135" i="7"/>
  <c r="DL158" i="7"/>
  <c r="DK160" i="7"/>
  <c r="DB155" i="7"/>
  <c r="FB155" i="7" s="1"/>
  <c r="DV128" i="7"/>
  <c r="DX151" i="7"/>
  <c r="DW138" i="7"/>
  <c r="DF67" i="7"/>
  <c r="DU92" i="7"/>
  <c r="DK118" i="7"/>
  <c r="DS134" i="7"/>
  <c r="DP142" i="7"/>
  <c r="DJ110" i="7"/>
  <c r="DN67" i="7"/>
  <c r="DD93" i="7"/>
  <c r="DS118" i="7"/>
  <c r="DI136" i="7"/>
  <c r="DO143" i="7"/>
  <c r="DO74" i="7"/>
  <c r="DE100" i="7"/>
  <c r="DT125" i="7"/>
  <c r="DS147" i="7"/>
  <c r="DR140" i="7"/>
  <c r="DC78" i="7"/>
  <c r="DR103" i="7"/>
  <c r="DH129" i="7"/>
  <c r="DE153" i="7"/>
  <c r="DY136" i="7"/>
  <c r="DN130" i="7"/>
  <c r="DK78" i="7"/>
  <c r="DZ103" i="7"/>
  <c r="DP129" i="7"/>
  <c r="DU153" i="7"/>
  <c r="DX137" i="7"/>
  <c r="DM107" i="7"/>
  <c r="DX65" i="7"/>
  <c r="DN91" i="7"/>
  <c r="DD117" i="7"/>
  <c r="DR158" i="7"/>
  <c r="DR159" i="7"/>
  <c r="DB72" i="7"/>
  <c r="FB72" i="7" s="1"/>
  <c r="DV84" i="7"/>
  <c r="DQ97" i="7"/>
  <c r="DL110" i="7"/>
  <c r="DV69" i="7"/>
  <c r="DQ82" i="7"/>
  <c r="DL95" i="7"/>
  <c r="DB78" i="7"/>
  <c r="FB78" i="7" s="1"/>
  <c r="DQ73" i="7"/>
  <c r="DZ105" i="7"/>
  <c r="DG94" i="7"/>
  <c r="DR92" i="7"/>
  <c r="DB109" i="7"/>
  <c r="FB109" i="7" s="1"/>
  <c r="DT111" i="7"/>
  <c r="DK122" i="7"/>
  <c r="DQ79" i="7"/>
  <c r="DG75" i="7"/>
  <c r="DI106" i="7"/>
  <c r="DV95" i="7"/>
  <c r="DI93" i="7"/>
  <c r="DR109" i="7"/>
  <c r="DK112" i="7"/>
  <c r="DN127" i="7"/>
  <c r="DG81" i="7"/>
  <c r="DV76" i="7"/>
  <c r="DQ106" i="7"/>
  <c r="DL97" i="7"/>
  <c r="DQ93" i="7"/>
  <c r="DQ110" i="7"/>
  <c r="DZ113" i="7"/>
  <c r="DL137" i="7"/>
  <c r="DV82" i="7"/>
  <c r="DL78" i="7"/>
  <c r="DG108" i="7"/>
  <c r="DB99" i="7"/>
  <c r="FB99" i="7" s="1"/>
  <c r="DP94" i="7"/>
  <c r="DH111" i="7"/>
  <c r="DI114" i="7"/>
  <c r="DT145" i="7"/>
  <c r="DL84" i="7"/>
  <c r="DB80" i="7"/>
  <c r="FB80" i="7" s="1"/>
  <c r="DO108" i="7"/>
  <c r="DQ100" i="7"/>
  <c r="DG95" i="7"/>
  <c r="DG112" i="7"/>
  <c r="DQ114" i="7"/>
  <c r="DI148" i="7"/>
  <c r="DB86" i="7"/>
  <c r="FB86" i="7" s="1"/>
  <c r="FC86" i="7" s="1"/>
  <c r="DQ81" i="7"/>
  <c r="DW108" i="7"/>
  <c r="DG102" i="7"/>
  <c r="DO95" i="7"/>
  <c r="DW112" i="7"/>
  <c r="DP115" i="7"/>
  <c r="DW150" i="7"/>
  <c r="DQ87" i="7"/>
  <c r="DG83" i="7"/>
  <c r="DF109" i="7"/>
  <c r="DV103" i="7"/>
  <c r="DW95" i="7"/>
  <c r="DV113" i="7"/>
  <c r="DX115" i="7"/>
  <c r="DB117" i="7"/>
  <c r="FB117" i="7" s="1"/>
  <c r="DU134" i="7"/>
  <c r="DO133" i="7"/>
  <c r="DB139" i="7"/>
  <c r="FB139" i="7" s="1"/>
  <c r="DR133" i="7"/>
  <c r="DN156" i="7"/>
  <c r="DM158" i="7"/>
  <c r="DD153" i="7"/>
  <c r="DH126" i="7"/>
  <c r="DZ149" i="7"/>
  <c r="DE128" i="7"/>
  <c r="DL131" i="7"/>
  <c r="DG153" i="7"/>
  <c r="DG156" i="7"/>
  <c r="DC161" i="7"/>
  <c r="DT122" i="7"/>
  <c r="DT147" i="7"/>
  <c r="DW141" i="7"/>
  <c r="DV151" i="7"/>
  <c r="DZ141" i="7"/>
  <c r="DI146" i="7"/>
  <c r="DE151" i="7"/>
  <c r="DL161" i="7"/>
  <c r="DG135" i="7"/>
  <c r="DI158" i="7"/>
  <c r="DV118" i="7"/>
  <c r="DT144" i="7"/>
  <c r="DG120" i="7"/>
  <c r="DQ119" i="7"/>
  <c r="DF149" i="7"/>
  <c r="DB154" i="7"/>
  <c r="FB154" i="7" s="1"/>
  <c r="DQ109" i="7"/>
  <c r="DL138" i="7"/>
  <c r="DF161" i="7"/>
  <c r="DS112" i="7"/>
  <c r="DQ138" i="7"/>
  <c r="DK137" i="7"/>
  <c r="DJ147" i="7"/>
  <c r="DN137" i="7"/>
  <c r="DJ160" i="7"/>
  <c r="DQ141" i="7"/>
  <c r="DY156" i="7"/>
  <c r="DT130" i="7"/>
  <c r="DV153" i="7"/>
  <c r="DD150" i="7"/>
  <c r="DH131" i="7"/>
  <c r="DB130" i="7"/>
  <c r="FB130" i="7" s="1"/>
  <c r="DX125" i="7"/>
  <c r="DE130" i="7"/>
  <c r="DV146" i="7"/>
  <c r="DY154" i="7"/>
  <c r="DU159" i="7"/>
  <c r="DF120" i="7"/>
  <c r="DM146" i="7"/>
  <c r="DL149" i="7"/>
  <c r="DJ113" i="7"/>
  <c r="DH139" i="7"/>
  <c r="DB138" i="7"/>
  <c r="FB138" i="7" s="1"/>
  <c r="DZ147" i="7"/>
  <c r="DE138" i="7"/>
  <c r="DZ160" i="7"/>
  <c r="DI147" i="7"/>
  <c r="DP157" i="7"/>
  <c r="DK131" i="7"/>
  <c r="DM154" i="7"/>
  <c r="DK70" i="7"/>
  <c r="DZ95" i="7"/>
  <c r="DP121" i="7"/>
  <c r="DS150" i="7"/>
  <c r="DP158" i="7"/>
  <c r="DT116" i="7"/>
  <c r="DS70" i="7"/>
  <c r="DI96" i="7"/>
  <c r="DX121" i="7"/>
  <c r="DR151" i="7"/>
  <c r="DW159" i="7"/>
  <c r="DT77" i="7"/>
  <c r="DJ103" i="7"/>
  <c r="DY128" i="7"/>
  <c r="DN152" i="7"/>
  <c r="DR135" i="7"/>
  <c r="DH81" i="7"/>
  <c r="DW106" i="7"/>
  <c r="DJ135" i="7"/>
  <c r="DH158" i="7"/>
  <c r="DY144" i="7"/>
  <c r="DS141" i="7"/>
  <c r="DP81" i="7"/>
  <c r="DF107" i="7"/>
  <c r="DE140" i="7"/>
  <c r="DX158" i="7"/>
  <c r="DP145" i="7"/>
  <c r="DE115" i="7"/>
  <c r="DD69" i="7"/>
  <c r="DS94" i="7"/>
  <c r="DI120" i="7"/>
  <c r="DX145" i="7"/>
  <c r="DM153" i="7"/>
  <c r="DR105" i="7"/>
  <c r="DN109" i="7"/>
  <c r="DL72" i="7"/>
  <c r="DG85" i="7"/>
  <c r="DB98" i="7"/>
  <c r="FB98" i="7" s="1"/>
  <c r="DO109" i="7"/>
  <c r="DB67" i="7"/>
  <c r="FB67" i="7" s="1"/>
  <c r="DV90" i="7"/>
  <c r="DL86" i="7"/>
  <c r="DV109" i="7"/>
  <c r="DB107" i="7"/>
  <c r="FB107" i="7" s="1"/>
  <c r="DV96" i="7"/>
  <c r="DB119" i="7"/>
  <c r="FB119" i="7" s="1"/>
  <c r="DU118" i="7"/>
  <c r="DG128" i="7"/>
  <c r="DL92" i="7"/>
  <c r="DB88" i="7"/>
  <c r="FB88" i="7" s="1"/>
  <c r="DE110" i="7"/>
  <c r="DQ108" i="7"/>
  <c r="DM97" i="7"/>
  <c r="DQ120" i="7"/>
  <c r="DD119" i="7"/>
  <c r="DU130" i="7"/>
  <c r="DB94" i="7"/>
  <c r="FB94" i="7" s="1"/>
  <c r="DQ89" i="7"/>
  <c r="DL64" i="7"/>
  <c r="DG110" i="7"/>
  <c r="DD98" i="7"/>
  <c r="DG122" i="7"/>
  <c r="DL119" i="7"/>
  <c r="DJ133" i="7"/>
  <c r="DQ95" i="7"/>
  <c r="DG91" i="7"/>
  <c r="DB66" i="7"/>
  <c r="FB66" i="7" s="1"/>
  <c r="DV111" i="7"/>
  <c r="DL98" i="7"/>
  <c r="DV123" i="7"/>
  <c r="DS120" i="7"/>
  <c r="DX135" i="7"/>
  <c r="DG97" i="7"/>
  <c r="DV92" i="7"/>
  <c r="DQ67" i="7"/>
  <c r="DL113" i="7"/>
  <c r="DT98" i="7"/>
  <c r="DL125" i="7"/>
  <c r="DZ121" i="7"/>
  <c r="DM138" i="7"/>
  <c r="DV98" i="7"/>
  <c r="DL94" i="7"/>
  <c r="DG69" i="7"/>
  <c r="DB115" i="7"/>
  <c r="FB115" i="7" s="1"/>
  <c r="DK99" i="7"/>
  <c r="DB127" i="7"/>
  <c r="FB127" i="7" s="1"/>
  <c r="DQ122" i="7"/>
  <c r="DB141" i="7"/>
  <c r="FB141" i="7" s="1"/>
  <c r="FC141" i="7" s="1"/>
  <c r="DL100" i="7"/>
  <c r="DB96" i="7"/>
  <c r="FB96" i="7" s="1"/>
  <c r="DV70" i="7"/>
  <c r="DV64" i="7"/>
  <c r="DB100" i="7"/>
  <c r="FB100" i="7" s="1"/>
  <c r="DQ128" i="7"/>
  <c r="DX123" i="7"/>
  <c r="DP143" i="7"/>
  <c r="DJ137" i="7"/>
  <c r="DD136" i="7"/>
  <c r="DC146" i="7"/>
  <c r="DG136" i="7"/>
  <c r="DC159" i="7"/>
  <c r="DB161" i="7"/>
  <c r="FB161" i="7" s="1"/>
  <c r="FC161" i="7" s="1"/>
  <c r="DR155" i="7"/>
  <c r="DM129" i="7"/>
  <c r="DO152" i="7"/>
  <c r="DQ140" i="7"/>
  <c r="DZ133" i="7"/>
  <c r="DV156" i="7"/>
  <c r="DU158" i="7"/>
  <c r="DL153" i="7"/>
  <c r="DP126" i="7"/>
  <c r="DI150" i="7"/>
  <c r="DL144" i="7"/>
  <c r="DX119" i="7"/>
  <c r="DB118" i="7"/>
  <c r="FB118" i="7" s="1"/>
  <c r="DW148" i="7"/>
  <c r="DS153" i="7"/>
  <c r="DV160" i="7"/>
  <c r="DD138" i="7"/>
  <c r="DW160" i="7"/>
  <c r="DG125" i="7"/>
  <c r="DG118" i="7"/>
  <c r="DR125" i="7"/>
  <c r="DL132" i="7"/>
  <c r="DT151" i="7"/>
  <c r="DP156" i="7"/>
  <c r="DC115" i="7"/>
  <c r="DV144" i="7"/>
  <c r="DB159" i="7"/>
  <c r="FB159" i="7" s="1"/>
  <c r="DG116" i="7"/>
  <c r="DF141" i="7"/>
  <c r="DY139" i="7"/>
  <c r="DX149" i="7"/>
  <c r="DC140" i="7"/>
  <c r="DK144" i="7"/>
  <c r="DG149" i="7"/>
  <c r="DN159" i="7"/>
  <c r="DI133" i="7"/>
  <c r="DK156" i="7"/>
  <c r="DR152" i="7"/>
  <c r="DV133" i="7"/>
  <c r="DP132" i="7"/>
  <c r="DG134" i="7"/>
  <c r="DS132" i="7"/>
  <c r="DQ159" i="7"/>
  <c r="DN157" i="7"/>
  <c r="DB156" i="7"/>
  <c r="FB156" i="7" s="1"/>
  <c r="DI125" i="7"/>
  <c r="DB149" i="7"/>
  <c r="FB149" i="7" s="1"/>
  <c r="FC149" i="7" s="1"/>
  <c r="DL118" i="7"/>
  <c r="DN117" i="7"/>
  <c r="DV141" i="7"/>
  <c r="DP140" i="7"/>
  <c r="DO150" i="7"/>
  <c r="DS140" i="7"/>
  <c r="DB145" i="7"/>
  <c r="FB145" i="7" s="1"/>
  <c r="DW149" i="7"/>
  <c r="DE160" i="7"/>
  <c r="DY133" i="7"/>
  <c r="DB157" i="7"/>
  <c r="FB157" i="7" s="1"/>
  <c r="DK155" i="7"/>
  <c r="DP73" i="7"/>
  <c r="DF99" i="7"/>
  <c r="DU124" i="7"/>
  <c r="DU145" i="7"/>
  <c r="DI152" i="7"/>
  <c r="DE123" i="7"/>
  <c r="DX73" i="7"/>
  <c r="DN99" i="7"/>
  <c r="DD125" i="7"/>
  <c r="DC147" i="7"/>
  <c r="DW154" i="7"/>
  <c r="DY80" i="7"/>
  <c r="DO106" i="7"/>
  <c r="DK134" i="7"/>
  <c r="DI157" i="7"/>
  <c r="DR143" i="7"/>
  <c r="DM84" i="7"/>
  <c r="DC110" i="7"/>
  <c r="DJ151" i="7"/>
  <c r="DE147" i="7"/>
  <c r="DZ159" i="7"/>
  <c r="DR150" i="7"/>
  <c r="DU84" i="7"/>
  <c r="DK110" i="7"/>
  <c r="DZ151" i="7"/>
  <c r="DU147" i="7"/>
  <c r="DB152" i="7"/>
  <c r="FB152" i="7" s="1"/>
  <c r="DO121" i="7"/>
  <c r="DI72" i="7"/>
  <c r="DX97" i="7"/>
  <c r="DN123" i="7"/>
  <c r="DX161" i="7"/>
  <c r="DS149" i="7"/>
  <c r="DQ92" i="7"/>
  <c r="DL105" i="7"/>
  <c r="DM65" i="7"/>
  <c r="DX70" i="7"/>
  <c r="DK75" i="7"/>
  <c r="DO79" i="7"/>
  <c r="DS83" i="7"/>
  <c r="DQ103" i="7"/>
  <c r="DG99" i="7"/>
  <c r="DB74" i="7"/>
  <c r="FB74" i="7" s="1"/>
  <c r="DL66" i="7"/>
  <c r="DI101" i="7"/>
  <c r="DV131" i="7"/>
  <c r="DO124" i="7"/>
  <c r="DV138" i="7"/>
  <c r="DG105" i="7"/>
  <c r="DV100" i="7"/>
  <c r="DQ75" i="7"/>
  <c r="DT66" i="7"/>
  <c r="DQ101" i="7"/>
  <c r="DL133" i="7"/>
  <c r="DU126" i="7"/>
  <c r="DB150" i="7"/>
  <c r="FB150" i="7" s="1"/>
  <c r="DV106" i="7"/>
  <c r="DL102" i="7"/>
  <c r="DG77" i="7"/>
  <c r="DB68" i="7"/>
  <c r="FB68" i="7" s="1"/>
  <c r="DY101" i="7"/>
  <c r="DB135" i="7"/>
  <c r="FB135" i="7" s="1"/>
  <c r="DD127" i="7"/>
  <c r="DF156" i="7"/>
  <c r="DL108" i="7"/>
  <c r="DB104" i="7"/>
  <c r="FB104" i="7" s="1"/>
  <c r="DV78" i="7"/>
  <c r="DZ68" i="7"/>
  <c r="DP102" i="7"/>
  <c r="DG138" i="7"/>
  <c r="DL127" i="7"/>
  <c r="DT158" i="7"/>
  <c r="DB110" i="7"/>
  <c r="FB110" i="7" s="1"/>
  <c r="DQ105" i="7"/>
  <c r="DL80" i="7"/>
  <c r="DQ69" i="7"/>
  <c r="DG103" i="7"/>
  <c r="DV139" i="7"/>
  <c r="DT127" i="7"/>
  <c r="DI161" i="7"/>
  <c r="DQ111" i="7"/>
  <c r="DG107" i="7"/>
  <c r="DB82" i="7"/>
  <c r="FB82" i="7" s="1"/>
  <c r="DY69" i="7"/>
  <c r="DW103" i="7"/>
  <c r="DL141" i="7"/>
  <c r="DC128" i="7"/>
  <c r="DJ145" i="7"/>
  <c r="DG113" i="7"/>
  <c r="DV108" i="7"/>
  <c r="DQ83" i="7"/>
  <c r="DH70" i="7"/>
  <c r="DN104" i="7"/>
  <c r="DB143" i="7"/>
  <c r="FB143" i="7" s="1"/>
  <c r="DJ129" i="7"/>
  <c r="DX147" i="7"/>
  <c r="DX139" i="7"/>
  <c r="DR138" i="7"/>
  <c r="DQ148" i="7"/>
  <c r="DU138" i="7"/>
  <c r="DQ161" i="7"/>
  <c r="DY147" i="7"/>
  <c r="DG158" i="7"/>
  <c r="DB132" i="7"/>
  <c r="FB132" i="7" s="1"/>
  <c r="DD155" i="7"/>
  <c r="DK146" i="7"/>
  <c r="DO136" i="7"/>
  <c r="DK159" i="7"/>
  <c r="DJ161" i="7"/>
  <c r="DZ155" i="7"/>
  <c r="DU129" i="7"/>
  <c r="DW152" i="7"/>
  <c r="DQ116" i="7"/>
  <c r="DB125" i="7"/>
  <c r="FB125" i="7" s="1"/>
  <c r="DV130" i="7"/>
  <c r="DL151" i="7"/>
  <c r="DH156" i="7"/>
  <c r="DT114" i="7"/>
  <c r="DG143" i="7"/>
  <c r="DQ130" i="7"/>
  <c r="DK129" i="7"/>
  <c r="DY124" i="7"/>
  <c r="DN129" i="7"/>
  <c r="DQ143" i="7"/>
  <c r="DI154" i="7"/>
  <c r="DE159" i="7"/>
  <c r="DO119" i="7"/>
  <c r="DV145" i="7"/>
  <c r="DB128" i="7"/>
  <c r="FB128" i="7" s="1"/>
  <c r="DB121" i="7"/>
  <c r="FB121" i="7" s="1"/>
  <c r="DS113" i="7"/>
  <c r="DN142" i="7"/>
  <c r="DD115" i="7"/>
  <c r="DQ142" i="7"/>
  <c r="DY146" i="7"/>
  <c r="DU151" i="7"/>
  <c r="DE137" i="7"/>
  <c r="DW135" i="7"/>
  <c r="DY158" i="7"/>
  <c r="DG155" i="7"/>
  <c r="DK136" i="7"/>
  <c r="DE135" i="7"/>
  <c r="DD145" i="7"/>
  <c r="DH135" i="7"/>
  <c r="DD158" i="7"/>
  <c r="DC160" i="7"/>
  <c r="DS154" i="7"/>
  <c r="DN128" i="7"/>
  <c r="DP151" i="7"/>
  <c r="DG131" i="7"/>
  <c r="DR121" i="7"/>
  <c r="DR114" i="7"/>
  <c r="DE143" i="7"/>
  <c r="DS116" i="7"/>
  <c r="DH143" i="7"/>
  <c r="DP147" i="7"/>
  <c r="DL152" i="7"/>
  <c r="DG151" i="7"/>
  <c r="DN136" i="7"/>
  <c r="DP159" i="7"/>
  <c r="DH73" i="7"/>
  <c r="DW98" i="7"/>
  <c r="DM124" i="7"/>
  <c r="DH142" i="7"/>
  <c r="DE132" i="7"/>
  <c r="DU76" i="7"/>
  <c r="DK102" i="7"/>
  <c r="DZ127" i="7"/>
  <c r="DO151" i="7"/>
  <c r="DX160" i="7"/>
  <c r="DO129" i="7"/>
  <c r="DD77" i="7"/>
  <c r="DS102" i="7"/>
  <c r="DI128" i="7"/>
  <c r="DF152" i="7"/>
  <c r="DN131" i="7"/>
  <c r="DE84" i="7"/>
  <c r="DT109" i="7"/>
  <c r="DT149" i="7"/>
  <c r="DO145" i="7"/>
  <c r="DK158" i="7"/>
  <c r="DR87" i="7"/>
  <c r="DH113" i="7"/>
  <c r="DT146" i="7"/>
  <c r="DZ158" i="7"/>
  <c r="DL99" i="7"/>
  <c r="DH137" i="7"/>
  <c r="DZ87" i="7"/>
  <c r="DP113" i="7"/>
  <c r="DK147" i="7"/>
  <c r="DH160" i="7"/>
  <c r="DT84" i="7"/>
  <c r="DY127" i="7"/>
  <c r="DN75" i="7"/>
  <c r="DD101" i="7"/>
  <c r="DS126" i="7"/>
  <c r="DY149" i="7"/>
  <c r="DH150" i="7"/>
  <c r="DJ92" i="7"/>
  <c r="DN96" i="7"/>
  <c r="DR100" i="7"/>
  <c r="DV104" i="7"/>
  <c r="DZ108" i="7"/>
  <c r="DL75" i="7"/>
  <c r="DG88" i="7"/>
  <c r="DL116" i="7"/>
  <c r="DB112" i="7"/>
  <c r="FB112" i="7" s="1"/>
  <c r="DV86" i="7"/>
  <c r="DG71" i="7"/>
  <c r="DE105" i="7"/>
  <c r="DG146" i="7"/>
  <c r="DZ129" i="7"/>
  <c r="DB153" i="7"/>
  <c r="FB153" i="7" s="1"/>
  <c r="DQ64" i="7"/>
  <c r="DQ113" i="7"/>
  <c r="DL88" i="7"/>
  <c r="DF72" i="7"/>
  <c r="DU105" i="7"/>
  <c r="DV147" i="7"/>
  <c r="DI130" i="7"/>
  <c r="DP155" i="7"/>
  <c r="DG66" i="7"/>
  <c r="DG115" i="7"/>
  <c r="DB90" i="7"/>
  <c r="FB90" i="7" s="1"/>
  <c r="DV72" i="7"/>
  <c r="DL106" i="7"/>
  <c r="DB151" i="7"/>
  <c r="FB151" i="7" s="1"/>
  <c r="DX131" i="7"/>
  <c r="DE158" i="7"/>
  <c r="DV67" i="7"/>
  <c r="DV116" i="7"/>
  <c r="DQ91" i="7"/>
  <c r="DE73" i="7"/>
  <c r="DC107" i="7"/>
  <c r="DQ152" i="7"/>
  <c r="DO132" i="7"/>
  <c r="DS160" i="7"/>
  <c r="DL69" i="7"/>
  <c r="DB65" i="7"/>
  <c r="FB65" i="7" s="1"/>
  <c r="DG93" i="7"/>
  <c r="DM73" i="7"/>
  <c r="DS107" i="7"/>
  <c r="DG154" i="7"/>
  <c r="DW132" i="7"/>
  <c r="DQ147" i="7"/>
  <c r="DB71" i="7"/>
  <c r="FB71" i="7" s="1"/>
  <c r="DQ66" i="7"/>
  <c r="DV94" i="7"/>
  <c r="DD74" i="7"/>
  <c r="DB108" i="7"/>
  <c r="FB108" i="7" s="1"/>
  <c r="DV155" i="7"/>
  <c r="DM134" i="7"/>
  <c r="DF150" i="7"/>
  <c r="DQ72" i="7"/>
  <c r="DG68" i="7"/>
  <c r="DL96" i="7"/>
  <c r="DL74" i="7"/>
  <c r="DJ108" i="7"/>
  <c r="DL157" i="7"/>
  <c r="DD135" i="7"/>
  <c r="DT152" i="7"/>
  <c r="DM142" i="7"/>
  <c r="DG141" i="7"/>
  <c r="DF151" i="7"/>
  <c r="DJ141" i="7"/>
  <c r="DR145" i="7"/>
  <c r="DN150" i="7"/>
  <c r="DU160" i="7"/>
  <c r="DP134" i="7"/>
  <c r="DR157" i="7"/>
  <c r="DY148" i="7"/>
  <c r="DD139" i="7"/>
  <c r="DY161" i="7"/>
  <c r="DH148" i="7"/>
  <c r="DO158" i="7"/>
  <c r="DJ132" i="7"/>
  <c r="DL155" i="7"/>
  <c r="DQ124" i="7"/>
  <c r="DF129" i="7"/>
  <c r="DI143" i="7"/>
  <c r="DZ153" i="7"/>
  <c r="DV158" i="7"/>
  <c r="DG119" i="7"/>
  <c r="DN145" i="7"/>
  <c r="DF133" i="7"/>
  <c r="DY131" i="7"/>
  <c r="DB131" i="7"/>
  <c r="FB131" i="7" s="1"/>
  <c r="DC132" i="7"/>
  <c r="DL156" i="7"/>
  <c r="DW156" i="7"/>
  <c r="DS161" i="7"/>
  <c r="DK123" i="7"/>
  <c r="DK148" i="7"/>
  <c r="DV140" i="7"/>
  <c r="DW124" i="7"/>
  <c r="DM119" i="7"/>
  <c r="DC145" i="7"/>
  <c r="DO120" i="7"/>
  <c r="DG121" i="7"/>
  <c r="DN149" i="7"/>
  <c r="DJ154" i="7"/>
  <c r="DP110" i="7"/>
  <c r="DT138" i="7"/>
  <c r="DN161" i="7"/>
  <c r="DB113" i="7"/>
  <c r="FB113" i="7" s="1"/>
  <c r="DY138" i="7"/>
  <c r="DS137" i="7"/>
  <c r="DR147" i="7"/>
  <c r="DV137" i="7"/>
  <c r="DR160" i="7"/>
  <c r="DZ146" i="7"/>
  <c r="DH157" i="7"/>
  <c r="DC131" i="7"/>
  <c r="DE154" i="7"/>
  <c r="DB144" i="7"/>
  <c r="FB144" i="7" s="1"/>
  <c r="FC144" i="7" s="1"/>
  <c r="DV125" i="7"/>
  <c r="DC121" i="7"/>
  <c r="DS145" i="7"/>
  <c r="DM122" i="7"/>
  <c r="DL124" i="7"/>
  <c r="DE150" i="7"/>
  <c r="DZ154" i="7"/>
  <c r="DF112" i="7"/>
  <c r="DK139" i="7"/>
  <c r="DG161" i="7"/>
  <c r="DX150" i="7"/>
  <c r="DI159" i="7"/>
  <c r="DZ79" i="7"/>
  <c r="DP105" i="7"/>
  <c r="DT133" i="7"/>
  <c r="DJ156" i="7"/>
  <c r="DD141" i="7"/>
  <c r="DO137" i="7"/>
  <c r="DI80" i="7"/>
  <c r="DX105" i="7"/>
  <c r="DC134" i="7"/>
  <c r="DZ156" i="7"/>
  <c r="DS142" i="7"/>
  <c r="DJ87" i="7"/>
  <c r="DY112" i="7"/>
  <c r="DD146" i="7"/>
  <c r="DJ158" i="7"/>
  <c r="DF88" i="7"/>
  <c r="DW90" i="7"/>
  <c r="DM116" i="7"/>
  <c r="DH152" i="7"/>
  <c r="DD157" i="7"/>
  <c r="DE107" i="7"/>
  <c r="DP65" i="7"/>
  <c r="DF91" i="7"/>
  <c r="DU116" i="7"/>
  <c r="DS157" i="7"/>
  <c r="DC158" i="7"/>
  <c r="DY87" i="7"/>
  <c r="DT132" i="7"/>
  <c r="DS78" i="7"/>
  <c r="DI104" i="7"/>
  <c r="DX129" i="7"/>
  <c r="DD154" i="7"/>
  <c r="DO138" i="7"/>
  <c r="DK108" i="7"/>
  <c r="DL117" i="7"/>
  <c r="DG130" i="7"/>
  <c r="DQ144" i="7"/>
  <c r="DB120" i="7"/>
  <c r="FB120" i="7" s="1"/>
  <c r="DQ137" i="7"/>
  <c r="DN148" i="7"/>
  <c r="DV75" i="7"/>
  <c r="DL71" i="7"/>
  <c r="DQ99" i="7"/>
  <c r="DB76" i="7"/>
  <c r="FB76" i="7" s="1"/>
  <c r="DG64" i="7"/>
  <c r="DQ121" i="7"/>
  <c r="DB137" i="7"/>
  <c r="FB137" i="7" s="1"/>
  <c r="DW157" i="7"/>
  <c r="DL77" i="7"/>
  <c r="DB73" i="7"/>
  <c r="FB73" i="7" s="1"/>
  <c r="DG101" i="7"/>
  <c r="DJ76" i="7"/>
  <c r="DV65" i="7"/>
  <c r="DG123" i="7"/>
  <c r="DR137" i="7"/>
  <c r="DL160" i="7"/>
  <c r="DB79" i="7"/>
  <c r="FB79" i="7" s="1"/>
  <c r="DQ74" i="7"/>
  <c r="DV102" i="7"/>
  <c r="DR76" i="7"/>
  <c r="DL67" i="7"/>
  <c r="DV124" i="7"/>
  <c r="DZ137" i="7"/>
  <c r="DU152" i="7"/>
  <c r="DQ80" i="7"/>
  <c r="DG76" i="7"/>
  <c r="DL104" i="7"/>
  <c r="DI77" i="7"/>
  <c r="DB69" i="7"/>
  <c r="FB69" i="7" s="1"/>
  <c r="DL126" i="7"/>
  <c r="DP139" i="7"/>
  <c r="DJ155" i="7"/>
  <c r="DG82" i="7"/>
  <c r="DV77" i="7"/>
  <c r="DB106" i="7"/>
  <c r="FB106" i="7" s="1"/>
  <c r="DQ77" i="7"/>
  <c r="DQ70" i="7"/>
  <c r="DV132" i="7"/>
  <c r="DG140" i="7"/>
  <c r="DX157" i="7"/>
  <c r="DV83" i="7"/>
  <c r="DL79" i="7"/>
  <c r="DQ107" i="7"/>
  <c r="DP78" i="7"/>
  <c r="DG72" i="7"/>
  <c r="DL134" i="7"/>
  <c r="DO140" i="7"/>
  <c r="DM160" i="7"/>
  <c r="DL85" i="7"/>
  <c r="DB81" i="7"/>
  <c r="FB81" i="7" s="1"/>
  <c r="DG109" i="7"/>
  <c r="DG79" i="7"/>
  <c r="DV73" i="7"/>
  <c r="DB136" i="7"/>
  <c r="FB136" i="7" s="1"/>
  <c r="DE142" i="7"/>
  <c r="DV152" i="7"/>
  <c r="DH116" i="7"/>
  <c r="DU143" i="7"/>
  <c r="DI118" i="7"/>
  <c r="DX143" i="7"/>
  <c r="DG148" i="7"/>
  <c r="DC153" i="7"/>
  <c r="DQ157" i="7"/>
  <c r="DM137" i="7"/>
  <c r="DG160" i="7"/>
  <c r="DN151" i="7"/>
  <c r="DR141" i="7"/>
  <c r="DZ145" i="7"/>
  <c r="DV150" i="7"/>
  <c r="DD161" i="7"/>
  <c r="DX134" i="7"/>
  <c r="DZ157" i="7"/>
  <c r="DL129" i="7"/>
  <c r="DT131" i="7"/>
  <c r="DV154" i="7"/>
  <c r="DO156" i="7"/>
  <c r="DK161" i="7"/>
  <c r="DC123" i="7"/>
  <c r="DC148" i="7"/>
  <c r="DT135" i="7"/>
  <c r="DN134" i="7"/>
  <c r="DV143" i="7"/>
  <c r="DQ134" i="7"/>
  <c r="DM157" i="7"/>
  <c r="DL159" i="7"/>
  <c r="DC154" i="7"/>
  <c r="DW127" i="7"/>
  <c r="DY150" i="7"/>
  <c r="DG147" i="7"/>
  <c r="DK128" i="7"/>
  <c r="DO125" i="7"/>
  <c r="DV119" i="7"/>
  <c r="DI126" i="7"/>
  <c r="DB134" i="7"/>
  <c r="FB134" i="7" s="1"/>
  <c r="DC152" i="7"/>
  <c r="DX156" i="7"/>
  <c r="DB116" i="7"/>
  <c r="FB116" i="7" s="1"/>
  <c r="DL146" i="7"/>
  <c r="DQ160" i="7"/>
  <c r="DF117" i="7"/>
  <c r="DN141" i="7"/>
  <c r="DH140" i="7"/>
  <c r="DG150" i="7"/>
  <c r="DK140" i="7"/>
  <c r="DS144" i="7"/>
  <c r="DO149" i="7"/>
  <c r="DV159" i="7"/>
  <c r="DQ133" i="7"/>
  <c r="DS156" i="7"/>
  <c r="DW147" i="7"/>
  <c r="DB129" i="7"/>
  <c r="FB129" i="7" s="1"/>
  <c r="FC129" i="7" s="1"/>
  <c r="DE127" i="7"/>
  <c r="DT121" i="7"/>
  <c r="DY126" i="7"/>
  <c r="DG137" i="7"/>
  <c r="DS152" i="7"/>
  <c r="DO157" i="7"/>
  <c r="DR116" i="7"/>
  <c r="DL154" i="7"/>
  <c r="DR79" i="7"/>
  <c r="DH105" i="7"/>
  <c r="DD133" i="7"/>
  <c r="DS155" i="7"/>
  <c r="DM140" i="7"/>
  <c r="DF83" i="7"/>
  <c r="DU108" i="7"/>
  <c r="DW146" i="7"/>
  <c r="DU161" i="7"/>
  <c r="DF155" i="7"/>
  <c r="DH144" i="7"/>
  <c r="DN83" i="7"/>
  <c r="DD109" i="7"/>
  <c r="DM148" i="7"/>
  <c r="DE139" i="7"/>
  <c r="DM156" i="7"/>
  <c r="DO90" i="7"/>
  <c r="DE116" i="7"/>
  <c r="DZ150" i="7"/>
  <c r="DE156" i="7"/>
  <c r="DM68" i="7"/>
  <c r="DC94" i="7"/>
  <c r="DR119" i="7"/>
  <c r="DC142" i="7"/>
  <c r="DF144" i="7"/>
  <c r="DI111" i="7"/>
  <c r="DU68" i="7"/>
  <c r="DK94" i="7"/>
  <c r="DZ119" i="7"/>
  <c r="DI144" i="7"/>
  <c r="DW151" i="7"/>
  <c r="DM91" i="7"/>
  <c r="DJ142" i="7"/>
  <c r="DX81" i="7"/>
  <c r="DN107" i="7"/>
  <c r="DK142" i="7"/>
  <c r="DO159" i="7"/>
  <c r="DF147" i="7"/>
  <c r="DL111" i="7"/>
  <c r="DV117" i="7"/>
  <c r="DG124" i="7"/>
  <c r="DR129" i="7"/>
  <c r="DL135" i="7"/>
  <c r="DU142" i="7"/>
  <c r="DM127" i="7"/>
  <c r="DQ88" i="7"/>
  <c r="DG84" i="7"/>
  <c r="DN110" i="7"/>
  <c r="DW79" i="7"/>
  <c r="DB77" i="7"/>
  <c r="FB77" i="7" s="1"/>
  <c r="DG139" i="7"/>
  <c r="DD143" i="7"/>
  <c r="DQ117" i="7"/>
  <c r="DG90" i="7"/>
  <c r="DV85" i="7"/>
  <c r="DV110" i="7"/>
  <c r="DN80" i="7"/>
  <c r="DQ78" i="7"/>
  <c r="DQ145" i="7"/>
  <c r="DQ115" i="7"/>
  <c r="DD122" i="7"/>
  <c r="DV91" i="7"/>
  <c r="DL87" i="7"/>
  <c r="DE111" i="7"/>
  <c r="DV80" i="7"/>
  <c r="DG80" i="7"/>
  <c r="DY145" i="7"/>
  <c r="DG117" i="7"/>
  <c r="DY125" i="7"/>
  <c r="DL93" i="7"/>
  <c r="DB89" i="7"/>
  <c r="FB89" i="7" s="1"/>
  <c r="DD112" i="7"/>
  <c r="DU81" i="7"/>
  <c r="DV81" i="7"/>
  <c r="DH146" i="7"/>
  <c r="DW117" i="7"/>
  <c r="DE129" i="7"/>
  <c r="DB95" i="7"/>
  <c r="FB95" i="7" s="1"/>
  <c r="DQ90" i="7"/>
  <c r="DL112" i="7"/>
  <c r="DL82" i="7"/>
  <c r="DL83" i="7"/>
  <c r="DP146" i="7"/>
  <c r="DB122" i="7"/>
  <c r="FB122" i="7" s="1"/>
  <c r="DS131" i="7"/>
  <c r="DQ96" i="7"/>
  <c r="DG92" i="7"/>
  <c r="DT112" i="7"/>
  <c r="DT82" i="7"/>
  <c r="DB85" i="7"/>
  <c r="FB85" i="7" s="1"/>
  <c r="DX146" i="7"/>
  <c r="DQ123" i="7"/>
  <c r="DH134" i="7"/>
  <c r="DG98" i="7"/>
  <c r="DV93" i="7"/>
  <c r="DL65" i="7"/>
  <c r="DC83" i="7"/>
  <c r="DQ86" i="7"/>
  <c r="DF148" i="7"/>
  <c r="DH124" i="7"/>
  <c r="DV136" i="7"/>
  <c r="DJ122" i="7"/>
  <c r="DJ146" i="7"/>
  <c r="DL123" i="7"/>
  <c r="DQ127" i="7"/>
  <c r="DU150" i="7"/>
  <c r="DQ155" i="7"/>
  <c r="DU113" i="7"/>
  <c r="DB140" i="7"/>
  <c r="FB140" i="7" s="1"/>
  <c r="DD144" i="7"/>
  <c r="DQ118" i="7"/>
  <c r="DG144" i="7"/>
  <c r="DO148" i="7"/>
  <c r="DK153" i="7"/>
  <c r="DG159" i="7"/>
  <c r="DU137" i="7"/>
  <c r="DO160" i="7"/>
  <c r="DG142" i="7"/>
  <c r="DI134" i="7"/>
  <c r="DE157" i="7"/>
  <c r="DD159" i="7"/>
  <c r="DT153" i="7"/>
  <c r="DG127" i="7"/>
  <c r="DQ150" i="7"/>
  <c r="DI138" i="7"/>
  <c r="DC137" i="7"/>
  <c r="DB147" i="7"/>
  <c r="FB147" i="7" s="1"/>
  <c r="DF137" i="7"/>
  <c r="DB160" i="7"/>
  <c r="FB160" i="7" s="1"/>
  <c r="DZ161" i="7"/>
  <c r="DQ156" i="7"/>
  <c r="DL130" i="7"/>
  <c r="DN153" i="7"/>
  <c r="DU149" i="7"/>
  <c r="DY130" i="7"/>
  <c r="DS129" i="7"/>
  <c r="DP125" i="7"/>
  <c r="DV129" i="7"/>
  <c r="DG145" i="7"/>
  <c r="DQ154" i="7"/>
  <c r="DM159" i="7"/>
  <c r="DW119" i="7"/>
  <c r="DE146" i="7"/>
  <c r="DQ129" i="7"/>
  <c r="DJ121" i="7"/>
  <c r="DB114" i="7"/>
  <c r="FB114" i="7" s="1"/>
  <c r="DV142" i="7"/>
  <c r="DL115" i="7"/>
  <c r="DY142" i="7"/>
  <c r="DH147" i="7"/>
  <c r="DD152" i="7"/>
  <c r="DQ149" i="7"/>
  <c r="DF136" i="7"/>
  <c r="DH159" i="7"/>
  <c r="DL150" i="7"/>
  <c r="DP131" i="7"/>
  <c r="DJ130" i="7"/>
  <c r="DG126" i="7"/>
  <c r="DM130" i="7"/>
  <c r="DL148" i="7"/>
  <c r="DH155" i="7"/>
  <c r="DD160" i="7"/>
  <c r="DV120" i="7"/>
  <c r="DU146" i="7"/>
  <c r="DB62" i="7"/>
  <c r="FB62" i="7" s="1"/>
  <c r="AD6" i="7"/>
  <c r="AE6" i="7" s="1"/>
  <c r="AF6" i="7" s="1"/>
  <c r="AG6" i="7" s="1"/>
  <c r="AH6" i="7" s="1"/>
  <c r="AI6" i="7" s="1"/>
  <c r="AJ6" i="7" s="1"/>
  <c r="AK6" i="7" s="1"/>
  <c r="AL6" i="7" s="1"/>
  <c r="AM6" i="7" s="1"/>
  <c r="AN6" i="7" s="1"/>
  <c r="AO6" i="7" s="1"/>
  <c r="AP6" i="7" s="1"/>
  <c r="AQ6" i="7" s="1"/>
  <c r="AR6" i="7" s="1"/>
  <c r="AS6" i="7" s="1"/>
  <c r="AT6" i="7" s="1"/>
  <c r="AU6" i="7" s="1"/>
  <c r="AV6" i="7" s="1"/>
  <c r="AW6" i="7" s="1"/>
  <c r="AX6" i="7" s="1"/>
  <c r="AY6" i="7" s="1"/>
  <c r="AZ6" i="7" s="1"/>
  <c r="BA6" i="7" s="1"/>
  <c r="BB6" i="7" s="1"/>
  <c r="Q30" i="7"/>
  <c r="V30" i="7"/>
  <c r="W30" i="7"/>
  <c r="Z30" i="7"/>
  <c r="BY101" i="7" s="1"/>
  <c r="S30" i="7"/>
  <c r="HO111" i="7"/>
  <c r="HS111" i="7"/>
  <c r="AA30" i="7"/>
  <c r="R30" i="7"/>
  <c r="ID111" i="7"/>
  <c r="HN111" i="7"/>
  <c r="HZ111" i="7"/>
  <c r="HX111" i="7"/>
  <c r="IC111" i="7"/>
  <c r="HR111" i="7"/>
  <c r="X30" i="7"/>
  <c r="HP111" i="7"/>
  <c r="HU111" i="7"/>
  <c r="HP120" i="7"/>
  <c r="HS120" i="7"/>
  <c r="HX120" i="7"/>
  <c r="HT120" i="7"/>
  <c r="IB120" i="7"/>
  <c r="HY120" i="7"/>
  <c r="HO120" i="7"/>
  <c r="HU120" i="7"/>
  <c r="ID120" i="7"/>
  <c r="HW120" i="7"/>
  <c r="HR120" i="7"/>
  <c r="IC120" i="7"/>
  <c r="IE120" i="7"/>
  <c r="HZ120" i="7"/>
  <c r="HN120" i="7"/>
  <c r="T30" i="7"/>
  <c r="HY111" i="7"/>
  <c r="IE111" i="7"/>
  <c r="IB111" i="7"/>
  <c r="HW111" i="7"/>
  <c r="B8" i="5"/>
  <c r="C8" i="5" s="1"/>
  <c r="ED64" i="9"/>
  <c r="GD64" i="9" s="1"/>
  <c r="ED72" i="9"/>
  <c r="GD72" i="9" s="1"/>
  <c r="ED80" i="9"/>
  <c r="GD80" i="9" s="1"/>
  <c r="ED88" i="9"/>
  <c r="GD88" i="9" s="1"/>
  <c r="ED96" i="9"/>
  <c r="GD96" i="9" s="1"/>
  <c r="ED104" i="9"/>
  <c r="GD104" i="9" s="1"/>
  <c r="ED112" i="9"/>
  <c r="GD112" i="9" s="1"/>
  <c r="ED120" i="9"/>
  <c r="GD120" i="9" s="1"/>
  <c r="ED128" i="9"/>
  <c r="GD128" i="9" s="1"/>
  <c r="ED136" i="9"/>
  <c r="GD136" i="9" s="1"/>
  <c r="ED144" i="9"/>
  <c r="GD144" i="9" s="1"/>
  <c r="ED152" i="9"/>
  <c r="GD152" i="9" s="1"/>
  <c r="DD159" i="9"/>
  <c r="FD159" i="9" s="1"/>
  <c r="DD68" i="9"/>
  <c r="FD68" i="9" s="1"/>
  <c r="DD76" i="9"/>
  <c r="FD76" i="9" s="1"/>
  <c r="DD84" i="9"/>
  <c r="FD84" i="9" s="1"/>
  <c r="DD92" i="9"/>
  <c r="FD92" i="9" s="1"/>
  <c r="DD100" i="9"/>
  <c r="FD100" i="9" s="1"/>
  <c r="DD108" i="9"/>
  <c r="FD108" i="9" s="1"/>
  <c r="DD116" i="9"/>
  <c r="FD116" i="9" s="1"/>
  <c r="DD124" i="9"/>
  <c r="FD124" i="9" s="1"/>
  <c r="DD132" i="9"/>
  <c r="FD132" i="9" s="1"/>
  <c r="DD140" i="9"/>
  <c r="FD140" i="9" s="1"/>
  <c r="DD148" i="9"/>
  <c r="FD148" i="9" s="1"/>
  <c r="DD156" i="9"/>
  <c r="FD156" i="9" s="1"/>
  <c r="ED65" i="9"/>
  <c r="GD65" i="9" s="1"/>
  <c r="ED73" i="9"/>
  <c r="GD73" i="9" s="1"/>
  <c r="ED81" i="9"/>
  <c r="GD81" i="9" s="1"/>
  <c r="ED89" i="9"/>
  <c r="GD89" i="9" s="1"/>
  <c r="ED97" i="9"/>
  <c r="GD97" i="9" s="1"/>
  <c r="ED105" i="9"/>
  <c r="GD105" i="9" s="1"/>
  <c r="ED113" i="9"/>
  <c r="GD113" i="9" s="1"/>
  <c r="ED121" i="9"/>
  <c r="GD121" i="9" s="1"/>
  <c r="ED129" i="9"/>
  <c r="GD129" i="9" s="1"/>
  <c r="ED137" i="9"/>
  <c r="GD137" i="9" s="1"/>
  <c r="ED145" i="9"/>
  <c r="GD145" i="9" s="1"/>
  <c r="ED153" i="9"/>
  <c r="GD153" i="9" s="1"/>
  <c r="DD61" i="9"/>
  <c r="FD61" i="9" s="1"/>
  <c r="DD69" i="9"/>
  <c r="FD69" i="9" s="1"/>
  <c r="DD77" i="9"/>
  <c r="FD77" i="9" s="1"/>
  <c r="DD85" i="9"/>
  <c r="FD85" i="9" s="1"/>
  <c r="DD93" i="9"/>
  <c r="FD93" i="9" s="1"/>
  <c r="DD101" i="9"/>
  <c r="FD101" i="9" s="1"/>
  <c r="DD109" i="9"/>
  <c r="FD109" i="9" s="1"/>
  <c r="DD117" i="9"/>
  <c r="FD117" i="9" s="1"/>
  <c r="DD125" i="9"/>
  <c r="FD125" i="9" s="1"/>
  <c r="DD133" i="9"/>
  <c r="FD133" i="9" s="1"/>
  <c r="DD141" i="9"/>
  <c r="FD141" i="9" s="1"/>
  <c r="DD149" i="9"/>
  <c r="FD149" i="9" s="1"/>
  <c r="DD157" i="9"/>
  <c r="FD157" i="9" s="1"/>
  <c r="DD75" i="9"/>
  <c r="FD75" i="9" s="1"/>
  <c r="DD147" i="9"/>
  <c r="FD147" i="9" s="1"/>
  <c r="ED66" i="9"/>
  <c r="GD66" i="9" s="1"/>
  <c r="ED74" i="9"/>
  <c r="GD74" i="9" s="1"/>
  <c r="ED82" i="9"/>
  <c r="GD82" i="9" s="1"/>
  <c r="ED90" i="9"/>
  <c r="GD90" i="9" s="1"/>
  <c r="ED98" i="9"/>
  <c r="GD98" i="9" s="1"/>
  <c r="ED106" i="9"/>
  <c r="GD106" i="9" s="1"/>
  <c r="ED114" i="9"/>
  <c r="GD114" i="9" s="1"/>
  <c r="ED122" i="9"/>
  <c r="GD122" i="9" s="1"/>
  <c r="ED130" i="9"/>
  <c r="GD130" i="9" s="1"/>
  <c r="ED138" i="9"/>
  <c r="GD138" i="9" s="1"/>
  <c r="ED146" i="9"/>
  <c r="GD146" i="9" s="1"/>
  <c r="ED154" i="9"/>
  <c r="GD154" i="9" s="1"/>
  <c r="DD62" i="9"/>
  <c r="FD62" i="9" s="1"/>
  <c r="DD70" i="9"/>
  <c r="FD70" i="9" s="1"/>
  <c r="DD78" i="9"/>
  <c r="FD78" i="9" s="1"/>
  <c r="DD86" i="9"/>
  <c r="FD86" i="9" s="1"/>
  <c r="DD94" i="9"/>
  <c r="FD94" i="9" s="1"/>
  <c r="DD102" i="9"/>
  <c r="FD102" i="9" s="1"/>
  <c r="DD110" i="9"/>
  <c r="FD110" i="9" s="1"/>
  <c r="DD118" i="9"/>
  <c r="FD118" i="9" s="1"/>
  <c r="DD126" i="9"/>
  <c r="FD126" i="9" s="1"/>
  <c r="DD134" i="9"/>
  <c r="FD134" i="9" s="1"/>
  <c r="DD142" i="9"/>
  <c r="FD142" i="9" s="1"/>
  <c r="DD150" i="9"/>
  <c r="FD150" i="9" s="1"/>
  <c r="DD158" i="9"/>
  <c r="FD158" i="9" s="1"/>
  <c r="ED127" i="9"/>
  <c r="GD127" i="9" s="1"/>
  <c r="DD123" i="9"/>
  <c r="FD123" i="9" s="1"/>
  <c r="ED67" i="9"/>
  <c r="GD67" i="9" s="1"/>
  <c r="ED75" i="9"/>
  <c r="GD75" i="9" s="1"/>
  <c r="HE75" i="9" s="1"/>
  <c r="ED83" i="9"/>
  <c r="GD83" i="9" s="1"/>
  <c r="ED91" i="9"/>
  <c r="GD91" i="9" s="1"/>
  <c r="ED99" i="9"/>
  <c r="GD99" i="9" s="1"/>
  <c r="ED107" i="9"/>
  <c r="GD107" i="9" s="1"/>
  <c r="ED115" i="9"/>
  <c r="GD115" i="9" s="1"/>
  <c r="ED123" i="9"/>
  <c r="GD123" i="9" s="1"/>
  <c r="HE123" i="9" s="1"/>
  <c r="ED131" i="9"/>
  <c r="GD131" i="9" s="1"/>
  <c r="ED139" i="9"/>
  <c r="GD139" i="9" s="1"/>
  <c r="ED147" i="9"/>
  <c r="GD147" i="9" s="1"/>
  <c r="HE147" i="9" s="1"/>
  <c r="ED155" i="9"/>
  <c r="GD155" i="9" s="1"/>
  <c r="DD63" i="9"/>
  <c r="FD63" i="9" s="1"/>
  <c r="DD71" i="9"/>
  <c r="FD71" i="9" s="1"/>
  <c r="DD79" i="9"/>
  <c r="FD79" i="9" s="1"/>
  <c r="DD87" i="9"/>
  <c r="FD87" i="9" s="1"/>
  <c r="DD95" i="9"/>
  <c r="FD95" i="9" s="1"/>
  <c r="DD103" i="9"/>
  <c r="FD103" i="9" s="1"/>
  <c r="DD111" i="9"/>
  <c r="FD111" i="9" s="1"/>
  <c r="DD119" i="9"/>
  <c r="FD119" i="9" s="1"/>
  <c r="DD127" i="9"/>
  <c r="FD127" i="9" s="1"/>
  <c r="DD135" i="9"/>
  <c r="FD135" i="9" s="1"/>
  <c r="DD143" i="9"/>
  <c r="FD143" i="9" s="1"/>
  <c r="DD151" i="9"/>
  <c r="FD151" i="9" s="1"/>
  <c r="DD60" i="9"/>
  <c r="FD60" i="9" s="1"/>
  <c r="ED63" i="9"/>
  <c r="GD63" i="9" s="1"/>
  <c r="HE63" i="9" s="1"/>
  <c r="ED87" i="9"/>
  <c r="GD87" i="9" s="1"/>
  <c r="HE87" i="9" s="1"/>
  <c r="ED95" i="9"/>
  <c r="GD95" i="9" s="1"/>
  <c r="HE95" i="9" s="1"/>
  <c r="ED111" i="9"/>
  <c r="GD111" i="9" s="1"/>
  <c r="HE111" i="9" s="1"/>
  <c r="ED135" i="9"/>
  <c r="GD135" i="9" s="1"/>
  <c r="HE135" i="9" s="1"/>
  <c r="ED60" i="9"/>
  <c r="GD60" i="9" s="1"/>
  <c r="HE60" i="9" s="1"/>
  <c r="DD83" i="9"/>
  <c r="FD83" i="9" s="1"/>
  <c r="DD107" i="9"/>
  <c r="FD107" i="9" s="1"/>
  <c r="DD131" i="9"/>
  <c r="FD131" i="9" s="1"/>
  <c r="ED159" i="9"/>
  <c r="GD159" i="9" s="1"/>
  <c r="ED68" i="9"/>
  <c r="GD68" i="9" s="1"/>
  <c r="HE68" i="9" s="1"/>
  <c r="ED76" i="9"/>
  <c r="GD76" i="9" s="1"/>
  <c r="HE76" i="9" s="1"/>
  <c r="ED84" i="9"/>
  <c r="GD84" i="9" s="1"/>
  <c r="HE84" i="9" s="1"/>
  <c r="ED92" i="9"/>
  <c r="GD92" i="9" s="1"/>
  <c r="ED100" i="9"/>
  <c r="GD100" i="9" s="1"/>
  <c r="HE100" i="9" s="1"/>
  <c r="ED108" i="9"/>
  <c r="GD108" i="9" s="1"/>
  <c r="HE108" i="9" s="1"/>
  <c r="ED116" i="9"/>
  <c r="GD116" i="9" s="1"/>
  <c r="HE116" i="9" s="1"/>
  <c r="ED124" i="9"/>
  <c r="GD124" i="9" s="1"/>
  <c r="ED132" i="9"/>
  <c r="GD132" i="9" s="1"/>
  <c r="HE132" i="9" s="1"/>
  <c r="ED140" i="9"/>
  <c r="GD140" i="9" s="1"/>
  <c r="HE140" i="9" s="1"/>
  <c r="ED148" i="9"/>
  <c r="GD148" i="9" s="1"/>
  <c r="HE148" i="9" s="1"/>
  <c r="ED156" i="9"/>
  <c r="GD156" i="9" s="1"/>
  <c r="DD64" i="9"/>
  <c r="FD64" i="9" s="1"/>
  <c r="DD72" i="9"/>
  <c r="FD72" i="9" s="1"/>
  <c r="DD80" i="9"/>
  <c r="FD80" i="9" s="1"/>
  <c r="DD88" i="9"/>
  <c r="FD88" i="9" s="1"/>
  <c r="DD96" i="9"/>
  <c r="FD96" i="9" s="1"/>
  <c r="DD104" i="9"/>
  <c r="FD104" i="9" s="1"/>
  <c r="DD112" i="9"/>
  <c r="FD112" i="9" s="1"/>
  <c r="DD120" i="9"/>
  <c r="FD120" i="9" s="1"/>
  <c r="DD128" i="9"/>
  <c r="FD128" i="9" s="1"/>
  <c r="DD136" i="9"/>
  <c r="FD136" i="9" s="1"/>
  <c r="DD144" i="9"/>
  <c r="FD144" i="9" s="1"/>
  <c r="DD152" i="9"/>
  <c r="FD152" i="9" s="1"/>
  <c r="ED151" i="9"/>
  <c r="GD151" i="9" s="1"/>
  <c r="HE151" i="9" s="1"/>
  <c r="DD155" i="9"/>
  <c r="FD155" i="9" s="1"/>
  <c r="ED61" i="9"/>
  <c r="GD61" i="9" s="1"/>
  <c r="HE61" i="9" s="1"/>
  <c r="ED69" i="9"/>
  <c r="GD69" i="9" s="1"/>
  <c r="HE69" i="9" s="1"/>
  <c r="ED77" i="9"/>
  <c r="GD77" i="9" s="1"/>
  <c r="HE77" i="9" s="1"/>
  <c r="ED85" i="9"/>
  <c r="GD85" i="9" s="1"/>
  <c r="ED93" i="9"/>
  <c r="GD93" i="9" s="1"/>
  <c r="HE93" i="9" s="1"/>
  <c r="ED101" i="9"/>
  <c r="GD101" i="9" s="1"/>
  <c r="HE101" i="9" s="1"/>
  <c r="ED109" i="9"/>
  <c r="GD109" i="9" s="1"/>
  <c r="HE109" i="9" s="1"/>
  <c r="ED117" i="9"/>
  <c r="GD117" i="9" s="1"/>
  <c r="ED125" i="9"/>
  <c r="GD125" i="9" s="1"/>
  <c r="HE125" i="9" s="1"/>
  <c r="ED133" i="9"/>
  <c r="GD133" i="9" s="1"/>
  <c r="HE133" i="9" s="1"/>
  <c r="ED141" i="9"/>
  <c r="GD141" i="9" s="1"/>
  <c r="HE141" i="9" s="1"/>
  <c r="ED149" i="9"/>
  <c r="GD149" i="9" s="1"/>
  <c r="ED157" i="9"/>
  <c r="GD157" i="9" s="1"/>
  <c r="HE157" i="9" s="1"/>
  <c r="DD65" i="9"/>
  <c r="FD65" i="9" s="1"/>
  <c r="DD73" i="9"/>
  <c r="FD73" i="9" s="1"/>
  <c r="DD81" i="9"/>
  <c r="FD81" i="9" s="1"/>
  <c r="DD89" i="9"/>
  <c r="FD89" i="9" s="1"/>
  <c r="DD97" i="9"/>
  <c r="FD97" i="9" s="1"/>
  <c r="DD105" i="9"/>
  <c r="FD105" i="9" s="1"/>
  <c r="DD113" i="9"/>
  <c r="FD113" i="9" s="1"/>
  <c r="DD121" i="9"/>
  <c r="FD121" i="9" s="1"/>
  <c r="DD129" i="9"/>
  <c r="FD129" i="9" s="1"/>
  <c r="DD137" i="9"/>
  <c r="FD137" i="9" s="1"/>
  <c r="DD145" i="9"/>
  <c r="FD145" i="9" s="1"/>
  <c r="DD153" i="9"/>
  <c r="FD153" i="9" s="1"/>
  <c r="DD99" i="9"/>
  <c r="FD99" i="9" s="1"/>
  <c r="ED62" i="9"/>
  <c r="GD62" i="9" s="1"/>
  <c r="ED70" i="9"/>
  <c r="GD70" i="9" s="1"/>
  <c r="HE70" i="9" s="1"/>
  <c r="ED78" i="9"/>
  <c r="GD78" i="9" s="1"/>
  <c r="HE78" i="9" s="1"/>
  <c r="ED86" i="9"/>
  <c r="GD86" i="9" s="1"/>
  <c r="HE86" i="9" s="1"/>
  <c r="ED94" i="9"/>
  <c r="GD94" i="9" s="1"/>
  <c r="ED102" i="9"/>
  <c r="GD102" i="9" s="1"/>
  <c r="HE102" i="9" s="1"/>
  <c r="ED110" i="9"/>
  <c r="GD110" i="9" s="1"/>
  <c r="HE110" i="9" s="1"/>
  <c r="ED118" i="9"/>
  <c r="GD118" i="9" s="1"/>
  <c r="HE118" i="9" s="1"/>
  <c r="ED126" i="9"/>
  <c r="GD126" i="9" s="1"/>
  <c r="ED134" i="9"/>
  <c r="GD134" i="9" s="1"/>
  <c r="HE134" i="9" s="1"/>
  <c r="ED142" i="9"/>
  <c r="GD142" i="9" s="1"/>
  <c r="HE142" i="9" s="1"/>
  <c r="ED150" i="9"/>
  <c r="GD150" i="9" s="1"/>
  <c r="HE150" i="9" s="1"/>
  <c r="ED158" i="9"/>
  <c r="GD158" i="9" s="1"/>
  <c r="DD66" i="9"/>
  <c r="FD66" i="9" s="1"/>
  <c r="DD74" i="9"/>
  <c r="FD74" i="9" s="1"/>
  <c r="DD82" i="9"/>
  <c r="FD82" i="9" s="1"/>
  <c r="DD90" i="9"/>
  <c r="FD90" i="9" s="1"/>
  <c r="DD98" i="9"/>
  <c r="FD98" i="9" s="1"/>
  <c r="DD106" i="9"/>
  <c r="FD106" i="9" s="1"/>
  <c r="DD114" i="9"/>
  <c r="FD114" i="9" s="1"/>
  <c r="DD122" i="9"/>
  <c r="FD122" i="9" s="1"/>
  <c r="DD130" i="9"/>
  <c r="FD130" i="9" s="1"/>
  <c r="DD138" i="9"/>
  <c r="FD138" i="9" s="1"/>
  <c r="DD146" i="9"/>
  <c r="FD146" i="9" s="1"/>
  <c r="DD154" i="9"/>
  <c r="FD154" i="9" s="1"/>
  <c r="ED71" i="9"/>
  <c r="GD71" i="9" s="1"/>
  <c r="ED79" i="9"/>
  <c r="GD79" i="9" s="1"/>
  <c r="HE79" i="9" s="1"/>
  <c r="ED103" i="9"/>
  <c r="GD103" i="9" s="1"/>
  <c r="ED119" i="9"/>
  <c r="GD119" i="9" s="1"/>
  <c r="HE119" i="9" s="1"/>
  <c r="ED143" i="9"/>
  <c r="GD143" i="9" s="1"/>
  <c r="HE143" i="9" s="1"/>
  <c r="DD67" i="9"/>
  <c r="FD67" i="9" s="1"/>
  <c r="DD91" i="9"/>
  <c r="FD91" i="9" s="1"/>
  <c r="DD115" i="9"/>
  <c r="FD115" i="9" s="1"/>
  <c r="DD139" i="9"/>
  <c r="FD139" i="9" s="1"/>
  <c r="Y30" i="7"/>
  <c r="P30" i="7"/>
  <c r="U30" i="7"/>
  <c r="C30" i="7"/>
  <c r="G30" i="7"/>
  <c r="D30" i="7"/>
  <c r="J30" i="7"/>
  <c r="F30" i="7"/>
  <c r="I30" i="7"/>
  <c r="O30" i="7"/>
  <c r="N30" i="7"/>
  <c r="L30" i="7"/>
  <c r="E30" i="7"/>
  <c r="H30" i="7"/>
  <c r="K30" i="7"/>
  <c r="M30" i="7"/>
  <c r="HN82" i="7"/>
  <c r="ID82" i="7"/>
  <c r="HO82" i="7"/>
  <c r="HW82" i="7"/>
  <c r="IE82" i="7"/>
  <c r="HP82" i="7"/>
  <c r="HX82" i="7"/>
  <c r="HY82" i="7"/>
  <c r="HR82" i="7"/>
  <c r="HZ82" i="7"/>
  <c r="HS82" i="7"/>
  <c r="HT82" i="7"/>
  <c r="IB82" i="7"/>
  <c r="HU82" i="7"/>
  <c r="IC82" i="7"/>
  <c r="HR102" i="7"/>
  <c r="HZ102" i="7"/>
  <c r="HS102" i="7"/>
  <c r="HT102" i="7"/>
  <c r="IB102" i="7"/>
  <c r="HU102" i="7"/>
  <c r="IC102" i="7"/>
  <c r="HN102" i="7"/>
  <c r="ID102" i="7"/>
  <c r="HO102" i="7"/>
  <c r="HW102" i="7"/>
  <c r="IE102" i="7"/>
  <c r="HP102" i="7"/>
  <c r="HX102" i="7"/>
  <c r="HY102" i="7"/>
  <c r="HT92" i="7"/>
  <c r="IB92" i="7"/>
  <c r="HU92" i="7"/>
  <c r="IC92" i="7"/>
  <c r="HN92" i="7"/>
  <c r="ID92" i="7"/>
  <c r="HO92" i="7"/>
  <c r="HW92" i="7"/>
  <c r="IE92" i="7"/>
  <c r="HP92" i="7"/>
  <c r="HX92" i="7"/>
  <c r="HY92" i="7"/>
  <c r="HR92" i="7"/>
  <c r="HZ92" i="7"/>
  <c r="HS92" i="7"/>
  <c r="BI24" i="7"/>
  <c r="BO19" i="7"/>
  <c r="HZ112" i="7"/>
  <c r="HE139" i="9" l="1"/>
  <c r="HE107" i="9"/>
  <c r="HE130" i="9"/>
  <c r="HE98" i="9"/>
  <c r="HE66" i="9"/>
  <c r="HE128" i="9"/>
  <c r="HE96" i="9"/>
  <c r="HE64" i="9"/>
  <c r="HE153" i="9"/>
  <c r="HE117" i="9"/>
  <c r="HE99" i="9"/>
  <c r="HE122" i="9"/>
  <c r="HE145" i="9"/>
  <c r="HE81" i="9"/>
  <c r="HE152" i="9"/>
  <c r="HE88" i="9"/>
  <c r="HE158" i="9"/>
  <c r="HE94" i="9"/>
  <c r="HE155" i="9"/>
  <c r="HE91" i="9"/>
  <c r="HE114" i="9"/>
  <c r="HE137" i="9"/>
  <c r="HE73" i="9"/>
  <c r="HE144" i="9"/>
  <c r="HE80" i="9"/>
  <c r="HE103" i="9"/>
  <c r="HE124" i="9"/>
  <c r="HE159" i="9"/>
  <c r="HE83" i="9"/>
  <c r="HE106" i="9"/>
  <c r="HE129" i="9"/>
  <c r="HE65" i="9"/>
  <c r="HE136" i="9"/>
  <c r="HE72" i="9"/>
  <c r="HE89" i="9"/>
  <c r="HE71" i="9"/>
  <c r="HE149" i="9"/>
  <c r="HE85" i="9"/>
  <c r="HE131" i="9"/>
  <c r="HE67" i="9"/>
  <c r="HE154" i="9"/>
  <c r="HE90" i="9"/>
  <c r="HE113" i="9"/>
  <c r="HE120" i="9"/>
  <c r="HE121" i="9"/>
  <c r="HE126" i="9"/>
  <c r="HE62" i="9"/>
  <c r="HE146" i="9"/>
  <c r="HE82" i="9"/>
  <c r="HE105" i="9"/>
  <c r="HE112" i="9"/>
  <c r="HE156" i="9"/>
  <c r="HE92" i="9"/>
  <c r="HE115" i="9"/>
  <c r="HE127" i="9"/>
  <c r="HE138" i="9"/>
  <c r="HE74" i="9"/>
  <c r="HE97" i="9"/>
  <c r="HE104" i="9"/>
  <c r="FC78" i="7"/>
  <c r="FD78" i="7" s="1"/>
  <c r="FE78" i="7" s="1"/>
  <c r="FF78" i="7" s="1"/>
  <c r="FG78" i="7" s="1"/>
  <c r="FH78" i="7" s="1"/>
  <c r="FI78" i="7" s="1"/>
  <c r="FJ78" i="7" s="1"/>
  <c r="FK78" i="7" s="1"/>
  <c r="FL78" i="7" s="1"/>
  <c r="FM78" i="7" s="1"/>
  <c r="FN78" i="7" s="1"/>
  <c r="FO78" i="7" s="1"/>
  <c r="FP78" i="7" s="1"/>
  <c r="FQ78" i="7" s="1"/>
  <c r="FR78" i="7" s="1"/>
  <c r="FS78" i="7" s="1"/>
  <c r="FT78" i="7" s="1"/>
  <c r="FU78" i="7" s="1"/>
  <c r="FV78" i="7" s="1"/>
  <c r="FW78" i="7" s="1"/>
  <c r="FX78" i="7" s="1"/>
  <c r="FY78" i="7" s="1"/>
  <c r="IH62" i="7"/>
  <c r="II62" i="7"/>
  <c r="IJ62" i="7" s="1"/>
  <c r="IK62" i="7" s="1"/>
  <c r="IL62" i="7" s="1"/>
  <c r="IM62" i="7" s="1"/>
  <c r="IN62" i="7" s="1"/>
  <c r="IO62" i="7" s="1"/>
  <c r="IP62" i="7" s="1"/>
  <c r="B9" i="5"/>
  <c r="C9" i="5" s="1"/>
  <c r="FC155" i="7"/>
  <c r="FD155" i="7" s="1"/>
  <c r="FE155" i="7" s="1"/>
  <c r="FF155" i="7" s="1"/>
  <c r="FG155" i="7" s="1"/>
  <c r="FH155" i="7" s="1"/>
  <c r="FI155" i="7" s="1"/>
  <c r="FJ155" i="7" s="1"/>
  <c r="FK155" i="7" s="1"/>
  <c r="FL155" i="7" s="1"/>
  <c r="FM155" i="7" s="1"/>
  <c r="FN155" i="7" s="1"/>
  <c r="FO155" i="7" s="1"/>
  <c r="FP155" i="7" s="1"/>
  <c r="FQ155" i="7" s="1"/>
  <c r="FR155" i="7" s="1"/>
  <c r="FS155" i="7" s="1"/>
  <c r="FT155" i="7" s="1"/>
  <c r="FU155" i="7" s="1"/>
  <c r="FV155" i="7" s="1"/>
  <c r="FW155" i="7" s="1"/>
  <c r="FX155" i="7" s="1"/>
  <c r="FY155" i="7" s="1"/>
  <c r="FC120" i="7"/>
  <c r="FD120" i="7" s="1"/>
  <c r="FE120" i="7" s="1"/>
  <c r="FF120" i="7" s="1"/>
  <c r="FG120" i="7" s="1"/>
  <c r="FH120" i="7" s="1"/>
  <c r="FI120" i="7" s="1"/>
  <c r="FJ120" i="7" s="1"/>
  <c r="FK120" i="7" s="1"/>
  <c r="FL120" i="7" s="1"/>
  <c r="FM120" i="7" s="1"/>
  <c r="FN120" i="7" s="1"/>
  <c r="FO120" i="7" s="1"/>
  <c r="FP120" i="7" s="1"/>
  <c r="FQ120" i="7" s="1"/>
  <c r="FR120" i="7" s="1"/>
  <c r="FS120" i="7" s="1"/>
  <c r="FT120" i="7" s="1"/>
  <c r="FU120" i="7" s="1"/>
  <c r="FV120" i="7" s="1"/>
  <c r="FW120" i="7" s="1"/>
  <c r="FX120" i="7" s="1"/>
  <c r="FY120" i="7" s="1"/>
  <c r="FC87" i="7"/>
  <c r="FD87" i="7" s="1"/>
  <c r="FE87" i="7" s="1"/>
  <c r="FF87" i="7" s="1"/>
  <c r="FG87" i="7" s="1"/>
  <c r="FH87" i="7" s="1"/>
  <c r="FI87" i="7" s="1"/>
  <c r="FJ87" i="7" s="1"/>
  <c r="FK87" i="7" s="1"/>
  <c r="FL87" i="7" s="1"/>
  <c r="FM87" i="7" s="1"/>
  <c r="FN87" i="7" s="1"/>
  <c r="FO87" i="7" s="1"/>
  <c r="FP87" i="7" s="1"/>
  <c r="FQ87" i="7" s="1"/>
  <c r="FR87" i="7" s="1"/>
  <c r="FS87" i="7" s="1"/>
  <c r="FT87" i="7" s="1"/>
  <c r="FU87" i="7" s="1"/>
  <c r="FV87" i="7" s="1"/>
  <c r="FW87" i="7" s="1"/>
  <c r="FX87" i="7" s="1"/>
  <c r="FY87" i="7" s="1"/>
  <c r="FC98" i="7"/>
  <c r="FD98" i="7" s="1"/>
  <c r="FE98" i="7" s="1"/>
  <c r="FF98" i="7" s="1"/>
  <c r="FG98" i="7" s="1"/>
  <c r="FH98" i="7" s="1"/>
  <c r="FI98" i="7" s="1"/>
  <c r="FJ98" i="7" s="1"/>
  <c r="FK98" i="7" s="1"/>
  <c r="FL98" i="7" s="1"/>
  <c r="FM98" i="7" s="1"/>
  <c r="FN98" i="7" s="1"/>
  <c r="FO98" i="7" s="1"/>
  <c r="FP98" i="7" s="1"/>
  <c r="FQ98" i="7" s="1"/>
  <c r="FR98" i="7" s="1"/>
  <c r="FS98" i="7" s="1"/>
  <c r="FT98" i="7" s="1"/>
  <c r="FU98" i="7" s="1"/>
  <c r="FV98" i="7" s="1"/>
  <c r="FW98" i="7" s="1"/>
  <c r="FX98" i="7" s="1"/>
  <c r="FY98" i="7" s="1"/>
  <c r="FC157" i="7"/>
  <c r="FD157" i="7" s="1"/>
  <c r="FE157" i="7" s="1"/>
  <c r="FF157" i="7" s="1"/>
  <c r="FG157" i="7" s="1"/>
  <c r="FH157" i="7" s="1"/>
  <c r="FI157" i="7" s="1"/>
  <c r="FJ157" i="7" s="1"/>
  <c r="FK157" i="7" s="1"/>
  <c r="FL157" i="7" s="1"/>
  <c r="FM157" i="7" s="1"/>
  <c r="FN157" i="7" s="1"/>
  <c r="FO157" i="7" s="1"/>
  <c r="FP157" i="7" s="1"/>
  <c r="FQ157" i="7" s="1"/>
  <c r="FR157" i="7" s="1"/>
  <c r="FS157" i="7" s="1"/>
  <c r="FT157" i="7" s="1"/>
  <c r="FU157" i="7" s="1"/>
  <c r="FV157" i="7" s="1"/>
  <c r="FW157" i="7" s="1"/>
  <c r="FX157" i="7" s="1"/>
  <c r="FY157" i="7" s="1"/>
  <c r="FC67" i="7"/>
  <c r="FD67" i="7" s="1"/>
  <c r="FE67" i="7" s="1"/>
  <c r="FF67" i="7" s="1"/>
  <c r="FG67" i="7" s="1"/>
  <c r="FH67" i="7" s="1"/>
  <c r="FI67" i="7" s="1"/>
  <c r="FJ67" i="7" s="1"/>
  <c r="FK67" i="7" s="1"/>
  <c r="FL67" i="7" s="1"/>
  <c r="FM67" i="7" s="1"/>
  <c r="FN67" i="7" s="1"/>
  <c r="FO67" i="7" s="1"/>
  <c r="FP67" i="7" s="1"/>
  <c r="FQ67" i="7" s="1"/>
  <c r="FR67" i="7" s="1"/>
  <c r="FS67" i="7" s="1"/>
  <c r="FT67" i="7" s="1"/>
  <c r="FU67" i="7" s="1"/>
  <c r="FV67" i="7" s="1"/>
  <c r="FW67" i="7" s="1"/>
  <c r="FX67" i="7" s="1"/>
  <c r="FY67" i="7" s="1"/>
  <c r="FC117" i="7"/>
  <c r="FD117" i="7" s="1"/>
  <c r="FE117" i="7" s="1"/>
  <c r="FF117" i="7" s="1"/>
  <c r="FG117" i="7" s="1"/>
  <c r="FH117" i="7" s="1"/>
  <c r="FI117" i="7" s="1"/>
  <c r="FJ117" i="7" s="1"/>
  <c r="FK117" i="7" s="1"/>
  <c r="FL117" i="7" s="1"/>
  <c r="FM117" i="7" s="1"/>
  <c r="FN117" i="7" s="1"/>
  <c r="FO117" i="7" s="1"/>
  <c r="FP117" i="7" s="1"/>
  <c r="FQ117" i="7" s="1"/>
  <c r="FR117" i="7" s="1"/>
  <c r="FS117" i="7" s="1"/>
  <c r="FT117" i="7" s="1"/>
  <c r="FU117" i="7" s="1"/>
  <c r="FV117" i="7" s="1"/>
  <c r="FW117" i="7" s="1"/>
  <c r="FX117" i="7" s="1"/>
  <c r="FY117" i="7" s="1"/>
  <c r="FD129" i="7"/>
  <c r="FE129" i="7" s="1"/>
  <c r="FF129" i="7" s="1"/>
  <c r="FG129" i="7" s="1"/>
  <c r="FH129" i="7" s="1"/>
  <c r="FI129" i="7" s="1"/>
  <c r="FJ129" i="7" s="1"/>
  <c r="FK129" i="7" s="1"/>
  <c r="FL129" i="7" s="1"/>
  <c r="FM129" i="7" s="1"/>
  <c r="FN129" i="7" s="1"/>
  <c r="FO129" i="7" s="1"/>
  <c r="FP129" i="7" s="1"/>
  <c r="FQ129" i="7" s="1"/>
  <c r="FR129" i="7" s="1"/>
  <c r="FS129" i="7" s="1"/>
  <c r="FT129" i="7" s="1"/>
  <c r="FU129" i="7" s="1"/>
  <c r="FV129" i="7" s="1"/>
  <c r="FW129" i="7" s="1"/>
  <c r="FX129" i="7" s="1"/>
  <c r="FY129" i="7" s="1"/>
  <c r="FC143" i="7"/>
  <c r="FD143" i="7" s="1"/>
  <c r="FE143" i="7" s="1"/>
  <c r="FF143" i="7" s="1"/>
  <c r="FG143" i="7" s="1"/>
  <c r="FH143" i="7" s="1"/>
  <c r="FI143" i="7" s="1"/>
  <c r="FJ143" i="7" s="1"/>
  <c r="FK143" i="7" s="1"/>
  <c r="FL143" i="7" s="1"/>
  <c r="FM143" i="7" s="1"/>
  <c r="FN143" i="7" s="1"/>
  <c r="FO143" i="7" s="1"/>
  <c r="FP143" i="7" s="1"/>
  <c r="FQ143" i="7" s="1"/>
  <c r="FR143" i="7" s="1"/>
  <c r="FS143" i="7" s="1"/>
  <c r="FT143" i="7" s="1"/>
  <c r="FU143" i="7" s="1"/>
  <c r="FV143" i="7" s="1"/>
  <c r="FW143" i="7" s="1"/>
  <c r="FX143" i="7" s="1"/>
  <c r="FY143" i="7" s="1"/>
  <c r="FC136" i="7"/>
  <c r="FD136" i="7" s="1"/>
  <c r="FE136" i="7" s="1"/>
  <c r="FF136" i="7" s="1"/>
  <c r="FG136" i="7" s="1"/>
  <c r="FH136" i="7" s="1"/>
  <c r="FI136" i="7" s="1"/>
  <c r="FJ136" i="7" s="1"/>
  <c r="FK136" i="7" s="1"/>
  <c r="FL136" i="7" s="1"/>
  <c r="FM136" i="7" s="1"/>
  <c r="FN136" i="7" s="1"/>
  <c r="FO136" i="7" s="1"/>
  <c r="FP136" i="7" s="1"/>
  <c r="FQ136" i="7" s="1"/>
  <c r="FR136" i="7" s="1"/>
  <c r="FS136" i="7" s="1"/>
  <c r="FT136" i="7" s="1"/>
  <c r="FU136" i="7" s="1"/>
  <c r="FV136" i="7" s="1"/>
  <c r="FW136" i="7" s="1"/>
  <c r="FX136" i="7" s="1"/>
  <c r="FY136" i="7" s="1"/>
  <c r="FD149" i="7"/>
  <c r="FE149" i="7" s="1"/>
  <c r="FF149" i="7" s="1"/>
  <c r="FG149" i="7" s="1"/>
  <c r="FH149" i="7" s="1"/>
  <c r="FI149" i="7" s="1"/>
  <c r="FJ149" i="7" s="1"/>
  <c r="FK149" i="7" s="1"/>
  <c r="FL149" i="7" s="1"/>
  <c r="FM149" i="7" s="1"/>
  <c r="FN149" i="7" s="1"/>
  <c r="FO149" i="7" s="1"/>
  <c r="FP149" i="7" s="1"/>
  <c r="FQ149" i="7" s="1"/>
  <c r="FR149" i="7" s="1"/>
  <c r="FS149" i="7" s="1"/>
  <c r="FT149" i="7" s="1"/>
  <c r="FU149" i="7" s="1"/>
  <c r="FV149" i="7" s="1"/>
  <c r="FW149" i="7" s="1"/>
  <c r="FX149" i="7" s="1"/>
  <c r="FY149" i="7" s="1"/>
  <c r="FC66" i="7"/>
  <c r="FD66" i="7" s="1"/>
  <c r="FE66" i="7" s="1"/>
  <c r="FF66" i="7" s="1"/>
  <c r="FG66" i="7" s="1"/>
  <c r="FH66" i="7" s="1"/>
  <c r="FI66" i="7" s="1"/>
  <c r="FJ66" i="7" s="1"/>
  <c r="FK66" i="7" s="1"/>
  <c r="FL66" i="7" s="1"/>
  <c r="FM66" i="7" s="1"/>
  <c r="FN66" i="7" s="1"/>
  <c r="FO66" i="7" s="1"/>
  <c r="FP66" i="7" s="1"/>
  <c r="FQ66" i="7" s="1"/>
  <c r="FR66" i="7" s="1"/>
  <c r="FS66" i="7" s="1"/>
  <c r="FT66" i="7" s="1"/>
  <c r="FU66" i="7" s="1"/>
  <c r="FV66" i="7" s="1"/>
  <c r="FW66" i="7" s="1"/>
  <c r="FX66" i="7" s="1"/>
  <c r="FY66" i="7" s="1"/>
  <c r="FC91" i="7"/>
  <c r="FD91" i="7" s="1"/>
  <c r="FE91" i="7" s="1"/>
  <c r="FF91" i="7" s="1"/>
  <c r="FG91" i="7" s="1"/>
  <c r="FH91" i="7" s="1"/>
  <c r="FI91" i="7" s="1"/>
  <c r="FJ91" i="7" s="1"/>
  <c r="FK91" i="7" s="1"/>
  <c r="FL91" i="7" s="1"/>
  <c r="FM91" i="7" s="1"/>
  <c r="FN91" i="7" s="1"/>
  <c r="FO91" i="7" s="1"/>
  <c r="FP91" i="7" s="1"/>
  <c r="FQ91" i="7" s="1"/>
  <c r="FR91" i="7" s="1"/>
  <c r="FS91" i="7" s="1"/>
  <c r="FT91" i="7" s="1"/>
  <c r="FU91" i="7" s="1"/>
  <c r="FV91" i="7" s="1"/>
  <c r="FW91" i="7" s="1"/>
  <c r="FX91" i="7" s="1"/>
  <c r="FY91" i="7" s="1"/>
  <c r="FC79" i="7"/>
  <c r="FD79" i="7" s="1"/>
  <c r="FE79" i="7" s="1"/>
  <c r="FF79" i="7" s="1"/>
  <c r="FG79" i="7" s="1"/>
  <c r="FH79" i="7" s="1"/>
  <c r="FI79" i="7" s="1"/>
  <c r="FJ79" i="7" s="1"/>
  <c r="FK79" i="7" s="1"/>
  <c r="FL79" i="7" s="1"/>
  <c r="FM79" i="7" s="1"/>
  <c r="FN79" i="7" s="1"/>
  <c r="FO79" i="7" s="1"/>
  <c r="FP79" i="7" s="1"/>
  <c r="FQ79" i="7" s="1"/>
  <c r="FR79" i="7" s="1"/>
  <c r="FS79" i="7" s="1"/>
  <c r="FT79" i="7" s="1"/>
  <c r="FU79" i="7" s="1"/>
  <c r="FV79" i="7" s="1"/>
  <c r="FW79" i="7" s="1"/>
  <c r="FX79" i="7" s="1"/>
  <c r="FY79" i="7" s="1"/>
  <c r="FC90" i="7"/>
  <c r="FD90" i="7" s="1"/>
  <c r="FE90" i="7" s="1"/>
  <c r="FF90" i="7" s="1"/>
  <c r="FG90" i="7" s="1"/>
  <c r="FH90" i="7" s="1"/>
  <c r="FI90" i="7" s="1"/>
  <c r="FJ90" i="7" s="1"/>
  <c r="FK90" i="7" s="1"/>
  <c r="FL90" i="7" s="1"/>
  <c r="FM90" i="7" s="1"/>
  <c r="FN90" i="7" s="1"/>
  <c r="FO90" i="7" s="1"/>
  <c r="FP90" i="7" s="1"/>
  <c r="FQ90" i="7" s="1"/>
  <c r="FR90" i="7" s="1"/>
  <c r="FS90" i="7" s="1"/>
  <c r="FT90" i="7" s="1"/>
  <c r="FU90" i="7" s="1"/>
  <c r="FV90" i="7" s="1"/>
  <c r="FW90" i="7" s="1"/>
  <c r="FX90" i="7" s="1"/>
  <c r="FY90" i="7" s="1"/>
  <c r="FC150" i="7"/>
  <c r="FD150" i="7" s="1"/>
  <c r="FE150" i="7" s="1"/>
  <c r="FF150" i="7" s="1"/>
  <c r="FG150" i="7" s="1"/>
  <c r="FH150" i="7" s="1"/>
  <c r="FI150" i="7" s="1"/>
  <c r="FJ150" i="7" s="1"/>
  <c r="FK150" i="7" s="1"/>
  <c r="FL150" i="7" s="1"/>
  <c r="FM150" i="7" s="1"/>
  <c r="FN150" i="7" s="1"/>
  <c r="FO150" i="7" s="1"/>
  <c r="FP150" i="7" s="1"/>
  <c r="FQ150" i="7" s="1"/>
  <c r="FR150" i="7" s="1"/>
  <c r="FS150" i="7" s="1"/>
  <c r="FT150" i="7" s="1"/>
  <c r="FU150" i="7" s="1"/>
  <c r="FV150" i="7" s="1"/>
  <c r="FW150" i="7" s="1"/>
  <c r="FX150" i="7" s="1"/>
  <c r="FY150" i="7" s="1"/>
  <c r="FC138" i="7"/>
  <c r="FD138" i="7" s="1"/>
  <c r="FE138" i="7" s="1"/>
  <c r="FF138" i="7" s="1"/>
  <c r="FG138" i="7" s="1"/>
  <c r="FH138" i="7" s="1"/>
  <c r="FI138" i="7" s="1"/>
  <c r="FJ138" i="7" s="1"/>
  <c r="FK138" i="7" s="1"/>
  <c r="FL138" i="7" s="1"/>
  <c r="FM138" i="7" s="1"/>
  <c r="FN138" i="7" s="1"/>
  <c r="FO138" i="7" s="1"/>
  <c r="FP138" i="7" s="1"/>
  <c r="FQ138" i="7" s="1"/>
  <c r="FR138" i="7" s="1"/>
  <c r="FS138" i="7" s="1"/>
  <c r="FT138" i="7" s="1"/>
  <c r="FU138" i="7" s="1"/>
  <c r="FV138" i="7" s="1"/>
  <c r="FW138" i="7" s="1"/>
  <c r="FX138" i="7" s="1"/>
  <c r="FY138" i="7" s="1"/>
  <c r="FC160" i="7"/>
  <c r="FD160" i="7" s="1"/>
  <c r="FE160" i="7" s="1"/>
  <c r="FF160" i="7" s="1"/>
  <c r="FG160" i="7" s="1"/>
  <c r="FH160" i="7" s="1"/>
  <c r="FI160" i="7" s="1"/>
  <c r="FJ160" i="7" s="1"/>
  <c r="FK160" i="7" s="1"/>
  <c r="FL160" i="7" s="1"/>
  <c r="FM160" i="7" s="1"/>
  <c r="FN160" i="7" s="1"/>
  <c r="FO160" i="7" s="1"/>
  <c r="FP160" i="7" s="1"/>
  <c r="FQ160" i="7" s="1"/>
  <c r="FR160" i="7" s="1"/>
  <c r="FS160" i="7" s="1"/>
  <c r="FT160" i="7" s="1"/>
  <c r="FU160" i="7" s="1"/>
  <c r="FV160" i="7" s="1"/>
  <c r="FW160" i="7" s="1"/>
  <c r="FX160" i="7" s="1"/>
  <c r="FY160" i="7" s="1"/>
  <c r="FC112" i="7"/>
  <c r="FD112" i="7" s="1"/>
  <c r="FE112" i="7" s="1"/>
  <c r="FF112" i="7" s="1"/>
  <c r="FG112" i="7" s="1"/>
  <c r="FH112" i="7" s="1"/>
  <c r="FI112" i="7" s="1"/>
  <c r="FJ112" i="7" s="1"/>
  <c r="FK112" i="7" s="1"/>
  <c r="FL112" i="7" s="1"/>
  <c r="FM112" i="7" s="1"/>
  <c r="FN112" i="7" s="1"/>
  <c r="FO112" i="7" s="1"/>
  <c r="FP112" i="7" s="1"/>
  <c r="FQ112" i="7" s="1"/>
  <c r="FR112" i="7" s="1"/>
  <c r="FS112" i="7" s="1"/>
  <c r="FT112" i="7" s="1"/>
  <c r="FU112" i="7" s="1"/>
  <c r="FV112" i="7" s="1"/>
  <c r="FW112" i="7" s="1"/>
  <c r="FX112" i="7" s="1"/>
  <c r="FY112" i="7" s="1"/>
  <c r="FC70" i="7"/>
  <c r="FD70" i="7" s="1"/>
  <c r="FE70" i="7" s="1"/>
  <c r="FF70" i="7" s="1"/>
  <c r="FG70" i="7" s="1"/>
  <c r="FH70" i="7" s="1"/>
  <c r="FI70" i="7" s="1"/>
  <c r="FJ70" i="7" s="1"/>
  <c r="FK70" i="7" s="1"/>
  <c r="FL70" i="7" s="1"/>
  <c r="FM70" i="7" s="1"/>
  <c r="FN70" i="7" s="1"/>
  <c r="FO70" i="7" s="1"/>
  <c r="FP70" i="7" s="1"/>
  <c r="FQ70" i="7" s="1"/>
  <c r="FR70" i="7" s="1"/>
  <c r="FS70" i="7" s="1"/>
  <c r="FT70" i="7" s="1"/>
  <c r="FU70" i="7" s="1"/>
  <c r="FV70" i="7" s="1"/>
  <c r="FW70" i="7" s="1"/>
  <c r="FX70" i="7" s="1"/>
  <c r="FY70" i="7" s="1"/>
  <c r="FC135" i="7"/>
  <c r="FD135" i="7" s="1"/>
  <c r="FE135" i="7" s="1"/>
  <c r="FF135" i="7" s="1"/>
  <c r="FG135" i="7" s="1"/>
  <c r="FH135" i="7" s="1"/>
  <c r="FI135" i="7" s="1"/>
  <c r="FJ135" i="7" s="1"/>
  <c r="FK135" i="7" s="1"/>
  <c r="FL135" i="7" s="1"/>
  <c r="FM135" i="7" s="1"/>
  <c r="FN135" i="7" s="1"/>
  <c r="FO135" i="7" s="1"/>
  <c r="FP135" i="7" s="1"/>
  <c r="FQ135" i="7" s="1"/>
  <c r="FR135" i="7" s="1"/>
  <c r="FS135" i="7" s="1"/>
  <c r="FT135" i="7" s="1"/>
  <c r="FU135" i="7" s="1"/>
  <c r="FV135" i="7" s="1"/>
  <c r="FW135" i="7" s="1"/>
  <c r="FX135" i="7" s="1"/>
  <c r="FY135" i="7" s="1"/>
  <c r="FC147" i="7"/>
  <c r="FD147" i="7" s="1"/>
  <c r="FE147" i="7" s="1"/>
  <c r="FF147" i="7" s="1"/>
  <c r="FG147" i="7" s="1"/>
  <c r="FH147" i="7" s="1"/>
  <c r="FI147" i="7" s="1"/>
  <c r="FJ147" i="7" s="1"/>
  <c r="FK147" i="7" s="1"/>
  <c r="FL147" i="7" s="1"/>
  <c r="FM147" i="7" s="1"/>
  <c r="FN147" i="7" s="1"/>
  <c r="FO147" i="7" s="1"/>
  <c r="FP147" i="7" s="1"/>
  <c r="FQ147" i="7" s="1"/>
  <c r="FR147" i="7" s="1"/>
  <c r="FS147" i="7" s="1"/>
  <c r="FT147" i="7" s="1"/>
  <c r="FU147" i="7" s="1"/>
  <c r="FV147" i="7" s="1"/>
  <c r="FW147" i="7" s="1"/>
  <c r="FX147" i="7" s="1"/>
  <c r="FY147" i="7" s="1"/>
  <c r="FC89" i="7"/>
  <c r="FD89" i="7" s="1"/>
  <c r="FE89" i="7" s="1"/>
  <c r="FF89" i="7" s="1"/>
  <c r="FG89" i="7" s="1"/>
  <c r="FH89" i="7" s="1"/>
  <c r="FI89" i="7" s="1"/>
  <c r="FJ89" i="7" s="1"/>
  <c r="FK89" i="7" s="1"/>
  <c r="FL89" i="7" s="1"/>
  <c r="FM89" i="7" s="1"/>
  <c r="FN89" i="7" s="1"/>
  <c r="FO89" i="7" s="1"/>
  <c r="FP89" i="7" s="1"/>
  <c r="FQ89" i="7" s="1"/>
  <c r="FR89" i="7" s="1"/>
  <c r="FS89" i="7" s="1"/>
  <c r="FT89" i="7" s="1"/>
  <c r="FU89" i="7" s="1"/>
  <c r="FV89" i="7" s="1"/>
  <c r="FW89" i="7" s="1"/>
  <c r="FX89" i="7" s="1"/>
  <c r="FY89" i="7" s="1"/>
  <c r="FC130" i="7"/>
  <c r="FD130" i="7" s="1"/>
  <c r="FE130" i="7" s="1"/>
  <c r="FF130" i="7" s="1"/>
  <c r="FG130" i="7" s="1"/>
  <c r="FH130" i="7" s="1"/>
  <c r="FI130" i="7" s="1"/>
  <c r="FJ130" i="7" s="1"/>
  <c r="FK130" i="7" s="1"/>
  <c r="FL130" i="7" s="1"/>
  <c r="FM130" i="7" s="1"/>
  <c r="FN130" i="7" s="1"/>
  <c r="FO130" i="7" s="1"/>
  <c r="FP130" i="7" s="1"/>
  <c r="FQ130" i="7" s="1"/>
  <c r="FR130" i="7" s="1"/>
  <c r="FS130" i="7" s="1"/>
  <c r="FT130" i="7" s="1"/>
  <c r="FU130" i="7" s="1"/>
  <c r="FV130" i="7" s="1"/>
  <c r="FW130" i="7" s="1"/>
  <c r="FX130" i="7" s="1"/>
  <c r="FY130" i="7" s="1"/>
  <c r="FC68" i="7"/>
  <c r="FD68" i="7" s="1"/>
  <c r="FE68" i="7" s="1"/>
  <c r="FF68" i="7" s="1"/>
  <c r="FG68" i="7" s="1"/>
  <c r="FH68" i="7" s="1"/>
  <c r="FI68" i="7" s="1"/>
  <c r="FJ68" i="7" s="1"/>
  <c r="FK68" i="7" s="1"/>
  <c r="FL68" i="7" s="1"/>
  <c r="FM68" i="7" s="1"/>
  <c r="FN68" i="7" s="1"/>
  <c r="FO68" i="7" s="1"/>
  <c r="FP68" i="7" s="1"/>
  <c r="FQ68" i="7" s="1"/>
  <c r="FR68" i="7" s="1"/>
  <c r="FS68" i="7" s="1"/>
  <c r="FT68" i="7" s="1"/>
  <c r="FU68" i="7" s="1"/>
  <c r="FV68" i="7" s="1"/>
  <c r="FW68" i="7" s="1"/>
  <c r="FX68" i="7" s="1"/>
  <c r="FY68" i="7" s="1"/>
  <c r="FC80" i="7"/>
  <c r="FD80" i="7" s="1"/>
  <c r="FE80" i="7" s="1"/>
  <c r="FF80" i="7" s="1"/>
  <c r="FG80" i="7" s="1"/>
  <c r="FH80" i="7" s="1"/>
  <c r="FI80" i="7" s="1"/>
  <c r="FJ80" i="7" s="1"/>
  <c r="FK80" i="7" s="1"/>
  <c r="FL80" i="7" s="1"/>
  <c r="FM80" i="7" s="1"/>
  <c r="FN80" i="7" s="1"/>
  <c r="FO80" i="7" s="1"/>
  <c r="FP80" i="7" s="1"/>
  <c r="FQ80" i="7" s="1"/>
  <c r="FR80" i="7" s="1"/>
  <c r="FS80" i="7" s="1"/>
  <c r="FT80" i="7" s="1"/>
  <c r="FU80" i="7" s="1"/>
  <c r="FV80" i="7" s="1"/>
  <c r="FW80" i="7" s="1"/>
  <c r="FX80" i="7" s="1"/>
  <c r="FY80" i="7" s="1"/>
  <c r="FC72" i="7"/>
  <c r="FD72" i="7" s="1"/>
  <c r="FE72" i="7" s="1"/>
  <c r="FF72" i="7" s="1"/>
  <c r="FG72" i="7" s="1"/>
  <c r="FH72" i="7" s="1"/>
  <c r="FI72" i="7" s="1"/>
  <c r="FJ72" i="7" s="1"/>
  <c r="FK72" i="7" s="1"/>
  <c r="FL72" i="7" s="1"/>
  <c r="FM72" i="7" s="1"/>
  <c r="FN72" i="7" s="1"/>
  <c r="FO72" i="7" s="1"/>
  <c r="FP72" i="7" s="1"/>
  <c r="FQ72" i="7" s="1"/>
  <c r="FR72" i="7" s="1"/>
  <c r="FS72" i="7" s="1"/>
  <c r="FT72" i="7" s="1"/>
  <c r="FU72" i="7" s="1"/>
  <c r="FV72" i="7" s="1"/>
  <c r="FW72" i="7" s="1"/>
  <c r="FX72" i="7" s="1"/>
  <c r="FY72" i="7" s="1"/>
  <c r="FC116" i="7"/>
  <c r="FD116" i="7" s="1"/>
  <c r="FE116" i="7" s="1"/>
  <c r="FF116" i="7" s="1"/>
  <c r="FG116" i="7" s="1"/>
  <c r="FH116" i="7" s="1"/>
  <c r="FI116" i="7" s="1"/>
  <c r="FJ116" i="7" s="1"/>
  <c r="FK116" i="7" s="1"/>
  <c r="FL116" i="7" s="1"/>
  <c r="FM116" i="7" s="1"/>
  <c r="FN116" i="7" s="1"/>
  <c r="FO116" i="7" s="1"/>
  <c r="FP116" i="7" s="1"/>
  <c r="FQ116" i="7" s="1"/>
  <c r="FR116" i="7" s="1"/>
  <c r="FS116" i="7" s="1"/>
  <c r="FT116" i="7" s="1"/>
  <c r="FU116" i="7" s="1"/>
  <c r="FV116" i="7" s="1"/>
  <c r="FW116" i="7" s="1"/>
  <c r="FX116" i="7" s="1"/>
  <c r="FY116" i="7" s="1"/>
  <c r="FC131" i="7"/>
  <c r="FD131" i="7" s="1"/>
  <c r="FE131" i="7" s="1"/>
  <c r="FF131" i="7" s="1"/>
  <c r="FG131" i="7" s="1"/>
  <c r="FH131" i="7" s="1"/>
  <c r="FI131" i="7" s="1"/>
  <c r="FJ131" i="7" s="1"/>
  <c r="FK131" i="7" s="1"/>
  <c r="FL131" i="7" s="1"/>
  <c r="FM131" i="7" s="1"/>
  <c r="FN131" i="7" s="1"/>
  <c r="FO131" i="7" s="1"/>
  <c r="FP131" i="7" s="1"/>
  <c r="FQ131" i="7" s="1"/>
  <c r="FR131" i="7" s="1"/>
  <c r="FS131" i="7" s="1"/>
  <c r="FT131" i="7" s="1"/>
  <c r="FU131" i="7" s="1"/>
  <c r="FV131" i="7" s="1"/>
  <c r="FW131" i="7" s="1"/>
  <c r="FX131" i="7" s="1"/>
  <c r="FY131" i="7" s="1"/>
  <c r="FC99" i="7"/>
  <c r="FD99" i="7" s="1"/>
  <c r="FE99" i="7" s="1"/>
  <c r="FF99" i="7" s="1"/>
  <c r="FG99" i="7" s="1"/>
  <c r="FH99" i="7" s="1"/>
  <c r="FI99" i="7" s="1"/>
  <c r="FJ99" i="7" s="1"/>
  <c r="FK99" i="7" s="1"/>
  <c r="FL99" i="7" s="1"/>
  <c r="FM99" i="7" s="1"/>
  <c r="FN99" i="7" s="1"/>
  <c r="FO99" i="7" s="1"/>
  <c r="FP99" i="7" s="1"/>
  <c r="FQ99" i="7" s="1"/>
  <c r="FR99" i="7" s="1"/>
  <c r="FS99" i="7" s="1"/>
  <c r="FT99" i="7" s="1"/>
  <c r="FU99" i="7" s="1"/>
  <c r="FV99" i="7" s="1"/>
  <c r="FW99" i="7" s="1"/>
  <c r="FX99" i="7" s="1"/>
  <c r="FY99" i="7" s="1"/>
  <c r="FC92" i="7"/>
  <c r="FD92" i="7" s="1"/>
  <c r="FE92" i="7" s="1"/>
  <c r="FF92" i="7" s="1"/>
  <c r="FG92" i="7" s="1"/>
  <c r="FH92" i="7" s="1"/>
  <c r="FI92" i="7" s="1"/>
  <c r="FJ92" i="7" s="1"/>
  <c r="FK92" i="7" s="1"/>
  <c r="FL92" i="7" s="1"/>
  <c r="FM92" i="7" s="1"/>
  <c r="FN92" i="7" s="1"/>
  <c r="FO92" i="7" s="1"/>
  <c r="FP92" i="7" s="1"/>
  <c r="FQ92" i="7" s="1"/>
  <c r="FR92" i="7" s="1"/>
  <c r="FS92" i="7" s="1"/>
  <c r="FT92" i="7" s="1"/>
  <c r="FU92" i="7" s="1"/>
  <c r="FV92" i="7" s="1"/>
  <c r="FW92" i="7" s="1"/>
  <c r="FX92" i="7" s="1"/>
  <c r="FY92" i="7" s="1"/>
  <c r="FC134" i="7"/>
  <c r="FD134" i="7" s="1"/>
  <c r="FE134" i="7" s="1"/>
  <c r="FF134" i="7" s="1"/>
  <c r="FG134" i="7" s="1"/>
  <c r="FH134" i="7" s="1"/>
  <c r="FI134" i="7" s="1"/>
  <c r="FJ134" i="7" s="1"/>
  <c r="FK134" i="7" s="1"/>
  <c r="FL134" i="7" s="1"/>
  <c r="FM134" i="7" s="1"/>
  <c r="FN134" i="7" s="1"/>
  <c r="FO134" i="7" s="1"/>
  <c r="FP134" i="7" s="1"/>
  <c r="FQ134" i="7" s="1"/>
  <c r="FR134" i="7" s="1"/>
  <c r="FS134" i="7" s="1"/>
  <c r="FT134" i="7" s="1"/>
  <c r="FU134" i="7" s="1"/>
  <c r="FV134" i="7" s="1"/>
  <c r="FW134" i="7" s="1"/>
  <c r="FX134" i="7" s="1"/>
  <c r="FY134" i="7" s="1"/>
  <c r="FC62" i="7"/>
  <c r="FD62" i="7" s="1"/>
  <c r="FE62" i="7" s="1"/>
  <c r="FF62" i="7" s="1"/>
  <c r="FG62" i="7" s="1"/>
  <c r="FH62" i="7" s="1"/>
  <c r="FI62" i="7" s="1"/>
  <c r="FJ62" i="7" s="1"/>
  <c r="FK62" i="7" s="1"/>
  <c r="FL62" i="7" s="1"/>
  <c r="FM62" i="7" s="1"/>
  <c r="FN62" i="7" s="1"/>
  <c r="FO62" i="7" s="1"/>
  <c r="FP62" i="7" s="1"/>
  <c r="FQ62" i="7" s="1"/>
  <c r="FR62" i="7" s="1"/>
  <c r="FS62" i="7" s="1"/>
  <c r="FT62" i="7" s="1"/>
  <c r="FU62" i="7" s="1"/>
  <c r="FV62" i="7" s="1"/>
  <c r="FW62" i="7" s="1"/>
  <c r="FX62" i="7" s="1"/>
  <c r="FY62" i="7" s="1"/>
  <c r="FC88" i="7"/>
  <c r="FD88" i="7" s="1"/>
  <c r="FE88" i="7" s="1"/>
  <c r="FF88" i="7" s="1"/>
  <c r="FG88" i="7" s="1"/>
  <c r="FH88" i="7" s="1"/>
  <c r="FI88" i="7" s="1"/>
  <c r="FJ88" i="7" s="1"/>
  <c r="FK88" i="7" s="1"/>
  <c r="FL88" i="7" s="1"/>
  <c r="FM88" i="7" s="1"/>
  <c r="FN88" i="7" s="1"/>
  <c r="FO88" i="7" s="1"/>
  <c r="FP88" i="7" s="1"/>
  <c r="FQ88" i="7" s="1"/>
  <c r="FR88" i="7" s="1"/>
  <c r="FS88" i="7" s="1"/>
  <c r="FT88" i="7" s="1"/>
  <c r="FU88" i="7" s="1"/>
  <c r="FV88" i="7" s="1"/>
  <c r="FW88" i="7" s="1"/>
  <c r="FX88" i="7" s="1"/>
  <c r="FY88" i="7" s="1"/>
  <c r="FC105" i="7"/>
  <c r="FD105" i="7" s="1"/>
  <c r="FE105" i="7" s="1"/>
  <c r="FF105" i="7" s="1"/>
  <c r="FG105" i="7" s="1"/>
  <c r="FH105" i="7" s="1"/>
  <c r="FI105" i="7" s="1"/>
  <c r="FJ105" i="7" s="1"/>
  <c r="FK105" i="7" s="1"/>
  <c r="FL105" i="7" s="1"/>
  <c r="FM105" i="7" s="1"/>
  <c r="FN105" i="7" s="1"/>
  <c r="FO105" i="7" s="1"/>
  <c r="FP105" i="7" s="1"/>
  <c r="FQ105" i="7" s="1"/>
  <c r="FR105" i="7" s="1"/>
  <c r="FS105" i="7" s="1"/>
  <c r="FT105" i="7" s="1"/>
  <c r="FU105" i="7" s="1"/>
  <c r="FV105" i="7" s="1"/>
  <c r="FW105" i="7" s="1"/>
  <c r="FX105" i="7" s="1"/>
  <c r="FY105" i="7" s="1"/>
  <c r="FC65" i="7"/>
  <c r="FD65" i="7" s="1"/>
  <c r="FE65" i="7" s="1"/>
  <c r="FF65" i="7" s="1"/>
  <c r="FG65" i="7" s="1"/>
  <c r="FH65" i="7" s="1"/>
  <c r="FI65" i="7" s="1"/>
  <c r="FJ65" i="7" s="1"/>
  <c r="FK65" i="7" s="1"/>
  <c r="FL65" i="7" s="1"/>
  <c r="FM65" i="7" s="1"/>
  <c r="FN65" i="7" s="1"/>
  <c r="FO65" i="7" s="1"/>
  <c r="FP65" i="7" s="1"/>
  <c r="FQ65" i="7" s="1"/>
  <c r="FR65" i="7" s="1"/>
  <c r="FS65" i="7" s="1"/>
  <c r="FT65" i="7" s="1"/>
  <c r="FU65" i="7" s="1"/>
  <c r="FV65" i="7" s="1"/>
  <c r="FW65" i="7" s="1"/>
  <c r="FX65" i="7" s="1"/>
  <c r="FY65" i="7" s="1"/>
  <c r="FC82" i="7"/>
  <c r="FD82" i="7" s="1"/>
  <c r="FE82" i="7" s="1"/>
  <c r="FF82" i="7" s="1"/>
  <c r="FG82" i="7" s="1"/>
  <c r="FH82" i="7" s="1"/>
  <c r="FI82" i="7" s="1"/>
  <c r="FJ82" i="7" s="1"/>
  <c r="FK82" i="7" s="1"/>
  <c r="FL82" i="7" s="1"/>
  <c r="FM82" i="7" s="1"/>
  <c r="FN82" i="7" s="1"/>
  <c r="FO82" i="7" s="1"/>
  <c r="FP82" i="7" s="1"/>
  <c r="FQ82" i="7" s="1"/>
  <c r="FR82" i="7" s="1"/>
  <c r="FS82" i="7" s="1"/>
  <c r="FT82" i="7" s="1"/>
  <c r="FU82" i="7" s="1"/>
  <c r="FV82" i="7" s="1"/>
  <c r="FW82" i="7" s="1"/>
  <c r="FX82" i="7" s="1"/>
  <c r="FY82" i="7" s="1"/>
  <c r="FC106" i="7"/>
  <c r="FD106" i="7" s="1"/>
  <c r="FE106" i="7" s="1"/>
  <c r="FF106" i="7" s="1"/>
  <c r="FG106" i="7" s="1"/>
  <c r="FH106" i="7" s="1"/>
  <c r="FI106" i="7" s="1"/>
  <c r="FJ106" i="7" s="1"/>
  <c r="FK106" i="7" s="1"/>
  <c r="FL106" i="7" s="1"/>
  <c r="FM106" i="7" s="1"/>
  <c r="FN106" i="7" s="1"/>
  <c r="FO106" i="7" s="1"/>
  <c r="FP106" i="7" s="1"/>
  <c r="FQ106" i="7" s="1"/>
  <c r="FR106" i="7" s="1"/>
  <c r="FS106" i="7" s="1"/>
  <c r="FT106" i="7" s="1"/>
  <c r="FU106" i="7" s="1"/>
  <c r="FV106" i="7" s="1"/>
  <c r="FW106" i="7" s="1"/>
  <c r="FX106" i="7" s="1"/>
  <c r="FY106" i="7" s="1"/>
  <c r="FC85" i="7"/>
  <c r="FD85" i="7" s="1"/>
  <c r="FE85" i="7" s="1"/>
  <c r="FF85" i="7" s="1"/>
  <c r="FG85" i="7" s="1"/>
  <c r="FH85" i="7" s="1"/>
  <c r="FI85" i="7" s="1"/>
  <c r="FJ85" i="7" s="1"/>
  <c r="FK85" i="7" s="1"/>
  <c r="FL85" i="7" s="1"/>
  <c r="FM85" i="7" s="1"/>
  <c r="FN85" i="7" s="1"/>
  <c r="FO85" i="7" s="1"/>
  <c r="FP85" i="7" s="1"/>
  <c r="FQ85" i="7" s="1"/>
  <c r="FR85" i="7" s="1"/>
  <c r="FS85" i="7" s="1"/>
  <c r="FT85" i="7" s="1"/>
  <c r="FU85" i="7" s="1"/>
  <c r="FV85" i="7" s="1"/>
  <c r="FW85" i="7" s="1"/>
  <c r="FX85" i="7" s="1"/>
  <c r="FY85" i="7" s="1"/>
  <c r="FC77" i="7"/>
  <c r="FD77" i="7" s="1"/>
  <c r="FE77" i="7" s="1"/>
  <c r="FF77" i="7" s="1"/>
  <c r="FG77" i="7" s="1"/>
  <c r="FH77" i="7" s="1"/>
  <c r="FI77" i="7" s="1"/>
  <c r="FJ77" i="7" s="1"/>
  <c r="FK77" i="7" s="1"/>
  <c r="FL77" i="7" s="1"/>
  <c r="FM77" i="7" s="1"/>
  <c r="FN77" i="7" s="1"/>
  <c r="FO77" i="7" s="1"/>
  <c r="FP77" i="7" s="1"/>
  <c r="FQ77" i="7" s="1"/>
  <c r="FR77" i="7" s="1"/>
  <c r="FS77" i="7" s="1"/>
  <c r="FT77" i="7" s="1"/>
  <c r="FU77" i="7" s="1"/>
  <c r="FV77" i="7" s="1"/>
  <c r="FW77" i="7" s="1"/>
  <c r="FX77" i="7" s="1"/>
  <c r="FY77" i="7" s="1"/>
  <c r="FD86" i="7"/>
  <c r="FE86" i="7" s="1"/>
  <c r="FF86" i="7" s="1"/>
  <c r="FG86" i="7" s="1"/>
  <c r="FH86" i="7" s="1"/>
  <c r="FI86" i="7" s="1"/>
  <c r="FJ86" i="7" s="1"/>
  <c r="FK86" i="7" s="1"/>
  <c r="FL86" i="7" s="1"/>
  <c r="FM86" i="7" s="1"/>
  <c r="FN86" i="7" s="1"/>
  <c r="FO86" i="7" s="1"/>
  <c r="FP86" i="7" s="1"/>
  <c r="FQ86" i="7" s="1"/>
  <c r="FR86" i="7" s="1"/>
  <c r="FS86" i="7" s="1"/>
  <c r="FT86" i="7" s="1"/>
  <c r="FU86" i="7" s="1"/>
  <c r="FV86" i="7" s="1"/>
  <c r="FW86" i="7" s="1"/>
  <c r="FX86" i="7" s="1"/>
  <c r="FY86" i="7" s="1"/>
  <c r="FC111" i="7"/>
  <c r="FD111" i="7" s="1"/>
  <c r="FE111" i="7" s="1"/>
  <c r="FF111" i="7" s="1"/>
  <c r="FG111" i="7" s="1"/>
  <c r="FH111" i="7" s="1"/>
  <c r="FI111" i="7" s="1"/>
  <c r="FJ111" i="7" s="1"/>
  <c r="FK111" i="7" s="1"/>
  <c r="FL111" i="7" s="1"/>
  <c r="FM111" i="7" s="1"/>
  <c r="FN111" i="7" s="1"/>
  <c r="FO111" i="7" s="1"/>
  <c r="FP111" i="7" s="1"/>
  <c r="FQ111" i="7" s="1"/>
  <c r="FR111" i="7" s="1"/>
  <c r="FS111" i="7" s="1"/>
  <c r="FT111" i="7" s="1"/>
  <c r="FU111" i="7" s="1"/>
  <c r="FV111" i="7" s="1"/>
  <c r="FW111" i="7" s="1"/>
  <c r="FX111" i="7" s="1"/>
  <c r="FY111" i="7" s="1"/>
  <c r="FD141" i="7"/>
  <c r="FE141" i="7" s="1"/>
  <c r="FF141" i="7" s="1"/>
  <c r="FG141" i="7" s="1"/>
  <c r="FH141" i="7" s="1"/>
  <c r="FI141" i="7" s="1"/>
  <c r="FJ141" i="7" s="1"/>
  <c r="FK141" i="7" s="1"/>
  <c r="FL141" i="7" s="1"/>
  <c r="FM141" i="7" s="1"/>
  <c r="FN141" i="7" s="1"/>
  <c r="FO141" i="7" s="1"/>
  <c r="FP141" i="7" s="1"/>
  <c r="FQ141" i="7" s="1"/>
  <c r="FR141" i="7" s="1"/>
  <c r="FS141" i="7" s="1"/>
  <c r="FT141" i="7" s="1"/>
  <c r="FU141" i="7" s="1"/>
  <c r="FV141" i="7" s="1"/>
  <c r="FW141" i="7" s="1"/>
  <c r="FX141" i="7" s="1"/>
  <c r="FY141" i="7" s="1"/>
  <c r="FC101" i="7"/>
  <c r="FD101" i="7" s="1"/>
  <c r="FE101" i="7" s="1"/>
  <c r="FF101" i="7" s="1"/>
  <c r="FG101" i="7" s="1"/>
  <c r="FH101" i="7" s="1"/>
  <c r="FI101" i="7" s="1"/>
  <c r="FJ101" i="7" s="1"/>
  <c r="FK101" i="7" s="1"/>
  <c r="FL101" i="7" s="1"/>
  <c r="FM101" i="7" s="1"/>
  <c r="FN101" i="7" s="1"/>
  <c r="FO101" i="7" s="1"/>
  <c r="FP101" i="7" s="1"/>
  <c r="FQ101" i="7" s="1"/>
  <c r="FR101" i="7" s="1"/>
  <c r="FS101" i="7" s="1"/>
  <c r="FT101" i="7" s="1"/>
  <c r="FU101" i="7" s="1"/>
  <c r="FV101" i="7" s="1"/>
  <c r="FW101" i="7" s="1"/>
  <c r="FX101" i="7" s="1"/>
  <c r="FY101" i="7" s="1"/>
  <c r="FC140" i="7"/>
  <c r="FD140" i="7" s="1"/>
  <c r="FE140" i="7" s="1"/>
  <c r="FF140" i="7" s="1"/>
  <c r="FG140" i="7" s="1"/>
  <c r="FH140" i="7" s="1"/>
  <c r="FI140" i="7" s="1"/>
  <c r="FJ140" i="7" s="1"/>
  <c r="FK140" i="7" s="1"/>
  <c r="FL140" i="7" s="1"/>
  <c r="FM140" i="7" s="1"/>
  <c r="FN140" i="7" s="1"/>
  <c r="FO140" i="7" s="1"/>
  <c r="FP140" i="7" s="1"/>
  <c r="FQ140" i="7" s="1"/>
  <c r="FR140" i="7" s="1"/>
  <c r="FS140" i="7" s="1"/>
  <c r="FT140" i="7" s="1"/>
  <c r="FU140" i="7" s="1"/>
  <c r="FV140" i="7" s="1"/>
  <c r="FW140" i="7" s="1"/>
  <c r="FX140" i="7" s="1"/>
  <c r="FY140" i="7" s="1"/>
  <c r="FC151" i="7"/>
  <c r="FD151" i="7" s="1"/>
  <c r="FE151" i="7" s="1"/>
  <c r="FF151" i="7" s="1"/>
  <c r="FG151" i="7" s="1"/>
  <c r="FH151" i="7" s="1"/>
  <c r="FI151" i="7" s="1"/>
  <c r="FJ151" i="7" s="1"/>
  <c r="FK151" i="7" s="1"/>
  <c r="FL151" i="7" s="1"/>
  <c r="FM151" i="7" s="1"/>
  <c r="FN151" i="7" s="1"/>
  <c r="FO151" i="7" s="1"/>
  <c r="FP151" i="7" s="1"/>
  <c r="FQ151" i="7" s="1"/>
  <c r="FR151" i="7" s="1"/>
  <c r="FS151" i="7" s="1"/>
  <c r="FT151" i="7" s="1"/>
  <c r="FU151" i="7" s="1"/>
  <c r="FV151" i="7" s="1"/>
  <c r="FW151" i="7" s="1"/>
  <c r="FX151" i="7" s="1"/>
  <c r="FY151" i="7" s="1"/>
  <c r="FC84" i="7"/>
  <c r="FD84" i="7" s="1"/>
  <c r="FE84" i="7" s="1"/>
  <c r="FF84" i="7" s="1"/>
  <c r="FG84" i="7" s="1"/>
  <c r="FH84" i="7" s="1"/>
  <c r="FI84" i="7" s="1"/>
  <c r="FJ84" i="7" s="1"/>
  <c r="FK84" i="7" s="1"/>
  <c r="FL84" i="7" s="1"/>
  <c r="FM84" i="7" s="1"/>
  <c r="FN84" i="7" s="1"/>
  <c r="FO84" i="7" s="1"/>
  <c r="FP84" i="7" s="1"/>
  <c r="FQ84" i="7" s="1"/>
  <c r="FR84" i="7" s="1"/>
  <c r="FS84" i="7" s="1"/>
  <c r="FT84" i="7" s="1"/>
  <c r="FU84" i="7" s="1"/>
  <c r="FV84" i="7" s="1"/>
  <c r="FW84" i="7" s="1"/>
  <c r="FX84" i="7" s="1"/>
  <c r="FY84" i="7" s="1"/>
  <c r="FC75" i="7"/>
  <c r="FD75" i="7" s="1"/>
  <c r="FE75" i="7" s="1"/>
  <c r="FF75" i="7" s="1"/>
  <c r="FG75" i="7" s="1"/>
  <c r="FH75" i="7" s="1"/>
  <c r="FI75" i="7" s="1"/>
  <c r="FJ75" i="7" s="1"/>
  <c r="FK75" i="7" s="1"/>
  <c r="FL75" i="7" s="1"/>
  <c r="FM75" i="7" s="1"/>
  <c r="FN75" i="7" s="1"/>
  <c r="FO75" i="7" s="1"/>
  <c r="FP75" i="7" s="1"/>
  <c r="FQ75" i="7" s="1"/>
  <c r="FR75" i="7" s="1"/>
  <c r="FS75" i="7" s="1"/>
  <c r="FT75" i="7" s="1"/>
  <c r="FU75" i="7" s="1"/>
  <c r="FV75" i="7" s="1"/>
  <c r="FW75" i="7" s="1"/>
  <c r="FX75" i="7" s="1"/>
  <c r="FY75" i="7" s="1"/>
  <c r="FC81" i="7"/>
  <c r="FD81" i="7" s="1"/>
  <c r="FE81" i="7" s="1"/>
  <c r="FF81" i="7" s="1"/>
  <c r="FG81" i="7" s="1"/>
  <c r="FH81" i="7" s="1"/>
  <c r="FI81" i="7" s="1"/>
  <c r="FJ81" i="7" s="1"/>
  <c r="FK81" i="7" s="1"/>
  <c r="FL81" i="7" s="1"/>
  <c r="FM81" i="7" s="1"/>
  <c r="FN81" i="7" s="1"/>
  <c r="FO81" i="7" s="1"/>
  <c r="FP81" i="7" s="1"/>
  <c r="FQ81" i="7" s="1"/>
  <c r="FR81" i="7" s="1"/>
  <c r="FS81" i="7" s="1"/>
  <c r="FT81" i="7" s="1"/>
  <c r="FU81" i="7" s="1"/>
  <c r="FV81" i="7" s="1"/>
  <c r="FW81" i="7" s="1"/>
  <c r="FX81" i="7" s="1"/>
  <c r="FY81" i="7" s="1"/>
  <c r="FC113" i="7"/>
  <c r="FD113" i="7" s="1"/>
  <c r="FE113" i="7" s="1"/>
  <c r="FF113" i="7" s="1"/>
  <c r="FG113" i="7" s="1"/>
  <c r="FH113" i="7" s="1"/>
  <c r="FI113" i="7" s="1"/>
  <c r="FJ113" i="7" s="1"/>
  <c r="FK113" i="7" s="1"/>
  <c r="FL113" i="7" s="1"/>
  <c r="FM113" i="7" s="1"/>
  <c r="FN113" i="7" s="1"/>
  <c r="FO113" i="7" s="1"/>
  <c r="FP113" i="7" s="1"/>
  <c r="FQ113" i="7" s="1"/>
  <c r="FR113" i="7" s="1"/>
  <c r="FS113" i="7" s="1"/>
  <c r="FT113" i="7" s="1"/>
  <c r="FU113" i="7" s="1"/>
  <c r="FV113" i="7" s="1"/>
  <c r="FW113" i="7" s="1"/>
  <c r="FX113" i="7" s="1"/>
  <c r="FY113" i="7" s="1"/>
  <c r="FC127" i="7"/>
  <c r="FD127" i="7" s="1"/>
  <c r="FE127" i="7" s="1"/>
  <c r="FF127" i="7" s="1"/>
  <c r="FG127" i="7" s="1"/>
  <c r="FH127" i="7" s="1"/>
  <c r="FI127" i="7" s="1"/>
  <c r="FJ127" i="7" s="1"/>
  <c r="FK127" i="7" s="1"/>
  <c r="FL127" i="7" s="1"/>
  <c r="FM127" i="7" s="1"/>
  <c r="FN127" i="7" s="1"/>
  <c r="FO127" i="7" s="1"/>
  <c r="FP127" i="7" s="1"/>
  <c r="FQ127" i="7" s="1"/>
  <c r="FR127" i="7" s="1"/>
  <c r="FS127" i="7" s="1"/>
  <c r="FT127" i="7" s="1"/>
  <c r="FU127" i="7" s="1"/>
  <c r="FV127" i="7" s="1"/>
  <c r="FW127" i="7" s="1"/>
  <c r="FX127" i="7" s="1"/>
  <c r="FY127" i="7" s="1"/>
  <c r="FC119" i="7"/>
  <c r="FD119" i="7" s="1"/>
  <c r="FE119" i="7" s="1"/>
  <c r="FF119" i="7" s="1"/>
  <c r="FG119" i="7" s="1"/>
  <c r="FH119" i="7" s="1"/>
  <c r="FI119" i="7" s="1"/>
  <c r="FJ119" i="7" s="1"/>
  <c r="FK119" i="7" s="1"/>
  <c r="FL119" i="7" s="1"/>
  <c r="FM119" i="7" s="1"/>
  <c r="FN119" i="7" s="1"/>
  <c r="FO119" i="7" s="1"/>
  <c r="FP119" i="7" s="1"/>
  <c r="FQ119" i="7" s="1"/>
  <c r="FR119" i="7" s="1"/>
  <c r="FS119" i="7" s="1"/>
  <c r="FT119" i="7" s="1"/>
  <c r="FU119" i="7" s="1"/>
  <c r="FV119" i="7" s="1"/>
  <c r="FW119" i="7" s="1"/>
  <c r="FX119" i="7" s="1"/>
  <c r="FY119" i="7" s="1"/>
  <c r="FC95" i="7"/>
  <c r="FD95" i="7" s="1"/>
  <c r="FE95" i="7" s="1"/>
  <c r="FF95" i="7" s="1"/>
  <c r="FG95" i="7" s="1"/>
  <c r="FH95" i="7" s="1"/>
  <c r="FI95" i="7" s="1"/>
  <c r="FJ95" i="7" s="1"/>
  <c r="FK95" i="7" s="1"/>
  <c r="FL95" i="7" s="1"/>
  <c r="FM95" i="7" s="1"/>
  <c r="FN95" i="7" s="1"/>
  <c r="FO95" i="7" s="1"/>
  <c r="FP95" i="7" s="1"/>
  <c r="FQ95" i="7" s="1"/>
  <c r="FR95" i="7" s="1"/>
  <c r="FS95" i="7" s="1"/>
  <c r="FT95" i="7" s="1"/>
  <c r="FU95" i="7" s="1"/>
  <c r="FV95" i="7" s="1"/>
  <c r="FW95" i="7" s="1"/>
  <c r="FX95" i="7" s="1"/>
  <c r="FY95" i="7" s="1"/>
  <c r="FC100" i="7"/>
  <c r="FD100" i="7" s="1"/>
  <c r="FE100" i="7" s="1"/>
  <c r="FF100" i="7" s="1"/>
  <c r="FG100" i="7" s="1"/>
  <c r="FH100" i="7" s="1"/>
  <c r="FI100" i="7" s="1"/>
  <c r="FJ100" i="7" s="1"/>
  <c r="FK100" i="7" s="1"/>
  <c r="FL100" i="7" s="1"/>
  <c r="FM100" i="7" s="1"/>
  <c r="FN100" i="7" s="1"/>
  <c r="FO100" i="7" s="1"/>
  <c r="FP100" i="7" s="1"/>
  <c r="FQ100" i="7" s="1"/>
  <c r="FR100" i="7" s="1"/>
  <c r="FS100" i="7" s="1"/>
  <c r="FT100" i="7" s="1"/>
  <c r="FU100" i="7" s="1"/>
  <c r="FV100" i="7" s="1"/>
  <c r="FW100" i="7" s="1"/>
  <c r="FX100" i="7" s="1"/>
  <c r="FY100" i="7" s="1"/>
  <c r="FC122" i="7"/>
  <c r="FD122" i="7" s="1"/>
  <c r="FE122" i="7" s="1"/>
  <c r="FF122" i="7" s="1"/>
  <c r="FG122" i="7" s="1"/>
  <c r="FH122" i="7" s="1"/>
  <c r="FI122" i="7" s="1"/>
  <c r="FJ122" i="7" s="1"/>
  <c r="FK122" i="7" s="1"/>
  <c r="FL122" i="7" s="1"/>
  <c r="FM122" i="7" s="1"/>
  <c r="FN122" i="7" s="1"/>
  <c r="FO122" i="7" s="1"/>
  <c r="FP122" i="7" s="1"/>
  <c r="FQ122" i="7" s="1"/>
  <c r="FR122" i="7" s="1"/>
  <c r="FS122" i="7" s="1"/>
  <c r="FT122" i="7" s="1"/>
  <c r="FU122" i="7" s="1"/>
  <c r="FV122" i="7" s="1"/>
  <c r="FW122" i="7" s="1"/>
  <c r="FX122" i="7" s="1"/>
  <c r="FY122" i="7" s="1"/>
  <c r="FC108" i="7"/>
  <c r="FD108" i="7" s="1"/>
  <c r="FE108" i="7" s="1"/>
  <c r="FF108" i="7" s="1"/>
  <c r="FG108" i="7" s="1"/>
  <c r="FH108" i="7" s="1"/>
  <c r="FI108" i="7" s="1"/>
  <c r="FJ108" i="7" s="1"/>
  <c r="FK108" i="7" s="1"/>
  <c r="FL108" i="7" s="1"/>
  <c r="FM108" i="7" s="1"/>
  <c r="FN108" i="7" s="1"/>
  <c r="FO108" i="7" s="1"/>
  <c r="FP108" i="7" s="1"/>
  <c r="FQ108" i="7" s="1"/>
  <c r="FR108" i="7" s="1"/>
  <c r="FS108" i="7" s="1"/>
  <c r="FT108" i="7" s="1"/>
  <c r="FU108" i="7" s="1"/>
  <c r="FV108" i="7" s="1"/>
  <c r="FW108" i="7" s="1"/>
  <c r="FX108" i="7" s="1"/>
  <c r="FY108" i="7" s="1"/>
  <c r="FC104" i="7"/>
  <c r="FD104" i="7" s="1"/>
  <c r="FE104" i="7" s="1"/>
  <c r="FF104" i="7" s="1"/>
  <c r="FG104" i="7" s="1"/>
  <c r="FH104" i="7" s="1"/>
  <c r="FI104" i="7" s="1"/>
  <c r="FJ104" i="7" s="1"/>
  <c r="FK104" i="7" s="1"/>
  <c r="FL104" i="7" s="1"/>
  <c r="FM104" i="7" s="1"/>
  <c r="FN104" i="7" s="1"/>
  <c r="FO104" i="7" s="1"/>
  <c r="FP104" i="7" s="1"/>
  <c r="FQ104" i="7" s="1"/>
  <c r="FR104" i="7" s="1"/>
  <c r="FS104" i="7" s="1"/>
  <c r="FT104" i="7" s="1"/>
  <c r="FU104" i="7" s="1"/>
  <c r="FV104" i="7" s="1"/>
  <c r="FW104" i="7" s="1"/>
  <c r="FX104" i="7" s="1"/>
  <c r="FY104" i="7" s="1"/>
  <c r="FC118" i="7"/>
  <c r="FD118" i="7" s="1"/>
  <c r="FE118" i="7" s="1"/>
  <c r="FF118" i="7" s="1"/>
  <c r="FG118" i="7" s="1"/>
  <c r="FH118" i="7" s="1"/>
  <c r="FI118" i="7" s="1"/>
  <c r="FJ118" i="7" s="1"/>
  <c r="FK118" i="7" s="1"/>
  <c r="FL118" i="7" s="1"/>
  <c r="FM118" i="7" s="1"/>
  <c r="FN118" i="7" s="1"/>
  <c r="FO118" i="7" s="1"/>
  <c r="FP118" i="7" s="1"/>
  <c r="FQ118" i="7" s="1"/>
  <c r="FR118" i="7" s="1"/>
  <c r="FS118" i="7" s="1"/>
  <c r="FT118" i="7" s="1"/>
  <c r="FU118" i="7" s="1"/>
  <c r="FV118" i="7" s="1"/>
  <c r="FW118" i="7" s="1"/>
  <c r="FX118" i="7" s="1"/>
  <c r="FY118" i="7" s="1"/>
  <c r="FC139" i="7"/>
  <c r="FD139" i="7" s="1"/>
  <c r="FE139" i="7" s="1"/>
  <c r="FF139" i="7" s="1"/>
  <c r="FG139" i="7" s="1"/>
  <c r="FH139" i="7" s="1"/>
  <c r="FI139" i="7" s="1"/>
  <c r="FJ139" i="7" s="1"/>
  <c r="FK139" i="7" s="1"/>
  <c r="FL139" i="7" s="1"/>
  <c r="FM139" i="7" s="1"/>
  <c r="FN139" i="7" s="1"/>
  <c r="FO139" i="7" s="1"/>
  <c r="FP139" i="7" s="1"/>
  <c r="FQ139" i="7" s="1"/>
  <c r="FR139" i="7" s="1"/>
  <c r="FS139" i="7" s="1"/>
  <c r="FT139" i="7" s="1"/>
  <c r="FU139" i="7" s="1"/>
  <c r="FV139" i="7" s="1"/>
  <c r="FW139" i="7" s="1"/>
  <c r="FX139" i="7" s="1"/>
  <c r="FY139" i="7" s="1"/>
  <c r="FC102" i="7"/>
  <c r="FD102" i="7" s="1"/>
  <c r="FE102" i="7" s="1"/>
  <c r="FF102" i="7" s="1"/>
  <c r="FG102" i="7" s="1"/>
  <c r="FH102" i="7" s="1"/>
  <c r="FI102" i="7" s="1"/>
  <c r="FJ102" i="7" s="1"/>
  <c r="FK102" i="7" s="1"/>
  <c r="FL102" i="7" s="1"/>
  <c r="FM102" i="7" s="1"/>
  <c r="FN102" i="7" s="1"/>
  <c r="FO102" i="7" s="1"/>
  <c r="FP102" i="7" s="1"/>
  <c r="FQ102" i="7" s="1"/>
  <c r="FR102" i="7" s="1"/>
  <c r="FS102" i="7" s="1"/>
  <c r="FT102" i="7" s="1"/>
  <c r="FU102" i="7" s="1"/>
  <c r="FV102" i="7" s="1"/>
  <c r="FW102" i="7" s="1"/>
  <c r="FX102" i="7" s="1"/>
  <c r="FY102" i="7" s="1"/>
  <c r="FC96" i="7"/>
  <c r="FD96" i="7" s="1"/>
  <c r="FE96" i="7" s="1"/>
  <c r="FF96" i="7" s="1"/>
  <c r="FG96" i="7" s="1"/>
  <c r="FH96" i="7" s="1"/>
  <c r="FI96" i="7" s="1"/>
  <c r="FJ96" i="7" s="1"/>
  <c r="FK96" i="7" s="1"/>
  <c r="FL96" i="7" s="1"/>
  <c r="FM96" i="7" s="1"/>
  <c r="FN96" i="7" s="1"/>
  <c r="FO96" i="7" s="1"/>
  <c r="FP96" i="7" s="1"/>
  <c r="FQ96" i="7" s="1"/>
  <c r="FR96" i="7" s="1"/>
  <c r="FS96" i="7" s="1"/>
  <c r="FT96" i="7" s="1"/>
  <c r="FU96" i="7" s="1"/>
  <c r="FV96" i="7" s="1"/>
  <c r="FW96" i="7" s="1"/>
  <c r="FX96" i="7" s="1"/>
  <c r="FY96" i="7" s="1"/>
  <c r="FC115" i="7"/>
  <c r="FD115" i="7" s="1"/>
  <c r="FE115" i="7" s="1"/>
  <c r="FF115" i="7" s="1"/>
  <c r="FG115" i="7" s="1"/>
  <c r="FH115" i="7" s="1"/>
  <c r="FI115" i="7" s="1"/>
  <c r="FJ115" i="7" s="1"/>
  <c r="FK115" i="7" s="1"/>
  <c r="FL115" i="7" s="1"/>
  <c r="FM115" i="7" s="1"/>
  <c r="FN115" i="7" s="1"/>
  <c r="FO115" i="7" s="1"/>
  <c r="FP115" i="7" s="1"/>
  <c r="FQ115" i="7" s="1"/>
  <c r="FR115" i="7" s="1"/>
  <c r="FS115" i="7" s="1"/>
  <c r="FT115" i="7" s="1"/>
  <c r="FU115" i="7" s="1"/>
  <c r="FV115" i="7" s="1"/>
  <c r="FW115" i="7" s="1"/>
  <c r="FX115" i="7" s="1"/>
  <c r="FY115" i="7" s="1"/>
  <c r="FC114" i="7"/>
  <c r="FD114" i="7" s="1"/>
  <c r="FE114" i="7" s="1"/>
  <c r="FF114" i="7" s="1"/>
  <c r="FG114" i="7" s="1"/>
  <c r="FH114" i="7" s="1"/>
  <c r="FI114" i="7" s="1"/>
  <c r="FJ114" i="7" s="1"/>
  <c r="FK114" i="7" s="1"/>
  <c r="FL114" i="7" s="1"/>
  <c r="FM114" i="7" s="1"/>
  <c r="FN114" i="7" s="1"/>
  <c r="FO114" i="7" s="1"/>
  <c r="FP114" i="7" s="1"/>
  <c r="FQ114" i="7" s="1"/>
  <c r="FR114" i="7" s="1"/>
  <c r="FS114" i="7" s="1"/>
  <c r="FT114" i="7" s="1"/>
  <c r="FU114" i="7" s="1"/>
  <c r="FV114" i="7" s="1"/>
  <c r="FW114" i="7" s="1"/>
  <c r="FX114" i="7" s="1"/>
  <c r="FY114" i="7" s="1"/>
  <c r="FC159" i="7"/>
  <c r="FD159" i="7" s="1"/>
  <c r="FE159" i="7" s="1"/>
  <c r="FF159" i="7" s="1"/>
  <c r="FG159" i="7" s="1"/>
  <c r="FH159" i="7" s="1"/>
  <c r="FI159" i="7" s="1"/>
  <c r="FJ159" i="7" s="1"/>
  <c r="FK159" i="7" s="1"/>
  <c r="FL159" i="7" s="1"/>
  <c r="FM159" i="7" s="1"/>
  <c r="FN159" i="7" s="1"/>
  <c r="FO159" i="7" s="1"/>
  <c r="FP159" i="7" s="1"/>
  <c r="FQ159" i="7" s="1"/>
  <c r="FR159" i="7" s="1"/>
  <c r="FS159" i="7" s="1"/>
  <c r="FT159" i="7" s="1"/>
  <c r="FU159" i="7" s="1"/>
  <c r="FV159" i="7" s="1"/>
  <c r="FW159" i="7" s="1"/>
  <c r="FX159" i="7" s="1"/>
  <c r="FY159" i="7" s="1"/>
  <c r="FD64" i="7"/>
  <c r="FE64" i="7" s="1"/>
  <c r="FF64" i="7" s="1"/>
  <c r="FG64" i="7" s="1"/>
  <c r="FH64" i="7" s="1"/>
  <c r="FI64" i="7" s="1"/>
  <c r="FJ64" i="7" s="1"/>
  <c r="FK64" i="7" s="1"/>
  <c r="FL64" i="7" s="1"/>
  <c r="FM64" i="7" s="1"/>
  <c r="FN64" i="7" s="1"/>
  <c r="FO64" i="7" s="1"/>
  <c r="FP64" i="7" s="1"/>
  <c r="FQ64" i="7" s="1"/>
  <c r="FR64" i="7" s="1"/>
  <c r="FS64" i="7" s="1"/>
  <c r="FT64" i="7" s="1"/>
  <c r="FU64" i="7" s="1"/>
  <c r="FV64" i="7" s="1"/>
  <c r="FW64" i="7" s="1"/>
  <c r="FX64" i="7" s="1"/>
  <c r="FY64" i="7" s="1"/>
  <c r="FC124" i="7"/>
  <c r="FD124" i="7" s="1"/>
  <c r="FE124" i="7" s="1"/>
  <c r="FF124" i="7" s="1"/>
  <c r="FG124" i="7" s="1"/>
  <c r="FH124" i="7" s="1"/>
  <c r="FI124" i="7" s="1"/>
  <c r="FJ124" i="7" s="1"/>
  <c r="FK124" i="7" s="1"/>
  <c r="FL124" i="7" s="1"/>
  <c r="FM124" i="7" s="1"/>
  <c r="FN124" i="7" s="1"/>
  <c r="FO124" i="7" s="1"/>
  <c r="FP124" i="7" s="1"/>
  <c r="FQ124" i="7" s="1"/>
  <c r="FR124" i="7" s="1"/>
  <c r="FS124" i="7" s="1"/>
  <c r="FT124" i="7" s="1"/>
  <c r="FU124" i="7" s="1"/>
  <c r="FV124" i="7" s="1"/>
  <c r="FW124" i="7" s="1"/>
  <c r="FX124" i="7" s="1"/>
  <c r="FY124" i="7" s="1"/>
  <c r="FC137" i="7"/>
  <c r="FD137" i="7" s="1"/>
  <c r="FE137" i="7" s="1"/>
  <c r="FF137" i="7" s="1"/>
  <c r="FG137" i="7" s="1"/>
  <c r="FH137" i="7" s="1"/>
  <c r="FI137" i="7" s="1"/>
  <c r="FJ137" i="7" s="1"/>
  <c r="FK137" i="7" s="1"/>
  <c r="FL137" i="7" s="1"/>
  <c r="FM137" i="7" s="1"/>
  <c r="FN137" i="7" s="1"/>
  <c r="FO137" i="7" s="1"/>
  <c r="FP137" i="7" s="1"/>
  <c r="FQ137" i="7" s="1"/>
  <c r="FR137" i="7" s="1"/>
  <c r="FS137" i="7" s="1"/>
  <c r="FT137" i="7" s="1"/>
  <c r="FU137" i="7" s="1"/>
  <c r="FV137" i="7" s="1"/>
  <c r="FW137" i="7" s="1"/>
  <c r="FX137" i="7" s="1"/>
  <c r="FY137" i="7" s="1"/>
  <c r="FC71" i="7"/>
  <c r="FD71" i="7" s="1"/>
  <c r="FE71" i="7" s="1"/>
  <c r="FF71" i="7" s="1"/>
  <c r="FG71" i="7" s="1"/>
  <c r="FH71" i="7" s="1"/>
  <c r="FI71" i="7" s="1"/>
  <c r="FJ71" i="7" s="1"/>
  <c r="FK71" i="7" s="1"/>
  <c r="FL71" i="7" s="1"/>
  <c r="FM71" i="7" s="1"/>
  <c r="FN71" i="7" s="1"/>
  <c r="FO71" i="7" s="1"/>
  <c r="FP71" i="7" s="1"/>
  <c r="FQ71" i="7" s="1"/>
  <c r="FR71" i="7" s="1"/>
  <c r="FS71" i="7" s="1"/>
  <c r="FT71" i="7" s="1"/>
  <c r="FU71" i="7" s="1"/>
  <c r="FV71" i="7" s="1"/>
  <c r="FW71" i="7" s="1"/>
  <c r="FX71" i="7" s="1"/>
  <c r="FY71" i="7" s="1"/>
  <c r="FC153" i="7"/>
  <c r="FD153" i="7" s="1"/>
  <c r="FE153" i="7" s="1"/>
  <c r="FF153" i="7" s="1"/>
  <c r="FG153" i="7" s="1"/>
  <c r="FH153" i="7" s="1"/>
  <c r="FI153" i="7" s="1"/>
  <c r="FJ153" i="7" s="1"/>
  <c r="FK153" i="7" s="1"/>
  <c r="FL153" i="7" s="1"/>
  <c r="FM153" i="7" s="1"/>
  <c r="FN153" i="7" s="1"/>
  <c r="FO153" i="7" s="1"/>
  <c r="FP153" i="7" s="1"/>
  <c r="FQ153" i="7" s="1"/>
  <c r="FR153" i="7" s="1"/>
  <c r="FS153" i="7" s="1"/>
  <c r="FT153" i="7" s="1"/>
  <c r="FU153" i="7" s="1"/>
  <c r="FV153" i="7" s="1"/>
  <c r="FW153" i="7" s="1"/>
  <c r="FX153" i="7" s="1"/>
  <c r="FY153" i="7" s="1"/>
  <c r="FD161" i="7"/>
  <c r="FE161" i="7" s="1"/>
  <c r="FF161" i="7" s="1"/>
  <c r="FG161" i="7" s="1"/>
  <c r="FH161" i="7" s="1"/>
  <c r="FI161" i="7" s="1"/>
  <c r="FJ161" i="7" s="1"/>
  <c r="FK161" i="7" s="1"/>
  <c r="FL161" i="7" s="1"/>
  <c r="FM161" i="7" s="1"/>
  <c r="FN161" i="7" s="1"/>
  <c r="FO161" i="7" s="1"/>
  <c r="FP161" i="7" s="1"/>
  <c r="FQ161" i="7" s="1"/>
  <c r="FR161" i="7" s="1"/>
  <c r="FS161" i="7" s="1"/>
  <c r="FT161" i="7" s="1"/>
  <c r="FU161" i="7" s="1"/>
  <c r="FV161" i="7" s="1"/>
  <c r="FW161" i="7" s="1"/>
  <c r="FX161" i="7" s="1"/>
  <c r="FY161" i="7" s="1"/>
  <c r="FC154" i="7"/>
  <c r="FD154" i="7" s="1"/>
  <c r="FE154" i="7" s="1"/>
  <c r="FF154" i="7" s="1"/>
  <c r="FG154" i="7" s="1"/>
  <c r="FH154" i="7" s="1"/>
  <c r="FI154" i="7" s="1"/>
  <c r="FJ154" i="7" s="1"/>
  <c r="FK154" i="7" s="1"/>
  <c r="FL154" i="7" s="1"/>
  <c r="FM154" i="7" s="1"/>
  <c r="FN154" i="7" s="1"/>
  <c r="FO154" i="7" s="1"/>
  <c r="FP154" i="7" s="1"/>
  <c r="FQ154" i="7" s="1"/>
  <c r="FR154" i="7" s="1"/>
  <c r="FS154" i="7" s="1"/>
  <c r="FT154" i="7" s="1"/>
  <c r="FU154" i="7" s="1"/>
  <c r="FV154" i="7" s="1"/>
  <c r="FW154" i="7" s="1"/>
  <c r="FX154" i="7" s="1"/>
  <c r="FY154" i="7" s="1"/>
  <c r="FC109" i="7"/>
  <c r="FD109" i="7" s="1"/>
  <c r="FE109" i="7" s="1"/>
  <c r="FF109" i="7" s="1"/>
  <c r="FG109" i="7" s="1"/>
  <c r="FH109" i="7" s="1"/>
  <c r="FI109" i="7" s="1"/>
  <c r="FJ109" i="7" s="1"/>
  <c r="FK109" i="7" s="1"/>
  <c r="FL109" i="7" s="1"/>
  <c r="FM109" i="7" s="1"/>
  <c r="FN109" i="7" s="1"/>
  <c r="FO109" i="7" s="1"/>
  <c r="FP109" i="7" s="1"/>
  <c r="FQ109" i="7" s="1"/>
  <c r="FR109" i="7" s="1"/>
  <c r="FS109" i="7" s="1"/>
  <c r="FT109" i="7" s="1"/>
  <c r="FU109" i="7" s="1"/>
  <c r="FV109" i="7" s="1"/>
  <c r="FW109" i="7" s="1"/>
  <c r="FX109" i="7" s="1"/>
  <c r="FY109" i="7" s="1"/>
  <c r="FC158" i="7"/>
  <c r="FD158" i="7" s="1"/>
  <c r="FE158" i="7" s="1"/>
  <c r="FF158" i="7" s="1"/>
  <c r="FG158" i="7" s="1"/>
  <c r="FH158" i="7" s="1"/>
  <c r="FI158" i="7" s="1"/>
  <c r="FJ158" i="7" s="1"/>
  <c r="FK158" i="7" s="1"/>
  <c r="FL158" i="7" s="1"/>
  <c r="FM158" i="7" s="1"/>
  <c r="FN158" i="7" s="1"/>
  <c r="FO158" i="7" s="1"/>
  <c r="FP158" i="7" s="1"/>
  <c r="FQ158" i="7" s="1"/>
  <c r="FR158" i="7" s="1"/>
  <c r="FS158" i="7" s="1"/>
  <c r="FT158" i="7" s="1"/>
  <c r="FU158" i="7" s="1"/>
  <c r="FV158" i="7" s="1"/>
  <c r="FW158" i="7" s="1"/>
  <c r="FX158" i="7" s="1"/>
  <c r="FY158" i="7" s="1"/>
  <c r="FC69" i="7"/>
  <c r="FD69" i="7" s="1"/>
  <c r="FE69" i="7" s="1"/>
  <c r="FF69" i="7" s="1"/>
  <c r="FG69" i="7" s="1"/>
  <c r="FH69" i="7" s="1"/>
  <c r="FI69" i="7" s="1"/>
  <c r="FJ69" i="7" s="1"/>
  <c r="FK69" i="7" s="1"/>
  <c r="FL69" i="7" s="1"/>
  <c r="FM69" i="7" s="1"/>
  <c r="FN69" i="7" s="1"/>
  <c r="FO69" i="7" s="1"/>
  <c r="FP69" i="7" s="1"/>
  <c r="FQ69" i="7" s="1"/>
  <c r="FR69" i="7" s="1"/>
  <c r="FS69" i="7" s="1"/>
  <c r="FT69" i="7" s="1"/>
  <c r="FU69" i="7" s="1"/>
  <c r="FV69" i="7" s="1"/>
  <c r="FW69" i="7" s="1"/>
  <c r="FX69" i="7" s="1"/>
  <c r="FY69" i="7" s="1"/>
  <c r="FC93" i="7"/>
  <c r="FD93" i="7" s="1"/>
  <c r="FE93" i="7" s="1"/>
  <c r="FF93" i="7" s="1"/>
  <c r="FG93" i="7" s="1"/>
  <c r="FH93" i="7" s="1"/>
  <c r="FI93" i="7" s="1"/>
  <c r="FJ93" i="7" s="1"/>
  <c r="FK93" i="7" s="1"/>
  <c r="FL93" i="7" s="1"/>
  <c r="FM93" i="7" s="1"/>
  <c r="FN93" i="7" s="1"/>
  <c r="FO93" i="7" s="1"/>
  <c r="FP93" i="7" s="1"/>
  <c r="FQ93" i="7" s="1"/>
  <c r="FR93" i="7" s="1"/>
  <c r="FS93" i="7" s="1"/>
  <c r="FT93" i="7" s="1"/>
  <c r="FU93" i="7" s="1"/>
  <c r="FV93" i="7" s="1"/>
  <c r="FW93" i="7" s="1"/>
  <c r="FX93" i="7" s="1"/>
  <c r="FY93" i="7" s="1"/>
  <c r="FC76" i="7"/>
  <c r="FD76" i="7" s="1"/>
  <c r="FE76" i="7" s="1"/>
  <c r="FF76" i="7" s="1"/>
  <c r="FG76" i="7" s="1"/>
  <c r="FH76" i="7" s="1"/>
  <c r="FI76" i="7" s="1"/>
  <c r="FJ76" i="7" s="1"/>
  <c r="FK76" i="7" s="1"/>
  <c r="FL76" i="7" s="1"/>
  <c r="FM76" i="7" s="1"/>
  <c r="FN76" i="7" s="1"/>
  <c r="FO76" i="7" s="1"/>
  <c r="FP76" i="7" s="1"/>
  <c r="FQ76" i="7" s="1"/>
  <c r="FR76" i="7" s="1"/>
  <c r="FS76" i="7" s="1"/>
  <c r="FT76" i="7" s="1"/>
  <c r="FU76" i="7" s="1"/>
  <c r="FV76" i="7" s="1"/>
  <c r="FW76" i="7" s="1"/>
  <c r="FX76" i="7" s="1"/>
  <c r="FY76" i="7" s="1"/>
  <c r="FD144" i="7"/>
  <c r="FE144" i="7" s="1"/>
  <c r="FF144" i="7" s="1"/>
  <c r="FG144" i="7" s="1"/>
  <c r="FH144" i="7" s="1"/>
  <c r="FI144" i="7" s="1"/>
  <c r="FJ144" i="7" s="1"/>
  <c r="FK144" i="7" s="1"/>
  <c r="FL144" i="7" s="1"/>
  <c r="FM144" i="7" s="1"/>
  <c r="FN144" i="7" s="1"/>
  <c r="FO144" i="7" s="1"/>
  <c r="FP144" i="7" s="1"/>
  <c r="FQ144" i="7" s="1"/>
  <c r="FR144" i="7" s="1"/>
  <c r="FS144" i="7" s="1"/>
  <c r="FT144" i="7" s="1"/>
  <c r="FU144" i="7" s="1"/>
  <c r="FV144" i="7" s="1"/>
  <c r="FW144" i="7" s="1"/>
  <c r="FX144" i="7" s="1"/>
  <c r="FY144" i="7" s="1"/>
  <c r="FC74" i="7"/>
  <c r="FD74" i="7" s="1"/>
  <c r="FE74" i="7" s="1"/>
  <c r="FF74" i="7" s="1"/>
  <c r="FG74" i="7" s="1"/>
  <c r="FH74" i="7" s="1"/>
  <c r="FI74" i="7" s="1"/>
  <c r="FJ74" i="7" s="1"/>
  <c r="FK74" i="7" s="1"/>
  <c r="FL74" i="7" s="1"/>
  <c r="FM74" i="7" s="1"/>
  <c r="FN74" i="7" s="1"/>
  <c r="FO74" i="7" s="1"/>
  <c r="FP74" i="7" s="1"/>
  <c r="FQ74" i="7" s="1"/>
  <c r="FR74" i="7" s="1"/>
  <c r="FS74" i="7" s="1"/>
  <c r="FT74" i="7" s="1"/>
  <c r="FU74" i="7" s="1"/>
  <c r="FV74" i="7" s="1"/>
  <c r="FW74" i="7" s="1"/>
  <c r="FX74" i="7" s="1"/>
  <c r="FY74" i="7" s="1"/>
  <c r="FC152" i="7"/>
  <c r="FD152" i="7" s="1"/>
  <c r="FE152" i="7" s="1"/>
  <c r="FF152" i="7" s="1"/>
  <c r="FG152" i="7" s="1"/>
  <c r="FH152" i="7" s="1"/>
  <c r="FI152" i="7" s="1"/>
  <c r="FJ152" i="7" s="1"/>
  <c r="FK152" i="7" s="1"/>
  <c r="FL152" i="7" s="1"/>
  <c r="FM152" i="7" s="1"/>
  <c r="FN152" i="7" s="1"/>
  <c r="FO152" i="7" s="1"/>
  <c r="FP152" i="7" s="1"/>
  <c r="FQ152" i="7" s="1"/>
  <c r="FR152" i="7" s="1"/>
  <c r="FS152" i="7" s="1"/>
  <c r="FT152" i="7" s="1"/>
  <c r="FU152" i="7" s="1"/>
  <c r="FV152" i="7" s="1"/>
  <c r="FW152" i="7" s="1"/>
  <c r="FX152" i="7" s="1"/>
  <c r="FY152" i="7" s="1"/>
  <c r="FC145" i="7"/>
  <c r="FD145" i="7" s="1"/>
  <c r="FE145" i="7" s="1"/>
  <c r="FF145" i="7" s="1"/>
  <c r="FG145" i="7" s="1"/>
  <c r="FH145" i="7" s="1"/>
  <c r="FI145" i="7" s="1"/>
  <c r="FJ145" i="7" s="1"/>
  <c r="FK145" i="7" s="1"/>
  <c r="FL145" i="7" s="1"/>
  <c r="FM145" i="7" s="1"/>
  <c r="FN145" i="7" s="1"/>
  <c r="FO145" i="7" s="1"/>
  <c r="FP145" i="7" s="1"/>
  <c r="FQ145" i="7" s="1"/>
  <c r="FR145" i="7" s="1"/>
  <c r="FS145" i="7" s="1"/>
  <c r="FT145" i="7" s="1"/>
  <c r="FU145" i="7" s="1"/>
  <c r="FV145" i="7" s="1"/>
  <c r="FW145" i="7" s="1"/>
  <c r="FX145" i="7" s="1"/>
  <c r="FY145" i="7" s="1"/>
  <c r="FC107" i="7"/>
  <c r="FD107" i="7" s="1"/>
  <c r="FE107" i="7" s="1"/>
  <c r="FF107" i="7" s="1"/>
  <c r="FG107" i="7" s="1"/>
  <c r="FH107" i="7" s="1"/>
  <c r="FI107" i="7" s="1"/>
  <c r="FJ107" i="7" s="1"/>
  <c r="FK107" i="7" s="1"/>
  <c r="FL107" i="7" s="1"/>
  <c r="FM107" i="7" s="1"/>
  <c r="FN107" i="7" s="1"/>
  <c r="FO107" i="7" s="1"/>
  <c r="FP107" i="7" s="1"/>
  <c r="FQ107" i="7" s="1"/>
  <c r="FR107" i="7" s="1"/>
  <c r="FS107" i="7" s="1"/>
  <c r="FT107" i="7" s="1"/>
  <c r="FU107" i="7" s="1"/>
  <c r="FV107" i="7" s="1"/>
  <c r="FW107" i="7" s="1"/>
  <c r="FX107" i="7" s="1"/>
  <c r="FY107" i="7" s="1"/>
  <c r="FC148" i="7"/>
  <c r="FD148" i="7" s="1"/>
  <c r="FE148" i="7" s="1"/>
  <c r="FF148" i="7" s="1"/>
  <c r="FG148" i="7" s="1"/>
  <c r="FH148" i="7" s="1"/>
  <c r="FI148" i="7" s="1"/>
  <c r="FJ148" i="7" s="1"/>
  <c r="FK148" i="7" s="1"/>
  <c r="FL148" i="7" s="1"/>
  <c r="FM148" i="7" s="1"/>
  <c r="FN148" i="7" s="1"/>
  <c r="FO148" i="7" s="1"/>
  <c r="FP148" i="7" s="1"/>
  <c r="FQ148" i="7" s="1"/>
  <c r="FR148" i="7" s="1"/>
  <c r="FS148" i="7" s="1"/>
  <c r="FT148" i="7" s="1"/>
  <c r="FU148" i="7" s="1"/>
  <c r="FV148" i="7" s="1"/>
  <c r="FW148" i="7" s="1"/>
  <c r="FX148" i="7" s="1"/>
  <c r="FY148" i="7" s="1"/>
  <c r="FC63" i="7"/>
  <c r="FD63" i="7" s="1"/>
  <c r="FE63" i="7" s="1"/>
  <c r="FF63" i="7" s="1"/>
  <c r="FG63" i="7" s="1"/>
  <c r="FH63" i="7" s="1"/>
  <c r="FI63" i="7" s="1"/>
  <c r="FJ63" i="7" s="1"/>
  <c r="FK63" i="7" s="1"/>
  <c r="FL63" i="7" s="1"/>
  <c r="FM63" i="7" s="1"/>
  <c r="FN63" i="7" s="1"/>
  <c r="FO63" i="7" s="1"/>
  <c r="FP63" i="7" s="1"/>
  <c r="FQ63" i="7" s="1"/>
  <c r="FR63" i="7" s="1"/>
  <c r="FS63" i="7" s="1"/>
  <c r="FT63" i="7" s="1"/>
  <c r="FU63" i="7" s="1"/>
  <c r="FV63" i="7" s="1"/>
  <c r="FW63" i="7" s="1"/>
  <c r="FX63" i="7" s="1"/>
  <c r="FY63" i="7" s="1"/>
  <c r="FC126" i="7"/>
  <c r="FD126" i="7" s="1"/>
  <c r="FE126" i="7" s="1"/>
  <c r="FF126" i="7" s="1"/>
  <c r="FG126" i="7" s="1"/>
  <c r="FH126" i="7" s="1"/>
  <c r="FI126" i="7" s="1"/>
  <c r="FJ126" i="7" s="1"/>
  <c r="FK126" i="7" s="1"/>
  <c r="FL126" i="7" s="1"/>
  <c r="FM126" i="7" s="1"/>
  <c r="FN126" i="7" s="1"/>
  <c r="FO126" i="7" s="1"/>
  <c r="FP126" i="7" s="1"/>
  <c r="FQ126" i="7" s="1"/>
  <c r="FR126" i="7" s="1"/>
  <c r="FS126" i="7" s="1"/>
  <c r="FT126" i="7" s="1"/>
  <c r="FU126" i="7" s="1"/>
  <c r="FV126" i="7" s="1"/>
  <c r="FW126" i="7" s="1"/>
  <c r="FX126" i="7" s="1"/>
  <c r="FY126" i="7" s="1"/>
  <c r="FC121" i="7"/>
  <c r="FD121" i="7" s="1"/>
  <c r="FE121" i="7" s="1"/>
  <c r="FF121" i="7" s="1"/>
  <c r="FG121" i="7" s="1"/>
  <c r="FH121" i="7" s="1"/>
  <c r="FI121" i="7" s="1"/>
  <c r="FJ121" i="7" s="1"/>
  <c r="FK121" i="7" s="1"/>
  <c r="FL121" i="7" s="1"/>
  <c r="FM121" i="7" s="1"/>
  <c r="FN121" i="7" s="1"/>
  <c r="FO121" i="7" s="1"/>
  <c r="FP121" i="7" s="1"/>
  <c r="FQ121" i="7" s="1"/>
  <c r="FR121" i="7" s="1"/>
  <c r="FS121" i="7" s="1"/>
  <c r="FT121" i="7" s="1"/>
  <c r="FU121" i="7" s="1"/>
  <c r="FV121" i="7" s="1"/>
  <c r="FW121" i="7" s="1"/>
  <c r="FX121" i="7" s="1"/>
  <c r="FY121" i="7" s="1"/>
  <c r="FC125" i="7"/>
  <c r="FD125" i="7" s="1"/>
  <c r="FE125" i="7" s="1"/>
  <c r="FF125" i="7" s="1"/>
  <c r="FG125" i="7" s="1"/>
  <c r="FH125" i="7" s="1"/>
  <c r="FI125" i="7" s="1"/>
  <c r="FJ125" i="7" s="1"/>
  <c r="FK125" i="7" s="1"/>
  <c r="FL125" i="7" s="1"/>
  <c r="FM125" i="7" s="1"/>
  <c r="FN125" i="7" s="1"/>
  <c r="FO125" i="7" s="1"/>
  <c r="FP125" i="7" s="1"/>
  <c r="FQ125" i="7" s="1"/>
  <c r="FR125" i="7" s="1"/>
  <c r="FS125" i="7" s="1"/>
  <c r="FT125" i="7" s="1"/>
  <c r="FU125" i="7" s="1"/>
  <c r="FV125" i="7" s="1"/>
  <c r="FW125" i="7" s="1"/>
  <c r="FX125" i="7" s="1"/>
  <c r="FY125" i="7" s="1"/>
  <c r="FC156" i="7"/>
  <c r="FD156" i="7" s="1"/>
  <c r="FE156" i="7" s="1"/>
  <c r="FF156" i="7" s="1"/>
  <c r="FG156" i="7" s="1"/>
  <c r="FH156" i="7" s="1"/>
  <c r="FI156" i="7" s="1"/>
  <c r="FJ156" i="7" s="1"/>
  <c r="FK156" i="7" s="1"/>
  <c r="FL156" i="7" s="1"/>
  <c r="FM156" i="7" s="1"/>
  <c r="FN156" i="7" s="1"/>
  <c r="FO156" i="7" s="1"/>
  <c r="FP156" i="7" s="1"/>
  <c r="FQ156" i="7" s="1"/>
  <c r="FR156" i="7" s="1"/>
  <c r="FS156" i="7" s="1"/>
  <c r="FT156" i="7" s="1"/>
  <c r="FU156" i="7" s="1"/>
  <c r="FV156" i="7" s="1"/>
  <c r="FW156" i="7" s="1"/>
  <c r="FX156" i="7" s="1"/>
  <c r="FY156" i="7" s="1"/>
  <c r="FC142" i="7"/>
  <c r="FD142" i="7" s="1"/>
  <c r="FE142" i="7" s="1"/>
  <c r="FF142" i="7" s="1"/>
  <c r="FG142" i="7" s="1"/>
  <c r="FH142" i="7" s="1"/>
  <c r="FI142" i="7" s="1"/>
  <c r="FJ142" i="7" s="1"/>
  <c r="FK142" i="7" s="1"/>
  <c r="FL142" i="7" s="1"/>
  <c r="FM142" i="7" s="1"/>
  <c r="FN142" i="7" s="1"/>
  <c r="FO142" i="7" s="1"/>
  <c r="FP142" i="7" s="1"/>
  <c r="FQ142" i="7" s="1"/>
  <c r="FR142" i="7" s="1"/>
  <c r="FS142" i="7" s="1"/>
  <c r="FT142" i="7" s="1"/>
  <c r="FU142" i="7" s="1"/>
  <c r="FV142" i="7" s="1"/>
  <c r="FW142" i="7" s="1"/>
  <c r="FX142" i="7" s="1"/>
  <c r="FY142" i="7" s="1"/>
  <c r="FC83" i="7"/>
  <c r="FD83" i="7" s="1"/>
  <c r="FE83" i="7" s="1"/>
  <c r="FF83" i="7" s="1"/>
  <c r="FG83" i="7" s="1"/>
  <c r="FH83" i="7" s="1"/>
  <c r="FI83" i="7" s="1"/>
  <c r="FJ83" i="7" s="1"/>
  <c r="FK83" i="7" s="1"/>
  <c r="FL83" i="7" s="1"/>
  <c r="FM83" i="7" s="1"/>
  <c r="FN83" i="7" s="1"/>
  <c r="FO83" i="7" s="1"/>
  <c r="FP83" i="7" s="1"/>
  <c r="FQ83" i="7" s="1"/>
  <c r="FR83" i="7" s="1"/>
  <c r="FS83" i="7" s="1"/>
  <c r="FT83" i="7" s="1"/>
  <c r="FU83" i="7" s="1"/>
  <c r="FV83" i="7" s="1"/>
  <c r="FW83" i="7" s="1"/>
  <c r="FX83" i="7" s="1"/>
  <c r="FY83" i="7" s="1"/>
  <c r="FC73" i="7"/>
  <c r="FD73" i="7" s="1"/>
  <c r="FE73" i="7" s="1"/>
  <c r="FF73" i="7" s="1"/>
  <c r="FG73" i="7" s="1"/>
  <c r="FH73" i="7" s="1"/>
  <c r="FI73" i="7" s="1"/>
  <c r="FJ73" i="7" s="1"/>
  <c r="FK73" i="7" s="1"/>
  <c r="FL73" i="7" s="1"/>
  <c r="FM73" i="7" s="1"/>
  <c r="FN73" i="7" s="1"/>
  <c r="FO73" i="7" s="1"/>
  <c r="FP73" i="7" s="1"/>
  <c r="FQ73" i="7" s="1"/>
  <c r="FR73" i="7" s="1"/>
  <c r="FS73" i="7" s="1"/>
  <c r="FT73" i="7" s="1"/>
  <c r="FU73" i="7" s="1"/>
  <c r="FV73" i="7" s="1"/>
  <c r="FW73" i="7" s="1"/>
  <c r="FX73" i="7" s="1"/>
  <c r="FY73" i="7" s="1"/>
  <c r="FC128" i="7"/>
  <c r="FD128" i="7" s="1"/>
  <c r="FE128" i="7" s="1"/>
  <c r="FF128" i="7" s="1"/>
  <c r="FG128" i="7" s="1"/>
  <c r="FH128" i="7" s="1"/>
  <c r="FI128" i="7" s="1"/>
  <c r="FJ128" i="7" s="1"/>
  <c r="FK128" i="7" s="1"/>
  <c r="FL128" i="7" s="1"/>
  <c r="FM128" i="7" s="1"/>
  <c r="FN128" i="7" s="1"/>
  <c r="FO128" i="7" s="1"/>
  <c r="FP128" i="7" s="1"/>
  <c r="FQ128" i="7" s="1"/>
  <c r="FR128" i="7" s="1"/>
  <c r="FS128" i="7" s="1"/>
  <c r="FT128" i="7" s="1"/>
  <c r="FU128" i="7" s="1"/>
  <c r="FV128" i="7" s="1"/>
  <c r="FW128" i="7" s="1"/>
  <c r="FX128" i="7" s="1"/>
  <c r="FY128" i="7" s="1"/>
  <c r="FC110" i="7"/>
  <c r="FD110" i="7" s="1"/>
  <c r="FE110" i="7" s="1"/>
  <c r="FF110" i="7" s="1"/>
  <c r="FG110" i="7" s="1"/>
  <c r="FH110" i="7" s="1"/>
  <c r="FI110" i="7" s="1"/>
  <c r="FJ110" i="7" s="1"/>
  <c r="FK110" i="7" s="1"/>
  <c r="FL110" i="7" s="1"/>
  <c r="FM110" i="7" s="1"/>
  <c r="FN110" i="7" s="1"/>
  <c r="FO110" i="7" s="1"/>
  <c r="FP110" i="7" s="1"/>
  <c r="FQ110" i="7" s="1"/>
  <c r="FR110" i="7" s="1"/>
  <c r="FS110" i="7" s="1"/>
  <c r="FT110" i="7" s="1"/>
  <c r="FU110" i="7" s="1"/>
  <c r="FV110" i="7" s="1"/>
  <c r="FW110" i="7" s="1"/>
  <c r="FX110" i="7" s="1"/>
  <c r="FY110" i="7" s="1"/>
  <c r="FC133" i="7"/>
  <c r="FD133" i="7" s="1"/>
  <c r="FE133" i="7" s="1"/>
  <c r="FF133" i="7" s="1"/>
  <c r="FG133" i="7" s="1"/>
  <c r="FH133" i="7" s="1"/>
  <c r="FI133" i="7" s="1"/>
  <c r="FJ133" i="7" s="1"/>
  <c r="FK133" i="7" s="1"/>
  <c r="FL133" i="7" s="1"/>
  <c r="FM133" i="7" s="1"/>
  <c r="FN133" i="7" s="1"/>
  <c r="FO133" i="7" s="1"/>
  <c r="FP133" i="7" s="1"/>
  <c r="FQ133" i="7" s="1"/>
  <c r="FR133" i="7" s="1"/>
  <c r="FS133" i="7" s="1"/>
  <c r="FT133" i="7" s="1"/>
  <c r="FU133" i="7" s="1"/>
  <c r="FV133" i="7" s="1"/>
  <c r="FW133" i="7" s="1"/>
  <c r="FX133" i="7" s="1"/>
  <c r="FY133" i="7" s="1"/>
  <c r="FC97" i="7"/>
  <c r="FD97" i="7" s="1"/>
  <c r="FE97" i="7" s="1"/>
  <c r="FF97" i="7" s="1"/>
  <c r="FG97" i="7" s="1"/>
  <c r="FH97" i="7" s="1"/>
  <c r="FI97" i="7" s="1"/>
  <c r="FJ97" i="7" s="1"/>
  <c r="FK97" i="7" s="1"/>
  <c r="FL97" i="7" s="1"/>
  <c r="FM97" i="7" s="1"/>
  <c r="FN97" i="7" s="1"/>
  <c r="FO97" i="7" s="1"/>
  <c r="FP97" i="7" s="1"/>
  <c r="FQ97" i="7" s="1"/>
  <c r="FR97" i="7" s="1"/>
  <c r="FS97" i="7" s="1"/>
  <c r="FT97" i="7" s="1"/>
  <c r="FU97" i="7" s="1"/>
  <c r="FV97" i="7" s="1"/>
  <c r="FW97" i="7" s="1"/>
  <c r="FX97" i="7" s="1"/>
  <c r="FY97" i="7" s="1"/>
  <c r="FC146" i="7"/>
  <c r="FD146" i="7" s="1"/>
  <c r="FE146" i="7" s="1"/>
  <c r="FF146" i="7" s="1"/>
  <c r="FG146" i="7" s="1"/>
  <c r="FH146" i="7" s="1"/>
  <c r="FI146" i="7" s="1"/>
  <c r="FJ146" i="7" s="1"/>
  <c r="FK146" i="7" s="1"/>
  <c r="FL146" i="7" s="1"/>
  <c r="FM146" i="7" s="1"/>
  <c r="FN146" i="7" s="1"/>
  <c r="FO146" i="7" s="1"/>
  <c r="FP146" i="7" s="1"/>
  <c r="FQ146" i="7" s="1"/>
  <c r="FR146" i="7" s="1"/>
  <c r="FS146" i="7" s="1"/>
  <c r="FT146" i="7" s="1"/>
  <c r="FU146" i="7" s="1"/>
  <c r="FV146" i="7" s="1"/>
  <c r="FW146" i="7" s="1"/>
  <c r="FX146" i="7" s="1"/>
  <c r="FY146" i="7" s="1"/>
  <c r="FC132" i="7"/>
  <c r="FD132" i="7" s="1"/>
  <c r="FE132" i="7" s="1"/>
  <c r="FF132" i="7" s="1"/>
  <c r="FG132" i="7" s="1"/>
  <c r="FH132" i="7" s="1"/>
  <c r="FI132" i="7" s="1"/>
  <c r="FJ132" i="7" s="1"/>
  <c r="FK132" i="7" s="1"/>
  <c r="FL132" i="7" s="1"/>
  <c r="FM132" i="7" s="1"/>
  <c r="FN132" i="7" s="1"/>
  <c r="FO132" i="7" s="1"/>
  <c r="FP132" i="7" s="1"/>
  <c r="FQ132" i="7" s="1"/>
  <c r="FR132" i="7" s="1"/>
  <c r="FS132" i="7" s="1"/>
  <c r="FT132" i="7" s="1"/>
  <c r="FU132" i="7" s="1"/>
  <c r="FV132" i="7" s="1"/>
  <c r="FW132" i="7" s="1"/>
  <c r="FX132" i="7" s="1"/>
  <c r="FY132" i="7" s="1"/>
  <c r="FC94" i="7"/>
  <c r="FD94" i="7" s="1"/>
  <c r="FE94" i="7" s="1"/>
  <c r="FF94" i="7" s="1"/>
  <c r="FG94" i="7" s="1"/>
  <c r="FH94" i="7" s="1"/>
  <c r="FI94" i="7" s="1"/>
  <c r="FJ94" i="7" s="1"/>
  <c r="FK94" i="7" s="1"/>
  <c r="FL94" i="7" s="1"/>
  <c r="FM94" i="7" s="1"/>
  <c r="FN94" i="7" s="1"/>
  <c r="FO94" i="7" s="1"/>
  <c r="FP94" i="7" s="1"/>
  <c r="FQ94" i="7" s="1"/>
  <c r="FR94" i="7" s="1"/>
  <c r="FS94" i="7" s="1"/>
  <c r="FT94" i="7" s="1"/>
  <c r="FU94" i="7" s="1"/>
  <c r="FV94" i="7" s="1"/>
  <c r="FW94" i="7" s="1"/>
  <c r="FX94" i="7" s="1"/>
  <c r="FY94" i="7" s="1"/>
  <c r="FC123" i="7"/>
  <c r="FD123" i="7" s="1"/>
  <c r="FE123" i="7" s="1"/>
  <c r="FF123" i="7" s="1"/>
  <c r="FG123" i="7" s="1"/>
  <c r="FH123" i="7" s="1"/>
  <c r="FI123" i="7" s="1"/>
  <c r="FJ123" i="7" s="1"/>
  <c r="FK123" i="7" s="1"/>
  <c r="FL123" i="7" s="1"/>
  <c r="FM123" i="7" s="1"/>
  <c r="FN123" i="7" s="1"/>
  <c r="FO123" i="7" s="1"/>
  <c r="FP123" i="7" s="1"/>
  <c r="FQ123" i="7" s="1"/>
  <c r="FR123" i="7" s="1"/>
  <c r="FS123" i="7" s="1"/>
  <c r="FT123" i="7" s="1"/>
  <c r="FU123" i="7" s="1"/>
  <c r="FV123" i="7" s="1"/>
  <c r="FW123" i="7" s="1"/>
  <c r="FX123" i="7" s="1"/>
  <c r="FY123" i="7" s="1"/>
  <c r="FC103" i="7"/>
  <c r="FD103" i="7" s="1"/>
  <c r="FE103" i="7" s="1"/>
  <c r="FF103" i="7" s="1"/>
  <c r="FG103" i="7" s="1"/>
  <c r="FH103" i="7" s="1"/>
  <c r="FI103" i="7" s="1"/>
  <c r="FJ103" i="7" s="1"/>
  <c r="FK103" i="7" s="1"/>
  <c r="FL103" i="7" s="1"/>
  <c r="FM103" i="7" s="1"/>
  <c r="FN103" i="7" s="1"/>
  <c r="FO103" i="7" s="1"/>
  <c r="FP103" i="7" s="1"/>
  <c r="FQ103" i="7" s="1"/>
  <c r="FR103" i="7" s="1"/>
  <c r="FS103" i="7" s="1"/>
  <c r="FT103" i="7" s="1"/>
  <c r="FU103" i="7" s="1"/>
  <c r="FV103" i="7" s="1"/>
  <c r="FW103" i="7" s="1"/>
  <c r="FX103" i="7" s="1"/>
  <c r="FY103" i="7" s="1"/>
  <c r="HG96" i="7"/>
  <c r="HL106" i="7"/>
  <c r="BU123" i="7"/>
  <c r="HK106" i="7"/>
  <c r="BP115" i="7"/>
  <c r="HJ106" i="7"/>
  <c r="HI106" i="7"/>
  <c r="HG106" i="7"/>
  <c r="HM106" i="7"/>
  <c r="HL96" i="7"/>
  <c r="IA142" i="7"/>
  <c r="HK96" i="7"/>
  <c r="HQ142" i="7"/>
  <c r="HJ96" i="7"/>
  <c r="HM96" i="7"/>
  <c r="HI96" i="7"/>
  <c r="HH106" i="7"/>
  <c r="HJ142" i="7"/>
  <c r="HK142" i="7"/>
  <c r="HI142" i="7"/>
  <c r="HL142" i="7"/>
  <c r="HM142" i="7"/>
  <c r="HG142" i="7"/>
  <c r="HH142" i="7"/>
  <c r="HE143" i="7"/>
  <c r="HI115" i="7"/>
  <c r="HJ115" i="7"/>
  <c r="HK115" i="7"/>
  <c r="HL115" i="7"/>
  <c r="HM115" i="7"/>
  <c r="HG115" i="7"/>
  <c r="HH115" i="7"/>
  <c r="HE116" i="7"/>
  <c r="HQ151" i="7"/>
  <c r="IA151" i="7"/>
  <c r="HM151" i="7"/>
  <c r="HG151" i="7"/>
  <c r="HV151" i="7"/>
  <c r="HH151" i="7"/>
  <c r="HL151" i="7"/>
  <c r="HE152" i="7"/>
  <c r="HI151" i="7"/>
  <c r="HJ151" i="7"/>
  <c r="HK151" i="7"/>
  <c r="HF230" i="7"/>
  <c r="HF250" i="7"/>
  <c r="HF157" i="7"/>
  <c r="HF200" i="7"/>
  <c r="HF270" i="7"/>
  <c r="HF75" i="7"/>
  <c r="HF240" i="7"/>
  <c r="HF177" i="7"/>
  <c r="HF87" i="7"/>
  <c r="HF107" i="7"/>
  <c r="HF210" i="7"/>
  <c r="HF260" i="7"/>
  <c r="HF127" i="7"/>
  <c r="HF147" i="7"/>
  <c r="HF190" i="7"/>
  <c r="HF167" i="7"/>
  <c r="HF220" i="7"/>
  <c r="HF137" i="7"/>
  <c r="HF280" i="7"/>
  <c r="HF97" i="7"/>
  <c r="HK97" i="7" s="1"/>
  <c r="HF117" i="7"/>
  <c r="HK133" i="7"/>
  <c r="HL133" i="7"/>
  <c r="HM133" i="7"/>
  <c r="HG133" i="7"/>
  <c r="HH133" i="7"/>
  <c r="HE134" i="7"/>
  <c r="HI133" i="7"/>
  <c r="HJ133" i="7"/>
  <c r="HQ160" i="7"/>
  <c r="IA160" i="7"/>
  <c r="HV160" i="7"/>
  <c r="HH160" i="7"/>
  <c r="HE161" i="7"/>
  <c r="HI160" i="7"/>
  <c r="HE170" i="7"/>
  <c r="HK160" i="7"/>
  <c r="HJ160" i="7"/>
  <c r="HL160" i="7"/>
  <c r="HM160" i="7"/>
  <c r="HG160" i="7"/>
  <c r="HI86" i="7"/>
  <c r="HJ86" i="7"/>
  <c r="HK86" i="7"/>
  <c r="HG86" i="7"/>
  <c r="HL86" i="7"/>
  <c r="HH86" i="7"/>
  <c r="HH96" i="7"/>
  <c r="HE125" i="7"/>
  <c r="HI124" i="7"/>
  <c r="HJ124" i="7"/>
  <c r="HK124" i="7"/>
  <c r="HL124" i="7"/>
  <c r="HM124" i="7"/>
  <c r="HH124" i="7"/>
  <c r="HG124" i="7"/>
  <c r="HM86" i="7"/>
  <c r="HQ103" i="7"/>
  <c r="HQ133" i="7"/>
  <c r="HQ123" i="7"/>
  <c r="HQ93" i="7"/>
  <c r="HQ113" i="7"/>
  <c r="HQ83" i="7"/>
  <c r="HE108" i="7"/>
  <c r="HV123" i="7"/>
  <c r="HV133" i="7"/>
  <c r="HV113" i="7"/>
  <c r="HV93" i="7"/>
  <c r="HV83" i="7"/>
  <c r="HV103" i="7"/>
  <c r="IA103" i="7"/>
  <c r="IA133" i="7"/>
  <c r="IA123" i="7"/>
  <c r="IA93" i="7"/>
  <c r="IA83" i="7"/>
  <c r="IA113" i="7"/>
  <c r="HE98" i="7"/>
  <c r="BL71" i="7"/>
  <c r="BL79" i="7"/>
  <c r="BL87" i="7"/>
  <c r="BL95" i="7"/>
  <c r="BL109" i="7"/>
  <c r="BL117" i="7"/>
  <c r="BL125" i="7"/>
  <c r="BL135" i="7"/>
  <c r="BL151" i="7"/>
  <c r="BL67" i="7"/>
  <c r="BL77" i="7"/>
  <c r="BL93" i="7"/>
  <c r="BL99" i="7"/>
  <c r="BL107" i="7"/>
  <c r="BL115" i="7"/>
  <c r="BL123" i="7"/>
  <c r="BL133" i="7"/>
  <c r="BL143" i="7"/>
  <c r="BL155" i="7"/>
  <c r="BL75" i="7"/>
  <c r="BL85" i="7"/>
  <c r="BL103" i="7"/>
  <c r="BL119" i="7"/>
  <c r="BL127" i="7"/>
  <c r="BL141" i="7"/>
  <c r="BL149" i="7"/>
  <c r="BL159" i="7"/>
  <c r="BL69" i="7"/>
  <c r="BL83" i="7"/>
  <c r="BL91" i="7"/>
  <c r="BL101" i="7"/>
  <c r="BL111" i="7"/>
  <c r="BL131" i="7"/>
  <c r="BL139" i="7"/>
  <c r="BL147" i="7"/>
  <c r="BL157" i="7"/>
  <c r="BL158" i="7"/>
  <c r="BL142" i="7"/>
  <c r="BL126" i="7"/>
  <c r="BL110" i="7"/>
  <c r="BL94" i="7"/>
  <c r="BL78" i="7"/>
  <c r="BL152" i="7"/>
  <c r="BL144" i="7"/>
  <c r="BL96" i="7"/>
  <c r="BL89" i="7"/>
  <c r="BL64" i="7"/>
  <c r="BL136" i="7"/>
  <c r="BL156" i="7"/>
  <c r="BL140" i="7"/>
  <c r="BL124" i="7"/>
  <c r="BL108" i="7"/>
  <c r="BL92" i="7"/>
  <c r="BL76" i="7"/>
  <c r="BL121" i="7"/>
  <c r="BL72" i="7"/>
  <c r="BL146" i="7"/>
  <c r="BL130" i="7"/>
  <c r="BL114" i="7"/>
  <c r="BL98" i="7"/>
  <c r="BL82" i="7"/>
  <c r="BL66" i="7"/>
  <c r="BL105" i="7"/>
  <c r="BL112" i="7"/>
  <c r="BL161" i="7"/>
  <c r="BL145" i="7"/>
  <c r="BL129" i="7"/>
  <c r="BL113" i="7"/>
  <c r="BL97" i="7"/>
  <c r="BL81" i="7"/>
  <c r="BL65" i="7"/>
  <c r="BL73" i="7"/>
  <c r="BL104" i="7"/>
  <c r="BL150" i="7"/>
  <c r="BL134" i="7"/>
  <c r="BL118" i="7"/>
  <c r="BL102" i="7"/>
  <c r="BL86" i="7"/>
  <c r="BL70" i="7"/>
  <c r="BL137" i="7"/>
  <c r="BL88" i="7"/>
  <c r="BL148" i="7"/>
  <c r="BL132" i="7"/>
  <c r="BL116" i="7"/>
  <c r="BL100" i="7"/>
  <c r="BL84" i="7"/>
  <c r="BL68" i="7"/>
  <c r="BL80" i="7"/>
  <c r="BL160" i="7"/>
  <c r="BL153" i="7"/>
  <c r="BL128" i="7"/>
  <c r="BL154" i="7"/>
  <c r="BL138" i="7"/>
  <c r="BL122" i="7"/>
  <c r="BL106" i="7"/>
  <c r="BL90" i="7"/>
  <c r="BL74" i="7"/>
  <c r="BL120" i="7"/>
  <c r="BL62" i="7"/>
  <c r="BL63" i="7"/>
  <c r="BQ122" i="7"/>
  <c r="BQ147" i="7"/>
  <c r="BQ136" i="7"/>
  <c r="BQ72" i="7"/>
  <c r="BQ158" i="7"/>
  <c r="BQ94" i="7"/>
  <c r="BQ149" i="7"/>
  <c r="BQ133" i="7"/>
  <c r="BQ117" i="7"/>
  <c r="BQ101" i="7"/>
  <c r="BQ85" i="7"/>
  <c r="BQ69" i="7"/>
  <c r="BQ99" i="7"/>
  <c r="BQ96" i="7"/>
  <c r="BQ111" i="7"/>
  <c r="BQ118" i="7"/>
  <c r="BQ139" i="7"/>
  <c r="BQ98" i="7"/>
  <c r="BQ131" i="7"/>
  <c r="BQ112" i="7"/>
  <c r="BQ134" i="7"/>
  <c r="BQ70" i="7"/>
  <c r="BQ148" i="7"/>
  <c r="BQ132" i="7"/>
  <c r="BQ116" i="7"/>
  <c r="BQ100" i="7"/>
  <c r="BQ84" i="7"/>
  <c r="BQ68" i="7"/>
  <c r="BQ82" i="7"/>
  <c r="BQ160" i="7"/>
  <c r="BQ127" i="7"/>
  <c r="BQ138" i="7"/>
  <c r="BQ74" i="7"/>
  <c r="BQ123" i="7"/>
  <c r="BQ153" i="7"/>
  <c r="BQ137" i="7"/>
  <c r="BQ121" i="7"/>
  <c r="BQ105" i="7"/>
  <c r="BQ89" i="7"/>
  <c r="BQ73" i="7"/>
  <c r="BQ152" i="7"/>
  <c r="BQ88" i="7"/>
  <c r="BQ110" i="7"/>
  <c r="BQ146" i="7"/>
  <c r="BQ95" i="7"/>
  <c r="BQ115" i="7"/>
  <c r="BQ114" i="7"/>
  <c r="BQ128" i="7"/>
  <c r="BQ64" i="7"/>
  <c r="BQ151" i="7"/>
  <c r="BQ135" i="7"/>
  <c r="BQ119" i="7"/>
  <c r="BQ103" i="7"/>
  <c r="BQ87" i="7"/>
  <c r="BQ71" i="7"/>
  <c r="BQ107" i="7"/>
  <c r="BQ150" i="7"/>
  <c r="BQ86" i="7"/>
  <c r="BQ155" i="7"/>
  <c r="BQ67" i="7"/>
  <c r="BQ143" i="7"/>
  <c r="BQ154" i="7"/>
  <c r="BQ90" i="7"/>
  <c r="BQ104" i="7"/>
  <c r="BQ91" i="7"/>
  <c r="BQ126" i="7"/>
  <c r="BQ157" i="7"/>
  <c r="BQ141" i="7"/>
  <c r="BQ125" i="7"/>
  <c r="BQ109" i="7"/>
  <c r="BQ93" i="7"/>
  <c r="BQ77" i="7"/>
  <c r="BQ159" i="7"/>
  <c r="BQ130" i="7"/>
  <c r="BQ66" i="7"/>
  <c r="BQ83" i="7"/>
  <c r="BQ144" i="7"/>
  <c r="BQ80" i="7"/>
  <c r="BQ102" i="7"/>
  <c r="BQ156" i="7"/>
  <c r="BQ140" i="7"/>
  <c r="BQ124" i="7"/>
  <c r="BQ108" i="7"/>
  <c r="BQ92" i="7"/>
  <c r="BQ76" i="7"/>
  <c r="BQ106" i="7"/>
  <c r="BQ161" i="7"/>
  <c r="BQ145" i="7"/>
  <c r="BQ129" i="7"/>
  <c r="BQ113" i="7"/>
  <c r="BQ97" i="7"/>
  <c r="BQ81" i="7"/>
  <c r="BQ65" i="7"/>
  <c r="BQ75" i="7"/>
  <c r="BQ120" i="7"/>
  <c r="BQ142" i="7"/>
  <c r="BQ78" i="7"/>
  <c r="BQ79" i="7"/>
  <c r="BQ63" i="7"/>
  <c r="BQ62" i="7"/>
  <c r="BG100" i="7"/>
  <c r="BG114" i="7"/>
  <c r="BG136" i="7"/>
  <c r="BG72" i="7"/>
  <c r="BG150" i="7"/>
  <c r="BG134" i="7"/>
  <c r="BG118" i="7"/>
  <c r="BG102" i="7"/>
  <c r="BG86" i="7"/>
  <c r="BG70" i="7"/>
  <c r="BG103" i="7"/>
  <c r="BG140" i="7"/>
  <c r="BG76" i="7"/>
  <c r="BG155" i="7"/>
  <c r="BG139" i="7"/>
  <c r="BG123" i="7"/>
  <c r="BG107" i="7"/>
  <c r="BG91" i="7"/>
  <c r="BG75" i="7"/>
  <c r="BG154" i="7"/>
  <c r="BG90" i="7"/>
  <c r="BG112" i="7"/>
  <c r="BG85" i="7"/>
  <c r="BG119" i="7"/>
  <c r="BG125" i="7"/>
  <c r="BG116" i="7"/>
  <c r="BG130" i="7"/>
  <c r="BG66" i="7"/>
  <c r="BG153" i="7"/>
  <c r="BG137" i="7"/>
  <c r="BG121" i="7"/>
  <c r="BG105" i="7"/>
  <c r="BG89" i="7"/>
  <c r="BG73" i="7"/>
  <c r="BG152" i="7"/>
  <c r="BG88" i="7"/>
  <c r="BG69" i="7"/>
  <c r="BG138" i="7"/>
  <c r="BG96" i="7"/>
  <c r="BG87" i="7"/>
  <c r="BG156" i="7"/>
  <c r="BG92" i="7"/>
  <c r="BG109" i="7"/>
  <c r="BG106" i="7"/>
  <c r="BG128" i="7"/>
  <c r="BG64" i="7"/>
  <c r="BG159" i="7"/>
  <c r="BG143" i="7"/>
  <c r="BG127" i="7"/>
  <c r="BG111" i="7"/>
  <c r="BG95" i="7"/>
  <c r="BG79" i="7"/>
  <c r="BG71" i="7"/>
  <c r="BG101" i="7"/>
  <c r="BG132" i="7"/>
  <c r="BG68" i="7"/>
  <c r="BG146" i="7"/>
  <c r="BG82" i="7"/>
  <c r="BG149" i="7"/>
  <c r="BG104" i="7"/>
  <c r="BG141" i="7"/>
  <c r="BG158" i="7"/>
  <c r="BG142" i="7"/>
  <c r="BG126" i="7"/>
  <c r="BG110" i="7"/>
  <c r="BG94" i="7"/>
  <c r="BG78" i="7"/>
  <c r="BG124" i="7"/>
  <c r="BG160" i="7"/>
  <c r="BG135" i="7"/>
  <c r="BG108" i="7"/>
  <c r="BG147" i="7"/>
  <c r="BG131" i="7"/>
  <c r="BG115" i="7"/>
  <c r="BG99" i="7"/>
  <c r="BG83" i="7"/>
  <c r="BG67" i="7"/>
  <c r="BG122" i="7"/>
  <c r="BG93" i="7"/>
  <c r="BG144" i="7"/>
  <c r="BG80" i="7"/>
  <c r="BG133" i="7"/>
  <c r="BG74" i="7"/>
  <c r="BG157" i="7"/>
  <c r="BG151" i="7"/>
  <c r="BG77" i="7"/>
  <c r="BG148" i="7"/>
  <c r="BG84" i="7"/>
  <c r="BG98" i="7"/>
  <c r="BG161" i="7"/>
  <c r="BG145" i="7"/>
  <c r="BG129" i="7"/>
  <c r="BG113" i="7"/>
  <c r="BG97" i="7"/>
  <c r="BG81" i="7"/>
  <c r="BG65" i="7"/>
  <c r="BG120" i="7"/>
  <c r="BG117" i="7"/>
  <c r="BG63" i="7"/>
  <c r="BG62" i="7"/>
  <c r="BB146" i="7"/>
  <c r="BB66" i="7"/>
  <c r="BB145" i="7"/>
  <c r="BB81" i="7"/>
  <c r="BB159" i="7"/>
  <c r="BB95" i="7"/>
  <c r="BB158" i="7"/>
  <c r="BB142" i="7"/>
  <c r="BB126" i="7"/>
  <c r="BB110" i="7"/>
  <c r="BB94" i="7"/>
  <c r="BB78" i="7"/>
  <c r="BB117" i="7"/>
  <c r="BB160" i="7"/>
  <c r="BB96" i="7"/>
  <c r="BB121" i="7"/>
  <c r="BB135" i="7"/>
  <c r="BB71" i="7"/>
  <c r="BB130" i="7"/>
  <c r="BB157" i="7"/>
  <c r="BB93" i="7"/>
  <c r="BB148" i="7"/>
  <c r="BB132" i="7"/>
  <c r="BB116" i="7"/>
  <c r="BB100" i="7"/>
  <c r="BB84" i="7"/>
  <c r="BB68" i="7"/>
  <c r="BB82" i="7"/>
  <c r="BB141" i="7"/>
  <c r="BB161" i="7"/>
  <c r="BB97" i="7"/>
  <c r="BB122" i="7"/>
  <c r="BB111" i="7"/>
  <c r="BB114" i="7"/>
  <c r="BB133" i="7"/>
  <c r="BB69" i="7"/>
  <c r="BB147" i="7"/>
  <c r="BB131" i="7"/>
  <c r="BB115" i="7"/>
  <c r="BB99" i="7"/>
  <c r="BB83" i="7"/>
  <c r="BB67" i="7"/>
  <c r="BB137" i="7"/>
  <c r="BB73" i="7"/>
  <c r="BB152" i="7"/>
  <c r="BB136" i="7"/>
  <c r="BB120" i="7"/>
  <c r="BB104" i="7"/>
  <c r="BB88" i="7"/>
  <c r="BB72" i="7"/>
  <c r="BB151" i="7"/>
  <c r="BB87" i="7"/>
  <c r="BB109" i="7"/>
  <c r="BB80" i="7"/>
  <c r="BB77" i="7"/>
  <c r="BB113" i="7"/>
  <c r="BB98" i="7"/>
  <c r="BB127" i="7"/>
  <c r="BB150" i="7"/>
  <c r="BB134" i="7"/>
  <c r="BB118" i="7"/>
  <c r="BB102" i="7"/>
  <c r="BB86" i="7"/>
  <c r="BB70" i="7"/>
  <c r="BB149" i="7"/>
  <c r="BB85" i="7"/>
  <c r="BB154" i="7"/>
  <c r="BB112" i="7"/>
  <c r="BB90" i="7"/>
  <c r="BB153" i="7"/>
  <c r="BB89" i="7"/>
  <c r="BB103" i="7"/>
  <c r="BB125" i="7"/>
  <c r="BB138" i="7"/>
  <c r="BB156" i="7"/>
  <c r="BB140" i="7"/>
  <c r="BB124" i="7"/>
  <c r="BB108" i="7"/>
  <c r="BB92" i="7"/>
  <c r="BB76" i="7"/>
  <c r="BB144" i="7"/>
  <c r="BB64" i="7"/>
  <c r="BB129" i="7"/>
  <c r="BB65" i="7"/>
  <c r="BB143" i="7"/>
  <c r="BB79" i="7"/>
  <c r="BB74" i="7"/>
  <c r="BB101" i="7"/>
  <c r="BB155" i="7"/>
  <c r="BB139" i="7"/>
  <c r="BB123" i="7"/>
  <c r="BB107" i="7"/>
  <c r="BB91" i="7"/>
  <c r="BB75" i="7"/>
  <c r="BB105" i="7"/>
  <c r="BB128" i="7"/>
  <c r="BB119" i="7"/>
  <c r="BB106" i="7"/>
  <c r="BB63" i="7"/>
  <c r="BB62" i="7"/>
  <c r="BU106" i="7"/>
  <c r="BU144" i="7"/>
  <c r="BU92" i="7"/>
  <c r="BU62" i="7"/>
  <c r="BU143" i="7"/>
  <c r="BU136" i="7"/>
  <c r="BU79" i="7"/>
  <c r="BU161" i="7"/>
  <c r="BU151" i="7"/>
  <c r="BU93" i="7"/>
  <c r="BU74" i="7"/>
  <c r="BU111" i="7"/>
  <c r="BU130" i="7"/>
  <c r="BU135" i="7"/>
  <c r="BU159" i="7"/>
  <c r="BU87" i="7"/>
  <c r="BU96" i="7"/>
  <c r="BU121" i="7"/>
  <c r="BU114" i="7"/>
  <c r="BU101" i="7"/>
  <c r="BU82" i="7"/>
  <c r="BU100" i="7"/>
  <c r="BU105" i="7"/>
  <c r="BU124" i="7"/>
  <c r="BU107" i="7"/>
  <c r="BU98" i="7"/>
  <c r="BU119" i="7"/>
  <c r="BU72" i="7"/>
  <c r="BU95" i="7"/>
  <c r="BU65" i="7"/>
  <c r="BU67" i="7"/>
  <c r="BU131" i="7"/>
  <c r="BU109" i="7"/>
  <c r="BU90" i="7"/>
  <c r="BU125" i="7"/>
  <c r="BU94" i="7"/>
  <c r="BU145" i="7"/>
  <c r="BU132" i="7"/>
  <c r="BU154" i="7"/>
  <c r="BU149" i="7"/>
  <c r="BU113" i="7"/>
  <c r="BU117" i="7"/>
  <c r="BU133" i="7"/>
  <c r="BU138" i="7"/>
  <c r="BU112" i="7"/>
  <c r="BU104" i="7"/>
  <c r="BU127" i="7"/>
  <c r="BU89" i="7"/>
  <c r="BU97" i="7"/>
  <c r="BU84" i="7"/>
  <c r="BU152" i="7"/>
  <c r="BU147" i="7"/>
  <c r="BU141" i="7"/>
  <c r="BU153" i="7"/>
  <c r="BU70" i="7"/>
  <c r="BU102" i="7"/>
  <c r="BU80" i="7"/>
  <c r="BU73" i="7"/>
  <c r="BU137" i="7"/>
  <c r="BU128" i="7"/>
  <c r="BU157" i="7"/>
  <c r="BU64" i="7"/>
  <c r="BU158" i="7"/>
  <c r="BU142" i="7"/>
  <c r="BU69" i="7"/>
  <c r="BU122" i="7"/>
  <c r="BU99" i="7"/>
  <c r="BU91" i="7"/>
  <c r="BU75" i="7"/>
  <c r="BU78" i="7"/>
  <c r="BU146" i="7"/>
  <c r="BU103" i="7"/>
  <c r="BU110" i="7"/>
  <c r="BU81" i="7"/>
  <c r="BU160" i="7"/>
  <c r="BU88" i="7"/>
  <c r="BU126" i="7"/>
  <c r="BU66" i="7"/>
  <c r="BU77" i="7"/>
  <c r="BU129" i="7"/>
  <c r="BU156" i="7"/>
  <c r="BU68" i="7"/>
  <c r="BU83" i="7"/>
  <c r="BU86" i="7"/>
  <c r="BU115" i="7"/>
  <c r="BU148" i="7"/>
  <c r="BU116" i="7"/>
  <c r="BU63" i="7"/>
  <c r="BU120" i="7"/>
  <c r="BU71" i="7"/>
  <c r="BU134" i="7"/>
  <c r="BU140" i="7"/>
  <c r="BU150" i="7"/>
  <c r="BU85" i="7"/>
  <c r="BU139" i="7"/>
  <c r="BU76" i="7"/>
  <c r="BU108" i="7"/>
  <c r="BU155" i="7"/>
  <c r="BU118" i="7"/>
  <c r="BV75" i="7"/>
  <c r="BV99" i="7"/>
  <c r="BV115" i="7"/>
  <c r="BV147" i="7"/>
  <c r="BV72" i="7"/>
  <c r="BV128" i="7"/>
  <c r="BV91" i="7"/>
  <c r="BV123" i="7"/>
  <c r="BV155" i="7"/>
  <c r="BV104" i="7"/>
  <c r="BV120" i="7"/>
  <c r="BV80" i="7"/>
  <c r="BV112" i="7"/>
  <c r="BV70" i="7"/>
  <c r="BV78" i="7"/>
  <c r="BV86" i="7"/>
  <c r="BV94" i="7"/>
  <c r="BV102" i="7"/>
  <c r="BV110" i="7"/>
  <c r="BV118" i="7"/>
  <c r="BV126" i="7"/>
  <c r="BV134" i="7"/>
  <c r="BV142" i="7"/>
  <c r="BV150" i="7"/>
  <c r="BV158" i="7"/>
  <c r="BV83" i="7"/>
  <c r="BV131" i="7"/>
  <c r="BV88" i="7"/>
  <c r="BV160" i="7"/>
  <c r="BV67" i="7"/>
  <c r="BV107" i="7"/>
  <c r="BV139" i="7"/>
  <c r="BV96" i="7"/>
  <c r="BV136" i="7"/>
  <c r="BV152" i="7"/>
  <c r="BV64" i="7"/>
  <c r="BV144" i="7"/>
  <c r="BV156" i="7"/>
  <c r="BV92" i="7"/>
  <c r="BV146" i="7"/>
  <c r="BV82" i="7"/>
  <c r="BV137" i="7"/>
  <c r="BV73" i="7"/>
  <c r="BV151" i="7"/>
  <c r="BV87" i="7"/>
  <c r="BV95" i="7"/>
  <c r="BV148" i="7"/>
  <c r="BV84" i="7"/>
  <c r="BV138" i="7"/>
  <c r="BV74" i="7"/>
  <c r="BV129" i="7"/>
  <c r="BV65" i="7"/>
  <c r="BV143" i="7"/>
  <c r="BV79" i="7"/>
  <c r="BV81" i="7"/>
  <c r="BV140" i="7"/>
  <c r="BV76" i="7"/>
  <c r="BV130" i="7"/>
  <c r="BV66" i="7"/>
  <c r="BV121" i="7"/>
  <c r="BV149" i="7"/>
  <c r="BV135" i="7"/>
  <c r="BV71" i="7"/>
  <c r="BV159" i="7"/>
  <c r="BV132" i="7"/>
  <c r="BV68" i="7"/>
  <c r="BV122" i="7"/>
  <c r="BV157" i="7"/>
  <c r="BV113" i="7"/>
  <c r="BV77" i="7"/>
  <c r="BV127" i="7"/>
  <c r="BV141" i="7"/>
  <c r="BV145" i="7"/>
  <c r="BV124" i="7"/>
  <c r="BV133" i="7"/>
  <c r="BV114" i="7"/>
  <c r="BV117" i="7"/>
  <c r="BV105" i="7"/>
  <c r="BV125" i="7"/>
  <c r="BV119" i="7"/>
  <c r="BV85" i="7"/>
  <c r="BV154" i="7"/>
  <c r="BV116" i="7"/>
  <c r="BV93" i="7"/>
  <c r="BV106" i="7"/>
  <c r="BV161" i="7"/>
  <c r="BV97" i="7"/>
  <c r="BV109" i="7"/>
  <c r="BV111" i="7"/>
  <c r="BV90" i="7"/>
  <c r="BV108" i="7"/>
  <c r="BV101" i="7"/>
  <c r="BV98" i="7"/>
  <c r="BV153" i="7"/>
  <c r="BV89" i="7"/>
  <c r="BV69" i="7"/>
  <c r="BV103" i="7"/>
  <c r="BV100" i="7"/>
  <c r="BV63" i="7"/>
  <c r="BV62" i="7"/>
  <c r="AD8" i="7"/>
  <c r="AE8" i="7" s="1"/>
  <c r="AF8" i="7" s="1"/>
  <c r="AG8" i="7" s="1"/>
  <c r="AH8" i="7" s="1"/>
  <c r="AI8" i="7" s="1"/>
  <c r="AJ8" i="7" s="1"/>
  <c r="AK8" i="7" s="1"/>
  <c r="AL8" i="7" s="1"/>
  <c r="AM8" i="7" s="1"/>
  <c r="AN8" i="7" s="1"/>
  <c r="AO8" i="7" s="1"/>
  <c r="AP8" i="7" s="1"/>
  <c r="AQ8" i="7" s="1"/>
  <c r="AR8" i="7" s="1"/>
  <c r="AS8" i="7" s="1"/>
  <c r="AT8" i="7" s="1"/>
  <c r="AU8" i="7" s="1"/>
  <c r="AV8" i="7" s="1"/>
  <c r="AW8" i="7" s="1"/>
  <c r="AX8" i="7" s="1"/>
  <c r="AY8" i="7" s="1"/>
  <c r="AZ8" i="7" s="1"/>
  <c r="BA8" i="7" s="1"/>
  <c r="BB8" i="7" s="1"/>
  <c r="BP124" i="7"/>
  <c r="BP76" i="7"/>
  <c r="BP148" i="7"/>
  <c r="BP88" i="7"/>
  <c r="BY124" i="7"/>
  <c r="BP82" i="7"/>
  <c r="BY121" i="7"/>
  <c r="BP65" i="7"/>
  <c r="BY73" i="7"/>
  <c r="BP96" i="7"/>
  <c r="BY87" i="7"/>
  <c r="BP142" i="7"/>
  <c r="BY83" i="7"/>
  <c r="BY111" i="7"/>
  <c r="BY109" i="7"/>
  <c r="BY150" i="7"/>
  <c r="BP131" i="7"/>
  <c r="BP160" i="7"/>
  <c r="BY155" i="7"/>
  <c r="BY120" i="7"/>
  <c r="BP86" i="7"/>
  <c r="BP150" i="7"/>
  <c r="BY77" i="7"/>
  <c r="BY157" i="7"/>
  <c r="BM127" i="7"/>
  <c r="BM134" i="7"/>
  <c r="BM140" i="7"/>
  <c r="BM161" i="7"/>
  <c r="BM94" i="7"/>
  <c r="BM86" i="7"/>
  <c r="BM73" i="7"/>
  <c r="BM124" i="7"/>
  <c r="BM116" i="7"/>
  <c r="BM108" i="7"/>
  <c r="BM100" i="7"/>
  <c r="BM92" i="7"/>
  <c r="BM84" i="7"/>
  <c r="BM76" i="7"/>
  <c r="BM68" i="7"/>
  <c r="BM65" i="7"/>
  <c r="BM146" i="7"/>
  <c r="BM118" i="7"/>
  <c r="BM110" i="7"/>
  <c r="BM123" i="7"/>
  <c r="BM115" i="7"/>
  <c r="BM156" i="7"/>
  <c r="BM153" i="7"/>
  <c r="BM145" i="7"/>
  <c r="BM148" i="7"/>
  <c r="BM154" i="7"/>
  <c r="BM139" i="7"/>
  <c r="BM131" i="7"/>
  <c r="BM78" i="7"/>
  <c r="BM70" i="7"/>
  <c r="BM142" i="7"/>
  <c r="BM83" i="7"/>
  <c r="BM75" i="7"/>
  <c r="BM155" i="7"/>
  <c r="BM147" i="7"/>
  <c r="BM107" i="7"/>
  <c r="BM91" i="7"/>
  <c r="BM132" i="7"/>
  <c r="BM126" i="7"/>
  <c r="BM141" i="7"/>
  <c r="BM114" i="7"/>
  <c r="BM106" i="7"/>
  <c r="BM67" i="7"/>
  <c r="BM159" i="7"/>
  <c r="BM137" i="7"/>
  <c r="BM121" i="7"/>
  <c r="BM122" i="7"/>
  <c r="BM98" i="7"/>
  <c r="BM90" i="7"/>
  <c r="BM82" i="7"/>
  <c r="BM74" i="7"/>
  <c r="BM99" i="7"/>
  <c r="BM119" i="7"/>
  <c r="BM125" i="7"/>
  <c r="BM135" i="7"/>
  <c r="BM151" i="7"/>
  <c r="BM143" i="7"/>
  <c r="BM133" i="7"/>
  <c r="BM117" i="7"/>
  <c r="BM109" i="7"/>
  <c r="BM101" i="7"/>
  <c r="BM93" i="7"/>
  <c r="BM85" i="7"/>
  <c r="BM77" i="7"/>
  <c r="BM69" i="7"/>
  <c r="BM160" i="7"/>
  <c r="BM130" i="7"/>
  <c r="BM81" i="7"/>
  <c r="BM144" i="7"/>
  <c r="BM136" i="7"/>
  <c r="BM128" i="7"/>
  <c r="BM120" i="7"/>
  <c r="BM112" i="7"/>
  <c r="BM104" i="7"/>
  <c r="BM96" i="7"/>
  <c r="BM88" i="7"/>
  <c r="BM80" i="7"/>
  <c r="BM72" i="7"/>
  <c r="BM64" i="7"/>
  <c r="BM66" i="7"/>
  <c r="BM97" i="7"/>
  <c r="BM129" i="7"/>
  <c r="BM113" i="7"/>
  <c r="BM152" i="7"/>
  <c r="BM102" i="7"/>
  <c r="BM158" i="7"/>
  <c r="BM138" i="7"/>
  <c r="BM149" i="7"/>
  <c r="BM105" i="7"/>
  <c r="BM150" i="7"/>
  <c r="BM111" i="7"/>
  <c r="BM89" i="7"/>
  <c r="BM103" i="7"/>
  <c r="BM95" i="7"/>
  <c r="BM87" i="7"/>
  <c r="BM79" i="7"/>
  <c r="BM71" i="7"/>
  <c r="BM157" i="7"/>
  <c r="BM62" i="7"/>
  <c r="BM63" i="7"/>
  <c r="BT119" i="7"/>
  <c r="BT146" i="7"/>
  <c r="BT66" i="7"/>
  <c r="BT154" i="7"/>
  <c r="BT103" i="7"/>
  <c r="BT95" i="7"/>
  <c r="BT87" i="7"/>
  <c r="BT123" i="7"/>
  <c r="BT149" i="7"/>
  <c r="BT125" i="7"/>
  <c r="BT117" i="7"/>
  <c r="BT109" i="7"/>
  <c r="BT101" i="7"/>
  <c r="BT93" i="7"/>
  <c r="BT85" i="7"/>
  <c r="BT77" i="7"/>
  <c r="BT69" i="7"/>
  <c r="BT131" i="7"/>
  <c r="BT139" i="7"/>
  <c r="BT155" i="7"/>
  <c r="BT144" i="7"/>
  <c r="BT141" i="7"/>
  <c r="BT100" i="7"/>
  <c r="BT157" i="7"/>
  <c r="BT108" i="7"/>
  <c r="BT128" i="7"/>
  <c r="BT121" i="7"/>
  <c r="BT136" i="7"/>
  <c r="BT111" i="7"/>
  <c r="BT138" i="7"/>
  <c r="BT116" i="7"/>
  <c r="BT124" i="7"/>
  <c r="BT147" i="7"/>
  <c r="BT79" i="7"/>
  <c r="BT71" i="7"/>
  <c r="BT135" i="7"/>
  <c r="BT133" i="7"/>
  <c r="BT132" i="7"/>
  <c r="BT84" i="7"/>
  <c r="BT76" i="7"/>
  <c r="BT140" i="7"/>
  <c r="BT126" i="7"/>
  <c r="BT118" i="7"/>
  <c r="BT110" i="7"/>
  <c r="BT102" i="7"/>
  <c r="BT94" i="7"/>
  <c r="BT86" i="7"/>
  <c r="BT78" i="7"/>
  <c r="BT70" i="7"/>
  <c r="BT68" i="7"/>
  <c r="BT153" i="7"/>
  <c r="BT98" i="7"/>
  <c r="BT92" i="7"/>
  <c r="BT134" i="7"/>
  <c r="BT107" i="7"/>
  <c r="BT142" i="7"/>
  <c r="BT115" i="7"/>
  <c r="BT91" i="7"/>
  <c r="BT83" i="7"/>
  <c r="BT148" i="7"/>
  <c r="BT130" i="7"/>
  <c r="BT161" i="7"/>
  <c r="BT145" i="7"/>
  <c r="BT82" i="7"/>
  <c r="BT99" i="7"/>
  <c r="BT143" i="7"/>
  <c r="BT152" i="7"/>
  <c r="BT159" i="7"/>
  <c r="BT106" i="7"/>
  <c r="BT90" i="7"/>
  <c r="BT74" i="7"/>
  <c r="BT137" i="7"/>
  <c r="BT129" i="7"/>
  <c r="BT113" i="7"/>
  <c r="BT105" i="7"/>
  <c r="BT97" i="7"/>
  <c r="BT89" i="7"/>
  <c r="BT127" i="7"/>
  <c r="BT75" i="7"/>
  <c r="BT67" i="7"/>
  <c r="BT160" i="7"/>
  <c r="BT156" i="7"/>
  <c r="BT114" i="7"/>
  <c r="BT151" i="7"/>
  <c r="BT122" i="7"/>
  <c r="BT73" i="7"/>
  <c r="BT158" i="7"/>
  <c r="BT120" i="7"/>
  <c r="BT112" i="7"/>
  <c r="BT81" i="7"/>
  <c r="BT150" i="7"/>
  <c r="BT104" i="7"/>
  <c r="BT96" i="7"/>
  <c r="BT88" i="7"/>
  <c r="BT80" i="7"/>
  <c r="BT72" i="7"/>
  <c r="BT64" i="7"/>
  <c r="BT65" i="7"/>
  <c r="BT63" i="7"/>
  <c r="BT62" i="7"/>
  <c r="BR129" i="7"/>
  <c r="BR100" i="7"/>
  <c r="BR148" i="7"/>
  <c r="BR97" i="7"/>
  <c r="BR89" i="7"/>
  <c r="BR81" i="7"/>
  <c r="BR125" i="7"/>
  <c r="BR92" i="7"/>
  <c r="BR149" i="7"/>
  <c r="BR156" i="7"/>
  <c r="BR127" i="7"/>
  <c r="BR119" i="7"/>
  <c r="BR111" i="7"/>
  <c r="BR103" i="7"/>
  <c r="BR95" i="7"/>
  <c r="BR87" i="7"/>
  <c r="BR79" i="7"/>
  <c r="BR71" i="7"/>
  <c r="BR137" i="7"/>
  <c r="BR143" i="7"/>
  <c r="BR135" i="7"/>
  <c r="BR140" i="7"/>
  <c r="BR142" i="7"/>
  <c r="BR110" i="7"/>
  <c r="BR121" i="7"/>
  <c r="BR159" i="7"/>
  <c r="BR157" i="7"/>
  <c r="BR151" i="7"/>
  <c r="BR158" i="7"/>
  <c r="BR102" i="7"/>
  <c r="BR134" i="7"/>
  <c r="BR126" i="7"/>
  <c r="BR118" i="7"/>
  <c r="BR73" i="7"/>
  <c r="BR65" i="7"/>
  <c r="BR86" i="7"/>
  <c r="BR78" i="7"/>
  <c r="BR109" i="7"/>
  <c r="BR113" i="7"/>
  <c r="BR128" i="7"/>
  <c r="BR70" i="7"/>
  <c r="BR146" i="7"/>
  <c r="BR124" i="7"/>
  <c r="BR136" i="7"/>
  <c r="BR93" i="7"/>
  <c r="BR85" i="7"/>
  <c r="BR77" i="7"/>
  <c r="BR144" i="7"/>
  <c r="BR117" i="7"/>
  <c r="BR101" i="7"/>
  <c r="BR150" i="7"/>
  <c r="BR94" i="7"/>
  <c r="BR116" i="7"/>
  <c r="BR154" i="7"/>
  <c r="BR120" i="7"/>
  <c r="BR112" i="7"/>
  <c r="BR104" i="7"/>
  <c r="BR96" i="7"/>
  <c r="BR88" i="7"/>
  <c r="BR80" i="7"/>
  <c r="BR72" i="7"/>
  <c r="BR64" i="7"/>
  <c r="BR114" i="7"/>
  <c r="BR105" i="7"/>
  <c r="BR84" i="7"/>
  <c r="BR68" i="7"/>
  <c r="BR139" i="7"/>
  <c r="BR131" i="7"/>
  <c r="BR115" i="7"/>
  <c r="BR107" i="7"/>
  <c r="BR99" i="7"/>
  <c r="BR91" i="7"/>
  <c r="BR83" i="7"/>
  <c r="BR75" i="7"/>
  <c r="BR67" i="7"/>
  <c r="BR132" i="7"/>
  <c r="BR141" i="7"/>
  <c r="BR69" i="7"/>
  <c r="BR147" i="7"/>
  <c r="BR133" i="7"/>
  <c r="BR138" i="7"/>
  <c r="BR161" i="7"/>
  <c r="BR130" i="7"/>
  <c r="BR123" i="7"/>
  <c r="BR145" i="7"/>
  <c r="BR152" i="7"/>
  <c r="BR155" i="7"/>
  <c r="BR108" i="7"/>
  <c r="BR122" i="7"/>
  <c r="BR106" i="7"/>
  <c r="BR98" i="7"/>
  <c r="BR90" i="7"/>
  <c r="BR82" i="7"/>
  <c r="BR74" i="7"/>
  <c r="BR66" i="7"/>
  <c r="BR160" i="7"/>
  <c r="BR76" i="7"/>
  <c r="BR153" i="7"/>
  <c r="BR63" i="7"/>
  <c r="BR62" i="7"/>
  <c r="BP139" i="7"/>
  <c r="BP84" i="7"/>
  <c r="BP101" i="7"/>
  <c r="BP155" i="7"/>
  <c r="BP72" i="7"/>
  <c r="BP90" i="7"/>
  <c r="BP64" i="7"/>
  <c r="BP134" i="7"/>
  <c r="BP126" i="7"/>
  <c r="BP81" i="7"/>
  <c r="BP80" i="7"/>
  <c r="BP161" i="7"/>
  <c r="BY91" i="7"/>
  <c r="BY68" i="7"/>
  <c r="BY117" i="7"/>
  <c r="BY93" i="7"/>
  <c r="BY148" i="7"/>
  <c r="BY156" i="7"/>
  <c r="BY81" i="7"/>
  <c r="BY143" i="7"/>
  <c r="BY119" i="7"/>
  <c r="BY64" i="7"/>
  <c r="BY128" i="7"/>
  <c r="BY160" i="7"/>
  <c r="BN96" i="7"/>
  <c r="BN154" i="7"/>
  <c r="BN106" i="7"/>
  <c r="BN160" i="7"/>
  <c r="BN152" i="7"/>
  <c r="BN125" i="7"/>
  <c r="BN147" i="7"/>
  <c r="BN153" i="7"/>
  <c r="BN131" i="7"/>
  <c r="BN161" i="7"/>
  <c r="BN123" i="7"/>
  <c r="BN115" i="7"/>
  <c r="BN107" i="7"/>
  <c r="BN99" i="7"/>
  <c r="BN142" i="7"/>
  <c r="BN144" i="7"/>
  <c r="BN75" i="7"/>
  <c r="BN122" i="7"/>
  <c r="BN90" i="7"/>
  <c r="BN140" i="7"/>
  <c r="BN132" i="7"/>
  <c r="BN124" i="7"/>
  <c r="BN83" i="7"/>
  <c r="BN155" i="7"/>
  <c r="BN139" i="7"/>
  <c r="BN138" i="7"/>
  <c r="BN98" i="7"/>
  <c r="BN85" i="7"/>
  <c r="BN145" i="7"/>
  <c r="BN91" i="7"/>
  <c r="BN146" i="7"/>
  <c r="BN114" i="7"/>
  <c r="BN101" i="7"/>
  <c r="BN93" i="7"/>
  <c r="BN77" i="7"/>
  <c r="BN69" i="7"/>
  <c r="BN82" i="7"/>
  <c r="BN127" i="7"/>
  <c r="BN134" i="7"/>
  <c r="BN137" i="7"/>
  <c r="BN112" i="7"/>
  <c r="BN116" i="7"/>
  <c r="BN108" i="7"/>
  <c r="BN100" i="7"/>
  <c r="BN92" i="7"/>
  <c r="BN84" i="7"/>
  <c r="BN76" i="7"/>
  <c r="BN68" i="7"/>
  <c r="BN141" i="7"/>
  <c r="BN133" i="7"/>
  <c r="BN136" i="7"/>
  <c r="BN158" i="7"/>
  <c r="BN74" i="7"/>
  <c r="BN113" i="7"/>
  <c r="BN105" i="7"/>
  <c r="BN67" i="7"/>
  <c r="BN117" i="7"/>
  <c r="BN66" i="7"/>
  <c r="BN110" i="7"/>
  <c r="BN97" i="7"/>
  <c r="BN89" i="7"/>
  <c r="BN81" i="7"/>
  <c r="BN73" i="7"/>
  <c r="BN129" i="7"/>
  <c r="BN159" i="7"/>
  <c r="BN128" i="7"/>
  <c r="BN64" i="7"/>
  <c r="BN121" i="7"/>
  <c r="BN109" i="7"/>
  <c r="BN130" i="7"/>
  <c r="BN151" i="7"/>
  <c r="BN150" i="7"/>
  <c r="BN143" i="7"/>
  <c r="BN135" i="7"/>
  <c r="BN119" i="7"/>
  <c r="BN111" i="7"/>
  <c r="BN103" i="7"/>
  <c r="BN95" i="7"/>
  <c r="BN87" i="7"/>
  <c r="BN79" i="7"/>
  <c r="BN71" i="7"/>
  <c r="BN120" i="7"/>
  <c r="BN80" i="7"/>
  <c r="BN102" i="7"/>
  <c r="BN94" i="7"/>
  <c r="BN86" i="7"/>
  <c r="BN78" i="7"/>
  <c r="BN70" i="7"/>
  <c r="BN157" i="7"/>
  <c r="BN104" i="7"/>
  <c r="BN88" i="7"/>
  <c r="BN118" i="7"/>
  <c r="BN148" i="7"/>
  <c r="BN72" i="7"/>
  <c r="BN149" i="7"/>
  <c r="BN126" i="7"/>
  <c r="BN156" i="7"/>
  <c r="BN65" i="7"/>
  <c r="BN63" i="7"/>
  <c r="BN62" i="7"/>
  <c r="BO152" i="7"/>
  <c r="BO116" i="7"/>
  <c r="BO128" i="7"/>
  <c r="BO130" i="7"/>
  <c r="BO145" i="7"/>
  <c r="BO100" i="7"/>
  <c r="BO92" i="7"/>
  <c r="BO84" i="7"/>
  <c r="BO136" i="7"/>
  <c r="BO154" i="7"/>
  <c r="BO122" i="7"/>
  <c r="BO114" i="7"/>
  <c r="BO106" i="7"/>
  <c r="BO98" i="7"/>
  <c r="BO90" i="7"/>
  <c r="BO82" i="7"/>
  <c r="BO74" i="7"/>
  <c r="BO66" i="7"/>
  <c r="BO153" i="7"/>
  <c r="BO138" i="7"/>
  <c r="BO143" i="7"/>
  <c r="BO161" i="7"/>
  <c r="BO159" i="7"/>
  <c r="BO133" i="7"/>
  <c r="BO135" i="7"/>
  <c r="BO146" i="7"/>
  <c r="BO160" i="7"/>
  <c r="BO141" i="7"/>
  <c r="BO132" i="7"/>
  <c r="BO129" i="7"/>
  <c r="BO113" i="7"/>
  <c r="BO140" i="7"/>
  <c r="BO76" i="7"/>
  <c r="BO68" i="7"/>
  <c r="BO121" i="7"/>
  <c r="BO105" i="7"/>
  <c r="BO97" i="7"/>
  <c r="BO81" i="7"/>
  <c r="BO151" i="7"/>
  <c r="BO139" i="7"/>
  <c r="BO115" i="7"/>
  <c r="BO107" i="7"/>
  <c r="BO99" i="7"/>
  <c r="BO91" i="7"/>
  <c r="BO83" i="7"/>
  <c r="BO75" i="7"/>
  <c r="BO67" i="7"/>
  <c r="BO73" i="7"/>
  <c r="BO112" i="7"/>
  <c r="BO104" i="7"/>
  <c r="BO137" i="7"/>
  <c r="BO150" i="7"/>
  <c r="BO120" i="7"/>
  <c r="BO65" i="7"/>
  <c r="BO127" i="7"/>
  <c r="BO89" i="7"/>
  <c r="BO124" i="7"/>
  <c r="BO123" i="7"/>
  <c r="BO95" i="7"/>
  <c r="BO96" i="7"/>
  <c r="BO88" i="7"/>
  <c r="BO158" i="7"/>
  <c r="BO144" i="7"/>
  <c r="BO131" i="7"/>
  <c r="BO72" i="7"/>
  <c r="BO109" i="7"/>
  <c r="BO157" i="7"/>
  <c r="BO111" i="7"/>
  <c r="BO156" i="7"/>
  <c r="BO103" i="7"/>
  <c r="BO87" i="7"/>
  <c r="BO71" i="7"/>
  <c r="BO142" i="7"/>
  <c r="BO134" i="7"/>
  <c r="BO118" i="7"/>
  <c r="BO110" i="7"/>
  <c r="BO102" i="7"/>
  <c r="BO94" i="7"/>
  <c r="BO119" i="7"/>
  <c r="BO64" i="7"/>
  <c r="BO80" i="7"/>
  <c r="BO148" i="7"/>
  <c r="BO108" i="7"/>
  <c r="BO78" i="7"/>
  <c r="BO86" i="7"/>
  <c r="BO155" i="7"/>
  <c r="BO79" i="7"/>
  <c r="BO126" i="7"/>
  <c r="BO125" i="7"/>
  <c r="BO70" i="7"/>
  <c r="BO147" i="7"/>
  <c r="BO149" i="7"/>
  <c r="BO117" i="7"/>
  <c r="BO101" i="7"/>
  <c r="BO93" i="7"/>
  <c r="BO85" i="7"/>
  <c r="BO77" i="7"/>
  <c r="BO69" i="7"/>
  <c r="BO62" i="7"/>
  <c r="BO63" i="7"/>
  <c r="BZ108" i="7"/>
  <c r="BZ157" i="7"/>
  <c r="BZ84" i="7"/>
  <c r="BZ101" i="7"/>
  <c r="BZ159" i="7"/>
  <c r="BZ140" i="7"/>
  <c r="BZ158" i="7"/>
  <c r="BZ149" i="7"/>
  <c r="BZ141" i="7"/>
  <c r="BZ135" i="7"/>
  <c r="BZ142" i="7"/>
  <c r="BZ110" i="7"/>
  <c r="BZ150" i="7"/>
  <c r="BZ148" i="7"/>
  <c r="BZ143" i="7"/>
  <c r="BZ102" i="7"/>
  <c r="BZ156" i="7"/>
  <c r="BZ133" i="7"/>
  <c r="BZ119" i="7"/>
  <c r="BZ73" i="7"/>
  <c r="BZ65" i="7"/>
  <c r="BZ111" i="7"/>
  <c r="BZ79" i="7"/>
  <c r="BZ86" i="7"/>
  <c r="BZ78" i="7"/>
  <c r="BZ132" i="7"/>
  <c r="BZ121" i="7"/>
  <c r="BZ113" i="7"/>
  <c r="BZ103" i="7"/>
  <c r="BZ81" i="7"/>
  <c r="BZ105" i="7"/>
  <c r="BZ125" i="7"/>
  <c r="BZ87" i="7"/>
  <c r="BZ144" i="7"/>
  <c r="BZ136" i="7"/>
  <c r="BZ128" i="7"/>
  <c r="BZ120" i="7"/>
  <c r="BZ89" i="7"/>
  <c r="BZ95" i="7"/>
  <c r="BZ151" i="7"/>
  <c r="BZ97" i="7"/>
  <c r="BZ93" i="7"/>
  <c r="BZ85" i="7"/>
  <c r="BZ77" i="7"/>
  <c r="BZ71" i="7"/>
  <c r="BZ134" i="7"/>
  <c r="BZ127" i="7"/>
  <c r="BZ118" i="7"/>
  <c r="BZ117" i="7"/>
  <c r="BZ109" i="7"/>
  <c r="BZ126" i="7"/>
  <c r="BZ155" i="7"/>
  <c r="BZ112" i="7"/>
  <c r="BZ104" i="7"/>
  <c r="BZ96" i="7"/>
  <c r="BZ88" i="7"/>
  <c r="BZ80" i="7"/>
  <c r="BZ72" i="7"/>
  <c r="BZ64" i="7"/>
  <c r="BZ94" i="7"/>
  <c r="BZ153" i="7"/>
  <c r="BZ69" i="7"/>
  <c r="BZ100" i="7"/>
  <c r="BZ147" i="7"/>
  <c r="BZ146" i="7"/>
  <c r="BZ124" i="7"/>
  <c r="BZ116" i="7"/>
  <c r="BZ161" i="7"/>
  <c r="BZ145" i="7"/>
  <c r="BZ70" i="7"/>
  <c r="BZ92" i="7"/>
  <c r="BZ76" i="7"/>
  <c r="BZ123" i="7"/>
  <c r="BZ154" i="7"/>
  <c r="BZ75" i="7"/>
  <c r="BZ114" i="7"/>
  <c r="BZ130" i="7"/>
  <c r="BZ83" i="7"/>
  <c r="BZ129" i="7"/>
  <c r="BZ122" i="7"/>
  <c r="BZ106" i="7"/>
  <c r="BZ98" i="7"/>
  <c r="BZ90" i="7"/>
  <c r="BZ82" i="7"/>
  <c r="BZ74" i="7"/>
  <c r="BZ66" i="7"/>
  <c r="BZ139" i="7"/>
  <c r="BZ160" i="7"/>
  <c r="BZ131" i="7"/>
  <c r="BZ115" i="7"/>
  <c r="BZ138" i="7"/>
  <c r="BZ107" i="7"/>
  <c r="BZ137" i="7"/>
  <c r="BZ152" i="7"/>
  <c r="BZ68" i="7"/>
  <c r="BZ99" i="7"/>
  <c r="BZ67" i="7"/>
  <c r="BZ91" i="7"/>
  <c r="BZ62" i="7"/>
  <c r="BZ63" i="7"/>
  <c r="BP85" i="7"/>
  <c r="BP92" i="7"/>
  <c r="BP146" i="7"/>
  <c r="BP156" i="7"/>
  <c r="BP120" i="7"/>
  <c r="BP98" i="7"/>
  <c r="BP118" i="7"/>
  <c r="BP91" i="7"/>
  <c r="BP83" i="7"/>
  <c r="BP121" i="7"/>
  <c r="BP73" i="7"/>
  <c r="BP128" i="7"/>
  <c r="BY99" i="7"/>
  <c r="BY84" i="7"/>
  <c r="BY92" i="7"/>
  <c r="BY78" i="7"/>
  <c r="BY86" i="7"/>
  <c r="BY142" i="7"/>
  <c r="BY89" i="7"/>
  <c r="BY139" i="7"/>
  <c r="BY135" i="7"/>
  <c r="BY72" i="7"/>
  <c r="BY159" i="7"/>
  <c r="BY122" i="7"/>
  <c r="BH86" i="7"/>
  <c r="BH143" i="7"/>
  <c r="BH158" i="7"/>
  <c r="BH142" i="7"/>
  <c r="BH107" i="7"/>
  <c r="BH91" i="7"/>
  <c r="BH83" i="7"/>
  <c r="BH139" i="7"/>
  <c r="BH152" i="7"/>
  <c r="BH145" i="7"/>
  <c r="BH129" i="7"/>
  <c r="BH121" i="7"/>
  <c r="BH113" i="7"/>
  <c r="BH105" i="7"/>
  <c r="BH97" i="7"/>
  <c r="BH89" i="7"/>
  <c r="BH81" i="7"/>
  <c r="BH73" i="7"/>
  <c r="BH65" i="7"/>
  <c r="BH115" i="7"/>
  <c r="BH153" i="7"/>
  <c r="BH128" i="7"/>
  <c r="BH131" i="7"/>
  <c r="BH150" i="7"/>
  <c r="BH111" i="7"/>
  <c r="BH124" i="7"/>
  <c r="BH159" i="7"/>
  <c r="BH127" i="7"/>
  <c r="BH151" i="7"/>
  <c r="BH136" i="7"/>
  <c r="BH120" i="7"/>
  <c r="BH112" i="7"/>
  <c r="BH96" i="7"/>
  <c r="BH75" i="7"/>
  <c r="BH67" i="7"/>
  <c r="BH137" i="7"/>
  <c r="BH144" i="7"/>
  <c r="BH80" i="7"/>
  <c r="BH88" i="7"/>
  <c r="BH160" i="7"/>
  <c r="BH123" i="7"/>
  <c r="BH161" i="7"/>
  <c r="BH122" i="7"/>
  <c r="BH72" i="7"/>
  <c r="BH156" i="7"/>
  <c r="BH110" i="7"/>
  <c r="BH130" i="7"/>
  <c r="BH95" i="7"/>
  <c r="BH87" i="7"/>
  <c r="BH79" i="7"/>
  <c r="BH71" i="7"/>
  <c r="BH132" i="7"/>
  <c r="BH134" i="7"/>
  <c r="BH138" i="7"/>
  <c r="BH118" i="7"/>
  <c r="BH148" i="7"/>
  <c r="BH116" i="7"/>
  <c r="BH104" i="7"/>
  <c r="BH114" i="7"/>
  <c r="BH106" i="7"/>
  <c r="BH98" i="7"/>
  <c r="BH90" i="7"/>
  <c r="BH82" i="7"/>
  <c r="BH74" i="7"/>
  <c r="BH66" i="7"/>
  <c r="BH119" i="7"/>
  <c r="BH103" i="7"/>
  <c r="BH99" i="7"/>
  <c r="BH149" i="7"/>
  <c r="BH94" i="7"/>
  <c r="BH78" i="7"/>
  <c r="BH141" i="7"/>
  <c r="BH133" i="7"/>
  <c r="BH125" i="7"/>
  <c r="BH117" i="7"/>
  <c r="BH109" i="7"/>
  <c r="BH101" i="7"/>
  <c r="BH93" i="7"/>
  <c r="BH85" i="7"/>
  <c r="BH77" i="7"/>
  <c r="BH69" i="7"/>
  <c r="BH126" i="7"/>
  <c r="BH135" i="7"/>
  <c r="BH140" i="7"/>
  <c r="BH64" i="7"/>
  <c r="BH157" i="7"/>
  <c r="BH146" i="7"/>
  <c r="BH155" i="7"/>
  <c r="BH108" i="7"/>
  <c r="BH100" i="7"/>
  <c r="BH92" i="7"/>
  <c r="BH84" i="7"/>
  <c r="BH76" i="7"/>
  <c r="BH68" i="7"/>
  <c r="BH154" i="7"/>
  <c r="BH102" i="7"/>
  <c r="BH147" i="7"/>
  <c r="BH70" i="7"/>
  <c r="BH62" i="7"/>
  <c r="BH63" i="7"/>
  <c r="BX150" i="7"/>
  <c r="BX151" i="7"/>
  <c r="BX70" i="7"/>
  <c r="BX144" i="7"/>
  <c r="BX159" i="7"/>
  <c r="BX153" i="7"/>
  <c r="BX161" i="7"/>
  <c r="BX145" i="7"/>
  <c r="BX129" i="7"/>
  <c r="BX121" i="7"/>
  <c r="BX113" i="7"/>
  <c r="BX105" i="7"/>
  <c r="BX158" i="7"/>
  <c r="BX123" i="7"/>
  <c r="BX81" i="7"/>
  <c r="BX88" i="7"/>
  <c r="BX138" i="7"/>
  <c r="BX130" i="7"/>
  <c r="BX122" i="7"/>
  <c r="BX137" i="7"/>
  <c r="BX107" i="7"/>
  <c r="BX83" i="7"/>
  <c r="BX119" i="7"/>
  <c r="BX89" i="7"/>
  <c r="BX104" i="7"/>
  <c r="BX142" i="7"/>
  <c r="BX91" i="7"/>
  <c r="BX97" i="7"/>
  <c r="BX65" i="7"/>
  <c r="BX128" i="7"/>
  <c r="BX136" i="7"/>
  <c r="BX120" i="7"/>
  <c r="BX112" i="7"/>
  <c r="BX96" i="7"/>
  <c r="BX75" i="7"/>
  <c r="BX67" i="7"/>
  <c r="BX143" i="7"/>
  <c r="BX99" i="7"/>
  <c r="BX152" i="7"/>
  <c r="BX125" i="7"/>
  <c r="BX114" i="7"/>
  <c r="BX106" i="7"/>
  <c r="BX98" i="7"/>
  <c r="BX90" i="7"/>
  <c r="BX82" i="7"/>
  <c r="BX74" i="7"/>
  <c r="BX66" i="7"/>
  <c r="BX111" i="7"/>
  <c r="BX103" i="7"/>
  <c r="BX73" i="7"/>
  <c r="BX140" i="7"/>
  <c r="BX132" i="7"/>
  <c r="BX148" i="7"/>
  <c r="BX139" i="7"/>
  <c r="BX131" i="7"/>
  <c r="BX80" i="7"/>
  <c r="BX72" i="7"/>
  <c r="BX64" i="7"/>
  <c r="BX160" i="7"/>
  <c r="BX115" i="7"/>
  <c r="BX95" i="7"/>
  <c r="BX87" i="7"/>
  <c r="BX79" i="7"/>
  <c r="BX71" i="7"/>
  <c r="BX149" i="7"/>
  <c r="BX135" i="7"/>
  <c r="BX118" i="7"/>
  <c r="BX134" i="7"/>
  <c r="BX126" i="7"/>
  <c r="BX157" i="7"/>
  <c r="BX156" i="7"/>
  <c r="BX110" i="7"/>
  <c r="BX86" i="7"/>
  <c r="BX102" i="7"/>
  <c r="BX141" i="7"/>
  <c r="BX133" i="7"/>
  <c r="BX117" i="7"/>
  <c r="BX109" i="7"/>
  <c r="BX101" i="7"/>
  <c r="BX93" i="7"/>
  <c r="BX85" i="7"/>
  <c r="BX77" i="7"/>
  <c r="BX69" i="7"/>
  <c r="BX127" i="7"/>
  <c r="BX94" i="7"/>
  <c r="BX116" i="7"/>
  <c r="BX108" i="7"/>
  <c r="BX100" i="7"/>
  <c r="BX92" i="7"/>
  <c r="BX84" i="7"/>
  <c r="BX76" i="7"/>
  <c r="BX68" i="7"/>
  <c r="BX78" i="7"/>
  <c r="BX124" i="7"/>
  <c r="BX154" i="7"/>
  <c r="BX155" i="7"/>
  <c r="BX147" i="7"/>
  <c r="BX146" i="7"/>
  <c r="BX62" i="7"/>
  <c r="BX63" i="7"/>
  <c r="BP133" i="7"/>
  <c r="BP100" i="7"/>
  <c r="BP132" i="7"/>
  <c r="BP157" i="7"/>
  <c r="BP103" i="7"/>
  <c r="BP106" i="7"/>
  <c r="BP127" i="7"/>
  <c r="BP159" i="7"/>
  <c r="BP107" i="7"/>
  <c r="BP158" i="7"/>
  <c r="BP67" i="7"/>
  <c r="BP78" i="7"/>
  <c r="BY107" i="7"/>
  <c r="BY145" i="7"/>
  <c r="BY100" i="7"/>
  <c r="BY69" i="7"/>
  <c r="BY94" i="7"/>
  <c r="BY130" i="7"/>
  <c r="BY97" i="7"/>
  <c r="BY66" i="7"/>
  <c r="BY103" i="7"/>
  <c r="BY80" i="7"/>
  <c r="BY158" i="7"/>
  <c r="BY141" i="7"/>
  <c r="BE105" i="7"/>
  <c r="BE132" i="7"/>
  <c r="BE155" i="7"/>
  <c r="BE147" i="7"/>
  <c r="BE161" i="7"/>
  <c r="BE153" i="7"/>
  <c r="BE126" i="7"/>
  <c r="BE154" i="7"/>
  <c r="BE138" i="7"/>
  <c r="BE148" i="7"/>
  <c r="BE156" i="7"/>
  <c r="BE94" i="7"/>
  <c r="BE86" i="7"/>
  <c r="BE124" i="7"/>
  <c r="BE116" i="7"/>
  <c r="BE108" i="7"/>
  <c r="BE100" i="7"/>
  <c r="BE92" i="7"/>
  <c r="BE84" i="7"/>
  <c r="BE76" i="7"/>
  <c r="BE68" i="7"/>
  <c r="BE139" i="7"/>
  <c r="BE130" i="7"/>
  <c r="BE140" i="7"/>
  <c r="BE115" i="7"/>
  <c r="BE99" i="7"/>
  <c r="BE142" i="7"/>
  <c r="BE129" i="7"/>
  <c r="BE131" i="7"/>
  <c r="BE146" i="7"/>
  <c r="BE145" i="7"/>
  <c r="BE78" i="7"/>
  <c r="BE70" i="7"/>
  <c r="BE83" i="7"/>
  <c r="BE135" i="7"/>
  <c r="BE118" i="7"/>
  <c r="BE134" i="7"/>
  <c r="BE133" i="7"/>
  <c r="BE117" i="7"/>
  <c r="BE109" i="7"/>
  <c r="BE101" i="7"/>
  <c r="BE93" i="7"/>
  <c r="BE85" i="7"/>
  <c r="BE77" i="7"/>
  <c r="BE69" i="7"/>
  <c r="BE75" i="7"/>
  <c r="BE160" i="7"/>
  <c r="BE111" i="7"/>
  <c r="BE73" i="7"/>
  <c r="BE141" i="7"/>
  <c r="BE114" i="7"/>
  <c r="BE106" i="7"/>
  <c r="BE123" i="7"/>
  <c r="BE107" i="7"/>
  <c r="BE67" i="7"/>
  <c r="BE121" i="7"/>
  <c r="BE137" i="7"/>
  <c r="BE98" i="7"/>
  <c r="BE90" i="7"/>
  <c r="BE82" i="7"/>
  <c r="BE89" i="7"/>
  <c r="BE122" i="7"/>
  <c r="BE152" i="7"/>
  <c r="BE125" i="7"/>
  <c r="BE159" i="7"/>
  <c r="BE128" i="7"/>
  <c r="BE74" i="7"/>
  <c r="BE150" i="7"/>
  <c r="BE102" i="7"/>
  <c r="BE97" i="7"/>
  <c r="BE81" i="7"/>
  <c r="BE144" i="7"/>
  <c r="BE136" i="7"/>
  <c r="BE120" i="7"/>
  <c r="BE112" i="7"/>
  <c r="BE104" i="7"/>
  <c r="BE96" i="7"/>
  <c r="BE88" i="7"/>
  <c r="BE151" i="7"/>
  <c r="BE66" i="7"/>
  <c r="BE113" i="7"/>
  <c r="BE91" i="7"/>
  <c r="BE158" i="7"/>
  <c r="BE143" i="7"/>
  <c r="BE119" i="7"/>
  <c r="BE80" i="7"/>
  <c r="BE149" i="7"/>
  <c r="BE65" i="7"/>
  <c r="BE127" i="7"/>
  <c r="BE72" i="7"/>
  <c r="BE110" i="7"/>
  <c r="BE64" i="7"/>
  <c r="BE157" i="7"/>
  <c r="BE103" i="7"/>
  <c r="BE95" i="7"/>
  <c r="BE87" i="7"/>
  <c r="BE79" i="7"/>
  <c r="BE71" i="7"/>
  <c r="BE63" i="7"/>
  <c r="BE62" i="7"/>
  <c r="BP63" i="7"/>
  <c r="BP94" i="7"/>
  <c r="BP108" i="7"/>
  <c r="BP69" i="7"/>
  <c r="BP71" i="7"/>
  <c r="BP111" i="7"/>
  <c r="BP114" i="7"/>
  <c r="BP97" i="7"/>
  <c r="BP104" i="7"/>
  <c r="BP113" i="7"/>
  <c r="BP110" i="7"/>
  <c r="BP75" i="7"/>
  <c r="BP153" i="7"/>
  <c r="BY63" i="7"/>
  <c r="BY123" i="7"/>
  <c r="BY161" i="7"/>
  <c r="BY108" i="7"/>
  <c r="BY146" i="7"/>
  <c r="BY129" i="7"/>
  <c r="BY102" i="7"/>
  <c r="BY105" i="7"/>
  <c r="BY74" i="7"/>
  <c r="BY127" i="7"/>
  <c r="BY88" i="7"/>
  <c r="BY134" i="7"/>
  <c r="BY136" i="7"/>
  <c r="BJ133" i="7"/>
  <c r="BJ157" i="7"/>
  <c r="BJ149" i="7"/>
  <c r="BJ151" i="7"/>
  <c r="BJ135" i="7"/>
  <c r="BJ158" i="7"/>
  <c r="BJ97" i="7"/>
  <c r="BJ89" i="7"/>
  <c r="BJ81" i="7"/>
  <c r="BJ127" i="7"/>
  <c r="BJ119" i="7"/>
  <c r="BJ111" i="7"/>
  <c r="BJ103" i="7"/>
  <c r="BJ95" i="7"/>
  <c r="BJ87" i="7"/>
  <c r="BJ79" i="7"/>
  <c r="BJ71" i="7"/>
  <c r="BJ143" i="7"/>
  <c r="BJ148" i="7"/>
  <c r="BJ129" i="7"/>
  <c r="BJ108" i="7"/>
  <c r="BJ76" i="7"/>
  <c r="BJ142" i="7"/>
  <c r="BJ94" i="7"/>
  <c r="BJ137" i="7"/>
  <c r="BJ102" i="7"/>
  <c r="BJ150" i="7"/>
  <c r="BJ134" i="7"/>
  <c r="BJ126" i="7"/>
  <c r="BJ118" i="7"/>
  <c r="BJ73" i="7"/>
  <c r="BJ65" i="7"/>
  <c r="BJ141" i="7"/>
  <c r="BJ156" i="7"/>
  <c r="BJ86" i="7"/>
  <c r="BJ78" i="7"/>
  <c r="BJ130" i="7"/>
  <c r="BJ120" i="7"/>
  <c r="BJ112" i="7"/>
  <c r="BJ104" i="7"/>
  <c r="BJ96" i="7"/>
  <c r="BJ88" i="7"/>
  <c r="BJ80" i="7"/>
  <c r="BJ72" i="7"/>
  <c r="BJ64" i="7"/>
  <c r="BJ159" i="7"/>
  <c r="BJ132" i="7"/>
  <c r="BJ147" i="7"/>
  <c r="BJ116" i="7"/>
  <c r="BJ128" i="7"/>
  <c r="BJ70" i="7"/>
  <c r="BJ140" i="7"/>
  <c r="BJ124" i="7"/>
  <c r="BJ136" i="7"/>
  <c r="BJ109" i="7"/>
  <c r="BJ93" i="7"/>
  <c r="BJ85" i="7"/>
  <c r="BJ110" i="7"/>
  <c r="BJ125" i="7"/>
  <c r="BJ155" i="7"/>
  <c r="BJ144" i="7"/>
  <c r="BJ117" i="7"/>
  <c r="BJ101" i="7"/>
  <c r="BJ77" i="7"/>
  <c r="BJ121" i="7"/>
  <c r="BJ123" i="7"/>
  <c r="BJ138" i="7"/>
  <c r="BJ113" i="7"/>
  <c r="BJ153" i="7"/>
  <c r="BJ122" i="7"/>
  <c r="BJ100" i="7"/>
  <c r="BJ84" i="7"/>
  <c r="BJ68" i="7"/>
  <c r="BJ139" i="7"/>
  <c r="BJ131" i="7"/>
  <c r="BJ115" i="7"/>
  <c r="BJ107" i="7"/>
  <c r="BJ99" i="7"/>
  <c r="BJ91" i="7"/>
  <c r="BJ146" i="7"/>
  <c r="BJ69" i="7"/>
  <c r="BJ92" i="7"/>
  <c r="BJ161" i="7"/>
  <c r="BJ145" i="7"/>
  <c r="BJ105" i="7"/>
  <c r="BJ67" i="7"/>
  <c r="BJ152" i="7"/>
  <c r="BJ114" i="7"/>
  <c r="BJ75" i="7"/>
  <c r="BJ83" i="7"/>
  <c r="BJ160" i="7"/>
  <c r="BJ154" i="7"/>
  <c r="BJ106" i="7"/>
  <c r="BJ98" i="7"/>
  <c r="BJ90" i="7"/>
  <c r="BJ82" i="7"/>
  <c r="BJ74" i="7"/>
  <c r="BJ66" i="7"/>
  <c r="BJ62" i="7"/>
  <c r="BJ63" i="7"/>
  <c r="BI126" i="7"/>
  <c r="BI159" i="7"/>
  <c r="BI77" i="7"/>
  <c r="BI103" i="7"/>
  <c r="BI157" i="7"/>
  <c r="BI141" i="7"/>
  <c r="BI122" i="7"/>
  <c r="BI143" i="7"/>
  <c r="BI150" i="7"/>
  <c r="BI136" i="7"/>
  <c r="BI128" i="7"/>
  <c r="BI120" i="7"/>
  <c r="BI112" i="7"/>
  <c r="BI104" i="7"/>
  <c r="BI144" i="7"/>
  <c r="BI82" i="7"/>
  <c r="BI131" i="7"/>
  <c r="BI152" i="7"/>
  <c r="BI88" i="7"/>
  <c r="BI151" i="7"/>
  <c r="BI114" i="7"/>
  <c r="BI145" i="7"/>
  <c r="BI137" i="7"/>
  <c r="BI129" i="7"/>
  <c r="BI121" i="7"/>
  <c r="BI90" i="7"/>
  <c r="BI158" i="7"/>
  <c r="BI96" i="7"/>
  <c r="BI64" i="7"/>
  <c r="BI111" i="7"/>
  <c r="BI149" i="7"/>
  <c r="BI98" i="7"/>
  <c r="BI118" i="7"/>
  <c r="BI72" i="7"/>
  <c r="BI135" i="7"/>
  <c r="BI127" i="7"/>
  <c r="BI119" i="7"/>
  <c r="BI95" i="7"/>
  <c r="BI160" i="7"/>
  <c r="BI74" i="7"/>
  <c r="BI66" i="7"/>
  <c r="BI125" i="7"/>
  <c r="BI110" i="7"/>
  <c r="BI80" i="7"/>
  <c r="BI87" i="7"/>
  <c r="BI142" i="7"/>
  <c r="BI133" i="7"/>
  <c r="BI79" i="7"/>
  <c r="BI113" i="7"/>
  <c r="BI105" i="7"/>
  <c r="BI97" i="7"/>
  <c r="BI89" i="7"/>
  <c r="BI81" i="7"/>
  <c r="BI73" i="7"/>
  <c r="BI65" i="7"/>
  <c r="BI102" i="7"/>
  <c r="BI155" i="7"/>
  <c r="BI117" i="7"/>
  <c r="BI139" i="7"/>
  <c r="BI130" i="7"/>
  <c r="BI71" i="7"/>
  <c r="BI138" i="7"/>
  <c r="BI94" i="7"/>
  <c r="BI86" i="7"/>
  <c r="BI78" i="7"/>
  <c r="BI70" i="7"/>
  <c r="BI148" i="7"/>
  <c r="BI134" i="7"/>
  <c r="BI147" i="7"/>
  <c r="BI93" i="7"/>
  <c r="BI124" i="7"/>
  <c r="BI109" i="7"/>
  <c r="BI140" i="7"/>
  <c r="BI132" i="7"/>
  <c r="BI116" i="7"/>
  <c r="BI108" i="7"/>
  <c r="BI100" i="7"/>
  <c r="BI92" i="7"/>
  <c r="BI84" i="7"/>
  <c r="BI76" i="7"/>
  <c r="BI68" i="7"/>
  <c r="BI156" i="7"/>
  <c r="BI106" i="7"/>
  <c r="BI69" i="7"/>
  <c r="BI123" i="7"/>
  <c r="BI107" i="7"/>
  <c r="BI99" i="7"/>
  <c r="BI91" i="7"/>
  <c r="BI83" i="7"/>
  <c r="BI75" i="7"/>
  <c r="BI67" i="7"/>
  <c r="BI85" i="7"/>
  <c r="BI161" i="7"/>
  <c r="BI101" i="7"/>
  <c r="BI146" i="7"/>
  <c r="BI154" i="7"/>
  <c r="BI115" i="7"/>
  <c r="BI153" i="7"/>
  <c r="BI62" i="7"/>
  <c r="BI63" i="7"/>
  <c r="BP62" i="7"/>
  <c r="BP140" i="7"/>
  <c r="BP116" i="7"/>
  <c r="BP109" i="7"/>
  <c r="BP102" i="7"/>
  <c r="BP119" i="7"/>
  <c r="BP112" i="7"/>
  <c r="BP79" i="7"/>
  <c r="BP152" i="7"/>
  <c r="BP122" i="7"/>
  <c r="BP123" i="7"/>
  <c r="BP145" i="7"/>
  <c r="BP151" i="7"/>
  <c r="BY62" i="7"/>
  <c r="BY153" i="7"/>
  <c r="BY154" i="7"/>
  <c r="BY116" i="7"/>
  <c r="BY147" i="7"/>
  <c r="BY71" i="7"/>
  <c r="BY118" i="7"/>
  <c r="BY113" i="7"/>
  <c r="BY114" i="7"/>
  <c r="BY152" i="7"/>
  <c r="BY96" i="7"/>
  <c r="BY82" i="7"/>
  <c r="BY144" i="7"/>
  <c r="BK148" i="7"/>
  <c r="BK140" i="7"/>
  <c r="BK155" i="7"/>
  <c r="BK150" i="7"/>
  <c r="BK133" i="7"/>
  <c r="BK117" i="7"/>
  <c r="BK91" i="7"/>
  <c r="BK158" i="7"/>
  <c r="BK157" i="7"/>
  <c r="BK132" i="7"/>
  <c r="BK134" i="7"/>
  <c r="BK101" i="7"/>
  <c r="BK122" i="7"/>
  <c r="BK149" i="7"/>
  <c r="BK142" i="7"/>
  <c r="BK120" i="7"/>
  <c r="BK80" i="7"/>
  <c r="BK72" i="7"/>
  <c r="BK64" i="7"/>
  <c r="BK124" i="7"/>
  <c r="BK86" i="7"/>
  <c r="BK85" i="7"/>
  <c r="BK77" i="7"/>
  <c r="BK104" i="7"/>
  <c r="BK88" i="7"/>
  <c r="BK94" i="7"/>
  <c r="BK93" i="7"/>
  <c r="BK143" i="7"/>
  <c r="BK135" i="7"/>
  <c r="BK127" i="7"/>
  <c r="BK112" i="7"/>
  <c r="BK147" i="7"/>
  <c r="BK126" i="7"/>
  <c r="BK96" i="7"/>
  <c r="BK131" i="7"/>
  <c r="BK108" i="7"/>
  <c r="BK118" i="7"/>
  <c r="BK70" i="7"/>
  <c r="BK109" i="7"/>
  <c r="BK144" i="7"/>
  <c r="BK139" i="7"/>
  <c r="BK141" i="7"/>
  <c r="BK110" i="7"/>
  <c r="BK156" i="7"/>
  <c r="BK125" i="7"/>
  <c r="BK116" i="7"/>
  <c r="BK92" i="7"/>
  <c r="BK84" i="7"/>
  <c r="BK76" i="7"/>
  <c r="BK115" i="7"/>
  <c r="BK100" i="7"/>
  <c r="BK146" i="7"/>
  <c r="BK102" i="7"/>
  <c r="BK119" i="7"/>
  <c r="BK111" i="7"/>
  <c r="BK103" i="7"/>
  <c r="BK95" i="7"/>
  <c r="BK87" i="7"/>
  <c r="BK79" i="7"/>
  <c r="BK71" i="7"/>
  <c r="BK69" i="7"/>
  <c r="BK99" i="7"/>
  <c r="BK160" i="7"/>
  <c r="BK68" i="7"/>
  <c r="BK154" i="7"/>
  <c r="BK107" i="7"/>
  <c r="BK153" i="7"/>
  <c r="BK78" i="7"/>
  <c r="BK161" i="7"/>
  <c r="BK152" i="7"/>
  <c r="BK83" i="7"/>
  <c r="BK145" i="7"/>
  <c r="BK138" i="7"/>
  <c r="BK82" i="7"/>
  <c r="BK121" i="7"/>
  <c r="BK130" i="7"/>
  <c r="BK114" i="7"/>
  <c r="BK106" i="7"/>
  <c r="BK105" i="7"/>
  <c r="BK97" i="7"/>
  <c r="BK89" i="7"/>
  <c r="BK81" i="7"/>
  <c r="BK73" i="7"/>
  <c r="BK65" i="7"/>
  <c r="BK129" i="7"/>
  <c r="BK98" i="7"/>
  <c r="BK128" i="7"/>
  <c r="BK151" i="7"/>
  <c r="BK90" i="7"/>
  <c r="BK66" i="7"/>
  <c r="BK113" i="7"/>
  <c r="BK123" i="7"/>
  <c r="BK159" i="7"/>
  <c r="BK67" i="7"/>
  <c r="BK137" i="7"/>
  <c r="BK74" i="7"/>
  <c r="BK136" i="7"/>
  <c r="BK75" i="7"/>
  <c r="BK62" i="7"/>
  <c r="BK63" i="7"/>
  <c r="BC145" i="7"/>
  <c r="BC148" i="7"/>
  <c r="BC112" i="7"/>
  <c r="BC104" i="7"/>
  <c r="BC96" i="7"/>
  <c r="BC88" i="7"/>
  <c r="BC142" i="7"/>
  <c r="BC126" i="7"/>
  <c r="BC118" i="7"/>
  <c r="BC110" i="7"/>
  <c r="BC102" i="7"/>
  <c r="BC94" i="7"/>
  <c r="BC86" i="7"/>
  <c r="BC78" i="7"/>
  <c r="BC70" i="7"/>
  <c r="BC136" i="7"/>
  <c r="BC155" i="7"/>
  <c r="BC133" i="7"/>
  <c r="BC117" i="7"/>
  <c r="BC157" i="7"/>
  <c r="BC147" i="7"/>
  <c r="BC134" i="7"/>
  <c r="BC121" i="7"/>
  <c r="BC128" i="7"/>
  <c r="BC156" i="7"/>
  <c r="BC125" i="7"/>
  <c r="BC158" i="7"/>
  <c r="BC120" i="7"/>
  <c r="BC80" i="7"/>
  <c r="BC72" i="7"/>
  <c r="BC64" i="7"/>
  <c r="BC124" i="7"/>
  <c r="BC85" i="7"/>
  <c r="BC77" i="7"/>
  <c r="BC141" i="7"/>
  <c r="BC93" i="7"/>
  <c r="BC150" i="7"/>
  <c r="BC149" i="7"/>
  <c r="BC135" i="7"/>
  <c r="BC108" i="7"/>
  <c r="BC109" i="7"/>
  <c r="BC107" i="7"/>
  <c r="BC129" i="7"/>
  <c r="BC153" i="7"/>
  <c r="BC143" i="7"/>
  <c r="BC123" i="7"/>
  <c r="BC116" i="7"/>
  <c r="BC92" i="7"/>
  <c r="BC84" i="7"/>
  <c r="BC76" i="7"/>
  <c r="BC100" i="7"/>
  <c r="BC161" i="7"/>
  <c r="BC131" i="7"/>
  <c r="BC127" i="7"/>
  <c r="BC119" i="7"/>
  <c r="BC111" i="7"/>
  <c r="BC103" i="7"/>
  <c r="BC95" i="7"/>
  <c r="BC87" i="7"/>
  <c r="BC79" i="7"/>
  <c r="BC71" i="7"/>
  <c r="BC115" i="7"/>
  <c r="BC69" i="7"/>
  <c r="BC101" i="7"/>
  <c r="BC139" i="7"/>
  <c r="BC91" i="7"/>
  <c r="BC75" i="7"/>
  <c r="BC67" i="7"/>
  <c r="BC138" i="7"/>
  <c r="BC130" i="7"/>
  <c r="BC114" i="7"/>
  <c r="BC106" i="7"/>
  <c r="BC98" i="7"/>
  <c r="BC90" i="7"/>
  <c r="BC82" i="7"/>
  <c r="BC74" i="7"/>
  <c r="BC66" i="7"/>
  <c r="BC154" i="7"/>
  <c r="BC68" i="7"/>
  <c r="BC122" i="7"/>
  <c r="BC140" i="7"/>
  <c r="BC146" i="7"/>
  <c r="BC144" i="7"/>
  <c r="BC132" i="7"/>
  <c r="BC152" i="7"/>
  <c r="BC159" i="7"/>
  <c r="BC160" i="7"/>
  <c r="BC99" i="7"/>
  <c r="BC83" i="7"/>
  <c r="BC105" i="7"/>
  <c r="BC97" i="7"/>
  <c r="BC89" i="7"/>
  <c r="BC81" i="7"/>
  <c r="BC73" i="7"/>
  <c r="BC65" i="7"/>
  <c r="BC151" i="7"/>
  <c r="BC137" i="7"/>
  <c r="BC113" i="7"/>
  <c r="BC63" i="7"/>
  <c r="BC62" i="7"/>
  <c r="BP141" i="7"/>
  <c r="BP154" i="7"/>
  <c r="BP77" i="7"/>
  <c r="BP125" i="7"/>
  <c r="BP143" i="7"/>
  <c r="BP66" i="7"/>
  <c r="BP136" i="7"/>
  <c r="BP87" i="7"/>
  <c r="BP89" i="7"/>
  <c r="BP130" i="7"/>
  <c r="BP129" i="7"/>
  <c r="BP135" i="7"/>
  <c r="BP99" i="7"/>
  <c r="BY67" i="7"/>
  <c r="BY76" i="7"/>
  <c r="BY85" i="7"/>
  <c r="BY132" i="7"/>
  <c r="BY110" i="7"/>
  <c r="BY98" i="7"/>
  <c r="BY133" i="7"/>
  <c r="BY138" i="7"/>
  <c r="BY131" i="7"/>
  <c r="BY149" i="7"/>
  <c r="BY104" i="7"/>
  <c r="BY90" i="7"/>
  <c r="BY126" i="7"/>
  <c r="BD145" i="7"/>
  <c r="BD157" i="7"/>
  <c r="BD155" i="7"/>
  <c r="BD149" i="7"/>
  <c r="BD133" i="7"/>
  <c r="BD108" i="7"/>
  <c r="BD90" i="7"/>
  <c r="BD146" i="7"/>
  <c r="BD147" i="7"/>
  <c r="BD154" i="7"/>
  <c r="BD125" i="7"/>
  <c r="BD117" i="7"/>
  <c r="BD109" i="7"/>
  <c r="BD101" i="7"/>
  <c r="BD95" i="7"/>
  <c r="BD115" i="7"/>
  <c r="BD156" i="7"/>
  <c r="BD69" i="7"/>
  <c r="BD92" i="7"/>
  <c r="BD148" i="7"/>
  <c r="BD142" i="7"/>
  <c r="BD134" i="7"/>
  <c r="BD126" i="7"/>
  <c r="BD136" i="7"/>
  <c r="BD77" i="7"/>
  <c r="BD124" i="7"/>
  <c r="BD100" i="7"/>
  <c r="BD127" i="7"/>
  <c r="BD119" i="7"/>
  <c r="BD141" i="7"/>
  <c r="BD85" i="7"/>
  <c r="BD116" i="7"/>
  <c r="BD132" i="7"/>
  <c r="BD123" i="7"/>
  <c r="BD87" i="7"/>
  <c r="BD79" i="7"/>
  <c r="BD71" i="7"/>
  <c r="BD98" i="7"/>
  <c r="BD135" i="7"/>
  <c r="BD99" i="7"/>
  <c r="BD118" i="7"/>
  <c r="BD110" i="7"/>
  <c r="BD102" i="7"/>
  <c r="BD94" i="7"/>
  <c r="BD86" i="7"/>
  <c r="BD78" i="7"/>
  <c r="BD70" i="7"/>
  <c r="BD84" i="7"/>
  <c r="BD152" i="7"/>
  <c r="BD76" i="7"/>
  <c r="BD107" i="7"/>
  <c r="BD93" i="7"/>
  <c r="BD68" i="7"/>
  <c r="BD131" i="7"/>
  <c r="BD91" i="7"/>
  <c r="BD83" i="7"/>
  <c r="BD75" i="7"/>
  <c r="BD140" i="7"/>
  <c r="BD74" i="7"/>
  <c r="BD114" i="7"/>
  <c r="BD112" i="7"/>
  <c r="BD153" i="7"/>
  <c r="BD66" i="7"/>
  <c r="BD139" i="7"/>
  <c r="BD111" i="7"/>
  <c r="BD106" i="7"/>
  <c r="BD137" i="7"/>
  <c r="BD129" i="7"/>
  <c r="BD121" i="7"/>
  <c r="BD113" i="7"/>
  <c r="BD105" i="7"/>
  <c r="BD97" i="7"/>
  <c r="BD89" i="7"/>
  <c r="BD81" i="7"/>
  <c r="BD73" i="7"/>
  <c r="BD65" i="7"/>
  <c r="BD161" i="7"/>
  <c r="BD138" i="7"/>
  <c r="BD160" i="7"/>
  <c r="BD130" i="7"/>
  <c r="BD159" i="7"/>
  <c r="BD128" i="7"/>
  <c r="BD104" i="7"/>
  <c r="BD96" i="7"/>
  <c r="BD88" i="7"/>
  <c r="BD80" i="7"/>
  <c r="BD72" i="7"/>
  <c r="BD64" i="7"/>
  <c r="BD151" i="7"/>
  <c r="BD103" i="7"/>
  <c r="BD67" i="7"/>
  <c r="BD143" i="7"/>
  <c r="BD158" i="7"/>
  <c r="BD82" i="7"/>
  <c r="BD120" i="7"/>
  <c r="BD122" i="7"/>
  <c r="BD144" i="7"/>
  <c r="BD150" i="7"/>
  <c r="BD63" i="7"/>
  <c r="BD62" i="7"/>
  <c r="BF117" i="7"/>
  <c r="BF161" i="7"/>
  <c r="BF125" i="7"/>
  <c r="BF153" i="7"/>
  <c r="BF144" i="7"/>
  <c r="BF146" i="7"/>
  <c r="BF138" i="7"/>
  <c r="BF130" i="7"/>
  <c r="BF122" i="7"/>
  <c r="BF98" i="7"/>
  <c r="BF72" i="7"/>
  <c r="BF139" i="7"/>
  <c r="BF160" i="7"/>
  <c r="BF137" i="7"/>
  <c r="BF131" i="7"/>
  <c r="BF106" i="7"/>
  <c r="BF129" i="7"/>
  <c r="BF147" i="7"/>
  <c r="BF152" i="7"/>
  <c r="BF107" i="7"/>
  <c r="BF101" i="7"/>
  <c r="BF93" i="7"/>
  <c r="BF77" i="7"/>
  <c r="BF69" i="7"/>
  <c r="BF99" i="7"/>
  <c r="BF67" i="7"/>
  <c r="BF82" i="7"/>
  <c r="BF128" i="7"/>
  <c r="BF121" i="7"/>
  <c r="BF155" i="7"/>
  <c r="BF75" i="7"/>
  <c r="BF90" i="7"/>
  <c r="BF145" i="7"/>
  <c r="BF136" i="7"/>
  <c r="BF109" i="7"/>
  <c r="BF140" i="7"/>
  <c r="BF132" i="7"/>
  <c r="BF124" i="7"/>
  <c r="BF83" i="7"/>
  <c r="BF154" i="7"/>
  <c r="BF123" i="7"/>
  <c r="BF85" i="7"/>
  <c r="BF97" i="7"/>
  <c r="BF89" i="7"/>
  <c r="BF81" i="7"/>
  <c r="BF105" i="7"/>
  <c r="BF115" i="7"/>
  <c r="BF91" i="7"/>
  <c r="BF74" i="7"/>
  <c r="BF159" i="7"/>
  <c r="BF116" i="7"/>
  <c r="BF108" i="7"/>
  <c r="BF100" i="7"/>
  <c r="BF92" i="7"/>
  <c r="BF84" i="7"/>
  <c r="BF76" i="7"/>
  <c r="BF68" i="7"/>
  <c r="BF113" i="7"/>
  <c r="BF157" i="7"/>
  <c r="BF114" i="7"/>
  <c r="BF65" i="7"/>
  <c r="BF104" i="7"/>
  <c r="BF158" i="7"/>
  <c r="BF64" i="7"/>
  <c r="BF127" i="7"/>
  <c r="BF149" i="7"/>
  <c r="BF73" i="7"/>
  <c r="BF96" i="7"/>
  <c r="BF80" i="7"/>
  <c r="BF151" i="7"/>
  <c r="BF150" i="7"/>
  <c r="BF120" i="7"/>
  <c r="BF133" i="7"/>
  <c r="BF112" i="7"/>
  <c r="BF143" i="7"/>
  <c r="BF156" i="7"/>
  <c r="BF135" i="7"/>
  <c r="BF119" i="7"/>
  <c r="BF71" i="7"/>
  <c r="BF102" i="7"/>
  <c r="BF94" i="7"/>
  <c r="BF86" i="7"/>
  <c r="BF78" i="7"/>
  <c r="BF70" i="7"/>
  <c r="BF142" i="7"/>
  <c r="BF111" i="7"/>
  <c r="BF141" i="7"/>
  <c r="BF148" i="7"/>
  <c r="BF103" i="7"/>
  <c r="BF79" i="7"/>
  <c r="BF118" i="7"/>
  <c r="BF110" i="7"/>
  <c r="BF88" i="7"/>
  <c r="BF66" i="7"/>
  <c r="BF95" i="7"/>
  <c r="BF87" i="7"/>
  <c r="BF126" i="7"/>
  <c r="BF134" i="7"/>
  <c r="BF63" i="7"/>
  <c r="BF62" i="7"/>
  <c r="BS155" i="7"/>
  <c r="BS158" i="7"/>
  <c r="BS101" i="7"/>
  <c r="BS147" i="7"/>
  <c r="BS156" i="7"/>
  <c r="BS144" i="7"/>
  <c r="BS142" i="7"/>
  <c r="BS149" i="7"/>
  <c r="BS148" i="7"/>
  <c r="BS126" i="7"/>
  <c r="BS118" i="7"/>
  <c r="BS110" i="7"/>
  <c r="BS102" i="7"/>
  <c r="BS104" i="7"/>
  <c r="BS88" i="7"/>
  <c r="BS137" i="7"/>
  <c r="BS94" i="7"/>
  <c r="BS133" i="7"/>
  <c r="BS109" i="7"/>
  <c r="BS93" i="7"/>
  <c r="BS143" i="7"/>
  <c r="BS135" i="7"/>
  <c r="BS127" i="7"/>
  <c r="BS157" i="7"/>
  <c r="BS96" i="7"/>
  <c r="BS129" i="7"/>
  <c r="BS150" i="7"/>
  <c r="BS70" i="7"/>
  <c r="BS141" i="7"/>
  <c r="BS134" i="7"/>
  <c r="BS78" i="7"/>
  <c r="BS125" i="7"/>
  <c r="BS83" i="7"/>
  <c r="BS80" i="7"/>
  <c r="BS72" i="7"/>
  <c r="BS64" i="7"/>
  <c r="BS116" i="7"/>
  <c r="BS100" i="7"/>
  <c r="BS117" i="7"/>
  <c r="BS119" i="7"/>
  <c r="BS111" i="7"/>
  <c r="BS103" i="7"/>
  <c r="BS95" i="7"/>
  <c r="BS87" i="7"/>
  <c r="BS79" i="7"/>
  <c r="BS71" i="7"/>
  <c r="BS69" i="7"/>
  <c r="BS140" i="7"/>
  <c r="BS161" i="7"/>
  <c r="BS145" i="7"/>
  <c r="BS107" i="7"/>
  <c r="BS139" i="7"/>
  <c r="BS85" i="7"/>
  <c r="BS128" i="7"/>
  <c r="BS108" i="7"/>
  <c r="BS92" i="7"/>
  <c r="BS84" i="7"/>
  <c r="BS76" i="7"/>
  <c r="BS136" i="7"/>
  <c r="BS154" i="7"/>
  <c r="BS153" i="7"/>
  <c r="BS123" i="7"/>
  <c r="BS113" i="7"/>
  <c r="BS86" i="7"/>
  <c r="BS124" i="7"/>
  <c r="BS132" i="7"/>
  <c r="BS146" i="7"/>
  <c r="BS131" i="7"/>
  <c r="BS99" i="7"/>
  <c r="BS67" i="7"/>
  <c r="BS138" i="7"/>
  <c r="BS130" i="7"/>
  <c r="BS114" i="7"/>
  <c r="BS106" i="7"/>
  <c r="BS98" i="7"/>
  <c r="BS90" i="7"/>
  <c r="BS82" i="7"/>
  <c r="BS74" i="7"/>
  <c r="BS66" i="7"/>
  <c r="BS115" i="7"/>
  <c r="BS77" i="7"/>
  <c r="BS105" i="7"/>
  <c r="BS97" i="7"/>
  <c r="BS89" i="7"/>
  <c r="BS81" i="7"/>
  <c r="BS73" i="7"/>
  <c r="BS65" i="7"/>
  <c r="BS151" i="7"/>
  <c r="BS68" i="7"/>
  <c r="BS91" i="7"/>
  <c r="BS122" i="7"/>
  <c r="BS152" i="7"/>
  <c r="BS75" i="7"/>
  <c r="BS160" i="7"/>
  <c r="BS120" i="7"/>
  <c r="BS121" i="7"/>
  <c r="BS159" i="7"/>
  <c r="BS112" i="7"/>
  <c r="BS63" i="7"/>
  <c r="BS62" i="7"/>
  <c r="BW108" i="7"/>
  <c r="BW79" i="7"/>
  <c r="BW152" i="7"/>
  <c r="BW138" i="7"/>
  <c r="BW100" i="7"/>
  <c r="BW92" i="7"/>
  <c r="BW84" i="7"/>
  <c r="BW130" i="7"/>
  <c r="BW122" i="7"/>
  <c r="BW114" i="7"/>
  <c r="BW106" i="7"/>
  <c r="BW98" i="7"/>
  <c r="BW90" i="7"/>
  <c r="BW82" i="7"/>
  <c r="BW74" i="7"/>
  <c r="BW66" i="7"/>
  <c r="BW143" i="7"/>
  <c r="BW153" i="7"/>
  <c r="BW137" i="7"/>
  <c r="BW129" i="7"/>
  <c r="BW121" i="7"/>
  <c r="BW97" i="7"/>
  <c r="BW160" i="7"/>
  <c r="BW132" i="7"/>
  <c r="BW140" i="7"/>
  <c r="BW154" i="7"/>
  <c r="BW159" i="7"/>
  <c r="BW151" i="7"/>
  <c r="BW116" i="7"/>
  <c r="BW113" i="7"/>
  <c r="BW76" i="7"/>
  <c r="BW68" i="7"/>
  <c r="BW119" i="7"/>
  <c r="BW146" i="7"/>
  <c r="BW105" i="7"/>
  <c r="BW81" i="7"/>
  <c r="BW89" i="7"/>
  <c r="BW103" i="7"/>
  <c r="BW65" i="7"/>
  <c r="BW149" i="7"/>
  <c r="BW124" i="7"/>
  <c r="BW145" i="7"/>
  <c r="BW123" i="7"/>
  <c r="BW120" i="7"/>
  <c r="BW96" i="7"/>
  <c r="BW88" i="7"/>
  <c r="BW80" i="7"/>
  <c r="BW72" i="7"/>
  <c r="BW161" i="7"/>
  <c r="BW127" i="7"/>
  <c r="BW112" i="7"/>
  <c r="BW131" i="7"/>
  <c r="BW157" i="7"/>
  <c r="BW139" i="7"/>
  <c r="BW115" i="7"/>
  <c r="BW107" i="7"/>
  <c r="BW99" i="7"/>
  <c r="BW91" i="7"/>
  <c r="BW83" i="7"/>
  <c r="BW75" i="7"/>
  <c r="BW67" i="7"/>
  <c r="BW73" i="7"/>
  <c r="BW104" i="7"/>
  <c r="BW111" i="7"/>
  <c r="BW136" i="7"/>
  <c r="BW87" i="7"/>
  <c r="BW71" i="7"/>
  <c r="BW135" i="7"/>
  <c r="BW142" i="7"/>
  <c r="BW134" i="7"/>
  <c r="BW118" i="7"/>
  <c r="BW110" i="7"/>
  <c r="BW102" i="7"/>
  <c r="BW94" i="7"/>
  <c r="BW86" i="7"/>
  <c r="BW78" i="7"/>
  <c r="BW70" i="7"/>
  <c r="BW158" i="7"/>
  <c r="BW141" i="7"/>
  <c r="BW128" i="7"/>
  <c r="BW64" i="7"/>
  <c r="BW133" i="7"/>
  <c r="BW126" i="7"/>
  <c r="BW125" i="7"/>
  <c r="BW155" i="7"/>
  <c r="BW117" i="7"/>
  <c r="BW144" i="7"/>
  <c r="BW156" i="7"/>
  <c r="BW95" i="7"/>
  <c r="BW148" i="7"/>
  <c r="BW101" i="7"/>
  <c r="BW93" i="7"/>
  <c r="BW85" i="7"/>
  <c r="BW77" i="7"/>
  <c r="BW69" i="7"/>
  <c r="BW147" i="7"/>
  <c r="BW150" i="7"/>
  <c r="BW109" i="7"/>
  <c r="BW62" i="7"/>
  <c r="BW63" i="7"/>
  <c r="BP117" i="7"/>
  <c r="BP68" i="7"/>
  <c r="BP93" i="7"/>
  <c r="BP70" i="7"/>
  <c r="BP147" i="7"/>
  <c r="BP74" i="7"/>
  <c r="BP149" i="7"/>
  <c r="BP95" i="7"/>
  <c r="BP105" i="7"/>
  <c r="BP138" i="7"/>
  <c r="BP144" i="7"/>
  <c r="BP137" i="7"/>
  <c r="BY75" i="7"/>
  <c r="BY115" i="7"/>
  <c r="BY70" i="7"/>
  <c r="BY140" i="7"/>
  <c r="BY137" i="7"/>
  <c r="BY125" i="7"/>
  <c r="BY65" i="7"/>
  <c r="BY79" i="7"/>
  <c r="BY95" i="7"/>
  <c r="BY151" i="7"/>
  <c r="BY112" i="7"/>
  <c r="BY106" i="7"/>
  <c r="IC112" i="7"/>
  <c r="HR112" i="7"/>
  <c r="HU112" i="7"/>
  <c r="HY112" i="7"/>
  <c r="IE112" i="7"/>
  <c r="IB112" i="7"/>
  <c r="HW112" i="7"/>
  <c r="HT112" i="7"/>
  <c r="HX112" i="7"/>
  <c r="HX121" i="7"/>
  <c r="HT121" i="7"/>
  <c r="HP121" i="7"/>
  <c r="HN121" i="7"/>
  <c r="IB121" i="7"/>
  <c r="ID121" i="7"/>
  <c r="HY121" i="7"/>
  <c r="HO121" i="7"/>
  <c r="HU121" i="7"/>
  <c r="HW121" i="7"/>
  <c r="HR121" i="7"/>
  <c r="IC121" i="7"/>
  <c r="IE121" i="7"/>
  <c r="HZ121" i="7"/>
  <c r="HS121" i="7"/>
  <c r="HO112" i="7"/>
  <c r="HS112" i="7"/>
  <c r="HP112" i="7"/>
  <c r="ID112" i="7"/>
  <c r="IE130" i="7"/>
  <c r="HZ130" i="7"/>
  <c r="HW130" i="7"/>
  <c r="HU130" i="7"/>
  <c r="HP130" i="7"/>
  <c r="HS130" i="7"/>
  <c r="HR130" i="7"/>
  <c r="IC130" i="7"/>
  <c r="HX130" i="7"/>
  <c r="HT130" i="7"/>
  <c r="HN130" i="7"/>
  <c r="IB130" i="7"/>
  <c r="ID130" i="7"/>
  <c r="HY130" i="7"/>
  <c r="HO130" i="7"/>
  <c r="HN112" i="7"/>
  <c r="HU83" i="7"/>
  <c r="IC83" i="7"/>
  <c r="HN83" i="7"/>
  <c r="ID83" i="7"/>
  <c r="HO83" i="7"/>
  <c r="HW83" i="7"/>
  <c r="IE83" i="7"/>
  <c r="HP83" i="7"/>
  <c r="HX83" i="7"/>
  <c r="HY83" i="7"/>
  <c r="HR83" i="7"/>
  <c r="HZ83" i="7"/>
  <c r="HS83" i="7"/>
  <c r="HT83" i="7"/>
  <c r="IB83" i="7"/>
  <c r="HS93" i="7"/>
  <c r="HT93" i="7"/>
  <c r="IB93" i="7"/>
  <c r="HU93" i="7"/>
  <c r="IC93" i="7"/>
  <c r="HN93" i="7"/>
  <c r="ID93" i="7"/>
  <c r="HO93" i="7"/>
  <c r="HW93" i="7"/>
  <c r="IE93" i="7"/>
  <c r="HP93" i="7"/>
  <c r="HX93" i="7"/>
  <c r="HY93" i="7"/>
  <c r="HR93" i="7"/>
  <c r="HZ93" i="7"/>
  <c r="HY103" i="7"/>
  <c r="HR103" i="7"/>
  <c r="HZ103" i="7"/>
  <c r="HS103" i="7"/>
  <c r="HT103" i="7"/>
  <c r="IB103" i="7"/>
  <c r="HU103" i="7"/>
  <c r="IC103" i="7"/>
  <c r="HN103" i="7"/>
  <c r="ID103" i="7"/>
  <c r="HO103" i="7"/>
  <c r="HW103" i="7"/>
  <c r="IE103" i="7"/>
  <c r="HP103" i="7"/>
  <c r="HX103" i="7"/>
  <c r="AI7" i="9"/>
  <c r="AI8" i="9"/>
  <c r="BI25" i="7"/>
  <c r="HO113" i="7"/>
  <c r="BP19" i="7"/>
  <c r="B10" i="5"/>
  <c r="C10" i="5" s="1"/>
  <c r="E45" i="4"/>
  <c r="E60" i="4" s="1"/>
  <c r="HK188" i="7" s="1"/>
  <c r="AI12" i="9" l="1"/>
  <c r="EV63" i="7"/>
  <c r="EV108" i="7"/>
  <c r="EV116" i="7"/>
  <c r="EV133" i="7"/>
  <c r="EV122" i="7"/>
  <c r="EV66" i="7"/>
  <c r="EV129" i="7"/>
  <c r="EV73" i="7"/>
  <c r="EV152" i="7"/>
  <c r="EV131" i="7"/>
  <c r="EV110" i="7"/>
  <c r="EV120" i="7"/>
  <c r="EV115" i="7"/>
  <c r="EB106" i="7"/>
  <c r="GB106" i="7" s="1"/>
  <c r="EB139" i="7"/>
  <c r="GB139" i="7" s="1"/>
  <c r="EB64" i="7"/>
  <c r="GB64" i="7" s="1"/>
  <c r="EB138" i="7"/>
  <c r="GB138" i="7" s="1"/>
  <c r="EB85" i="7"/>
  <c r="GB85" i="7" s="1"/>
  <c r="EB127" i="7"/>
  <c r="GB127" i="7" s="1"/>
  <c r="EB72" i="7"/>
  <c r="GB72" i="7" s="1"/>
  <c r="EB67" i="7"/>
  <c r="GB67" i="7" s="1"/>
  <c r="EB114" i="7"/>
  <c r="GB114" i="7" s="1"/>
  <c r="EB84" i="7"/>
  <c r="GB84" i="7" s="1"/>
  <c r="EB71" i="7"/>
  <c r="GB71" i="7" s="1"/>
  <c r="EB110" i="7"/>
  <c r="GB110" i="7" s="1"/>
  <c r="EB66" i="7"/>
  <c r="GB66" i="7" s="1"/>
  <c r="EG97" i="7"/>
  <c r="EG77" i="7"/>
  <c r="EG122" i="7"/>
  <c r="EG135" i="7"/>
  <c r="EG158" i="7"/>
  <c r="EG101" i="7"/>
  <c r="EG64" i="7"/>
  <c r="EG138" i="7"/>
  <c r="EG137" i="7"/>
  <c r="EG112" i="7"/>
  <c r="EG155" i="7"/>
  <c r="EG134" i="7"/>
  <c r="EQ79" i="7"/>
  <c r="EQ113" i="7"/>
  <c r="EQ124" i="7"/>
  <c r="EQ130" i="7"/>
  <c r="EQ126" i="7"/>
  <c r="EQ86" i="7"/>
  <c r="EQ151" i="7"/>
  <c r="EQ88" i="7"/>
  <c r="EQ123" i="7"/>
  <c r="EQ100" i="7"/>
  <c r="EQ98" i="7"/>
  <c r="EQ101" i="7"/>
  <c r="EQ147" i="7"/>
  <c r="EL122" i="7"/>
  <c r="EL84" i="7"/>
  <c r="EL86" i="7"/>
  <c r="EL81" i="7"/>
  <c r="EL66" i="7"/>
  <c r="EL76" i="7"/>
  <c r="EL89" i="7"/>
  <c r="EL142" i="7"/>
  <c r="EL91" i="7"/>
  <c r="EL103" i="7"/>
  <c r="EL107" i="7"/>
  <c r="EL117" i="7"/>
  <c r="IA186" i="7"/>
  <c r="HV216" i="7"/>
  <c r="HQ236" i="7"/>
  <c r="HJ227" i="7"/>
  <c r="HJ189" i="7"/>
  <c r="HI263" i="7"/>
  <c r="HH254" i="7"/>
  <c r="HG218" i="7"/>
  <c r="IG218" i="7" s="1"/>
  <c r="HG245" i="7"/>
  <c r="IG245" i="7" s="1"/>
  <c r="HM199" i="7"/>
  <c r="HI209" i="7"/>
  <c r="HH226" i="7"/>
  <c r="HH253" i="7"/>
  <c r="EV103" i="7"/>
  <c r="HH198" i="7"/>
  <c r="HL244" i="7"/>
  <c r="HM196" i="7"/>
  <c r="HM206" i="7"/>
  <c r="HI215" i="7"/>
  <c r="HH215" i="7"/>
  <c r="HG215" i="7"/>
  <c r="IG215" i="7" s="1"/>
  <c r="HG216" i="7"/>
  <c r="IG216" i="7" s="1"/>
  <c r="HM243" i="7"/>
  <c r="HG233" i="7"/>
  <c r="IG233" i="7" s="1"/>
  <c r="HI225" i="7"/>
  <c r="HI243" i="7"/>
  <c r="HM193" i="7"/>
  <c r="HH203" i="7"/>
  <c r="HJ203" i="7"/>
  <c r="HG204" i="7"/>
  <c r="IG204" i="7" s="1"/>
  <c r="HL213" i="7"/>
  <c r="HJ194" i="7"/>
  <c r="HH205" i="7"/>
  <c r="HJ185" i="7"/>
  <c r="HH214" i="7"/>
  <c r="HM195" i="7"/>
  <c r="HL223" i="7"/>
  <c r="HJ207" i="7"/>
  <c r="HL243" i="7"/>
  <c r="HL224" i="7"/>
  <c r="HL196" i="7"/>
  <c r="HM234" i="7"/>
  <c r="HK197" i="7"/>
  <c r="HQ204" i="7"/>
  <c r="HV214" i="7"/>
  <c r="HQ203" i="7"/>
  <c r="IA224" i="7"/>
  <c r="IA194" i="7"/>
  <c r="HH196" i="7"/>
  <c r="HL193" i="7"/>
  <c r="HJ213" i="7"/>
  <c r="HI214" i="7"/>
  <c r="HH185" i="7"/>
  <c r="HK186" i="7"/>
  <c r="HM197" i="7"/>
  <c r="HK207" i="7"/>
  <c r="HV223" i="7"/>
  <c r="HV244" i="7"/>
  <c r="IA244" i="7"/>
  <c r="HJ243" i="7"/>
  <c r="HL207" i="7"/>
  <c r="HM187" i="7"/>
  <c r="HM233" i="7"/>
  <c r="HL216" i="7"/>
  <c r="HJ193" i="7"/>
  <c r="HI203" i="7"/>
  <c r="HK183" i="7"/>
  <c r="HJ204" i="7"/>
  <c r="HK213" i="7"/>
  <c r="HG184" i="7"/>
  <c r="IG184" i="7" s="1"/>
  <c r="HK184" i="7"/>
  <c r="HK214" i="7"/>
  <c r="HG223" i="7"/>
  <c r="IG223" i="7" s="1"/>
  <c r="HL195" i="7"/>
  <c r="HI185" i="7"/>
  <c r="HJ206" i="7"/>
  <c r="HI187" i="7"/>
  <c r="HM224" i="7"/>
  <c r="HJ233" i="7"/>
  <c r="HM225" i="7"/>
  <c r="HJ196" i="7"/>
  <c r="HV203" i="7"/>
  <c r="HQ214" i="7"/>
  <c r="HV224" i="7"/>
  <c r="IA213" i="7"/>
  <c r="IA214" i="7"/>
  <c r="HJ224" i="7"/>
  <c r="HL225" i="7"/>
  <c r="HH186" i="7"/>
  <c r="HI186" i="7"/>
  <c r="HM203" i="7"/>
  <c r="HK193" i="7"/>
  <c r="HI204" i="7"/>
  <c r="HI205" i="7"/>
  <c r="HI195" i="7"/>
  <c r="HL185" i="7"/>
  <c r="HG195" i="7"/>
  <c r="IG195" i="7" s="1"/>
  <c r="HH225" i="7"/>
  <c r="HG197" i="7"/>
  <c r="IG197" i="7" s="1"/>
  <c r="HQ234" i="7"/>
  <c r="HV183" i="7"/>
  <c r="HI207" i="7"/>
  <c r="HL206" i="7"/>
  <c r="HG234" i="7"/>
  <c r="IG234" i="7" s="1"/>
  <c r="HJ197" i="7"/>
  <c r="HH207" i="7"/>
  <c r="HG193" i="7"/>
  <c r="IG193" i="7" s="1"/>
  <c r="HJ183" i="7"/>
  <c r="HG194" i="7"/>
  <c r="IG194" i="7" s="1"/>
  <c r="HG213" i="7"/>
  <c r="IG213" i="7" s="1"/>
  <c r="HM204" i="7"/>
  <c r="HI213" i="7"/>
  <c r="HL194" i="7"/>
  <c r="HJ214" i="7"/>
  <c r="HM185" i="7"/>
  <c r="HJ195" i="7"/>
  <c r="HL205" i="7"/>
  <c r="HI224" i="7"/>
  <c r="HH234" i="7"/>
  <c r="HL215" i="7"/>
  <c r="HK224" i="7"/>
  <c r="HI216" i="7"/>
  <c r="HV213" i="7"/>
  <c r="HQ224" i="7"/>
  <c r="HV234" i="7"/>
  <c r="HQ243" i="7"/>
  <c r="IA193" i="7"/>
  <c r="IA233" i="7"/>
  <c r="HG207" i="7"/>
  <c r="IG207" i="7" s="1"/>
  <c r="HH197" i="7"/>
  <c r="HM216" i="7"/>
  <c r="HL234" i="7"/>
  <c r="HG206" i="7"/>
  <c r="IG206" i="7" s="1"/>
  <c r="HG203" i="7"/>
  <c r="IG203" i="7" s="1"/>
  <c r="HH183" i="7"/>
  <c r="HG183" i="7"/>
  <c r="IG183" i="7" s="1"/>
  <c r="HM194" i="7"/>
  <c r="HH204" i="7"/>
  <c r="HL204" i="7"/>
  <c r="HL184" i="7"/>
  <c r="HG214" i="7"/>
  <c r="IG214" i="7" s="1"/>
  <c r="IH214" i="7" s="1"/>
  <c r="HK185" i="7"/>
  <c r="HH195" i="7"/>
  <c r="HH243" i="7"/>
  <c r="HK215" i="7"/>
  <c r="HK216" i="7"/>
  <c r="HK225" i="7"/>
  <c r="HG224" i="7"/>
  <c r="IG224" i="7" s="1"/>
  <c r="HK196" i="7"/>
  <c r="HV233" i="7"/>
  <c r="HQ244" i="7"/>
  <c r="HQ223" i="7"/>
  <c r="HQ213" i="7"/>
  <c r="IA223" i="7"/>
  <c r="HG196" i="7"/>
  <c r="IG196" i="7" s="1"/>
  <c r="HK234" i="7"/>
  <c r="HL203" i="7"/>
  <c r="HM213" i="7"/>
  <c r="HI184" i="7"/>
  <c r="HL214" i="7"/>
  <c r="HG205" i="7"/>
  <c r="IG205" i="7" s="1"/>
  <c r="IH205" i="7" s="1"/>
  <c r="II205" i="7" s="1"/>
  <c r="HH216" i="7"/>
  <c r="HJ215" i="7"/>
  <c r="HJ187" i="7"/>
  <c r="HQ194" i="7"/>
  <c r="IA204" i="7"/>
  <c r="HG187" i="7"/>
  <c r="IG187" i="7" s="1"/>
  <c r="HM207" i="7"/>
  <c r="HI197" i="7"/>
  <c r="HG243" i="7"/>
  <c r="IG243" i="7" s="1"/>
  <c r="HL186" i="7"/>
  <c r="HH193" i="7"/>
  <c r="HK203" i="7"/>
  <c r="HM183" i="7"/>
  <c r="HJ184" i="7"/>
  <c r="HH194" i="7"/>
  <c r="IH194" i="7" s="1"/>
  <c r="HK204" i="7"/>
  <c r="HM214" i="7"/>
  <c r="HK223" i="7"/>
  <c r="HI223" i="7"/>
  <c r="HM205" i="7"/>
  <c r="HK187" i="7"/>
  <c r="HM215" i="7"/>
  <c r="HK233" i="7"/>
  <c r="HG225" i="7"/>
  <c r="IG225" i="7" s="1"/>
  <c r="IH225" i="7" s="1"/>
  <c r="II225" i="7" s="1"/>
  <c r="HH187" i="7"/>
  <c r="HJ186" i="7"/>
  <c r="HV243" i="7"/>
  <c r="HV184" i="7"/>
  <c r="HQ193" i="7"/>
  <c r="IA184" i="7"/>
  <c r="IA234" i="7"/>
  <c r="HJ225" i="7"/>
  <c r="HH233" i="7"/>
  <c r="HI193" i="7"/>
  <c r="HH184" i="7"/>
  <c r="HK205" i="7"/>
  <c r="HM223" i="7"/>
  <c r="HK195" i="7"/>
  <c r="HH224" i="7"/>
  <c r="HJ216" i="7"/>
  <c r="HI206" i="7"/>
  <c r="HV193" i="7"/>
  <c r="HQ183" i="7"/>
  <c r="IA183" i="7"/>
  <c r="HJ234" i="7"/>
  <c r="HK206" i="7"/>
  <c r="HL233" i="7"/>
  <c r="HL187" i="7"/>
  <c r="HM186" i="7"/>
  <c r="HL183" i="7"/>
  <c r="HI183" i="7"/>
  <c r="HK194" i="7"/>
  <c r="HI194" i="7"/>
  <c r="HM184" i="7"/>
  <c r="HH213" i="7"/>
  <c r="HH223" i="7"/>
  <c r="HJ223" i="7"/>
  <c r="HG185" i="7"/>
  <c r="IG185" i="7" s="1"/>
  <c r="HJ205" i="7"/>
  <c r="HI234" i="7"/>
  <c r="HG186" i="7"/>
  <c r="IG186" i="7" s="1"/>
  <c r="HH206" i="7"/>
  <c r="HL197" i="7"/>
  <c r="HK243" i="7"/>
  <c r="HI196" i="7"/>
  <c r="HQ184" i="7"/>
  <c r="HV194" i="7"/>
  <c r="HQ233" i="7"/>
  <c r="IA243" i="7"/>
  <c r="IA203" i="7"/>
  <c r="HI233" i="7"/>
  <c r="HV204" i="7"/>
  <c r="HQ235" i="7"/>
  <c r="HG244" i="7"/>
  <c r="IG244" i="7" s="1"/>
  <c r="HG217" i="7"/>
  <c r="IG217" i="7" s="1"/>
  <c r="HM244" i="7"/>
  <c r="HI198" i="7"/>
  <c r="HK217" i="7"/>
  <c r="HM226" i="7"/>
  <c r="HI217" i="7"/>
  <c r="HL226" i="7"/>
  <c r="IA225" i="7"/>
  <c r="HV195" i="7"/>
  <c r="HM217" i="7"/>
  <c r="HJ208" i="7"/>
  <c r="HL217" i="7"/>
  <c r="IA235" i="7"/>
  <c r="HK198" i="7"/>
  <c r="HI244" i="7"/>
  <c r="HJ198" i="7"/>
  <c r="HV245" i="7"/>
  <c r="HQ215" i="7"/>
  <c r="HQ195" i="7"/>
  <c r="HL198" i="7"/>
  <c r="HM198" i="7"/>
  <c r="HL235" i="7"/>
  <c r="IA185" i="7"/>
  <c r="HJ217" i="7"/>
  <c r="IA215" i="7"/>
  <c r="HG198" i="7"/>
  <c r="IG198" i="7" s="1"/>
  <c r="IH198" i="7" s="1"/>
  <c r="II198" i="7" s="1"/>
  <c r="HV205" i="7"/>
  <c r="HV185" i="7"/>
  <c r="HM235" i="7"/>
  <c r="HL208" i="7"/>
  <c r="HM253" i="7"/>
  <c r="HQ185" i="7"/>
  <c r="HG208" i="7"/>
  <c r="IG208" i="7" s="1"/>
  <c r="HQ205" i="7"/>
  <c r="HK208" i="7"/>
  <c r="HG188" i="7"/>
  <c r="IG188" i="7" s="1"/>
  <c r="HJ235" i="7"/>
  <c r="IA195" i="7"/>
  <c r="HV253" i="7"/>
  <c r="HV215" i="7"/>
  <c r="HG226" i="7"/>
  <c r="IG226" i="7" s="1"/>
  <c r="IH226" i="7" s="1"/>
  <c r="HV225" i="7"/>
  <c r="HM208" i="7"/>
  <c r="HV235" i="7"/>
  <c r="HK235" i="7"/>
  <c r="HK226" i="7"/>
  <c r="HJ253" i="7"/>
  <c r="HQ225" i="7"/>
  <c r="IA253" i="7"/>
  <c r="HK253" i="7"/>
  <c r="HM188" i="7"/>
  <c r="HI235" i="7"/>
  <c r="IA205" i="7"/>
  <c r="HH235" i="7"/>
  <c r="HI253" i="7"/>
  <c r="HH244" i="7"/>
  <c r="HI188" i="7"/>
  <c r="HG235" i="7"/>
  <c r="IG235" i="7" s="1"/>
  <c r="HL188" i="7"/>
  <c r="HJ226" i="7"/>
  <c r="HK244" i="7"/>
  <c r="HL253" i="7"/>
  <c r="HG253" i="7"/>
  <c r="IG253" i="7" s="1"/>
  <c r="HQ253" i="7"/>
  <c r="HJ244" i="7"/>
  <c r="HH217" i="7"/>
  <c r="HI208" i="7"/>
  <c r="HH188" i="7"/>
  <c r="HH208" i="7"/>
  <c r="EV62" i="7"/>
  <c r="HJ188" i="7"/>
  <c r="HI226" i="7"/>
  <c r="EV100" i="7"/>
  <c r="EV90" i="7"/>
  <c r="EV154" i="7"/>
  <c r="EV124" i="7"/>
  <c r="EV68" i="7"/>
  <c r="EV130" i="7"/>
  <c r="EV74" i="7"/>
  <c r="EV137" i="7"/>
  <c r="EV136" i="7"/>
  <c r="EV83" i="7"/>
  <c r="EV102" i="7"/>
  <c r="EV104" i="7"/>
  <c r="EV99" i="7"/>
  <c r="EB119" i="7"/>
  <c r="GB119" i="7" s="1"/>
  <c r="EB155" i="7"/>
  <c r="GB155" i="7" s="1"/>
  <c r="EB144" i="7"/>
  <c r="GB144" i="7" s="1"/>
  <c r="EB125" i="7"/>
  <c r="GB125" i="7" s="1"/>
  <c r="EB149" i="7"/>
  <c r="GB149" i="7" s="1"/>
  <c r="EB98" i="7"/>
  <c r="GB98" i="7" s="1"/>
  <c r="EB88" i="7"/>
  <c r="GB88" i="7" s="1"/>
  <c r="EB83" i="7"/>
  <c r="GB83" i="7" s="1"/>
  <c r="EB111" i="7"/>
  <c r="GB111" i="7" s="1"/>
  <c r="EB100" i="7"/>
  <c r="GB100" i="7" s="1"/>
  <c r="EB135" i="7"/>
  <c r="GB135" i="7" s="1"/>
  <c r="EB126" i="7"/>
  <c r="GB126" i="7" s="1"/>
  <c r="EB146" i="7"/>
  <c r="GB146" i="7" s="1"/>
  <c r="EG113" i="7"/>
  <c r="EG151" i="7"/>
  <c r="EG67" i="7"/>
  <c r="EG160" i="7"/>
  <c r="EG141" i="7"/>
  <c r="EG71" i="7"/>
  <c r="EG128" i="7"/>
  <c r="EG69" i="7"/>
  <c r="EG153" i="7"/>
  <c r="EG90" i="7"/>
  <c r="EG76" i="7"/>
  <c r="EG150" i="7"/>
  <c r="EQ78" i="7"/>
  <c r="EQ129" i="7"/>
  <c r="EQ140" i="7"/>
  <c r="EQ159" i="7"/>
  <c r="EQ91" i="7"/>
  <c r="EQ150" i="7"/>
  <c r="EQ64" i="7"/>
  <c r="EQ152" i="7"/>
  <c r="EQ74" i="7"/>
  <c r="EQ116" i="7"/>
  <c r="EQ139" i="7"/>
  <c r="EQ117" i="7"/>
  <c r="EQ122" i="7"/>
  <c r="EL138" i="7"/>
  <c r="EL100" i="7"/>
  <c r="EL102" i="7"/>
  <c r="EL97" i="7"/>
  <c r="EL82" i="7"/>
  <c r="EL92" i="7"/>
  <c r="EL96" i="7"/>
  <c r="EL158" i="7"/>
  <c r="EL83" i="7"/>
  <c r="EL85" i="7"/>
  <c r="EL99" i="7"/>
  <c r="EL109" i="7"/>
  <c r="IA196" i="7"/>
  <c r="HV236" i="7"/>
  <c r="HQ206" i="7"/>
  <c r="HI227" i="7"/>
  <c r="HI189" i="7"/>
  <c r="HH236" i="7"/>
  <c r="HV254" i="7"/>
  <c r="HM218" i="7"/>
  <c r="HM245" i="7"/>
  <c r="HJ199" i="7"/>
  <c r="HJ209" i="7"/>
  <c r="EV111" i="7"/>
  <c r="EV85" i="7"/>
  <c r="EV145" i="7"/>
  <c r="EV132" i="7"/>
  <c r="EV76" i="7"/>
  <c r="EV138" i="7"/>
  <c r="EV82" i="7"/>
  <c r="EV96" i="7"/>
  <c r="EV158" i="7"/>
  <c r="EV94" i="7"/>
  <c r="EV155" i="7"/>
  <c r="EV75" i="7"/>
  <c r="EB128" i="7"/>
  <c r="GB128" i="7" s="1"/>
  <c r="EB101" i="7"/>
  <c r="GB101" i="7" s="1"/>
  <c r="EB76" i="7"/>
  <c r="GB76" i="7" s="1"/>
  <c r="EB103" i="7"/>
  <c r="GB103" i="7" s="1"/>
  <c r="EB70" i="7"/>
  <c r="GB70" i="7" s="1"/>
  <c r="EB113" i="7"/>
  <c r="GB113" i="7" s="1"/>
  <c r="EB104" i="7"/>
  <c r="GB104" i="7" s="1"/>
  <c r="EB99" i="7"/>
  <c r="GB99" i="7" s="1"/>
  <c r="EB122" i="7"/>
  <c r="GB122" i="7" s="1"/>
  <c r="EB116" i="7"/>
  <c r="GB116" i="7" s="1"/>
  <c r="EB121" i="7"/>
  <c r="GB121" i="7" s="1"/>
  <c r="EB142" i="7"/>
  <c r="GB142" i="7" s="1"/>
  <c r="EG62" i="7"/>
  <c r="EG129" i="7"/>
  <c r="EG157" i="7"/>
  <c r="EG83" i="7"/>
  <c r="EG124" i="7"/>
  <c r="EG104" i="7"/>
  <c r="EG79" i="7"/>
  <c r="EG106" i="7"/>
  <c r="EG88" i="7"/>
  <c r="EG66" i="7"/>
  <c r="EG154" i="7"/>
  <c r="EG140" i="7"/>
  <c r="EG72" i="7"/>
  <c r="EQ142" i="7"/>
  <c r="EQ145" i="7"/>
  <c r="EQ156" i="7"/>
  <c r="EQ77" i="7"/>
  <c r="EQ104" i="7"/>
  <c r="EQ107" i="7"/>
  <c r="EQ128" i="7"/>
  <c r="EQ73" i="7"/>
  <c r="EQ138" i="7"/>
  <c r="EQ132" i="7"/>
  <c r="EQ118" i="7"/>
  <c r="EQ133" i="7"/>
  <c r="EL63" i="7"/>
  <c r="EL154" i="7"/>
  <c r="EL116" i="7"/>
  <c r="EL118" i="7"/>
  <c r="EL113" i="7"/>
  <c r="EL98" i="7"/>
  <c r="EL108" i="7"/>
  <c r="EL144" i="7"/>
  <c r="EL157" i="7"/>
  <c r="EL69" i="7"/>
  <c r="EL75" i="7"/>
  <c r="EL93" i="7"/>
  <c r="EL95" i="7"/>
  <c r="IA226" i="7"/>
  <c r="HV226" i="7"/>
  <c r="HM189" i="7"/>
  <c r="HG263" i="7"/>
  <c r="IG263" i="7" s="1"/>
  <c r="HH263" i="7"/>
  <c r="HG236" i="7"/>
  <c r="IG236" i="7" s="1"/>
  <c r="IH236" i="7" s="1"/>
  <c r="HG254" i="7"/>
  <c r="IG254" i="7" s="1"/>
  <c r="HL218" i="7"/>
  <c r="HL245" i="7"/>
  <c r="HQ245" i="7"/>
  <c r="EV69" i="7"/>
  <c r="EV109" i="7"/>
  <c r="EV119" i="7"/>
  <c r="EV141" i="7"/>
  <c r="EV159" i="7"/>
  <c r="EV140" i="7"/>
  <c r="EV84" i="7"/>
  <c r="EV146" i="7"/>
  <c r="EV139" i="7"/>
  <c r="EV150" i="7"/>
  <c r="EV86" i="7"/>
  <c r="EV123" i="7"/>
  <c r="EB105" i="7"/>
  <c r="GB105" i="7" s="1"/>
  <c r="EB74" i="7"/>
  <c r="GB74" i="7" s="1"/>
  <c r="EB92" i="7"/>
  <c r="GB92" i="7" s="1"/>
  <c r="EB89" i="7"/>
  <c r="GB89" i="7" s="1"/>
  <c r="EB86" i="7"/>
  <c r="GB86" i="7" s="1"/>
  <c r="EB77" i="7"/>
  <c r="GB77" i="7" s="1"/>
  <c r="EB120" i="7"/>
  <c r="GB120" i="7" s="1"/>
  <c r="EB115" i="7"/>
  <c r="GB115" i="7" s="1"/>
  <c r="EB97" i="7"/>
  <c r="GB97" i="7" s="1"/>
  <c r="EB132" i="7"/>
  <c r="GB132" i="7" s="1"/>
  <c r="EB96" i="7"/>
  <c r="GB96" i="7" s="1"/>
  <c r="EB158" i="7"/>
  <c r="GB158" i="7" s="1"/>
  <c r="EG63" i="7"/>
  <c r="EG145" i="7"/>
  <c r="EG74" i="7"/>
  <c r="EG99" i="7"/>
  <c r="EG78" i="7"/>
  <c r="EG149" i="7"/>
  <c r="EG95" i="7"/>
  <c r="EG109" i="7"/>
  <c r="EG152" i="7"/>
  <c r="EG130" i="7"/>
  <c r="EG75" i="7"/>
  <c r="EG103" i="7"/>
  <c r="EG136" i="7"/>
  <c r="EQ120" i="7"/>
  <c r="EQ161" i="7"/>
  <c r="EQ102" i="7"/>
  <c r="EQ93" i="7"/>
  <c r="EQ90" i="7"/>
  <c r="EQ71" i="7"/>
  <c r="EQ114" i="7"/>
  <c r="EQ89" i="7"/>
  <c r="EQ127" i="7"/>
  <c r="EQ148" i="7"/>
  <c r="EQ111" i="7"/>
  <c r="EQ149" i="7"/>
  <c r="EL62" i="7"/>
  <c r="EL128" i="7"/>
  <c r="EL132" i="7"/>
  <c r="EL134" i="7"/>
  <c r="EL129" i="7"/>
  <c r="EL114" i="7"/>
  <c r="EL124" i="7"/>
  <c r="EL152" i="7"/>
  <c r="EL147" i="7"/>
  <c r="EL159" i="7"/>
  <c r="EL155" i="7"/>
  <c r="EL77" i="7"/>
  <c r="EL87" i="7"/>
  <c r="IA236" i="7"/>
  <c r="HG227" i="7"/>
  <c r="IG227" i="7" s="1"/>
  <c r="HH199" i="7"/>
  <c r="HM263" i="7"/>
  <c r="HV263" i="7"/>
  <c r="HM236" i="7"/>
  <c r="HK254" i="7"/>
  <c r="HM254" i="7"/>
  <c r="HK218" i="7"/>
  <c r="HI245" i="7"/>
  <c r="HK199" i="7"/>
  <c r="HK209" i="7"/>
  <c r="EV89" i="7"/>
  <c r="EV97" i="7"/>
  <c r="EV125" i="7"/>
  <c r="EV127" i="7"/>
  <c r="EV71" i="7"/>
  <c r="EV81" i="7"/>
  <c r="EV148" i="7"/>
  <c r="EV92" i="7"/>
  <c r="EV107" i="7"/>
  <c r="EV142" i="7"/>
  <c r="EV78" i="7"/>
  <c r="EV91" i="7"/>
  <c r="EB75" i="7"/>
  <c r="GB75" i="7" s="1"/>
  <c r="EB79" i="7"/>
  <c r="GB79" i="7" s="1"/>
  <c r="EB108" i="7"/>
  <c r="GB108" i="7" s="1"/>
  <c r="EB153" i="7"/>
  <c r="GB153" i="7" s="1"/>
  <c r="EB102" i="7"/>
  <c r="GB102" i="7" s="1"/>
  <c r="EB80" i="7"/>
  <c r="GB80" i="7" s="1"/>
  <c r="EB136" i="7"/>
  <c r="GB136" i="7" s="1"/>
  <c r="EB131" i="7"/>
  <c r="GB131" i="7" s="1"/>
  <c r="EB161" i="7"/>
  <c r="GB161" i="7" s="1"/>
  <c r="EB148" i="7"/>
  <c r="GB148" i="7" s="1"/>
  <c r="EB160" i="7"/>
  <c r="GB160" i="7" s="1"/>
  <c r="EB95" i="7"/>
  <c r="GB95" i="7" s="1"/>
  <c r="EG117" i="7"/>
  <c r="EG161" i="7"/>
  <c r="EG133" i="7"/>
  <c r="EG115" i="7"/>
  <c r="EG94" i="7"/>
  <c r="EG82" i="7"/>
  <c r="EG111" i="7"/>
  <c r="EG92" i="7"/>
  <c r="EG73" i="7"/>
  <c r="EG116" i="7"/>
  <c r="EG91" i="7"/>
  <c r="EG70" i="7"/>
  <c r="EG114" i="7"/>
  <c r="EQ75" i="7"/>
  <c r="EQ106" i="7"/>
  <c r="EQ80" i="7"/>
  <c r="EQ109" i="7"/>
  <c r="EQ154" i="7"/>
  <c r="EQ87" i="7"/>
  <c r="EQ115" i="7"/>
  <c r="EQ105" i="7"/>
  <c r="EQ160" i="7"/>
  <c r="EQ70" i="7"/>
  <c r="EQ96" i="7"/>
  <c r="EQ94" i="7"/>
  <c r="EL120" i="7"/>
  <c r="EL153" i="7"/>
  <c r="EL148" i="7"/>
  <c r="EL150" i="7"/>
  <c r="EL145" i="7"/>
  <c r="EL130" i="7"/>
  <c r="EL140" i="7"/>
  <c r="EL78" i="7"/>
  <c r="EL139" i="7"/>
  <c r="EL149" i="7"/>
  <c r="EL143" i="7"/>
  <c r="EL67" i="7"/>
  <c r="EL79" i="7"/>
  <c r="IA206" i="7"/>
  <c r="HQ186" i="7"/>
  <c r="HH227" i="7"/>
  <c r="HH189" i="7"/>
  <c r="HL263" i="7"/>
  <c r="IA263" i="7"/>
  <c r="HL236" i="7"/>
  <c r="HJ254" i="7"/>
  <c r="IA254" i="7"/>
  <c r="HJ218" i="7"/>
  <c r="HK245" i="7"/>
  <c r="IA245" i="7"/>
  <c r="EV153" i="7"/>
  <c r="EV161" i="7"/>
  <c r="EV105" i="7"/>
  <c r="EV77" i="7"/>
  <c r="EV135" i="7"/>
  <c r="EV79" i="7"/>
  <c r="EV95" i="7"/>
  <c r="EV156" i="7"/>
  <c r="EV67" i="7"/>
  <c r="EV134" i="7"/>
  <c r="EV70" i="7"/>
  <c r="EV128" i="7"/>
  <c r="EB91" i="7"/>
  <c r="GB91" i="7" s="1"/>
  <c r="EB143" i="7"/>
  <c r="GB143" i="7" s="1"/>
  <c r="EB124" i="7"/>
  <c r="GB124" i="7" s="1"/>
  <c r="EB90" i="7"/>
  <c r="GB90" i="7" s="1"/>
  <c r="EB118" i="7"/>
  <c r="GB118" i="7" s="1"/>
  <c r="EB109" i="7"/>
  <c r="GB109" i="7" s="1"/>
  <c r="EB152" i="7"/>
  <c r="GB152" i="7" s="1"/>
  <c r="EB147" i="7"/>
  <c r="GB147" i="7" s="1"/>
  <c r="EB141" i="7"/>
  <c r="GB141" i="7" s="1"/>
  <c r="EB93" i="7"/>
  <c r="GB93" i="7" s="1"/>
  <c r="EB117" i="7"/>
  <c r="GB117" i="7" s="1"/>
  <c r="EB159" i="7"/>
  <c r="GB159" i="7" s="1"/>
  <c r="EG120" i="7"/>
  <c r="EG98" i="7"/>
  <c r="EG80" i="7"/>
  <c r="EG131" i="7"/>
  <c r="EG110" i="7"/>
  <c r="EG146" i="7"/>
  <c r="EG127" i="7"/>
  <c r="EG156" i="7"/>
  <c r="EG89" i="7"/>
  <c r="EG125" i="7"/>
  <c r="EG107" i="7"/>
  <c r="EG86" i="7"/>
  <c r="EG100" i="7"/>
  <c r="EQ65" i="7"/>
  <c r="EQ76" i="7"/>
  <c r="EQ144" i="7"/>
  <c r="EQ125" i="7"/>
  <c r="EQ143" i="7"/>
  <c r="EQ103" i="7"/>
  <c r="EQ95" i="7"/>
  <c r="EQ121" i="7"/>
  <c r="EQ82" i="7"/>
  <c r="EQ134" i="7"/>
  <c r="EQ99" i="7"/>
  <c r="EQ158" i="7"/>
  <c r="EL74" i="7"/>
  <c r="EL160" i="7"/>
  <c r="EL88" i="7"/>
  <c r="EL104" i="7"/>
  <c r="EL161" i="7"/>
  <c r="EL146" i="7"/>
  <c r="EL156" i="7"/>
  <c r="EL94" i="7"/>
  <c r="EL131" i="7"/>
  <c r="EL141" i="7"/>
  <c r="EL133" i="7"/>
  <c r="EL151" i="7"/>
  <c r="EL71" i="7"/>
  <c r="HV206" i="7"/>
  <c r="HQ216" i="7"/>
  <c r="HM227" i="7"/>
  <c r="HL189" i="7"/>
  <c r="HJ263" i="7"/>
  <c r="HQ263" i="7"/>
  <c r="HK236" i="7"/>
  <c r="HI254" i="7"/>
  <c r="HQ254" i="7"/>
  <c r="HI218" i="7"/>
  <c r="HJ245" i="7"/>
  <c r="HL199" i="7"/>
  <c r="HL209" i="7"/>
  <c r="EV98" i="7"/>
  <c r="EV106" i="7"/>
  <c r="EV117" i="7"/>
  <c r="EV113" i="7"/>
  <c r="EV149" i="7"/>
  <c r="EV143" i="7"/>
  <c r="EV87" i="7"/>
  <c r="EV144" i="7"/>
  <c r="EV160" i="7"/>
  <c r="EV126" i="7"/>
  <c r="EV112" i="7"/>
  <c r="EV72" i="7"/>
  <c r="EB107" i="7"/>
  <c r="GB107" i="7" s="1"/>
  <c r="EB65" i="7"/>
  <c r="GB65" i="7" s="1"/>
  <c r="EB140" i="7"/>
  <c r="GB140" i="7" s="1"/>
  <c r="EB112" i="7"/>
  <c r="GB112" i="7" s="1"/>
  <c r="EB134" i="7"/>
  <c r="GB134" i="7" s="1"/>
  <c r="EB87" i="7"/>
  <c r="GB87" i="7" s="1"/>
  <c r="EB73" i="7"/>
  <c r="GB73" i="7" s="1"/>
  <c r="EB69" i="7"/>
  <c r="GB69" i="7" s="1"/>
  <c r="EB82" i="7"/>
  <c r="GB82" i="7" s="1"/>
  <c r="EB157" i="7"/>
  <c r="GB157" i="7" s="1"/>
  <c r="EB78" i="7"/>
  <c r="GB78" i="7" s="1"/>
  <c r="EB81" i="7"/>
  <c r="GB81" i="7" s="1"/>
  <c r="EG65" i="7"/>
  <c r="EG84" i="7"/>
  <c r="EG144" i="7"/>
  <c r="EG147" i="7"/>
  <c r="EG126" i="7"/>
  <c r="EG68" i="7"/>
  <c r="EG143" i="7"/>
  <c r="EG87" i="7"/>
  <c r="EG105" i="7"/>
  <c r="EG119" i="7"/>
  <c r="EG123" i="7"/>
  <c r="EG102" i="7"/>
  <c r="EQ62" i="7"/>
  <c r="EQ81" i="7"/>
  <c r="EQ92" i="7"/>
  <c r="EQ83" i="7"/>
  <c r="EQ141" i="7"/>
  <c r="EQ67" i="7"/>
  <c r="EQ119" i="7"/>
  <c r="EQ146" i="7"/>
  <c r="EQ137" i="7"/>
  <c r="EQ68" i="7"/>
  <c r="EQ112" i="7"/>
  <c r="EQ69" i="7"/>
  <c r="EQ72" i="7"/>
  <c r="EL90" i="7"/>
  <c r="EL80" i="7"/>
  <c r="EL137" i="7"/>
  <c r="EL73" i="7"/>
  <c r="EL112" i="7"/>
  <c r="EL72" i="7"/>
  <c r="EL136" i="7"/>
  <c r="EL110" i="7"/>
  <c r="EL111" i="7"/>
  <c r="EL127" i="7"/>
  <c r="EL123" i="7"/>
  <c r="EL135" i="7"/>
  <c r="HV186" i="7"/>
  <c r="HQ196" i="7"/>
  <c r="HL227" i="7"/>
  <c r="HG189" i="7"/>
  <c r="IG189" i="7" s="1"/>
  <c r="HK263" i="7"/>
  <c r="HJ236" i="7"/>
  <c r="HH209" i="7"/>
  <c r="HM209" i="7"/>
  <c r="HG199" i="7"/>
  <c r="IG199" i="7" s="1"/>
  <c r="EV101" i="7"/>
  <c r="EV93" i="7"/>
  <c r="EV114" i="7"/>
  <c r="EV157" i="7"/>
  <c r="EV121" i="7"/>
  <c r="EV65" i="7"/>
  <c r="EV151" i="7"/>
  <c r="EV64" i="7"/>
  <c r="EV88" i="7"/>
  <c r="EV118" i="7"/>
  <c r="EV80" i="7"/>
  <c r="EV147" i="7"/>
  <c r="EB63" i="7"/>
  <c r="GB63" i="7" s="1"/>
  <c r="EB123" i="7"/>
  <c r="GB123" i="7" s="1"/>
  <c r="EB129" i="7"/>
  <c r="GB129" i="7" s="1"/>
  <c r="EB156" i="7"/>
  <c r="GB156" i="7" s="1"/>
  <c r="EB154" i="7"/>
  <c r="GB154" i="7" s="1"/>
  <c r="EB150" i="7"/>
  <c r="GB150" i="7" s="1"/>
  <c r="EB151" i="7"/>
  <c r="GB151" i="7" s="1"/>
  <c r="EB137" i="7"/>
  <c r="GB137" i="7" s="1"/>
  <c r="EB133" i="7"/>
  <c r="GB133" i="7" s="1"/>
  <c r="EB68" i="7"/>
  <c r="GB68" i="7" s="1"/>
  <c r="EB130" i="7"/>
  <c r="GB130" i="7" s="1"/>
  <c r="EB94" i="7"/>
  <c r="GB94" i="7" s="1"/>
  <c r="EB145" i="7"/>
  <c r="GB145" i="7" s="1"/>
  <c r="EG81" i="7"/>
  <c r="EG148" i="7"/>
  <c r="EG93" i="7"/>
  <c r="EG108" i="7"/>
  <c r="EG142" i="7"/>
  <c r="EG132" i="7"/>
  <c r="EG159" i="7"/>
  <c r="EG96" i="7"/>
  <c r="EG121" i="7"/>
  <c r="EG85" i="7"/>
  <c r="EG139" i="7"/>
  <c r="EG118" i="7"/>
  <c r="EQ63" i="7"/>
  <c r="EQ97" i="7"/>
  <c r="EQ108" i="7"/>
  <c r="EQ66" i="7"/>
  <c r="EQ157" i="7"/>
  <c r="EQ155" i="7"/>
  <c r="EQ135" i="7"/>
  <c r="EQ110" i="7"/>
  <c r="EQ153" i="7"/>
  <c r="EQ84" i="7"/>
  <c r="EQ131" i="7"/>
  <c r="EQ85" i="7"/>
  <c r="EQ136" i="7"/>
  <c r="EL106" i="7"/>
  <c r="EL68" i="7"/>
  <c r="EL70" i="7"/>
  <c r="EL65" i="7"/>
  <c r="EL105" i="7"/>
  <c r="EL121" i="7"/>
  <c r="EL64" i="7"/>
  <c r="EL126" i="7"/>
  <c r="EL101" i="7"/>
  <c r="EL119" i="7"/>
  <c r="EL115" i="7"/>
  <c r="EL125" i="7"/>
  <c r="IA216" i="7"/>
  <c r="HV196" i="7"/>
  <c r="HQ226" i="7"/>
  <c r="HK227" i="7"/>
  <c r="HK189" i="7"/>
  <c r="HI236" i="7"/>
  <c r="HK200" i="7"/>
  <c r="HL254" i="7"/>
  <c r="HH218" i="7"/>
  <c r="IH218" i="7" s="1"/>
  <c r="II218" i="7" s="1"/>
  <c r="IJ218" i="7" s="1"/>
  <c r="IK218" i="7" s="1"/>
  <c r="IL218" i="7" s="1"/>
  <c r="IM218" i="7" s="1"/>
  <c r="HH245" i="7"/>
  <c r="HI199" i="7"/>
  <c r="HG209" i="7"/>
  <c r="IG209" i="7" s="1"/>
  <c r="IQ62" i="7"/>
  <c r="IR62" i="7" s="1"/>
  <c r="IS62" i="7" s="1"/>
  <c r="IT62" i="7" s="1"/>
  <c r="IU62" i="7" s="1"/>
  <c r="IV62" i="7" s="1"/>
  <c r="IW62" i="7" s="1"/>
  <c r="IX62" i="7" s="1"/>
  <c r="IY62" i="7" s="1"/>
  <c r="IZ62" i="7" s="1"/>
  <c r="JA62" i="7" s="1"/>
  <c r="JB62" i="7" s="1"/>
  <c r="JC62" i="7" s="1"/>
  <c r="JD62" i="7" s="1"/>
  <c r="JE62" i="7" s="1"/>
  <c r="BI15" i="7"/>
  <c r="IH254" i="7"/>
  <c r="II254" i="7" s="1"/>
  <c r="IH227" i="7"/>
  <c r="II227" i="7" s="1"/>
  <c r="IJ227" i="7" s="1"/>
  <c r="IH189" i="7"/>
  <c r="II189" i="7" s="1"/>
  <c r="IJ189" i="7" s="1"/>
  <c r="IK189" i="7" s="1"/>
  <c r="IL189" i="7" s="1"/>
  <c r="IM189" i="7" s="1"/>
  <c r="IH199" i="7"/>
  <c r="II199" i="7" s="1"/>
  <c r="FZ134" i="7"/>
  <c r="HB134" i="7"/>
  <c r="FZ79" i="7"/>
  <c r="HB79" i="7"/>
  <c r="FZ111" i="7"/>
  <c r="HB111" i="7"/>
  <c r="FZ132" i="7"/>
  <c r="HB132" i="7"/>
  <c r="FZ96" i="7"/>
  <c r="HB96" i="7"/>
  <c r="FZ139" i="7"/>
  <c r="HB139" i="7"/>
  <c r="FZ84" i="7"/>
  <c r="HB84" i="7"/>
  <c r="FZ152" i="7"/>
  <c r="HB152" i="7"/>
  <c r="FZ155" i="7"/>
  <c r="HB155" i="7"/>
  <c r="FZ130" i="7"/>
  <c r="HB130" i="7"/>
  <c r="FZ135" i="7"/>
  <c r="HB135" i="7"/>
  <c r="FZ78" i="7"/>
  <c r="HB78" i="7"/>
  <c r="FZ80" i="7"/>
  <c r="HB80" i="7"/>
  <c r="FZ104" i="7"/>
  <c r="HB104" i="7"/>
  <c r="FZ120" i="7"/>
  <c r="HB120" i="7"/>
  <c r="FZ106" i="7"/>
  <c r="HB106" i="7"/>
  <c r="FZ70" i="7"/>
  <c r="HB70" i="7"/>
  <c r="FZ124" i="7"/>
  <c r="HB124" i="7"/>
  <c r="FZ77" i="7"/>
  <c r="HB77" i="7"/>
  <c r="FZ110" i="7"/>
  <c r="HB110" i="7"/>
  <c r="FZ66" i="7"/>
  <c r="HB66" i="7"/>
  <c r="FZ74" i="7"/>
  <c r="HB74" i="7"/>
  <c r="FZ149" i="7"/>
  <c r="HB149" i="7"/>
  <c r="FZ98" i="7"/>
  <c r="HB98" i="7"/>
  <c r="FZ143" i="7"/>
  <c r="HB143" i="7"/>
  <c r="FZ159" i="7"/>
  <c r="HB159" i="7"/>
  <c r="FZ117" i="7"/>
  <c r="HB117" i="7"/>
  <c r="FZ64" i="7"/>
  <c r="HB64" i="7"/>
  <c r="FZ85" i="7"/>
  <c r="HB85" i="7"/>
  <c r="FZ128" i="7"/>
  <c r="HB128" i="7"/>
  <c r="FZ156" i="7"/>
  <c r="HB156" i="7"/>
  <c r="FZ92" i="7"/>
  <c r="HB92" i="7"/>
  <c r="FZ82" i="7"/>
  <c r="HB82" i="7"/>
  <c r="FZ68" i="7"/>
  <c r="HB68" i="7"/>
  <c r="FZ119" i="7"/>
  <c r="HB119" i="7"/>
  <c r="FZ71" i="7"/>
  <c r="HB71" i="7"/>
  <c r="FZ113" i="7"/>
  <c r="HB113" i="7"/>
  <c r="FZ122" i="7"/>
  <c r="HB122" i="7"/>
  <c r="FZ89" i="7"/>
  <c r="HB89" i="7"/>
  <c r="FZ67" i="7"/>
  <c r="HB67" i="7"/>
  <c r="FZ123" i="7"/>
  <c r="HB123" i="7"/>
  <c r="FZ146" i="7"/>
  <c r="HB146" i="7"/>
  <c r="FZ73" i="7"/>
  <c r="HB73" i="7"/>
  <c r="FZ125" i="7"/>
  <c r="HB125" i="7"/>
  <c r="FZ148" i="7"/>
  <c r="HB148" i="7"/>
  <c r="FZ151" i="7"/>
  <c r="HB151" i="7"/>
  <c r="FZ69" i="7"/>
  <c r="HB69" i="7"/>
  <c r="FZ161" i="7"/>
  <c r="HB161" i="7"/>
  <c r="FZ137" i="7"/>
  <c r="HB137" i="7"/>
  <c r="FZ90" i="7"/>
  <c r="HB90" i="7"/>
  <c r="FZ102" i="7"/>
  <c r="HB102" i="7"/>
  <c r="FZ100" i="7"/>
  <c r="HB100" i="7"/>
  <c r="FZ86" i="7"/>
  <c r="HB86" i="7"/>
  <c r="FZ97" i="7"/>
  <c r="HB97" i="7"/>
  <c r="FZ81" i="7"/>
  <c r="HB81" i="7"/>
  <c r="FZ121" i="7"/>
  <c r="HB121" i="7"/>
  <c r="FZ99" i="7"/>
  <c r="HB99" i="7"/>
  <c r="FZ144" i="7"/>
  <c r="HB144" i="7"/>
  <c r="FZ158" i="7"/>
  <c r="HB158" i="7"/>
  <c r="FZ153" i="7"/>
  <c r="HB153" i="7"/>
  <c r="FZ129" i="7"/>
  <c r="HB129" i="7"/>
  <c r="FZ116" i="7"/>
  <c r="HB116" i="7"/>
  <c r="FZ91" i="7"/>
  <c r="HB91" i="7"/>
  <c r="FZ95" i="7"/>
  <c r="HB95" i="7"/>
  <c r="FZ140" i="7"/>
  <c r="HB140" i="7"/>
  <c r="FZ157" i="7"/>
  <c r="HB157" i="7"/>
  <c r="FZ138" i="7"/>
  <c r="HB138" i="7"/>
  <c r="FZ133" i="7"/>
  <c r="HB133" i="7"/>
  <c r="FZ75" i="7"/>
  <c r="HB75" i="7"/>
  <c r="FZ108" i="7"/>
  <c r="HB108" i="7"/>
  <c r="FZ107" i="7"/>
  <c r="HB107" i="7"/>
  <c r="FZ76" i="7"/>
  <c r="HB76" i="7"/>
  <c r="FZ87" i="7"/>
  <c r="HB87" i="7"/>
  <c r="FZ136" i="7"/>
  <c r="HB136" i="7"/>
  <c r="FZ114" i="7"/>
  <c r="HB114" i="7"/>
  <c r="FZ112" i="7"/>
  <c r="HB112" i="7"/>
  <c r="FZ94" i="7"/>
  <c r="HB94" i="7"/>
  <c r="FZ105" i="7"/>
  <c r="HB105" i="7"/>
  <c r="FZ83" i="7"/>
  <c r="HB83" i="7"/>
  <c r="FZ141" i="7"/>
  <c r="HB141" i="7"/>
  <c r="FZ115" i="7"/>
  <c r="HB115" i="7"/>
  <c r="FZ93" i="7"/>
  <c r="HB93" i="7"/>
  <c r="FZ109" i="7"/>
  <c r="HB109" i="7"/>
  <c r="FZ65" i="7"/>
  <c r="HB65" i="7"/>
  <c r="FZ103" i="7"/>
  <c r="HB103" i="7"/>
  <c r="FZ150" i="7"/>
  <c r="HB150" i="7"/>
  <c r="FZ88" i="7"/>
  <c r="HB88" i="7"/>
  <c r="FZ142" i="7"/>
  <c r="HB142" i="7"/>
  <c r="FZ126" i="7"/>
  <c r="HB126" i="7"/>
  <c r="FZ145" i="7"/>
  <c r="HB145" i="7"/>
  <c r="FZ101" i="7"/>
  <c r="HB101" i="7"/>
  <c r="FZ154" i="7"/>
  <c r="HB154" i="7"/>
  <c r="FZ147" i="7"/>
  <c r="HB147" i="7"/>
  <c r="FZ72" i="7"/>
  <c r="HB72" i="7"/>
  <c r="FZ118" i="7"/>
  <c r="HB118" i="7"/>
  <c r="FZ127" i="7"/>
  <c r="HB127" i="7"/>
  <c r="FZ160" i="7"/>
  <c r="HB160" i="7"/>
  <c r="FZ131" i="7"/>
  <c r="HB131" i="7"/>
  <c r="FZ62" i="7"/>
  <c r="HB62" i="7"/>
  <c r="FZ63" i="7"/>
  <c r="HB63" i="7"/>
  <c r="HJ107" i="7"/>
  <c r="HJ210" i="7" s="1"/>
  <c r="HG107" i="7"/>
  <c r="HG210" i="7" s="1"/>
  <c r="IG210" i="7" s="1"/>
  <c r="HH107" i="7"/>
  <c r="HH210" i="7" s="1"/>
  <c r="HM107" i="7"/>
  <c r="HM210" i="7" s="1"/>
  <c r="HI107" i="7"/>
  <c r="HI210" i="7" s="1"/>
  <c r="HL107" i="7"/>
  <c r="HL210" i="7" s="1"/>
  <c r="HK107" i="7"/>
  <c r="HK210" i="7" s="1"/>
  <c r="HJ97" i="7"/>
  <c r="HJ200" i="7" s="1"/>
  <c r="HI97" i="7"/>
  <c r="HI200" i="7" s="1"/>
  <c r="HG97" i="7"/>
  <c r="HG200" i="7" s="1"/>
  <c r="IG200" i="7" s="1"/>
  <c r="HM97" i="7"/>
  <c r="HM200" i="7" s="1"/>
  <c r="HL97" i="7"/>
  <c r="HL200" i="7" s="1"/>
  <c r="HH97" i="7"/>
  <c r="HH200" i="7" s="1"/>
  <c r="HM143" i="7"/>
  <c r="HM246" i="7" s="1"/>
  <c r="HL143" i="7"/>
  <c r="HL246" i="7" s="1"/>
  <c r="HG143" i="7"/>
  <c r="HG246" i="7" s="1"/>
  <c r="IG246" i="7" s="1"/>
  <c r="HH143" i="7"/>
  <c r="HH246" i="7" s="1"/>
  <c r="HE144" i="7"/>
  <c r="HI143" i="7"/>
  <c r="HI246" i="7" s="1"/>
  <c r="HJ143" i="7"/>
  <c r="HJ246" i="7" s="1"/>
  <c r="HK143" i="7"/>
  <c r="HK246" i="7" s="1"/>
  <c r="HM170" i="7"/>
  <c r="HM273" i="7" s="1"/>
  <c r="HL170" i="7"/>
  <c r="HL273" i="7" s="1"/>
  <c r="HE171" i="7"/>
  <c r="HG170" i="7"/>
  <c r="HG273" i="7" s="1"/>
  <c r="IG273" i="7" s="1"/>
  <c r="HQ170" i="7"/>
  <c r="HQ273" i="7" s="1"/>
  <c r="HH170" i="7"/>
  <c r="HH273" i="7" s="1"/>
  <c r="HV170" i="7"/>
  <c r="HV273" i="7" s="1"/>
  <c r="HI170" i="7"/>
  <c r="HI273" i="7" s="1"/>
  <c r="IA170" i="7"/>
  <c r="IA273" i="7" s="1"/>
  <c r="HJ170" i="7"/>
  <c r="HJ273" i="7" s="1"/>
  <c r="HK170" i="7"/>
  <c r="HK273" i="7" s="1"/>
  <c r="HI116" i="7"/>
  <c r="HI219" i="7" s="1"/>
  <c r="HE117" i="7"/>
  <c r="HJ116" i="7"/>
  <c r="HJ219" i="7" s="1"/>
  <c r="HK116" i="7"/>
  <c r="HK219" i="7" s="1"/>
  <c r="HL116" i="7"/>
  <c r="HL219" i="7" s="1"/>
  <c r="HM116" i="7"/>
  <c r="HM219" i="7" s="1"/>
  <c r="HG116" i="7"/>
  <c r="HG219" i="7" s="1"/>
  <c r="IG219" i="7" s="1"/>
  <c r="HH116" i="7"/>
  <c r="HH219" i="7" s="1"/>
  <c r="HE135" i="7"/>
  <c r="HH134" i="7"/>
  <c r="HH237" i="7" s="1"/>
  <c r="HI134" i="7"/>
  <c r="HI237" i="7" s="1"/>
  <c r="HJ134" i="7"/>
  <c r="HJ237" i="7" s="1"/>
  <c r="HK134" i="7"/>
  <c r="HK237" i="7" s="1"/>
  <c r="HG134" i="7"/>
  <c r="HG237" i="7" s="1"/>
  <c r="IG237" i="7" s="1"/>
  <c r="HL134" i="7"/>
  <c r="HL237" i="7" s="1"/>
  <c r="HM134" i="7"/>
  <c r="HM237" i="7" s="1"/>
  <c r="HV143" i="7"/>
  <c r="HV246" i="7" s="1"/>
  <c r="HE126" i="7"/>
  <c r="HI125" i="7"/>
  <c r="HI228" i="7" s="1"/>
  <c r="HJ125" i="7"/>
  <c r="HJ228" i="7" s="1"/>
  <c r="HK125" i="7"/>
  <c r="HK228" i="7" s="1"/>
  <c r="HL125" i="7"/>
  <c r="HL228" i="7" s="1"/>
  <c r="HM125" i="7"/>
  <c r="HM228" i="7" s="1"/>
  <c r="HH125" i="7"/>
  <c r="HH228" i="7" s="1"/>
  <c r="HG125" i="7"/>
  <c r="HG228" i="7" s="1"/>
  <c r="IG228" i="7" s="1"/>
  <c r="HL161" i="7"/>
  <c r="HL264" i="7" s="1"/>
  <c r="HK161" i="7"/>
  <c r="HK264" i="7" s="1"/>
  <c r="HM161" i="7"/>
  <c r="HM264" i="7" s="1"/>
  <c r="HE162" i="7"/>
  <c r="HG161" i="7"/>
  <c r="HG264" i="7" s="1"/>
  <c r="IG264" i="7" s="1"/>
  <c r="HH161" i="7"/>
  <c r="HH264" i="7" s="1"/>
  <c r="HV161" i="7"/>
  <c r="HV264" i="7" s="1"/>
  <c r="HI161" i="7"/>
  <c r="HI264" i="7" s="1"/>
  <c r="IA161" i="7"/>
  <c r="IA264" i="7" s="1"/>
  <c r="HJ161" i="7"/>
  <c r="HJ264" i="7" s="1"/>
  <c r="HQ161" i="7"/>
  <c r="HQ264" i="7" s="1"/>
  <c r="HF88" i="7"/>
  <c r="HF231" i="7"/>
  <c r="HF221" i="7"/>
  <c r="HF251" i="7"/>
  <c r="HF128" i="7"/>
  <c r="HF201" i="7"/>
  <c r="HF271" i="7"/>
  <c r="HF108" i="7"/>
  <c r="HF138" i="7"/>
  <c r="HF241" i="7"/>
  <c r="HF178" i="7"/>
  <c r="HF191" i="7"/>
  <c r="HF148" i="7"/>
  <c r="HF98" i="7"/>
  <c r="HH98" i="7" s="1"/>
  <c r="HH201" i="7" s="1"/>
  <c r="HF211" i="7"/>
  <c r="HF118" i="7"/>
  <c r="HF158" i="7"/>
  <c r="HF281" i="7"/>
  <c r="HF76" i="7"/>
  <c r="HF168" i="7"/>
  <c r="HF261" i="7"/>
  <c r="HV144" i="7"/>
  <c r="HV247" i="7" s="1"/>
  <c r="HQ143" i="7"/>
  <c r="HQ246" i="7" s="1"/>
  <c r="HQ144" i="7"/>
  <c r="HQ247" i="7" s="1"/>
  <c r="HJ87" i="7"/>
  <c r="HJ190" i="7" s="1"/>
  <c r="HI87" i="7"/>
  <c r="HI190" i="7" s="1"/>
  <c r="HK87" i="7"/>
  <c r="HK190" i="7" s="1"/>
  <c r="HH87" i="7"/>
  <c r="HH190" i="7" s="1"/>
  <c r="HM87" i="7"/>
  <c r="HM190" i="7" s="1"/>
  <c r="HL87" i="7"/>
  <c r="HL190" i="7" s="1"/>
  <c r="HG87" i="7"/>
  <c r="HG190" i="7" s="1"/>
  <c r="IG190" i="7" s="1"/>
  <c r="HL152" i="7"/>
  <c r="HL255" i="7" s="1"/>
  <c r="HV152" i="7"/>
  <c r="HV255" i="7" s="1"/>
  <c r="HM152" i="7"/>
  <c r="HM255" i="7" s="1"/>
  <c r="IA152" i="7"/>
  <c r="IA255" i="7" s="1"/>
  <c r="HG152" i="7"/>
  <c r="HG255" i="7" s="1"/>
  <c r="IG255" i="7" s="1"/>
  <c r="HH152" i="7"/>
  <c r="HH255" i="7" s="1"/>
  <c r="HE153" i="7"/>
  <c r="HQ152" i="7"/>
  <c r="HQ255" i="7" s="1"/>
  <c r="HI152" i="7"/>
  <c r="HI255" i="7" s="1"/>
  <c r="HK152" i="7"/>
  <c r="HK255" i="7" s="1"/>
  <c r="HJ152" i="7"/>
  <c r="HJ255" i="7" s="1"/>
  <c r="IA143" i="7"/>
  <c r="IA246" i="7" s="1"/>
  <c r="IA84" i="7"/>
  <c r="IA187" i="7" s="1"/>
  <c r="IA114" i="7"/>
  <c r="IA217" i="7" s="1"/>
  <c r="IA104" i="7"/>
  <c r="IA207" i="7" s="1"/>
  <c r="IA94" i="7"/>
  <c r="IA197" i="7" s="1"/>
  <c r="IA124" i="7"/>
  <c r="IA227" i="7" s="1"/>
  <c r="IA134" i="7"/>
  <c r="IA237" i="7" s="1"/>
  <c r="IA144" i="7"/>
  <c r="IA247" i="7" s="1"/>
  <c r="HE99" i="7"/>
  <c r="HE109" i="7"/>
  <c r="HV104" i="7"/>
  <c r="HV207" i="7" s="1"/>
  <c r="HV94" i="7"/>
  <c r="HV197" i="7" s="1"/>
  <c r="HV124" i="7"/>
  <c r="HV227" i="7" s="1"/>
  <c r="HV84" i="7"/>
  <c r="HV187" i="7" s="1"/>
  <c r="HV114" i="7"/>
  <c r="HV217" i="7" s="1"/>
  <c r="HV134" i="7"/>
  <c r="HV237" i="7" s="1"/>
  <c r="HQ114" i="7"/>
  <c r="HQ217" i="7" s="1"/>
  <c r="HQ94" i="7"/>
  <c r="HQ197" i="7" s="1"/>
  <c r="HQ84" i="7"/>
  <c r="HQ187" i="7" s="1"/>
  <c r="HQ104" i="7"/>
  <c r="HQ207" i="7" s="1"/>
  <c r="HQ124" i="7"/>
  <c r="HQ227" i="7" s="1"/>
  <c r="HQ134" i="7"/>
  <c r="HQ237" i="7" s="1"/>
  <c r="AD7" i="7"/>
  <c r="EB62" i="7"/>
  <c r="GB62" i="7" s="1"/>
  <c r="HW206" i="7"/>
  <c r="HT206" i="7"/>
  <c r="HZ196" i="7"/>
  <c r="IE196" i="7"/>
  <c r="IB196" i="7"/>
  <c r="HZ186" i="7"/>
  <c r="IE186" i="7"/>
  <c r="HN206" i="7"/>
  <c r="IB186" i="7"/>
  <c r="HS233" i="7"/>
  <c r="HX206" i="7"/>
  <c r="HN196" i="7"/>
  <c r="ID233" i="7"/>
  <c r="HP224" i="7"/>
  <c r="IE206" i="7"/>
  <c r="IB206" i="7"/>
  <c r="HN215" i="7"/>
  <c r="HT233" i="7"/>
  <c r="HP215" i="7"/>
  <c r="IC224" i="7"/>
  <c r="ID224" i="7"/>
  <c r="HT215" i="7"/>
  <c r="HU215" i="7"/>
  <c r="EY65" i="7"/>
  <c r="EP144" i="7"/>
  <c r="EP93" i="7"/>
  <c r="EW69" i="7"/>
  <c r="EW144" i="7"/>
  <c r="EW141" i="7"/>
  <c r="HZ206" i="7"/>
  <c r="HY196" i="7"/>
  <c r="HR206" i="7"/>
  <c r="HN186" i="7"/>
  <c r="IE215" i="7"/>
  <c r="EY70" i="7"/>
  <c r="EP149" i="7"/>
  <c r="EW62" i="7"/>
  <c r="EW101" i="7"/>
  <c r="EW126" i="7"/>
  <c r="IC206" i="7"/>
  <c r="IE233" i="7"/>
  <c r="EY112" i="7"/>
  <c r="HY206" i="7"/>
  <c r="HP196" i="7"/>
  <c r="HU196" i="7"/>
  <c r="HS186" i="7"/>
  <c r="HP186" i="7"/>
  <c r="HU186" i="7"/>
  <c r="HU233" i="7"/>
  <c r="HZ224" i="7"/>
  <c r="HX224" i="7"/>
  <c r="EY95" i="7"/>
  <c r="EY75" i="7"/>
  <c r="EP147" i="7"/>
  <c r="EW150" i="7"/>
  <c r="EW95" i="7"/>
  <c r="EW64" i="7"/>
  <c r="EW102" i="7"/>
  <c r="EW136" i="7"/>
  <c r="EW99" i="7"/>
  <c r="EW161" i="7"/>
  <c r="EW124" i="7"/>
  <c r="EW119" i="7"/>
  <c r="EW140" i="7"/>
  <c r="EW143" i="7"/>
  <c r="EW122" i="7"/>
  <c r="EW108" i="7"/>
  <c r="ES75" i="7"/>
  <c r="ES81" i="7"/>
  <c r="ES82" i="7"/>
  <c r="ES99" i="7"/>
  <c r="ES153" i="7"/>
  <c r="ES85" i="7"/>
  <c r="ES79" i="7"/>
  <c r="ES116" i="7"/>
  <c r="ES141" i="7"/>
  <c r="ES143" i="7"/>
  <c r="ES102" i="7"/>
  <c r="ES156" i="7"/>
  <c r="EF126" i="7"/>
  <c r="EF103" i="7"/>
  <c r="EF94" i="7"/>
  <c r="EF133" i="7"/>
  <c r="EF127" i="7"/>
  <c r="EF68" i="7"/>
  <c r="EF74" i="7"/>
  <c r="EF123" i="7"/>
  <c r="EF145" i="7"/>
  <c r="EF99" i="7"/>
  <c r="EF129" i="7"/>
  <c r="EF122" i="7"/>
  <c r="EF117" i="7"/>
  <c r="ED158" i="7"/>
  <c r="ED88" i="7"/>
  <c r="ED161" i="7"/>
  <c r="ED121" i="7"/>
  <c r="ED112" i="7"/>
  <c r="ED68" i="7"/>
  <c r="ED86" i="7"/>
  <c r="ED71" i="7"/>
  <c r="ED119" i="7"/>
  <c r="ED142" i="7"/>
  <c r="ED109" i="7"/>
  <c r="ED133" i="7"/>
  <c r="EY149" i="7"/>
  <c r="EY76" i="7"/>
  <c r="EP136" i="7"/>
  <c r="EC63" i="7"/>
  <c r="EC97" i="7"/>
  <c r="GC97" i="7" s="1"/>
  <c r="EC144" i="7"/>
  <c r="GC144" i="7" s="1"/>
  <c r="EC82" i="7"/>
  <c r="EC75" i="7"/>
  <c r="EC87" i="7"/>
  <c r="EC100" i="7"/>
  <c r="GC100" i="7" s="1"/>
  <c r="EC129" i="7"/>
  <c r="EC141" i="7"/>
  <c r="EC158" i="7"/>
  <c r="GC158" i="7" s="1"/>
  <c r="GD158" i="7" s="1"/>
  <c r="EC117" i="7"/>
  <c r="EC102" i="7"/>
  <c r="EC112" i="7"/>
  <c r="EK137" i="7"/>
  <c r="EK128" i="7"/>
  <c r="EK105" i="7"/>
  <c r="EK83" i="7"/>
  <c r="EK160" i="7"/>
  <c r="EK111" i="7"/>
  <c r="EK92" i="7"/>
  <c r="EK109" i="7"/>
  <c r="EK112" i="7"/>
  <c r="EK77" i="7"/>
  <c r="EK142" i="7"/>
  <c r="EK91" i="7"/>
  <c r="EY82" i="7"/>
  <c r="EY116" i="7"/>
  <c r="EP152" i="7"/>
  <c r="EP62" i="7"/>
  <c r="EI161" i="7"/>
  <c r="EI123" i="7"/>
  <c r="EI100" i="7"/>
  <c r="EI147" i="7"/>
  <c r="EI71" i="7"/>
  <c r="EI81" i="7"/>
  <c r="EI87" i="7"/>
  <c r="EI119" i="7"/>
  <c r="EI64" i="7"/>
  <c r="HN233" i="7"/>
  <c r="HW233" i="7"/>
  <c r="ID215" i="7"/>
  <c r="IE224" i="7"/>
  <c r="HY224" i="7"/>
  <c r="HX215" i="7"/>
  <c r="EY79" i="7"/>
  <c r="EP137" i="7"/>
  <c r="EP70" i="7"/>
  <c r="EW147" i="7"/>
  <c r="EW156" i="7"/>
  <c r="EW128" i="7"/>
  <c r="EW110" i="7"/>
  <c r="EW111" i="7"/>
  <c r="EW107" i="7"/>
  <c r="EW72" i="7"/>
  <c r="EW149" i="7"/>
  <c r="EW68" i="7"/>
  <c r="EW132" i="7"/>
  <c r="EW66" i="7"/>
  <c r="EW130" i="7"/>
  <c r="ES62" i="7"/>
  <c r="ES152" i="7"/>
  <c r="ES89" i="7"/>
  <c r="ES90" i="7"/>
  <c r="ES131" i="7"/>
  <c r="ES154" i="7"/>
  <c r="ES139" i="7"/>
  <c r="ES87" i="7"/>
  <c r="ES64" i="7"/>
  <c r="ES70" i="7"/>
  <c r="ES93" i="7"/>
  <c r="ES110" i="7"/>
  <c r="ES147" i="7"/>
  <c r="EF87" i="7"/>
  <c r="EF148" i="7"/>
  <c r="EF102" i="7"/>
  <c r="EF120" i="7"/>
  <c r="EF64" i="7"/>
  <c r="EF76" i="7"/>
  <c r="EF91" i="7"/>
  <c r="EF154" i="7"/>
  <c r="EF90" i="7"/>
  <c r="EF69" i="7"/>
  <c r="EF106" i="7"/>
  <c r="EF130" i="7"/>
  <c r="ED62" i="7"/>
  <c r="ED143" i="7"/>
  <c r="ED96" i="7"/>
  <c r="ED65" i="7"/>
  <c r="ED129" i="7"/>
  <c r="ED114" i="7"/>
  <c r="ED93" i="7"/>
  <c r="ED94" i="7"/>
  <c r="ED79" i="7"/>
  <c r="ED127" i="7"/>
  <c r="ED148" i="7"/>
  <c r="ED117" i="7"/>
  <c r="ED149" i="7"/>
  <c r="EY131" i="7"/>
  <c r="EY67" i="7"/>
  <c r="EP66" i="7"/>
  <c r="EC113" i="7"/>
  <c r="EC105" i="7"/>
  <c r="GC105" i="7" s="1"/>
  <c r="EC146" i="7"/>
  <c r="EC90" i="7"/>
  <c r="EC91" i="7"/>
  <c r="EC95" i="7"/>
  <c r="EC76" i="7"/>
  <c r="GC76" i="7" s="1"/>
  <c r="EC107" i="7"/>
  <c r="EC77" i="7"/>
  <c r="EC125" i="7"/>
  <c r="EC133" i="7"/>
  <c r="EC110" i="7"/>
  <c r="GC110" i="7" s="1"/>
  <c r="EC148" i="7"/>
  <c r="EK67" i="7"/>
  <c r="EK98" i="7"/>
  <c r="EK106" i="7"/>
  <c r="EK152" i="7"/>
  <c r="EK99" i="7"/>
  <c r="EK119" i="7"/>
  <c r="EK116" i="7"/>
  <c r="EK70" i="7"/>
  <c r="EK127" i="7"/>
  <c r="EK85" i="7"/>
  <c r="EK149" i="7"/>
  <c r="EK117" i="7"/>
  <c r="EY96" i="7"/>
  <c r="EY154" i="7"/>
  <c r="EP79" i="7"/>
  <c r="EI63" i="7"/>
  <c r="EI85" i="7"/>
  <c r="EI69" i="7"/>
  <c r="EI108" i="7"/>
  <c r="EI134" i="7"/>
  <c r="EI130" i="7"/>
  <c r="EI89" i="7"/>
  <c r="EI80" i="7"/>
  <c r="EI127" i="7"/>
  <c r="EI96" i="7"/>
  <c r="EW118" i="7"/>
  <c r="EW104" i="7"/>
  <c r="EW115" i="7"/>
  <c r="EW80" i="7"/>
  <c r="EW65" i="7"/>
  <c r="EW76" i="7"/>
  <c r="EW160" i="7"/>
  <c r="EW74" i="7"/>
  <c r="EW84" i="7"/>
  <c r="ES63" i="7"/>
  <c r="ES122" i="7"/>
  <c r="ES97" i="7"/>
  <c r="ES98" i="7"/>
  <c r="ES146" i="7"/>
  <c r="ES136" i="7"/>
  <c r="ES107" i="7"/>
  <c r="ES95" i="7"/>
  <c r="ES72" i="7"/>
  <c r="ES150" i="7"/>
  <c r="ES109" i="7"/>
  <c r="ES118" i="7"/>
  <c r="ES101" i="7"/>
  <c r="EF95" i="7"/>
  <c r="EF141" i="7"/>
  <c r="EF71" i="7"/>
  <c r="EF150" i="7"/>
  <c r="EF158" i="7"/>
  <c r="EF84" i="7"/>
  <c r="EF115" i="7"/>
  <c r="EF83" i="7"/>
  <c r="EF75" i="7"/>
  <c r="EF77" i="7"/>
  <c r="EF131" i="7"/>
  <c r="EF138" i="7"/>
  <c r="ED63" i="7"/>
  <c r="ED67" i="7"/>
  <c r="ED104" i="7"/>
  <c r="ED73" i="7"/>
  <c r="ED137" i="7"/>
  <c r="ED74" i="7"/>
  <c r="ED107" i="7"/>
  <c r="ED102" i="7"/>
  <c r="ED87" i="7"/>
  <c r="ED100" i="7"/>
  <c r="ED92" i="7"/>
  <c r="ED125" i="7"/>
  <c r="ED155" i="7"/>
  <c r="EY138" i="7"/>
  <c r="EP99" i="7"/>
  <c r="EP143" i="7"/>
  <c r="EC137" i="7"/>
  <c r="EC83" i="7"/>
  <c r="GC83" i="7" s="1"/>
  <c r="EC140" i="7"/>
  <c r="GC140" i="7" s="1"/>
  <c r="EC98" i="7"/>
  <c r="EC139" i="7"/>
  <c r="EC103" i="7"/>
  <c r="GC103" i="7" s="1"/>
  <c r="EC84" i="7"/>
  <c r="EC109" i="7"/>
  <c r="GC109" i="7" s="1"/>
  <c r="GD109" i="7" s="1"/>
  <c r="EC85" i="7"/>
  <c r="GC85" i="7" s="1"/>
  <c r="EC156" i="7"/>
  <c r="GC156" i="7" s="1"/>
  <c r="EC155" i="7"/>
  <c r="GC155" i="7" s="1"/>
  <c r="EC118" i="7"/>
  <c r="GC118" i="7" s="1"/>
  <c r="EC145" i="7"/>
  <c r="EK159" i="7"/>
  <c r="EK129" i="7"/>
  <c r="EK114" i="7"/>
  <c r="EK161" i="7"/>
  <c r="EK69" i="7"/>
  <c r="EK102" i="7"/>
  <c r="EK125" i="7"/>
  <c r="EK118" i="7"/>
  <c r="EK135" i="7"/>
  <c r="EK86" i="7"/>
  <c r="EK122" i="7"/>
  <c r="EK133" i="7"/>
  <c r="EY152" i="7"/>
  <c r="EY153" i="7"/>
  <c r="EP112" i="7"/>
  <c r="EI62" i="7"/>
  <c r="EI67" i="7"/>
  <c r="EI106" i="7"/>
  <c r="EI116" i="7"/>
  <c r="EI148" i="7"/>
  <c r="EI139" i="7"/>
  <c r="EI97" i="7"/>
  <c r="EI110" i="7"/>
  <c r="EI135" i="7"/>
  <c r="EI158" i="7"/>
  <c r="EI88" i="7"/>
  <c r="EI128" i="7"/>
  <c r="EI77" i="7"/>
  <c r="EJ90" i="7"/>
  <c r="EJ152" i="7"/>
  <c r="EJ91" i="7"/>
  <c r="EJ100" i="7"/>
  <c r="EJ101" i="7"/>
  <c r="EJ109" i="7"/>
  <c r="EJ132" i="7"/>
  <c r="EJ112" i="7"/>
  <c r="EJ73" i="7"/>
  <c r="HN213" i="7"/>
  <c r="HR204" i="7"/>
  <c r="IE203" i="7"/>
  <c r="IC183" i="7"/>
  <c r="HY203" i="7"/>
  <c r="HN193" i="7"/>
  <c r="IB194" i="7"/>
  <c r="IC204" i="7"/>
  <c r="HX184" i="7"/>
  <c r="HP184" i="7"/>
  <c r="IE204" i="7"/>
  <c r="HO204" i="7"/>
  <c r="HR184" i="7"/>
  <c r="HW184" i="7"/>
  <c r="HW204" i="7"/>
  <c r="HO184" i="7"/>
  <c r="HZ203" i="7"/>
  <c r="ID183" i="7"/>
  <c r="HW203" i="7"/>
  <c r="HP183" i="7"/>
  <c r="HS193" i="7"/>
  <c r="ID193" i="7"/>
  <c r="HT213" i="7"/>
  <c r="HS194" i="7"/>
  <c r="IB204" i="7"/>
  <c r="HS203" i="7"/>
  <c r="HP203" i="7"/>
  <c r="HT204" i="7"/>
  <c r="HY194" i="7"/>
  <c r="HX193" i="7"/>
  <c r="HN203" i="7"/>
  <c r="HP193" i="7"/>
  <c r="IC193" i="7"/>
  <c r="IB203" i="7"/>
  <c r="HR183" i="7"/>
  <c r="HN194" i="7"/>
  <c r="IB184" i="7"/>
  <c r="HP213" i="7"/>
  <c r="HP194" i="7"/>
  <c r="ID184" i="7"/>
  <c r="IE213" i="7"/>
  <c r="IC184" i="7"/>
  <c r="HO194" i="7"/>
  <c r="HN184" i="7"/>
  <c r="HU183" i="7"/>
  <c r="ID194" i="7"/>
  <c r="ID203" i="7"/>
  <c r="IC203" i="7"/>
  <c r="HX183" i="7"/>
  <c r="HO183" i="7"/>
  <c r="HW193" i="7"/>
  <c r="IE183" i="7"/>
  <c r="HU194" i="7"/>
  <c r="HX213" i="7"/>
  <c r="ID213" i="7"/>
  <c r="HY193" i="7"/>
  <c r="HS204" i="7"/>
  <c r="HZ184" i="7"/>
  <c r="HY204" i="7"/>
  <c r="HR203" i="7"/>
  <c r="HO193" i="7"/>
  <c r="HO203" i="7"/>
  <c r="HN204" i="7"/>
  <c r="HT194" i="7"/>
  <c r="HP204" i="7"/>
  <c r="HU193" i="7"/>
  <c r="HT214" i="7"/>
  <c r="IE184" i="7"/>
  <c r="ID204" i="7"/>
  <c r="HX203" i="7"/>
  <c r="HW183" i="7"/>
  <c r="HZ183" i="7"/>
  <c r="IE193" i="7"/>
  <c r="HT193" i="7"/>
  <c r="HO213" i="7"/>
  <c r="HX194" i="7"/>
  <c r="HU204" i="7"/>
  <c r="HZ194" i="7"/>
  <c r="HZ213" i="7"/>
  <c r="HS213" i="7"/>
  <c r="IB213" i="7"/>
  <c r="HY213" i="7"/>
  <c r="HR194" i="7"/>
  <c r="IB193" i="7"/>
  <c r="HS183" i="7"/>
  <c r="HT203" i="7"/>
  <c r="HZ193" i="7"/>
  <c r="HU203" i="7"/>
  <c r="HU213" i="7"/>
  <c r="IC194" i="7"/>
  <c r="HT183" i="7"/>
  <c r="IE194" i="7"/>
  <c r="HW213" i="7"/>
  <c r="IC213" i="7"/>
  <c r="HW194" i="7"/>
  <c r="HU184" i="7"/>
  <c r="HN183" i="7"/>
  <c r="HY183" i="7"/>
  <c r="HR193" i="7"/>
  <c r="IB183" i="7"/>
  <c r="HY184" i="7"/>
  <c r="HX204" i="7"/>
  <c r="HT184" i="7"/>
  <c r="HS184" i="7"/>
  <c r="HZ204" i="7"/>
  <c r="HR213" i="7"/>
  <c r="HU185" i="7"/>
  <c r="EU74" i="7"/>
  <c r="HY185" i="7"/>
  <c r="EU144" i="7"/>
  <c r="HO205" i="7"/>
  <c r="HP214" i="7"/>
  <c r="HY195" i="7"/>
  <c r="HN223" i="7"/>
  <c r="EY101" i="7"/>
  <c r="IB214" i="7"/>
  <c r="HP195" i="7"/>
  <c r="IE223" i="7"/>
  <c r="ID185" i="7"/>
  <c r="EU123" i="7"/>
  <c r="HS205" i="7"/>
  <c r="ID214" i="7"/>
  <c r="ID195" i="7"/>
  <c r="ID223" i="7"/>
  <c r="HN195" i="7"/>
  <c r="HU223" i="7"/>
  <c r="HX195" i="7"/>
  <c r="HZ223" i="7"/>
  <c r="HU195" i="7"/>
  <c r="HO223" i="7"/>
  <c r="HS195" i="7"/>
  <c r="HO185" i="7"/>
  <c r="HX185" i="7"/>
  <c r="HT185" i="7"/>
  <c r="IB185" i="7"/>
  <c r="EU136" i="7"/>
  <c r="HT223" i="7"/>
  <c r="HX205" i="7"/>
  <c r="HX223" i="7"/>
  <c r="IC195" i="7"/>
  <c r="HP223" i="7"/>
  <c r="HY214" i="7"/>
  <c r="IE195" i="7"/>
  <c r="IC223" i="7"/>
  <c r="HW223" i="7"/>
  <c r="EU161" i="7"/>
  <c r="HN205" i="7"/>
  <c r="HR214" i="7"/>
  <c r="IC205" i="7"/>
  <c r="IC214" i="7"/>
  <c r="HP205" i="7"/>
  <c r="HS223" i="7"/>
  <c r="HZ214" i="7"/>
  <c r="IB195" i="7"/>
  <c r="HY223" i="7"/>
  <c r="HZ195" i="7"/>
  <c r="HN185" i="7"/>
  <c r="HZ215" i="7"/>
  <c r="HZ205" i="7"/>
  <c r="EU111" i="7"/>
  <c r="HR205" i="7"/>
  <c r="EP115" i="7"/>
  <c r="HU205" i="7"/>
  <c r="HX214" i="7"/>
  <c r="IC185" i="7"/>
  <c r="HO214" i="7"/>
  <c r="HW205" i="7"/>
  <c r="HU214" i="7"/>
  <c r="HR195" i="7"/>
  <c r="EU79" i="7"/>
  <c r="HS185" i="7"/>
  <c r="EU130" i="7"/>
  <c r="EU151" i="7"/>
  <c r="HS214" i="7"/>
  <c r="HR185" i="7"/>
  <c r="EU93" i="7"/>
  <c r="IE205" i="7"/>
  <c r="HT205" i="7"/>
  <c r="HW195" i="7"/>
  <c r="HR223" i="7"/>
  <c r="EU92" i="7"/>
  <c r="HP185" i="7"/>
  <c r="EU143" i="7"/>
  <c r="HZ185" i="7"/>
  <c r="EU106" i="7"/>
  <c r="HW185" i="7"/>
  <c r="IB205" i="7"/>
  <c r="HN214" i="7"/>
  <c r="EU62" i="7"/>
  <c r="HT195" i="7"/>
  <c r="IB223" i="7"/>
  <c r="HY205" i="7"/>
  <c r="HW214" i="7"/>
  <c r="HO195" i="7"/>
  <c r="IE185" i="7"/>
  <c r="ID205" i="7"/>
  <c r="IE214" i="7"/>
  <c r="HO216" i="7"/>
  <c r="HO206" i="7"/>
  <c r="HS206" i="7"/>
  <c r="HR196" i="7"/>
  <c r="HW196" i="7"/>
  <c r="HT196" i="7"/>
  <c r="HR186" i="7"/>
  <c r="HW186" i="7"/>
  <c r="HX233" i="7"/>
  <c r="HS215" i="7"/>
  <c r="HR224" i="7"/>
  <c r="IB224" i="7"/>
  <c r="HW215" i="7"/>
  <c r="HR215" i="7"/>
  <c r="EY125" i="7"/>
  <c r="EP138" i="7"/>
  <c r="EP68" i="7"/>
  <c r="EW77" i="7"/>
  <c r="EW117" i="7"/>
  <c r="EW158" i="7"/>
  <c r="EW134" i="7"/>
  <c r="EW73" i="7"/>
  <c r="EW139" i="7"/>
  <c r="EW88" i="7"/>
  <c r="EW103" i="7"/>
  <c r="EW113" i="7"/>
  <c r="EW97" i="7"/>
  <c r="EW82" i="7"/>
  <c r="EW92" i="7"/>
  <c r="ES112" i="7"/>
  <c r="ES91" i="7"/>
  <c r="ES105" i="7"/>
  <c r="ES106" i="7"/>
  <c r="ES132" i="7"/>
  <c r="ES76" i="7"/>
  <c r="ES145" i="7"/>
  <c r="ES103" i="7"/>
  <c r="ES80" i="7"/>
  <c r="ES129" i="7"/>
  <c r="ES133" i="7"/>
  <c r="ES126" i="7"/>
  <c r="ES158" i="7"/>
  <c r="EF66" i="7"/>
  <c r="EF111" i="7"/>
  <c r="EF119" i="7"/>
  <c r="EF151" i="7"/>
  <c r="EF104" i="7"/>
  <c r="EF92" i="7"/>
  <c r="EF105" i="7"/>
  <c r="EF124" i="7"/>
  <c r="EF155" i="7"/>
  <c r="EF93" i="7"/>
  <c r="EF137" i="7"/>
  <c r="EF146" i="7"/>
  <c r="ED150" i="7"/>
  <c r="ED103" i="7"/>
  <c r="ED128" i="7"/>
  <c r="ED81" i="7"/>
  <c r="ED106" i="7"/>
  <c r="ED140" i="7"/>
  <c r="ED76" i="7"/>
  <c r="ED110" i="7"/>
  <c r="ED123" i="7"/>
  <c r="ED124" i="7"/>
  <c r="ED69" i="7"/>
  <c r="ED154" i="7"/>
  <c r="ED157" i="7"/>
  <c r="EY133" i="7"/>
  <c r="EP135" i="7"/>
  <c r="EP125" i="7"/>
  <c r="EC151" i="7"/>
  <c r="GC151" i="7" s="1"/>
  <c r="EC99" i="7"/>
  <c r="EC122" i="7"/>
  <c r="GC122" i="7" s="1"/>
  <c r="EC106" i="7"/>
  <c r="EC101" i="7"/>
  <c r="GC101" i="7" s="1"/>
  <c r="EC111" i="7"/>
  <c r="EC92" i="7"/>
  <c r="EC108" i="7"/>
  <c r="EC124" i="7"/>
  <c r="EC128" i="7"/>
  <c r="GC128" i="7" s="1"/>
  <c r="EC136" i="7"/>
  <c r="GC136" i="7" s="1"/>
  <c r="EC126" i="7"/>
  <c r="EK63" i="7"/>
  <c r="EK123" i="7"/>
  <c r="EK65" i="7"/>
  <c r="EK130" i="7"/>
  <c r="EK78" i="7"/>
  <c r="EK71" i="7"/>
  <c r="EK146" i="7"/>
  <c r="EK156" i="7"/>
  <c r="EK108" i="7"/>
  <c r="EK143" i="7"/>
  <c r="EK124" i="7"/>
  <c r="EK101" i="7"/>
  <c r="EK150" i="7"/>
  <c r="EY114" i="7"/>
  <c r="EY62" i="7"/>
  <c r="EP119" i="7"/>
  <c r="EI153" i="7"/>
  <c r="EI75" i="7"/>
  <c r="EI156" i="7"/>
  <c r="EI132" i="7"/>
  <c r="EI70" i="7"/>
  <c r="EI117" i="7"/>
  <c r="EI105" i="7"/>
  <c r="EI125" i="7"/>
  <c r="EI72" i="7"/>
  <c r="EI90" i="7"/>
  <c r="ID206" i="7"/>
  <c r="HO196" i="7"/>
  <c r="HS196" i="7"/>
  <c r="HO186" i="7"/>
  <c r="HO233" i="7"/>
  <c r="IC233" i="7"/>
  <c r="HO215" i="7"/>
  <c r="HW224" i="7"/>
  <c r="IC215" i="7"/>
  <c r="EY137" i="7"/>
  <c r="EP105" i="7"/>
  <c r="EP117" i="7"/>
  <c r="EW85" i="7"/>
  <c r="EW155" i="7"/>
  <c r="EW70" i="7"/>
  <c r="EW142" i="7"/>
  <c r="EW67" i="7"/>
  <c r="EW157" i="7"/>
  <c r="EW96" i="7"/>
  <c r="EW89" i="7"/>
  <c r="EW116" i="7"/>
  <c r="EW121" i="7"/>
  <c r="EW90" i="7"/>
  <c r="EW100" i="7"/>
  <c r="ES159" i="7"/>
  <c r="ES68" i="7"/>
  <c r="ES77" i="7"/>
  <c r="ES114" i="7"/>
  <c r="ES124" i="7"/>
  <c r="ES84" i="7"/>
  <c r="ES161" i="7"/>
  <c r="ES111" i="7"/>
  <c r="ES83" i="7"/>
  <c r="ES96" i="7"/>
  <c r="ES94" i="7"/>
  <c r="ES148" i="7"/>
  <c r="ES155" i="7"/>
  <c r="EF88" i="7"/>
  <c r="EF142" i="7"/>
  <c r="EF135" i="7"/>
  <c r="EF80" i="7"/>
  <c r="EF65" i="7"/>
  <c r="EF100" i="7"/>
  <c r="EF81" i="7"/>
  <c r="EF132" i="7"/>
  <c r="EF121" i="7"/>
  <c r="EF101" i="7"/>
  <c r="EF160" i="7"/>
  <c r="EF144" i="7"/>
  <c r="ED144" i="7"/>
  <c r="ED151" i="7"/>
  <c r="ED159" i="7"/>
  <c r="ED89" i="7"/>
  <c r="ED111" i="7"/>
  <c r="ED75" i="7"/>
  <c r="ED152" i="7"/>
  <c r="ED118" i="7"/>
  <c r="ED132" i="7"/>
  <c r="ED77" i="7"/>
  <c r="ED156" i="7"/>
  <c r="ED147" i="7"/>
  <c r="ED145" i="7"/>
  <c r="EY98" i="7"/>
  <c r="EP129" i="7"/>
  <c r="EP77" i="7"/>
  <c r="EC65" i="7"/>
  <c r="GC65" i="7" s="1"/>
  <c r="EC160" i="7"/>
  <c r="EC68" i="7"/>
  <c r="EC114" i="7"/>
  <c r="GC114" i="7" s="1"/>
  <c r="EC69" i="7"/>
  <c r="GC69" i="7" s="1"/>
  <c r="EC119" i="7"/>
  <c r="EC116" i="7"/>
  <c r="GC116" i="7" s="1"/>
  <c r="EC135" i="7"/>
  <c r="GC135" i="7" s="1"/>
  <c r="EC64" i="7"/>
  <c r="EC121" i="7"/>
  <c r="EC70" i="7"/>
  <c r="GC70" i="7" s="1"/>
  <c r="EC142" i="7"/>
  <c r="EK62" i="7"/>
  <c r="EK113" i="7"/>
  <c r="EK73" i="7"/>
  <c r="EK121" i="7"/>
  <c r="EK153" i="7"/>
  <c r="EK79" i="7"/>
  <c r="EK100" i="7"/>
  <c r="EK110" i="7"/>
  <c r="EK131" i="7"/>
  <c r="EK93" i="7"/>
  <c r="EK64" i="7"/>
  <c r="EK134" i="7"/>
  <c r="EK155" i="7"/>
  <c r="EY113" i="7"/>
  <c r="EP151" i="7"/>
  <c r="EP102" i="7"/>
  <c r="EI115" i="7"/>
  <c r="EI83" i="7"/>
  <c r="EI68" i="7"/>
  <c r="EI140" i="7"/>
  <c r="EI78" i="7"/>
  <c r="EI155" i="7"/>
  <c r="EI113" i="7"/>
  <c r="EI66" i="7"/>
  <c r="EI118" i="7"/>
  <c r="EI121" i="7"/>
  <c r="ID196" i="7"/>
  <c r="HY186" i="7"/>
  <c r="ID186" i="7"/>
  <c r="HY233" i="7"/>
  <c r="HR233" i="7"/>
  <c r="HZ233" i="7"/>
  <c r="HU224" i="7"/>
  <c r="HN224" i="7"/>
  <c r="IB215" i="7"/>
  <c r="EY106" i="7"/>
  <c r="EY140" i="7"/>
  <c r="EP95" i="7"/>
  <c r="EW63" i="7"/>
  <c r="EW93" i="7"/>
  <c r="EW125" i="7"/>
  <c r="EW78" i="7"/>
  <c r="EW135" i="7"/>
  <c r="EW75" i="7"/>
  <c r="EW131" i="7"/>
  <c r="EW120" i="7"/>
  <c r="EW81" i="7"/>
  <c r="EW151" i="7"/>
  <c r="EW129" i="7"/>
  <c r="EW98" i="7"/>
  <c r="EW138" i="7"/>
  <c r="ES121" i="7"/>
  <c r="ES151" i="7"/>
  <c r="ES115" i="7"/>
  <c r="ES130" i="7"/>
  <c r="ES86" i="7"/>
  <c r="ES92" i="7"/>
  <c r="ES140" i="7"/>
  <c r="ES119" i="7"/>
  <c r="ES125" i="7"/>
  <c r="ES157" i="7"/>
  <c r="ES137" i="7"/>
  <c r="ES149" i="7"/>
  <c r="EF62" i="7"/>
  <c r="EF110" i="7"/>
  <c r="EF70" i="7"/>
  <c r="EF156" i="7"/>
  <c r="EF96" i="7"/>
  <c r="EF114" i="7"/>
  <c r="EF108" i="7"/>
  <c r="EF89" i="7"/>
  <c r="EF140" i="7"/>
  <c r="EF128" i="7"/>
  <c r="EF107" i="7"/>
  <c r="EF139" i="7"/>
  <c r="EF153" i="7"/>
  <c r="ED122" i="7"/>
  <c r="ED64" i="7"/>
  <c r="ED130" i="7"/>
  <c r="ED97" i="7"/>
  <c r="ED139" i="7"/>
  <c r="ED83" i="7"/>
  <c r="ED84" i="7"/>
  <c r="ED99" i="7"/>
  <c r="ED116" i="7"/>
  <c r="ED136" i="7"/>
  <c r="ED115" i="7"/>
  <c r="ED146" i="7"/>
  <c r="EY126" i="7"/>
  <c r="EY110" i="7"/>
  <c r="EP130" i="7"/>
  <c r="EP154" i="7"/>
  <c r="EC73" i="7"/>
  <c r="EC159" i="7"/>
  <c r="EC154" i="7"/>
  <c r="GC154" i="7" s="1"/>
  <c r="EC130" i="7"/>
  <c r="EC115" i="7"/>
  <c r="EC127" i="7"/>
  <c r="GC127" i="7" s="1"/>
  <c r="GD127" i="7" s="1"/>
  <c r="EC123" i="7"/>
  <c r="EC149" i="7"/>
  <c r="EC72" i="7"/>
  <c r="EC134" i="7"/>
  <c r="GC134" i="7" s="1"/>
  <c r="EC78" i="7"/>
  <c r="GC78" i="7" s="1"/>
  <c r="EC88" i="7"/>
  <c r="GC88" i="7" s="1"/>
  <c r="EK75" i="7"/>
  <c r="EK66" i="7"/>
  <c r="EK81" i="7"/>
  <c r="EK82" i="7"/>
  <c r="EK107" i="7"/>
  <c r="EK87" i="7"/>
  <c r="EK115" i="7"/>
  <c r="EK141" i="7"/>
  <c r="EK96" i="7"/>
  <c r="EK94" i="7"/>
  <c r="EK72" i="7"/>
  <c r="EK132" i="7"/>
  <c r="EK140" i="7"/>
  <c r="EY118" i="7"/>
  <c r="EP145" i="7"/>
  <c r="EP109" i="7"/>
  <c r="EI154" i="7"/>
  <c r="EI91" i="7"/>
  <c r="EI76" i="7"/>
  <c r="EI109" i="7"/>
  <c r="EI86" i="7"/>
  <c r="EI102" i="7"/>
  <c r="EI79" i="7"/>
  <c r="EI74" i="7"/>
  <c r="EI98" i="7"/>
  <c r="EI129" i="7"/>
  <c r="EW86" i="7"/>
  <c r="EW71" i="7"/>
  <c r="EW83" i="7"/>
  <c r="EW112" i="7"/>
  <c r="EW123" i="7"/>
  <c r="EW105" i="7"/>
  <c r="EW159" i="7"/>
  <c r="EW137" i="7"/>
  <c r="EW106" i="7"/>
  <c r="EW152" i="7"/>
  <c r="ES120" i="7"/>
  <c r="ES65" i="7"/>
  <c r="ES66" i="7"/>
  <c r="ES138" i="7"/>
  <c r="ES113" i="7"/>
  <c r="ES108" i="7"/>
  <c r="ES69" i="7"/>
  <c r="ES117" i="7"/>
  <c r="ES78" i="7"/>
  <c r="ES127" i="7"/>
  <c r="ES88" i="7"/>
  <c r="ES142" i="7"/>
  <c r="EF63" i="7"/>
  <c r="EF118" i="7"/>
  <c r="EF78" i="7"/>
  <c r="EF143" i="7"/>
  <c r="EF73" i="7"/>
  <c r="EF157" i="7"/>
  <c r="EF116" i="7"/>
  <c r="EF97" i="7"/>
  <c r="EF109" i="7"/>
  <c r="EF82" i="7"/>
  <c r="EF152" i="7"/>
  <c r="EF72" i="7"/>
  <c r="EF125" i="7"/>
  <c r="ED120" i="7"/>
  <c r="ED72" i="7"/>
  <c r="ED160" i="7"/>
  <c r="ED105" i="7"/>
  <c r="ED66" i="7"/>
  <c r="ED91" i="7"/>
  <c r="ED70" i="7"/>
  <c r="ED135" i="7"/>
  <c r="ED85" i="7"/>
  <c r="ED126" i="7"/>
  <c r="ED95" i="7"/>
  <c r="ED90" i="7"/>
  <c r="EY90" i="7"/>
  <c r="EY132" i="7"/>
  <c r="EP89" i="7"/>
  <c r="EP141" i="7"/>
  <c r="EC81" i="7"/>
  <c r="EC152" i="7"/>
  <c r="GC152" i="7" s="1"/>
  <c r="EC66" i="7"/>
  <c r="GC66" i="7" s="1"/>
  <c r="EC138" i="7"/>
  <c r="GC138" i="7" s="1"/>
  <c r="EC71" i="7"/>
  <c r="EC131" i="7"/>
  <c r="GC131" i="7" s="1"/>
  <c r="EC143" i="7"/>
  <c r="EC150" i="7"/>
  <c r="EC80" i="7"/>
  <c r="EC147" i="7"/>
  <c r="EC86" i="7"/>
  <c r="GC86" i="7" s="1"/>
  <c r="EC96" i="7"/>
  <c r="EK136" i="7"/>
  <c r="EK90" i="7"/>
  <c r="EK89" i="7"/>
  <c r="EK138" i="7"/>
  <c r="EK154" i="7"/>
  <c r="EK95" i="7"/>
  <c r="EK76" i="7"/>
  <c r="EK139" i="7"/>
  <c r="EK126" i="7"/>
  <c r="EK88" i="7"/>
  <c r="EK80" i="7"/>
  <c r="EK157" i="7"/>
  <c r="EK148" i="7"/>
  <c r="EY71" i="7"/>
  <c r="EP123" i="7"/>
  <c r="EP116" i="7"/>
  <c r="EI146" i="7"/>
  <c r="EI99" i="7"/>
  <c r="EI84" i="7"/>
  <c r="EI124" i="7"/>
  <c r="EI94" i="7"/>
  <c r="EI65" i="7"/>
  <c r="EI133" i="7"/>
  <c r="EI160" i="7"/>
  <c r="EI149" i="7"/>
  <c r="EI137" i="7"/>
  <c r="EI144" i="7"/>
  <c r="EI122" i="7"/>
  <c r="EJ62" i="7"/>
  <c r="EJ160" i="7"/>
  <c r="EJ161" i="7"/>
  <c r="EJ131" i="7"/>
  <c r="EJ138" i="7"/>
  <c r="EJ125" i="7"/>
  <c r="EJ70" i="7"/>
  <c r="EJ80" i="7"/>
  <c r="EJ86" i="7"/>
  <c r="HP206" i="7"/>
  <c r="HU206" i="7"/>
  <c r="HX196" i="7"/>
  <c r="IC196" i="7"/>
  <c r="HT186" i="7"/>
  <c r="HX186" i="7"/>
  <c r="IC186" i="7"/>
  <c r="IB233" i="7"/>
  <c r="HP233" i="7"/>
  <c r="HS224" i="7"/>
  <c r="HO224" i="7"/>
  <c r="HT224" i="7"/>
  <c r="HY215" i="7"/>
  <c r="EY151" i="7"/>
  <c r="EY115" i="7"/>
  <c r="EP74" i="7"/>
  <c r="EW109" i="7"/>
  <c r="EW148" i="7"/>
  <c r="EW133" i="7"/>
  <c r="EW94" i="7"/>
  <c r="EW87" i="7"/>
  <c r="EW91" i="7"/>
  <c r="EW127" i="7"/>
  <c r="EW145" i="7"/>
  <c r="EW146" i="7"/>
  <c r="EW154" i="7"/>
  <c r="EW153" i="7"/>
  <c r="EW114" i="7"/>
  <c r="EW79" i="7"/>
  <c r="ES160" i="7"/>
  <c r="ES73" i="7"/>
  <c r="ES74" i="7"/>
  <c r="ES67" i="7"/>
  <c r="ES123" i="7"/>
  <c r="ES128" i="7"/>
  <c r="ES71" i="7"/>
  <c r="ES100" i="7"/>
  <c r="ES134" i="7"/>
  <c r="ES135" i="7"/>
  <c r="ES104" i="7"/>
  <c r="ES144" i="7"/>
  <c r="EF134" i="7"/>
  <c r="EF79" i="7"/>
  <c r="EF86" i="7"/>
  <c r="EF112" i="7"/>
  <c r="EF149" i="7"/>
  <c r="EF113" i="7"/>
  <c r="EF159" i="7"/>
  <c r="EF85" i="7"/>
  <c r="EF136" i="7"/>
  <c r="EF67" i="7"/>
  <c r="EF147" i="7"/>
  <c r="EF98" i="7"/>
  <c r="EF161" i="7"/>
  <c r="ED82" i="7"/>
  <c r="ED80" i="7"/>
  <c r="ED138" i="7"/>
  <c r="ED113" i="7"/>
  <c r="ED153" i="7"/>
  <c r="ED131" i="7"/>
  <c r="ED78" i="7"/>
  <c r="ED98" i="7"/>
  <c r="ED141" i="7"/>
  <c r="ED134" i="7"/>
  <c r="ED101" i="7"/>
  <c r="ED108" i="7"/>
  <c r="EY104" i="7"/>
  <c r="EY85" i="7"/>
  <c r="EP87" i="7"/>
  <c r="EC89" i="7"/>
  <c r="EC132" i="7"/>
  <c r="GC132" i="7" s="1"/>
  <c r="GD132" i="7" s="1"/>
  <c r="EC74" i="7"/>
  <c r="GC74" i="7" s="1"/>
  <c r="GD74" i="7" s="1"/>
  <c r="EC67" i="7"/>
  <c r="GC67" i="7" s="1"/>
  <c r="EC79" i="7"/>
  <c r="EC161" i="7"/>
  <c r="EC153" i="7"/>
  <c r="EC93" i="7"/>
  <c r="EC120" i="7"/>
  <c r="EC157" i="7"/>
  <c r="GC157" i="7" s="1"/>
  <c r="EC94" i="7"/>
  <c r="GC94" i="7" s="1"/>
  <c r="EC104" i="7"/>
  <c r="EK74" i="7"/>
  <c r="EK151" i="7"/>
  <c r="EK97" i="7"/>
  <c r="EK145" i="7"/>
  <c r="EK68" i="7"/>
  <c r="EK103" i="7"/>
  <c r="EK84" i="7"/>
  <c r="EK144" i="7"/>
  <c r="EK147" i="7"/>
  <c r="EK104" i="7"/>
  <c r="EK120" i="7"/>
  <c r="EK158" i="7"/>
  <c r="EY144" i="7"/>
  <c r="EY147" i="7"/>
  <c r="EP122" i="7"/>
  <c r="EP140" i="7"/>
  <c r="EI101" i="7"/>
  <c r="EI107" i="7"/>
  <c r="EI92" i="7"/>
  <c r="EI93" i="7"/>
  <c r="EI138" i="7"/>
  <c r="EI73" i="7"/>
  <c r="EI142" i="7"/>
  <c r="EI95" i="7"/>
  <c r="EI111" i="7"/>
  <c r="EI114" i="7"/>
  <c r="EI112" i="7"/>
  <c r="EI157" i="7"/>
  <c r="EJ74" i="7"/>
  <c r="EJ75" i="7"/>
  <c r="EJ69" i="7"/>
  <c r="EJ68" i="7"/>
  <c r="EJ121" i="7"/>
  <c r="EJ85" i="7"/>
  <c r="EJ116" i="7"/>
  <c r="EJ96" i="7"/>
  <c r="EJ141" i="7"/>
  <c r="EJ137" i="7"/>
  <c r="EJ71" i="7"/>
  <c r="EJ81" i="7"/>
  <c r="EJ133" i="7"/>
  <c r="EY129" i="7"/>
  <c r="EP110" i="7"/>
  <c r="EP108" i="7"/>
  <c r="EE95" i="7"/>
  <c r="EE149" i="7"/>
  <c r="EE151" i="7"/>
  <c r="EE81" i="7"/>
  <c r="EE152" i="7"/>
  <c r="EE67" i="7"/>
  <c r="EE160" i="7"/>
  <c r="EE117" i="7"/>
  <c r="EE145" i="7"/>
  <c r="EE130" i="7"/>
  <c r="EE116" i="7"/>
  <c r="EE126" i="7"/>
  <c r="EY158" i="7"/>
  <c r="EY100" i="7"/>
  <c r="EP127" i="7"/>
  <c r="EX62" i="7"/>
  <c r="EX76" i="7"/>
  <c r="EX69" i="7"/>
  <c r="EX141" i="7"/>
  <c r="EX118" i="7"/>
  <c r="EX160" i="7"/>
  <c r="EX140" i="7"/>
  <c r="EX98" i="7"/>
  <c r="EX75" i="7"/>
  <c r="EX91" i="7"/>
  <c r="EX122" i="7"/>
  <c r="EX113" i="7"/>
  <c r="EX70" i="7"/>
  <c r="EH154" i="7"/>
  <c r="EH146" i="7"/>
  <c r="EH85" i="7"/>
  <c r="EH78" i="7"/>
  <c r="EH82" i="7"/>
  <c r="EH118" i="7"/>
  <c r="EH130" i="7"/>
  <c r="EH88" i="7"/>
  <c r="EH120" i="7"/>
  <c r="EH131" i="7"/>
  <c r="EH97" i="7"/>
  <c r="EH83" i="7"/>
  <c r="EY159" i="7"/>
  <c r="EY92" i="7"/>
  <c r="EP118" i="7"/>
  <c r="EZ62" i="7"/>
  <c r="EZ138" i="7"/>
  <c r="EZ90" i="7"/>
  <c r="EZ75" i="7"/>
  <c r="EZ116" i="7"/>
  <c r="EZ64" i="7"/>
  <c r="EZ126" i="7"/>
  <c r="EZ85" i="7"/>
  <c r="EZ136" i="7"/>
  <c r="EZ121" i="7"/>
  <c r="EZ119" i="7"/>
  <c r="EZ142" i="7"/>
  <c r="EZ84" i="7"/>
  <c r="EO93" i="7"/>
  <c r="EO79" i="7"/>
  <c r="EO119" i="7"/>
  <c r="EO87" i="7"/>
  <c r="EO144" i="7"/>
  <c r="EO127" i="7"/>
  <c r="EO67" i="7"/>
  <c r="EO151" i="7"/>
  <c r="EO113" i="7"/>
  <c r="EI151" i="7"/>
  <c r="EI120" i="7"/>
  <c r="EI103" i="7"/>
  <c r="EJ82" i="7"/>
  <c r="EJ114" i="7"/>
  <c r="EJ146" i="7"/>
  <c r="EJ84" i="7"/>
  <c r="EJ77" i="7"/>
  <c r="EJ93" i="7"/>
  <c r="EJ147" i="7"/>
  <c r="EJ104" i="7"/>
  <c r="EJ65" i="7"/>
  <c r="EJ94" i="7"/>
  <c r="EJ79" i="7"/>
  <c r="EJ89" i="7"/>
  <c r="EY136" i="7"/>
  <c r="EY146" i="7"/>
  <c r="EP113" i="7"/>
  <c r="EP94" i="7"/>
  <c r="EE103" i="7"/>
  <c r="EE80" i="7"/>
  <c r="EE88" i="7"/>
  <c r="EE97" i="7"/>
  <c r="EE122" i="7"/>
  <c r="EE107" i="7"/>
  <c r="EE75" i="7"/>
  <c r="EE133" i="7"/>
  <c r="EE146" i="7"/>
  <c r="EE139" i="7"/>
  <c r="EE124" i="7"/>
  <c r="EE153" i="7"/>
  <c r="EY80" i="7"/>
  <c r="EY145" i="7"/>
  <c r="EP106" i="7"/>
  <c r="EX146" i="7"/>
  <c r="EX84" i="7"/>
  <c r="EX77" i="7"/>
  <c r="EX102" i="7"/>
  <c r="EX135" i="7"/>
  <c r="EX64" i="7"/>
  <c r="EX73" i="7"/>
  <c r="EX106" i="7"/>
  <c r="EX96" i="7"/>
  <c r="EX142" i="7"/>
  <c r="EX130" i="7"/>
  <c r="EX121" i="7"/>
  <c r="EX151" i="7"/>
  <c r="EH68" i="7"/>
  <c r="EH157" i="7"/>
  <c r="EH93" i="7"/>
  <c r="EH94" i="7"/>
  <c r="EH90" i="7"/>
  <c r="EH138" i="7"/>
  <c r="EH110" i="7"/>
  <c r="EH80" i="7"/>
  <c r="EH136" i="7"/>
  <c r="EH128" i="7"/>
  <c r="EH105" i="7"/>
  <c r="EH91" i="7"/>
  <c r="EY72" i="7"/>
  <c r="EY84" i="7"/>
  <c r="EP98" i="7"/>
  <c r="EZ91" i="7"/>
  <c r="EZ115" i="7"/>
  <c r="EZ98" i="7"/>
  <c r="EZ154" i="7"/>
  <c r="EZ124" i="7"/>
  <c r="EZ72" i="7"/>
  <c r="EZ109" i="7"/>
  <c r="EZ93" i="7"/>
  <c r="EZ144" i="7"/>
  <c r="EZ132" i="7"/>
  <c r="EZ133" i="7"/>
  <c r="EZ135" i="7"/>
  <c r="EZ157" i="7"/>
  <c r="EO101" i="7"/>
  <c r="EO155" i="7"/>
  <c r="EO94" i="7"/>
  <c r="EO103" i="7"/>
  <c r="EO158" i="7"/>
  <c r="EO65" i="7"/>
  <c r="EO75" i="7"/>
  <c r="EO81" i="7"/>
  <c r="EJ142" i="7"/>
  <c r="EJ87" i="7"/>
  <c r="EJ97" i="7"/>
  <c r="EY134" i="7"/>
  <c r="EY108" i="7"/>
  <c r="EP104" i="7"/>
  <c r="EP63" i="7"/>
  <c r="EE157" i="7"/>
  <c r="EE119" i="7"/>
  <c r="EE96" i="7"/>
  <c r="EE102" i="7"/>
  <c r="EE89" i="7"/>
  <c r="EE123" i="7"/>
  <c r="EE69" i="7"/>
  <c r="EE134" i="7"/>
  <c r="EE131" i="7"/>
  <c r="EE68" i="7"/>
  <c r="EE86" i="7"/>
  <c r="EE161" i="7"/>
  <c r="EY103" i="7"/>
  <c r="EY107" i="7"/>
  <c r="EP103" i="7"/>
  <c r="EX147" i="7"/>
  <c r="EX92" i="7"/>
  <c r="EX85" i="7"/>
  <c r="EX86" i="7"/>
  <c r="EX149" i="7"/>
  <c r="EX72" i="7"/>
  <c r="EX103" i="7"/>
  <c r="EX114" i="7"/>
  <c r="EX112" i="7"/>
  <c r="EX104" i="7"/>
  <c r="EX138" i="7"/>
  <c r="EX129" i="7"/>
  <c r="EX150" i="7"/>
  <c r="EH76" i="7"/>
  <c r="EH64" i="7"/>
  <c r="EH101" i="7"/>
  <c r="EH149" i="7"/>
  <c r="EH98" i="7"/>
  <c r="EH134" i="7"/>
  <c r="EH156" i="7"/>
  <c r="EH144" i="7"/>
  <c r="EH151" i="7"/>
  <c r="EH153" i="7"/>
  <c r="EH113" i="7"/>
  <c r="EH107" i="7"/>
  <c r="EY135" i="7"/>
  <c r="EY99" i="7"/>
  <c r="EP120" i="7"/>
  <c r="EZ67" i="7"/>
  <c r="EZ131" i="7"/>
  <c r="EZ106" i="7"/>
  <c r="EZ123" i="7"/>
  <c r="EZ146" i="7"/>
  <c r="EZ80" i="7"/>
  <c r="EZ117" i="7"/>
  <c r="EZ97" i="7"/>
  <c r="EZ87" i="7"/>
  <c r="EZ78" i="7"/>
  <c r="EZ156" i="7"/>
  <c r="EZ141" i="7"/>
  <c r="EZ108" i="7"/>
  <c r="EO117" i="7"/>
  <c r="EO86" i="7"/>
  <c r="EO102" i="7"/>
  <c r="EO156" i="7"/>
  <c r="EO88" i="7"/>
  <c r="EO120" i="7"/>
  <c r="EO83" i="7"/>
  <c r="EO97" i="7"/>
  <c r="EO132" i="7"/>
  <c r="EO143" i="7"/>
  <c r="EO106" i="7"/>
  <c r="EO145" i="7"/>
  <c r="EN156" i="7"/>
  <c r="EN157" i="7"/>
  <c r="EN71" i="7"/>
  <c r="EN143" i="7"/>
  <c r="EN159" i="7"/>
  <c r="EN117" i="7"/>
  <c r="EN141" i="7"/>
  <c r="EN112" i="7"/>
  <c r="EN101" i="7"/>
  <c r="EN139" i="7"/>
  <c r="EI152" i="7"/>
  <c r="EI136" i="7"/>
  <c r="EI159" i="7"/>
  <c r="EJ98" i="7"/>
  <c r="EJ67" i="7"/>
  <c r="EJ99" i="7"/>
  <c r="EJ122" i="7"/>
  <c r="EJ117" i="7"/>
  <c r="EJ136" i="7"/>
  <c r="EJ159" i="7"/>
  <c r="EJ120" i="7"/>
  <c r="EJ118" i="7"/>
  <c r="EJ76" i="7"/>
  <c r="EJ95" i="7"/>
  <c r="EJ158" i="7"/>
  <c r="EY88" i="7"/>
  <c r="EY161" i="7"/>
  <c r="EP97" i="7"/>
  <c r="EE62" i="7"/>
  <c r="EE64" i="7"/>
  <c r="EE143" i="7"/>
  <c r="EE104" i="7"/>
  <c r="EE150" i="7"/>
  <c r="EE82" i="7"/>
  <c r="EE106" i="7"/>
  <c r="EE77" i="7"/>
  <c r="EE118" i="7"/>
  <c r="EE129" i="7"/>
  <c r="EE76" i="7"/>
  <c r="EE94" i="7"/>
  <c r="EE147" i="7"/>
  <c r="EY66" i="7"/>
  <c r="EP78" i="7"/>
  <c r="EP157" i="7"/>
  <c r="EX155" i="7"/>
  <c r="EX100" i="7"/>
  <c r="EX93" i="7"/>
  <c r="EX110" i="7"/>
  <c r="EX71" i="7"/>
  <c r="EX80" i="7"/>
  <c r="EX111" i="7"/>
  <c r="EX125" i="7"/>
  <c r="EX120" i="7"/>
  <c r="EX89" i="7"/>
  <c r="EX88" i="7"/>
  <c r="EX145" i="7"/>
  <c r="EH63" i="7"/>
  <c r="EH84" i="7"/>
  <c r="EH140" i="7"/>
  <c r="EH109" i="7"/>
  <c r="EH99" i="7"/>
  <c r="EH106" i="7"/>
  <c r="EH132" i="7"/>
  <c r="EH72" i="7"/>
  <c r="EH137" i="7"/>
  <c r="EH127" i="7"/>
  <c r="EH115" i="7"/>
  <c r="EH121" i="7"/>
  <c r="EH142" i="7"/>
  <c r="EY139" i="7"/>
  <c r="EP128" i="7"/>
  <c r="EP156" i="7"/>
  <c r="EZ99" i="7"/>
  <c r="EZ160" i="7"/>
  <c r="EZ122" i="7"/>
  <c r="EZ76" i="7"/>
  <c r="EZ147" i="7"/>
  <c r="EZ88" i="7"/>
  <c r="EZ118" i="7"/>
  <c r="EZ151" i="7"/>
  <c r="EZ125" i="7"/>
  <c r="EZ86" i="7"/>
  <c r="EZ102" i="7"/>
  <c r="EZ149" i="7"/>
  <c r="EO63" i="7"/>
  <c r="EO149" i="7"/>
  <c r="EO78" i="7"/>
  <c r="EO110" i="7"/>
  <c r="EO111" i="7"/>
  <c r="EO96" i="7"/>
  <c r="EO150" i="7"/>
  <c r="EO91" i="7"/>
  <c r="EO105" i="7"/>
  <c r="EI131" i="7"/>
  <c r="EI150" i="7"/>
  <c r="EI126" i="7"/>
  <c r="EJ106" i="7"/>
  <c r="EJ105" i="7"/>
  <c r="EJ107" i="7"/>
  <c r="EJ153" i="7"/>
  <c r="EJ144" i="7"/>
  <c r="EJ124" i="7"/>
  <c r="EJ64" i="7"/>
  <c r="EJ130" i="7"/>
  <c r="EJ126" i="7"/>
  <c r="EJ108" i="7"/>
  <c r="EJ103" i="7"/>
  <c r="EJ135" i="7"/>
  <c r="EY127" i="7"/>
  <c r="EY123" i="7"/>
  <c r="EP114" i="7"/>
  <c r="EE63" i="7"/>
  <c r="EE110" i="7"/>
  <c r="EE158" i="7"/>
  <c r="EE112" i="7"/>
  <c r="EE74" i="7"/>
  <c r="EE90" i="7"/>
  <c r="EE114" i="7"/>
  <c r="EE85" i="7"/>
  <c r="EE135" i="7"/>
  <c r="EE142" i="7"/>
  <c r="EE84" i="7"/>
  <c r="EE156" i="7"/>
  <c r="EE155" i="7"/>
  <c r="EY97" i="7"/>
  <c r="EP67" i="7"/>
  <c r="EP132" i="7"/>
  <c r="EX154" i="7"/>
  <c r="EX108" i="7"/>
  <c r="EX101" i="7"/>
  <c r="EX156" i="7"/>
  <c r="EX79" i="7"/>
  <c r="EX131" i="7"/>
  <c r="EX66" i="7"/>
  <c r="EX152" i="7"/>
  <c r="EX136" i="7"/>
  <c r="EX119" i="7"/>
  <c r="EX81" i="7"/>
  <c r="EX161" i="7"/>
  <c r="EH62" i="7"/>
  <c r="EH92" i="7"/>
  <c r="EH135" i="7"/>
  <c r="EH117" i="7"/>
  <c r="EH103" i="7"/>
  <c r="EH114" i="7"/>
  <c r="EH71" i="7"/>
  <c r="EH122" i="7"/>
  <c r="EH67" i="7"/>
  <c r="EH159" i="7"/>
  <c r="EH65" i="7"/>
  <c r="EH129" i="7"/>
  <c r="EH158" i="7"/>
  <c r="EY89" i="7"/>
  <c r="EP73" i="7"/>
  <c r="EP146" i="7"/>
  <c r="EZ68" i="7"/>
  <c r="EZ139" i="7"/>
  <c r="EZ129" i="7"/>
  <c r="EZ92" i="7"/>
  <c r="EZ100" i="7"/>
  <c r="EZ96" i="7"/>
  <c r="EZ127" i="7"/>
  <c r="EZ95" i="7"/>
  <c r="EZ105" i="7"/>
  <c r="EZ79" i="7"/>
  <c r="EZ143" i="7"/>
  <c r="EZ158" i="7"/>
  <c r="EO62" i="7"/>
  <c r="EO147" i="7"/>
  <c r="EO108" i="7"/>
  <c r="EO118" i="7"/>
  <c r="EO157" i="7"/>
  <c r="EO95" i="7"/>
  <c r="EO137" i="7"/>
  <c r="EO99" i="7"/>
  <c r="EO121" i="7"/>
  <c r="EO160" i="7"/>
  <c r="EI82" i="7"/>
  <c r="EI143" i="7"/>
  <c r="EJ63" i="7"/>
  <c r="EJ154" i="7"/>
  <c r="EJ145" i="7"/>
  <c r="EJ115" i="7"/>
  <c r="EJ113" i="7"/>
  <c r="EJ155" i="7"/>
  <c r="EJ140" i="7"/>
  <c r="EJ72" i="7"/>
  <c r="EJ78" i="7"/>
  <c r="EJ134" i="7"/>
  <c r="EJ129" i="7"/>
  <c r="EJ111" i="7"/>
  <c r="EJ151" i="7"/>
  <c r="EY74" i="7"/>
  <c r="EY63" i="7"/>
  <c r="EP111" i="7"/>
  <c r="EE71" i="7"/>
  <c r="EE72" i="7"/>
  <c r="EE91" i="7"/>
  <c r="EE120" i="7"/>
  <c r="EE128" i="7"/>
  <c r="EE98" i="7"/>
  <c r="EE141" i="7"/>
  <c r="EE93" i="7"/>
  <c r="EE83" i="7"/>
  <c r="EE99" i="7"/>
  <c r="EE92" i="7"/>
  <c r="EE148" i="7"/>
  <c r="EE132" i="7"/>
  <c r="EY130" i="7"/>
  <c r="EP158" i="7"/>
  <c r="EP100" i="7"/>
  <c r="EX124" i="7"/>
  <c r="EX116" i="7"/>
  <c r="EX109" i="7"/>
  <c r="EX157" i="7"/>
  <c r="EX87" i="7"/>
  <c r="EX139" i="7"/>
  <c r="EX74" i="7"/>
  <c r="EX99" i="7"/>
  <c r="EX128" i="7"/>
  <c r="EX83" i="7"/>
  <c r="EX123" i="7"/>
  <c r="EX153" i="7"/>
  <c r="EH70" i="7"/>
  <c r="EH100" i="7"/>
  <c r="EH126" i="7"/>
  <c r="EH125" i="7"/>
  <c r="EH119" i="7"/>
  <c r="EH104" i="7"/>
  <c r="EH79" i="7"/>
  <c r="EH161" i="7"/>
  <c r="EH75" i="7"/>
  <c r="EH124" i="7"/>
  <c r="EH73" i="7"/>
  <c r="EH145" i="7"/>
  <c r="EH143" i="7"/>
  <c r="EY142" i="7"/>
  <c r="EP121" i="7"/>
  <c r="EP92" i="7"/>
  <c r="EZ152" i="7"/>
  <c r="EZ66" i="7"/>
  <c r="EZ83" i="7"/>
  <c r="EZ70" i="7"/>
  <c r="EZ69" i="7"/>
  <c r="EZ104" i="7"/>
  <c r="EZ134" i="7"/>
  <c r="EZ89" i="7"/>
  <c r="EZ81" i="7"/>
  <c r="EZ111" i="7"/>
  <c r="EZ148" i="7"/>
  <c r="EZ140" i="7"/>
  <c r="EO69" i="7"/>
  <c r="EO70" i="7"/>
  <c r="EO148" i="7"/>
  <c r="EO134" i="7"/>
  <c r="EO109" i="7"/>
  <c r="EO123" i="7"/>
  <c r="EO104" i="7"/>
  <c r="EO107" i="7"/>
  <c r="EO68" i="7"/>
  <c r="EO146" i="7"/>
  <c r="EJ150" i="7"/>
  <c r="EJ148" i="7"/>
  <c r="EJ119" i="7"/>
  <c r="EJ149" i="7"/>
  <c r="EY105" i="7"/>
  <c r="EP153" i="7"/>
  <c r="EP71" i="7"/>
  <c r="EE79" i="7"/>
  <c r="EE127" i="7"/>
  <c r="EE113" i="7"/>
  <c r="EE136" i="7"/>
  <c r="EE159" i="7"/>
  <c r="EE137" i="7"/>
  <c r="EE73" i="7"/>
  <c r="EE101" i="7"/>
  <c r="EE70" i="7"/>
  <c r="EE115" i="7"/>
  <c r="EE100" i="7"/>
  <c r="EE138" i="7"/>
  <c r="EE105" i="7"/>
  <c r="EY94" i="7"/>
  <c r="EP107" i="7"/>
  <c r="EP133" i="7"/>
  <c r="EX78" i="7"/>
  <c r="EX94" i="7"/>
  <c r="EX117" i="7"/>
  <c r="EX126" i="7"/>
  <c r="EX95" i="7"/>
  <c r="EX148" i="7"/>
  <c r="EX82" i="7"/>
  <c r="EX143" i="7"/>
  <c r="EX65" i="7"/>
  <c r="EX107" i="7"/>
  <c r="EX158" i="7"/>
  <c r="EX159" i="7"/>
  <c r="EH147" i="7"/>
  <c r="EH108" i="7"/>
  <c r="EH69" i="7"/>
  <c r="EH133" i="7"/>
  <c r="EH66" i="7"/>
  <c r="EH116" i="7"/>
  <c r="EH87" i="7"/>
  <c r="EH123" i="7"/>
  <c r="EH96" i="7"/>
  <c r="EH111" i="7"/>
  <c r="EH81" i="7"/>
  <c r="EH152" i="7"/>
  <c r="EH86" i="7"/>
  <c r="EY86" i="7"/>
  <c r="EP83" i="7"/>
  <c r="EP85" i="7"/>
  <c r="EZ137" i="7"/>
  <c r="EZ74" i="7"/>
  <c r="EZ130" i="7"/>
  <c r="EZ145" i="7"/>
  <c r="EZ153" i="7"/>
  <c r="EZ112" i="7"/>
  <c r="EZ71" i="7"/>
  <c r="EZ120" i="7"/>
  <c r="EZ103" i="7"/>
  <c r="EZ65" i="7"/>
  <c r="EZ150" i="7"/>
  <c r="EZ159" i="7"/>
  <c r="EO77" i="7"/>
  <c r="EO125" i="7"/>
  <c r="EO80" i="7"/>
  <c r="EO142" i="7"/>
  <c r="EO72" i="7"/>
  <c r="EO124" i="7"/>
  <c r="EO112" i="7"/>
  <c r="EO115" i="7"/>
  <c r="EO76" i="7"/>
  <c r="EO135" i="7"/>
  <c r="EO74" i="7"/>
  <c r="EO136" i="7"/>
  <c r="EO152" i="7"/>
  <c r="EN148" i="7"/>
  <c r="EN94" i="7"/>
  <c r="EN103" i="7"/>
  <c r="EN109" i="7"/>
  <c r="EN89" i="7"/>
  <c r="EN74" i="7"/>
  <c r="EN92" i="7"/>
  <c r="EN82" i="7"/>
  <c r="EN145" i="7"/>
  <c r="EI145" i="7"/>
  <c r="EI104" i="7"/>
  <c r="EI141" i="7"/>
  <c r="EJ66" i="7"/>
  <c r="EJ83" i="7"/>
  <c r="EJ92" i="7"/>
  <c r="EJ139" i="7"/>
  <c r="EJ123" i="7"/>
  <c r="EJ110" i="7"/>
  <c r="EJ128" i="7"/>
  <c r="EJ88" i="7"/>
  <c r="EJ156" i="7"/>
  <c r="EJ102" i="7"/>
  <c r="EJ143" i="7"/>
  <c r="EJ127" i="7"/>
  <c r="EJ157" i="7"/>
  <c r="EY102" i="7"/>
  <c r="EP75" i="7"/>
  <c r="EP69" i="7"/>
  <c r="EE87" i="7"/>
  <c r="EE65" i="7"/>
  <c r="EE66" i="7"/>
  <c r="EE144" i="7"/>
  <c r="EE125" i="7"/>
  <c r="EE121" i="7"/>
  <c r="EE111" i="7"/>
  <c r="EE109" i="7"/>
  <c r="EE78" i="7"/>
  <c r="EE140" i="7"/>
  <c r="EE108" i="7"/>
  <c r="EE154" i="7"/>
  <c r="EY141" i="7"/>
  <c r="EY69" i="7"/>
  <c r="EP159" i="7"/>
  <c r="EX63" i="7"/>
  <c r="EX68" i="7"/>
  <c r="EX127" i="7"/>
  <c r="EX133" i="7"/>
  <c r="EX134" i="7"/>
  <c r="EX115" i="7"/>
  <c r="EX132" i="7"/>
  <c r="EX90" i="7"/>
  <c r="EX67" i="7"/>
  <c r="EX97" i="7"/>
  <c r="EX137" i="7"/>
  <c r="EX105" i="7"/>
  <c r="EX144" i="7"/>
  <c r="EH102" i="7"/>
  <c r="EH155" i="7"/>
  <c r="EH77" i="7"/>
  <c r="EH141" i="7"/>
  <c r="EH74" i="7"/>
  <c r="EH148" i="7"/>
  <c r="EH95" i="7"/>
  <c r="EH160" i="7"/>
  <c r="EH112" i="7"/>
  <c r="EH150" i="7"/>
  <c r="EH89" i="7"/>
  <c r="EH139" i="7"/>
  <c r="EY122" i="7"/>
  <c r="EY78" i="7"/>
  <c r="EP91" i="7"/>
  <c r="EZ63" i="7"/>
  <c r="EZ107" i="7"/>
  <c r="EZ82" i="7"/>
  <c r="EZ114" i="7"/>
  <c r="EZ161" i="7"/>
  <c r="EZ94" i="7"/>
  <c r="EZ155" i="7"/>
  <c r="EZ77" i="7"/>
  <c r="EZ128" i="7"/>
  <c r="EZ113" i="7"/>
  <c r="EZ73" i="7"/>
  <c r="EZ110" i="7"/>
  <c r="EZ101" i="7"/>
  <c r="EO85" i="7"/>
  <c r="EO126" i="7"/>
  <c r="EO64" i="7"/>
  <c r="EO71" i="7"/>
  <c r="EO131" i="7"/>
  <c r="EO89" i="7"/>
  <c r="EO73" i="7"/>
  <c r="EO139" i="7"/>
  <c r="EO140" i="7"/>
  <c r="EO159" i="7"/>
  <c r="EO90" i="7"/>
  <c r="EO92" i="7"/>
  <c r="EN63" i="7"/>
  <c r="EN88" i="7"/>
  <c r="EN80" i="7"/>
  <c r="EN119" i="7"/>
  <c r="EN64" i="7"/>
  <c r="EN110" i="7"/>
  <c r="EN136" i="7"/>
  <c r="EN108" i="7"/>
  <c r="EN77" i="7"/>
  <c r="EN98" i="7"/>
  <c r="EN90" i="7"/>
  <c r="EN123" i="7"/>
  <c r="EN106" i="7"/>
  <c r="EY81" i="7"/>
  <c r="EP80" i="7"/>
  <c r="EP101" i="7"/>
  <c r="ER66" i="7"/>
  <c r="ER155" i="7"/>
  <c r="ER147" i="7"/>
  <c r="ER99" i="7"/>
  <c r="ER114" i="7"/>
  <c r="ER120" i="7"/>
  <c r="ER77" i="7"/>
  <c r="ER113" i="7"/>
  <c r="ER134" i="7"/>
  <c r="ER142" i="7"/>
  <c r="ER95" i="7"/>
  <c r="ER125" i="7"/>
  <c r="ET63" i="7"/>
  <c r="ET150" i="7"/>
  <c r="ET114" i="7"/>
  <c r="ET105" i="7"/>
  <c r="ET152" i="7"/>
  <c r="ET83" i="7"/>
  <c r="ET153" i="7"/>
  <c r="ET118" i="7"/>
  <c r="ET71" i="7"/>
  <c r="ET121" i="7"/>
  <c r="ET139" i="7"/>
  <c r="ET117" i="7"/>
  <c r="ET66" i="7"/>
  <c r="EM87" i="7"/>
  <c r="EM138" i="7"/>
  <c r="EM64" i="7"/>
  <c r="EM128" i="7"/>
  <c r="EM85" i="7"/>
  <c r="EM135" i="7"/>
  <c r="EM122" i="7"/>
  <c r="EM126" i="7"/>
  <c r="EM142" i="7"/>
  <c r="EM153" i="7"/>
  <c r="EM68" i="7"/>
  <c r="EM73" i="7"/>
  <c r="EY77" i="7"/>
  <c r="EY109" i="7"/>
  <c r="EY121" i="7"/>
  <c r="EU139" i="7"/>
  <c r="EU116" i="7"/>
  <c r="EU77" i="7"/>
  <c r="EU146" i="7"/>
  <c r="EU158" i="7"/>
  <c r="EU70" i="7"/>
  <c r="EU127" i="7"/>
  <c r="EU154" i="7"/>
  <c r="EU67" i="7"/>
  <c r="EU105" i="7"/>
  <c r="EU159" i="7"/>
  <c r="EO129" i="7"/>
  <c r="EO161" i="7"/>
  <c r="EO98" i="7"/>
  <c r="EO100" i="7"/>
  <c r="EN65" i="7"/>
  <c r="EN104" i="7"/>
  <c r="EN120" i="7"/>
  <c r="EN135" i="7"/>
  <c r="EN128" i="7"/>
  <c r="EN66" i="7"/>
  <c r="EN133" i="7"/>
  <c r="EN116" i="7"/>
  <c r="EN93" i="7"/>
  <c r="EN138" i="7"/>
  <c r="EN122" i="7"/>
  <c r="EN161" i="7"/>
  <c r="EN154" i="7"/>
  <c r="EY156" i="7"/>
  <c r="EP81" i="7"/>
  <c r="EP84" i="7"/>
  <c r="ER74" i="7"/>
  <c r="ER152" i="7"/>
  <c r="ER69" i="7"/>
  <c r="ER107" i="7"/>
  <c r="ER64" i="7"/>
  <c r="ER154" i="7"/>
  <c r="ER85" i="7"/>
  <c r="ER109" i="7"/>
  <c r="ER102" i="7"/>
  <c r="ER140" i="7"/>
  <c r="ER103" i="7"/>
  <c r="ER81" i="7"/>
  <c r="ET65" i="7"/>
  <c r="ET81" i="7"/>
  <c r="ET156" i="7"/>
  <c r="ET113" i="7"/>
  <c r="ET143" i="7"/>
  <c r="ET91" i="7"/>
  <c r="ET68" i="7"/>
  <c r="ET126" i="7"/>
  <c r="ET79" i="7"/>
  <c r="ET128" i="7"/>
  <c r="ET131" i="7"/>
  <c r="ET125" i="7"/>
  <c r="ET146" i="7"/>
  <c r="EM95" i="7"/>
  <c r="EM158" i="7"/>
  <c r="EM72" i="7"/>
  <c r="EM136" i="7"/>
  <c r="EM93" i="7"/>
  <c r="EM125" i="7"/>
  <c r="EM121" i="7"/>
  <c r="EM132" i="7"/>
  <c r="EM70" i="7"/>
  <c r="EM156" i="7"/>
  <c r="EM76" i="7"/>
  <c r="EM86" i="7"/>
  <c r="EP150" i="7"/>
  <c r="EY111" i="7"/>
  <c r="EP82" i="7"/>
  <c r="EU85" i="7"/>
  <c r="EU148" i="7"/>
  <c r="EU66" i="7"/>
  <c r="EU78" i="7"/>
  <c r="EU64" i="7"/>
  <c r="EU153" i="7"/>
  <c r="EU104" i="7"/>
  <c r="EU132" i="7"/>
  <c r="EU65" i="7"/>
  <c r="EU100" i="7"/>
  <c r="EU135" i="7"/>
  <c r="EN75" i="7"/>
  <c r="EN131" i="7"/>
  <c r="EN96" i="7"/>
  <c r="EY148" i="7"/>
  <c r="EP126" i="7"/>
  <c r="EP139" i="7"/>
  <c r="ER82" i="7"/>
  <c r="ER145" i="7"/>
  <c r="ER141" i="7"/>
  <c r="ER115" i="7"/>
  <c r="ER72" i="7"/>
  <c r="ER116" i="7"/>
  <c r="ER93" i="7"/>
  <c r="ER78" i="7"/>
  <c r="ER158" i="7"/>
  <c r="ER135" i="7"/>
  <c r="ER111" i="7"/>
  <c r="ER89" i="7"/>
  <c r="ET64" i="7"/>
  <c r="ET112" i="7"/>
  <c r="ET160" i="7"/>
  <c r="ET129" i="7"/>
  <c r="ET99" i="7"/>
  <c r="ET115" i="7"/>
  <c r="ET70" i="7"/>
  <c r="ET140" i="7"/>
  <c r="ET147" i="7"/>
  <c r="ET108" i="7"/>
  <c r="ET69" i="7"/>
  <c r="ET149" i="7"/>
  <c r="ET119" i="7"/>
  <c r="EM103" i="7"/>
  <c r="EM102" i="7"/>
  <c r="EM80" i="7"/>
  <c r="EM144" i="7"/>
  <c r="EM101" i="7"/>
  <c r="EM119" i="7"/>
  <c r="EM137" i="7"/>
  <c r="EM91" i="7"/>
  <c r="EM78" i="7"/>
  <c r="EM115" i="7"/>
  <c r="EM84" i="7"/>
  <c r="EM94" i="7"/>
  <c r="EP86" i="7"/>
  <c r="EY83" i="7"/>
  <c r="EY124" i="7"/>
  <c r="EU150" i="7"/>
  <c r="EU115" i="7"/>
  <c r="EU126" i="7"/>
  <c r="EU75" i="7"/>
  <c r="EU157" i="7"/>
  <c r="EU141" i="7"/>
  <c r="EU112" i="7"/>
  <c r="EU145" i="7"/>
  <c r="EU95" i="7"/>
  <c r="EU82" i="7"/>
  <c r="EO141" i="7"/>
  <c r="EO138" i="7"/>
  <c r="EO114" i="7"/>
  <c r="EO130" i="7"/>
  <c r="EN126" i="7"/>
  <c r="EN70" i="7"/>
  <c r="EN79" i="7"/>
  <c r="EN150" i="7"/>
  <c r="EN129" i="7"/>
  <c r="EN67" i="7"/>
  <c r="EN68" i="7"/>
  <c r="EN137" i="7"/>
  <c r="EN114" i="7"/>
  <c r="EN155" i="7"/>
  <c r="EN144" i="7"/>
  <c r="EN153" i="7"/>
  <c r="EY160" i="7"/>
  <c r="EY93" i="7"/>
  <c r="EP134" i="7"/>
  <c r="ER62" i="7"/>
  <c r="ER90" i="7"/>
  <c r="ER123" i="7"/>
  <c r="ER132" i="7"/>
  <c r="ER131" i="7"/>
  <c r="ER80" i="7"/>
  <c r="ER94" i="7"/>
  <c r="ER136" i="7"/>
  <c r="ER86" i="7"/>
  <c r="ER151" i="7"/>
  <c r="ER143" i="7"/>
  <c r="ER119" i="7"/>
  <c r="ER97" i="7"/>
  <c r="ET72" i="7"/>
  <c r="ET120" i="7"/>
  <c r="ET67" i="7"/>
  <c r="ET137" i="7"/>
  <c r="ET82" i="7"/>
  <c r="ET142" i="7"/>
  <c r="ET78" i="7"/>
  <c r="ET76" i="7"/>
  <c r="ET124" i="7"/>
  <c r="ET157" i="7"/>
  <c r="ET77" i="7"/>
  <c r="ET123" i="7"/>
  <c r="EM63" i="7"/>
  <c r="EM89" i="7"/>
  <c r="EM152" i="7"/>
  <c r="EM88" i="7"/>
  <c r="EM81" i="7"/>
  <c r="EM109" i="7"/>
  <c r="EM99" i="7"/>
  <c r="EM159" i="7"/>
  <c r="EM107" i="7"/>
  <c r="EM131" i="7"/>
  <c r="EM123" i="7"/>
  <c r="EM92" i="7"/>
  <c r="EM161" i="7"/>
  <c r="EY120" i="7"/>
  <c r="EP142" i="7"/>
  <c r="EP88" i="7"/>
  <c r="EU140" i="7"/>
  <c r="EU86" i="7"/>
  <c r="EU88" i="7"/>
  <c r="EU91" i="7"/>
  <c r="EU128" i="7"/>
  <c r="EU147" i="7"/>
  <c r="EU138" i="7"/>
  <c r="EU94" i="7"/>
  <c r="EU72" i="7"/>
  <c r="EU101" i="7"/>
  <c r="EO153" i="7"/>
  <c r="EO122" i="7"/>
  <c r="EO128" i="7"/>
  <c r="EN149" i="7"/>
  <c r="EN78" i="7"/>
  <c r="EN87" i="7"/>
  <c r="EN151" i="7"/>
  <c r="EN73" i="7"/>
  <c r="EN105" i="7"/>
  <c r="EN76" i="7"/>
  <c r="EN134" i="7"/>
  <c r="EN146" i="7"/>
  <c r="EN83" i="7"/>
  <c r="EN142" i="7"/>
  <c r="EN147" i="7"/>
  <c r="EY128" i="7"/>
  <c r="EY117" i="7"/>
  <c r="EP64" i="7"/>
  <c r="ER63" i="7"/>
  <c r="ER98" i="7"/>
  <c r="ER130" i="7"/>
  <c r="ER67" i="7"/>
  <c r="ER139" i="7"/>
  <c r="ER88" i="7"/>
  <c r="ER150" i="7"/>
  <c r="ER124" i="7"/>
  <c r="ER65" i="7"/>
  <c r="ER157" i="7"/>
  <c r="ER137" i="7"/>
  <c r="ER127" i="7"/>
  <c r="ER148" i="7"/>
  <c r="ET80" i="7"/>
  <c r="ET158" i="7"/>
  <c r="ET75" i="7"/>
  <c r="ET74" i="7"/>
  <c r="ET145" i="7"/>
  <c r="ET107" i="7"/>
  <c r="ET86" i="7"/>
  <c r="ET84" i="7"/>
  <c r="ET116" i="7"/>
  <c r="ET100" i="7"/>
  <c r="ET85" i="7"/>
  <c r="ET87" i="7"/>
  <c r="EM62" i="7"/>
  <c r="EM111" i="7"/>
  <c r="EM113" i="7"/>
  <c r="EM96" i="7"/>
  <c r="EM130" i="7"/>
  <c r="EM117" i="7"/>
  <c r="EM74" i="7"/>
  <c r="EM67" i="7"/>
  <c r="EM147" i="7"/>
  <c r="EM139" i="7"/>
  <c r="EM110" i="7"/>
  <c r="EM100" i="7"/>
  <c r="EM140" i="7"/>
  <c r="EY155" i="7"/>
  <c r="EY87" i="7"/>
  <c r="EP148" i="7"/>
  <c r="EU118" i="7"/>
  <c r="EU134" i="7"/>
  <c r="EU83" i="7"/>
  <c r="EU160" i="7"/>
  <c r="EU99" i="7"/>
  <c r="EU137" i="7"/>
  <c r="EU152" i="7"/>
  <c r="EU133" i="7"/>
  <c r="EU125" i="7"/>
  <c r="EU119" i="7"/>
  <c r="EU114" i="7"/>
  <c r="EO66" i="7"/>
  <c r="EO154" i="7"/>
  <c r="EO116" i="7"/>
  <c r="EN72" i="7"/>
  <c r="EN86" i="7"/>
  <c r="EN95" i="7"/>
  <c r="EN130" i="7"/>
  <c r="EN81" i="7"/>
  <c r="EN113" i="7"/>
  <c r="EN84" i="7"/>
  <c r="EN127" i="7"/>
  <c r="EN91" i="7"/>
  <c r="EN124" i="7"/>
  <c r="EN99" i="7"/>
  <c r="EN125" i="7"/>
  <c r="EY64" i="7"/>
  <c r="EY68" i="7"/>
  <c r="EP90" i="7"/>
  <c r="ER153" i="7"/>
  <c r="ER106" i="7"/>
  <c r="ER161" i="7"/>
  <c r="ER75" i="7"/>
  <c r="ER68" i="7"/>
  <c r="ER96" i="7"/>
  <c r="ER101" i="7"/>
  <c r="ER146" i="7"/>
  <c r="ER73" i="7"/>
  <c r="ER159" i="7"/>
  <c r="ER71" i="7"/>
  <c r="ER156" i="7"/>
  <c r="ER100" i="7"/>
  <c r="ET88" i="7"/>
  <c r="ET73" i="7"/>
  <c r="ET127" i="7"/>
  <c r="ET90" i="7"/>
  <c r="ET161" i="7"/>
  <c r="ET134" i="7"/>
  <c r="ET94" i="7"/>
  <c r="ET132" i="7"/>
  <c r="ET138" i="7"/>
  <c r="ET141" i="7"/>
  <c r="ET93" i="7"/>
  <c r="ET95" i="7"/>
  <c r="EM157" i="7"/>
  <c r="EM150" i="7"/>
  <c r="EM129" i="7"/>
  <c r="EM104" i="7"/>
  <c r="EM160" i="7"/>
  <c r="EM133" i="7"/>
  <c r="EM82" i="7"/>
  <c r="EM106" i="7"/>
  <c r="EM155" i="7"/>
  <c r="EM154" i="7"/>
  <c r="EM118" i="7"/>
  <c r="EM108" i="7"/>
  <c r="EM134" i="7"/>
  <c r="EP160" i="7"/>
  <c r="EP96" i="7"/>
  <c r="EP76" i="7"/>
  <c r="EU155" i="7"/>
  <c r="EU71" i="7"/>
  <c r="EU68" i="7"/>
  <c r="EU81" i="7"/>
  <c r="EU122" i="7"/>
  <c r="EU73" i="7"/>
  <c r="EU84" i="7"/>
  <c r="EU117" i="7"/>
  <c r="EU90" i="7"/>
  <c r="EU98" i="7"/>
  <c r="EU121" i="7"/>
  <c r="EN132" i="7"/>
  <c r="EN107" i="7"/>
  <c r="EN152" i="7"/>
  <c r="EY119" i="7"/>
  <c r="EY91" i="7"/>
  <c r="EP72" i="7"/>
  <c r="ER76" i="7"/>
  <c r="ER122" i="7"/>
  <c r="ER138" i="7"/>
  <c r="ER83" i="7"/>
  <c r="ER84" i="7"/>
  <c r="ER104" i="7"/>
  <c r="ER117" i="7"/>
  <c r="ER70" i="7"/>
  <c r="ER118" i="7"/>
  <c r="ER121" i="7"/>
  <c r="ER79" i="7"/>
  <c r="ER149" i="7"/>
  <c r="ER129" i="7"/>
  <c r="ET96" i="7"/>
  <c r="ET122" i="7"/>
  <c r="ET89" i="7"/>
  <c r="ET106" i="7"/>
  <c r="ET130" i="7"/>
  <c r="ET92" i="7"/>
  <c r="ET102" i="7"/>
  <c r="ET133" i="7"/>
  <c r="ET111" i="7"/>
  <c r="ET144" i="7"/>
  <c r="ET101" i="7"/>
  <c r="ET103" i="7"/>
  <c r="EM71" i="7"/>
  <c r="EM105" i="7"/>
  <c r="EM97" i="7"/>
  <c r="EM112" i="7"/>
  <c r="EM69" i="7"/>
  <c r="EM143" i="7"/>
  <c r="EM90" i="7"/>
  <c r="EM114" i="7"/>
  <c r="EM75" i="7"/>
  <c r="EM148" i="7"/>
  <c r="EM146" i="7"/>
  <c r="EM116" i="7"/>
  <c r="EM127" i="7"/>
  <c r="EP131" i="7"/>
  <c r="EY73" i="7"/>
  <c r="EP124" i="7"/>
  <c r="EU108" i="7"/>
  <c r="EU120" i="7"/>
  <c r="EU156" i="7"/>
  <c r="EU110" i="7"/>
  <c r="EU69" i="7"/>
  <c r="EU80" i="7"/>
  <c r="EU97" i="7"/>
  <c r="EU113" i="7"/>
  <c r="EU109" i="7"/>
  <c r="EU107" i="7"/>
  <c r="EU96" i="7"/>
  <c r="EO133" i="7"/>
  <c r="EO82" i="7"/>
  <c r="EO84" i="7"/>
  <c r="EN62" i="7"/>
  <c r="EN118" i="7"/>
  <c r="EN102" i="7"/>
  <c r="EN111" i="7"/>
  <c r="EN121" i="7"/>
  <c r="EN97" i="7"/>
  <c r="EN158" i="7"/>
  <c r="EN100" i="7"/>
  <c r="EN69" i="7"/>
  <c r="EN85" i="7"/>
  <c r="EN140" i="7"/>
  <c r="EN115" i="7"/>
  <c r="EN160" i="7"/>
  <c r="EY143" i="7"/>
  <c r="EP161" i="7"/>
  <c r="EP155" i="7"/>
  <c r="ER160" i="7"/>
  <c r="ER108" i="7"/>
  <c r="ER133" i="7"/>
  <c r="ER91" i="7"/>
  <c r="ER105" i="7"/>
  <c r="ER112" i="7"/>
  <c r="ER144" i="7"/>
  <c r="ER128" i="7"/>
  <c r="ER126" i="7"/>
  <c r="ER110" i="7"/>
  <c r="ER87" i="7"/>
  <c r="ER92" i="7"/>
  <c r="ET62" i="7"/>
  <c r="ET104" i="7"/>
  <c r="ET151" i="7"/>
  <c r="ET97" i="7"/>
  <c r="ET159" i="7"/>
  <c r="ET148" i="7"/>
  <c r="ET98" i="7"/>
  <c r="ET110" i="7"/>
  <c r="ET135" i="7"/>
  <c r="ET136" i="7"/>
  <c r="ET155" i="7"/>
  <c r="ET109" i="7"/>
  <c r="ET154" i="7"/>
  <c r="EM79" i="7"/>
  <c r="EM149" i="7"/>
  <c r="EM66" i="7"/>
  <c r="EM120" i="7"/>
  <c r="EM77" i="7"/>
  <c r="EM151" i="7"/>
  <c r="EM98" i="7"/>
  <c r="EM141" i="7"/>
  <c r="EM83" i="7"/>
  <c r="EM145" i="7"/>
  <c r="EM65" i="7"/>
  <c r="EM124" i="7"/>
  <c r="EY157" i="7"/>
  <c r="EY150" i="7"/>
  <c r="EP65" i="7"/>
  <c r="EU76" i="7"/>
  <c r="EU63" i="7"/>
  <c r="EU129" i="7"/>
  <c r="EU103" i="7"/>
  <c r="EU142" i="7"/>
  <c r="EU102" i="7"/>
  <c r="EU89" i="7"/>
  <c r="EU149" i="7"/>
  <c r="EU131" i="7"/>
  <c r="EU124" i="7"/>
  <c r="EU87" i="7"/>
  <c r="AE7" i="7"/>
  <c r="AF7" i="7" s="1"/>
  <c r="AG7" i="7" s="1"/>
  <c r="AH7" i="7" s="1"/>
  <c r="AI7" i="7" s="1"/>
  <c r="AJ7" i="7" s="1"/>
  <c r="AK7" i="7" s="1"/>
  <c r="AL7" i="7" s="1"/>
  <c r="AM7" i="7" s="1"/>
  <c r="AN7" i="7" s="1"/>
  <c r="AO7" i="7" s="1"/>
  <c r="AP7" i="7" s="1"/>
  <c r="AQ7" i="7" s="1"/>
  <c r="AR7" i="7" s="1"/>
  <c r="AS7" i="7" s="1"/>
  <c r="AT7" i="7" s="1"/>
  <c r="AU7" i="7" s="1"/>
  <c r="AV7" i="7" s="1"/>
  <c r="AW7" i="7" s="1"/>
  <c r="AX7" i="7" s="1"/>
  <c r="AY7" i="7" s="1"/>
  <c r="AZ7" i="7" s="1"/>
  <c r="BA7" i="7" s="1"/>
  <c r="BB7" i="7" s="1"/>
  <c r="EC62" i="7"/>
  <c r="HT85" i="7"/>
  <c r="HT188" i="7" s="1"/>
  <c r="HU85" i="7"/>
  <c r="HU188" i="7" s="1"/>
  <c r="HP85" i="7"/>
  <c r="HP188" i="7" s="1"/>
  <c r="HZ85" i="7"/>
  <c r="HZ188" i="7" s="1"/>
  <c r="HU131" i="7"/>
  <c r="HU234" i="7" s="1"/>
  <c r="HP131" i="7"/>
  <c r="HP234" i="7" s="1"/>
  <c r="HS131" i="7"/>
  <c r="HS234" i="7" s="1"/>
  <c r="IC131" i="7"/>
  <c r="IC234" i="7" s="1"/>
  <c r="HX131" i="7"/>
  <c r="HX234" i="7" s="1"/>
  <c r="HN131" i="7"/>
  <c r="HN234" i="7" s="1"/>
  <c r="ID131" i="7"/>
  <c r="ID234" i="7" s="1"/>
  <c r="HY131" i="7"/>
  <c r="HY234" i="7" s="1"/>
  <c r="HO131" i="7"/>
  <c r="HO234" i="7" s="1"/>
  <c r="HT131" i="7"/>
  <c r="HT234" i="7" s="1"/>
  <c r="HW131" i="7"/>
  <c r="HW234" i="7" s="1"/>
  <c r="HR131" i="7"/>
  <c r="HR234" i="7" s="1"/>
  <c r="IB131" i="7"/>
  <c r="IB234" i="7" s="1"/>
  <c r="IE131" i="7"/>
  <c r="IE234" i="7" s="1"/>
  <c r="HZ131" i="7"/>
  <c r="HZ234" i="7" s="1"/>
  <c r="HY113" i="7"/>
  <c r="HY216" i="7" s="1"/>
  <c r="IB113" i="7"/>
  <c r="IB216" i="7" s="1"/>
  <c r="HT113" i="7"/>
  <c r="HT216" i="7" s="1"/>
  <c r="HX113" i="7"/>
  <c r="HX216" i="7" s="1"/>
  <c r="IE122" i="7"/>
  <c r="IE225" i="7" s="1"/>
  <c r="HZ122" i="7"/>
  <c r="HZ225" i="7" s="1"/>
  <c r="HW122" i="7"/>
  <c r="HW225" i="7" s="1"/>
  <c r="HU122" i="7"/>
  <c r="HU225" i="7" s="1"/>
  <c r="HP122" i="7"/>
  <c r="HP225" i="7" s="1"/>
  <c r="HS122" i="7"/>
  <c r="HS225" i="7" s="1"/>
  <c r="IC122" i="7"/>
  <c r="IC225" i="7" s="1"/>
  <c r="HX122" i="7"/>
  <c r="HX225" i="7" s="1"/>
  <c r="HT122" i="7"/>
  <c r="HT225" i="7" s="1"/>
  <c r="HN122" i="7"/>
  <c r="HN225" i="7" s="1"/>
  <c r="IB122" i="7"/>
  <c r="IB225" i="7" s="1"/>
  <c r="ID122" i="7"/>
  <c r="ID225" i="7" s="1"/>
  <c r="HY122" i="7"/>
  <c r="HY225" i="7" s="1"/>
  <c r="HO122" i="7"/>
  <c r="HO225" i="7" s="1"/>
  <c r="HR122" i="7"/>
  <c r="HR225" i="7" s="1"/>
  <c r="HS113" i="7"/>
  <c r="HS216" i="7" s="1"/>
  <c r="HP113" i="7"/>
  <c r="HP216" i="7" s="1"/>
  <c r="ID113" i="7"/>
  <c r="ID216" i="7" s="1"/>
  <c r="HN113" i="7"/>
  <c r="HN216" i="7" s="1"/>
  <c r="HZ113" i="7"/>
  <c r="HZ216" i="7" s="1"/>
  <c r="IE113" i="7"/>
  <c r="IE216" i="7" s="1"/>
  <c r="IC113" i="7"/>
  <c r="IC216" i="7" s="1"/>
  <c r="HR113" i="7"/>
  <c r="HR216" i="7" s="1"/>
  <c r="HW113" i="7"/>
  <c r="HW216" i="7" s="1"/>
  <c r="IB140" i="7"/>
  <c r="IB243" i="7" s="1"/>
  <c r="IE140" i="7"/>
  <c r="IE243" i="7" s="1"/>
  <c r="HZ140" i="7"/>
  <c r="HZ243" i="7" s="1"/>
  <c r="HS140" i="7"/>
  <c r="HS243" i="7" s="1"/>
  <c r="HW140" i="7"/>
  <c r="HW243" i="7" s="1"/>
  <c r="HU140" i="7"/>
  <c r="HU243" i="7" s="1"/>
  <c r="HP140" i="7"/>
  <c r="HP243" i="7" s="1"/>
  <c r="IC140" i="7"/>
  <c r="IC243" i="7" s="1"/>
  <c r="HX140" i="7"/>
  <c r="HX243" i="7" s="1"/>
  <c r="HN140" i="7"/>
  <c r="HN243" i="7" s="1"/>
  <c r="HT140" i="7"/>
  <c r="HT243" i="7" s="1"/>
  <c r="ID140" i="7"/>
  <c r="ID243" i="7" s="1"/>
  <c r="HY140" i="7"/>
  <c r="HY243" i="7" s="1"/>
  <c r="HR140" i="7"/>
  <c r="HR243" i="7" s="1"/>
  <c r="HO140" i="7"/>
  <c r="HO243" i="7" s="1"/>
  <c r="HU113" i="7"/>
  <c r="HU216" i="7" s="1"/>
  <c r="ET66" i="9"/>
  <c r="EG153" i="9"/>
  <c r="DG132" i="9"/>
  <c r="DG87" i="9"/>
  <c r="ET71" i="9"/>
  <c r="DG118" i="9"/>
  <c r="DG61" i="9"/>
  <c r="EG75" i="9"/>
  <c r="ET88" i="9"/>
  <c r="EE85" i="9"/>
  <c r="GE85" i="9" s="1"/>
  <c r="FB155" i="9"/>
  <c r="EY78" i="9"/>
  <c r="EE94" i="9"/>
  <c r="GE94" i="9" s="1"/>
  <c r="FB122" i="9"/>
  <c r="ES62" i="9"/>
  <c r="ES85" i="9"/>
  <c r="EE87" i="9"/>
  <c r="GE87" i="9" s="1"/>
  <c r="EN98" i="9"/>
  <c r="EY157" i="9"/>
  <c r="EW108" i="9"/>
  <c r="ES132" i="9"/>
  <c r="ES71" i="9"/>
  <c r="EN123" i="9"/>
  <c r="EN130" i="9"/>
  <c r="EZ70" i="9"/>
  <c r="EY75" i="9"/>
  <c r="EN103" i="9"/>
  <c r="FB76" i="9"/>
  <c r="EF67" i="9"/>
  <c r="ES158" i="9"/>
  <c r="ES81" i="9"/>
  <c r="EF122" i="9"/>
  <c r="EF137" i="9"/>
  <c r="EZ124" i="9"/>
  <c r="EN141" i="9"/>
  <c r="ES119" i="9"/>
  <c r="FB104" i="9"/>
  <c r="EF145" i="9"/>
  <c r="ER123" i="9"/>
  <c r="EY69" i="9"/>
  <c r="EN114" i="9"/>
  <c r="EN140" i="9"/>
  <c r="EY118" i="9"/>
  <c r="EW87" i="9"/>
  <c r="EW106" i="9"/>
  <c r="EE69" i="9"/>
  <c r="GE69" i="9" s="1"/>
  <c r="EE68" i="9"/>
  <c r="GE68" i="9" s="1"/>
  <c r="ES67" i="9"/>
  <c r="EW126" i="9"/>
  <c r="ER148" i="9"/>
  <c r="FB72" i="9"/>
  <c r="FB83" i="9"/>
  <c r="EY130" i="9"/>
  <c r="EZ116" i="9"/>
  <c r="EN142" i="9"/>
  <c r="EN115" i="9"/>
  <c r="ES82" i="9"/>
  <c r="EN129" i="9"/>
  <c r="EY139" i="9"/>
  <c r="EN146" i="9"/>
  <c r="ER81" i="9"/>
  <c r="ES98" i="9"/>
  <c r="EW83" i="9"/>
  <c r="EN105" i="9"/>
  <c r="EY159" i="9"/>
  <c r="EN133" i="9"/>
  <c r="ER156" i="9"/>
  <c r="EN157" i="9"/>
  <c r="ES148" i="9"/>
  <c r="ES84" i="9"/>
  <c r="EZ118" i="9"/>
  <c r="FA109" i="9"/>
  <c r="ES100" i="9"/>
  <c r="EE111" i="9"/>
  <c r="GE111" i="9" s="1"/>
  <c r="EE84" i="9"/>
  <c r="GE84" i="9" s="1"/>
  <c r="EF108" i="9"/>
  <c r="EW70" i="9"/>
  <c r="EZ140" i="9"/>
  <c r="EZ126" i="9"/>
  <c r="FB120" i="9"/>
  <c r="EF73" i="9"/>
  <c r="EY81" i="9"/>
  <c r="EF78" i="9"/>
  <c r="EY156" i="9"/>
  <c r="FA70" i="9"/>
  <c r="EW78" i="9"/>
  <c r="ER115" i="9"/>
  <c r="EF119" i="9"/>
  <c r="ES157" i="9"/>
  <c r="EY102" i="9"/>
  <c r="EW116" i="9"/>
  <c r="FA97" i="9"/>
  <c r="EW72" i="9"/>
  <c r="ES102" i="9"/>
  <c r="EE128" i="9"/>
  <c r="GE128" i="9" s="1"/>
  <c r="EF105" i="9"/>
  <c r="FA80" i="9"/>
  <c r="FB88" i="9"/>
  <c r="ES159" i="9"/>
  <c r="EF112" i="9"/>
  <c r="FB105" i="9"/>
  <c r="ER99" i="9"/>
  <c r="FA91" i="9"/>
  <c r="EV141" i="9"/>
  <c r="EI83" i="9"/>
  <c r="EI149" i="9"/>
  <c r="EX116" i="9"/>
  <c r="FA113" i="9"/>
  <c r="EV133" i="9"/>
  <c r="EI146" i="9"/>
  <c r="EI100" i="9"/>
  <c r="EX94" i="9"/>
  <c r="EH67" i="9"/>
  <c r="EV131" i="9"/>
  <c r="EV117" i="9"/>
  <c r="EI66" i="9"/>
  <c r="EI77" i="9"/>
  <c r="EX132" i="9"/>
  <c r="EH121" i="9"/>
  <c r="FA150" i="9"/>
  <c r="EV75" i="9"/>
  <c r="EI82" i="9"/>
  <c r="EX66" i="9"/>
  <c r="FA149" i="9"/>
  <c r="EV78" i="9"/>
  <c r="EI132" i="9"/>
  <c r="EX139" i="9"/>
  <c r="FA82" i="9"/>
  <c r="EV77" i="9"/>
  <c r="EI93" i="9"/>
  <c r="EX91" i="9"/>
  <c r="EV138" i="9"/>
  <c r="EX89" i="9"/>
  <c r="EH140" i="9"/>
  <c r="EK141" i="9"/>
  <c r="EX141" i="9"/>
  <c r="EH77" i="9"/>
  <c r="EK63" i="9"/>
  <c r="EL77" i="9"/>
  <c r="EX111" i="9"/>
  <c r="EH70" i="9"/>
  <c r="EK78" i="9"/>
  <c r="EK144" i="9"/>
  <c r="EL75" i="9"/>
  <c r="EX76" i="9"/>
  <c r="EH124" i="9"/>
  <c r="EK97" i="9"/>
  <c r="EL136" i="9"/>
  <c r="EV60" i="9"/>
  <c r="EX92" i="9"/>
  <c r="EH144" i="9"/>
  <c r="EK102" i="9"/>
  <c r="EL89" i="9"/>
  <c r="EI97" i="9"/>
  <c r="EH72" i="9"/>
  <c r="EK90" i="9"/>
  <c r="EL109" i="9"/>
  <c r="EV122" i="9"/>
  <c r="EX61" i="9"/>
  <c r="EH120" i="9"/>
  <c r="EK98" i="9"/>
  <c r="EL113" i="9"/>
  <c r="EV113" i="9"/>
  <c r="EH131" i="9"/>
  <c r="EH134" i="9"/>
  <c r="EK147" i="9"/>
  <c r="FA132" i="9"/>
  <c r="EG109" i="9"/>
  <c r="DG84" i="9"/>
  <c r="EG156" i="9"/>
  <c r="DT110" i="9"/>
  <c r="EG105" i="9"/>
  <c r="DG93" i="9"/>
  <c r="DG131" i="9"/>
  <c r="DT111" i="9"/>
  <c r="EE140" i="9"/>
  <c r="GE140" i="9" s="1"/>
  <c r="EF63" i="9"/>
  <c r="EF103" i="9"/>
  <c r="ES122" i="9"/>
  <c r="FB156" i="9"/>
  <c r="ES60" i="9"/>
  <c r="EZ69" i="9"/>
  <c r="EE155" i="9"/>
  <c r="GE155" i="9" s="1"/>
  <c r="EZ95" i="9"/>
  <c r="EF71" i="9"/>
  <c r="EW135" i="9"/>
  <c r="EF158" i="9"/>
  <c r="ES129" i="9"/>
  <c r="EY84" i="9"/>
  <c r="ES68" i="9"/>
  <c r="EY127" i="9"/>
  <c r="EN86" i="9"/>
  <c r="EZ100" i="9"/>
  <c r="EW129" i="9"/>
  <c r="EF140" i="9"/>
  <c r="EZ83" i="9"/>
  <c r="EF133" i="9"/>
  <c r="EW120" i="9"/>
  <c r="ER137" i="9"/>
  <c r="EZ135" i="9"/>
  <c r="EN88" i="9"/>
  <c r="ES145" i="9"/>
  <c r="EW143" i="9"/>
  <c r="EF136" i="9"/>
  <c r="EF82" i="9"/>
  <c r="ER87" i="9"/>
  <c r="EZ114" i="9"/>
  <c r="FB66" i="9"/>
  <c r="EF62" i="9"/>
  <c r="EY67" i="9"/>
  <c r="EN120" i="9"/>
  <c r="EN116" i="9"/>
  <c r="EY108" i="9"/>
  <c r="ES149" i="9"/>
  <c r="EN84" i="9"/>
  <c r="ER62" i="9"/>
  <c r="EW65" i="9"/>
  <c r="FB153" i="9"/>
  <c r="ES144" i="9"/>
  <c r="ES128" i="9"/>
  <c r="EY109" i="9"/>
  <c r="EE119" i="9"/>
  <c r="GE119" i="9" s="1"/>
  <c r="ES110" i="9"/>
  <c r="EW61" i="9"/>
  <c r="EY122" i="9"/>
  <c r="EW149" i="9"/>
  <c r="FB135" i="9"/>
  <c r="EY143" i="9"/>
  <c r="EZ107" i="9"/>
  <c r="FB109" i="9"/>
  <c r="FB96" i="9"/>
  <c r="EN132" i="9"/>
  <c r="ER98" i="9"/>
  <c r="EN74" i="9"/>
  <c r="EN61" i="9"/>
  <c r="EF92" i="9"/>
  <c r="EZ97" i="9"/>
  <c r="FA120" i="9"/>
  <c r="EZ60" i="9"/>
  <c r="EF69" i="9"/>
  <c r="FB73" i="9"/>
  <c r="FA60" i="9"/>
  <c r="EN81" i="9"/>
  <c r="EY93" i="9"/>
  <c r="EW150" i="9"/>
  <c r="ES123" i="9"/>
  <c r="ER83" i="9"/>
  <c r="EN96" i="9"/>
  <c r="EF107" i="9"/>
  <c r="ER108" i="9"/>
  <c r="FA63" i="9"/>
  <c r="EE133" i="9"/>
  <c r="GE133" i="9" s="1"/>
  <c r="EN128" i="9"/>
  <c r="EE107" i="9"/>
  <c r="GE107" i="9" s="1"/>
  <c r="EY94" i="9"/>
  <c r="ER136" i="9"/>
  <c r="ES109" i="9"/>
  <c r="EW97" i="9"/>
  <c r="EZ109" i="9"/>
  <c r="ES97" i="9"/>
  <c r="EE115" i="9"/>
  <c r="GE115" i="9" s="1"/>
  <c r="EF155" i="9"/>
  <c r="FA84" i="9"/>
  <c r="EN126" i="9"/>
  <c r="ES70" i="9"/>
  <c r="ER75" i="9"/>
  <c r="EW64" i="9"/>
  <c r="ER118" i="9"/>
  <c r="EV155" i="9"/>
  <c r="EV137" i="9"/>
  <c r="EI107" i="9"/>
  <c r="EI125" i="9"/>
  <c r="EX62" i="9"/>
  <c r="FA136" i="9"/>
  <c r="EV145" i="9"/>
  <c r="EI98" i="9"/>
  <c r="EI157" i="9"/>
  <c r="EX110" i="9"/>
  <c r="FA140" i="9"/>
  <c r="EV149" i="9"/>
  <c r="EV89" i="9"/>
  <c r="EI154" i="9"/>
  <c r="EI153" i="9"/>
  <c r="EX148" i="9"/>
  <c r="EH82" i="9"/>
  <c r="EV115" i="9"/>
  <c r="EV74" i="9"/>
  <c r="EI62" i="9"/>
  <c r="EX70" i="9"/>
  <c r="FA144" i="9"/>
  <c r="EV70" i="9"/>
  <c r="EI68" i="9"/>
  <c r="EX151" i="9"/>
  <c r="FA154" i="9"/>
  <c r="EV95" i="9"/>
  <c r="EI109" i="9"/>
  <c r="EX86" i="9"/>
  <c r="EI102" i="9"/>
  <c r="EX90" i="9"/>
  <c r="EH65" i="9"/>
  <c r="EK109" i="9"/>
  <c r="EH60" i="9"/>
  <c r="EH81" i="9"/>
  <c r="EK139" i="9"/>
  <c r="EL97" i="9"/>
  <c r="EX106" i="9"/>
  <c r="EH94" i="9"/>
  <c r="EK114" i="9"/>
  <c r="EL157" i="9"/>
  <c r="EL95" i="9"/>
  <c r="EH98" i="9"/>
  <c r="EH73" i="9"/>
  <c r="EK149" i="9"/>
  <c r="EL152" i="9"/>
  <c r="EV112" i="9"/>
  <c r="EX81" i="9"/>
  <c r="EH85" i="9"/>
  <c r="EK62" i="9"/>
  <c r="EL69" i="9"/>
  <c r="EI113" i="9"/>
  <c r="EH76" i="9"/>
  <c r="EK79" i="9"/>
  <c r="EL120" i="9"/>
  <c r="EI152" i="9"/>
  <c r="EX112" i="9"/>
  <c r="EH92" i="9"/>
  <c r="EK82" i="9"/>
  <c r="EL153" i="9"/>
  <c r="EI99" i="9"/>
  <c r="EH147" i="9"/>
  <c r="EH157" i="9"/>
  <c r="EK131" i="9"/>
  <c r="EL129" i="9"/>
  <c r="EK112" i="9"/>
  <c r="EQ60" i="9"/>
  <c r="EQ116" i="9"/>
  <c r="EG134" i="9"/>
  <c r="DG145" i="9"/>
  <c r="EG80" i="9"/>
  <c r="DT103" i="9"/>
  <c r="DT156" i="9"/>
  <c r="DG70" i="9"/>
  <c r="DG152" i="9"/>
  <c r="EG79" i="9"/>
  <c r="DT135" i="9"/>
  <c r="EN89" i="9"/>
  <c r="EY134" i="9"/>
  <c r="ES147" i="9"/>
  <c r="ES139" i="9"/>
  <c r="ES106" i="9"/>
  <c r="EN152" i="9"/>
  <c r="EY96" i="9"/>
  <c r="EF110" i="9"/>
  <c r="EE135" i="9"/>
  <c r="GE135" i="9" s="1"/>
  <c r="EZ156" i="9"/>
  <c r="EF130" i="9"/>
  <c r="EF118" i="9"/>
  <c r="EY64" i="9"/>
  <c r="EF127" i="9"/>
  <c r="ER93" i="9"/>
  <c r="EF90" i="9"/>
  <c r="FB80" i="9"/>
  <c r="EY105" i="9"/>
  <c r="ES116" i="9"/>
  <c r="FB144" i="9"/>
  <c r="EF153" i="9"/>
  <c r="ER68" i="9"/>
  <c r="EW95" i="9"/>
  <c r="ER106" i="9"/>
  <c r="ES76" i="9"/>
  <c r="FB91" i="9"/>
  <c r="FB127" i="9"/>
  <c r="ES143" i="9"/>
  <c r="EF139" i="9"/>
  <c r="EN83" i="9"/>
  <c r="EE131" i="9"/>
  <c r="GE131" i="9" s="1"/>
  <c r="EY100" i="9"/>
  <c r="FB108" i="9"/>
  <c r="ER76" i="9"/>
  <c r="FB84" i="9"/>
  <c r="EW60" i="9"/>
  <c r="FB74" i="9"/>
  <c r="EF60" i="9"/>
  <c r="EZ71" i="9"/>
  <c r="FB150" i="9"/>
  <c r="FB97" i="9"/>
  <c r="EW107" i="9"/>
  <c r="EW153" i="9"/>
  <c r="ER78" i="9"/>
  <c r="EW144" i="9"/>
  <c r="ER77" i="9"/>
  <c r="FB90" i="9"/>
  <c r="EZ147" i="9"/>
  <c r="EW79" i="9"/>
  <c r="EF74" i="9"/>
  <c r="EW140" i="9"/>
  <c r="EE110" i="9"/>
  <c r="GE110" i="9" s="1"/>
  <c r="EF81" i="9"/>
  <c r="EY135" i="9"/>
  <c r="EW151" i="9"/>
  <c r="EF86" i="9"/>
  <c r="FB93" i="9"/>
  <c r="ER151" i="9"/>
  <c r="EY128" i="9"/>
  <c r="FB142" i="9"/>
  <c r="ER116" i="9"/>
  <c r="EY99" i="9"/>
  <c r="FA138" i="9"/>
  <c r="EE132" i="9"/>
  <c r="GE132" i="9" s="1"/>
  <c r="EF76" i="9"/>
  <c r="EW67" i="9"/>
  <c r="FA123" i="9"/>
  <c r="ER142" i="9"/>
  <c r="ER140" i="9"/>
  <c r="EF72" i="9"/>
  <c r="ES66" i="9"/>
  <c r="ER117" i="9"/>
  <c r="EY80" i="9"/>
  <c r="EW82" i="9"/>
  <c r="ER113" i="9"/>
  <c r="FA81" i="9"/>
  <c r="EW128" i="9"/>
  <c r="FB118" i="9"/>
  <c r="EY140" i="9"/>
  <c r="EE83" i="9"/>
  <c r="GE83" i="9" s="1"/>
  <c r="ER130" i="9"/>
  <c r="EZ145" i="9"/>
  <c r="EF70" i="9"/>
  <c r="EY131" i="9"/>
  <c r="EZ88" i="9"/>
  <c r="EN95" i="9"/>
  <c r="ER66" i="9"/>
  <c r="FA139" i="9"/>
  <c r="ES107" i="9"/>
  <c r="ES65" i="9"/>
  <c r="EE95" i="9"/>
  <c r="GE95" i="9" s="1"/>
  <c r="ES150" i="9"/>
  <c r="FA98" i="9"/>
  <c r="EV64" i="9"/>
  <c r="EV130" i="9"/>
  <c r="EI111" i="9"/>
  <c r="EX60" i="9"/>
  <c r="EX144" i="9"/>
  <c r="EV107" i="9"/>
  <c r="EV91" i="9"/>
  <c r="EI130" i="9"/>
  <c r="EI73" i="9"/>
  <c r="EX68" i="9"/>
  <c r="FA89" i="9"/>
  <c r="EV96" i="9"/>
  <c r="EV86" i="9"/>
  <c r="EI106" i="9"/>
  <c r="EX113" i="9"/>
  <c r="EX85" i="9"/>
  <c r="FA66" i="9"/>
  <c r="EV147" i="9"/>
  <c r="EV90" i="9"/>
  <c r="EI122" i="9"/>
  <c r="EX103" i="9"/>
  <c r="FA93" i="9"/>
  <c r="EV118" i="9"/>
  <c r="EI85" i="9"/>
  <c r="EX108" i="9"/>
  <c r="FA129" i="9"/>
  <c r="EV158" i="9"/>
  <c r="EI117" i="9"/>
  <c r="EX100" i="9"/>
  <c r="EI103" i="9"/>
  <c r="EH123" i="9"/>
  <c r="EH146" i="9"/>
  <c r="EV103" i="9"/>
  <c r="EH71" i="9"/>
  <c r="EH101" i="9"/>
  <c r="EK159" i="9"/>
  <c r="FA102" i="9"/>
  <c r="EX82" i="9"/>
  <c r="EH133" i="9"/>
  <c r="EK67" i="9"/>
  <c r="EL108" i="9"/>
  <c r="EL115" i="9"/>
  <c r="EH66" i="9"/>
  <c r="EH61" i="9"/>
  <c r="EK94" i="9"/>
  <c r="EL81" i="9"/>
  <c r="EV73" i="9"/>
  <c r="EH137" i="9"/>
  <c r="EH128" i="9"/>
  <c r="EK75" i="9"/>
  <c r="EL137" i="9"/>
  <c r="EX145" i="9"/>
  <c r="EH152" i="9"/>
  <c r="EK83" i="9"/>
  <c r="FA103" i="9"/>
  <c r="EI94" i="9"/>
  <c r="EH95" i="9"/>
  <c r="EH109" i="9"/>
  <c r="EK127" i="9"/>
  <c r="EL62" i="9"/>
  <c r="EX115" i="9"/>
  <c r="EH158" i="9"/>
  <c r="EK142" i="9"/>
  <c r="DG150" i="9"/>
  <c r="DG65" i="9"/>
  <c r="EG139" i="9"/>
  <c r="ET128" i="9"/>
  <c r="DT66" i="9"/>
  <c r="EG78" i="9"/>
  <c r="EG112" i="9"/>
  <c r="EG119" i="9"/>
  <c r="ET95" i="9"/>
  <c r="EN158" i="9"/>
  <c r="EN113" i="9"/>
  <c r="EZ136" i="9"/>
  <c r="EY91" i="9"/>
  <c r="EY71" i="9"/>
  <c r="EY76" i="9"/>
  <c r="EF79" i="9"/>
  <c r="EZ101" i="9"/>
  <c r="EY60" i="9"/>
  <c r="EE122" i="9"/>
  <c r="GE122" i="9" s="1"/>
  <c r="EZ155" i="9"/>
  <c r="EN71" i="9"/>
  <c r="EF65" i="9"/>
  <c r="EN79" i="9"/>
  <c r="ES92" i="9"/>
  <c r="ER85" i="9"/>
  <c r="EY77" i="9"/>
  <c r="EY72" i="9"/>
  <c r="EY112" i="9"/>
  <c r="ER135" i="9"/>
  <c r="EF120" i="9"/>
  <c r="EE89" i="9"/>
  <c r="GE89" i="9" s="1"/>
  <c r="ES79" i="9"/>
  <c r="FB123" i="9"/>
  <c r="ES130" i="9"/>
  <c r="FB65" i="9"/>
  <c r="EW157" i="9"/>
  <c r="ES113" i="9"/>
  <c r="ER64" i="9"/>
  <c r="EN135" i="9"/>
  <c r="EE118" i="9"/>
  <c r="GE118" i="9" s="1"/>
  <c r="EY152" i="9"/>
  <c r="EW75" i="9"/>
  <c r="ER139" i="9"/>
  <c r="ES140" i="9"/>
  <c r="EN138" i="9"/>
  <c r="ES95" i="9"/>
  <c r="EN94" i="9"/>
  <c r="EZ122" i="9"/>
  <c r="FB112" i="9"/>
  <c r="EW69" i="9"/>
  <c r="ES90" i="9"/>
  <c r="ES154" i="9"/>
  <c r="EE143" i="9"/>
  <c r="GE143" i="9" s="1"/>
  <c r="EW111" i="9"/>
  <c r="ER125" i="9"/>
  <c r="EZ67" i="9"/>
  <c r="EF106" i="9"/>
  <c r="ES78" i="9"/>
  <c r="ER101" i="9"/>
  <c r="ES121" i="9"/>
  <c r="EE144" i="9"/>
  <c r="GE144" i="9" s="1"/>
  <c r="EF147" i="9"/>
  <c r="EY150" i="9"/>
  <c r="ES115" i="9"/>
  <c r="EF156" i="9"/>
  <c r="EW93" i="9"/>
  <c r="EN102" i="9"/>
  <c r="EE152" i="9"/>
  <c r="GE152" i="9" s="1"/>
  <c r="FB77" i="9"/>
  <c r="ER121" i="9"/>
  <c r="EY144" i="9"/>
  <c r="EZ99" i="9"/>
  <c r="ES111" i="9"/>
  <c r="ER128" i="9"/>
  <c r="ES94" i="9"/>
  <c r="FA72" i="9"/>
  <c r="EN73" i="9"/>
  <c r="FB98" i="9"/>
  <c r="ER72" i="9"/>
  <c r="ES61" i="9"/>
  <c r="FA135" i="9"/>
  <c r="EY148" i="9"/>
  <c r="FB143" i="9"/>
  <c r="FA74" i="9"/>
  <c r="FA77" i="9"/>
  <c r="EW154" i="9"/>
  <c r="FB159" i="9"/>
  <c r="EY141" i="9"/>
  <c r="EF128" i="9"/>
  <c r="EW66" i="9"/>
  <c r="EY146" i="9"/>
  <c r="EE77" i="9"/>
  <c r="GE77" i="9" s="1"/>
  <c r="ER95" i="9"/>
  <c r="EZ133" i="9"/>
  <c r="EW134" i="9"/>
  <c r="ER143" i="9"/>
  <c r="FA143" i="9"/>
  <c r="EY87" i="9"/>
  <c r="EZ68" i="9"/>
  <c r="EE109" i="9"/>
  <c r="GE109" i="9" s="1"/>
  <c r="EZ138" i="9"/>
  <c r="FA79" i="9"/>
  <c r="EV92" i="9"/>
  <c r="EV111" i="9"/>
  <c r="EI124" i="9"/>
  <c r="EX79" i="9"/>
  <c r="EX126" i="9"/>
  <c r="EV76" i="9"/>
  <c r="EV142" i="9"/>
  <c r="EI87" i="9"/>
  <c r="EI145" i="9"/>
  <c r="EX118" i="9"/>
  <c r="FA158" i="9"/>
  <c r="EV104" i="9"/>
  <c r="EV159" i="9"/>
  <c r="EI86" i="9"/>
  <c r="EX153" i="9"/>
  <c r="EX77" i="9"/>
  <c r="FA131" i="9"/>
  <c r="EV119" i="9"/>
  <c r="EV98" i="9"/>
  <c r="EI63" i="9"/>
  <c r="EX159" i="9"/>
  <c r="FA157" i="9"/>
  <c r="EI78" i="9"/>
  <c r="EX130" i="9"/>
  <c r="EX154" i="9"/>
  <c r="EV139" i="9"/>
  <c r="EI134" i="9"/>
  <c r="EI101" i="9"/>
  <c r="FA134" i="9"/>
  <c r="EI105" i="9"/>
  <c r="EH83" i="9"/>
  <c r="EH86" i="9"/>
  <c r="EV63" i="9"/>
  <c r="EH91" i="9"/>
  <c r="EK93" i="9"/>
  <c r="EK136" i="9"/>
  <c r="EV116" i="9"/>
  <c r="EX109" i="9"/>
  <c r="EH105" i="9"/>
  <c r="EK91" i="9"/>
  <c r="EL141" i="9"/>
  <c r="FA114" i="9"/>
  <c r="EH62" i="9"/>
  <c r="EH93" i="9"/>
  <c r="EK138" i="9"/>
  <c r="EL121" i="9"/>
  <c r="EI116" i="9"/>
  <c r="EH63" i="9"/>
  <c r="EH89" i="9"/>
  <c r="EK155" i="9"/>
  <c r="EL142" i="9"/>
  <c r="EX135" i="9"/>
  <c r="EH118" i="9"/>
  <c r="EK87" i="9"/>
  <c r="FA88" i="9"/>
  <c r="EI79" i="9"/>
  <c r="EH99" i="9"/>
  <c r="EK150" i="9"/>
  <c r="EK111" i="9"/>
  <c r="EL82" i="9"/>
  <c r="EX73" i="9"/>
  <c r="EH104" i="9"/>
  <c r="EK85" i="9"/>
  <c r="EG125" i="9"/>
  <c r="DG97" i="9"/>
  <c r="DG155" i="9"/>
  <c r="ET115" i="9"/>
  <c r="ET78" i="9"/>
  <c r="DG94" i="9"/>
  <c r="EG104" i="9"/>
  <c r="EG87" i="9"/>
  <c r="DT67" i="9"/>
  <c r="EZ152" i="9"/>
  <c r="EZ112" i="9"/>
  <c r="EZ91" i="9"/>
  <c r="EN154" i="9"/>
  <c r="EE67" i="9"/>
  <c r="GE67" i="9" s="1"/>
  <c r="EY151" i="9"/>
  <c r="ES88" i="9"/>
  <c r="EE154" i="9"/>
  <c r="GE154" i="9" s="1"/>
  <c r="EE93" i="9"/>
  <c r="GE93" i="9" s="1"/>
  <c r="EN137" i="9"/>
  <c r="EY154" i="9"/>
  <c r="FB152" i="9"/>
  <c r="ER133" i="9"/>
  <c r="FB64" i="9"/>
  <c r="EN117" i="9"/>
  <c r="EN92" i="9"/>
  <c r="ER112" i="9"/>
  <c r="EF61" i="9"/>
  <c r="EY65" i="9"/>
  <c r="FB110" i="9"/>
  <c r="EE157" i="9"/>
  <c r="GE157" i="9" s="1"/>
  <c r="EE60" i="9"/>
  <c r="GE60" i="9" s="1"/>
  <c r="FB111" i="9"/>
  <c r="EE149" i="9"/>
  <c r="GE149" i="9" s="1"/>
  <c r="ES89" i="9"/>
  <c r="EN118" i="9"/>
  <c r="EE114" i="9"/>
  <c r="GE114" i="9" s="1"/>
  <c r="EZ125" i="9"/>
  <c r="FB131" i="9"/>
  <c r="FB61" i="9"/>
  <c r="EE104" i="9"/>
  <c r="GE104" i="9" s="1"/>
  <c r="FB107" i="9"/>
  <c r="ES74" i="9"/>
  <c r="EE158" i="9"/>
  <c r="GE158" i="9" s="1"/>
  <c r="EE112" i="9"/>
  <c r="GE112" i="9" s="1"/>
  <c r="EN107" i="9"/>
  <c r="ES69" i="9"/>
  <c r="FB82" i="9"/>
  <c r="FB128" i="9"/>
  <c r="ES141" i="9"/>
  <c r="ES75" i="9"/>
  <c r="ES77" i="9"/>
  <c r="ES134" i="9"/>
  <c r="EN97" i="9"/>
  <c r="ES63" i="9"/>
  <c r="EE151" i="9"/>
  <c r="GE151" i="9" s="1"/>
  <c r="ER73" i="9"/>
  <c r="ER141" i="9"/>
  <c r="ES73" i="9"/>
  <c r="ER154" i="9"/>
  <c r="EY142" i="9"/>
  <c r="EN136" i="9"/>
  <c r="ER110" i="9"/>
  <c r="EF100" i="9"/>
  <c r="ES152" i="9"/>
  <c r="EF111" i="9"/>
  <c r="ES146" i="9"/>
  <c r="EE82" i="9"/>
  <c r="GE82" i="9" s="1"/>
  <c r="EW92" i="9"/>
  <c r="ES99" i="9"/>
  <c r="EN65" i="9"/>
  <c r="EF129" i="9"/>
  <c r="EW94" i="9"/>
  <c r="FB119" i="9"/>
  <c r="ER97" i="9"/>
  <c r="ES93" i="9"/>
  <c r="FA146" i="9"/>
  <c r="EZ78" i="9"/>
  <c r="FB141" i="9"/>
  <c r="ER127" i="9"/>
  <c r="EZ110" i="9"/>
  <c r="EW89" i="9"/>
  <c r="ER124" i="9"/>
  <c r="EN106" i="9"/>
  <c r="FA127" i="9"/>
  <c r="EF132" i="9"/>
  <c r="EZ137" i="9"/>
  <c r="EW136" i="9"/>
  <c r="FB140" i="9"/>
  <c r="EN76" i="9"/>
  <c r="EE74" i="9"/>
  <c r="GE74" i="9" s="1"/>
  <c r="EF83" i="9"/>
  <c r="EF116" i="9"/>
  <c r="ER82" i="9"/>
  <c r="EY123" i="9"/>
  <c r="EW104" i="9"/>
  <c r="FA125" i="9"/>
  <c r="EF104" i="9"/>
  <c r="EF135" i="9"/>
  <c r="EZ149" i="9"/>
  <c r="EY149" i="9"/>
  <c r="EZ143" i="9"/>
  <c r="FA111" i="9"/>
  <c r="EV128" i="9"/>
  <c r="EV150" i="9"/>
  <c r="EI92" i="9"/>
  <c r="EX95" i="9"/>
  <c r="EH130" i="9"/>
  <c r="EV100" i="9"/>
  <c r="EV102" i="9"/>
  <c r="EI126" i="9"/>
  <c r="EI129" i="9"/>
  <c r="EX120" i="9"/>
  <c r="FA83" i="9"/>
  <c r="EV132" i="9"/>
  <c r="EV106" i="9"/>
  <c r="EI119" i="9"/>
  <c r="EX83" i="9"/>
  <c r="EX69" i="9"/>
  <c r="FA137" i="9"/>
  <c r="EV120" i="9"/>
  <c r="EV134" i="9"/>
  <c r="EI139" i="9"/>
  <c r="EX104" i="9"/>
  <c r="FA78" i="9"/>
  <c r="EI150" i="9"/>
  <c r="EX107" i="9"/>
  <c r="FA71" i="9"/>
  <c r="EV123" i="9"/>
  <c r="EI75" i="9"/>
  <c r="EX121" i="9"/>
  <c r="FA145" i="9"/>
  <c r="EX143" i="9"/>
  <c r="EH153" i="9"/>
  <c r="EH97" i="9"/>
  <c r="EI138" i="9"/>
  <c r="EH151" i="9"/>
  <c r="EK145" i="9"/>
  <c r="DG74" i="9"/>
  <c r="DG140" i="9"/>
  <c r="EG127" i="9"/>
  <c r="DT155" i="9"/>
  <c r="DT64" i="9"/>
  <c r="DG137" i="9"/>
  <c r="DG128" i="9"/>
  <c r="DG83" i="9"/>
  <c r="ET134" i="9"/>
  <c r="EZ73" i="9"/>
  <c r="FB126" i="9"/>
  <c r="ES104" i="9"/>
  <c r="EE134" i="9"/>
  <c r="GE134" i="9" s="1"/>
  <c r="EE129" i="9"/>
  <c r="GE129" i="9" s="1"/>
  <c r="EE150" i="9"/>
  <c r="GE150" i="9" s="1"/>
  <c r="EF131" i="9"/>
  <c r="EZ76" i="9"/>
  <c r="EY117" i="9"/>
  <c r="FB60" i="9"/>
  <c r="EF85" i="9"/>
  <c r="ES124" i="9"/>
  <c r="ER159" i="9"/>
  <c r="EW155" i="9"/>
  <c r="FB71" i="9"/>
  <c r="FB158" i="9"/>
  <c r="FB146" i="9"/>
  <c r="EE62" i="9"/>
  <c r="GE62" i="9" s="1"/>
  <c r="EN85" i="9"/>
  <c r="EY98" i="9"/>
  <c r="EE148" i="9"/>
  <c r="GE148" i="9" s="1"/>
  <c r="EN82" i="9"/>
  <c r="EZ139" i="9"/>
  <c r="EE96" i="9"/>
  <c r="GE96" i="9" s="1"/>
  <c r="EE66" i="9"/>
  <c r="GE66" i="9" s="1"/>
  <c r="ES155" i="9"/>
  <c r="EE81" i="9"/>
  <c r="GE81" i="9" s="1"/>
  <c r="EZ117" i="9"/>
  <c r="EE138" i="9"/>
  <c r="GE138" i="9" s="1"/>
  <c r="EW100" i="9"/>
  <c r="EZ120" i="9"/>
  <c r="ER102" i="9"/>
  <c r="EZ75" i="9"/>
  <c r="EN145" i="9"/>
  <c r="FB124" i="9"/>
  <c r="EF88" i="9"/>
  <c r="EZ84" i="9"/>
  <c r="EY125" i="9"/>
  <c r="EE71" i="9"/>
  <c r="GE71" i="9" s="1"/>
  <c r="EY92" i="9"/>
  <c r="EY68" i="9"/>
  <c r="EF125" i="9"/>
  <c r="EZ72" i="9"/>
  <c r="EN77" i="9"/>
  <c r="ES105" i="9"/>
  <c r="EE98" i="9"/>
  <c r="GE98" i="9" s="1"/>
  <c r="EE127" i="9"/>
  <c r="GE127" i="9" s="1"/>
  <c r="ES136" i="9"/>
  <c r="EZ80" i="9"/>
  <c r="ER149" i="9"/>
  <c r="EY145" i="9"/>
  <c r="FB79" i="9"/>
  <c r="ES120" i="9"/>
  <c r="ER122" i="9"/>
  <c r="EZ89" i="9"/>
  <c r="ER155" i="9"/>
  <c r="EZ63" i="9"/>
  <c r="EN80" i="9"/>
  <c r="ES118" i="9"/>
  <c r="EE86" i="9"/>
  <c r="GE86" i="9" s="1"/>
  <c r="EN67" i="9"/>
  <c r="EF75" i="9"/>
  <c r="EW115" i="9"/>
  <c r="EZ159" i="9"/>
  <c r="EF94" i="9"/>
  <c r="EY133" i="9"/>
  <c r="FA65" i="9"/>
  <c r="ER152" i="9"/>
  <c r="FB63" i="9"/>
  <c r="EE102" i="9"/>
  <c r="GE102" i="9" s="1"/>
  <c r="EY124" i="9"/>
  <c r="EF149" i="9"/>
  <c r="EE88" i="9"/>
  <c r="GE88" i="9" s="1"/>
  <c r="EN110" i="9"/>
  <c r="FA142" i="9"/>
  <c r="EY121" i="9"/>
  <c r="EZ98" i="9"/>
  <c r="ES87" i="9"/>
  <c r="EW90" i="9"/>
  <c r="FB157" i="9"/>
  <c r="EN125" i="9"/>
  <c r="EF151" i="9"/>
  <c r="ES125" i="9"/>
  <c r="EE125" i="9"/>
  <c r="GE125" i="9" s="1"/>
  <c r="EE63" i="9"/>
  <c r="GE63" i="9" s="1"/>
  <c r="EW122" i="9"/>
  <c r="FA147" i="9"/>
  <c r="EZ130" i="9"/>
  <c r="ER74" i="9"/>
  <c r="EY83" i="9"/>
  <c r="EN148" i="9"/>
  <c r="EY155" i="9"/>
  <c r="FA86" i="9"/>
  <c r="EV65" i="9"/>
  <c r="EI120" i="9"/>
  <c r="EI133" i="9"/>
  <c r="EX147" i="9"/>
  <c r="FA99" i="9"/>
  <c r="EV143" i="9"/>
  <c r="EI112" i="9"/>
  <c r="EI131" i="9"/>
  <c r="EX129" i="9"/>
  <c r="EX136" i="9"/>
  <c r="FA69" i="9"/>
  <c r="EV105" i="9"/>
  <c r="EV66" i="9"/>
  <c r="EI115" i="9"/>
  <c r="EX80" i="9"/>
  <c r="EX133" i="9"/>
  <c r="FA75" i="9"/>
  <c r="EV124" i="9"/>
  <c r="EV110" i="9"/>
  <c r="EI104" i="9"/>
  <c r="EX156" i="9"/>
  <c r="EV151" i="9"/>
  <c r="EI70" i="9"/>
  <c r="EX67" i="9"/>
  <c r="FA117" i="9"/>
  <c r="EV88" i="9"/>
  <c r="EI151" i="9"/>
  <c r="EX127" i="9"/>
  <c r="EV156" i="9"/>
  <c r="EX102" i="9"/>
  <c r="EH68" i="9"/>
  <c r="EK152" i="9"/>
  <c r="EX72" i="9"/>
  <c r="EH84" i="9"/>
  <c r="EK122" i="9"/>
  <c r="EK140" i="9"/>
  <c r="EI90" i="9"/>
  <c r="EH107" i="9"/>
  <c r="EK134" i="9"/>
  <c r="EK123" i="9"/>
  <c r="EL118" i="9"/>
  <c r="EV109" i="9"/>
  <c r="EH139" i="9"/>
  <c r="EH141" i="9"/>
  <c r="EK107" i="9"/>
  <c r="EL138" i="9"/>
  <c r="EI89" i="9"/>
  <c r="EH150" i="9"/>
  <c r="EK69" i="9"/>
  <c r="EK80" i="9"/>
  <c r="EV146" i="9"/>
  <c r="EX93" i="9"/>
  <c r="EK125" i="9"/>
  <c r="EK84" i="9"/>
  <c r="EV135" i="9"/>
  <c r="EI148" i="9"/>
  <c r="EG82" i="9"/>
  <c r="EG144" i="9"/>
  <c r="EG123" i="9"/>
  <c r="ET150" i="9"/>
  <c r="FA96" i="9"/>
  <c r="EG101" i="9"/>
  <c r="DG80" i="9"/>
  <c r="EG154" i="9"/>
  <c r="DT148" i="9"/>
  <c r="EY82" i="9"/>
  <c r="FB92" i="9"/>
  <c r="FB115" i="9"/>
  <c r="EN69" i="9"/>
  <c r="EE100" i="9"/>
  <c r="GE100" i="9" s="1"/>
  <c r="FB138" i="9"/>
  <c r="EZ92" i="9"/>
  <c r="FB136" i="9"/>
  <c r="FB102" i="9"/>
  <c r="FB117" i="9"/>
  <c r="EF96" i="9"/>
  <c r="EW68" i="9"/>
  <c r="FB134" i="9"/>
  <c r="EZ82" i="9"/>
  <c r="FB70" i="9"/>
  <c r="EZ106" i="9"/>
  <c r="EZ123" i="9"/>
  <c r="EN78" i="9"/>
  <c r="EZ128" i="9"/>
  <c r="EZ113" i="9"/>
  <c r="EN66" i="9"/>
  <c r="EN68" i="9"/>
  <c r="EY70" i="9"/>
  <c r="EN60" i="9"/>
  <c r="EE97" i="9"/>
  <c r="GE97" i="9" s="1"/>
  <c r="EN150" i="9"/>
  <c r="EE116" i="9"/>
  <c r="GE116" i="9" s="1"/>
  <c r="EY88" i="9"/>
  <c r="EZ127" i="9"/>
  <c r="ES135" i="9"/>
  <c r="EN159" i="9"/>
  <c r="EE141" i="9"/>
  <c r="GE141" i="9" s="1"/>
  <c r="EZ111" i="9"/>
  <c r="FB75" i="9"/>
  <c r="ES101" i="9"/>
  <c r="ER132" i="9"/>
  <c r="FB129" i="9"/>
  <c r="EW152" i="9"/>
  <c r="ER90" i="9"/>
  <c r="EY62" i="9"/>
  <c r="FB103" i="9"/>
  <c r="ER153" i="9"/>
  <c r="EZ141" i="9"/>
  <c r="EN72" i="9"/>
  <c r="EN63" i="9"/>
  <c r="EE65" i="9"/>
  <c r="GE65" i="9" s="1"/>
  <c r="EE146" i="9"/>
  <c r="GE146" i="9" s="1"/>
  <c r="EE153" i="9"/>
  <c r="GE153" i="9" s="1"/>
  <c r="EZ142" i="9"/>
  <c r="EE120" i="9"/>
  <c r="GE120" i="9" s="1"/>
  <c r="EF123" i="9"/>
  <c r="EZ104" i="9"/>
  <c r="FB137" i="9"/>
  <c r="ES96" i="9"/>
  <c r="EZ94" i="9"/>
  <c r="ER60" i="9"/>
  <c r="EZ74" i="9"/>
  <c r="FB87" i="9"/>
  <c r="EF97" i="9"/>
  <c r="EZ151" i="9"/>
  <c r="EF150" i="9"/>
  <c r="ER114" i="9"/>
  <c r="EW76" i="9"/>
  <c r="EY132" i="9"/>
  <c r="EE90" i="9"/>
  <c r="GE90" i="9" s="1"/>
  <c r="EY79" i="9"/>
  <c r="FA76" i="9"/>
  <c r="EW110" i="9"/>
  <c r="EF142" i="9"/>
  <c r="EE61" i="9"/>
  <c r="GE61" i="9" s="1"/>
  <c r="EY86" i="9"/>
  <c r="FB125" i="9"/>
  <c r="EZ108" i="9"/>
  <c r="EW103" i="9"/>
  <c r="FA151" i="9"/>
  <c r="ER69" i="9"/>
  <c r="EY158" i="9"/>
  <c r="FB147" i="9"/>
  <c r="EZ115" i="9"/>
  <c r="EW112" i="9"/>
  <c r="FB130" i="9"/>
  <c r="ER158" i="9"/>
  <c r="EZ79" i="9"/>
  <c r="EN143" i="9"/>
  <c r="EF68" i="9"/>
  <c r="EZ93" i="9"/>
  <c r="FA85" i="9"/>
  <c r="EN149" i="9"/>
  <c r="EZ148" i="9"/>
  <c r="EY73" i="9"/>
  <c r="EN119" i="9"/>
  <c r="EY120" i="9"/>
  <c r="FA110" i="9"/>
  <c r="EV121" i="9"/>
  <c r="EI158" i="9"/>
  <c r="EI69" i="9"/>
  <c r="EX140" i="9"/>
  <c r="FA68" i="9"/>
  <c r="EV69" i="9"/>
  <c r="EI60" i="9"/>
  <c r="EI159" i="9"/>
  <c r="EX75" i="9"/>
  <c r="EX138" i="9"/>
  <c r="FA152" i="9"/>
  <c r="EV61" i="9"/>
  <c r="EV94" i="9"/>
  <c r="EI96" i="9"/>
  <c r="EX84" i="9"/>
  <c r="EX158" i="9"/>
  <c r="FA94" i="9"/>
  <c r="EV136" i="9"/>
  <c r="EV114" i="9"/>
  <c r="EI140" i="9"/>
  <c r="EX65" i="9"/>
  <c r="EV67" i="9"/>
  <c r="EI67" i="9"/>
  <c r="EX123" i="9"/>
  <c r="FA119" i="9"/>
  <c r="EV148" i="9"/>
  <c r="EI127" i="9"/>
  <c r="EX131" i="9"/>
  <c r="EV62" i="9"/>
  <c r="EX114" i="9"/>
  <c r="EH108" i="9"/>
  <c r="EK89" i="9"/>
  <c r="EX124" i="9"/>
  <c r="EH96" i="9"/>
  <c r="EK70" i="9"/>
  <c r="EL84" i="9"/>
  <c r="EI64" i="9"/>
  <c r="EH159" i="9"/>
  <c r="EK158" i="9"/>
  <c r="EK156" i="9"/>
  <c r="EL94" i="9"/>
  <c r="EI65" i="9"/>
  <c r="EH126" i="9"/>
  <c r="EK65" i="9"/>
  <c r="EK135" i="9"/>
  <c r="EL110" i="9"/>
  <c r="EX128" i="9"/>
  <c r="EH122" i="9"/>
  <c r="EK118" i="9"/>
  <c r="EL117" i="9"/>
  <c r="EI71" i="9"/>
  <c r="EH79" i="9"/>
  <c r="EK121" i="9"/>
  <c r="EL133" i="9"/>
  <c r="DG98" i="9"/>
  <c r="EG116" i="9"/>
  <c r="EG115" i="9"/>
  <c r="ET144" i="9"/>
  <c r="EG98" i="9"/>
  <c r="DG117" i="9"/>
  <c r="EG76" i="9"/>
  <c r="DT87" i="9"/>
  <c r="FB121" i="9"/>
  <c r="ES142" i="9"/>
  <c r="EY119" i="9"/>
  <c r="FB132" i="9"/>
  <c r="EN155" i="9"/>
  <c r="EE70" i="9"/>
  <c r="GE70" i="9" s="1"/>
  <c r="ES127" i="9"/>
  <c r="EE80" i="9"/>
  <c r="GE80" i="9" s="1"/>
  <c r="EZ134" i="9"/>
  <c r="ES114" i="9"/>
  <c r="EE123" i="9"/>
  <c r="GE123" i="9" s="1"/>
  <c r="ER88" i="9"/>
  <c r="EW114" i="9"/>
  <c r="EY137" i="9"/>
  <c r="EY106" i="9"/>
  <c r="EW124" i="9"/>
  <c r="EZ131" i="9"/>
  <c r="EF87" i="9"/>
  <c r="FB114" i="9"/>
  <c r="EZ87" i="9"/>
  <c r="FB148" i="9"/>
  <c r="FB78" i="9"/>
  <c r="FB62" i="9"/>
  <c r="ES80" i="9"/>
  <c r="FB69" i="9"/>
  <c r="EE72" i="9"/>
  <c r="GE72" i="9" s="1"/>
  <c r="EW132" i="9"/>
  <c r="FB67" i="9"/>
  <c r="EY74" i="9"/>
  <c r="EY89" i="9"/>
  <c r="EY115" i="9"/>
  <c r="ES151" i="9"/>
  <c r="EE92" i="9"/>
  <c r="GE92" i="9" s="1"/>
  <c r="EY95" i="9"/>
  <c r="EN91" i="9"/>
  <c r="EY63" i="9"/>
  <c r="ER71" i="9"/>
  <c r="ER92" i="9"/>
  <c r="EW127" i="9"/>
  <c r="EE91" i="9"/>
  <c r="GE91" i="9" s="1"/>
  <c r="EF101" i="9"/>
  <c r="EE139" i="9"/>
  <c r="GE139" i="9" s="1"/>
  <c r="EE117" i="9"/>
  <c r="GE117" i="9" s="1"/>
  <c r="EY103" i="9"/>
  <c r="FB81" i="9"/>
  <c r="EY111" i="9"/>
  <c r="EN121" i="9"/>
  <c r="EN139" i="9"/>
  <c r="EE64" i="9"/>
  <c r="GE64" i="9" s="1"/>
  <c r="EZ157" i="9"/>
  <c r="EN87" i="9"/>
  <c r="ER147" i="9"/>
  <c r="EW138" i="9"/>
  <c r="EN111" i="9"/>
  <c r="EE73" i="9"/>
  <c r="GE73" i="9" s="1"/>
  <c r="EZ153" i="9"/>
  <c r="EE145" i="9"/>
  <c r="GE145" i="9" s="1"/>
  <c r="EF148" i="9"/>
  <c r="EE142" i="9"/>
  <c r="GE142" i="9" s="1"/>
  <c r="EE108" i="9"/>
  <c r="GE108" i="9" s="1"/>
  <c r="EY136" i="9"/>
  <c r="EZ96" i="9"/>
  <c r="ES156" i="9"/>
  <c r="EW142" i="9"/>
  <c r="EZ144" i="9"/>
  <c r="EE113" i="9"/>
  <c r="GE113" i="9" s="1"/>
  <c r="ES64" i="9"/>
  <c r="FA126" i="9"/>
  <c r="EW98" i="9"/>
  <c r="EZ103" i="9"/>
  <c r="EN109" i="9"/>
  <c r="EE75" i="9"/>
  <c r="GE75" i="9" s="1"/>
  <c r="EE99" i="9"/>
  <c r="GE99" i="9" s="1"/>
  <c r="ES137" i="9"/>
  <c r="ES91" i="9"/>
  <c r="FA62" i="9"/>
  <c r="EZ150" i="9"/>
  <c r="EF144" i="9"/>
  <c r="EZ121" i="9"/>
  <c r="FB139" i="9"/>
  <c r="EZ105" i="9"/>
  <c r="EN153" i="9"/>
  <c r="EI141" i="9"/>
  <c r="FA106" i="9"/>
  <c r="EI128" i="9"/>
  <c r="EI80" i="9"/>
  <c r="EK74" i="9"/>
  <c r="EK101" i="9"/>
  <c r="EH138" i="9"/>
  <c r="EX122" i="9"/>
  <c r="EI135" i="9"/>
  <c r="EV83" i="9"/>
  <c r="EH116" i="9"/>
  <c r="EL93" i="9"/>
  <c r="EH75" i="9"/>
  <c r="EK143" i="9"/>
  <c r="EL65" i="9"/>
  <c r="EL61" i="9"/>
  <c r="EQ122" i="9"/>
  <c r="EU148" i="9"/>
  <c r="EU154" i="9"/>
  <c r="EJ146" i="9"/>
  <c r="EK132" i="9"/>
  <c r="EQ128" i="9"/>
  <c r="EQ133" i="9"/>
  <c r="EU149" i="9"/>
  <c r="EJ135" i="9"/>
  <c r="EJ84" i="9"/>
  <c r="EL146" i="9"/>
  <c r="EQ91" i="9"/>
  <c r="EU116" i="9"/>
  <c r="EU110" i="9"/>
  <c r="EJ159" i="9"/>
  <c r="EP60" i="9"/>
  <c r="EQ118" i="9"/>
  <c r="EQ65" i="9"/>
  <c r="EU95" i="9"/>
  <c r="EJ95" i="9"/>
  <c r="EQ102" i="9"/>
  <c r="EQ132" i="9"/>
  <c r="EU142" i="9"/>
  <c r="EJ150" i="9"/>
  <c r="EJ148" i="9"/>
  <c r="EQ63" i="9"/>
  <c r="EU128" i="9"/>
  <c r="EJ121" i="9"/>
  <c r="EJ88" i="9"/>
  <c r="EQ82" i="9"/>
  <c r="EU96" i="9"/>
  <c r="EU159" i="9"/>
  <c r="EJ105" i="9"/>
  <c r="EQ86" i="9"/>
  <c r="EQ84" i="9"/>
  <c r="EU125" i="9"/>
  <c r="EJ142" i="9"/>
  <c r="EP94" i="9"/>
  <c r="EP97" i="9"/>
  <c r="EM65" i="9"/>
  <c r="EO98" i="9"/>
  <c r="EO81" i="9"/>
  <c r="ET105" i="9"/>
  <c r="EP113" i="9"/>
  <c r="EP138" i="9"/>
  <c r="EM138" i="9"/>
  <c r="EO124" i="9"/>
  <c r="ET125" i="9"/>
  <c r="ET98" i="9"/>
  <c r="EM73" i="9"/>
  <c r="EO129" i="9"/>
  <c r="ET121" i="9"/>
  <c r="EP91" i="9"/>
  <c r="EM150" i="9"/>
  <c r="EM118" i="9"/>
  <c r="EO85" i="9"/>
  <c r="ET90" i="9"/>
  <c r="EP102" i="9"/>
  <c r="EM116" i="9"/>
  <c r="EM83" i="9"/>
  <c r="EO152" i="9"/>
  <c r="FA128" i="9"/>
  <c r="EP71" i="9"/>
  <c r="EM140" i="9"/>
  <c r="EM154" i="9"/>
  <c r="EO75" i="9"/>
  <c r="EO142" i="9"/>
  <c r="EP68" i="9"/>
  <c r="EM156" i="9"/>
  <c r="EO138" i="9"/>
  <c r="EO101" i="9"/>
  <c r="EP151" i="9"/>
  <c r="EM124" i="9"/>
  <c r="EM82" i="9"/>
  <c r="EO87" i="9"/>
  <c r="EO77" i="9"/>
  <c r="ET136" i="9"/>
  <c r="DG114" i="9"/>
  <c r="EG73" i="9"/>
  <c r="DG111" i="9"/>
  <c r="ET139" i="9"/>
  <c r="EA104" i="9"/>
  <c r="DG122" i="9"/>
  <c r="DG72" i="9"/>
  <c r="DT143" i="9"/>
  <c r="EA116" i="9"/>
  <c r="DG125" i="9"/>
  <c r="DG68" i="9"/>
  <c r="DT131" i="9"/>
  <c r="DT94" i="9"/>
  <c r="EG81" i="9"/>
  <c r="DG136" i="9"/>
  <c r="DG99" i="9"/>
  <c r="DT106" i="9"/>
  <c r="EG149" i="9"/>
  <c r="DG146" i="9"/>
  <c r="DG95" i="9"/>
  <c r="ET130" i="9"/>
  <c r="DG78" i="9"/>
  <c r="DG129" i="9"/>
  <c r="EG131" i="9"/>
  <c r="DT132" i="9"/>
  <c r="DT150" i="9"/>
  <c r="DO142" i="9"/>
  <c r="DO112" i="9"/>
  <c r="DM94" i="9"/>
  <c r="DP116" i="9"/>
  <c r="DP86" i="9"/>
  <c r="EA100" i="9"/>
  <c r="DO132" i="9"/>
  <c r="DM124" i="9"/>
  <c r="DM65" i="9"/>
  <c r="DP72" i="9"/>
  <c r="DJ104" i="9"/>
  <c r="DT92" i="9"/>
  <c r="DO122" i="9"/>
  <c r="DM116" i="9"/>
  <c r="DM80" i="9"/>
  <c r="DP104" i="9"/>
  <c r="DT122" i="9"/>
  <c r="DT85" i="9"/>
  <c r="DO131" i="9"/>
  <c r="DM114" i="9"/>
  <c r="DP155" i="9"/>
  <c r="DP115" i="9"/>
  <c r="DT129" i="9"/>
  <c r="DO133" i="9"/>
  <c r="DO147" i="9"/>
  <c r="DM132" i="9"/>
  <c r="DP129" i="9"/>
  <c r="DP87" i="9"/>
  <c r="DO105" i="9"/>
  <c r="DO143" i="9"/>
  <c r="DM135" i="9"/>
  <c r="DM136" i="9"/>
  <c r="DP90" i="9"/>
  <c r="DP158" i="9"/>
  <c r="DT78" i="9"/>
  <c r="DO140" i="9"/>
  <c r="DO99" i="9"/>
  <c r="DM109" i="9"/>
  <c r="DP148" i="9"/>
  <c r="DP151" i="9"/>
  <c r="DT109" i="9"/>
  <c r="DO144" i="9"/>
  <c r="DM95" i="9"/>
  <c r="DM92" i="9"/>
  <c r="DP135" i="9"/>
  <c r="DJ125" i="9"/>
  <c r="EE103" i="9"/>
  <c r="GE103" i="9" s="1"/>
  <c r="EW119" i="9"/>
  <c r="EX96" i="9"/>
  <c r="EV153" i="9"/>
  <c r="EI81" i="9"/>
  <c r="EX98" i="9"/>
  <c r="EK68" i="9"/>
  <c r="EK95" i="9"/>
  <c r="EH125" i="9"/>
  <c r="EH127" i="9"/>
  <c r="EX152" i="9"/>
  <c r="EV99" i="9"/>
  <c r="EK81" i="9"/>
  <c r="EL116" i="9"/>
  <c r="EH136" i="9"/>
  <c r="EK124" i="9"/>
  <c r="EL78" i="9"/>
  <c r="EL90" i="9"/>
  <c r="EQ119" i="9"/>
  <c r="EU144" i="9"/>
  <c r="EU146" i="9"/>
  <c r="EJ63" i="9"/>
  <c r="EL98" i="9"/>
  <c r="EQ142" i="9"/>
  <c r="EQ141" i="9"/>
  <c r="EU105" i="9"/>
  <c r="EJ66" i="9"/>
  <c r="EJ108" i="9"/>
  <c r="EL71" i="9"/>
  <c r="EQ79" i="9"/>
  <c r="EU104" i="9"/>
  <c r="EU91" i="9"/>
  <c r="EJ82" i="9"/>
  <c r="EK128" i="9"/>
  <c r="EQ150" i="9"/>
  <c r="EU132" i="9"/>
  <c r="EU87" i="9"/>
  <c r="EK130" i="9"/>
  <c r="EQ106" i="9"/>
  <c r="EU107" i="9"/>
  <c r="EU131" i="9"/>
  <c r="EJ71" i="9"/>
  <c r="EK120" i="9"/>
  <c r="EQ80" i="9"/>
  <c r="EU93" i="9"/>
  <c r="EJ133" i="9"/>
  <c r="EJ85" i="9"/>
  <c r="EQ152" i="9"/>
  <c r="EU120" i="9"/>
  <c r="EU143" i="9"/>
  <c r="EJ61" i="9"/>
  <c r="EQ120" i="9"/>
  <c r="EQ125" i="9"/>
  <c r="EU138" i="9"/>
  <c r="EJ113" i="9"/>
  <c r="EP82" i="9"/>
  <c r="EP61" i="9"/>
  <c r="EM101" i="9"/>
  <c r="EO107" i="9"/>
  <c r="EO134" i="9"/>
  <c r="ET81" i="9"/>
  <c r="EP67" i="9"/>
  <c r="EP125" i="9"/>
  <c r="EM71" i="9"/>
  <c r="EO92" i="9"/>
  <c r="ET72" i="9"/>
  <c r="ET106" i="9"/>
  <c r="EM133" i="9"/>
  <c r="EO73" i="9"/>
  <c r="ET89" i="9"/>
  <c r="EP114" i="9"/>
  <c r="EM148" i="9"/>
  <c r="EM79" i="9"/>
  <c r="EO97" i="9"/>
  <c r="ET126" i="9"/>
  <c r="EP72" i="9"/>
  <c r="EM72" i="9"/>
  <c r="EM127" i="9"/>
  <c r="EO116" i="9"/>
  <c r="ET117" i="9"/>
  <c r="EP123" i="9"/>
  <c r="EM76" i="9"/>
  <c r="EM87" i="9"/>
  <c r="EO127" i="9"/>
  <c r="ET133" i="9"/>
  <c r="EP88" i="9"/>
  <c r="EM92" i="9"/>
  <c r="EO71" i="9"/>
  <c r="EO117" i="9"/>
  <c r="EP118" i="9"/>
  <c r="EM96" i="9"/>
  <c r="EM142" i="9"/>
  <c r="EO67" i="9"/>
  <c r="EO66" i="9"/>
  <c r="ET76" i="9"/>
  <c r="DG142" i="9"/>
  <c r="DG89" i="9"/>
  <c r="DG127" i="9"/>
  <c r="ET147" i="9"/>
  <c r="DG126" i="9"/>
  <c r="DG85" i="9"/>
  <c r="EG68" i="9"/>
  <c r="DT128" i="9"/>
  <c r="DG102" i="9"/>
  <c r="DG81" i="9"/>
  <c r="EG64" i="9"/>
  <c r="DT88" i="9"/>
  <c r="DT86" i="9"/>
  <c r="EG137" i="9"/>
  <c r="DG96" i="9"/>
  <c r="DG67" i="9"/>
  <c r="ET70" i="9"/>
  <c r="EG85" i="9"/>
  <c r="DG92" i="9"/>
  <c r="DG63" i="9"/>
  <c r="DT142" i="9"/>
  <c r="EG86" i="9"/>
  <c r="EG148" i="9"/>
  <c r="EG151" i="9"/>
  <c r="DT95" i="9"/>
  <c r="DT118" i="9"/>
  <c r="DO66" i="9"/>
  <c r="DO156" i="9"/>
  <c r="DM101" i="9"/>
  <c r="DP140" i="9"/>
  <c r="DT157" i="9"/>
  <c r="DO150" i="9"/>
  <c r="DO84" i="9"/>
  <c r="DM110" i="9"/>
  <c r="DM125" i="9"/>
  <c r="DP103" i="9"/>
  <c r="DT134" i="9"/>
  <c r="DT133" i="9"/>
  <c r="DO98" i="9"/>
  <c r="DM118" i="9"/>
  <c r="DP121" i="9"/>
  <c r="DP139" i="9"/>
  <c r="DT117" i="9"/>
  <c r="DO106" i="9"/>
  <c r="DO146" i="9"/>
  <c r="DM154" i="9"/>
  <c r="DP93" i="9"/>
  <c r="DP67" i="9"/>
  <c r="DT105" i="9"/>
  <c r="DO81" i="9"/>
  <c r="DO159" i="9"/>
  <c r="DM86" i="9"/>
  <c r="DP81" i="9"/>
  <c r="DP150" i="9"/>
  <c r="DO121" i="9"/>
  <c r="DO139" i="9"/>
  <c r="DM142" i="9"/>
  <c r="DM120" i="9"/>
  <c r="DP156" i="9"/>
  <c r="DP66" i="9"/>
  <c r="DT76" i="9"/>
  <c r="DO148" i="9"/>
  <c r="DO67" i="9"/>
  <c r="DM77" i="9"/>
  <c r="DP112" i="9"/>
  <c r="DP75" i="9"/>
  <c r="DT125" i="9"/>
  <c r="DO136" i="9"/>
  <c r="DM140" i="9"/>
  <c r="DP125" i="9"/>
  <c r="DP122" i="9"/>
  <c r="DJ72" i="9"/>
  <c r="DU119" i="9"/>
  <c r="ER103" i="9"/>
  <c r="EF141" i="9"/>
  <c r="FA122" i="9"/>
  <c r="EI144" i="9"/>
  <c r="FA95" i="9"/>
  <c r="EV126" i="9"/>
  <c r="EL73" i="9"/>
  <c r="EK72" i="9"/>
  <c r="EK60" i="9"/>
  <c r="EH88" i="9"/>
  <c r="EH143" i="9"/>
  <c r="EI147" i="9"/>
  <c r="EK129" i="9"/>
  <c r="EL106" i="9"/>
  <c r="EH100" i="9"/>
  <c r="EK96" i="9"/>
  <c r="EL74" i="9"/>
  <c r="EL147" i="9"/>
  <c r="EQ151" i="9"/>
  <c r="EU68" i="9"/>
  <c r="EU67" i="9"/>
  <c r="EJ99" i="9"/>
  <c r="EL150" i="9"/>
  <c r="EQ67" i="9"/>
  <c r="EQ117" i="9"/>
  <c r="EU98" i="9"/>
  <c r="EJ130" i="9"/>
  <c r="EP106" i="9"/>
  <c r="EL143" i="9"/>
  <c r="EQ95" i="9"/>
  <c r="EU88" i="9"/>
  <c r="EU79" i="9"/>
  <c r="EJ131" i="9"/>
  <c r="EL112" i="9"/>
  <c r="EQ99" i="9"/>
  <c r="EU136" i="9"/>
  <c r="EU147" i="9"/>
  <c r="EK119" i="9"/>
  <c r="EQ75" i="9"/>
  <c r="EU140" i="9"/>
  <c r="EU111" i="9"/>
  <c r="EJ89" i="9"/>
  <c r="EL148" i="9"/>
  <c r="EQ108" i="9"/>
  <c r="EU78" i="9"/>
  <c r="EJ102" i="9"/>
  <c r="EJ116" i="9"/>
  <c r="EQ144" i="9"/>
  <c r="EU80" i="9"/>
  <c r="EJ127" i="9"/>
  <c r="EL87" i="9"/>
  <c r="EQ134" i="9"/>
  <c r="EQ93" i="9"/>
  <c r="EU126" i="9"/>
  <c r="EJ117" i="9"/>
  <c r="EP111" i="9"/>
  <c r="EP157" i="9"/>
  <c r="EM105" i="9"/>
  <c r="EO83" i="9"/>
  <c r="EO70" i="9"/>
  <c r="ET140" i="9"/>
  <c r="EP115" i="9"/>
  <c r="EM132" i="9"/>
  <c r="EM102" i="9"/>
  <c r="EO132" i="9"/>
  <c r="ET101" i="9"/>
  <c r="EP137" i="9"/>
  <c r="EM141" i="9"/>
  <c r="EO89" i="9"/>
  <c r="ET129" i="9"/>
  <c r="EP74" i="9"/>
  <c r="EM104" i="9"/>
  <c r="EM123" i="9"/>
  <c r="EO69" i="9"/>
  <c r="ET138" i="9"/>
  <c r="EP64" i="9"/>
  <c r="EM68" i="9"/>
  <c r="EM131" i="9"/>
  <c r="EO100" i="9"/>
  <c r="ET68" i="9"/>
  <c r="EP158" i="9"/>
  <c r="EM88" i="9"/>
  <c r="EM107" i="9"/>
  <c r="EO72" i="9"/>
  <c r="ET84" i="9"/>
  <c r="EP144" i="9"/>
  <c r="EM112" i="9"/>
  <c r="EO147" i="9"/>
  <c r="EO145" i="9"/>
  <c r="EP139" i="9"/>
  <c r="EM152" i="9"/>
  <c r="EM63" i="9"/>
  <c r="EO63" i="9"/>
  <c r="EO102" i="9"/>
  <c r="ET148" i="9"/>
  <c r="DG66" i="9"/>
  <c r="DG148" i="9"/>
  <c r="EG63" i="9"/>
  <c r="ET83" i="9"/>
  <c r="DG60" i="9"/>
  <c r="EG65" i="9"/>
  <c r="DG135" i="9"/>
  <c r="ET123" i="9"/>
  <c r="DG106" i="9"/>
  <c r="EG61" i="9"/>
  <c r="EG99" i="9"/>
  <c r="DT115" i="9"/>
  <c r="FA107" i="9"/>
  <c r="DG121" i="9"/>
  <c r="DG64" i="9"/>
  <c r="ET91" i="9"/>
  <c r="FA148" i="9"/>
  <c r="EG136" i="9"/>
  <c r="EG88" i="9"/>
  <c r="ET143" i="9"/>
  <c r="ET112" i="9"/>
  <c r="DG134" i="9"/>
  <c r="EG120" i="9"/>
  <c r="EG143" i="9"/>
  <c r="ET63" i="9"/>
  <c r="DT63" i="9"/>
  <c r="DO126" i="9"/>
  <c r="DO91" i="9"/>
  <c r="DM69" i="9"/>
  <c r="DP88" i="9"/>
  <c r="DT100" i="9"/>
  <c r="DO110" i="9"/>
  <c r="DO127" i="9"/>
  <c r="DM146" i="9"/>
  <c r="DM128" i="9"/>
  <c r="DP99" i="9"/>
  <c r="DT112" i="9"/>
  <c r="EA60" i="9"/>
  <c r="DO128" i="9"/>
  <c r="DM62" i="9"/>
  <c r="DP157" i="9"/>
  <c r="DP127" i="9"/>
  <c r="DT124" i="9"/>
  <c r="DO86" i="9"/>
  <c r="DO79" i="9"/>
  <c r="DM157" i="9"/>
  <c r="DP154" i="9"/>
  <c r="DP126" i="9"/>
  <c r="DT97" i="9"/>
  <c r="DO109" i="9"/>
  <c r="DO107" i="9"/>
  <c r="DM134" i="9"/>
  <c r="DP153" i="9"/>
  <c r="DT77" i="9"/>
  <c r="DO152" i="9"/>
  <c r="DO111" i="9"/>
  <c r="DM126" i="9"/>
  <c r="DM144" i="9"/>
  <c r="DP124" i="9"/>
  <c r="DP94" i="9"/>
  <c r="DT84" i="9"/>
  <c r="DO96" i="9"/>
  <c r="DM111" i="9"/>
  <c r="DM112" i="9"/>
  <c r="DP120" i="9"/>
  <c r="DJ76" i="9"/>
  <c r="DT93" i="9"/>
  <c r="DO92" i="9"/>
  <c r="DM149" i="9"/>
  <c r="DP105" i="9"/>
  <c r="DP106" i="9"/>
  <c r="DJ71" i="9"/>
  <c r="DU139" i="9"/>
  <c r="EF117" i="9"/>
  <c r="FB154" i="9"/>
  <c r="EV81" i="9"/>
  <c r="EI108" i="9"/>
  <c r="EV80" i="9"/>
  <c r="EX125" i="9"/>
  <c r="EV129" i="9"/>
  <c r="EL101" i="9"/>
  <c r="EK71" i="9"/>
  <c r="EH149" i="9"/>
  <c r="EK73" i="9"/>
  <c r="EX63" i="9"/>
  <c r="EK117" i="9"/>
  <c r="EL158" i="9"/>
  <c r="EH132" i="9"/>
  <c r="EK108" i="9"/>
  <c r="EL114" i="9"/>
  <c r="EL107" i="9"/>
  <c r="EQ111" i="9"/>
  <c r="EU64" i="9"/>
  <c r="EJ101" i="9"/>
  <c r="EJ76" i="9"/>
  <c r="EL126" i="9"/>
  <c r="EQ155" i="9"/>
  <c r="EU150" i="9"/>
  <c r="EU74" i="9"/>
  <c r="EJ118" i="9"/>
  <c r="EP153" i="9"/>
  <c r="EL64" i="9"/>
  <c r="EQ68" i="9"/>
  <c r="EU81" i="9"/>
  <c r="EU119" i="9"/>
  <c r="EJ69" i="9"/>
  <c r="EL60" i="9"/>
  <c r="EQ135" i="9"/>
  <c r="EU85" i="9"/>
  <c r="EU99" i="9"/>
  <c r="EL86" i="9"/>
  <c r="EQ107" i="9"/>
  <c r="EU76" i="9"/>
  <c r="EU151" i="9"/>
  <c r="EJ139" i="9"/>
  <c r="EL123" i="9"/>
  <c r="EQ101" i="9"/>
  <c r="EU62" i="9"/>
  <c r="EJ109" i="9"/>
  <c r="EL85" i="9"/>
  <c r="EQ139" i="9"/>
  <c r="EU61" i="9"/>
  <c r="EJ94" i="9"/>
  <c r="EL83" i="9"/>
  <c r="EQ94" i="9"/>
  <c r="EQ89" i="9"/>
  <c r="EU63" i="9"/>
  <c r="EJ65" i="9"/>
  <c r="EP143" i="9"/>
  <c r="EP117" i="9"/>
  <c r="EM126" i="9"/>
  <c r="EO79" i="9"/>
  <c r="EO106" i="9"/>
  <c r="ET74" i="9"/>
  <c r="EP122" i="9"/>
  <c r="EM136" i="9"/>
  <c r="EM151" i="9"/>
  <c r="EO121" i="9"/>
  <c r="ET61" i="9"/>
  <c r="EP131" i="9"/>
  <c r="EM122" i="9"/>
  <c r="EO82" i="9"/>
  <c r="ET108" i="9"/>
  <c r="EP104" i="9"/>
  <c r="EM81" i="9"/>
  <c r="EM95" i="9"/>
  <c r="EO86" i="9"/>
  <c r="ET102" i="9"/>
  <c r="EP108" i="9"/>
  <c r="EM85" i="9"/>
  <c r="EO156" i="9"/>
  <c r="EO61" i="9"/>
  <c r="ET60" i="9"/>
  <c r="EP80" i="9"/>
  <c r="EM128" i="9"/>
  <c r="EM159" i="9"/>
  <c r="EO96" i="9"/>
  <c r="ET62" i="9"/>
  <c r="EP92" i="9"/>
  <c r="EM153" i="9"/>
  <c r="EO151" i="9"/>
  <c r="EO62" i="9"/>
  <c r="EP120" i="9"/>
  <c r="EM60" i="9"/>
  <c r="EM139" i="9"/>
  <c r="EO80" i="9"/>
  <c r="FA92" i="9"/>
  <c r="ET82" i="9"/>
  <c r="EG74" i="9"/>
  <c r="DG156" i="9"/>
  <c r="EG83" i="9"/>
  <c r="ET79" i="9"/>
  <c r="DG110" i="9"/>
  <c r="DG130" i="9"/>
  <c r="EG111" i="9"/>
  <c r="ET127" i="9"/>
  <c r="DG90" i="9"/>
  <c r="DG157" i="9"/>
  <c r="EG95" i="9"/>
  <c r="ET119" i="9"/>
  <c r="EG126" i="9"/>
  <c r="DG77" i="9"/>
  <c r="DG124" i="9"/>
  <c r="DT139" i="9"/>
  <c r="EG102" i="9"/>
  <c r="DG73" i="9"/>
  <c r="DG120" i="9"/>
  <c r="ET99" i="9"/>
  <c r="DT149" i="9"/>
  <c r="EG113" i="9"/>
  <c r="EG91" i="9"/>
  <c r="DG91" i="9"/>
  <c r="DT75" i="9"/>
  <c r="DT82" i="9"/>
  <c r="DO145" i="9"/>
  <c r="DM123" i="9"/>
  <c r="DM88" i="9"/>
  <c r="DP118" i="9"/>
  <c r="DT140" i="9"/>
  <c r="DO62" i="9"/>
  <c r="DO87" i="9"/>
  <c r="DM66" i="9"/>
  <c r="DM84" i="9"/>
  <c r="DP143" i="9"/>
  <c r="DT70" i="9"/>
  <c r="DO118" i="9"/>
  <c r="DO80" i="9"/>
  <c r="DM141" i="9"/>
  <c r="DP61" i="9"/>
  <c r="DP131" i="9"/>
  <c r="DT104" i="9"/>
  <c r="DO158" i="9"/>
  <c r="DM119" i="9"/>
  <c r="DM137" i="9"/>
  <c r="DP152" i="9"/>
  <c r="DJ84" i="9"/>
  <c r="DT65" i="9"/>
  <c r="DO125" i="9"/>
  <c r="DO75" i="9"/>
  <c r="DM133" i="9"/>
  <c r="DP144" i="9"/>
  <c r="DT141" i="9"/>
  <c r="DO100" i="9"/>
  <c r="DO103" i="9"/>
  <c r="DM82" i="9"/>
  <c r="DM100" i="9"/>
  <c r="DP132" i="9"/>
  <c r="DP71" i="9"/>
  <c r="DO74" i="9"/>
  <c r="DO64" i="9"/>
  <c r="DM131" i="9"/>
  <c r="DM96" i="9"/>
  <c r="DP137" i="9"/>
  <c r="DT158" i="9"/>
  <c r="DO70" i="9"/>
  <c r="DO116" i="9"/>
  <c r="DM74" i="9"/>
  <c r="EY101" i="9"/>
  <c r="EF98" i="9"/>
  <c r="EI88" i="9"/>
  <c r="EX88" i="9"/>
  <c r="EI143" i="9"/>
  <c r="EH148" i="9"/>
  <c r="EI121" i="9"/>
  <c r="EL154" i="9"/>
  <c r="EK76" i="9"/>
  <c r="EK157" i="9"/>
  <c r="EK146" i="9"/>
  <c r="EX134" i="9"/>
  <c r="EK154" i="9"/>
  <c r="EV144" i="9"/>
  <c r="EH78" i="9"/>
  <c r="EK116" i="9"/>
  <c r="EL63" i="9"/>
  <c r="EL155" i="9"/>
  <c r="EQ104" i="9"/>
  <c r="EU73" i="9"/>
  <c r="EJ78" i="9"/>
  <c r="EJ64" i="9"/>
  <c r="EL131" i="9"/>
  <c r="EQ83" i="9"/>
  <c r="EU124" i="9"/>
  <c r="EU86" i="9"/>
  <c r="EJ126" i="9"/>
  <c r="EP126" i="9"/>
  <c r="EQ66" i="9"/>
  <c r="EQ137" i="9"/>
  <c r="EU117" i="9"/>
  <c r="EU134" i="9"/>
  <c r="EJ87" i="9"/>
  <c r="EL144" i="9"/>
  <c r="EQ103" i="9"/>
  <c r="EU121" i="9"/>
  <c r="EJ111" i="9"/>
  <c r="EL88" i="9"/>
  <c r="EQ159" i="9"/>
  <c r="EU100" i="9"/>
  <c r="EU127" i="9"/>
  <c r="EJ147" i="9"/>
  <c r="EL80" i="9"/>
  <c r="EQ81" i="9"/>
  <c r="EU102" i="9"/>
  <c r="EJ154" i="9"/>
  <c r="EL122" i="9"/>
  <c r="EQ124" i="9"/>
  <c r="EU101" i="9"/>
  <c r="EJ122" i="9"/>
  <c r="EL119" i="9"/>
  <c r="EQ87" i="9"/>
  <c r="EU60" i="9"/>
  <c r="EJ119" i="9"/>
  <c r="EJ115" i="9"/>
  <c r="EP159" i="9"/>
  <c r="EM158" i="9"/>
  <c r="EM67" i="9"/>
  <c r="EO155" i="9"/>
  <c r="EO126" i="9"/>
  <c r="ET156" i="9"/>
  <c r="EP127" i="9"/>
  <c r="EM69" i="9"/>
  <c r="EM99" i="9"/>
  <c r="EO78" i="9"/>
  <c r="ET109" i="9"/>
  <c r="EP79" i="9"/>
  <c r="EM75" i="9"/>
  <c r="EO150" i="9"/>
  <c r="EJ128" i="9"/>
  <c r="EP73" i="9"/>
  <c r="EM137" i="9"/>
  <c r="EO135" i="9"/>
  <c r="FA124" i="9"/>
  <c r="EJ97" i="9"/>
  <c r="EP65" i="9"/>
  <c r="EM117" i="9"/>
  <c r="EO139" i="9"/>
  <c r="EO141" i="9"/>
  <c r="ET146" i="9"/>
  <c r="EP112" i="9"/>
  <c r="EM113" i="9"/>
  <c r="EO114" i="9"/>
  <c r="EO93" i="9"/>
  <c r="ET154" i="9"/>
  <c r="EP134" i="9"/>
  <c r="EM114" i="9"/>
  <c r="EO131" i="9"/>
  <c r="ET149" i="9"/>
  <c r="EP152" i="9"/>
  <c r="EM61" i="9"/>
  <c r="EM119" i="9"/>
  <c r="EO128" i="9"/>
  <c r="ET159" i="9"/>
  <c r="ET116" i="9"/>
  <c r="EG97" i="9"/>
  <c r="EG96" i="9"/>
  <c r="EG71" i="9"/>
  <c r="DT123" i="9"/>
  <c r="DG62" i="9"/>
  <c r="DG144" i="9"/>
  <c r="DG151" i="9"/>
  <c r="ET94" i="9"/>
  <c r="EG142" i="9"/>
  <c r="EG124" i="9"/>
  <c r="DG123" i="9"/>
  <c r="ET132" i="9"/>
  <c r="EG150" i="9"/>
  <c r="DG109" i="9"/>
  <c r="EG135" i="9"/>
  <c r="DT147" i="9"/>
  <c r="EG118" i="9"/>
  <c r="DG105" i="9"/>
  <c r="DG159" i="9"/>
  <c r="DT127" i="9"/>
  <c r="EA64" i="9"/>
  <c r="EG141" i="9"/>
  <c r="DG88" i="9"/>
  <c r="DG154" i="9"/>
  <c r="DT130" i="9"/>
  <c r="DT60" i="9"/>
  <c r="DO65" i="9"/>
  <c r="DM83" i="9"/>
  <c r="DP117" i="9"/>
  <c r="DP91" i="9"/>
  <c r="DT61" i="9"/>
  <c r="DO102" i="9"/>
  <c r="DM103" i="9"/>
  <c r="DM90" i="9"/>
  <c r="DP138" i="9"/>
  <c r="DP95" i="9"/>
  <c r="DT113" i="9"/>
  <c r="DO90" i="9"/>
  <c r="DO83" i="9"/>
  <c r="DM113" i="9"/>
  <c r="DP69" i="9"/>
  <c r="DP63" i="9"/>
  <c r="DT145" i="9"/>
  <c r="DO85" i="9"/>
  <c r="DM150" i="9"/>
  <c r="DM89" i="9"/>
  <c r="DP146" i="9"/>
  <c r="DT146" i="9"/>
  <c r="DT152" i="9"/>
  <c r="DO130" i="9"/>
  <c r="DM115" i="9"/>
  <c r="DM85" i="9"/>
  <c r="DP130" i="9"/>
  <c r="DO78" i="9"/>
  <c r="DO68" i="9"/>
  <c r="DO71" i="9"/>
  <c r="DM106" i="9"/>
  <c r="DM68" i="9"/>
  <c r="DP70" i="9"/>
  <c r="DP79" i="9"/>
  <c r="DO154" i="9"/>
  <c r="DO120" i="9"/>
  <c r="DM122" i="9"/>
  <c r="DM64" i="9"/>
  <c r="DP92" i="9"/>
  <c r="DT138" i="9"/>
  <c r="DO129" i="9"/>
  <c r="DO95" i="9"/>
  <c r="DM98" i="9"/>
  <c r="DP145" i="9"/>
  <c r="DJ124" i="9"/>
  <c r="DJ105" i="9"/>
  <c r="DU124" i="9"/>
  <c r="DU128" i="9"/>
  <c r="DQ64" i="9"/>
  <c r="ER146" i="9"/>
  <c r="FA61" i="9"/>
  <c r="EI72" i="9"/>
  <c r="EH106" i="9"/>
  <c r="EX142" i="9"/>
  <c r="EK105" i="9"/>
  <c r="EH129" i="9"/>
  <c r="EV72" i="9"/>
  <c r="EL145" i="9"/>
  <c r="EK151" i="9"/>
  <c r="EK100" i="9"/>
  <c r="EH74" i="9"/>
  <c r="EK104" i="9"/>
  <c r="EX101" i="9"/>
  <c r="EK153" i="9"/>
  <c r="EL76" i="9"/>
  <c r="EL91" i="9"/>
  <c r="EQ90" i="9"/>
  <c r="EQ129" i="9"/>
  <c r="EU133" i="9"/>
  <c r="EJ114" i="9"/>
  <c r="EJ104" i="9"/>
  <c r="EQ112" i="9"/>
  <c r="EQ64" i="9"/>
  <c r="EU72" i="9"/>
  <c r="EU75" i="9"/>
  <c r="EJ103" i="9"/>
  <c r="EP155" i="9"/>
  <c r="EQ130" i="9"/>
  <c r="EQ61" i="9"/>
  <c r="EU89" i="9"/>
  <c r="EJ143" i="9"/>
  <c r="EJ96" i="9"/>
  <c r="EL127" i="9"/>
  <c r="EQ72" i="9"/>
  <c r="EU137" i="9"/>
  <c r="EJ77" i="9"/>
  <c r="EL140" i="9"/>
  <c r="EQ76" i="9"/>
  <c r="EU145" i="9"/>
  <c r="EJ151" i="9"/>
  <c r="EJ152" i="9"/>
  <c r="EQ78" i="9"/>
  <c r="EU156" i="9"/>
  <c r="EU135" i="9"/>
  <c r="EJ67" i="9"/>
  <c r="EL111" i="9"/>
  <c r="EQ140" i="9"/>
  <c r="EU118" i="9"/>
  <c r="EJ137" i="9"/>
  <c r="EL128" i="9"/>
  <c r="EQ147" i="9"/>
  <c r="EU152" i="9"/>
  <c r="EJ70" i="9"/>
  <c r="EJ92" i="9"/>
  <c r="EP135" i="9"/>
  <c r="EM144" i="9"/>
  <c r="EM143" i="9"/>
  <c r="EO84" i="9"/>
  <c r="FA156" i="9"/>
  <c r="ET86" i="9"/>
  <c r="EP147" i="9"/>
  <c r="EM109" i="9"/>
  <c r="EM94" i="9"/>
  <c r="EO118" i="9"/>
  <c r="ET100" i="9"/>
  <c r="EP77" i="9"/>
  <c r="EM103" i="9"/>
  <c r="FA104" i="9"/>
  <c r="EP142" i="9"/>
  <c r="EP116" i="9"/>
  <c r="EM149" i="9"/>
  <c r="EO91" i="9"/>
  <c r="ET73" i="9"/>
  <c r="EJ124" i="9"/>
  <c r="EP146" i="9"/>
  <c r="EM70" i="9"/>
  <c r="EO115" i="9"/>
  <c r="EO105" i="9"/>
  <c r="ET120" i="9"/>
  <c r="EP76" i="9"/>
  <c r="EM145" i="9"/>
  <c r="EO159" i="9"/>
  <c r="EO157" i="9"/>
  <c r="EJ132" i="9"/>
  <c r="EP90" i="9"/>
  <c r="EM111" i="9"/>
  <c r="EO76" i="9"/>
  <c r="EJ112" i="9"/>
  <c r="EP154" i="9"/>
  <c r="EM93" i="9"/>
  <c r="EM110" i="9"/>
  <c r="EO140" i="9"/>
  <c r="ET85" i="9"/>
  <c r="ET75" i="9"/>
  <c r="EG117" i="9"/>
  <c r="DG108" i="9"/>
  <c r="DG79" i="9"/>
  <c r="ET122" i="9"/>
  <c r="EG70" i="9"/>
  <c r="EG140" i="9"/>
  <c r="EG67" i="9"/>
  <c r="ET96" i="9"/>
  <c r="EG66" i="9"/>
  <c r="EG132" i="9"/>
  <c r="DG147" i="9"/>
  <c r="DT107" i="9"/>
  <c r="DG86" i="9"/>
  <c r="DG153" i="9"/>
  <c r="EG130" i="9"/>
  <c r="ET111" i="9"/>
  <c r="DG82" i="9"/>
  <c r="DG133" i="9"/>
  <c r="EG155" i="9"/>
  <c r="DT151" i="9"/>
  <c r="FA116" i="9"/>
  <c r="DG149" i="9"/>
  <c r="EG84" i="9"/>
  <c r="ET107" i="9"/>
  <c r="ET118" i="9"/>
  <c r="DT108" i="9"/>
  <c r="DO93" i="9"/>
  <c r="DM91" i="9"/>
  <c r="DP62" i="9"/>
  <c r="DP119" i="9"/>
  <c r="DT137" i="9"/>
  <c r="DO117" i="9"/>
  <c r="DM151" i="9"/>
  <c r="DM148" i="9"/>
  <c r="DP133" i="9"/>
  <c r="DP147" i="9"/>
  <c r="DT68" i="9"/>
  <c r="DO60" i="9"/>
  <c r="DM99" i="9"/>
  <c r="DM93" i="9"/>
  <c r="DP109" i="9"/>
  <c r="DJ128" i="9"/>
  <c r="DT81" i="9"/>
  <c r="DO137" i="9"/>
  <c r="DM71" i="9"/>
  <c r="DM156" i="9"/>
  <c r="DP100" i="9"/>
  <c r="DT98" i="9"/>
  <c r="DO153" i="9"/>
  <c r="DO104" i="9"/>
  <c r="DM143" i="9"/>
  <c r="DM152" i="9"/>
  <c r="DP80" i="9"/>
  <c r="DO94" i="9"/>
  <c r="DO124" i="9"/>
  <c r="DM107" i="9"/>
  <c r="DM130" i="9"/>
  <c r="DP60" i="9"/>
  <c r="DP96" i="9"/>
  <c r="DJ100" i="9"/>
  <c r="DO157" i="9"/>
  <c r="DO119" i="9"/>
  <c r="DM78" i="9"/>
  <c r="DP149" i="9"/>
  <c r="DP84" i="9"/>
  <c r="DT79" i="9"/>
  <c r="EY138" i="9"/>
  <c r="EV125" i="9"/>
  <c r="EX119" i="9"/>
  <c r="FA159" i="9"/>
  <c r="FA87" i="9"/>
  <c r="EX149" i="9"/>
  <c r="EH112" i="9"/>
  <c r="EX71" i="9"/>
  <c r="FA133" i="9"/>
  <c r="EL125" i="9"/>
  <c r="EL68" i="9"/>
  <c r="EH115" i="9"/>
  <c r="EK88" i="9"/>
  <c r="EH119" i="9"/>
  <c r="EK86" i="9"/>
  <c r="EL132" i="9"/>
  <c r="EL102" i="9"/>
  <c r="EQ138" i="9"/>
  <c r="EQ97" i="9"/>
  <c r="EU141" i="9"/>
  <c r="EJ86" i="9"/>
  <c r="EP121" i="9"/>
  <c r="EQ136" i="9"/>
  <c r="EQ156" i="9"/>
  <c r="EU84" i="9"/>
  <c r="EU115" i="9"/>
  <c r="EJ157" i="9"/>
  <c r="EP87" i="9"/>
  <c r="EQ110" i="9"/>
  <c r="EQ145" i="9"/>
  <c r="EU106" i="9"/>
  <c r="EJ129" i="9"/>
  <c r="EJ75" i="9"/>
  <c r="EL100" i="9"/>
  <c r="EQ92" i="9"/>
  <c r="EU114" i="9"/>
  <c r="EJ125" i="9"/>
  <c r="EL134" i="9"/>
  <c r="EQ100" i="9"/>
  <c r="EU113" i="9"/>
  <c r="EJ74" i="9"/>
  <c r="EJ144" i="9"/>
  <c r="EQ115" i="9"/>
  <c r="EU92" i="9"/>
  <c r="EU139" i="9"/>
  <c r="EJ91" i="9"/>
  <c r="EL139" i="9"/>
  <c r="EQ105" i="9"/>
  <c r="EU82" i="9"/>
  <c r="EJ158" i="9"/>
  <c r="EL103" i="9"/>
  <c r="EQ123" i="9"/>
  <c r="EU65" i="9"/>
  <c r="EJ90" i="9"/>
  <c r="EJ145" i="9"/>
  <c r="EP132" i="9"/>
  <c r="EM100" i="9"/>
  <c r="EM147" i="9"/>
  <c r="EO112" i="9"/>
  <c r="ET151" i="9"/>
  <c r="ET67" i="9"/>
  <c r="EP156" i="9"/>
  <c r="EM129" i="9"/>
  <c r="EO146" i="9"/>
  <c r="FA100" i="9"/>
  <c r="ET153" i="9"/>
  <c r="EP89" i="9"/>
  <c r="EM91" i="9"/>
  <c r="ET157" i="9"/>
  <c r="EP95" i="9"/>
  <c r="EP133" i="9"/>
  <c r="EM62" i="9"/>
  <c r="EO64" i="9"/>
  <c r="ET65" i="9"/>
  <c r="EP119" i="9"/>
  <c r="EP62" i="9"/>
  <c r="EM98" i="9"/>
  <c r="EO122" i="9"/>
  <c r="EO133" i="9"/>
  <c r="EP78" i="9"/>
  <c r="EP100" i="9"/>
  <c r="EM106" i="9"/>
  <c r="EO143" i="9"/>
  <c r="EO125" i="9"/>
  <c r="EP110" i="9"/>
  <c r="EP85" i="9"/>
  <c r="EM115" i="9"/>
  <c r="EO104" i="9"/>
  <c r="EP129" i="9"/>
  <c r="EP148" i="9"/>
  <c r="EM97" i="9"/>
  <c r="EO130" i="9"/>
  <c r="EO109" i="9"/>
  <c r="ET77" i="9"/>
  <c r="FA155" i="9"/>
  <c r="EG93" i="9"/>
  <c r="DG76" i="9"/>
  <c r="EG138" i="9"/>
  <c r="DT96" i="9"/>
  <c r="EG129" i="9"/>
  <c r="DG116" i="9"/>
  <c r="DG107" i="9"/>
  <c r="DT99" i="9"/>
  <c r="EG121" i="9"/>
  <c r="DG112" i="9"/>
  <c r="DG103" i="9"/>
  <c r="DT71" i="9"/>
  <c r="EG110" i="9"/>
  <c r="DG138" i="9"/>
  <c r="DG119" i="9"/>
  <c r="ET155" i="9"/>
  <c r="EG90" i="9"/>
  <c r="EG152" i="9"/>
  <c r="EG106" i="9"/>
  <c r="DT144" i="9"/>
  <c r="EG89" i="9"/>
  <c r="DG69" i="9"/>
  <c r="EG159" i="9"/>
  <c r="ET87" i="9"/>
  <c r="ET114" i="9"/>
  <c r="DT153" i="9"/>
  <c r="DO138" i="9"/>
  <c r="DM158" i="9"/>
  <c r="DP89" i="9"/>
  <c r="DP159" i="9"/>
  <c r="DT73" i="9"/>
  <c r="DO61" i="9"/>
  <c r="DM79" i="9"/>
  <c r="DM117" i="9"/>
  <c r="DP101" i="9"/>
  <c r="DP78" i="9"/>
  <c r="DT136" i="9"/>
  <c r="DO113" i="9"/>
  <c r="DM147" i="9"/>
  <c r="DM61" i="9"/>
  <c r="DP73" i="9"/>
  <c r="DJ145" i="9"/>
  <c r="DT101" i="9"/>
  <c r="DO108" i="9"/>
  <c r="DM159" i="9"/>
  <c r="DM108" i="9"/>
  <c r="DP123" i="9"/>
  <c r="DT90" i="9"/>
  <c r="DO82" i="9"/>
  <c r="DO72" i="9"/>
  <c r="DM67" i="9"/>
  <c r="DM104" i="9"/>
  <c r="DP82" i="9"/>
  <c r="DO114" i="9"/>
  <c r="DO155" i="9"/>
  <c r="DM139" i="9"/>
  <c r="DM129" i="9"/>
  <c r="DP97" i="9"/>
  <c r="DP108" i="9"/>
  <c r="DT120" i="9"/>
  <c r="DO73" i="9"/>
  <c r="DO115" i="9"/>
  <c r="DM102" i="9"/>
  <c r="DP65" i="9"/>
  <c r="DP74" i="9"/>
  <c r="DT102" i="9"/>
  <c r="DO69" i="9"/>
  <c r="DM127" i="9"/>
  <c r="DM105" i="9"/>
  <c r="FA67" i="9"/>
  <c r="EI76" i="9"/>
  <c r="EL151" i="9"/>
  <c r="EU77" i="9"/>
  <c r="EJ120" i="9"/>
  <c r="EJ98" i="9"/>
  <c r="EU130" i="9"/>
  <c r="EM64" i="9"/>
  <c r="ET152" i="9"/>
  <c r="EO148" i="9"/>
  <c r="EP93" i="9"/>
  <c r="EP98" i="9"/>
  <c r="EG72" i="9"/>
  <c r="DG100" i="9"/>
  <c r="EG100" i="9"/>
  <c r="DT89" i="9"/>
  <c r="DM97" i="9"/>
  <c r="DT154" i="9"/>
  <c r="DO151" i="9"/>
  <c r="DP141" i="9"/>
  <c r="DT62" i="9"/>
  <c r="DP134" i="9"/>
  <c r="DJ118" i="9"/>
  <c r="DU110" i="9"/>
  <c r="DQ69" i="9"/>
  <c r="DQ82" i="9"/>
  <c r="DJ93" i="9"/>
  <c r="DJ159" i="9"/>
  <c r="DU157" i="9"/>
  <c r="DQ133" i="9"/>
  <c r="DQ63" i="9"/>
  <c r="DL134" i="9"/>
  <c r="DJ108" i="9"/>
  <c r="DJ130" i="9"/>
  <c r="DU132" i="9"/>
  <c r="DQ61" i="9"/>
  <c r="DQ150" i="9"/>
  <c r="DL99" i="9"/>
  <c r="DJ75" i="9"/>
  <c r="DU155" i="9"/>
  <c r="DU125" i="9"/>
  <c r="DQ84" i="9"/>
  <c r="DL135" i="9"/>
  <c r="DJ157" i="9"/>
  <c r="DJ66" i="9"/>
  <c r="DU141" i="9"/>
  <c r="DQ144" i="9"/>
  <c r="DQ134" i="9"/>
  <c r="DL88" i="9"/>
  <c r="DP113" i="9"/>
  <c r="DJ79" i="9"/>
  <c r="DU90" i="9"/>
  <c r="DQ101" i="9"/>
  <c r="DQ122" i="9"/>
  <c r="DL121" i="9"/>
  <c r="DJ122" i="9"/>
  <c r="DU95" i="9"/>
  <c r="DU80" i="9"/>
  <c r="DQ111" i="9"/>
  <c r="DL125" i="9"/>
  <c r="DJ87" i="9"/>
  <c r="DU67" i="9"/>
  <c r="DU108" i="9"/>
  <c r="DQ103" i="9"/>
  <c r="DL150" i="9"/>
  <c r="DL133" i="9"/>
  <c r="DK146" i="9"/>
  <c r="DH65" i="9"/>
  <c r="DX109" i="9"/>
  <c r="DI126" i="9"/>
  <c r="EA147" i="9"/>
  <c r="DK76" i="9"/>
  <c r="DK138" i="9"/>
  <c r="DH154" i="9"/>
  <c r="DH130" i="9"/>
  <c r="DV71" i="9"/>
  <c r="DK72" i="9"/>
  <c r="DK121" i="9"/>
  <c r="DH89" i="9"/>
  <c r="DH90" i="9"/>
  <c r="DX108" i="9"/>
  <c r="DV151" i="9"/>
  <c r="DL84" i="9"/>
  <c r="DK142" i="9"/>
  <c r="DK93" i="9"/>
  <c r="DH80" i="9"/>
  <c r="DX116" i="9"/>
  <c r="DV132" i="9"/>
  <c r="DL90" i="9"/>
  <c r="DK148" i="9"/>
  <c r="DK89" i="9"/>
  <c r="DH147" i="9"/>
  <c r="DX85" i="9"/>
  <c r="DV82" i="9"/>
  <c r="DL126" i="9"/>
  <c r="DK108" i="9"/>
  <c r="DK129" i="9"/>
  <c r="DH111" i="9"/>
  <c r="DX105" i="9"/>
  <c r="EA108" i="9"/>
  <c r="DL81" i="9"/>
  <c r="DK94" i="9"/>
  <c r="DH101" i="9"/>
  <c r="DH115" i="9"/>
  <c r="DI137" i="9"/>
  <c r="DV112" i="9"/>
  <c r="DH125" i="9"/>
  <c r="DH79" i="9"/>
  <c r="DX76" i="9"/>
  <c r="DI148" i="9"/>
  <c r="DI158" i="9"/>
  <c r="DV66" i="9"/>
  <c r="DV136" i="9"/>
  <c r="EA77" i="9"/>
  <c r="DX75" i="9"/>
  <c r="DI108" i="9"/>
  <c r="DI70" i="9"/>
  <c r="DV113" i="9"/>
  <c r="DV143" i="9"/>
  <c r="EA133" i="9"/>
  <c r="DX135" i="9"/>
  <c r="DI113" i="9"/>
  <c r="DI99" i="9"/>
  <c r="DV121" i="9"/>
  <c r="EA61" i="9"/>
  <c r="DX72" i="9"/>
  <c r="DI109" i="9"/>
  <c r="DI63" i="9"/>
  <c r="DV69" i="9"/>
  <c r="EA93" i="9"/>
  <c r="DX129" i="9"/>
  <c r="DX127" i="9"/>
  <c r="DI119" i="9"/>
  <c r="DV147" i="9"/>
  <c r="EA122" i="9"/>
  <c r="DX97" i="9"/>
  <c r="DX111" i="9"/>
  <c r="DI87" i="9"/>
  <c r="DV98" i="9"/>
  <c r="DV67" i="9"/>
  <c r="DN138" i="9"/>
  <c r="DZ120" i="9"/>
  <c r="EB145" i="9"/>
  <c r="DR121" i="9"/>
  <c r="EA97" i="9"/>
  <c r="DR104" i="9"/>
  <c r="DZ84" i="9"/>
  <c r="DR137" i="9"/>
  <c r="DS76" i="9"/>
  <c r="DY140" i="9"/>
  <c r="DZ90" i="9"/>
  <c r="DE144" i="9"/>
  <c r="FE144" i="9" s="1"/>
  <c r="DZ119" i="9"/>
  <c r="DN107" i="9"/>
  <c r="DR103" i="9"/>
  <c r="DZ103" i="9"/>
  <c r="DE82" i="9"/>
  <c r="FE82" i="9" s="1"/>
  <c r="DW158" i="9"/>
  <c r="DS74" i="9"/>
  <c r="DS155" i="9"/>
  <c r="EA121" i="9"/>
  <c r="DF101" i="9"/>
  <c r="DW113" i="9"/>
  <c r="EI110" i="9"/>
  <c r="EV68" i="9"/>
  <c r="EQ114" i="9"/>
  <c r="EJ149" i="9"/>
  <c r="EQ70" i="9"/>
  <c r="EJ156" i="9"/>
  <c r="EJ83" i="9"/>
  <c r="EM130" i="9"/>
  <c r="ET124" i="9"/>
  <c r="ET137" i="9"/>
  <c r="EM86" i="9"/>
  <c r="EP109" i="9"/>
  <c r="ET158" i="9"/>
  <c r="DG71" i="9"/>
  <c r="DG115" i="9"/>
  <c r="DO88" i="9"/>
  <c r="DP128" i="9"/>
  <c r="DT72" i="9"/>
  <c r="DM155" i="9"/>
  <c r="DP64" i="9"/>
  <c r="DO149" i="9"/>
  <c r="DP76" i="9"/>
  <c r="DJ158" i="9"/>
  <c r="DU126" i="9"/>
  <c r="DQ137" i="9"/>
  <c r="DL100" i="9"/>
  <c r="DJ131" i="9"/>
  <c r="DU115" i="9"/>
  <c r="DU101" i="9"/>
  <c r="DQ153" i="9"/>
  <c r="DQ120" i="9"/>
  <c r="DL130" i="9"/>
  <c r="DJ135" i="9"/>
  <c r="DU60" i="9"/>
  <c r="DU137" i="9"/>
  <c r="DQ97" i="9"/>
  <c r="DQ114" i="9"/>
  <c r="DL87" i="9"/>
  <c r="DJ99" i="9"/>
  <c r="DU154" i="9"/>
  <c r="DU152" i="9"/>
  <c r="DQ143" i="9"/>
  <c r="DL131" i="9"/>
  <c r="DJ95" i="9"/>
  <c r="DJ101" i="9"/>
  <c r="DU89" i="9"/>
  <c r="DQ105" i="9"/>
  <c r="DQ136" i="9"/>
  <c r="DL66" i="9"/>
  <c r="DJ144" i="9"/>
  <c r="DJ137" i="9"/>
  <c r="DU153" i="9"/>
  <c r="DQ117" i="9"/>
  <c r="DQ94" i="9"/>
  <c r="DK90" i="9"/>
  <c r="DJ103" i="9"/>
  <c r="DU127" i="9"/>
  <c r="DQ77" i="9"/>
  <c r="DQ152" i="9"/>
  <c r="DJ148" i="9"/>
  <c r="DJ83" i="9"/>
  <c r="DU91" i="9"/>
  <c r="DU76" i="9"/>
  <c r="DQ71" i="9"/>
  <c r="DL86" i="9"/>
  <c r="DL101" i="9"/>
  <c r="DK86" i="9"/>
  <c r="DH81" i="9"/>
  <c r="DX65" i="9"/>
  <c r="EA140" i="9"/>
  <c r="EA135" i="9"/>
  <c r="DK132" i="9"/>
  <c r="DK137" i="9"/>
  <c r="DH132" i="9"/>
  <c r="DX78" i="9"/>
  <c r="DV107" i="9"/>
  <c r="DK96" i="9"/>
  <c r="DK133" i="9"/>
  <c r="DH73" i="9"/>
  <c r="DH139" i="9"/>
  <c r="DX159" i="9"/>
  <c r="EA157" i="9"/>
  <c r="DL129" i="9"/>
  <c r="DK107" i="9"/>
  <c r="DK61" i="9"/>
  <c r="DH82" i="9"/>
  <c r="DX92" i="9"/>
  <c r="EA86" i="9"/>
  <c r="DL113" i="9"/>
  <c r="DK103" i="9"/>
  <c r="DH153" i="9"/>
  <c r="DH103" i="9"/>
  <c r="DX107" i="9"/>
  <c r="DV153" i="9"/>
  <c r="DL102" i="9"/>
  <c r="DK120" i="9"/>
  <c r="DK85" i="9"/>
  <c r="DH138" i="9"/>
  <c r="DX155" i="9"/>
  <c r="EA65" i="9"/>
  <c r="DL105" i="9"/>
  <c r="DK62" i="9"/>
  <c r="DH109" i="9"/>
  <c r="DH91" i="9"/>
  <c r="DI152" i="9"/>
  <c r="DV152" i="9"/>
  <c r="DH93" i="9"/>
  <c r="DH106" i="9"/>
  <c r="DX142" i="9"/>
  <c r="DI120" i="9"/>
  <c r="DI144" i="9"/>
  <c r="DV75" i="9"/>
  <c r="DV116" i="9"/>
  <c r="DX137" i="9"/>
  <c r="EA80" i="9"/>
  <c r="DI124" i="9"/>
  <c r="DV150" i="9"/>
  <c r="DV133" i="9"/>
  <c r="DV96" i="9"/>
  <c r="DX81" i="9"/>
  <c r="DX94" i="9"/>
  <c r="DI65" i="9"/>
  <c r="DI67" i="9"/>
  <c r="DV129" i="9"/>
  <c r="EA153" i="9"/>
  <c r="DX110" i="9"/>
  <c r="DI61" i="9"/>
  <c r="DI123" i="9"/>
  <c r="DV104" i="9"/>
  <c r="EA129" i="9"/>
  <c r="DX61" i="9"/>
  <c r="DX63" i="9"/>
  <c r="DI90" i="9"/>
  <c r="DV89" i="9"/>
  <c r="EA123" i="9"/>
  <c r="DX112" i="9"/>
  <c r="DX150" i="9"/>
  <c r="DI115" i="9"/>
  <c r="DV94" i="9"/>
  <c r="EA125" i="9"/>
  <c r="DR136" i="9"/>
  <c r="DE104" i="9"/>
  <c r="FE104" i="9" s="1"/>
  <c r="DN95" i="9"/>
  <c r="DF114" i="9"/>
  <c r="EA158" i="9"/>
  <c r="DF123" i="9"/>
  <c r="EB129" i="9"/>
  <c r="DF83" i="9"/>
  <c r="DF100" i="9"/>
  <c r="DW107" i="9"/>
  <c r="DZ91" i="9"/>
  <c r="DY77" i="9"/>
  <c r="DS81" i="9"/>
  <c r="DS84" i="9"/>
  <c r="DR133" i="9"/>
  <c r="DS66" i="9"/>
  <c r="DE67" i="9"/>
  <c r="FE67" i="9" s="1"/>
  <c r="DS152" i="9"/>
  <c r="DW155" i="9"/>
  <c r="EB100" i="9"/>
  <c r="EA107" i="9"/>
  <c r="DN139" i="9"/>
  <c r="EB61" i="9"/>
  <c r="DR116" i="9"/>
  <c r="DS71" i="9"/>
  <c r="DZ133" i="9"/>
  <c r="EA106" i="9"/>
  <c r="DE147" i="9"/>
  <c r="FE147" i="9" s="1"/>
  <c r="DW66" i="9"/>
  <c r="DN60" i="9"/>
  <c r="DE156" i="9"/>
  <c r="FE156" i="9" s="1"/>
  <c r="EH90" i="9"/>
  <c r="FA105" i="9"/>
  <c r="EQ113" i="9"/>
  <c r="EJ123" i="9"/>
  <c r="EQ157" i="9"/>
  <c r="EQ131" i="9"/>
  <c r="EL135" i="9"/>
  <c r="EO153" i="9"/>
  <c r="EP149" i="9"/>
  <c r="EP103" i="9"/>
  <c r="EO119" i="9"/>
  <c r="EM121" i="9"/>
  <c r="DT74" i="9"/>
  <c r="DT126" i="9"/>
  <c r="DT83" i="9"/>
  <c r="DM70" i="9"/>
  <c r="DP83" i="9"/>
  <c r="DO76" i="9"/>
  <c r="DM72" i="9"/>
  <c r="DT114" i="9"/>
  <c r="DO97" i="9"/>
  <c r="DP68" i="9"/>
  <c r="DJ62" i="9"/>
  <c r="DU105" i="9"/>
  <c r="DQ108" i="9"/>
  <c r="DL117" i="9"/>
  <c r="DJ65" i="9"/>
  <c r="DU111" i="9"/>
  <c r="DU69" i="9"/>
  <c r="DQ104" i="9"/>
  <c r="DQ142" i="9"/>
  <c r="DL138" i="9"/>
  <c r="DJ69" i="9"/>
  <c r="DU107" i="9"/>
  <c r="DU97" i="9"/>
  <c r="DQ129" i="9"/>
  <c r="DQ158" i="9"/>
  <c r="DL122" i="9"/>
  <c r="DJ98" i="9"/>
  <c r="DU146" i="9"/>
  <c r="DU92" i="9"/>
  <c r="DQ87" i="9"/>
  <c r="DL147" i="9"/>
  <c r="DJ102" i="9"/>
  <c r="DU79" i="9"/>
  <c r="DU121" i="9"/>
  <c r="DQ121" i="9"/>
  <c r="DQ98" i="9"/>
  <c r="DK159" i="9"/>
  <c r="DJ96" i="9"/>
  <c r="DJ151" i="9"/>
  <c r="DU133" i="9"/>
  <c r="DQ154" i="9"/>
  <c r="DQ62" i="9"/>
  <c r="DJ112" i="9"/>
  <c r="DJ63" i="9"/>
  <c r="DU86" i="9"/>
  <c r="DQ60" i="9"/>
  <c r="DQ90" i="9"/>
  <c r="DJ156" i="9"/>
  <c r="DJ113" i="9"/>
  <c r="DU123" i="9"/>
  <c r="DQ145" i="9"/>
  <c r="DQ139" i="9"/>
  <c r="DL96" i="9"/>
  <c r="DL136" i="9"/>
  <c r="DK114" i="9"/>
  <c r="DH61" i="9"/>
  <c r="DX118" i="9"/>
  <c r="DV123" i="9"/>
  <c r="DL124" i="9"/>
  <c r="DK128" i="9"/>
  <c r="DK101" i="9"/>
  <c r="DH104" i="9"/>
  <c r="DX101" i="9"/>
  <c r="DL65" i="9"/>
  <c r="DK124" i="9"/>
  <c r="DK97" i="9"/>
  <c r="DH146" i="9"/>
  <c r="DH155" i="9"/>
  <c r="DX79" i="9"/>
  <c r="EA143" i="9"/>
  <c r="DL61" i="9"/>
  <c r="DK147" i="9"/>
  <c r="DH141" i="9"/>
  <c r="DH159" i="9"/>
  <c r="DI131" i="9"/>
  <c r="EA68" i="9"/>
  <c r="DL132" i="9"/>
  <c r="DK119" i="9"/>
  <c r="DH60" i="9"/>
  <c r="DH135" i="9"/>
  <c r="EA144" i="9"/>
  <c r="DV144" i="9"/>
  <c r="DL78" i="9"/>
  <c r="DK99" i="9"/>
  <c r="DH118" i="9"/>
  <c r="DH72" i="9"/>
  <c r="DX120" i="9"/>
  <c r="EA72" i="9"/>
  <c r="DK60" i="9"/>
  <c r="DK117" i="9"/>
  <c r="DH69" i="9"/>
  <c r="DH95" i="9"/>
  <c r="DI64" i="9"/>
  <c r="EA118" i="9"/>
  <c r="DH128" i="9"/>
  <c r="DH74" i="9"/>
  <c r="DX153" i="9"/>
  <c r="DI155" i="9"/>
  <c r="DI78" i="9"/>
  <c r="DV145" i="9"/>
  <c r="DV115" i="9"/>
  <c r="DX140" i="9"/>
  <c r="DI149" i="9"/>
  <c r="DI147" i="9"/>
  <c r="DV118" i="9"/>
  <c r="DV141" i="9"/>
  <c r="DV76" i="9"/>
  <c r="DX89" i="9"/>
  <c r="DX98" i="9"/>
  <c r="DI97" i="9"/>
  <c r="DI130" i="9"/>
  <c r="DV61" i="9"/>
  <c r="EA134" i="9"/>
  <c r="DX119" i="9"/>
  <c r="DI93" i="9"/>
  <c r="DI94" i="9"/>
  <c r="DV72" i="9"/>
  <c r="EA71" i="9"/>
  <c r="DX124" i="9"/>
  <c r="DI60" i="9"/>
  <c r="DV114" i="9"/>
  <c r="DV124" i="9"/>
  <c r="EA69" i="9"/>
  <c r="DX136" i="9"/>
  <c r="DX130" i="9"/>
  <c r="DI150" i="9"/>
  <c r="DV79" i="9"/>
  <c r="EA67" i="9"/>
  <c r="DF96" i="9"/>
  <c r="DW118" i="9"/>
  <c r="DN79" i="9"/>
  <c r="DW72" i="9"/>
  <c r="EA101" i="9"/>
  <c r="DY137" i="9"/>
  <c r="EB118" i="9"/>
  <c r="DY152" i="9"/>
  <c r="EB67" i="9"/>
  <c r="DZ146" i="9"/>
  <c r="DS127" i="9"/>
  <c r="DR131" i="9"/>
  <c r="DS95" i="9"/>
  <c r="DZ97" i="9"/>
  <c r="DR120" i="9"/>
  <c r="DW135" i="9"/>
  <c r="DZ145" i="9"/>
  <c r="DS154" i="9"/>
  <c r="DW145" i="9"/>
  <c r="DE142" i="9"/>
  <c r="FE142" i="9" s="1"/>
  <c r="EA149" i="9"/>
  <c r="DY110" i="9"/>
  <c r="EB86" i="9"/>
  <c r="DF77" i="9"/>
  <c r="DW131" i="9"/>
  <c r="DN82" i="9"/>
  <c r="DE132" i="9"/>
  <c r="FE132" i="9" s="1"/>
  <c r="EB85" i="9"/>
  <c r="DY71" i="9"/>
  <c r="EB141" i="9"/>
  <c r="EV79" i="9"/>
  <c r="EH110" i="9"/>
  <c r="EU97" i="9"/>
  <c r="EP66" i="9"/>
  <c r="EU66" i="9"/>
  <c r="EU112" i="9"/>
  <c r="EQ88" i="9"/>
  <c r="ET97" i="9"/>
  <c r="EO144" i="9"/>
  <c r="EP105" i="9"/>
  <c r="EO65" i="9"/>
  <c r="EO154" i="9"/>
  <c r="EG157" i="9"/>
  <c r="EG62" i="9"/>
  <c r="EG145" i="9"/>
  <c r="DP77" i="9"/>
  <c r="DT121" i="9"/>
  <c r="DM138" i="9"/>
  <c r="DP107" i="9"/>
  <c r="DO101" i="9"/>
  <c r="DO63" i="9"/>
  <c r="DJ136" i="9"/>
  <c r="DJ73" i="9"/>
  <c r="DU73" i="9"/>
  <c r="DQ155" i="9"/>
  <c r="DL142" i="9"/>
  <c r="DJ77" i="9"/>
  <c r="DU116" i="9"/>
  <c r="DU156" i="9"/>
  <c r="DQ148" i="9"/>
  <c r="DQ130" i="9"/>
  <c r="DL80" i="9"/>
  <c r="DJ153" i="9"/>
  <c r="DU87" i="9"/>
  <c r="DU65" i="9"/>
  <c r="DQ100" i="9"/>
  <c r="DQ126" i="9"/>
  <c r="DK123" i="9"/>
  <c r="DJ106" i="9"/>
  <c r="DU66" i="9"/>
  <c r="DQ89" i="9"/>
  <c r="DQ119" i="9"/>
  <c r="DL71" i="9"/>
  <c r="DJ141" i="9"/>
  <c r="DU135" i="9"/>
  <c r="DU120" i="9"/>
  <c r="DQ92" i="9"/>
  <c r="DQ66" i="9"/>
  <c r="DK91" i="9"/>
  <c r="DJ116" i="9"/>
  <c r="DJ110" i="9"/>
  <c r="DU85" i="9"/>
  <c r="DQ88" i="9"/>
  <c r="DL128" i="9"/>
  <c r="DJ132" i="9"/>
  <c r="DJ109" i="9"/>
  <c r="DU142" i="9"/>
  <c r="DQ124" i="9"/>
  <c r="DL149" i="9"/>
  <c r="DJ60" i="9"/>
  <c r="DJ154" i="9"/>
  <c r="DU150" i="9"/>
  <c r="DQ73" i="9"/>
  <c r="DQ86" i="9"/>
  <c r="DL158" i="9"/>
  <c r="DK80" i="9"/>
  <c r="DK157" i="9"/>
  <c r="DH76" i="9"/>
  <c r="DX80" i="9"/>
  <c r="DV70" i="9"/>
  <c r="DL97" i="9"/>
  <c r="DK139" i="9"/>
  <c r="DK69" i="9"/>
  <c r="DH122" i="9"/>
  <c r="DX102" i="9"/>
  <c r="DL85" i="9"/>
  <c r="DK111" i="9"/>
  <c r="DK65" i="9"/>
  <c r="DH156" i="9"/>
  <c r="DH66" i="9"/>
  <c r="DI136" i="9"/>
  <c r="EA151" i="9"/>
  <c r="DL76" i="9"/>
  <c r="DK67" i="9"/>
  <c r="DH137" i="9"/>
  <c r="DH123" i="9"/>
  <c r="DI83" i="9"/>
  <c r="EA105" i="9"/>
  <c r="DL151" i="9"/>
  <c r="DK63" i="9"/>
  <c r="DH78" i="9"/>
  <c r="DX157" i="9"/>
  <c r="DI81" i="9"/>
  <c r="EA148" i="9"/>
  <c r="DL74" i="9"/>
  <c r="DK115" i="9"/>
  <c r="DH157" i="9"/>
  <c r="DH108" i="9"/>
  <c r="DX69" i="9"/>
  <c r="DL114" i="9"/>
  <c r="DK88" i="9"/>
  <c r="DK125" i="9"/>
  <c r="DH140" i="9"/>
  <c r="DH63" i="9"/>
  <c r="DI159" i="9"/>
  <c r="EA99" i="9"/>
  <c r="DH77" i="9"/>
  <c r="DX99" i="9"/>
  <c r="DX134" i="9"/>
  <c r="DI127" i="9"/>
  <c r="EA112" i="9"/>
  <c r="DV74" i="9"/>
  <c r="EA120" i="9"/>
  <c r="DX154" i="9"/>
  <c r="DI141" i="9"/>
  <c r="DI103" i="9"/>
  <c r="DV95" i="9"/>
  <c r="DV77" i="9"/>
  <c r="EA124" i="9"/>
  <c r="DX152" i="9"/>
  <c r="DX131" i="9"/>
  <c r="DI129" i="9"/>
  <c r="DI98" i="9"/>
  <c r="DV85" i="9"/>
  <c r="DH119" i="9"/>
  <c r="DX139" i="9"/>
  <c r="DI125" i="9"/>
  <c r="DI62" i="9"/>
  <c r="DV157" i="9"/>
  <c r="EA66" i="9"/>
  <c r="DX148" i="9"/>
  <c r="DI89" i="9"/>
  <c r="DV111" i="9"/>
  <c r="DV119" i="9"/>
  <c r="EA90" i="9"/>
  <c r="DX114" i="9"/>
  <c r="DI85" i="9"/>
  <c r="DI146" i="9"/>
  <c r="DV73" i="9"/>
  <c r="EA152" i="9"/>
  <c r="DF133" i="9"/>
  <c r="DR66" i="9"/>
  <c r="DE87" i="9"/>
  <c r="FE87" i="9" s="1"/>
  <c r="EB75" i="9"/>
  <c r="EA114" i="9"/>
  <c r="DY100" i="9"/>
  <c r="DN121" i="9"/>
  <c r="DZ86" i="9"/>
  <c r="DZ72" i="9"/>
  <c r="EA142" i="9"/>
  <c r="DW127" i="9"/>
  <c r="DF120" i="9"/>
  <c r="DW99" i="9"/>
  <c r="DZ158" i="9"/>
  <c r="DF61" i="9"/>
  <c r="DN158" i="9"/>
  <c r="DR94" i="9"/>
  <c r="DZ128" i="9"/>
  <c r="DE137" i="9"/>
  <c r="FE137" i="9" s="1"/>
  <c r="DY106" i="9"/>
  <c r="EA98" i="9"/>
  <c r="DY99" i="9"/>
  <c r="EB63" i="9"/>
  <c r="DE95" i="9"/>
  <c r="FE95" i="9" s="1"/>
  <c r="DW122" i="9"/>
  <c r="DY138" i="9"/>
  <c r="DR108" i="9"/>
  <c r="EB94" i="9"/>
  <c r="DY116" i="9"/>
  <c r="DW143" i="9"/>
  <c r="EV101" i="9"/>
  <c r="EL149" i="9"/>
  <c r="EJ106" i="9"/>
  <c r="EQ146" i="9"/>
  <c r="EJ93" i="9"/>
  <c r="EJ73" i="9"/>
  <c r="EU109" i="9"/>
  <c r="EJ72" i="9"/>
  <c r="ET92" i="9"/>
  <c r="EM134" i="9"/>
  <c r="EP75" i="9"/>
  <c r="EO137" i="9"/>
  <c r="DG104" i="9"/>
  <c r="EG108" i="9"/>
  <c r="DG101" i="9"/>
  <c r="DP110" i="9"/>
  <c r="DO141" i="9"/>
  <c r="DM76" i="9"/>
  <c r="DO77" i="9"/>
  <c r="DO135" i="9"/>
  <c r="DM87" i="9"/>
  <c r="DJ111" i="9"/>
  <c r="DU63" i="9"/>
  <c r="DU136" i="9"/>
  <c r="DQ99" i="9"/>
  <c r="DL93" i="9"/>
  <c r="DJ142" i="9"/>
  <c r="DU99" i="9"/>
  <c r="DU100" i="9"/>
  <c r="DQ159" i="9"/>
  <c r="DQ78" i="9"/>
  <c r="DK84" i="9"/>
  <c r="DJ91" i="9"/>
  <c r="DU159" i="9"/>
  <c r="DU148" i="9"/>
  <c r="DQ116" i="9"/>
  <c r="DQ106" i="9"/>
  <c r="DJ64" i="9"/>
  <c r="DJ114" i="9"/>
  <c r="DU98" i="9"/>
  <c r="DQ93" i="9"/>
  <c r="DQ118" i="9"/>
  <c r="DL63" i="9"/>
  <c r="DJ90" i="9"/>
  <c r="DU130" i="9"/>
  <c r="DU144" i="9"/>
  <c r="DQ80" i="9"/>
  <c r="DL107" i="9"/>
  <c r="DK83" i="9"/>
  <c r="DJ155" i="9"/>
  <c r="DJ81" i="9"/>
  <c r="DU117" i="9"/>
  <c r="DQ76" i="9"/>
  <c r="DL119" i="9"/>
  <c r="DJ85" i="9"/>
  <c r="DJ138" i="9"/>
  <c r="DU145" i="9"/>
  <c r="DQ156" i="9"/>
  <c r="DL139" i="9"/>
  <c r="DJ152" i="9"/>
  <c r="DJ134" i="9"/>
  <c r="DU82" i="9"/>
  <c r="DQ157" i="9"/>
  <c r="DQ110" i="9"/>
  <c r="DL157" i="9"/>
  <c r="DK136" i="9"/>
  <c r="DK118" i="9"/>
  <c r="DH114" i="9"/>
  <c r="DX83" i="9"/>
  <c r="DV105" i="9"/>
  <c r="DL141" i="9"/>
  <c r="DK135" i="9"/>
  <c r="DH129" i="9"/>
  <c r="DH75" i="9"/>
  <c r="DX95" i="9"/>
  <c r="DL145" i="9"/>
  <c r="DK131" i="9"/>
  <c r="EA84" i="9"/>
  <c r="DH110" i="9"/>
  <c r="DH98" i="9"/>
  <c r="EA76" i="9"/>
  <c r="DL72" i="9"/>
  <c r="DK140" i="9"/>
  <c r="DK106" i="9"/>
  <c r="DH97" i="9"/>
  <c r="DH151" i="9"/>
  <c r="DI122" i="9"/>
  <c r="DL110" i="9"/>
  <c r="DK112" i="9"/>
  <c r="DK102" i="9"/>
  <c r="DH136" i="9"/>
  <c r="DX73" i="9"/>
  <c r="DI132" i="9"/>
  <c r="EA70" i="9"/>
  <c r="DL153" i="9"/>
  <c r="DK152" i="9"/>
  <c r="DH85" i="9"/>
  <c r="DH131" i="9"/>
  <c r="DI107" i="9"/>
  <c r="DL82" i="9"/>
  <c r="DK134" i="9"/>
  <c r="DK150" i="9"/>
  <c r="DH112" i="9"/>
  <c r="DX60" i="9"/>
  <c r="DI111" i="9"/>
  <c r="EA75" i="9"/>
  <c r="DH92" i="9"/>
  <c r="DX67" i="9"/>
  <c r="EA126" i="9"/>
  <c r="DI79" i="9"/>
  <c r="DV126" i="9"/>
  <c r="DV97" i="9"/>
  <c r="EA63" i="9"/>
  <c r="DX84" i="9"/>
  <c r="DI69" i="9"/>
  <c r="DI71" i="9"/>
  <c r="DV139" i="9"/>
  <c r="DV109" i="9"/>
  <c r="EA159" i="9"/>
  <c r="DX128" i="9"/>
  <c r="DX91" i="9"/>
  <c r="DI80" i="9"/>
  <c r="DI66" i="9"/>
  <c r="DV135" i="9"/>
  <c r="DH121" i="9"/>
  <c r="DX115" i="9"/>
  <c r="DI76" i="9"/>
  <c r="DV122" i="9"/>
  <c r="DV64" i="9"/>
  <c r="DX158" i="9"/>
  <c r="DX122" i="9"/>
  <c r="DI105" i="9"/>
  <c r="DV60" i="9"/>
  <c r="DV68" i="9"/>
  <c r="EA62" i="9"/>
  <c r="DX145" i="9"/>
  <c r="DI101" i="9"/>
  <c r="DI86" i="9"/>
  <c r="DV149" i="9"/>
  <c r="EA141" i="9"/>
  <c r="DE158" i="9"/>
  <c r="FE158" i="9" s="1"/>
  <c r="DR124" i="9"/>
  <c r="DR67" i="9"/>
  <c r="DY109" i="9"/>
  <c r="EA109" i="9"/>
  <c r="DZ66" i="9"/>
  <c r="DE102" i="9"/>
  <c r="FE102" i="9" s="1"/>
  <c r="DW67" i="9"/>
  <c r="DE61" i="9"/>
  <c r="DR119" i="9"/>
  <c r="EB80" i="9"/>
  <c r="DF70" i="9"/>
  <c r="EB155" i="9"/>
  <c r="EB132" i="9"/>
  <c r="DF86" i="9"/>
  <c r="EB82" i="9"/>
  <c r="DR156" i="9"/>
  <c r="EB112" i="9"/>
  <c r="DF108" i="9"/>
  <c r="EA146" i="9"/>
  <c r="EA85" i="9"/>
  <c r="DZ102" i="9"/>
  <c r="DN128" i="9"/>
  <c r="DY146" i="9"/>
  <c r="EB77" i="9"/>
  <c r="DY120" i="9"/>
  <c r="DF84" i="9"/>
  <c r="DN71" i="9"/>
  <c r="DS145" i="9"/>
  <c r="EB140" i="9"/>
  <c r="EH156" i="9"/>
  <c r="EH103" i="9"/>
  <c r="EK66" i="9"/>
  <c r="EQ121" i="9"/>
  <c r="EQ74" i="9"/>
  <c r="EJ68" i="9"/>
  <c r="EJ138" i="9"/>
  <c r="EP141" i="9"/>
  <c r="EP99" i="9"/>
  <c r="EO68" i="9"/>
  <c r="EP69" i="9"/>
  <c r="ET145" i="9"/>
  <c r="DG75" i="9"/>
  <c r="DG143" i="9"/>
  <c r="DG139" i="9"/>
  <c r="DT69" i="9"/>
  <c r="DM75" i="9"/>
  <c r="DP111" i="9"/>
  <c r="DO123" i="9"/>
  <c r="DM153" i="9"/>
  <c r="DM145" i="9"/>
  <c r="DJ140" i="9"/>
  <c r="DU103" i="9"/>
  <c r="DU104" i="9"/>
  <c r="DQ67" i="9"/>
  <c r="DL77" i="9"/>
  <c r="DJ146" i="9"/>
  <c r="DU74" i="9"/>
  <c r="DU68" i="9"/>
  <c r="DQ151" i="9"/>
  <c r="DL64" i="9"/>
  <c r="DK151" i="9"/>
  <c r="DJ143" i="9"/>
  <c r="DU140" i="9"/>
  <c r="DU96" i="9"/>
  <c r="DQ147" i="9"/>
  <c r="DQ74" i="9"/>
  <c r="DJ92" i="9"/>
  <c r="DJ74" i="9"/>
  <c r="DU149" i="9"/>
  <c r="DQ125" i="9"/>
  <c r="DQ138" i="9"/>
  <c r="DL120" i="9"/>
  <c r="DJ94" i="9"/>
  <c r="DU118" i="9"/>
  <c r="DU158" i="9"/>
  <c r="DQ131" i="9"/>
  <c r="DL159" i="9"/>
  <c r="DK154" i="9"/>
  <c r="DJ139" i="9"/>
  <c r="DU75" i="9"/>
  <c r="DU112" i="9"/>
  <c r="DQ127" i="9"/>
  <c r="DL127" i="9"/>
  <c r="DJ68" i="9"/>
  <c r="DJ150" i="9"/>
  <c r="DU129" i="9"/>
  <c r="DQ72" i="9"/>
  <c r="DL111" i="9"/>
  <c r="DJ97" i="9"/>
  <c r="DJ82" i="9"/>
  <c r="DU138" i="9"/>
  <c r="DQ140" i="9"/>
  <c r="DL123" i="9"/>
  <c r="DL118" i="9"/>
  <c r="DK143" i="9"/>
  <c r="DK105" i="9"/>
  <c r="DH158" i="9"/>
  <c r="DI88" i="9"/>
  <c r="DV120" i="9"/>
  <c r="DL73" i="9"/>
  <c r="DK75" i="9"/>
  <c r="DH102" i="9"/>
  <c r="DH142" i="9"/>
  <c r="DX70" i="9"/>
  <c r="DL112" i="9"/>
  <c r="DK71" i="9"/>
  <c r="DH86" i="9"/>
  <c r="DH120" i="9"/>
  <c r="DX126" i="9"/>
  <c r="DV90" i="9"/>
  <c r="DL154" i="9"/>
  <c r="DK68" i="9"/>
  <c r="DK74" i="9"/>
  <c r="DH94" i="9"/>
  <c r="DH113" i="9"/>
  <c r="DI106" i="9"/>
  <c r="DL146" i="9"/>
  <c r="DK64" i="9"/>
  <c r="DK70" i="9"/>
  <c r="DH144" i="9"/>
  <c r="DX117" i="9"/>
  <c r="DI151" i="9"/>
  <c r="DL115" i="9"/>
  <c r="DL109" i="9"/>
  <c r="DK98" i="9"/>
  <c r="DH70" i="9"/>
  <c r="DH99" i="9"/>
  <c r="DI75" i="9"/>
  <c r="DL62" i="9"/>
  <c r="DK116" i="9"/>
  <c r="DK81" i="9"/>
  <c r="DH96" i="9"/>
  <c r="DX104" i="9"/>
  <c r="DV142" i="9"/>
  <c r="DK122" i="9"/>
  <c r="DH126" i="9"/>
  <c r="DX71" i="9"/>
  <c r="DI77" i="9"/>
  <c r="DI128" i="9"/>
  <c r="DV146" i="9"/>
  <c r="DV100" i="9"/>
  <c r="EA131" i="9"/>
  <c r="DX64" i="9"/>
  <c r="DI133" i="9"/>
  <c r="DI134" i="9"/>
  <c r="DV130" i="9"/>
  <c r="DV65" i="9"/>
  <c r="EA139" i="9"/>
  <c r="DX74" i="9"/>
  <c r="DX146" i="9"/>
  <c r="DI104" i="9"/>
  <c r="DV138" i="9"/>
  <c r="DV88" i="9"/>
  <c r="DX121" i="9"/>
  <c r="DX143" i="9"/>
  <c r="DI100" i="9"/>
  <c r="DV154" i="9"/>
  <c r="EA89" i="9"/>
  <c r="DX93" i="9"/>
  <c r="DX86" i="9"/>
  <c r="DI72" i="9"/>
  <c r="DV134" i="9"/>
  <c r="DV103" i="9"/>
  <c r="DX138" i="9"/>
  <c r="DX96" i="9"/>
  <c r="DI68" i="9"/>
  <c r="EA128" i="9"/>
  <c r="DV92" i="9"/>
  <c r="EA87" i="9"/>
  <c r="DS159" i="9"/>
  <c r="DY82" i="9"/>
  <c r="DR115" i="9"/>
  <c r="DS128" i="9"/>
  <c r="EA91" i="9"/>
  <c r="DS124" i="9"/>
  <c r="DS88" i="9"/>
  <c r="DW92" i="9"/>
  <c r="DR113" i="9"/>
  <c r="DF80" i="9"/>
  <c r="EB136" i="9"/>
  <c r="DS60" i="9"/>
  <c r="DR110" i="9"/>
  <c r="DS72" i="9"/>
  <c r="DW70" i="9"/>
  <c r="DN145" i="9"/>
  <c r="DF157" i="9"/>
  <c r="DN115" i="9"/>
  <c r="DY132" i="9"/>
  <c r="EA96" i="9"/>
  <c r="DW94" i="9"/>
  <c r="DZ80" i="9"/>
  <c r="DN137" i="9"/>
  <c r="DY124" i="9"/>
  <c r="EB150" i="9"/>
  <c r="DS61" i="9"/>
  <c r="DY111" i="9"/>
  <c r="DE116" i="9"/>
  <c r="FE116" i="9" s="1"/>
  <c r="DS151" i="9"/>
  <c r="DN100" i="9"/>
  <c r="EK61" i="9"/>
  <c r="EK106" i="9"/>
  <c r="EQ126" i="9"/>
  <c r="EU122" i="9"/>
  <c r="EQ73" i="9"/>
  <c r="EL99" i="9"/>
  <c r="EP150" i="9"/>
  <c r="EM146" i="9"/>
  <c r="EP101" i="9"/>
  <c r="EO90" i="9"/>
  <c r="EO60" i="9"/>
  <c r="EG94" i="9"/>
  <c r="DT116" i="9"/>
  <c r="DT91" i="9"/>
  <c r="DT119" i="9"/>
  <c r="DO89" i="9"/>
  <c r="DM121" i="9"/>
  <c r="DT80" i="9"/>
  <c r="DM63" i="9"/>
  <c r="DP85" i="9"/>
  <c r="DM73" i="9"/>
  <c r="DJ127" i="9"/>
  <c r="DU134" i="9"/>
  <c r="DU72" i="9"/>
  <c r="DQ135" i="9"/>
  <c r="DK156" i="9"/>
  <c r="DJ129" i="9"/>
  <c r="DU106" i="9"/>
  <c r="DQ113" i="9"/>
  <c r="DQ112" i="9"/>
  <c r="DL91" i="9"/>
  <c r="DJ78" i="9"/>
  <c r="DJ126" i="9"/>
  <c r="DU70" i="9"/>
  <c r="DU64" i="9"/>
  <c r="DQ91" i="9"/>
  <c r="DL155" i="9"/>
  <c r="DJ123" i="9"/>
  <c r="DJ149" i="9"/>
  <c r="DU93" i="9"/>
  <c r="DQ149" i="9"/>
  <c r="DQ102" i="9"/>
  <c r="DL68" i="9"/>
  <c r="DJ133" i="9"/>
  <c r="DU62" i="9"/>
  <c r="DU88" i="9"/>
  <c r="DQ83" i="9"/>
  <c r="DL75" i="9"/>
  <c r="DP98" i="9"/>
  <c r="DJ89" i="9"/>
  <c r="DU131" i="9"/>
  <c r="DU84" i="9"/>
  <c r="DQ79" i="9"/>
  <c r="DL60" i="9"/>
  <c r="DJ80" i="9"/>
  <c r="DU151" i="9"/>
  <c r="DU81" i="9"/>
  <c r="DQ107" i="9"/>
  <c r="DL95" i="9"/>
  <c r="DJ115" i="9"/>
  <c r="DU147" i="9"/>
  <c r="DU109" i="9"/>
  <c r="DQ132" i="9"/>
  <c r="DL79" i="9"/>
  <c r="DL144" i="9"/>
  <c r="DK155" i="9"/>
  <c r="DK73" i="9"/>
  <c r="DH87" i="9"/>
  <c r="DI116" i="9"/>
  <c r="DV80" i="9"/>
  <c r="DL89" i="9"/>
  <c r="DK130" i="9"/>
  <c r="DH134" i="9"/>
  <c r="DH143" i="9"/>
  <c r="DI82" i="9"/>
  <c r="DL69" i="9"/>
  <c r="DK110" i="9"/>
  <c r="DH133" i="9"/>
  <c r="DH100" i="9"/>
  <c r="DX133" i="9"/>
  <c r="DV78" i="9"/>
  <c r="DL70" i="9"/>
  <c r="DK92" i="9"/>
  <c r="DK149" i="9"/>
  <c r="DH148" i="9"/>
  <c r="DX90" i="9"/>
  <c r="DI74" i="9"/>
  <c r="DL106" i="9"/>
  <c r="DK127" i="9"/>
  <c r="DK141" i="9"/>
  <c r="DH64" i="9"/>
  <c r="DX62" i="9"/>
  <c r="DI138" i="9"/>
  <c r="DL140" i="9"/>
  <c r="DL152" i="9"/>
  <c r="DK66" i="9"/>
  <c r="DH116" i="9"/>
  <c r="DH71" i="9"/>
  <c r="DV158" i="9"/>
  <c r="DL116" i="9"/>
  <c r="DK95" i="9"/>
  <c r="DK113" i="9"/>
  <c r="DH150" i="9"/>
  <c r="DI145" i="9"/>
  <c r="DV125" i="9"/>
  <c r="DK109" i="9"/>
  <c r="DH68" i="9"/>
  <c r="DI142" i="9"/>
  <c r="DI157" i="9"/>
  <c r="DI118" i="9"/>
  <c r="DV155" i="9"/>
  <c r="DV101" i="9"/>
  <c r="EA73" i="9"/>
  <c r="DX106" i="9"/>
  <c r="DI153" i="9"/>
  <c r="DI110" i="9"/>
  <c r="DV86" i="9"/>
  <c r="DV140" i="9"/>
  <c r="EA150" i="9"/>
  <c r="DX88" i="9"/>
  <c r="DI154" i="9"/>
  <c r="DI112" i="9"/>
  <c r="DV83" i="9"/>
  <c r="DV84" i="9"/>
  <c r="DX144" i="9"/>
  <c r="DX66" i="9"/>
  <c r="DI139" i="9"/>
  <c r="DV127" i="9"/>
  <c r="EA130" i="9"/>
  <c r="DX149" i="9"/>
  <c r="DX123" i="9"/>
  <c r="DI96" i="9"/>
  <c r="DV62" i="9"/>
  <c r="EA117" i="9"/>
  <c r="DX141" i="9"/>
  <c r="DX151" i="9"/>
  <c r="DI92" i="9"/>
  <c r="DV99" i="9"/>
  <c r="DV156" i="9"/>
  <c r="EA145" i="9"/>
  <c r="DW95" i="9"/>
  <c r="DZ129" i="9"/>
  <c r="DS89" i="9"/>
  <c r="EA110" i="9"/>
  <c r="EA83" i="9"/>
  <c r="DS153" i="9"/>
  <c r="DS150" i="9"/>
  <c r="DF118" i="9"/>
  <c r="DF87" i="9"/>
  <c r="DS96" i="9"/>
  <c r="DN152" i="9"/>
  <c r="DY104" i="9"/>
  <c r="EB106" i="9"/>
  <c r="DW76" i="9"/>
  <c r="DY67" i="9"/>
  <c r="DN134" i="9"/>
  <c r="DS136" i="9"/>
  <c r="DR76" i="9"/>
  <c r="DE138" i="9"/>
  <c r="FE138" i="9" s="1"/>
  <c r="EA154" i="9"/>
  <c r="DR63" i="9"/>
  <c r="DF122" i="9"/>
  <c r="DE133" i="9"/>
  <c r="FE133" i="9" s="1"/>
  <c r="DZ122" i="9"/>
  <c r="DN74" i="9"/>
  <c r="DE88" i="9"/>
  <c r="FE88" i="9" s="1"/>
  <c r="DZ115" i="9"/>
  <c r="DF106" i="9"/>
  <c r="DW139" i="9"/>
  <c r="EB128" i="9"/>
  <c r="EH111" i="9"/>
  <c r="EM90" i="9"/>
  <c r="DP114" i="9"/>
  <c r="DQ146" i="9"/>
  <c r="DJ86" i="9"/>
  <c r="DQ96" i="9"/>
  <c r="DP142" i="9"/>
  <c r="DU113" i="9"/>
  <c r="DL156" i="9"/>
  <c r="DH105" i="9"/>
  <c r="DV81" i="9"/>
  <c r="DK100" i="9"/>
  <c r="DH124" i="9"/>
  <c r="DV91" i="9"/>
  <c r="EA79" i="9"/>
  <c r="DI121" i="9"/>
  <c r="EA132" i="9"/>
  <c r="DI135" i="9"/>
  <c r="EA138" i="9"/>
  <c r="DR126" i="9"/>
  <c r="DF131" i="9"/>
  <c r="DR92" i="9"/>
  <c r="DW134" i="9"/>
  <c r="DR152" i="9"/>
  <c r="EB142" i="9"/>
  <c r="DW115" i="9"/>
  <c r="EB147" i="9"/>
  <c r="DY79" i="9"/>
  <c r="DS117" i="9"/>
  <c r="DS77" i="9"/>
  <c r="DE72" i="9"/>
  <c r="FE72" i="9" s="1"/>
  <c r="DZ125" i="9"/>
  <c r="DF69" i="9"/>
  <c r="EB131" i="9"/>
  <c r="DS85" i="9"/>
  <c r="DY90" i="9"/>
  <c r="EB139" i="9"/>
  <c r="DS113" i="9"/>
  <c r="DW62" i="9"/>
  <c r="EB122" i="9"/>
  <c r="DZ112" i="9"/>
  <c r="DW97" i="9"/>
  <c r="DZ121" i="9"/>
  <c r="DF93" i="9"/>
  <c r="DF68" i="9"/>
  <c r="DR75" i="9"/>
  <c r="DY130" i="9"/>
  <c r="DF151" i="9"/>
  <c r="DW65" i="9"/>
  <c r="DF113" i="9"/>
  <c r="DR97" i="9"/>
  <c r="EB69" i="9"/>
  <c r="DN87" i="9"/>
  <c r="DN75" i="9"/>
  <c r="DZ73" i="9"/>
  <c r="DE97" i="9"/>
  <c r="FE97" i="9" s="1"/>
  <c r="DW104" i="9"/>
  <c r="DE73" i="9"/>
  <c r="FE73" i="9" s="1"/>
  <c r="DF136" i="9"/>
  <c r="DN99" i="9"/>
  <c r="DS78" i="9"/>
  <c r="DY94" i="9"/>
  <c r="DY117" i="9"/>
  <c r="DN110" i="9"/>
  <c r="DY114" i="9"/>
  <c r="DN106" i="9"/>
  <c r="EV140" i="9"/>
  <c r="EV97" i="9"/>
  <c r="EL67" i="9"/>
  <c r="EW159" i="9"/>
  <c r="EW80" i="9"/>
  <c r="ER67" i="9"/>
  <c r="DW110" i="9"/>
  <c r="DN109" i="9"/>
  <c r="DW149" i="9"/>
  <c r="DY147" i="9"/>
  <c r="DR91" i="9"/>
  <c r="DZ100" i="9"/>
  <c r="DN91" i="9"/>
  <c r="DS147" i="9"/>
  <c r="DE152" i="9"/>
  <c r="FE152" i="9" s="1"/>
  <c r="DZ93" i="9"/>
  <c r="DN77" i="9"/>
  <c r="DW116" i="9"/>
  <c r="DE145" i="9"/>
  <c r="FE145" i="9" s="1"/>
  <c r="DR134" i="9"/>
  <c r="DY125" i="9"/>
  <c r="DN154" i="9"/>
  <c r="DY157" i="9"/>
  <c r="EB157" i="9"/>
  <c r="DF128" i="9"/>
  <c r="DF149" i="9"/>
  <c r="DR71" i="9"/>
  <c r="DN148" i="9"/>
  <c r="DE79" i="9"/>
  <c r="FE79" i="9" s="1"/>
  <c r="DZ137" i="9"/>
  <c r="DR123" i="9"/>
  <c r="DN140" i="9"/>
  <c r="DN69" i="9"/>
  <c r="ER109" i="9"/>
  <c r="EI136" i="9"/>
  <c r="EI84" i="9"/>
  <c r="EK113" i="9"/>
  <c r="EF138" i="9"/>
  <c r="EF80" i="9"/>
  <c r="EN99" i="9"/>
  <c r="EU158" i="9"/>
  <c r="EU70" i="9"/>
  <c r="FB151" i="9"/>
  <c r="EH142" i="9"/>
  <c r="EH102" i="9"/>
  <c r="EY129" i="9"/>
  <c r="EY61" i="9"/>
  <c r="EQ98" i="9"/>
  <c r="ET141" i="9"/>
  <c r="ET131" i="9"/>
  <c r="EG146" i="9"/>
  <c r="EZ146" i="9"/>
  <c r="EZ62" i="9"/>
  <c r="EJ141" i="9"/>
  <c r="FA90" i="9"/>
  <c r="EW105" i="9"/>
  <c r="EF157" i="9"/>
  <c r="EW86" i="9"/>
  <c r="EF95" i="9"/>
  <c r="FB100" i="9"/>
  <c r="EZ66" i="9"/>
  <c r="DZ116" i="9"/>
  <c r="DN125" i="9"/>
  <c r="EB65" i="9"/>
  <c r="EW147" i="9"/>
  <c r="DZ109" i="9"/>
  <c r="DE109" i="9"/>
  <c r="FE109" i="9" s="1"/>
  <c r="DF62" i="9"/>
  <c r="EW125" i="9"/>
  <c r="DR158" i="9"/>
  <c r="DS139" i="9"/>
  <c r="DN67" i="9"/>
  <c r="DF143" i="9"/>
  <c r="EW88" i="9"/>
  <c r="DY70" i="9"/>
  <c r="DN72" i="9"/>
  <c r="DS148" i="9"/>
  <c r="DE78" i="9"/>
  <c r="FE78" i="9" s="1"/>
  <c r="EW62" i="9"/>
  <c r="FB94" i="9"/>
  <c r="FA108" i="9"/>
  <c r="EM89" i="9"/>
  <c r="EP136" i="9"/>
  <c r="EP63" i="9"/>
  <c r="EO103" i="9"/>
  <c r="EO113" i="9"/>
  <c r="EE124" i="9"/>
  <c r="GE124" i="9" s="1"/>
  <c r="EX155" i="9"/>
  <c r="EX64" i="9"/>
  <c r="ES138" i="9"/>
  <c r="EE101" i="9"/>
  <c r="GE101" i="9" s="1"/>
  <c r="EL105" i="9"/>
  <c r="EP145" i="9"/>
  <c r="DO134" i="9"/>
  <c r="DJ120" i="9"/>
  <c r="DU102" i="9"/>
  <c r="DQ70" i="9"/>
  <c r="DJ107" i="9"/>
  <c r="DQ75" i="9"/>
  <c r="DK79" i="9"/>
  <c r="DH67" i="9"/>
  <c r="DL98" i="9"/>
  <c r="DK126" i="9"/>
  <c r="DH83" i="9"/>
  <c r="DK77" i="9"/>
  <c r="DX147" i="9"/>
  <c r="DI143" i="9"/>
  <c r="DX82" i="9"/>
  <c r="DV131" i="9"/>
  <c r="DS67" i="9"/>
  <c r="EA95" i="9"/>
  <c r="DS98" i="9"/>
  <c r="DW140" i="9"/>
  <c r="DS103" i="9"/>
  <c r="DF66" i="9"/>
  <c r="DN131" i="9"/>
  <c r="DW117" i="9"/>
  <c r="DR73" i="9"/>
  <c r="DZ154" i="9"/>
  <c r="EA81" i="9"/>
  <c r="DS91" i="9"/>
  <c r="DE141" i="9"/>
  <c r="FE141" i="9" s="1"/>
  <c r="DS102" i="9"/>
  <c r="DS134" i="9"/>
  <c r="DE89" i="9"/>
  <c r="FE89" i="9" s="1"/>
  <c r="DW71" i="9"/>
  <c r="DS130" i="9"/>
  <c r="DZ101" i="9"/>
  <c r="DN86" i="9"/>
  <c r="DY64" i="9"/>
  <c r="DN64" i="9"/>
  <c r="EB111" i="9"/>
  <c r="DF110" i="9"/>
  <c r="DS65" i="9"/>
  <c r="DY75" i="9"/>
  <c r="DF97" i="9"/>
  <c r="DR148" i="9"/>
  <c r="EB154" i="9"/>
  <c r="DZ144" i="9"/>
  <c r="DF150" i="9"/>
  <c r="DY142" i="9"/>
  <c r="DF155" i="9"/>
  <c r="EB146" i="9"/>
  <c r="DE92" i="9"/>
  <c r="FE92" i="9" s="1"/>
  <c r="DZ156" i="9"/>
  <c r="DZ65" i="9"/>
  <c r="DE146" i="9"/>
  <c r="FE146" i="9" s="1"/>
  <c r="DN146" i="9"/>
  <c r="DS108" i="9"/>
  <c r="DE135" i="9"/>
  <c r="FE135" i="9" s="1"/>
  <c r="DY93" i="9"/>
  <c r="DW147" i="9"/>
  <c r="DE103" i="9"/>
  <c r="FE103" i="9" s="1"/>
  <c r="DN143" i="9"/>
  <c r="DW77" i="9"/>
  <c r="DF90" i="9"/>
  <c r="DE157" i="9"/>
  <c r="FE157" i="9" s="1"/>
  <c r="EV108" i="9"/>
  <c r="EV82" i="9"/>
  <c r="EL92" i="9"/>
  <c r="EW145" i="9"/>
  <c r="EW102" i="9"/>
  <c r="ER134" i="9"/>
  <c r="DZ108" i="9"/>
  <c r="DW109" i="9"/>
  <c r="EB124" i="9"/>
  <c r="DZ82" i="9"/>
  <c r="DF159" i="9"/>
  <c r="DS114" i="9"/>
  <c r="DS140" i="9"/>
  <c r="DE124" i="9"/>
  <c r="FE124" i="9" s="1"/>
  <c r="DE130" i="9"/>
  <c r="FE130" i="9" s="1"/>
  <c r="DZ96" i="9"/>
  <c r="DE120" i="9"/>
  <c r="FE120" i="9" s="1"/>
  <c r="FF120" i="9" s="1"/>
  <c r="DN70" i="9"/>
  <c r="EW139" i="9"/>
  <c r="DY80" i="9"/>
  <c r="DF98" i="9"/>
  <c r="DE65" i="9"/>
  <c r="FE65" i="9" s="1"/>
  <c r="DY126" i="9"/>
  <c r="DN116" i="9"/>
  <c r="DF117" i="9"/>
  <c r="EB105" i="9"/>
  <c r="DF111" i="9"/>
  <c r="DE139" i="9"/>
  <c r="FE139" i="9" s="1"/>
  <c r="DE63" i="9"/>
  <c r="FE63" i="9" s="1"/>
  <c r="DY129" i="9"/>
  <c r="EB84" i="9"/>
  <c r="EB143" i="9"/>
  <c r="DW106" i="9"/>
  <c r="ER86" i="9"/>
  <c r="EI137" i="9"/>
  <c r="EI61" i="9"/>
  <c r="EK64" i="9"/>
  <c r="EF124" i="9"/>
  <c r="EF113" i="9"/>
  <c r="EN122" i="9"/>
  <c r="EU157" i="9"/>
  <c r="EU103" i="9"/>
  <c r="FB145" i="9"/>
  <c r="EH117" i="9"/>
  <c r="EH87" i="9"/>
  <c r="EY147" i="9"/>
  <c r="EQ127" i="9"/>
  <c r="EQ71" i="9"/>
  <c r="ET142" i="9"/>
  <c r="ET64" i="9"/>
  <c r="EG128" i="9"/>
  <c r="EZ77" i="9"/>
  <c r="EZ64" i="9"/>
  <c r="EJ107" i="9"/>
  <c r="FA141" i="9"/>
  <c r="EW137" i="9"/>
  <c r="EF121" i="9"/>
  <c r="ER126" i="9"/>
  <c r="EF114" i="9"/>
  <c r="EY153" i="9"/>
  <c r="DR157" i="9"/>
  <c r="EB133" i="9"/>
  <c r="DN85" i="9"/>
  <c r="DZ64" i="9"/>
  <c r="EW73" i="9"/>
  <c r="DZ79" i="9"/>
  <c r="DN63" i="9"/>
  <c r="DE115" i="9"/>
  <c r="FE115" i="9" s="1"/>
  <c r="EW130" i="9"/>
  <c r="DR100" i="9"/>
  <c r="DW138" i="9"/>
  <c r="DW148" i="9"/>
  <c r="DY74" i="9"/>
  <c r="ER150" i="9"/>
  <c r="DY92" i="9"/>
  <c r="DY136" i="9"/>
  <c r="DZ114" i="9"/>
  <c r="DF64" i="9"/>
  <c r="ER105" i="9"/>
  <c r="FA115" i="9"/>
  <c r="FA101" i="9"/>
  <c r="EM120" i="9"/>
  <c r="EP84" i="9"/>
  <c r="EP70" i="9"/>
  <c r="EO95" i="9"/>
  <c r="EE147" i="9"/>
  <c r="GE147" i="9" s="1"/>
  <c r="EE106" i="9"/>
  <c r="GE106" i="9" s="1"/>
  <c r="EX157" i="9"/>
  <c r="EX74" i="9"/>
  <c r="ES103" i="9"/>
  <c r="EQ153" i="9"/>
  <c r="EO136" i="9"/>
  <c r="DM81" i="9"/>
  <c r="DJ121" i="9"/>
  <c r="DQ109" i="9"/>
  <c r="DJ61" i="9"/>
  <c r="DU114" i="9"/>
  <c r="DL67" i="9"/>
  <c r="DH117" i="9"/>
  <c r="DV87" i="9"/>
  <c r="DK104" i="9"/>
  <c r="DH88" i="9"/>
  <c r="DV102" i="9"/>
  <c r="DH107" i="9"/>
  <c r="DI84" i="9"/>
  <c r="DV117" i="9"/>
  <c r="DX87" i="9"/>
  <c r="DV148" i="9"/>
  <c r="DR106" i="9"/>
  <c r="DY154" i="9"/>
  <c r="DE154" i="9"/>
  <c r="FE154" i="9" s="1"/>
  <c r="DW130" i="9"/>
  <c r="DR118" i="9"/>
  <c r="DY78" i="9"/>
  <c r="DN123" i="9"/>
  <c r="DW126" i="9"/>
  <c r="DF135" i="9"/>
  <c r="DS79" i="9"/>
  <c r="EA113" i="9"/>
  <c r="DW63" i="9"/>
  <c r="DW150" i="9"/>
  <c r="DW123" i="9"/>
  <c r="DN81" i="9"/>
  <c r="DR77" i="9"/>
  <c r="DW96" i="9"/>
  <c r="DW93" i="9"/>
  <c r="DZ151" i="9"/>
  <c r="DE71" i="9"/>
  <c r="FE71" i="9" s="1"/>
  <c r="DZ138" i="9"/>
  <c r="DN98" i="9"/>
  <c r="DN108" i="9"/>
  <c r="DN101" i="9"/>
  <c r="DE90" i="9"/>
  <c r="FE90" i="9" s="1"/>
  <c r="DZ143" i="9"/>
  <c r="DY133" i="9"/>
  <c r="DY156" i="9"/>
  <c r="DE70" i="9"/>
  <c r="FE70" i="9" s="1"/>
  <c r="DY119" i="9"/>
  <c r="EB117" i="9"/>
  <c r="DY68" i="9"/>
  <c r="DW86" i="9"/>
  <c r="DN124" i="9"/>
  <c r="DS106" i="9"/>
  <c r="EB119" i="9"/>
  <c r="DS141" i="9"/>
  <c r="DZ88" i="9"/>
  <c r="EB153" i="9"/>
  <c r="DN92" i="9"/>
  <c r="DZ111" i="9"/>
  <c r="DR93" i="9"/>
  <c r="DZ104" i="9"/>
  <c r="DE119" i="9"/>
  <c r="FE119" i="9" s="1"/>
  <c r="EB151" i="9"/>
  <c r="EB116" i="9"/>
  <c r="EB79" i="9"/>
  <c r="DZ87" i="9"/>
  <c r="EV157" i="9"/>
  <c r="EL159" i="9"/>
  <c r="EL79" i="9"/>
  <c r="EW131" i="9"/>
  <c r="EW71" i="9"/>
  <c r="DS86" i="9"/>
  <c r="DS90" i="9"/>
  <c r="DY144" i="9"/>
  <c r="DN135" i="9"/>
  <c r="DS82" i="9"/>
  <c r="DF89" i="9"/>
  <c r="DW111" i="9"/>
  <c r="DR78" i="9"/>
  <c r="DR141" i="9"/>
  <c r="DW84" i="9"/>
  <c r="DS97" i="9"/>
  <c r="DY81" i="9"/>
  <c r="DE77" i="9"/>
  <c r="FE77" i="9" s="1"/>
  <c r="EW84" i="9"/>
  <c r="DS126" i="9"/>
  <c r="DS63" i="9"/>
  <c r="DE62" i="9"/>
  <c r="FE62" i="9" s="1"/>
  <c r="DZ95" i="9"/>
  <c r="DF146" i="9"/>
  <c r="DY76" i="9"/>
  <c r="EB120" i="9"/>
  <c r="DF95" i="9"/>
  <c r="DN126" i="9"/>
  <c r="DR72" i="9"/>
  <c r="EB90" i="9"/>
  <c r="DY87" i="9"/>
  <c r="DE117" i="9"/>
  <c r="FE117" i="9" s="1"/>
  <c r="DW91" i="9"/>
  <c r="ER65" i="9"/>
  <c r="EI155" i="9"/>
  <c r="EK77" i="9"/>
  <c r="EK103" i="9"/>
  <c r="EF134" i="9"/>
  <c r="EF64" i="9"/>
  <c r="EN75" i="9"/>
  <c r="EU108" i="9"/>
  <c r="EU69" i="9"/>
  <c r="FB85" i="9"/>
  <c r="EH145" i="9"/>
  <c r="EH69" i="9"/>
  <c r="EY114" i="9"/>
  <c r="EQ149" i="9"/>
  <c r="EQ158" i="9"/>
  <c r="ET110" i="9"/>
  <c r="EG133" i="9"/>
  <c r="EG92" i="9"/>
  <c r="EZ119" i="9"/>
  <c r="EZ85" i="9"/>
  <c r="EJ140" i="9"/>
  <c r="DF130" i="9"/>
  <c r="EW123" i="9"/>
  <c r="EN93" i="9"/>
  <c r="ER119" i="9"/>
  <c r="EF89" i="9"/>
  <c r="EY113" i="9"/>
  <c r="DR89" i="9"/>
  <c r="EB62" i="9"/>
  <c r="DW142" i="9"/>
  <c r="DS112" i="9"/>
  <c r="EW77" i="9"/>
  <c r="DE127" i="9"/>
  <c r="FE127" i="9" s="1"/>
  <c r="DN130" i="9"/>
  <c r="DE75" i="9"/>
  <c r="FE75" i="9" s="1"/>
  <c r="EW146" i="9"/>
  <c r="DF137" i="9"/>
  <c r="DW133" i="9"/>
  <c r="DY63" i="9"/>
  <c r="DZ98" i="9"/>
  <c r="ER100" i="9"/>
  <c r="DZ159" i="9"/>
  <c r="DN147" i="9"/>
  <c r="DZ70" i="9"/>
  <c r="EB130" i="9"/>
  <c r="ER94" i="9"/>
  <c r="FA153" i="9"/>
  <c r="FA64" i="9"/>
  <c r="EM80" i="9"/>
  <c r="EP130" i="9"/>
  <c r="EP96" i="9"/>
  <c r="EO123" i="9"/>
  <c r="EE156" i="9"/>
  <c r="GE156" i="9" s="1"/>
  <c r="EE130" i="9"/>
  <c r="GE130" i="9" s="1"/>
  <c r="EX78" i="9"/>
  <c r="ES126" i="9"/>
  <c r="ES83" i="9"/>
  <c r="EJ110" i="9"/>
  <c r="DG113" i="9"/>
  <c r="DP102" i="9"/>
  <c r="DU122" i="9"/>
  <c r="DQ123" i="9"/>
  <c r="DJ70" i="9"/>
  <c r="DQ81" i="9"/>
  <c r="DJ88" i="9"/>
  <c r="DH62" i="9"/>
  <c r="DK144" i="9"/>
  <c r="DK145" i="9"/>
  <c r="DX132" i="9"/>
  <c r="DL137" i="9"/>
  <c r="DX100" i="9"/>
  <c r="DI102" i="9"/>
  <c r="EA78" i="9"/>
  <c r="DI91" i="9"/>
  <c r="EA111" i="9"/>
  <c r="DN133" i="9"/>
  <c r="DE85" i="9"/>
  <c r="FE85" i="9" s="1"/>
  <c r="DR98" i="9"/>
  <c r="DW157" i="9"/>
  <c r="EA127" i="9"/>
  <c r="DZ142" i="9"/>
  <c r="DN155" i="9"/>
  <c r="EB101" i="9"/>
  <c r="DY107" i="9"/>
  <c r="EB91" i="9"/>
  <c r="EA155" i="9"/>
  <c r="DW88" i="9"/>
  <c r="DZ152" i="9"/>
  <c r="DW90" i="9"/>
  <c r="DR147" i="9"/>
  <c r="DF94" i="9"/>
  <c r="DW98" i="9"/>
  <c r="DS120" i="9"/>
  <c r="DS138" i="9"/>
  <c r="EB89" i="9"/>
  <c r="DZ83" i="9"/>
  <c r="DE148" i="9"/>
  <c r="FE148" i="9" s="1"/>
  <c r="DE143" i="9"/>
  <c r="FE143" i="9" s="1"/>
  <c r="DF127" i="9"/>
  <c r="EB98" i="9"/>
  <c r="DZ107" i="9"/>
  <c r="DZ127" i="9"/>
  <c r="DZ85" i="9"/>
  <c r="DE76" i="9"/>
  <c r="FE76" i="9" s="1"/>
  <c r="DZ78" i="9"/>
  <c r="DN103" i="9"/>
  <c r="DS104" i="9"/>
  <c r="DY83" i="9"/>
  <c r="DE153" i="9"/>
  <c r="FE153" i="9" s="1"/>
  <c r="DW119" i="9"/>
  <c r="DR114" i="9"/>
  <c r="DS135" i="9"/>
  <c r="DR142" i="9"/>
  <c r="DN159" i="9"/>
  <c r="DF158" i="9"/>
  <c r="DS118" i="9"/>
  <c r="DR159" i="9"/>
  <c r="EB137" i="9"/>
  <c r="DE108" i="9"/>
  <c r="FE108" i="9" s="1"/>
  <c r="DE113" i="9"/>
  <c r="FE113" i="9" s="1"/>
  <c r="EB159" i="9"/>
  <c r="DE94" i="9"/>
  <c r="FE94" i="9" s="1"/>
  <c r="DS73" i="9"/>
  <c r="EV84" i="9"/>
  <c r="EL104" i="9"/>
  <c r="EL96" i="9"/>
  <c r="EW133" i="9"/>
  <c r="ER144" i="9"/>
  <c r="DW151" i="9"/>
  <c r="DW87" i="9"/>
  <c r="DN97" i="9"/>
  <c r="DN122" i="9"/>
  <c r="EB93" i="9"/>
  <c r="DS156" i="9"/>
  <c r="DW112" i="9"/>
  <c r="DW78" i="9"/>
  <c r="EB123" i="9"/>
  <c r="DE129" i="9"/>
  <c r="FE129" i="9" s="1"/>
  <c r="DS111" i="9"/>
  <c r="DR61" i="9"/>
  <c r="DN105" i="9"/>
  <c r="EW99" i="9"/>
  <c r="DW80" i="9"/>
  <c r="DR129" i="9"/>
  <c r="DY73" i="9"/>
  <c r="DZ76" i="9"/>
  <c r="DE69" i="9"/>
  <c r="FE69" i="9" s="1"/>
  <c r="DZ123" i="9"/>
  <c r="DN96" i="9"/>
  <c r="DY102" i="9"/>
  <c r="DS94" i="9"/>
  <c r="DF119" i="9"/>
  <c r="EB87" i="9"/>
  <c r="DY151" i="9"/>
  <c r="DN150" i="9"/>
  <c r="DN117" i="9"/>
  <c r="ER96" i="9"/>
  <c r="EI114" i="9"/>
  <c r="EK126" i="9"/>
  <c r="EK99" i="9"/>
  <c r="EF159" i="9"/>
  <c r="EN127" i="9"/>
  <c r="EN100" i="9"/>
  <c r="EU123" i="9"/>
  <c r="EU71" i="9"/>
  <c r="FB95" i="9"/>
  <c r="EH154" i="9"/>
  <c r="EH135" i="9"/>
  <c r="EY107" i="9"/>
  <c r="EQ143" i="9"/>
  <c r="EQ77" i="9"/>
  <c r="ET135" i="9"/>
  <c r="EG147" i="9"/>
  <c r="EG60" i="9"/>
  <c r="EZ158" i="9"/>
  <c r="EJ136" i="9"/>
  <c r="EJ60" i="9"/>
  <c r="DR82" i="9"/>
  <c r="EW156" i="9"/>
  <c r="EN156" i="9"/>
  <c r="ER63" i="9"/>
  <c r="EN131" i="9"/>
  <c r="EY110" i="9"/>
  <c r="DF65" i="9"/>
  <c r="DN73" i="9"/>
  <c r="DE136" i="9"/>
  <c r="FE136" i="9" s="1"/>
  <c r="DS110" i="9"/>
  <c r="ER70" i="9"/>
  <c r="DS101" i="9"/>
  <c r="DW153" i="9"/>
  <c r="EB99" i="9"/>
  <c r="EW91" i="9"/>
  <c r="DF79" i="9"/>
  <c r="DS116" i="9"/>
  <c r="DY89" i="9"/>
  <c r="DE125" i="9"/>
  <c r="FE125" i="9" s="1"/>
  <c r="EF154" i="9"/>
  <c r="DS129" i="9"/>
  <c r="DN89" i="9"/>
  <c r="DE81" i="9"/>
  <c r="FE81" i="9" s="1"/>
  <c r="DF156" i="9"/>
  <c r="EF146" i="9"/>
  <c r="FA112" i="9"/>
  <c r="EM157" i="9"/>
  <c r="EM74" i="9"/>
  <c r="EP140" i="9"/>
  <c r="EP83" i="9"/>
  <c r="EO88" i="9"/>
  <c r="EE121" i="9"/>
  <c r="GE121" i="9" s="1"/>
  <c r="EE76" i="9"/>
  <c r="GE76" i="9" s="1"/>
  <c r="EX117" i="9"/>
  <c r="ES72" i="9"/>
  <c r="ES117" i="9"/>
  <c r="EU94" i="9"/>
  <c r="DG141" i="9"/>
  <c r="DP136" i="9"/>
  <c r="DQ65" i="9"/>
  <c r="DL143" i="9"/>
  <c r="DU94" i="9"/>
  <c r="DQ115" i="9"/>
  <c r="DU143" i="9"/>
  <c r="DI140" i="9"/>
  <c r="DK78" i="9"/>
  <c r="DH152" i="9"/>
  <c r="DV159" i="9"/>
  <c r="DK87" i="9"/>
  <c r="DI156" i="9"/>
  <c r="DV137" i="9"/>
  <c r="DX156" i="9"/>
  <c r="DV110" i="9"/>
  <c r="DW154" i="9"/>
  <c r="DE91" i="9"/>
  <c r="FE91" i="9" s="1"/>
  <c r="DY155" i="9"/>
  <c r="DZ67" i="9"/>
  <c r="DR86" i="9"/>
  <c r="EA94" i="9"/>
  <c r="DZ139" i="9"/>
  <c r="DR79" i="9"/>
  <c r="EB138" i="9"/>
  <c r="DS75" i="9"/>
  <c r="DZ68" i="9"/>
  <c r="EA74" i="9"/>
  <c r="DW121" i="9"/>
  <c r="DR109" i="9"/>
  <c r="DW102" i="9"/>
  <c r="DR145" i="9"/>
  <c r="DS92" i="9"/>
  <c r="EB158" i="9"/>
  <c r="EB96" i="9"/>
  <c r="DW73" i="9"/>
  <c r="DN83" i="9"/>
  <c r="DY105" i="9"/>
  <c r="DF107" i="9"/>
  <c r="DF124" i="9"/>
  <c r="DR155" i="9"/>
  <c r="DN112" i="9"/>
  <c r="EB114" i="9"/>
  <c r="DW75" i="9"/>
  <c r="DN119" i="9"/>
  <c r="DE149" i="9"/>
  <c r="FE149" i="9" s="1"/>
  <c r="FF149" i="9" s="1"/>
  <c r="FG149" i="9" s="1"/>
  <c r="DZ131" i="9"/>
  <c r="DE93" i="9"/>
  <c r="FE93" i="9" s="1"/>
  <c r="FF93" i="9" s="1"/>
  <c r="EB152" i="9"/>
  <c r="DZ118" i="9"/>
  <c r="DE83" i="9"/>
  <c r="FE83" i="9" s="1"/>
  <c r="DW89" i="9"/>
  <c r="DF129" i="9"/>
  <c r="DW69" i="9"/>
  <c r="DR139" i="9"/>
  <c r="DN127" i="9"/>
  <c r="DE86" i="9"/>
  <c r="FE86" i="9" s="1"/>
  <c r="FF86" i="9" s="1"/>
  <c r="DW64" i="9"/>
  <c r="DF152" i="9"/>
  <c r="EB126" i="9"/>
  <c r="DR62" i="9"/>
  <c r="DR65" i="9"/>
  <c r="DN132" i="9"/>
  <c r="DS80" i="9"/>
  <c r="DE68" i="9"/>
  <c r="FE68" i="9" s="1"/>
  <c r="FF68" i="9" s="1"/>
  <c r="EV85" i="9"/>
  <c r="EL124" i="9"/>
  <c r="EL70" i="9"/>
  <c r="EW121" i="9"/>
  <c r="ER138" i="9"/>
  <c r="DW129" i="9"/>
  <c r="EB92" i="9"/>
  <c r="EB64" i="9"/>
  <c r="DE114" i="9"/>
  <c r="FE114" i="9" s="1"/>
  <c r="DN61" i="9"/>
  <c r="DY98" i="9"/>
  <c r="DW101" i="9"/>
  <c r="DY139" i="9"/>
  <c r="DZ150" i="9"/>
  <c r="DF115" i="9"/>
  <c r="DW83" i="9"/>
  <c r="DR132" i="9"/>
  <c r="DY150" i="9"/>
  <c r="ER157" i="9"/>
  <c r="DN111" i="9"/>
  <c r="DW125" i="9"/>
  <c r="DR151" i="9"/>
  <c r="DS93" i="9"/>
  <c r="DE122" i="9"/>
  <c r="FE122" i="9" s="1"/>
  <c r="DY101" i="9"/>
  <c r="DZ113" i="9"/>
  <c r="DZ105" i="9"/>
  <c r="DE110" i="9"/>
  <c r="FE110" i="9" s="1"/>
  <c r="FF110" i="9" s="1"/>
  <c r="DF78" i="9"/>
  <c r="DN129" i="9"/>
  <c r="DZ106" i="9"/>
  <c r="DR85" i="9"/>
  <c r="DS64" i="9"/>
  <c r="ER84" i="9"/>
  <c r="EI95" i="9"/>
  <c r="EK133" i="9"/>
  <c r="EK92" i="9"/>
  <c r="EF91" i="9"/>
  <c r="EN101" i="9"/>
  <c r="EN104" i="9"/>
  <c r="EU153" i="9"/>
  <c r="FB113" i="9"/>
  <c r="FB68" i="9"/>
  <c r="EH114" i="9"/>
  <c r="EH80" i="9"/>
  <c r="EY66" i="9"/>
  <c r="EQ109" i="9"/>
  <c r="EQ62" i="9"/>
  <c r="ET93" i="9"/>
  <c r="EG107" i="9"/>
  <c r="EG77" i="9"/>
  <c r="EZ132" i="9"/>
  <c r="EJ134" i="9"/>
  <c r="EJ79" i="9"/>
  <c r="DS105" i="9"/>
  <c r="EW96" i="9"/>
  <c r="EN62" i="9"/>
  <c r="ER80" i="9"/>
  <c r="EN147" i="9"/>
  <c r="EZ129" i="9"/>
  <c r="DY91" i="9"/>
  <c r="DN94" i="9"/>
  <c r="DR112" i="9"/>
  <c r="DF121" i="9"/>
  <c r="ER91" i="9"/>
  <c r="DW146" i="9"/>
  <c r="DW60" i="9"/>
  <c r="DR68" i="9"/>
  <c r="ER120" i="9"/>
  <c r="DZ141" i="9"/>
  <c r="DN88" i="9"/>
  <c r="EB135" i="9"/>
  <c r="DR140" i="9"/>
  <c r="EN144" i="9"/>
  <c r="DS158" i="9"/>
  <c r="DW85" i="9"/>
  <c r="DF81" i="9"/>
  <c r="EA156" i="9"/>
  <c r="EF109" i="9"/>
  <c r="FA121" i="9"/>
  <c r="EM155" i="9"/>
  <c r="EM84" i="9"/>
  <c r="EP107" i="9"/>
  <c r="EO158" i="9"/>
  <c r="EO120" i="9"/>
  <c r="EE159" i="9"/>
  <c r="GE159" i="9" s="1"/>
  <c r="EE78" i="9"/>
  <c r="GE78" i="9" s="1"/>
  <c r="EX150" i="9"/>
  <c r="ES133" i="9"/>
  <c r="ES108" i="9"/>
  <c r="EQ85" i="9"/>
  <c r="DG158" i="9"/>
  <c r="DJ67" i="9"/>
  <c r="DQ95" i="9"/>
  <c r="DJ117" i="9"/>
  <c r="DQ85" i="9"/>
  <c r="DL83" i="9"/>
  <c r="DU77" i="9"/>
  <c r="EA119" i="9"/>
  <c r="DH145" i="9"/>
  <c r="DX77" i="9"/>
  <c r="DL92" i="9"/>
  <c r="DH149" i="9"/>
  <c r="DI114" i="9"/>
  <c r="DV108" i="9"/>
  <c r="DI117" i="9"/>
  <c r="EA103" i="9"/>
  <c r="DW141" i="9"/>
  <c r="DY143" i="9"/>
  <c r="DY86" i="9"/>
  <c r="DE123" i="9"/>
  <c r="FE123" i="9" s="1"/>
  <c r="DF105" i="9"/>
  <c r="DW156" i="9"/>
  <c r="DW124" i="9"/>
  <c r="DY103" i="9"/>
  <c r="DN156" i="9"/>
  <c r="EB60" i="9"/>
  <c r="DS133" i="9"/>
  <c r="DR84" i="9"/>
  <c r="EB97" i="9"/>
  <c r="DF82" i="9"/>
  <c r="DF71" i="9"/>
  <c r="DZ134" i="9"/>
  <c r="DY134" i="9"/>
  <c r="DN151" i="9"/>
  <c r="DN80" i="9"/>
  <c r="EB107" i="9"/>
  <c r="DN102" i="9"/>
  <c r="DS99" i="9"/>
  <c r="DF75" i="9"/>
  <c r="DF141" i="9"/>
  <c r="DF132" i="9"/>
  <c r="DE112" i="9"/>
  <c r="FE112" i="9" s="1"/>
  <c r="DE128" i="9"/>
  <c r="FE128" i="9" s="1"/>
  <c r="DW100" i="9"/>
  <c r="DN78" i="9"/>
  <c r="DY113" i="9"/>
  <c r="DN118" i="9"/>
  <c r="DR83" i="9"/>
  <c r="DN84" i="9"/>
  <c r="DZ92" i="9"/>
  <c r="DF140" i="9"/>
  <c r="DF67" i="9"/>
  <c r="DN142" i="9"/>
  <c r="DZ148" i="9"/>
  <c r="DY62" i="9"/>
  <c r="DE66" i="9"/>
  <c r="FE66" i="9" s="1"/>
  <c r="DY65" i="9"/>
  <c r="DW114" i="9"/>
  <c r="DF102" i="9"/>
  <c r="DN104" i="9"/>
  <c r="DR143" i="9"/>
  <c r="DR154" i="9"/>
  <c r="DN141" i="9"/>
  <c r="EA136" i="9"/>
  <c r="EV152" i="9"/>
  <c r="EV93" i="9"/>
  <c r="EL66" i="9"/>
  <c r="EL72" i="9"/>
  <c r="EW81" i="9"/>
  <c r="ER129" i="9"/>
  <c r="EB72" i="9"/>
  <c r="EB71" i="9"/>
  <c r="EB113" i="9"/>
  <c r="DR107" i="9"/>
  <c r="DY141" i="9"/>
  <c r="DY159" i="9"/>
  <c r="DE151" i="9"/>
  <c r="FE151" i="9" s="1"/>
  <c r="DZ110" i="9"/>
  <c r="DS69" i="9"/>
  <c r="EB78" i="9"/>
  <c r="DW108" i="9"/>
  <c r="DF74" i="9"/>
  <c r="DZ117" i="9"/>
  <c r="ER89" i="9"/>
  <c r="EB110" i="9"/>
  <c r="EA88" i="9"/>
  <c r="DR138" i="9"/>
  <c r="DS107" i="9"/>
  <c r="DY61" i="9"/>
  <c r="DS125" i="9"/>
  <c r="DE105" i="9"/>
  <c r="FE105" i="9" s="1"/>
  <c r="DS146" i="9"/>
  <c r="DZ75" i="9"/>
  <c r="DS132" i="9"/>
  <c r="DE101" i="9"/>
  <c r="FE101" i="9" s="1"/>
  <c r="DS137" i="9"/>
  <c r="DY122" i="9"/>
  <c r="DE99" i="9"/>
  <c r="FE99" i="9" s="1"/>
  <c r="EI156" i="9"/>
  <c r="EI74" i="9"/>
  <c r="EK115" i="9"/>
  <c r="EK148" i="9"/>
  <c r="EF93" i="9"/>
  <c r="EN90" i="9"/>
  <c r="EN70" i="9"/>
  <c r="EU155" i="9"/>
  <c r="FB149" i="9"/>
  <c r="FB86" i="9"/>
  <c r="EH155" i="9"/>
  <c r="EY116" i="9"/>
  <c r="EY97" i="9"/>
  <c r="EQ154" i="9"/>
  <c r="EQ69" i="9"/>
  <c r="ET103" i="9"/>
  <c r="EG158" i="9"/>
  <c r="EG103" i="9"/>
  <c r="EZ61" i="9"/>
  <c r="EJ100" i="9"/>
  <c r="EJ81" i="9"/>
  <c r="EB115" i="9"/>
  <c r="EW63" i="9"/>
  <c r="EW117" i="9"/>
  <c r="EF143" i="9"/>
  <c r="EN108" i="9"/>
  <c r="EZ86" i="9"/>
  <c r="DZ71" i="9"/>
  <c r="DE74" i="9"/>
  <c r="FE74" i="9" s="1"/>
  <c r="DS62" i="9"/>
  <c r="DE100" i="9"/>
  <c r="FE100" i="9" s="1"/>
  <c r="DF92" i="9"/>
  <c r="DW81" i="9"/>
  <c r="DY95" i="9"/>
  <c r="DS143" i="9"/>
  <c r="ER104" i="9"/>
  <c r="DZ89" i="9"/>
  <c r="DN113" i="9"/>
  <c r="DR88" i="9"/>
  <c r="EB156" i="9"/>
  <c r="DF144" i="9"/>
  <c r="DW105" i="9"/>
  <c r="DY96" i="9"/>
  <c r="EB70" i="9"/>
  <c r="DS123" i="9"/>
  <c r="EF99" i="9"/>
  <c r="FA130" i="9"/>
  <c r="EM125" i="9"/>
  <c r="EM78" i="9"/>
  <c r="EP124" i="9"/>
  <c r="EO149" i="9"/>
  <c r="EO74" i="9"/>
  <c r="EE126" i="9"/>
  <c r="GE126" i="9" s="1"/>
  <c r="EX146" i="9"/>
  <c r="EX87" i="9"/>
  <c r="ES131" i="9"/>
  <c r="ES86" i="9"/>
  <c r="EP81" i="9"/>
  <c r="DT159" i="9"/>
  <c r="DU78" i="9"/>
  <c r="DL148" i="9"/>
  <c r="DU83" i="9"/>
  <c r="DQ128" i="9"/>
  <c r="DJ147" i="9"/>
  <c r="DQ68" i="9"/>
  <c r="DK158" i="9"/>
  <c r="DH127" i="9"/>
  <c r="DV93" i="9"/>
  <c r="DL104" i="9"/>
  <c r="DH84" i="9"/>
  <c r="DV106" i="9"/>
  <c r="EA102" i="9"/>
  <c r="DI95" i="9"/>
  <c r="DX125" i="9"/>
  <c r="EB74" i="9"/>
  <c r="DZ61" i="9"/>
  <c r="DR80" i="9"/>
  <c r="DE106" i="9"/>
  <c r="FE106" i="9" s="1"/>
  <c r="FF106" i="9" s="1"/>
  <c r="FG106" i="9" s="1"/>
  <c r="DW61" i="9"/>
  <c r="DR90" i="9"/>
  <c r="DW137" i="9"/>
  <c r="DZ147" i="9"/>
  <c r="DN149" i="9"/>
  <c r="DN65" i="9"/>
  <c r="DN76" i="9"/>
  <c r="DR111" i="9"/>
  <c r="EB108" i="9"/>
  <c r="DY115" i="9"/>
  <c r="DZ155" i="9"/>
  <c r="EB102" i="9"/>
  <c r="DY108" i="9"/>
  <c r="DE80" i="9"/>
  <c r="FE80" i="9" s="1"/>
  <c r="DF139" i="9"/>
  <c r="DR153" i="9"/>
  <c r="DR102" i="9"/>
  <c r="DW103" i="9"/>
  <c r="DE159" i="9"/>
  <c r="FE159" i="9" s="1"/>
  <c r="DY72" i="9"/>
  <c r="DY118" i="9"/>
  <c r="DR150" i="9"/>
  <c r="DR117" i="9"/>
  <c r="DE84" i="9"/>
  <c r="FE84" i="9" s="1"/>
  <c r="DF72" i="9"/>
  <c r="EB127" i="9"/>
  <c r="DS131" i="9"/>
  <c r="DR128" i="9"/>
  <c r="DN144" i="9"/>
  <c r="DS83" i="9"/>
  <c r="DF126" i="9"/>
  <c r="EB81" i="9"/>
  <c r="DY127" i="9"/>
  <c r="EB73" i="9"/>
  <c r="DZ157" i="9"/>
  <c r="DR69" i="9"/>
  <c r="DN114" i="9"/>
  <c r="DY121" i="9"/>
  <c r="DY123" i="9"/>
  <c r="DR130" i="9"/>
  <c r="DY66" i="9"/>
  <c r="DF134" i="9"/>
  <c r="DR81" i="9"/>
  <c r="DW120" i="9"/>
  <c r="EV127" i="9"/>
  <c r="EV87" i="9"/>
  <c r="EL156" i="9"/>
  <c r="EW109" i="9"/>
  <c r="EW74" i="9"/>
  <c r="ER111" i="9"/>
  <c r="DZ60" i="9"/>
  <c r="DN93" i="9"/>
  <c r="DR87" i="9"/>
  <c r="DF112" i="9"/>
  <c r="DZ140" i="9"/>
  <c r="DZ153" i="9"/>
  <c r="EB125" i="9"/>
  <c r="EA115" i="9"/>
  <c r="DS109" i="9"/>
  <c r="DZ126" i="9"/>
  <c r="EB149" i="9"/>
  <c r="DZ130" i="9"/>
  <c r="DE98" i="9"/>
  <c r="FE98" i="9" s="1"/>
  <c r="FF98" i="9" s="1"/>
  <c r="FG98" i="9" s="1"/>
  <c r="EF126" i="9"/>
  <c r="DN120" i="9"/>
  <c r="EB148" i="9"/>
  <c r="DF88" i="9"/>
  <c r="DW79" i="9"/>
  <c r="DR146" i="9"/>
  <c r="DS87" i="9"/>
  <c r="DE126" i="9"/>
  <c r="FE126" i="9" s="1"/>
  <c r="FF126" i="9" s="1"/>
  <c r="DW128" i="9"/>
  <c r="DS144" i="9"/>
  <c r="DY158" i="9"/>
  <c r="DE140" i="9"/>
  <c r="FE140" i="9" s="1"/>
  <c r="FF140" i="9" s="1"/>
  <c r="DS142" i="9"/>
  <c r="DS157" i="9"/>
  <c r="DS149" i="9"/>
  <c r="EI123" i="9"/>
  <c r="EI91" i="9"/>
  <c r="EK137" i="9"/>
  <c r="EF115" i="9"/>
  <c r="EF66" i="9"/>
  <c r="EN124" i="9"/>
  <c r="EN64" i="9"/>
  <c r="EU90" i="9"/>
  <c r="FB99" i="9"/>
  <c r="FB89" i="9"/>
  <c r="EH64" i="9"/>
  <c r="EY90" i="9"/>
  <c r="EY85" i="9"/>
  <c r="EQ148" i="9"/>
  <c r="ET104" i="9"/>
  <c r="ET69" i="9"/>
  <c r="EG114" i="9"/>
  <c r="EG69" i="9"/>
  <c r="EZ102" i="9"/>
  <c r="EJ153" i="9"/>
  <c r="EJ62" i="9"/>
  <c r="DZ81" i="9"/>
  <c r="ER145" i="9"/>
  <c r="EW148" i="9"/>
  <c r="EF77" i="9"/>
  <c r="EN151" i="9"/>
  <c r="EZ65" i="9"/>
  <c r="DS122" i="9"/>
  <c r="DY69" i="9"/>
  <c r="DF147" i="9"/>
  <c r="EW158" i="9"/>
  <c r="DF153" i="9"/>
  <c r="DY149" i="9"/>
  <c r="DR70" i="9"/>
  <c r="DY85" i="9"/>
  <c r="ER131" i="9"/>
  <c r="DS100" i="9"/>
  <c r="DE121" i="9"/>
  <c r="FE121" i="9" s="1"/>
  <c r="DY97" i="9"/>
  <c r="DR144" i="9"/>
  <c r="DF109" i="9"/>
  <c r="EB109" i="9"/>
  <c r="DY84" i="9"/>
  <c r="DW74" i="9"/>
  <c r="DZ136" i="9"/>
  <c r="EN112" i="9"/>
  <c r="FA73" i="9"/>
  <c r="EM135" i="9"/>
  <c r="EM66" i="9"/>
  <c r="EP86" i="9"/>
  <c r="EO108" i="9"/>
  <c r="EO99" i="9"/>
  <c r="EE136" i="9"/>
  <c r="GE136" i="9" s="1"/>
  <c r="EX137" i="9"/>
  <c r="EX97" i="9"/>
  <c r="ES153" i="9"/>
  <c r="EE137" i="9"/>
  <c r="GE137" i="9" s="1"/>
  <c r="EO111" i="9"/>
  <c r="DM60" i="9"/>
  <c r="DQ141" i="9"/>
  <c r="DJ119" i="9"/>
  <c r="DU61" i="9"/>
  <c r="DL108" i="9"/>
  <c r="DU71" i="9"/>
  <c r="DL103" i="9"/>
  <c r="DK82" i="9"/>
  <c r="DX113" i="9"/>
  <c r="DL94" i="9"/>
  <c r="DK153" i="9"/>
  <c r="DI73" i="9"/>
  <c r="DV128" i="9"/>
  <c r="DX68" i="9"/>
  <c r="DV63" i="9"/>
  <c r="DX103" i="9"/>
  <c r="EA82" i="9"/>
  <c r="DZ94" i="9"/>
  <c r="EA92" i="9"/>
  <c r="DS115" i="9"/>
  <c r="DN66" i="9"/>
  <c r="DR135" i="9"/>
  <c r="DE107" i="9"/>
  <c r="FE107" i="9" s="1"/>
  <c r="DS70" i="9"/>
  <c r="DY145" i="9"/>
  <c r="DR99" i="9"/>
  <c r="DW82" i="9"/>
  <c r="DF154" i="9"/>
  <c r="DN157" i="9"/>
  <c r="DZ62" i="9"/>
  <c r="EB95" i="9"/>
  <c r="DN153" i="9"/>
  <c r="DY153" i="9"/>
  <c r="DR122" i="9"/>
  <c r="DF125" i="9"/>
  <c r="DZ74" i="9"/>
  <c r="DF63" i="9"/>
  <c r="EB121" i="9"/>
  <c r="DW68" i="9"/>
  <c r="DZ135" i="9"/>
  <c r="DY88" i="9"/>
  <c r="DF103" i="9"/>
  <c r="DR96" i="9"/>
  <c r="DE111" i="9"/>
  <c r="FE111" i="9" s="1"/>
  <c r="FF111" i="9" s="1"/>
  <c r="DF145" i="9"/>
  <c r="DR95" i="9"/>
  <c r="DW159" i="9"/>
  <c r="DF104" i="9"/>
  <c r="DE150" i="9"/>
  <c r="FE150" i="9" s="1"/>
  <c r="DW136" i="9"/>
  <c r="DE131" i="9"/>
  <c r="FE131" i="9" s="1"/>
  <c r="EB103" i="9"/>
  <c r="DY148" i="9"/>
  <c r="EB134" i="9"/>
  <c r="DS119" i="9"/>
  <c r="DF148" i="9"/>
  <c r="DR105" i="9"/>
  <c r="EB83" i="9"/>
  <c r="DZ69" i="9"/>
  <c r="DF85" i="9"/>
  <c r="DZ63" i="9"/>
  <c r="DY135" i="9"/>
  <c r="DE155" i="9"/>
  <c r="FE155" i="9" s="1"/>
  <c r="DW132" i="9"/>
  <c r="EV154" i="9"/>
  <c r="EV71" i="9"/>
  <c r="EL130" i="9"/>
  <c r="EW113" i="9"/>
  <c r="EW101" i="9"/>
  <c r="ER107" i="9"/>
  <c r="DR64" i="9"/>
  <c r="DE64" i="9"/>
  <c r="FE64" i="9" s="1"/>
  <c r="DE134" i="9"/>
  <c r="FE134" i="9" s="1"/>
  <c r="DY131" i="9"/>
  <c r="DR74" i="9"/>
  <c r="DZ149" i="9"/>
  <c r="EA137" i="9"/>
  <c r="DE96" i="9"/>
  <c r="FE96" i="9" s="1"/>
  <c r="EB68" i="9"/>
  <c r="EB76" i="9"/>
  <c r="DN68" i="9"/>
  <c r="DZ124" i="9"/>
  <c r="DF99" i="9"/>
  <c r="DF142" i="9"/>
  <c r="DN90" i="9"/>
  <c r="DN62" i="9"/>
  <c r="DF73" i="9"/>
  <c r="DY60" i="9"/>
  <c r="DR127" i="9"/>
  <c r="DW144" i="9"/>
  <c r="DE60" i="9"/>
  <c r="DF138" i="9"/>
  <c r="DF116" i="9"/>
  <c r="DZ77" i="9"/>
  <c r="DR125" i="9"/>
  <c r="EB88" i="9"/>
  <c r="EB104" i="9"/>
  <c r="DF76" i="9"/>
  <c r="EI118" i="9"/>
  <c r="EI142" i="9"/>
  <c r="EK110" i="9"/>
  <c r="EF152" i="9"/>
  <c r="EF84" i="9"/>
  <c r="EN134" i="9"/>
  <c r="EU129" i="9"/>
  <c r="EU83" i="9"/>
  <c r="FB106" i="9"/>
  <c r="FB116" i="9"/>
  <c r="EH113" i="9"/>
  <c r="EY104" i="9"/>
  <c r="EY126" i="9"/>
  <c r="EQ96" i="9"/>
  <c r="ET113" i="9"/>
  <c r="ET80" i="9"/>
  <c r="EG122" i="9"/>
  <c r="EZ154" i="9"/>
  <c r="EZ81" i="9"/>
  <c r="EJ155" i="9"/>
  <c r="EJ80" i="9"/>
  <c r="DR101" i="9"/>
  <c r="ER61" i="9"/>
  <c r="EW85" i="9"/>
  <c r="EF102" i="9"/>
  <c r="FB133" i="9"/>
  <c r="EZ90" i="9"/>
  <c r="DW152" i="9"/>
  <c r="DN136" i="9"/>
  <c r="DR60" i="9"/>
  <c r="EW118" i="9"/>
  <c r="DY128" i="9"/>
  <c r="DF91" i="9"/>
  <c r="DS68" i="9"/>
  <c r="DF60" i="9"/>
  <c r="ER79" i="9"/>
  <c r="DS121" i="9"/>
  <c r="DE118" i="9"/>
  <c r="FE118" i="9" s="1"/>
  <c r="EB66" i="9"/>
  <c r="DR149" i="9"/>
  <c r="DZ132" i="9"/>
  <c r="EB144" i="9"/>
  <c r="DY112" i="9"/>
  <c r="DZ99" i="9"/>
  <c r="EW141" i="9"/>
  <c r="FB101" i="9"/>
  <c r="FA118" i="9"/>
  <c r="EM108" i="9"/>
  <c r="EM77" i="9"/>
  <c r="EP128" i="9"/>
  <c r="EO110" i="9"/>
  <c r="EO94" i="9"/>
  <c r="EE79" i="9"/>
  <c r="GE79" i="9" s="1"/>
  <c r="EX105" i="9"/>
  <c r="EX99" i="9"/>
  <c r="ES112" i="9"/>
  <c r="EE105" i="9"/>
  <c r="GE105" i="9" s="1"/>
  <c r="AI10" i="9"/>
  <c r="ID85" i="7"/>
  <c r="ID188" i="7" s="1"/>
  <c r="HR85" i="7"/>
  <c r="HR188" i="7" s="1"/>
  <c r="HP104" i="7"/>
  <c r="HP207" i="7" s="1"/>
  <c r="HX104" i="7"/>
  <c r="HX207" i="7" s="1"/>
  <c r="HY104" i="7"/>
  <c r="HY207" i="7" s="1"/>
  <c r="HR104" i="7"/>
  <c r="HR207" i="7" s="1"/>
  <c r="HZ104" i="7"/>
  <c r="HZ207" i="7" s="1"/>
  <c r="HS104" i="7"/>
  <c r="HS207" i="7" s="1"/>
  <c r="HT104" i="7"/>
  <c r="HT207" i="7" s="1"/>
  <c r="IB104" i="7"/>
  <c r="IB207" i="7" s="1"/>
  <c r="HU104" i="7"/>
  <c r="HU207" i="7" s="1"/>
  <c r="IC104" i="7"/>
  <c r="IC207" i="7" s="1"/>
  <c r="HN104" i="7"/>
  <c r="HN207" i="7" s="1"/>
  <c r="ID104" i="7"/>
  <c r="ID207" i="7" s="1"/>
  <c r="HO104" i="7"/>
  <c r="HO207" i="7" s="1"/>
  <c r="HW104" i="7"/>
  <c r="HW207" i="7" s="1"/>
  <c r="IE104" i="7"/>
  <c r="IE207" i="7" s="1"/>
  <c r="HT84" i="7"/>
  <c r="HT187" i="7" s="1"/>
  <c r="IB84" i="7"/>
  <c r="IB187" i="7" s="1"/>
  <c r="HU84" i="7"/>
  <c r="HU187" i="7" s="1"/>
  <c r="IC84" i="7"/>
  <c r="IC187" i="7" s="1"/>
  <c r="HN84" i="7"/>
  <c r="HN187" i="7" s="1"/>
  <c r="ID84" i="7"/>
  <c r="ID187" i="7" s="1"/>
  <c r="HO84" i="7"/>
  <c r="HO187" i="7" s="1"/>
  <c r="HW84" i="7"/>
  <c r="HW187" i="7" s="1"/>
  <c r="IE84" i="7"/>
  <c r="IE187" i="7" s="1"/>
  <c r="HP84" i="7"/>
  <c r="HP187" i="7" s="1"/>
  <c r="HX84" i="7"/>
  <c r="HX187" i="7" s="1"/>
  <c r="HY84" i="7"/>
  <c r="HY187" i="7" s="1"/>
  <c r="HR84" i="7"/>
  <c r="HR187" i="7" s="1"/>
  <c r="HZ84" i="7"/>
  <c r="HZ187" i="7" s="1"/>
  <c r="HS84" i="7"/>
  <c r="HS187" i="7" s="1"/>
  <c r="HR94" i="7"/>
  <c r="HR197" i="7" s="1"/>
  <c r="HZ94" i="7"/>
  <c r="HZ197" i="7" s="1"/>
  <c r="HS94" i="7"/>
  <c r="HS197" i="7" s="1"/>
  <c r="HT94" i="7"/>
  <c r="HT197" i="7" s="1"/>
  <c r="IB94" i="7"/>
  <c r="IB197" i="7" s="1"/>
  <c r="HU94" i="7"/>
  <c r="HU197" i="7" s="1"/>
  <c r="IC94" i="7"/>
  <c r="IC197" i="7" s="1"/>
  <c r="HN94" i="7"/>
  <c r="HN197" i="7" s="1"/>
  <c r="ID94" i="7"/>
  <c r="ID197" i="7" s="1"/>
  <c r="HO94" i="7"/>
  <c r="HO197" i="7" s="1"/>
  <c r="HW94" i="7"/>
  <c r="HW197" i="7" s="1"/>
  <c r="IE94" i="7"/>
  <c r="IE197" i="7" s="1"/>
  <c r="HP94" i="7"/>
  <c r="HP197" i="7" s="1"/>
  <c r="HX94" i="7"/>
  <c r="HX197" i="7" s="1"/>
  <c r="HY94" i="7"/>
  <c r="HY197" i="7" s="1"/>
  <c r="BI26" i="7"/>
  <c r="HN85" i="7"/>
  <c r="HN188" i="7" s="1"/>
  <c r="BQ19" i="7"/>
  <c r="ID114" i="7"/>
  <c r="ID217" i="7" s="1"/>
  <c r="B11" i="5"/>
  <c r="C11" i="5" s="1"/>
  <c r="GC145" i="7" l="1"/>
  <c r="FG86" i="9"/>
  <c r="FH86" i="9" s="1"/>
  <c r="FI86" i="9" s="1"/>
  <c r="FJ86" i="9" s="1"/>
  <c r="FG120" i="9"/>
  <c r="FH106" i="9"/>
  <c r="FF83" i="9"/>
  <c r="FG83" i="9" s="1"/>
  <c r="HF157" i="9"/>
  <c r="HF159" i="9"/>
  <c r="GF156" i="9"/>
  <c r="GG156" i="9" s="1"/>
  <c r="GH156" i="9" s="1"/>
  <c r="GI156" i="9" s="1"/>
  <c r="GJ156" i="9" s="1"/>
  <c r="GK156" i="9" s="1"/>
  <c r="GL156" i="9" s="1"/>
  <c r="GM156" i="9" s="1"/>
  <c r="GN156" i="9" s="1"/>
  <c r="GO156" i="9" s="1"/>
  <c r="GP156" i="9" s="1"/>
  <c r="GQ156" i="9" s="1"/>
  <c r="GR156" i="9" s="1"/>
  <c r="GS156" i="9" s="1"/>
  <c r="GT156" i="9" s="1"/>
  <c r="GU156" i="9" s="1"/>
  <c r="GV156" i="9" s="1"/>
  <c r="GW156" i="9" s="1"/>
  <c r="GX156" i="9" s="1"/>
  <c r="GY156" i="9" s="1"/>
  <c r="GZ156" i="9" s="1"/>
  <c r="HA156" i="9" s="1"/>
  <c r="HB156" i="9" s="1"/>
  <c r="HF156" i="9"/>
  <c r="HF155" i="9"/>
  <c r="GF158" i="9"/>
  <c r="HF158" i="9"/>
  <c r="HF131" i="9"/>
  <c r="GF153" i="9"/>
  <c r="GG153" i="9" s="1"/>
  <c r="GH153" i="9" s="1"/>
  <c r="HF153" i="9"/>
  <c r="HF141" i="9"/>
  <c r="HF102" i="9"/>
  <c r="HF98" i="9"/>
  <c r="HF150" i="9"/>
  <c r="HF104" i="9"/>
  <c r="HF144" i="9"/>
  <c r="HF143" i="9"/>
  <c r="HF135" i="9"/>
  <c r="HF111" i="9"/>
  <c r="HF85" i="9"/>
  <c r="HF142" i="9"/>
  <c r="GF78" i="9"/>
  <c r="GG78" i="9" s="1"/>
  <c r="GH78" i="9" s="1"/>
  <c r="HF78" i="9"/>
  <c r="GF130" i="9"/>
  <c r="GG130" i="9" s="1"/>
  <c r="HF130" i="9"/>
  <c r="HF108" i="9"/>
  <c r="HF146" i="9"/>
  <c r="GF63" i="9"/>
  <c r="GG63" i="9" s="1"/>
  <c r="HF63" i="9"/>
  <c r="HF138" i="9"/>
  <c r="HF148" i="9"/>
  <c r="GF129" i="9"/>
  <c r="GG129" i="9" s="1"/>
  <c r="HF129" i="9"/>
  <c r="HF151" i="9"/>
  <c r="HF109" i="9"/>
  <c r="HF77" i="9"/>
  <c r="HF152" i="9"/>
  <c r="HF83" i="9"/>
  <c r="HF132" i="9"/>
  <c r="HF87" i="9"/>
  <c r="GF105" i="9"/>
  <c r="HF105" i="9"/>
  <c r="HF123" i="9"/>
  <c r="HF113" i="9"/>
  <c r="GF139" i="9"/>
  <c r="HF139" i="9"/>
  <c r="GF72" i="9"/>
  <c r="GG72" i="9" s="1"/>
  <c r="HF72" i="9"/>
  <c r="HF100" i="9"/>
  <c r="GF81" i="9"/>
  <c r="GG81" i="9" s="1"/>
  <c r="HF81" i="9"/>
  <c r="HF128" i="9"/>
  <c r="HF68" i="9"/>
  <c r="HF124" i="9"/>
  <c r="HF117" i="9"/>
  <c r="HF67" i="9"/>
  <c r="HF140" i="9"/>
  <c r="HF99" i="9"/>
  <c r="GF145" i="9"/>
  <c r="GG145" i="9" s="1"/>
  <c r="HF145" i="9"/>
  <c r="HF64" i="9"/>
  <c r="HF92" i="9"/>
  <c r="HF62" i="9"/>
  <c r="HF112" i="9"/>
  <c r="HF114" i="9"/>
  <c r="HF107" i="9"/>
  <c r="HF119" i="9"/>
  <c r="HF69" i="9"/>
  <c r="HF76" i="9"/>
  <c r="GF106" i="9"/>
  <c r="HF106" i="9"/>
  <c r="HF103" i="9"/>
  <c r="HF75" i="9"/>
  <c r="HF91" i="9"/>
  <c r="HF80" i="9"/>
  <c r="GF116" i="9"/>
  <c r="GG116" i="9" s="1"/>
  <c r="HF116" i="9"/>
  <c r="HF88" i="9"/>
  <c r="HF66" i="9"/>
  <c r="GF82" i="9"/>
  <c r="GG82" i="9" s="1"/>
  <c r="HF82" i="9"/>
  <c r="GF118" i="9"/>
  <c r="GG118" i="9" s="1"/>
  <c r="HF118" i="9"/>
  <c r="HF110" i="9"/>
  <c r="HF115" i="9"/>
  <c r="HF94" i="9"/>
  <c r="HF86" i="9"/>
  <c r="HF134" i="9"/>
  <c r="HF79" i="9"/>
  <c r="HF137" i="9"/>
  <c r="HF126" i="9"/>
  <c r="HF121" i="9"/>
  <c r="GF147" i="9"/>
  <c r="HF147" i="9"/>
  <c r="GF101" i="9"/>
  <c r="GG101" i="9" s="1"/>
  <c r="HF101" i="9"/>
  <c r="HF73" i="9"/>
  <c r="GF120" i="9"/>
  <c r="HF120" i="9"/>
  <c r="HF96" i="9"/>
  <c r="GF74" i="9"/>
  <c r="HF74" i="9"/>
  <c r="HF93" i="9"/>
  <c r="HF89" i="9"/>
  <c r="HF95" i="9"/>
  <c r="HF133" i="9"/>
  <c r="GF136" i="9"/>
  <c r="GG136" i="9" s="1"/>
  <c r="GH136" i="9" s="1"/>
  <c r="GI136" i="9" s="1"/>
  <c r="GJ136" i="9" s="1"/>
  <c r="GK136" i="9" s="1"/>
  <c r="GL136" i="9" s="1"/>
  <c r="GM136" i="9" s="1"/>
  <c r="GN136" i="9" s="1"/>
  <c r="GO136" i="9" s="1"/>
  <c r="GP136" i="9" s="1"/>
  <c r="GQ136" i="9" s="1"/>
  <c r="GR136" i="9" s="1"/>
  <c r="GS136" i="9" s="1"/>
  <c r="GT136" i="9" s="1"/>
  <c r="GU136" i="9" s="1"/>
  <c r="GV136" i="9" s="1"/>
  <c r="GW136" i="9" s="1"/>
  <c r="GX136" i="9" s="1"/>
  <c r="GY136" i="9" s="1"/>
  <c r="GZ136" i="9" s="1"/>
  <c r="HA136" i="9" s="1"/>
  <c r="HB136" i="9" s="1"/>
  <c r="HF136" i="9"/>
  <c r="GF65" i="9"/>
  <c r="HF65" i="9"/>
  <c r="GF125" i="9"/>
  <c r="GG125" i="9" s="1"/>
  <c r="HF125" i="9"/>
  <c r="GF122" i="9"/>
  <c r="HF122" i="9"/>
  <c r="HF70" i="9"/>
  <c r="HF90" i="9"/>
  <c r="HF97" i="9"/>
  <c r="HF127" i="9"/>
  <c r="HF71" i="9"/>
  <c r="HF149" i="9"/>
  <c r="HF154" i="9"/>
  <c r="HF84" i="9"/>
  <c r="GF140" i="9"/>
  <c r="GG140" i="9" s="1"/>
  <c r="GH140" i="9" s="1"/>
  <c r="GI140" i="9" s="1"/>
  <c r="GJ140" i="9" s="1"/>
  <c r="GK140" i="9" s="1"/>
  <c r="GL140" i="9" s="1"/>
  <c r="GM140" i="9" s="1"/>
  <c r="GN140" i="9" s="1"/>
  <c r="GO140" i="9" s="1"/>
  <c r="GP140" i="9" s="1"/>
  <c r="GQ140" i="9" s="1"/>
  <c r="GR140" i="9" s="1"/>
  <c r="GS140" i="9" s="1"/>
  <c r="GT140" i="9" s="1"/>
  <c r="GU140" i="9" s="1"/>
  <c r="GV140" i="9" s="1"/>
  <c r="GW140" i="9" s="1"/>
  <c r="GX140" i="9" s="1"/>
  <c r="GY140" i="9" s="1"/>
  <c r="GZ140" i="9" s="1"/>
  <c r="HA140" i="9" s="1"/>
  <c r="HB140" i="9" s="1"/>
  <c r="GF142" i="9"/>
  <c r="GG142" i="9" s="1"/>
  <c r="GH142" i="9" s="1"/>
  <c r="GI142" i="9" s="1"/>
  <c r="GJ142" i="9" s="1"/>
  <c r="GK142" i="9" s="1"/>
  <c r="GL142" i="9" s="1"/>
  <c r="GM142" i="9" s="1"/>
  <c r="GN142" i="9" s="1"/>
  <c r="GO142" i="9" s="1"/>
  <c r="GP142" i="9" s="1"/>
  <c r="GQ142" i="9" s="1"/>
  <c r="GR142" i="9" s="1"/>
  <c r="GS142" i="9" s="1"/>
  <c r="GT142" i="9" s="1"/>
  <c r="GU142" i="9" s="1"/>
  <c r="GV142" i="9" s="1"/>
  <c r="GW142" i="9" s="1"/>
  <c r="GX142" i="9" s="1"/>
  <c r="GY142" i="9" s="1"/>
  <c r="GZ142" i="9" s="1"/>
  <c r="HA142" i="9" s="1"/>
  <c r="HB142" i="9" s="1"/>
  <c r="GF86" i="9"/>
  <c r="FF70" i="9"/>
  <c r="FG70" i="9" s="1"/>
  <c r="FH70" i="9" s="1"/>
  <c r="FI70" i="9" s="1"/>
  <c r="FJ70" i="9" s="1"/>
  <c r="FK70" i="9" s="1"/>
  <c r="FL70" i="9" s="1"/>
  <c r="FM70" i="9" s="1"/>
  <c r="FN70" i="9" s="1"/>
  <c r="FO70" i="9" s="1"/>
  <c r="FP70" i="9" s="1"/>
  <c r="FQ70" i="9" s="1"/>
  <c r="FR70" i="9" s="1"/>
  <c r="FS70" i="9" s="1"/>
  <c r="FT70" i="9" s="1"/>
  <c r="FU70" i="9" s="1"/>
  <c r="FV70" i="9" s="1"/>
  <c r="FW70" i="9" s="1"/>
  <c r="FX70" i="9" s="1"/>
  <c r="FY70" i="9" s="1"/>
  <c r="FZ70" i="9" s="1"/>
  <c r="GA70" i="9" s="1"/>
  <c r="GB70" i="9" s="1"/>
  <c r="GF62" i="9"/>
  <c r="FF118" i="9"/>
  <c r="GF137" i="9"/>
  <c r="FH98" i="9"/>
  <c r="FI98" i="9" s="1"/>
  <c r="FJ98" i="9" s="1"/>
  <c r="FK98" i="9" s="1"/>
  <c r="FL98" i="9" s="1"/>
  <c r="FM98" i="9" s="1"/>
  <c r="FN98" i="9" s="1"/>
  <c r="FO98" i="9" s="1"/>
  <c r="FP98" i="9" s="1"/>
  <c r="FQ98" i="9" s="1"/>
  <c r="FR98" i="9" s="1"/>
  <c r="FS98" i="9" s="1"/>
  <c r="FT98" i="9" s="1"/>
  <c r="FU98" i="9" s="1"/>
  <c r="FV98" i="9" s="1"/>
  <c r="FW98" i="9" s="1"/>
  <c r="FX98" i="9" s="1"/>
  <c r="FY98" i="9" s="1"/>
  <c r="FZ98" i="9" s="1"/>
  <c r="GA98" i="9" s="1"/>
  <c r="GB98" i="9" s="1"/>
  <c r="FF101" i="9"/>
  <c r="FG101" i="9" s="1"/>
  <c r="FH101" i="9" s="1"/>
  <c r="FI101" i="9" s="1"/>
  <c r="FJ101" i="9" s="1"/>
  <c r="FK101" i="9" s="1"/>
  <c r="FL101" i="9" s="1"/>
  <c r="FM101" i="9" s="1"/>
  <c r="FN101" i="9" s="1"/>
  <c r="FO101" i="9" s="1"/>
  <c r="FP101" i="9" s="1"/>
  <c r="FQ101" i="9" s="1"/>
  <c r="FR101" i="9" s="1"/>
  <c r="FS101" i="9" s="1"/>
  <c r="FT101" i="9" s="1"/>
  <c r="FU101" i="9" s="1"/>
  <c r="FV101" i="9" s="1"/>
  <c r="FW101" i="9" s="1"/>
  <c r="FX101" i="9" s="1"/>
  <c r="FY101" i="9" s="1"/>
  <c r="FZ101" i="9" s="1"/>
  <c r="GA101" i="9" s="1"/>
  <c r="GB101" i="9" s="1"/>
  <c r="FH83" i="9"/>
  <c r="FI83" i="9" s="1"/>
  <c r="FJ83" i="9" s="1"/>
  <c r="FK83" i="9" s="1"/>
  <c r="FL83" i="9" s="1"/>
  <c r="FM83" i="9" s="1"/>
  <c r="FN83" i="9" s="1"/>
  <c r="FO83" i="9" s="1"/>
  <c r="FP83" i="9" s="1"/>
  <c r="FQ83" i="9" s="1"/>
  <c r="FR83" i="9" s="1"/>
  <c r="FS83" i="9" s="1"/>
  <c r="FT83" i="9" s="1"/>
  <c r="FU83" i="9" s="1"/>
  <c r="FV83" i="9" s="1"/>
  <c r="FW83" i="9" s="1"/>
  <c r="FX83" i="9" s="1"/>
  <c r="FY83" i="9" s="1"/>
  <c r="FZ83" i="9" s="1"/>
  <c r="GA83" i="9" s="1"/>
  <c r="GB83" i="9" s="1"/>
  <c r="FF77" i="9"/>
  <c r="FG77" i="9" s="1"/>
  <c r="GF73" i="9"/>
  <c r="GG73" i="9" s="1"/>
  <c r="GH73" i="9" s="1"/>
  <c r="GI73" i="9" s="1"/>
  <c r="GJ73" i="9" s="1"/>
  <c r="GK73" i="9" s="1"/>
  <c r="GL73" i="9" s="1"/>
  <c r="GM73" i="9" s="1"/>
  <c r="GN73" i="9" s="1"/>
  <c r="GO73" i="9" s="1"/>
  <c r="GP73" i="9" s="1"/>
  <c r="GQ73" i="9" s="1"/>
  <c r="GR73" i="9" s="1"/>
  <c r="GS73" i="9" s="1"/>
  <c r="GT73" i="9" s="1"/>
  <c r="GU73" i="9" s="1"/>
  <c r="GV73" i="9" s="1"/>
  <c r="GW73" i="9" s="1"/>
  <c r="GX73" i="9" s="1"/>
  <c r="GY73" i="9" s="1"/>
  <c r="GZ73" i="9" s="1"/>
  <c r="HA73" i="9" s="1"/>
  <c r="HB73" i="9" s="1"/>
  <c r="FF80" i="9"/>
  <c r="FG80" i="9" s="1"/>
  <c r="FH80" i="9" s="1"/>
  <c r="FI80" i="9" s="1"/>
  <c r="FJ80" i="9" s="1"/>
  <c r="FK80" i="9" s="1"/>
  <c r="FL80" i="9" s="1"/>
  <c r="FM80" i="9" s="1"/>
  <c r="FN80" i="9" s="1"/>
  <c r="FO80" i="9" s="1"/>
  <c r="FP80" i="9" s="1"/>
  <c r="FQ80" i="9" s="1"/>
  <c r="FR80" i="9" s="1"/>
  <c r="FS80" i="9" s="1"/>
  <c r="FT80" i="9" s="1"/>
  <c r="FU80" i="9" s="1"/>
  <c r="FV80" i="9" s="1"/>
  <c r="FW80" i="9" s="1"/>
  <c r="FX80" i="9" s="1"/>
  <c r="FY80" i="9" s="1"/>
  <c r="FZ80" i="9" s="1"/>
  <c r="GA80" i="9" s="1"/>
  <c r="GB80" i="9" s="1"/>
  <c r="FF113" i="9"/>
  <c r="FG113" i="9" s="1"/>
  <c r="FH113" i="9" s="1"/>
  <c r="FI113" i="9" s="1"/>
  <c r="FJ113" i="9" s="1"/>
  <c r="FK113" i="9" s="1"/>
  <c r="FL113" i="9" s="1"/>
  <c r="FM113" i="9" s="1"/>
  <c r="FN113" i="9" s="1"/>
  <c r="FO113" i="9" s="1"/>
  <c r="FP113" i="9" s="1"/>
  <c r="FQ113" i="9" s="1"/>
  <c r="FR113" i="9" s="1"/>
  <c r="FS113" i="9" s="1"/>
  <c r="FT113" i="9" s="1"/>
  <c r="FU113" i="9" s="1"/>
  <c r="FV113" i="9" s="1"/>
  <c r="FW113" i="9" s="1"/>
  <c r="FX113" i="9" s="1"/>
  <c r="FY113" i="9" s="1"/>
  <c r="FZ113" i="9" s="1"/>
  <c r="GA113" i="9" s="1"/>
  <c r="GB113" i="9" s="1"/>
  <c r="GF90" i="9"/>
  <c r="GG90" i="9" s="1"/>
  <c r="GH90" i="9" s="1"/>
  <c r="GI90" i="9" s="1"/>
  <c r="GJ90" i="9" s="1"/>
  <c r="GK90" i="9" s="1"/>
  <c r="GL90" i="9" s="1"/>
  <c r="GM90" i="9" s="1"/>
  <c r="GN90" i="9" s="1"/>
  <c r="GO90" i="9" s="1"/>
  <c r="GP90" i="9" s="1"/>
  <c r="GQ90" i="9" s="1"/>
  <c r="GR90" i="9" s="1"/>
  <c r="GS90" i="9" s="1"/>
  <c r="GT90" i="9" s="1"/>
  <c r="GU90" i="9" s="1"/>
  <c r="GV90" i="9" s="1"/>
  <c r="GW90" i="9" s="1"/>
  <c r="GX90" i="9" s="1"/>
  <c r="GY90" i="9" s="1"/>
  <c r="GZ90" i="9" s="1"/>
  <c r="HA90" i="9" s="1"/>
  <c r="HB90" i="9" s="1"/>
  <c r="GF71" i="9"/>
  <c r="GG71" i="9" s="1"/>
  <c r="GH71" i="9" s="1"/>
  <c r="GI71" i="9" s="1"/>
  <c r="GJ71" i="9" s="1"/>
  <c r="GK71" i="9" s="1"/>
  <c r="GL71" i="9" s="1"/>
  <c r="GM71" i="9" s="1"/>
  <c r="GN71" i="9" s="1"/>
  <c r="GO71" i="9" s="1"/>
  <c r="GP71" i="9" s="1"/>
  <c r="GQ71" i="9" s="1"/>
  <c r="GR71" i="9" s="1"/>
  <c r="GS71" i="9" s="1"/>
  <c r="GT71" i="9" s="1"/>
  <c r="GU71" i="9" s="1"/>
  <c r="GV71" i="9" s="1"/>
  <c r="GW71" i="9" s="1"/>
  <c r="GX71" i="9" s="1"/>
  <c r="GY71" i="9" s="1"/>
  <c r="GZ71" i="9" s="1"/>
  <c r="HA71" i="9" s="1"/>
  <c r="HB71" i="9" s="1"/>
  <c r="FF123" i="9"/>
  <c r="FG123" i="9" s="1"/>
  <c r="FH123" i="9" s="1"/>
  <c r="FI123" i="9" s="1"/>
  <c r="FJ123" i="9" s="1"/>
  <c r="FK123" i="9" s="1"/>
  <c r="FL123" i="9" s="1"/>
  <c r="FM123" i="9" s="1"/>
  <c r="FN123" i="9" s="1"/>
  <c r="FO123" i="9" s="1"/>
  <c r="FP123" i="9" s="1"/>
  <c r="FQ123" i="9" s="1"/>
  <c r="FR123" i="9" s="1"/>
  <c r="FS123" i="9" s="1"/>
  <c r="FT123" i="9" s="1"/>
  <c r="FU123" i="9" s="1"/>
  <c r="FV123" i="9" s="1"/>
  <c r="FW123" i="9" s="1"/>
  <c r="FX123" i="9" s="1"/>
  <c r="FY123" i="9" s="1"/>
  <c r="FZ123" i="9" s="1"/>
  <c r="GA123" i="9" s="1"/>
  <c r="GB123" i="9" s="1"/>
  <c r="GF108" i="9"/>
  <c r="FF131" i="9"/>
  <c r="FG131" i="9" s="1"/>
  <c r="FH131" i="9" s="1"/>
  <c r="FI131" i="9" s="1"/>
  <c r="FJ131" i="9" s="1"/>
  <c r="FK131" i="9" s="1"/>
  <c r="FL131" i="9" s="1"/>
  <c r="FM131" i="9" s="1"/>
  <c r="FN131" i="9" s="1"/>
  <c r="FO131" i="9" s="1"/>
  <c r="FP131" i="9" s="1"/>
  <c r="FQ131" i="9" s="1"/>
  <c r="FR131" i="9" s="1"/>
  <c r="FS131" i="9" s="1"/>
  <c r="FT131" i="9" s="1"/>
  <c r="FU131" i="9" s="1"/>
  <c r="FV131" i="9" s="1"/>
  <c r="FW131" i="9" s="1"/>
  <c r="FX131" i="9" s="1"/>
  <c r="FY131" i="9" s="1"/>
  <c r="FZ131" i="9" s="1"/>
  <c r="GA131" i="9" s="1"/>
  <c r="GB131" i="9" s="1"/>
  <c r="GF159" i="9"/>
  <c r="GG159" i="9" s="1"/>
  <c r="GH159" i="9" s="1"/>
  <c r="GI159" i="9" s="1"/>
  <c r="GJ159" i="9" s="1"/>
  <c r="GK159" i="9" s="1"/>
  <c r="GL159" i="9" s="1"/>
  <c r="GM159" i="9" s="1"/>
  <c r="GN159" i="9" s="1"/>
  <c r="GO159" i="9" s="1"/>
  <c r="GP159" i="9" s="1"/>
  <c r="GQ159" i="9" s="1"/>
  <c r="GR159" i="9" s="1"/>
  <c r="GS159" i="9" s="1"/>
  <c r="GT159" i="9" s="1"/>
  <c r="GU159" i="9" s="1"/>
  <c r="GV159" i="9" s="1"/>
  <c r="GW159" i="9" s="1"/>
  <c r="GX159" i="9" s="1"/>
  <c r="GY159" i="9" s="1"/>
  <c r="GZ159" i="9" s="1"/>
  <c r="HA159" i="9" s="1"/>
  <c r="HB159" i="9" s="1"/>
  <c r="FF133" i="9"/>
  <c r="FG133" i="9" s="1"/>
  <c r="FH133" i="9" s="1"/>
  <c r="FI133" i="9" s="1"/>
  <c r="FJ133" i="9" s="1"/>
  <c r="FK133" i="9" s="1"/>
  <c r="FL133" i="9" s="1"/>
  <c r="FM133" i="9" s="1"/>
  <c r="FN133" i="9" s="1"/>
  <c r="FO133" i="9" s="1"/>
  <c r="FP133" i="9" s="1"/>
  <c r="FQ133" i="9" s="1"/>
  <c r="FR133" i="9" s="1"/>
  <c r="FS133" i="9" s="1"/>
  <c r="FT133" i="9" s="1"/>
  <c r="FU133" i="9" s="1"/>
  <c r="FV133" i="9" s="1"/>
  <c r="FW133" i="9" s="1"/>
  <c r="FX133" i="9" s="1"/>
  <c r="FY133" i="9" s="1"/>
  <c r="FZ133" i="9" s="1"/>
  <c r="GA133" i="9" s="1"/>
  <c r="GB133" i="9" s="1"/>
  <c r="GF100" i="9"/>
  <c r="GF92" i="9"/>
  <c r="GF112" i="9"/>
  <c r="FF64" i="9"/>
  <c r="FG64" i="9" s="1"/>
  <c r="FH64" i="9" s="1"/>
  <c r="FI64" i="9" s="1"/>
  <c r="FJ64" i="9" s="1"/>
  <c r="FK64" i="9" s="1"/>
  <c r="FL64" i="9" s="1"/>
  <c r="FM64" i="9" s="1"/>
  <c r="FN64" i="9" s="1"/>
  <c r="FO64" i="9" s="1"/>
  <c r="FP64" i="9" s="1"/>
  <c r="FQ64" i="9" s="1"/>
  <c r="FR64" i="9" s="1"/>
  <c r="FS64" i="9" s="1"/>
  <c r="FT64" i="9" s="1"/>
  <c r="FU64" i="9" s="1"/>
  <c r="FV64" i="9" s="1"/>
  <c r="FW64" i="9" s="1"/>
  <c r="FX64" i="9" s="1"/>
  <c r="FY64" i="9" s="1"/>
  <c r="FZ64" i="9" s="1"/>
  <c r="GA64" i="9" s="1"/>
  <c r="GB64" i="9" s="1"/>
  <c r="FF66" i="9"/>
  <c r="FG66" i="9" s="1"/>
  <c r="FH66" i="9" s="1"/>
  <c r="FI66" i="9" s="1"/>
  <c r="FJ66" i="9" s="1"/>
  <c r="FK66" i="9" s="1"/>
  <c r="FL66" i="9" s="1"/>
  <c r="FM66" i="9" s="1"/>
  <c r="FN66" i="9" s="1"/>
  <c r="FO66" i="9" s="1"/>
  <c r="FP66" i="9" s="1"/>
  <c r="FQ66" i="9" s="1"/>
  <c r="FR66" i="9" s="1"/>
  <c r="FS66" i="9" s="1"/>
  <c r="FT66" i="9" s="1"/>
  <c r="FU66" i="9" s="1"/>
  <c r="FV66" i="9" s="1"/>
  <c r="FW66" i="9" s="1"/>
  <c r="FX66" i="9" s="1"/>
  <c r="FY66" i="9" s="1"/>
  <c r="FZ66" i="9" s="1"/>
  <c r="GA66" i="9" s="1"/>
  <c r="GB66" i="9" s="1"/>
  <c r="GF70" i="9"/>
  <c r="GG70" i="9" s="1"/>
  <c r="GH70" i="9" s="1"/>
  <c r="GI70" i="9" s="1"/>
  <c r="GJ70" i="9" s="1"/>
  <c r="GK70" i="9" s="1"/>
  <c r="GL70" i="9" s="1"/>
  <c r="GM70" i="9" s="1"/>
  <c r="GN70" i="9" s="1"/>
  <c r="GO70" i="9" s="1"/>
  <c r="GP70" i="9" s="1"/>
  <c r="GQ70" i="9" s="1"/>
  <c r="GR70" i="9" s="1"/>
  <c r="GS70" i="9" s="1"/>
  <c r="GT70" i="9" s="1"/>
  <c r="GU70" i="9" s="1"/>
  <c r="GV70" i="9" s="1"/>
  <c r="GW70" i="9" s="1"/>
  <c r="GX70" i="9" s="1"/>
  <c r="GY70" i="9" s="1"/>
  <c r="GZ70" i="9" s="1"/>
  <c r="HA70" i="9" s="1"/>
  <c r="HB70" i="9" s="1"/>
  <c r="FF94" i="9"/>
  <c r="FG94" i="9" s="1"/>
  <c r="FH94" i="9" s="1"/>
  <c r="FI94" i="9" s="1"/>
  <c r="FJ94" i="9" s="1"/>
  <c r="FK94" i="9" s="1"/>
  <c r="FL94" i="9" s="1"/>
  <c r="FM94" i="9" s="1"/>
  <c r="FN94" i="9" s="1"/>
  <c r="FO94" i="9" s="1"/>
  <c r="FP94" i="9" s="1"/>
  <c r="FQ94" i="9" s="1"/>
  <c r="FR94" i="9" s="1"/>
  <c r="FS94" i="9" s="1"/>
  <c r="FT94" i="9" s="1"/>
  <c r="FU94" i="9" s="1"/>
  <c r="FV94" i="9" s="1"/>
  <c r="FW94" i="9" s="1"/>
  <c r="FX94" i="9" s="1"/>
  <c r="FY94" i="9" s="1"/>
  <c r="FZ94" i="9" s="1"/>
  <c r="GA94" i="9" s="1"/>
  <c r="GB94" i="9" s="1"/>
  <c r="FF159" i="9"/>
  <c r="FG159" i="9" s="1"/>
  <c r="FH159" i="9" s="1"/>
  <c r="FI159" i="9" s="1"/>
  <c r="FJ159" i="9" s="1"/>
  <c r="FK159" i="9" s="1"/>
  <c r="FL159" i="9" s="1"/>
  <c r="FM159" i="9" s="1"/>
  <c r="FN159" i="9" s="1"/>
  <c r="FO159" i="9" s="1"/>
  <c r="FP159" i="9" s="1"/>
  <c r="FQ159" i="9" s="1"/>
  <c r="FR159" i="9" s="1"/>
  <c r="FS159" i="9" s="1"/>
  <c r="FT159" i="9" s="1"/>
  <c r="FU159" i="9" s="1"/>
  <c r="FV159" i="9" s="1"/>
  <c r="FW159" i="9" s="1"/>
  <c r="FX159" i="9" s="1"/>
  <c r="FY159" i="9" s="1"/>
  <c r="FZ159" i="9" s="1"/>
  <c r="GA159" i="9" s="1"/>
  <c r="GB159" i="9" s="1"/>
  <c r="GF107" i="9"/>
  <c r="GF110" i="9"/>
  <c r="FI106" i="9"/>
  <c r="FJ106" i="9" s="1"/>
  <c r="FK106" i="9" s="1"/>
  <c r="FL106" i="9" s="1"/>
  <c r="FM106" i="9" s="1"/>
  <c r="FN106" i="9" s="1"/>
  <c r="FO106" i="9" s="1"/>
  <c r="FP106" i="9" s="1"/>
  <c r="FQ106" i="9" s="1"/>
  <c r="FR106" i="9" s="1"/>
  <c r="FS106" i="9" s="1"/>
  <c r="FT106" i="9" s="1"/>
  <c r="FU106" i="9" s="1"/>
  <c r="FV106" i="9" s="1"/>
  <c r="FW106" i="9" s="1"/>
  <c r="FX106" i="9" s="1"/>
  <c r="FY106" i="9" s="1"/>
  <c r="FZ106" i="9" s="1"/>
  <c r="GA106" i="9" s="1"/>
  <c r="GB106" i="9" s="1"/>
  <c r="FE60" i="9"/>
  <c r="FF60" i="9" s="1"/>
  <c r="FG60" i="9" s="1"/>
  <c r="FH60" i="9" s="1"/>
  <c r="FI60" i="9" s="1"/>
  <c r="FJ60" i="9" s="1"/>
  <c r="FK60" i="9" s="1"/>
  <c r="FL60" i="9" s="1"/>
  <c r="FM60" i="9" s="1"/>
  <c r="FN60" i="9" s="1"/>
  <c r="FO60" i="9" s="1"/>
  <c r="FP60" i="9" s="1"/>
  <c r="FQ60" i="9" s="1"/>
  <c r="FR60" i="9" s="1"/>
  <c r="FS60" i="9" s="1"/>
  <c r="FT60" i="9" s="1"/>
  <c r="FU60" i="9" s="1"/>
  <c r="FV60" i="9" s="1"/>
  <c r="FW60" i="9" s="1"/>
  <c r="FX60" i="9" s="1"/>
  <c r="FY60" i="9" s="1"/>
  <c r="FZ60" i="9" s="1"/>
  <c r="GA60" i="9" s="1"/>
  <c r="GB60" i="9" s="1"/>
  <c r="FF129" i="9"/>
  <c r="FG129" i="9" s="1"/>
  <c r="FH129" i="9" s="1"/>
  <c r="FI129" i="9" s="1"/>
  <c r="FJ129" i="9" s="1"/>
  <c r="FK129" i="9" s="1"/>
  <c r="FL129" i="9" s="1"/>
  <c r="FM129" i="9" s="1"/>
  <c r="FN129" i="9" s="1"/>
  <c r="FO129" i="9" s="1"/>
  <c r="FP129" i="9" s="1"/>
  <c r="FQ129" i="9" s="1"/>
  <c r="FR129" i="9" s="1"/>
  <c r="FS129" i="9" s="1"/>
  <c r="FT129" i="9" s="1"/>
  <c r="FU129" i="9" s="1"/>
  <c r="FV129" i="9" s="1"/>
  <c r="FW129" i="9" s="1"/>
  <c r="FX129" i="9" s="1"/>
  <c r="FY129" i="9" s="1"/>
  <c r="FZ129" i="9" s="1"/>
  <c r="GA129" i="9" s="1"/>
  <c r="GB129" i="9" s="1"/>
  <c r="GF124" i="9"/>
  <c r="FK86" i="9"/>
  <c r="FL86" i="9" s="1"/>
  <c r="FM86" i="9" s="1"/>
  <c r="FN86" i="9" s="1"/>
  <c r="FO86" i="9" s="1"/>
  <c r="FP86" i="9" s="1"/>
  <c r="FQ86" i="9" s="1"/>
  <c r="FR86" i="9" s="1"/>
  <c r="FS86" i="9" s="1"/>
  <c r="FT86" i="9" s="1"/>
  <c r="FU86" i="9" s="1"/>
  <c r="FV86" i="9" s="1"/>
  <c r="FW86" i="9" s="1"/>
  <c r="FX86" i="9" s="1"/>
  <c r="FY86" i="9" s="1"/>
  <c r="FZ86" i="9" s="1"/>
  <c r="GA86" i="9" s="1"/>
  <c r="GB86" i="9" s="1"/>
  <c r="FG93" i="9"/>
  <c r="FH93" i="9" s="1"/>
  <c r="FI93" i="9" s="1"/>
  <c r="FJ93" i="9" s="1"/>
  <c r="FK93" i="9" s="1"/>
  <c r="FL93" i="9" s="1"/>
  <c r="FM93" i="9" s="1"/>
  <c r="FN93" i="9" s="1"/>
  <c r="FO93" i="9" s="1"/>
  <c r="FP93" i="9" s="1"/>
  <c r="FQ93" i="9" s="1"/>
  <c r="FR93" i="9" s="1"/>
  <c r="FS93" i="9" s="1"/>
  <c r="FT93" i="9" s="1"/>
  <c r="FU93" i="9" s="1"/>
  <c r="FV93" i="9" s="1"/>
  <c r="FW93" i="9" s="1"/>
  <c r="FX93" i="9" s="1"/>
  <c r="FY93" i="9" s="1"/>
  <c r="FZ93" i="9" s="1"/>
  <c r="GA93" i="9" s="1"/>
  <c r="GB93" i="9" s="1"/>
  <c r="FF62" i="9"/>
  <c r="FG62" i="9" s="1"/>
  <c r="FH62" i="9" s="1"/>
  <c r="FI62" i="9" s="1"/>
  <c r="FJ62" i="9" s="1"/>
  <c r="FK62" i="9" s="1"/>
  <c r="FL62" i="9" s="1"/>
  <c r="FM62" i="9" s="1"/>
  <c r="FN62" i="9" s="1"/>
  <c r="FO62" i="9" s="1"/>
  <c r="FP62" i="9" s="1"/>
  <c r="FQ62" i="9" s="1"/>
  <c r="FR62" i="9" s="1"/>
  <c r="FS62" i="9" s="1"/>
  <c r="FT62" i="9" s="1"/>
  <c r="FU62" i="9" s="1"/>
  <c r="FV62" i="9" s="1"/>
  <c r="FW62" i="9" s="1"/>
  <c r="FX62" i="9" s="1"/>
  <c r="FY62" i="9" s="1"/>
  <c r="FZ62" i="9" s="1"/>
  <c r="GA62" i="9" s="1"/>
  <c r="GB62" i="9" s="1"/>
  <c r="GF123" i="9"/>
  <c r="GF61" i="9"/>
  <c r="GF67" i="9"/>
  <c r="FG140" i="9"/>
  <c r="FH140" i="9" s="1"/>
  <c r="FI140" i="9" s="1"/>
  <c r="FJ140" i="9" s="1"/>
  <c r="FK140" i="9" s="1"/>
  <c r="FL140" i="9" s="1"/>
  <c r="FM140" i="9" s="1"/>
  <c r="FN140" i="9" s="1"/>
  <c r="FO140" i="9" s="1"/>
  <c r="FP140" i="9" s="1"/>
  <c r="FQ140" i="9" s="1"/>
  <c r="FR140" i="9" s="1"/>
  <c r="FS140" i="9" s="1"/>
  <c r="FT140" i="9" s="1"/>
  <c r="FU140" i="9" s="1"/>
  <c r="FV140" i="9" s="1"/>
  <c r="FW140" i="9" s="1"/>
  <c r="FX140" i="9" s="1"/>
  <c r="FY140" i="9" s="1"/>
  <c r="FZ140" i="9" s="1"/>
  <c r="GA140" i="9" s="1"/>
  <c r="GB140" i="9" s="1"/>
  <c r="FH149" i="9"/>
  <c r="FI149" i="9" s="1"/>
  <c r="FJ149" i="9" s="1"/>
  <c r="FK149" i="9" s="1"/>
  <c r="FL149" i="9" s="1"/>
  <c r="FM149" i="9" s="1"/>
  <c r="FN149" i="9" s="1"/>
  <c r="FO149" i="9" s="1"/>
  <c r="FP149" i="9" s="1"/>
  <c r="FQ149" i="9" s="1"/>
  <c r="FR149" i="9" s="1"/>
  <c r="FS149" i="9" s="1"/>
  <c r="FT149" i="9" s="1"/>
  <c r="FU149" i="9" s="1"/>
  <c r="FV149" i="9" s="1"/>
  <c r="FW149" i="9" s="1"/>
  <c r="FX149" i="9" s="1"/>
  <c r="FY149" i="9" s="1"/>
  <c r="FZ149" i="9" s="1"/>
  <c r="GA149" i="9" s="1"/>
  <c r="GB149" i="9" s="1"/>
  <c r="FF97" i="9"/>
  <c r="FG97" i="9" s="1"/>
  <c r="FH97" i="9" s="1"/>
  <c r="FI97" i="9" s="1"/>
  <c r="FJ97" i="9" s="1"/>
  <c r="FK97" i="9" s="1"/>
  <c r="FL97" i="9" s="1"/>
  <c r="FM97" i="9" s="1"/>
  <c r="FN97" i="9" s="1"/>
  <c r="FO97" i="9" s="1"/>
  <c r="FP97" i="9" s="1"/>
  <c r="FQ97" i="9" s="1"/>
  <c r="FR97" i="9" s="1"/>
  <c r="FS97" i="9" s="1"/>
  <c r="FT97" i="9" s="1"/>
  <c r="FU97" i="9" s="1"/>
  <c r="FV97" i="9" s="1"/>
  <c r="FW97" i="9" s="1"/>
  <c r="FX97" i="9" s="1"/>
  <c r="FY97" i="9" s="1"/>
  <c r="FZ97" i="9" s="1"/>
  <c r="GA97" i="9" s="1"/>
  <c r="GB97" i="9" s="1"/>
  <c r="GF155" i="9"/>
  <c r="GG155" i="9" s="1"/>
  <c r="GH155" i="9" s="1"/>
  <c r="GI155" i="9" s="1"/>
  <c r="GJ155" i="9" s="1"/>
  <c r="GK155" i="9" s="1"/>
  <c r="GL155" i="9" s="1"/>
  <c r="GM155" i="9" s="1"/>
  <c r="GN155" i="9" s="1"/>
  <c r="GO155" i="9" s="1"/>
  <c r="GP155" i="9" s="1"/>
  <c r="GQ155" i="9" s="1"/>
  <c r="GR155" i="9" s="1"/>
  <c r="GS155" i="9" s="1"/>
  <c r="GT155" i="9" s="1"/>
  <c r="GU155" i="9" s="1"/>
  <c r="GV155" i="9" s="1"/>
  <c r="GW155" i="9" s="1"/>
  <c r="GX155" i="9" s="1"/>
  <c r="GY155" i="9" s="1"/>
  <c r="GZ155" i="9" s="1"/>
  <c r="HA155" i="9" s="1"/>
  <c r="HB155" i="9" s="1"/>
  <c r="FF150" i="9"/>
  <c r="FG150" i="9" s="1"/>
  <c r="FH150" i="9" s="1"/>
  <c r="FI150" i="9" s="1"/>
  <c r="FJ150" i="9" s="1"/>
  <c r="FK150" i="9" s="1"/>
  <c r="FL150" i="9" s="1"/>
  <c r="FM150" i="9" s="1"/>
  <c r="FN150" i="9" s="1"/>
  <c r="FO150" i="9" s="1"/>
  <c r="FP150" i="9" s="1"/>
  <c r="FQ150" i="9" s="1"/>
  <c r="FR150" i="9" s="1"/>
  <c r="FS150" i="9" s="1"/>
  <c r="FT150" i="9" s="1"/>
  <c r="FU150" i="9" s="1"/>
  <c r="FV150" i="9" s="1"/>
  <c r="FW150" i="9" s="1"/>
  <c r="FX150" i="9" s="1"/>
  <c r="FY150" i="9" s="1"/>
  <c r="FZ150" i="9" s="1"/>
  <c r="GA150" i="9" s="1"/>
  <c r="GB150" i="9" s="1"/>
  <c r="GF79" i="9"/>
  <c r="FF121" i="9"/>
  <c r="FG121" i="9" s="1"/>
  <c r="FH121" i="9" s="1"/>
  <c r="FI121" i="9" s="1"/>
  <c r="FJ121" i="9" s="1"/>
  <c r="FK121" i="9" s="1"/>
  <c r="FL121" i="9" s="1"/>
  <c r="FM121" i="9" s="1"/>
  <c r="FN121" i="9" s="1"/>
  <c r="FO121" i="9" s="1"/>
  <c r="FP121" i="9" s="1"/>
  <c r="FQ121" i="9" s="1"/>
  <c r="FR121" i="9" s="1"/>
  <c r="FS121" i="9" s="1"/>
  <c r="FT121" i="9" s="1"/>
  <c r="FU121" i="9" s="1"/>
  <c r="FV121" i="9" s="1"/>
  <c r="FW121" i="9" s="1"/>
  <c r="FX121" i="9" s="1"/>
  <c r="FY121" i="9" s="1"/>
  <c r="FZ121" i="9" s="1"/>
  <c r="GA121" i="9" s="1"/>
  <c r="GB121" i="9" s="1"/>
  <c r="FF105" i="9"/>
  <c r="FF128" i="9"/>
  <c r="FG128" i="9" s="1"/>
  <c r="FH128" i="9" s="1"/>
  <c r="FI128" i="9" s="1"/>
  <c r="FJ128" i="9" s="1"/>
  <c r="FK128" i="9" s="1"/>
  <c r="FL128" i="9" s="1"/>
  <c r="FM128" i="9" s="1"/>
  <c r="FN128" i="9" s="1"/>
  <c r="FO128" i="9" s="1"/>
  <c r="FP128" i="9" s="1"/>
  <c r="FQ128" i="9" s="1"/>
  <c r="FR128" i="9" s="1"/>
  <c r="FS128" i="9" s="1"/>
  <c r="FT128" i="9" s="1"/>
  <c r="FU128" i="9" s="1"/>
  <c r="FV128" i="9" s="1"/>
  <c r="FW128" i="9" s="1"/>
  <c r="FX128" i="9" s="1"/>
  <c r="FY128" i="9" s="1"/>
  <c r="FZ128" i="9" s="1"/>
  <c r="GA128" i="9" s="1"/>
  <c r="GB128" i="9" s="1"/>
  <c r="FF153" i="9"/>
  <c r="FF85" i="9"/>
  <c r="FG85" i="9" s="1"/>
  <c r="FH85" i="9" s="1"/>
  <c r="FI85" i="9" s="1"/>
  <c r="FJ85" i="9" s="1"/>
  <c r="FK85" i="9" s="1"/>
  <c r="FL85" i="9" s="1"/>
  <c r="FM85" i="9" s="1"/>
  <c r="FN85" i="9" s="1"/>
  <c r="FO85" i="9" s="1"/>
  <c r="FP85" i="9" s="1"/>
  <c r="FQ85" i="9" s="1"/>
  <c r="FR85" i="9" s="1"/>
  <c r="FS85" i="9" s="1"/>
  <c r="FT85" i="9" s="1"/>
  <c r="FU85" i="9" s="1"/>
  <c r="FV85" i="9" s="1"/>
  <c r="FW85" i="9" s="1"/>
  <c r="FX85" i="9" s="1"/>
  <c r="FY85" i="9" s="1"/>
  <c r="FZ85" i="9" s="1"/>
  <c r="GA85" i="9" s="1"/>
  <c r="GB85" i="9" s="1"/>
  <c r="FF152" i="9"/>
  <c r="FG152" i="9" s="1"/>
  <c r="FH152" i="9" s="1"/>
  <c r="FI152" i="9" s="1"/>
  <c r="FJ152" i="9" s="1"/>
  <c r="FK152" i="9" s="1"/>
  <c r="FL152" i="9" s="1"/>
  <c r="FM152" i="9" s="1"/>
  <c r="FN152" i="9" s="1"/>
  <c r="FO152" i="9" s="1"/>
  <c r="FP152" i="9" s="1"/>
  <c r="FQ152" i="9" s="1"/>
  <c r="FR152" i="9" s="1"/>
  <c r="FS152" i="9" s="1"/>
  <c r="FT152" i="9" s="1"/>
  <c r="FU152" i="9" s="1"/>
  <c r="FV152" i="9" s="1"/>
  <c r="FW152" i="9" s="1"/>
  <c r="FX152" i="9" s="1"/>
  <c r="FY152" i="9" s="1"/>
  <c r="FZ152" i="9" s="1"/>
  <c r="GA152" i="9" s="1"/>
  <c r="GB152" i="9" s="1"/>
  <c r="FF104" i="9"/>
  <c r="FG104" i="9" s="1"/>
  <c r="FH104" i="9" s="1"/>
  <c r="FI104" i="9" s="1"/>
  <c r="FJ104" i="9" s="1"/>
  <c r="FK104" i="9" s="1"/>
  <c r="FL104" i="9" s="1"/>
  <c r="FM104" i="9" s="1"/>
  <c r="FN104" i="9" s="1"/>
  <c r="FO104" i="9" s="1"/>
  <c r="FP104" i="9" s="1"/>
  <c r="FQ104" i="9" s="1"/>
  <c r="FR104" i="9" s="1"/>
  <c r="FS104" i="9" s="1"/>
  <c r="FT104" i="9" s="1"/>
  <c r="FU104" i="9" s="1"/>
  <c r="FV104" i="9" s="1"/>
  <c r="FW104" i="9" s="1"/>
  <c r="FX104" i="9" s="1"/>
  <c r="FY104" i="9" s="1"/>
  <c r="FZ104" i="9" s="1"/>
  <c r="GA104" i="9" s="1"/>
  <c r="GB104" i="9" s="1"/>
  <c r="GF117" i="9"/>
  <c r="GG65" i="9"/>
  <c r="GH65" i="9" s="1"/>
  <c r="GI65" i="9" s="1"/>
  <c r="GJ65" i="9" s="1"/>
  <c r="GK65" i="9" s="1"/>
  <c r="GL65" i="9" s="1"/>
  <c r="GM65" i="9" s="1"/>
  <c r="GN65" i="9" s="1"/>
  <c r="GO65" i="9" s="1"/>
  <c r="GP65" i="9" s="1"/>
  <c r="GQ65" i="9" s="1"/>
  <c r="GR65" i="9" s="1"/>
  <c r="GS65" i="9" s="1"/>
  <c r="GT65" i="9" s="1"/>
  <c r="GU65" i="9" s="1"/>
  <c r="GV65" i="9" s="1"/>
  <c r="GW65" i="9" s="1"/>
  <c r="GX65" i="9" s="1"/>
  <c r="GY65" i="9" s="1"/>
  <c r="GZ65" i="9" s="1"/>
  <c r="HA65" i="9" s="1"/>
  <c r="HB65" i="9" s="1"/>
  <c r="GG86" i="9"/>
  <c r="GH86" i="9" s="1"/>
  <c r="GI86" i="9" s="1"/>
  <c r="GJ86" i="9" s="1"/>
  <c r="GK86" i="9" s="1"/>
  <c r="GL86" i="9" s="1"/>
  <c r="GM86" i="9" s="1"/>
  <c r="GN86" i="9" s="1"/>
  <c r="GO86" i="9" s="1"/>
  <c r="GP86" i="9" s="1"/>
  <c r="GQ86" i="9" s="1"/>
  <c r="GR86" i="9" s="1"/>
  <c r="GS86" i="9" s="1"/>
  <c r="GT86" i="9" s="1"/>
  <c r="GU86" i="9" s="1"/>
  <c r="GV86" i="9" s="1"/>
  <c r="GW86" i="9" s="1"/>
  <c r="GX86" i="9" s="1"/>
  <c r="GY86" i="9" s="1"/>
  <c r="GZ86" i="9" s="1"/>
  <c r="HA86" i="9" s="1"/>
  <c r="HB86" i="9" s="1"/>
  <c r="GF157" i="9"/>
  <c r="GG157" i="9" s="1"/>
  <c r="GH157" i="9" s="1"/>
  <c r="GI157" i="9" s="1"/>
  <c r="GJ157" i="9" s="1"/>
  <c r="GK157" i="9" s="1"/>
  <c r="GL157" i="9" s="1"/>
  <c r="GM157" i="9" s="1"/>
  <c r="GN157" i="9" s="1"/>
  <c r="GO157" i="9" s="1"/>
  <c r="GP157" i="9" s="1"/>
  <c r="GQ157" i="9" s="1"/>
  <c r="GR157" i="9" s="1"/>
  <c r="GS157" i="9" s="1"/>
  <c r="GT157" i="9" s="1"/>
  <c r="GU157" i="9" s="1"/>
  <c r="GV157" i="9" s="1"/>
  <c r="GW157" i="9" s="1"/>
  <c r="GX157" i="9" s="1"/>
  <c r="GY157" i="9" s="1"/>
  <c r="GZ157" i="9" s="1"/>
  <c r="HA157" i="9" s="1"/>
  <c r="HB157" i="9" s="1"/>
  <c r="GF131" i="9"/>
  <c r="FF112" i="9"/>
  <c r="FG112" i="9" s="1"/>
  <c r="FH112" i="9" s="1"/>
  <c r="FI112" i="9" s="1"/>
  <c r="FJ112" i="9" s="1"/>
  <c r="FK112" i="9" s="1"/>
  <c r="FL112" i="9" s="1"/>
  <c r="FM112" i="9" s="1"/>
  <c r="FN112" i="9" s="1"/>
  <c r="FO112" i="9" s="1"/>
  <c r="FP112" i="9" s="1"/>
  <c r="FQ112" i="9" s="1"/>
  <c r="FR112" i="9" s="1"/>
  <c r="FS112" i="9" s="1"/>
  <c r="FT112" i="9" s="1"/>
  <c r="FU112" i="9" s="1"/>
  <c r="FV112" i="9" s="1"/>
  <c r="FW112" i="9" s="1"/>
  <c r="FX112" i="9" s="1"/>
  <c r="FY112" i="9" s="1"/>
  <c r="FZ112" i="9" s="1"/>
  <c r="GA112" i="9" s="1"/>
  <c r="GB112" i="9" s="1"/>
  <c r="FH120" i="9"/>
  <c r="FI120" i="9" s="1"/>
  <c r="FJ120" i="9" s="1"/>
  <c r="FK120" i="9" s="1"/>
  <c r="FL120" i="9" s="1"/>
  <c r="FM120" i="9" s="1"/>
  <c r="FN120" i="9" s="1"/>
  <c r="FO120" i="9" s="1"/>
  <c r="FP120" i="9" s="1"/>
  <c r="FQ120" i="9" s="1"/>
  <c r="FR120" i="9" s="1"/>
  <c r="FS120" i="9" s="1"/>
  <c r="FT120" i="9" s="1"/>
  <c r="FU120" i="9" s="1"/>
  <c r="FV120" i="9" s="1"/>
  <c r="FW120" i="9" s="1"/>
  <c r="FX120" i="9" s="1"/>
  <c r="FY120" i="9" s="1"/>
  <c r="FZ120" i="9" s="1"/>
  <c r="GA120" i="9" s="1"/>
  <c r="GB120" i="9" s="1"/>
  <c r="FF135" i="9"/>
  <c r="FG135" i="9" s="1"/>
  <c r="FH135" i="9" s="1"/>
  <c r="FI135" i="9" s="1"/>
  <c r="FJ135" i="9" s="1"/>
  <c r="FK135" i="9" s="1"/>
  <c r="FL135" i="9" s="1"/>
  <c r="FM135" i="9" s="1"/>
  <c r="FN135" i="9" s="1"/>
  <c r="FO135" i="9" s="1"/>
  <c r="FP135" i="9" s="1"/>
  <c r="FQ135" i="9" s="1"/>
  <c r="FR135" i="9" s="1"/>
  <c r="FS135" i="9" s="1"/>
  <c r="FT135" i="9" s="1"/>
  <c r="FU135" i="9" s="1"/>
  <c r="FV135" i="9" s="1"/>
  <c r="FW135" i="9" s="1"/>
  <c r="FX135" i="9" s="1"/>
  <c r="FY135" i="9" s="1"/>
  <c r="FZ135" i="9" s="1"/>
  <c r="GA135" i="9" s="1"/>
  <c r="GB135" i="9" s="1"/>
  <c r="FF67" i="9"/>
  <c r="FG67" i="9" s="1"/>
  <c r="FH67" i="9" s="1"/>
  <c r="FI67" i="9" s="1"/>
  <c r="FJ67" i="9" s="1"/>
  <c r="FK67" i="9" s="1"/>
  <c r="FL67" i="9" s="1"/>
  <c r="FM67" i="9" s="1"/>
  <c r="FN67" i="9" s="1"/>
  <c r="FO67" i="9" s="1"/>
  <c r="FP67" i="9" s="1"/>
  <c r="FQ67" i="9" s="1"/>
  <c r="FR67" i="9" s="1"/>
  <c r="FS67" i="9" s="1"/>
  <c r="FT67" i="9" s="1"/>
  <c r="FU67" i="9" s="1"/>
  <c r="FV67" i="9" s="1"/>
  <c r="FW67" i="9" s="1"/>
  <c r="FX67" i="9" s="1"/>
  <c r="FY67" i="9" s="1"/>
  <c r="FZ67" i="9" s="1"/>
  <c r="GA67" i="9" s="1"/>
  <c r="GB67" i="9" s="1"/>
  <c r="GF113" i="9"/>
  <c r="GF128" i="9"/>
  <c r="FE61" i="9"/>
  <c r="GF76" i="9"/>
  <c r="FF136" i="9"/>
  <c r="FG136" i="9" s="1"/>
  <c r="FH136" i="9" s="1"/>
  <c r="FI136" i="9" s="1"/>
  <c r="FJ136" i="9" s="1"/>
  <c r="FK136" i="9" s="1"/>
  <c r="FL136" i="9" s="1"/>
  <c r="FM136" i="9" s="1"/>
  <c r="FN136" i="9" s="1"/>
  <c r="FO136" i="9" s="1"/>
  <c r="FP136" i="9" s="1"/>
  <c r="FQ136" i="9" s="1"/>
  <c r="FR136" i="9" s="1"/>
  <c r="FS136" i="9" s="1"/>
  <c r="FT136" i="9" s="1"/>
  <c r="FU136" i="9" s="1"/>
  <c r="FV136" i="9" s="1"/>
  <c r="FW136" i="9" s="1"/>
  <c r="FX136" i="9" s="1"/>
  <c r="FY136" i="9" s="1"/>
  <c r="FZ136" i="9" s="1"/>
  <c r="GA136" i="9" s="1"/>
  <c r="GB136" i="9" s="1"/>
  <c r="FF143" i="9"/>
  <c r="FG143" i="9" s="1"/>
  <c r="FH143" i="9" s="1"/>
  <c r="FI143" i="9" s="1"/>
  <c r="FJ143" i="9" s="1"/>
  <c r="FK143" i="9" s="1"/>
  <c r="FL143" i="9" s="1"/>
  <c r="FM143" i="9" s="1"/>
  <c r="FN143" i="9" s="1"/>
  <c r="FO143" i="9" s="1"/>
  <c r="FP143" i="9" s="1"/>
  <c r="FQ143" i="9" s="1"/>
  <c r="FR143" i="9" s="1"/>
  <c r="FS143" i="9" s="1"/>
  <c r="FT143" i="9" s="1"/>
  <c r="FU143" i="9" s="1"/>
  <c r="FV143" i="9" s="1"/>
  <c r="FW143" i="9" s="1"/>
  <c r="FX143" i="9" s="1"/>
  <c r="FY143" i="9" s="1"/>
  <c r="FZ143" i="9" s="1"/>
  <c r="GA143" i="9" s="1"/>
  <c r="GB143" i="9" s="1"/>
  <c r="FF130" i="9"/>
  <c r="GF103" i="9"/>
  <c r="GF75" i="9"/>
  <c r="FH77" i="9"/>
  <c r="FI77" i="9" s="1"/>
  <c r="FJ77" i="9" s="1"/>
  <c r="FK77" i="9" s="1"/>
  <c r="FL77" i="9" s="1"/>
  <c r="FM77" i="9" s="1"/>
  <c r="FN77" i="9" s="1"/>
  <c r="FO77" i="9" s="1"/>
  <c r="FP77" i="9" s="1"/>
  <c r="FQ77" i="9" s="1"/>
  <c r="FR77" i="9" s="1"/>
  <c r="FS77" i="9" s="1"/>
  <c r="FT77" i="9" s="1"/>
  <c r="FU77" i="9" s="1"/>
  <c r="FV77" i="9" s="1"/>
  <c r="FW77" i="9" s="1"/>
  <c r="FX77" i="9" s="1"/>
  <c r="FY77" i="9" s="1"/>
  <c r="FZ77" i="9" s="1"/>
  <c r="GA77" i="9" s="1"/>
  <c r="GB77" i="9" s="1"/>
  <c r="FF96" i="9"/>
  <c r="FG96" i="9" s="1"/>
  <c r="FH96" i="9" s="1"/>
  <c r="FI96" i="9" s="1"/>
  <c r="FJ96" i="9" s="1"/>
  <c r="FK96" i="9" s="1"/>
  <c r="FL96" i="9" s="1"/>
  <c r="FM96" i="9" s="1"/>
  <c r="FN96" i="9" s="1"/>
  <c r="FO96" i="9" s="1"/>
  <c r="FP96" i="9" s="1"/>
  <c r="FQ96" i="9" s="1"/>
  <c r="FR96" i="9" s="1"/>
  <c r="FS96" i="9" s="1"/>
  <c r="FT96" i="9" s="1"/>
  <c r="FU96" i="9" s="1"/>
  <c r="FV96" i="9" s="1"/>
  <c r="FW96" i="9" s="1"/>
  <c r="FX96" i="9" s="1"/>
  <c r="FY96" i="9" s="1"/>
  <c r="FZ96" i="9" s="1"/>
  <c r="GA96" i="9" s="1"/>
  <c r="GB96" i="9" s="1"/>
  <c r="FF114" i="9"/>
  <c r="FG114" i="9" s="1"/>
  <c r="FH114" i="9" s="1"/>
  <c r="FI114" i="9" s="1"/>
  <c r="FJ114" i="9" s="1"/>
  <c r="FK114" i="9" s="1"/>
  <c r="FL114" i="9" s="1"/>
  <c r="FM114" i="9" s="1"/>
  <c r="FN114" i="9" s="1"/>
  <c r="FO114" i="9" s="1"/>
  <c r="FP114" i="9" s="1"/>
  <c r="FQ114" i="9" s="1"/>
  <c r="FR114" i="9" s="1"/>
  <c r="FS114" i="9" s="1"/>
  <c r="FT114" i="9" s="1"/>
  <c r="FU114" i="9" s="1"/>
  <c r="FV114" i="9" s="1"/>
  <c r="FW114" i="9" s="1"/>
  <c r="FX114" i="9" s="1"/>
  <c r="FY114" i="9" s="1"/>
  <c r="FZ114" i="9" s="1"/>
  <c r="GA114" i="9" s="1"/>
  <c r="GB114" i="9" s="1"/>
  <c r="FF151" i="9"/>
  <c r="FG151" i="9" s="1"/>
  <c r="FH151" i="9" s="1"/>
  <c r="FI151" i="9" s="1"/>
  <c r="FJ151" i="9" s="1"/>
  <c r="FK151" i="9" s="1"/>
  <c r="FL151" i="9" s="1"/>
  <c r="FM151" i="9" s="1"/>
  <c r="FN151" i="9" s="1"/>
  <c r="FO151" i="9" s="1"/>
  <c r="FP151" i="9" s="1"/>
  <c r="FQ151" i="9" s="1"/>
  <c r="FR151" i="9" s="1"/>
  <c r="FS151" i="9" s="1"/>
  <c r="FT151" i="9" s="1"/>
  <c r="FU151" i="9" s="1"/>
  <c r="FV151" i="9" s="1"/>
  <c r="FW151" i="9" s="1"/>
  <c r="FX151" i="9" s="1"/>
  <c r="FY151" i="9" s="1"/>
  <c r="FZ151" i="9" s="1"/>
  <c r="GA151" i="9" s="1"/>
  <c r="GB151" i="9" s="1"/>
  <c r="FF122" i="9"/>
  <c r="FG122" i="9" s="1"/>
  <c r="FH122" i="9" s="1"/>
  <c r="FI122" i="9" s="1"/>
  <c r="FJ122" i="9" s="1"/>
  <c r="FK122" i="9" s="1"/>
  <c r="FL122" i="9" s="1"/>
  <c r="FM122" i="9" s="1"/>
  <c r="FN122" i="9" s="1"/>
  <c r="FO122" i="9" s="1"/>
  <c r="FP122" i="9" s="1"/>
  <c r="FQ122" i="9" s="1"/>
  <c r="FR122" i="9" s="1"/>
  <c r="FS122" i="9" s="1"/>
  <c r="FT122" i="9" s="1"/>
  <c r="FU122" i="9" s="1"/>
  <c r="FV122" i="9" s="1"/>
  <c r="FW122" i="9" s="1"/>
  <c r="FX122" i="9" s="1"/>
  <c r="FY122" i="9" s="1"/>
  <c r="FZ122" i="9" s="1"/>
  <c r="GA122" i="9" s="1"/>
  <c r="GB122" i="9" s="1"/>
  <c r="FG68" i="9"/>
  <c r="FH68" i="9" s="1"/>
  <c r="FI68" i="9" s="1"/>
  <c r="FJ68" i="9" s="1"/>
  <c r="FK68" i="9" s="1"/>
  <c r="FL68" i="9" s="1"/>
  <c r="FM68" i="9" s="1"/>
  <c r="FN68" i="9" s="1"/>
  <c r="FO68" i="9" s="1"/>
  <c r="FP68" i="9" s="1"/>
  <c r="FQ68" i="9" s="1"/>
  <c r="FR68" i="9" s="1"/>
  <c r="FS68" i="9" s="1"/>
  <c r="FT68" i="9" s="1"/>
  <c r="FU68" i="9" s="1"/>
  <c r="FV68" i="9" s="1"/>
  <c r="FW68" i="9" s="1"/>
  <c r="FX68" i="9" s="1"/>
  <c r="FY68" i="9" s="1"/>
  <c r="FZ68" i="9" s="1"/>
  <c r="GA68" i="9" s="1"/>
  <c r="GB68" i="9" s="1"/>
  <c r="FF108" i="9"/>
  <c r="FG108" i="9" s="1"/>
  <c r="FH108" i="9" s="1"/>
  <c r="FI108" i="9" s="1"/>
  <c r="FJ108" i="9" s="1"/>
  <c r="FK108" i="9" s="1"/>
  <c r="FL108" i="9" s="1"/>
  <c r="FM108" i="9" s="1"/>
  <c r="FN108" i="9" s="1"/>
  <c r="FO108" i="9" s="1"/>
  <c r="FP108" i="9" s="1"/>
  <c r="FQ108" i="9" s="1"/>
  <c r="FR108" i="9" s="1"/>
  <c r="FS108" i="9" s="1"/>
  <c r="FT108" i="9" s="1"/>
  <c r="FU108" i="9" s="1"/>
  <c r="FV108" i="9" s="1"/>
  <c r="FW108" i="9" s="1"/>
  <c r="FX108" i="9" s="1"/>
  <c r="FY108" i="9" s="1"/>
  <c r="FZ108" i="9" s="1"/>
  <c r="GA108" i="9" s="1"/>
  <c r="GB108" i="9" s="1"/>
  <c r="FF117" i="9"/>
  <c r="FG117" i="9" s="1"/>
  <c r="FH117" i="9" s="1"/>
  <c r="FI117" i="9" s="1"/>
  <c r="FJ117" i="9" s="1"/>
  <c r="FK117" i="9" s="1"/>
  <c r="FL117" i="9" s="1"/>
  <c r="FM117" i="9" s="1"/>
  <c r="FN117" i="9" s="1"/>
  <c r="FO117" i="9" s="1"/>
  <c r="FP117" i="9" s="1"/>
  <c r="FQ117" i="9" s="1"/>
  <c r="FR117" i="9" s="1"/>
  <c r="FS117" i="9" s="1"/>
  <c r="FT117" i="9" s="1"/>
  <c r="FU117" i="9" s="1"/>
  <c r="FV117" i="9" s="1"/>
  <c r="FW117" i="9" s="1"/>
  <c r="FX117" i="9" s="1"/>
  <c r="FY117" i="9" s="1"/>
  <c r="FZ117" i="9" s="1"/>
  <c r="GA117" i="9" s="1"/>
  <c r="GB117" i="9" s="1"/>
  <c r="FF115" i="9"/>
  <c r="FG115" i="9" s="1"/>
  <c r="FH115" i="9" s="1"/>
  <c r="FI115" i="9" s="1"/>
  <c r="FJ115" i="9" s="1"/>
  <c r="FK115" i="9" s="1"/>
  <c r="FL115" i="9" s="1"/>
  <c r="FM115" i="9" s="1"/>
  <c r="FN115" i="9" s="1"/>
  <c r="FO115" i="9" s="1"/>
  <c r="FP115" i="9" s="1"/>
  <c r="FQ115" i="9" s="1"/>
  <c r="FR115" i="9" s="1"/>
  <c r="FS115" i="9" s="1"/>
  <c r="FT115" i="9" s="1"/>
  <c r="FU115" i="9" s="1"/>
  <c r="FV115" i="9" s="1"/>
  <c r="FW115" i="9" s="1"/>
  <c r="FX115" i="9" s="1"/>
  <c r="FY115" i="9" s="1"/>
  <c r="FZ115" i="9" s="1"/>
  <c r="GA115" i="9" s="1"/>
  <c r="GB115" i="9" s="1"/>
  <c r="FF139" i="9"/>
  <c r="FG139" i="9" s="1"/>
  <c r="FH139" i="9" s="1"/>
  <c r="FI139" i="9" s="1"/>
  <c r="FJ139" i="9" s="1"/>
  <c r="FK139" i="9" s="1"/>
  <c r="FL139" i="9" s="1"/>
  <c r="FM139" i="9" s="1"/>
  <c r="FN139" i="9" s="1"/>
  <c r="FO139" i="9" s="1"/>
  <c r="FP139" i="9" s="1"/>
  <c r="FQ139" i="9" s="1"/>
  <c r="FR139" i="9" s="1"/>
  <c r="FS139" i="9" s="1"/>
  <c r="FT139" i="9" s="1"/>
  <c r="FU139" i="9" s="1"/>
  <c r="FV139" i="9" s="1"/>
  <c r="FW139" i="9" s="1"/>
  <c r="FX139" i="9" s="1"/>
  <c r="FY139" i="9" s="1"/>
  <c r="FZ139" i="9" s="1"/>
  <c r="GA139" i="9" s="1"/>
  <c r="GB139" i="9" s="1"/>
  <c r="FF103" i="9"/>
  <c r="FG103" i="9" s="1"/>
  <c r="FH103" i="9" s="1"/>
  <c r="FI103" i="9" s="1"/>
  <c r="FJ103" i="9" s="1"/>
  <c r="FK103" i="9" s="1"/>
  <c r="FL103" i="9" s="1"/>
  <c r="FM103" i="9" s="1"/>
  <c r="FN103" i="9" s="1"/>
  <c r="FO103" i="9" s="1"/>
  <c r="FP103" i="9" s="1"/>
  <c r="FQ103" i="9" s="1"/>
  <c r="FR103" i="9" s="1"/>
  <c r="FS103" i="9" s="1"/>
  <c r="FT103" i="9" s="1"/>
  <c r="FU103" i="9" s="1"/>
  <c r="FV103" i="9" s="1"/>
  <c r="FW103" i="9" s="1"/>
  <c r="FX103" i="9" s="1"/>
  <c r="FY103" i="9" s="1"/>
  <c r="FZ103" i="9" s="1"/>
  <c r="GA103" i="9" s="1"/>
  <c r="GB103" i="9" s="1"/>
  <c r="FF147" i="9"/>
  <c r="FG147" i="9" s="1"/>
  <c r="FH147" i="9" s="1"/>
  <c r="FI147" i="9" s="1"/>
  <c r="FJ147" i="9" s="1"/>
  <c r="FK147" i="9" s="1"/>
  <c r="FL147" i="9" s="1"/>
  <c r="FM147" i="9" s="1"/>
  <c r="FN147" i="9" s="1"/>
  <c r="FO147" i="9" s="1"/>
  <c r="FP147" i="9" s="1"/>
  <c r="FQ147" i="9" s="1"/>
  <c r="FR147" i="9" s="1"/>
  <c r="FS147" i="9" s="1"/>
  <c r="FT147" i="9" s="1"/>
  <c r="FU147" i="9" s="1"/>
  <c r="FV147" i="9" s="1"/>
  <c r="FW147" i="9" s="1"/>
  <c r="FX147" i="9" s="1"/>
  <c r="FY147" i="9" s="1"/>
  <c r="FZ147" i="9" s="1"/>
  <c r="GA147" i="9" s="1"/>
  <c r="GB147" i="9" s="1"/>
  <c r="GF141" i="9"/>
  <c r="GF102" i="9"/>
  <c r="GF98" i="9"/>
  <c r="GF150" i="9"/>
  <c r="GF104" i="9"/>
  <c r="GF144" i="9"/>
  <c r="GF143" i="9"/>
  <c r="GF135" i="9"/>
  <c r="GF111" i="9"/>
  <c r="GF85" i="9"/>
  <c r="GC87" i="7"/>
  <c r="GD87" i="7" s="1"/>
  <c r="GE87" i="7" s="1"/>
  <c r="GF87" i="7" s="1"/>
  <c r="GG87" i="7" s="1"/>
  <c r="GH87" i="7" s="1"/>
  <c r="GI87" i="7" s="1"/>
  <c r="GJ87" i="7" s="1"/>
  <c r="GK87" i="7" s="1"/>
  <c r="GL87" i="7" s="1"/>
  <c r="GM87" i="7" s="1"/>
  <c r="GN87" i="7" s="1"/>
  <c r="GO87" i="7" s="1"/>
  <c r="GP87" i="7" s="1"/>
  <c r="GQ87" i="7" s="1"/>
  <c r="GR87" i="7" s="1"/>
  <c r="GS87" i="7" s="1"/>
  <c r="GT87" i="7" s="1"/>
  <c r="GU87" i="7" s="1"/>
  <c r="GV87" i="7" s="1"/>
  <c r="GW87" i="7" s="1"/>
  <c r="GX87" i="7" s="1"/>
  <c r="GY87" i="7" s="1"/>
  <c r="FF125" i="9"/>
  <c r="FG125" i="9" s="1"/>
  <c r="FH125" i="9" s="1"/>
  <c r="FI125" i="9" s="1"/>
  <c r="FJ125" i="9" s="1"/>
  <c r="FK125" i="9" s="1"/>
  <c r="FL125" i="9" s="1"/>
  <c r="FM125" i="9" s="1"/>
  <c r="FN125" i="9" s="1"/>
  <c r="FO125" i="9" s="1"/>
  <c r="FP125" i="9" s="1"/>
  <c r="FQ125" i="9" s="1"/>
  <c r="FR125" i="9" s="1"/>
  <c r="FS125" i="9" s="1"/>
  <c r="FT125" i="9" s="1"/>
  <c r="FU125" i="9" s="1"/>
  <c r="FV125" i="9" s="1"/>
  <c r="FW125" i="9" s="1"/>
  <c r="FX125" i="9" s="1"/>
  <c r="FY125" i="9" s="1"/>
  <c r="FZ125" i="9" s="1"/>
  <c r="GA125" i="9" s="1"/>
  <c r="GB125" i="9" s="1"/>
  <c r="FF78" i="9"/>
  <c r="FG111" i="9"/>
  <c r="FH111" i="9" s="1"/>
  <c r="FI111" i="9" s="1"/>
  <c r="FJ111" i="9" s="1"/>
  <c r="FK111" i="9" s="1"/>
  <c r="FL111" i="9" s="1"/>
  <c r="FM111" i="9" s="1"/>
  <c r="FN111" i="9" s="1"/>
  <c r="FO111" i="9" s="1"/>
  <c r="FP111" i="9" s="1"/>
  <c r="FQ111" i="9" s="1"/>
  <c r="FR111" i="9" s="1"/>
  <c r="FS111" i="9" s="1"/>
  <c r="FT111" i="9" s="1"/>
  <c r="FU111" i="9" s="1"/>
  <c r="FV111" i="9" s="1"/>
  <c r="FW111" i="9" s="1"/>
  <c r="FX111" i="9" s="1"/>
  <c r="FY111" i="9" s="1"/>
  <c r="FZ111" i="9" s="1"/>
  <c r="GA111" i="9" s="1"/>
  <c r="GB111" i="9" s="1"/>
  <c r="FF92" i="9"/>
  <c r="FG92" i="9" s="1"/>
  <c r="FH92" i="9" s="1"/>
  <c r="FI92" i="9" s="1"/>
  <c r="FJ92" i="9" s="1"/>
  <c r="FK92" i="9" s="1"/>
  <c r="FL92" i="9" s="1"/>
  <c r="FM92" i="9" s="1"/>
  <c r="FN92" i="9" s="1"/>
  <c r="FO92" i="9" s="1"/>
  <c r="FP92" i="9" s="1"/>
  <c r="FQ92" i="9" s="1"/>
  <c r="FR92" i="9" s="1"/>
  <c r="FS92" i="9" s="1"/>
  <c r="FT92" i="9" s="1"/>
  <c r="FU92" i="9" s="1"/>
  <c r="FV92" i="9" s="1"/>
  <c r="FW92" i="9" s="1"/>
  <c r="FX92" i="9" s="1"/>
  <c r="FY92" i="9" s="1"/>
  <c r="FZ92" i="9" s="1"/>
  <c r="GA92" i="9" s="1"/>
  <c r="GB92" i="9" s="1"/>
  <c r="FF73" i="9"/>
  <c r="FG73" i="9" s="1"/>
  <c r="FH73" i="9" s="1"/>
  <c r="FI73" i="9" s="1"/>
  <c r="FJ73" i="9" s="1"/>
  <c r="FK73" i="9" s="1"/>
  <c r="FL73" i="9" s="1"/>
  <c r="FM73" i="9" s="1"/>
  <c r="FN73" i="9" s="1"/>
  <c r="FO73" i="9" s="1"/>
  <c r="FP73" i="9" s="1"/>
  <c r="FQ73" i="9" s="1"/>
  <c r="FR73" i="9" s="1"/>
  <c r="FS73" i="9" s="1"/>
  <c r="FT73" i="9" s="1"/>
  <c r="FU73" i="9" s="1"/>
  <c r="FV73" i="9" s="1"/>
  <c r="FW73" i="9" s="1"/>
  <c r="FX73" i="9" s="1"/>
  <c r="FY73" i="9" s="1"/>
  <c r="FZ73" i="9" s="1"/>
  <c r="GA73" i="9" s="1"/>
  <c r="GB73" i="9" s="1"/>
  <c r="GF146" i="9"/>
  <c r="GF138" i="9"/>
  <c r="GF148" i="9"/>
  <c r="GF151" i="9"/>
  <c r="GF60" i="9"/>
  <c r="GG60" i="9" s="1"/>
  <c r="GH60" i="9" s="1"/>
  <c r="GI60" i="9" s="1"/>
  <c r="GJ60" i="9" s="1"/>
  <c r="GK60" i="9" s="1"/>
  <c r="GL60" i="9" s="1"/>
  <c r="GM60" i="9" s="1"/>
  <c r="GN60" i="9" s="1"/>
  <c r="GO60" i="9" s="1"/>
  <c r="GP60" i="9" s="1"/>
  <c r="GQ60" i="9" s="1"/>
  <c r="GR60" i="9" s="1"/>
  <c r="GS60" i="9" s="1"/>
  <c r="GT60" i="9" s="1"/>
  <c r="GU60" i="9" s="1"/>
  <c r="GV60" i="9" s="1"/>
  <c r="GW60" i="9" s="1"/>
  <c r="GX60" i="9" s="1"/>
  <c r="GY60" i="9" s="1"/>
  <c r="GZ60" i="9" s="1"/>
  <c r="HA60" i="9" s="1"/>
  <c r="HB60" i="9" s="1"/>
  <c r="GF109" i="9"/>
  <c r="GF77" i="9"/>
  <c r="GF152" i="9"/>
  <c r="GF83" i="9"/>
  <c r="GF132" i="9"/>
  <c r="GF87" i="9"/>
  <c r="GC137" i="7"/>
  <c r="GD137" i="7" s="1"/>
  <c r="GE137" i="7" s="1"/>
  <c r="GF137" i="7" s="1"/>
  <c r="GG137" i="7" s="1"/>
  <c r="GH137" i="7" s="1"/>
  <c r="GI137" i="7" s="1"/>
  <c r="GJ137" i="7" s="1"/>
  <c r="GK137" i="7" s="1"/>
  <c r="GL137" i="7" s="1"/>
  <c r="GM137" i="7" s="1"/>
  <c r="GN137" i="7" s="1"/>
  <c r="GO137" i="7" s="1"/>
  <c r="GP137" i="7" s="1"/>
  <c r="GQ137" i="7" s="1"/>
  <c r="GR137" i="7" s="1"/>
  <c r="GS137" i="7" s="1"/>
  <c r="GT137" i="7" s="1"/>
  <c r="GU137" i="7" s="1"/>
  <c r="GV137" i="7" s="1"/>
  <c r="GW137" i="7" s="1"/>
  <c r="GX137" i="7" s="1"/>
  <c r="GY137" i="7" s="1"/>
  <c r="GF134" i="9"/>
  <c r="GG139" i="9"/>
  <c r="FF134" i="9"/>
  <c r="FG134" i="9" s="1"/>
  <c r="FH134" i="9" s="1"/>
  <c r="FI134" i="9" s="1"/>
  <c r="FJ134" i="9" s="1"/>
  <c r="FK134" i="9" s="1"/>
  <c r="FL134" i="9" s="1"/>
  <c r="FM134" i="9" s="1"/>
  <c r="FN134" i="9" s="1"/>
  <c r="FO134" i="9" s="1"/>
  <c r="FP134" i="9" s="1"/>
  <c r="FQ134" i="9" s="1"/>
  <c r="FR134" i="9" s="1"/>
  <c r="FS134" i="9" s="1"/>
  <c r="FT134" i="9" s="1"/>
  <c r="FU134" i="9" s="1"/>
  <c r="FV134" i="9" s="1"/>
  <c r="FW134" i="9" s="1"/>
  <c r="FX134" i="9" s="1"/>
  <c r="FY134" i="9" s="1"/>
  <c r="FZ134" i="9" s="1"/>
  <c r="GA134" i="9" s="1"/>
  <c r="GB134" i="9" s="1"/>
  <c r="FF100" i="9"/>
  <c r="FG100" i="9" s="1"/>
  <c r="FH100" i="9" s="1"/>
  <c r="FI100" i="9" s="1"/>
  <c r="FJ100" i="9" s="1"/>
  <c r="FK100" i="9" s="1"/>
  <c r="FL100" i="9" s="1"/>
  <c r="FM100" i="9" s="1"/>
  <c r="FN100" i="9" s="1"/>
  <c r="FO100" i="9" s="1"/>
  <c r="FP100" i="9" s="1"/>
  <c r="FQ100" i="9" s="1"/>
  <c r="FR100" i="9" s="1"/>
  <c r="FS100" i="9" s="1"/>
  <c r="FT100" i="9" s="1"/>
  <c r="FU100" i="9" s="1"/>
  <c r="FV100" i="9" s="1"/>
  <c r="FW100" i="9" s="1"/>
  <c r="FX100" i="9" s="1"/>
  <c r="FY100" i="9" s="1"/>
  <c r="FZ100" i="9" s="1"/>
  <c r="GA100" i="9" s="1"/>
  <c r="GB100" i="9" s="1"/>
  <c r="FG110" i="9"/>
  <c r="FH110" i="9" s="1"/>
  <c r="FI110" i="9" s="1"/>
  <c r="FJ110" i="9" s="1"/>
  <c r="FK110" i="9" s="1"/>
  <c r="FL110" i="9" s="1"/>
  <c r="FM110" i="9" s="1"/>
  <c r="FN110" i="9" s="1"/>
  <c r="FO110" i="9" s="1"/>
  <c r="FP110" i="9" s="1"/>
  <c r="FQ110" i="9" s="1"/>
  <c r="FR110" i="9" s="1"/>
  <c r="FS110" i="9" s="1"/>
  <c r="FT110" i="9" s="1"/>
  <c r="FU110" i="9" s="1"/>
  <c r="FV110" i="9" s="1"/>
  <c r="FW110" i="9" s="1"/>
  <c r="FX110" i="9" s="1"/>
  <c r="FY110" i="9" s="1"/>
  <c r="FZ110" i="9" s="1"/>
  <c r="GA110" i="9" s="1"/>
  <c r="GB110" i="9" s="1"/>
  <c r="FF69" i="9"/>
  <c r="FG69" i="9" s="1"/>
  <c r="FH69" i="9" s="1"/>
  <c r="FI69" i="9" s="1"/>
  <c r="FJ69" i="9" s="1"/>
  <c r="FK69" i="9" s="1"/>
  <c r="FL69" i="9" s="1"/>
  <c r="FM69" i="9" s="1"/>
  <c r="FN69" i="9" s="1"/>
  <c r="FO69" i="9" s="1"/>
  <c r="FP69" i="9" s="1"/>
  <c r="FQ69" i="9" s="1"/>
  <c r="FR69" i="9" s="1"/>
  <c r="FS69" i="9" s="1"/>
  <c r="FT69" i="9" s="1"/>
  <c r="FU69" i="9" s="1"/>
  <c r="FV69" i="9" s="1"/>
  <c r="FW69" i="9" s="1"/>
  <c r="FX69" i="9" s="1"/>
  <c r="FY69" i="9" s="1"/>
  <c r="FZ69" i="9" s="1"/>
  <c r="GA69" i="9" s="1"/>
  <c r="GB69" i="9" s="1"/>
  <c r="FF75" i="9"/>
  <c r="FG75" i="9" s="1"/>
  <c r="FH75" i="9" s="1"/>
  <c r="FI75" i="9" s="1"/>
  <c r="FJ75" i="9" s="1"/>
  <c r="FK75" i="9" s="1"/>
  <c r="FL75" i="9" s="1"/>
  <c r="FM75" i="9" s="1"/>
  <c r="FN75" i="9" s="1"/>
  <c r="FO75" i="9" s="1"/>
  <c r="FP75" i="9" s="1"/>
  <c r="FQ75" i="9" s="1"/>
  <c r="FR75" i="9" s="1"/>
  <c r="FS75" i="9" s="1"/>
  <c r="FT75" i="9" s="1"/>
  <c r="FU75" i="9" s="1"/>
  <c r="FV75" i="9" s="1"/>
  <c r="FW75" i="9" s="1"/>
  <c r="FX75" i="9" s="1"/>
  <c r="FY75" i="9" s="1"/>
  <c r="FZ75" i="9" s="1"/>
  <c r="GA75" i="9" s="1"/>
  <c r="GB75" i="9" s="1"/>
  <c r="FF119" i="9"/>
  <c r="FG119" i="9" s="1"/>
  <c r="FH119" i="9" s="1"/>
  <c r="FI119" i="9" s="1"/>
  <c r="FJ119" i="9" s="1"/>
  <c r="FK119" i="9" s="1"/>
  <c r="FL119" i="9" s="1"/>
  <c r="FM119" i="9" s="1"/>
  <c r="FN119" i="9" s="1"/>
  <c r="FO119" i="9" s="1"/>
  <c r="FP119" i="9" s="1"/>
  <c r="FQ119" i="9" s="1"/>
  <c r="FR119" i="9" s="1"/>
  <c r="FS119" i="9" s="1"/>
  <c r="FT119" i="9" s="1"/>
  <c r="FU119" i="9" s="1"/>
  <c r="FV119" i="9" s="1"/>
  <c r="FW119" i="9" s="1"/>
  <c r="FX119" i="9" s="1"/>
  <c r="FY119" i="9" s="1"/>
  <c r="FZ119" i="9" s="1"/>
  <c r="GA119" i="9" s="1"/>
  <c r="GB119" i="9" s="1"/>
  <c r="FF71" i="9"/>
  <c r="FG71" i="9" s="1"/>
  <c r="FH71" i="9" s="1"/>
  <c r="FI71" i="9" s="1"/>
  <c r="FJ71" i="9" s="1"/>
  <c r="FK71" i="9" s="1"/>
  <c r="FL71" i="9" s="1"/>
  <c r="FM71" i="9" s="1"/>
  <c r="FN71" i="9" s="1"/>
  <c r="FO71" i="9" s="1"/>
  <c r="FP71" i="9" s="1"/>
  <c r="FQ71" i="9" s="1"/>
  <c r="FR71" i="9" s="1"/>
  <c r="FS71" i="9" s="1"/>
  <c r="FT71" i="9" s="1"/>
  <c r="FU71" i="9" s="1"/>
  <c r="FV71" i="9" s="1"/>
  <c r="FW71" i="9" s="1"/>
  <c r="FX71" i="9" s="1"/>
  <c r="FY71" i="9" s="1"/>
  <c r="FZ71" i="9" s="1"/>
  <c r="GA71" i="9" s="1"/>
  <c r="GB71" i="9" s="1"/>
  <c r="FF157" i="9"/>
  <c r="FG157" i="9" s="1"/>
  <c r="FH157" i="9" s="1"/>
  <c r="FI157" i="9" s="1"/>
  <c r="FJ157" i="9" s="1"/>
  <c r="FK157" i="9" s="1"/>
  <c r="FL157" i="9" s="1"/>
  <c r="FM157" i="9" s="1"/>
  <c r="FN157" i="9" s="1"/>
  <c r="FO157" i="9" s="1"/>
  <c r="FP157" i="9" s="1"/>
  <c r="FQ157" i="9" s="1"/>
  <c r="FR157" i="9" s="1"/>
  <c r="FS157" i="9" s="1"/>
  <c r="FT157" i="9" s="1"/>
  <c r="FU157" i="9" s="1"/>
  <c r="FV157" i="9" s="1"/>
  <c r="FW157" i="9" s="1"/>
  <c r="FX157" i="9" s="1"/>
  <c r="FY157" i="9" s="1"/>
  <c r="FZ157" i="9" s="1"/>
  <c r="GA157" i="9" s="1"/>
  <c r="GB157" i="9" s="1"/>
  <c r="FF89" i="9"/>
  <c r="FG89" i="9" s="1"/>
  <c r="FH89" i="9" s="1"/>
  <c r="FI89" i="9" s="1"/>
  <c r="FJ89" i="9" s="1"/>
  <c r="FK89" i="9" s="1"/>
  <c r="FL89" i="9" s="1"/>
  <c r="FM89" i="9" s="1"/>
  <c r="FN89" i="9" s="1"/>
  <c r="FO89" i="9" s="1"/>
  <c r="FP89" i="9" s="1"/>
  <c r="FQ89" i="9" s="1"/>
  <c r="FR89" i="9" s="1"/>
  <c r="FS89" i="9" s="1"/>
  <c r="FT89" i="9" s="1"/>
  <c r="FU89" i="9" s="1"/>
  <c r="FV89" i="9" s="1"/>
  <c r="FW89" i="9" s="1"/>
  <c r="FX89" i="9" s="1"/>
  <c r="FY89" i="9" s="1"/>
  <c r="FZ89" i="9" s="1"/>
  <c r="GA89" i="9" s="1"/>
  <c r="GB89" i="9" s="1"/>
  <c r="FF79" i="9"/>
  <c r="FG79" i="9" s="1"/>
  <c r="FH79" i="9" s="1"/>
  <c r="FI79" i="9" s="1"/>
  <c r="FJ79" i="9" s="1"/>
  <c r="FK79" i="9" s="1"/>
  <c r="FL79" i="9" s="1"/>
  <c r="FM79" i="9" s="1"/>
  <c r="FN79" i="9" s="1"/>
  <c r="FO79" i="9" s="1"/>
  <c r="FP79" i="9" s="1"/>
  <c r="FQ79" i="9" s="1"/>
  <c r="FR79" i="9" s="1"/>
  <c r="FS79" i="9" s="1"/>
  <c r="FT79" i="9" s="1"/>
  <c r="FU79" i="9" s="1"/>
  <c r="FV79" i="9" s="1"/>
  <c r="FW79" i="9" s="1"/>
  <c r="FX79" i="9" s="1"/>
  <c r="FY79" i="9" s="1"/>
  <c r="FZ79" i="9" s="1"/>
  <c r="GA79" i="9" s="1"/>
  <c r="GB79" i="9" s="1"/>
  <c r="FF72" i="9"/>
  <c r="FF158" i="9"/>
  <c r="FG158" i="9" s="1"/>
  <c r="FH158" i="9" s="1"/>
  <c r="FI158" i="9" s="1"/>
  <c r="FJ158" i="9" s="1"/>
  <c r="FK158" i="9" s="1"/>
  <c r="FL158" i="9" s="1"/>
  <c r="FM158" i="9" s="1"/>
  <c r="FN158" i="9" s="1"/>
  <c r="FO158" i="9" s="1"/>
  <c r="FP158" i="9" s="1"/>
  <c r="FQ158" i="9" s="1"/>
  <c r="FR158" i="9" s="1"/>
  <c r="FS158" i="9" s="1"/>
  <c r="FT158" i="9" s="1"/>
  <c r="FU158" i="9" s="1"/>
  <c r="FV158" i="9" s="1"/>
  <c r="FW158" i="9" s="1"/>
  <c r="FX158" i="9" s="1"/>
  <c r="FY158" i="9" s="1"/>
  <c r="FZ158" i="9" s="1"/>
  <c r="GA158" i="9" s="1"/>
  <c r="GB158" i="9" s="1"/>
  <c r="FF137" i="9"/>
  <c r="FG137" i="9" s="1"/>
  <c r="FH137" i="9" s="1"/>
  <c r="FI137" i="9" s="1"/>
  <c r="FJ137" i="9" s="1"/>
  <c r="FK137" i="9" s="1"/>
  <c r="FL137" i="9" s="1"/>
  <c r="FM137" i="9" s="1"/>
  <c r="FN137" i="9" s="1"/>
  <c r="FO137" i="9" s="1"/>
  <c r="FP137" i="9" s="1"/>
  <c r="FQ137" i="9" s="1"/>
  <c r="FR137" i="9" s="1"/>
  <c r="FS137" i="9" s="1"/>
  <c r="FT137" i="9" s="1"/>
  <c r="FU137" i="9" s="1"/>
  <c r="FV137" i="9" s="1"/>
  <c r="FW137" i="9" s="1"/>
  <c r="FX137" i="9" s="1"/>
  <c r="FY137" i="9" s="1"/>
  <c r="FZ137" i="9" s="1"/>
  <c r="GA137" i="9" s="1"/>
  <c r="GB137" i="9" s="1"/>
  <c r="FF87" i="9"/>
  <c r="FG87" i="9" s="1"/>
  <c r="FH87" i="9" s="1"/>
  <c r="FI87" i="9" s="1"/>
  <c r="FJ87" i="9" s="1"/>
  <c r="FK87" i="9" s="1"/>
  <c r="FL87" i="9" s="1"/>
  <c r="FM87" i="9" s="1"/>
  <c r="FN87" i="9" s="1"/>
  <c r="FO87" i="9" s="1"/>
  <c r="FP87" i="9" s="1"/>
  <c r="FQ87" i="9" s="1"/>
  <c r="FR87" i="9" s="1"/>
  <c r="FS87" i="9" s="1"/>
  <c r="FT87" i="9" s="1"/>
  <c r="FU87" i="9" s="1"/>
  <c r="FV87" i="9" s="1"/>
  <c r="FW87" i="9" s="1"/>
  <c r="FX87" i="9" s="1"/>
  <c r="FY87" i="9" s="1"/>
  <c r="FZ87" i="9" s="1"/>
  <c r="GA87" i="9" s="1"/>
  <c r="GB87" i="9" s="1"/>
  <c r="GF99" i="9"/>
  <c r="GF64" i="9"/>
  <c r="GG62" i="9"/>
  <c r="GH62" i="9" s="1"/>
  <c r="GI62" i="9" s="1"/>
  <c r="GJ62" i="9" s="1"/>
  <c r="GK62" i="9" s="1"/>
  <c r="GL62" i="9" s="1"/>
  <c r="GM62" i="9" s="1"/>
  <c r="GN62" i="9" s="1"/>
  <c r="GO62" i="9" s="1"/>
  <c r="GP62" i="9" s="1"/>
  <c r="GQ62" i="9" s="1"/>
  <c r="GR62" i="9" s="1"/>
  <c r="GS62" i="9" s="1"/>
  <c r="GT62" i="9" s="1"/>
  <c r="GU62" i="9" s="1"/>
  <c r="GV62" i="9" s="1"/>
  <c r="GW62" i="9" s="1"/>
  <c r="GX62" i="9" s="1"/>
  <c r="GY62" i="9" s="1"/>
  <c r="GZ62" i="9" s="1"/>
  <c r="HA62" i="9" s="1"/>
  <c r="HB62" i="9" s="1"/>
  <c r="GF114" i="9"/>
  <c r="GF119" i="9"/>
  <c r="GF69" i="9"/>
  <c r="GC160" i="7"/>
  <c r="GD160" i="7" s="1"/>
  <c r="GE160" i="7" s="1"/>
  <c r="GF160" i="7" s="1"/>
  <c r="GG160" i="7" s="1"/>
  <c r="GH160" i="7" s="1"/>
  <c r="GI160" i="7" s="1"/>
  <c r="GJ160" i="7" s="1"/>
  <c r="GK160" i="7" s="1"/>
  <c r="GL160" i="7" s="1"/>
  <c r="GM160" i="7" s="1"/>
  <c r="GN160" i="7" s="1"/>
  <c r="GO160" i="7" s="1"/>
  <c r="GP160" i="7" s="1"/>
  <c r="GQ160" i="7" s="1"/>
  <c r="GR160" i="7" s="1"/>
  <c r="GS160" i="7" s="1"/>
  <c r="GT160" i="7" s="1"/>
  <c r="GU160" i="7" s="1"/>
  <c r="GV160" i="7" s="1"/>
  <c r="GW160" i="7" s="1"/>
  <c r="GX160" i="7" s="1"/>
  <c r="GY160" i="7" s="1"/>
  <c r="FF144" i="9"/>
  <c r="FG144" i="9" s="1"/>
  <c r="FH144" i="9" s="1"/>
  <c r="FI144" i="9" s="1"/>
  <c r="FJ144" i="9" s="1"/>
  <c r="FK144" i="9" s="1"/>
  <c r="FL144" i="9" s="1"/>
  <c r="FM144" i="9" s="1"/>
  <c r="FN144" i="9" s="1"/>
  <c r="FO144" i="9" s="1"/>
  <c r="FP144" i="9" s="1"/>
  <c r="FQ144" i="9" s="1"/>
  <c r="FR144" i="9" s="1"/>
  <c r="FS144" i="9" s="1"/>
  <c r="FT144" i="9" s="1"/>
  <c r="FU144" i="9" s="1"/>
  <c r="FV144" i="9" s="1"/>
  <c r="FW144" i="9" s="1"/>
  <c r="FX144" i="9" s="1"/>
  <c r="FY144" i="9" s="1"/>
  <c r="FZ144" i="9" s="1"/>
  <c r="GA144" i="9" s="1"/>
  <c r="GB144" i="9" s="1"/>
  <c r="FF154" i="9"/>
  <c r="FG154" i="9" s="1"/>
  <c r="FH154" i="9" s="1"/>
  <c r="FI154" i="9" s="1"/>
  <c r="FJ154" i="9" s="1"/>
  <c r="FK154" i="9" s="1"/>
  <c r="FL154" i="9" s="1"/>
  <c r="FM154" i="9" s="1"/>
  <c r="FN154" i="9" s="1"/>
  <c r="FO154" i="9" s="1"/>
  <c r="FP154" i="9" s="1"/>
  <c r="FQ154" i="9" s="1"/>
  <c r="FR154" i="9" s="1"/>
  <c r="FS154" i="9" s="1"/>
  <c r="FT154" i="9" s="1"/>
  <c r="FU154" i="9" s="1"/>
  <c r="FV154" i="9" s="1"/>
  <c r="FW154" i="9" s="1"/>
  <c r="FX154" i="9" s="1"/>
  <c r="FY154" i="9" s="1"/>
  <c r="FZ154" i="9" s="1"/>
  <c r="GA154" i="9" s="1"/>
  <c r="GB154" i="9" s="1"/>
  <c r="FF142" i="9"/>
  <c r="FG142" i="9" s="1"/>
  <c r="FH142" i="9" s="1"/>
  <c r="FI142" i="9" s="1"/>
  <c r="FJ142" i="9" s="1"/>
  <c r="FK142" i="9" s="1"/>
  <c r="FL142" i="9" s="1"/>
  <c r="FM142" i="9" s="1"/>
  <c r="FN142" i="9" s="1"/>
  <c r="FO142" i="9" s="1"/>
  <c r="FP142" i="9" s="1"/>
  <c r="FQ142" i="9" s="1"/>
  <c r="FR142" i="9" s="1"/>
  <c r="FS142" i="9" s="1"/>
  <c r="FT142" i="9" s="1"/>
  <c r="FU142" i="9" s="1"/>
  <c r="FV142" i="9" s="1"/>
  <c r="FW142" i="9" s="1"/>
  <c r="FX142" i="9" s="1"/>
  <c r="FY142" i="9" s="1"/>
  <c r="FZ142" i="9" s="1"/>
  <c r="GA142" i="9" s="1"/>
  <c r="GB142" i="9" s="1"/>
  <c r="FF156" i="9"/>
  <c r="FG156" i="9" s="1"/>
  <c r="FH156" i="9" s="1"/>
  <c r="FI156" i="9" s="1"/>
  <c r="FJ156" i="9" s="1"/>
  <c r="FK156" i="9" s="1"/>
  <c r="FL156" i="9" s="1"/>
  <c r="FM156" i="9" s="1"/>
  <c r="FN156" i="9" s="1"/>
  <c r="FO156" i="9" s="1"/>
  <c r="FP156" i="9" s="1"/>
  <c r="FQ156" i="9" s="1"/>
  <c r="FR156" i="9" s="1"/>
  <c r="FS156" i="9" s="1"/>
  <c r="FT156" i="9" s="1"/>
  <c r="FU156" i="9" s="1"/>
  <c r="FV156" i="9" s="1"/>
  <c r="FW156" i="9" s="1"/>
  <c r="FX156" i="9" s="1"/>
  <c r="FY156" i="9" s="1"/>
  <c r="FZ156" i="9" s="1"/>
  <c r="GA156" i="9" s="1"/>
  <c r="GB156" i="9" s="1"/>
  <c r="GF91" i="9"/>
  <c r="GF80" i="9"/>
  <c r="GF88" i="9"/>
  <c r="GF66" i="9"/>
  <c r="GG158" i="9"/>
  <c r="GH158" i="9" s="1"/>
  <c r="GI158" i="9" s="1"/>
  <c r="GJ158" i="9" s="1"/>
  <c r="GK158" i="9" s="1"/>
  <c r="GL158" i="9" s="1"/>
  <c r="GM158" i="9" s="1"/>
  <c r="GN158" i="9" s="1"/>
  <c r="GO158" i="9" s="1"/>
  <c r="GP158" i="9" s="1"/>
  <c r="GQ158" i="9" s="1"/>
  <c r="GR158" i="9" s="1"/>
  <c r="GS158" i="9" s="1"/>
  <c r="GT158" i="9" s="1"/>
  <c r="GU158" i="9" s="1"/>
  <c r="GV158" i="9" s="1"/>
  <c r="GW158" i="9" s="1"/>
  <c r="GX158" i="9" s="1"/>
  <c r="GY158" i="9" s="1"/>
  <c r="GZ158" i="9" s="1"/>
  <c r="HA158" i="9" s="1"/>
  <c r="HB158" i="9" s="1"/>
  <c r="GF115" i="9"/>
  <c r="GF94" i="9"/>
  <c r="GC108" i="7"/>
  <c r="GD108" i="7" s="1"/>
  <c r="GE108" i="7" s="1"/>
  <c r="GF108" i="7" s="1"/>
  <c r="GG108" i="7" s="1"/>
  <c r="GH108" i="7" s="1"/>
  <c r="GI108" i="7" s="1"/>
  <c r="GJ108" i="7" s="1"/>
  <c r="GK108" i="7" s="1"/>
  <c r="GL108" i="7" s="1"/>
  <c r="GM108" i="7" s="1"/>
  <c r="GN108" i="7" s="1"/>
  <c r="GO108" i="7" s="1"/>
  <c r="GP108" i="7" s="1"/>
  <c r="GQ108" i="7" s="1"/>
  <c r="GR108" i="7" s="1"/>
  <c r="GS108" i="7" s="1"/>
  <c r="GT108" i="7" s="1"/>
  <c r="GU108" i="7" s="1"/>
  <c r="GV108" i="7" s="1"/>
  <c r="GW108" i="7" s="1"/>
  <c r="GX108" i="7" s="1"/>
  <c r="GY108" i="7" s="1"/>
  <c r="GC91" i="7"/>
  <c r="GD91" i="7" s="1"/>
  <c r="GE91" i="7" s="1"/>
  <c r="GF91" i="7" s="1"/>
  <c r="GG91" i="7" s="1"/>
  <c r="GH91" i="7" s="1"/>
  <c r="GI91" i="7" s="1"/>
  <c r="GJ91" i="7" s="1"/>
  <c r="GK91" i="7" s="1"/>
  <c r="GL91" i="7" s="1"/>
  <c r="GM91" i="7" s="1"/>
  <c r="GN91" i="7" s="1"/>
  <c r="GO91" i="7" s="1"/>
  <c r="GP91" i="7" s="1"/>
  <c r="GQ91" i="7" s="1"/>
  <c r="GR91" i="7" s="1"/>
  <c r="GS91" i="7" s="1"/>
  <c r="GT91" i="7" s="1"/>
  <c r="GU91" i="7" s="1"/>
  <c r="GV91" i="7" s="1"/>
  <c r="GW91" i="7" s="1"/>
  <c r="GX91" i="7" s="1"/>
  <c r="GY91" i="7" s="1"/>
  <c r="GC141" i="7"/>
  <c r="GD141" i="7" s="1"/>
  <c r="GE141" i="7" s="1"/>
  <c r="GF141" i="7" s="1"/>
  <c r="GG141" i="7" s="1"/>
  <c r="GH141" i="7" s="1"/>
  <c r="GI141" i="7" s="1"/>
  <c r="GJ141" i="7" s="1"/>
  <c r="GK141" i="7" s="1"/>
  <c r="GL141" i="7" s="1"/>
  <c r="GM141" i="7" s="1"/>
  <c r="GN141" i="7" s="1"/>
  <c r="GO141" i="7" s="1"/>
  <c r="GP141" i="7" s="1"/>
  <c r="GQ141" i="7" s="1"/>
  <c r="GR141" i="7" s="1"/>
  <c r="GS141" i="7" s="1"/>
  <c r="GT141" i="7" s="1"/>
  <c r="GU141" i="7" s="1"/>
  <c r="GV141" i="7" s="1"/>
  <c r="GW141" i="7" s="1"/>
  <c r="GX141" i="7" s="1"/>
  <c r="GY141" i="7" s="1"/>
  <c r="GF68" i="9"/>
  <c r="FF155" i="9"/>
  <c r="FG155" i="9" s="1"/>
  <c r="FH155" i="9" s="1"/>
  <c r="FI155" i="9" s="1"/>
  <c r="FJ155" i="9" s="1"/>
  <c r="FK155" i="9" s="1"/>
  <c r="FL155" i="9" s="1"/>
  <c r="FM155" i="9" s="1"/>
  <c r="FN155" i="9" s="1"/>
  <c r="FO155" i="9" s="1"/>
  <c r="FP155" i="9" s="1"/>
  <c r="FQ155" i="9" s="1"/>
  <c r="FR155" i="9" s="1"/>
  <c r="FS155" i="9" s="1"/>
  <c r="FT155" i="9" s="1"/>
  <c r="FU155" i="9" s="1"/>
  <c r="FV155" i="9" s="1"/>
  <c r="FW155" i="9" s="1"/>
  <c r="FX155" i="9" s="1"/>
  <c r="FY155" i="9" s="1"/>
  <c r="FZ155" i="9" s="1"/>
  <c r="GA155" i="9" s="1"/>
  <c r="GB155" i="9" s="1"/>
  <c r="FF107" i="9"/>
  <c r="FG107" i="9" s="1"/>
  <c r="FH107" i="9" s="1"/>
  <c r="FI107" i="9" s="1"/>
  <c r="FJ107" i="9" s="1"/>
  <c r="FK107" i="9" s="1"/>
  <c r="FL107" i="9" s="1"/>
  <c r="FM107" i="9" s="1"/>
  <c r="FN107" i="9" s="1"/>
  <c r="FO107" i="9" s="1"/>
  <c r="FP107" i="9" s="1"/>
  <c r="FQ107" i="9" s="1"/>
  <c r="FR107" i="9" s="1"/>
  <c r="FS107" i="9" s="1"/>
  <c r="FT107" i="9" s="1"/>
  <c r="FU107" i="9" s="1"/>
  <c r="FV107" i="9" s="1"/>
  <c r="FW107" i="9" s="1"/>
  <c r="FX107" i="9" s="1"/>
  <c r="FY107" i="9" s="1"/>
  <c r="FZ107" i="9" s="1"/>
  <c r="GA107" i="9" s="1"/>
  <c r="GB107" i="9" s="1"/>
  <c r="FG126" i="9"/>
  <c r="FH126" i="9" s="1"/>
  <c r="FI126" i="9" s="1"/>
  <c r="FJ126" i="9" s="1"/>
  <c r="FK126" i="9" s="1"/>
  <c r="FL126" i="9" s="1"/>
  <c r="FM126" i="9" s="1"/>
  <c r="FN126" i="9" s="1"/>
  <c r="FO126" i="9" s="1"/>
  <c r="FP126" i="9" s="1"/>
  <c r="FQ126" i="9" s="1"/>
  <c r="FR126" i="9" s="1"/>
  <c r="FS126" i="9" s="1"/>
  <c r="FT126" i="9" s="1"/>
  <c r="FU126" i="9" s="1"/>
  <c r="FV126" i="9" s="1"/>
  <c r="FW126" i="9" s="1"/>
  <c r="FX126" i="9" s="1"/>
  <c r="FY126" i="9" s="1"/>
  <c r="FZ126" i="9" s="1"/>
  <c r="GA126" i="9" s="1"/>
  <c r="GB126" i="9" s="1"/>
  <c r="GF126" i="9"/>
  <c r="FF74" i="9"/>
  <c r="FG74" i="9" s="1"/>
  <c r="FH74" i="9" s="1"/>
  <c r="FI74" i="9" s="1"/>
  <c r="FJ74" i="9" s="1"/>
  <c r="FK74" i="9" s="1"/>
  <c r="FL74" i="9" s="1"/>
  <c r="FM74" i="9" s="1"/>
  <c r="FN74" i="9" s="1"/>
  <c r="FO74" i="9" s="1"/>
  <c r="FP74" i="9" s="1"/>
  <c r="FQ74" i="9" s="1"/>
  <c r="FR74" i="9" s="1"/>
  <c r="FS74" i="9" s="1"/>
  <c r="FT74" i="9" s="1"/>
  <c r="FU74" i="9" s="1"/>
  <c r="FV74" i="9" s="1"/>
  <c r="FW74" i="9" s="1"/>
  <c r="FX74" i="9" s="1"/>
  <c r="FY74" i="9" s="1"/>
  <c r="FZ74" i="9" s="1"/>
  <c r="GA74" i="9" s="1"/>
  <c r="GB74" i="9" s="1"/>
  <c r="GF121" i="9"/>
  <c r="FF148" i="9"/>
  <c r="FG148" i="9" s="1"/>
  <c r="FH148" i="9" s="1"/>
  <c r="FI148" i="9" s="1"/>
  <c r="FJ148" i="9" s="1"/>
  <c r="FK148" i="9" s="1"/>
  <c r="FL148" i="9" s="1"/>
  <c r="FM148" i="9" s="1"/>
  <c r="FN148" i="9" s="1"/>
  <c r="FO148" i="9" s="1"/>
  <c r="FP148" i="9" s="1"/>
  <c r="FQ148" i="9" s="1"/>
  <c r="FR148" i="9" s="1"/>
  <c r="FS148" i="9" s="1"/>
  <c r="FT148" i="9" s="1"/>
  <c r="FU148" i="9" s="1"/>
  <c r="FV148" i="9" s="1"/>
  <c r="FW148" i="9" s="1"/>
  <c r="FX148" i="9" s="1"/>
  <c r="FY148" i="9" s="1"/>
  <c r="FZ148" i="9" s="1"/>
  <c r="GA148" i="9" s="1"/>
  <c r="GB148" i="9" s="1"/>
  <c r="FF127" i="9"/>
  <c r="FG127" i="9" s="1"/>
  <c r="FH127" i="9" s="1"/>
  <c r="FI127" i="9" s="1"/>
  <c r="FJ127" i="9" s="1"/>
  <c r="FK127" i="9" s="1"/>
  <c r="FL127" i="9" s="1"/>
  <c r="FM127" i="9" s="1"/>
  <c r="FN127" i="9" s="1"/>
  <c r="FO127" i="9" s="1"/>
  <c r="FP127" i="9" s="1"/>
  <c r="FQ127" i="9" s="1"/>
  <c r="FR127" i="9" s="1"/>
  <c r="FS127" i="9" s="1"/>
  <c r="FT127" i="9" s="1"/>
  <c r="FU127" i="9" s="1"/>
  <c r="FV127" i="9" s="1"/>
  <c r="FW127" i="9" s="1"/>
  <c r="FX127" i="9" s="1"/>
  <c r="FY127" i="9" s="1"/>
  <c r="FZ127" i="9" s="1"/>
  <c r="GA127" i="9" s="1"/>
  <c r="GB127" i="9" s="1"/>
  <c r="GG147" i="9"/>
  <c r="FF65" i="9"/>
  <c r="FG65" i="9" s="1"/>
  <c r="FH65" i="9" s="1"/>
  <c r="FI65" i="9" s="1"/>
  <c r="FJ65" i="9" s="1"/>
  <c r="FK65" i="9" s="1"/>
  <c r="FL65" i="9" s="1"/>
  <c r="FM65" i="9" s="1"/>
  <c r="FN65" i="9" s="1"/>
  <c r="FO65" i="9" s="1"/>
  <c r="FP65" i="9" s="1"/>
  <c r="FQ65" i="9" s="1"/>
  <c r="FR65" i="9" s="1"/>
  <c r="FS65" i="9" s="1"/>
  <c r="FT65" i="9" s="1"/>
  <c r="FU65" i="9" s="1"/>
  <c r="FV65" i="9" s="1"/>
  <c r="FW65" i="9" s="1"/>
  <c r="FX65" i="9" s="1"/>
  <c r="FY65" i="9" s="1"/>
  <c r="FZ65" i="9" s="1"/>
  <c r="GA65" i="9" s="1"/>
  <c r="GB65" i="9" s="1"/>
  <c r="FF124" i="9"/>
  <c r="FG124" i="9" s="1"/>
  <c r="FH124" i="9" s="1"/>
  <c r="FI124" i="9" s="1"/>
  <c r="FJ124" i="9" s="1"/>
  <c r="FK124" i="9" s="1"/>
  <c r="FL124" i="9" s="1"/>
  <c r="FM124" i="9" s="1"/>
  <c r="FN124" i="9" s="1"/>
  <c r="FO124" i="9" s="1"/>
  <c r="FP124" i="9" s="1"/>
  <c r="FQ124" i="9" s="1"/>
  <c r="FR124" i="9" s="1"/>
  <c r="FS124" i="9" s="1"/>
  <c r="FT124" i="9" s="1"/>
  <c r="FU124" i="9" s="1"/>
  <c r="FV124" i="9" s="1"/>
  <c r="FW124" i="9" s="1"/>
  <c r="FX124" i="9" s="1"/>
  <c r="FY124" i="9" s="1"/>
  <c r="FZ124" i="9" s="1"/>
  <c r="GA124" i="9" s="1"/>
  <c r="GB124" i="9" s="1"/>
  <c r="FF146" i="9"/>
  <c r="FG146" i="9" s="1"/>
  <c r="FH146" i="9" s="1"/>
  <c r="FI146" i="9" s="1"/>
  <c r="FJ146" i="9" s="1"/>
  <c r="FK146" i="9" s="1"/>
  <c r="FL146" i="9" s="1"/>
  <c r="FM146" i="9" s="1"/>
  <c r="FN146" i="9" s="1"/>
  <c r="FO146" i="9" s="1"/>
  <c r="FP146" i="9" s="1"/>
  <c r="FQ146" i="9" s="1"/>
  <c r="FR146" i="9" s="1"/>
  <c r="FS146" i="9" s="1"/>
  <c r="FT146" i="9" s="1"/>
  <c r="FU146" i="9" s="1"/>
  <c r="FV146" i="9" s="1"/>
  <c r="FW146" i="9" s="1"/>
  <c r="FX146" i="9" s="1"/>
  <c r="FY146" i="9" s="1"/>
  <c r="FZ146" i="9" s="1"/>
  <c r="GA146" i="9" s="1"/>
  <c r="GB146" i="9" s="1"/>
  <c r="FF109" i="9"/>
  <c r="FG109" i="9" s="1"/>
  <c r="FH109" i="9" s="1"/>
  <c r="FI109" i="9" s="1"/>
  <c r="FJ109" i="9" s="1"/>
  <c r="FK109" i="9" s="1"/>
  <c r="FL109" i="9" s="1"/>
  <c r="FM109" i="9" s="1"/>
  <c r="FN109" i="9" s="1"/>
  <c r="FO109" i="9" s="1"/>
  <c r="FP109" i="9" s="1"/>
  <c r="FQ109" i="9" s="1"/>
  <c r="FR109" i="9" s="1"/>
  <c r="FS109" i="9" s="1"/>
  <c r="FT109" i="9" s="1"/>
  <c r="FU109" i="9" s="1"/>
  <c r="FV109" i="9" s="1"/>
  <c r="FW109" i="9" s="1"/>
  <c r="FX109" i="9" s="1"/>
  <c r="FY109" i="9" s="1"/>
  <c r="FZ109" i="9" s="1"/>
  <c r="GA109" i="9" s="1"/>
  <c r="GB109" i="9" s="1"/>
  <c r="FF145" i="9"/>
  <c r="FF138" i="9"/>
  <c r="FG138" i="9" s="1"/>
  <c r="FH138" i="9" s="1"/>
  <c r="FI138" i="9" s="1"/>
  <c r="FJ138" i="9" s="1"/>
  <c r="FK138" i="9" s="1"/>
  <c r="FL138" i="9" s="1"/>
  <c r="FM138" i="9" s="1"/>
  <c r="FN138" i="9" s="1"/>
  <c r="FO138" i="9" s="1"/>
  <c r="FP138" i="9" s="1"/>
  <c r="FQ138" i="9" s="1"/>
  <c r="FR138" i="9" s="1"/>
  <c r="FS138" i="9" s="1"/>
  <c r="FT138" i="9" s="1"/>
  <c r="FU138" i="9" s="1"/>
  <c r="FV138" i="9" s="1"/>
  <c r="FW138" i="9" s="1"/>
  <c r="FX138" i="9" s="1"/>
  <c r="FY138" i="9" s="1"/>
  <c r="FZ138" i="9" s="1"/>
  <c r="GA138" i="9" s="1"/>
  <c r="GB138" i="9" s="1"/>
  <c r="FF102" i="9"/>
  <c r="FG102" i="9" s="1"/>
  <c r="FH102" i="9" s="1"/>
  <c r="FI102" i="9" s="1"/>
  <c r="FJ102" i="9" s="1"/>
  <c r="FK102" i="9" s="1"/>
  <c r="FL102" i="9" s="1"/>
  <c r="FM102" i="9" s="1"/>
  <c r="FN102" i="9" s="1"/>
  <c r="FO102" i="9" s="1"/>
  <c r="FP102" i="9" s="1"/>
  <c r="FQ102" i="9" s="1"/>
  <c r="FR102" i="9" s="1"/>
  <c r="FS102" i="9" s="1"/>
  <c r="FT102" i="9" s="1"/>
  <c r="FU102" i="9" s="1"/>
  <c r="FV102" i="9" s="1"/>
  <c r="FW102" i="9" s="1"/>
  <c r="FX102" i="9" s="1"/>
  <c r="FY102" i="9" s="1"/>
  <c r="FZ102" i="9" s="1"/>
  <c r="GA102" i="9" s="1"/>
  <c r="GB102" i="9" s="1"/>
  <c r="FF132" i="9"/>
  <c r="FG132" i="9" s="1"/>
  <c r="FH132" i="9" s="1"/>
  <c r="FI132" i="9" s="1"/>
  <c r="FJ132" i="9" s="1"/>
  <c r="FK132" i="9" s="1"/>
  <c r="FL132" i="9" s="1"/>
  <c r="FM132" i="9" s="1"/>
  <c r="FN132" i="9" s="1"/>
  <c r="FO132" i="9" s="1"/>
  <c r="FP132" i="9" s="1"/>
  <c r="FQ132" i="9" s="1"/>
  <c r="FR132" i="9" s="1"/>
  <c r="FS132" i="9" s="1"/>
  <c r="FT132" i="9" s="1"/>
  <c r="FU132" i="9" s="1"/>
  <c r="FV132" i="9" s="1"/>
  <c r="FW132" i="9" s="1"/>
  <c r="FX132" i="9" s="1"/>
  <c r="FY132" i="9" s="1"/>
  <c r="FZ132" i="9" s="1"/>
  <c r="GA132" i="9" s="1"/>
  <c r="GB132" i="9" s="1"/>
  <c r="FF82" i="9"/>
  <c r="FG82" i="9" s="1"/>
  <c r="FH82" i="9" s="1"/>
  <c r="FI82" i="9" s="1"/>
  <c r="FJ82" i="9" s="1"/>
  <c r="FK82" i="9" s="1"/>
  <c r="FL82" i="9" s="1"/>
  <c r="FM82" i="9" s="1"/>
  <c r="FN82" i="9" s="1"/>
  <c r="FO82" i="9" s="1"/>
  <c r="FP82" i="9" s="1"/>
  <c r="FQ82" i="9" s="1"/>
  <c r="FR82" i="9" s="1"/>
  <c r="FS82" i="9" s="1"/>
  <c r="FT82" i="9" s="1"/>
  <c r="FU82" i="9" s="1"/>
  <c r="FV82" i="9" s="1"/>
  <c r="FW82" i="9" s="1"/>
  <c r="FX82" i="9" s="1"/>
  <c r="FY82" i="9" s="1"/>
  <c r="FZ82" i="9" s="1"/>
  <c r="GA82" i="9" s="1"/>
  <c r="GB82" i="9" s="1"/>
  <c r="GF96" i="9"/>
  <c r="GG74" i="9"/>
  <c r="GF93" i="9"/>
  <c r="GF89" i="9"/>
  <c r="GF95" i="9"/>
  <c r="GF133" i="9"/>
  <c r="GC98" i="7"/>
  <c r="GD98" i="7" s="1"/>
  <c r="GE98" i="7" s="1"/>
  <c r="GF98" i="7" s="1"/>
  <c r="GG98" i="7" s="1"/>
  <c r="GH98" i="7" s="1"/>
  <c r="GI98" i="7" s="1"/>
  <c r="GJ98" i="7" s="1"/>
  <c r="GK98" i="7" s="1"/>
  <c r="GL98" i="7" s="1"/>
  <c r="GM98" i="7" s="1"/>
  <c r="GN98" i="7" s="1"/>
  <c r="GO98" i="7" s="1"/>
  <c r="GP98" i="7" s="1"/>
  <c r="GQ98" i="7" s="1"/>
  <c r="GR98" i="7" s="1"/>
  <c r="GS98" i="7" s="1"/>
  <c r="GT98" i="7" s="1"/>
  <c r="GU98" i="7" s="1"/>
  <c r="GV98" i="7" s="1"/>
  <c r="GW98" i="7" s="1"/>
  <c r="GX98" i="7" s="1"/>
  <c r="GY98" i="7" s="1"/>
  <c r="FF99" i="9"/>
  <c r="FG99" i="9" s="1"/>
  <c r="FH99" i="9" s="1"/>
  <c r="FI99" i="9" s="1"/>
  <c r="FJ99" i="9" s="1"/>
  <c r="FK99" i="9" s="1"/>
  <c r="FL99" i="9" s="1"/>
  <c r="FM99" i="9" s="1"/>
  <c r="FN99" i="9" s="1"/>
  <c r="FO99" i="9" s="1"/>
  <c r="FP99" i="9" s="1"/>
  <c r="FQ99" i="9" s="1"/>
  <c r="FR99" i="9" s="1"/>
  <c r="FS99" i="9" s="1"/>
  <c r="FT99" i="9" s="1"/>
  <c r="FU99" i="9" s="1"/>
  <c r="FV99" i="9" s="1"/>
  <c r="FW99" i="9" s="1"/>
  <c r="FX99" i="9" s="1"/>
  <c r="FY99" i="9" s="1"/>
  <c r="FZ99" i="9" s="1"/>
  <c r="GA99" i="9" s="1"/>
  <c r="GB99" i="9" s="1"/>
  <c r="FF84" i="9"/>
  <c r="FG84" i="9" s="1"/>
  <c r="FH84" i="9" s="1"/>
  <c r="FI84" i="9" s="1"/>
  <c r="FJ84" i="9" s="1"/>
  <c r="FK84" i="9" s="1"/>
  <c r="FL84" i="9" s="1"/>
  <c r="FM84" i="9" s="1"/>
  <c r="FN84" i="9" s="1"/>
  <c r="FO84" i="9" s="1"/>
  <c r="FP84" i="9" s="1"/>
  <c r="FQ84" i="9" s="1"/>
  <c r="FR84" i="9" s="1"/>
  <c r="FS84" i="9" s="1"/>
  <c r="FT84" i="9" s="1"/>
  <c r="FU84" i="9" s="1"/>
  <c r="FV84" i="9" s="1"/>
  <c r="FW84" i="9" s="1"/>
  <c r="FX84" i="9" s="1"/>
  <c r="FY84" i="9" s="1"/>
  <c r="FZ84" i="9" s="1"/>
  <c r="GA84" i="9" s="1"/>
  <c r="GB84" i="9" s="1"/>
  <c r="FF91" i="9"/>
  <c r="FG91" i="9" s="1"/>
  <c r="FH91" i="9" s="1"/>
  <c r="FI91" i="9" s="1"/>
  <c r="FJ91" i="9" s="1"/>
  <c r="FK91" i="9" s="1"/>
  <c r="FL91" i="9" s="1"/>
  <c r="FM91" i="9" s="1"/>
  <c r="FN91" i="9" s="1"/>
  <c r="FO91" i="9" s="1"/>
  <c r="FP91" i="9" s="1"/>
  <c r="FQ91" i="9" s="1"/>
  <c r="FR91" i="9" s="1"/>
  <c r="FS91" i="9" s="1"/>
  <c r="FT91" i="9" s="1"/>
  <c r="FU91" i="9" s="1"/>
  <c r="FV91" i="9" s="1"/>
  <c r="FW91" i="9" s="1"/>
  <c r="FX91" i="9" s="1"/>
  <c r="FY91" i="9" s="1"/>
  <c r="FZ91" i="9" s="1"/>
  <c r="GA91" i="9" s="1"/>
  <c r="GB91" i="9" s="1"/>
  <c r="FF81" i="9"/>
  <c r="FG81" i="9" s="1"/>
  <c r="FH81" i="9" s="1"/>
  <c r="FI81" i="9" s="1"/>
  <c r="FJ81" i="9" s="1"/>
  <c r="FK81" i="9" s="1"/>
  <c r="FL81" i="9" s="1"/>
  <c r="FM81" i="9" s="1"/>
  <c r="FN81" i="9" s="1"/>
  <c r="FO81" i="9" s="1"/>
  <c r="FP81" i="9" s="1"/>
  <c r="FQ81" i="9" s="1"/>
  <c r="FR81" i="9" s="1"/>
  <c r="FS81" i="9" s="1"/>
  <c r="FT81" i="9" s="1"/>
  <c r="FU81" i="9" s="1"/>
  <c r="FV81" i="9" s="1"/>
  <c r="FW81" i="9" s="1"/>
  <c r="FX81" i="9" s="1"/>
  <c r="FY81" i="9" s="1"/>
  <c r="FZ81" i="9" s="1"/>
  <c r="GA81" i="9" s="1"/>
  <c r="GB81" i="9" s="1"/>
  <c r="FF76" i="9"/>
  <c r="FG76" i="9" s="1"/>
  <c r="FH76" i="9" s="1"/>
  <c r="FI76" i="9" s="1"/>
  <c r="FJ76" i="9" s="1"/>
  <c r="FK76" i="9" s="1"/>
  <c r="FL76" i="9" s="1"/>
  <c r="FM76" i="9" s="1"/>
  <c r="FN76" i="9" s="1"/>
  <c r="FO76" i="9" s="1"/>
  <c r="FP76" i="9" s="1"/>
  <c r="FQ76" i="9" s="1"/>
  <c r="FR76" i="9" s="1"/>
  <c r="FS76" i="9" s="1"/>
  <c r="FT76" i="9" s="1"/>
  <c r="FU76" i="9" s="1"/>
  <c r="FV76" i="9" s="1"/>
  <c r="FW76" i="9" s="1"/>
  <c r="FX76" i="9" s="1"/>
  <c r="FY76" i="9" s="1"/>
  <c r="FZ76" i="9" s="1"/>
  <c r="GA76" i="9" s="1"/>
  <c r="GB76" i="9" s="1"/>
  <c r="FF90" i="9"/>
  <c r="FG90" i="9" s="1"/>
  <c r="FH90" i="9" s="1"/>
  <c r="FI90" i="9" s="1"/>
  <c r="FJ90" i="9" s="1"/>
  <c r="FK90" i="9" s="1"/>
  <c r="FL90" i="9" s="1"/>
  <c r="FM90" i="9" s="1"/>
  <c r="FN90" i="9" s="1"/>
  <c r="FO90" i="9" s="1"/>
  <c r="FP90" i="9" s="1"/>
  <c r="FQ90" i="9" s="1"/>
  <c r="FR90" i="9" s="1"/>
  <c r="FS90" i="9" s="1"/>
  <c r="FT90" i="9" s="1"/>
  <c r="FU90" i="9" s="1"/>
  <c r="FV90" i="9" s="1"/>
  <c r="FW90" i="9" s="1"/>
  <c r="FX90" i="9" s="1"/>
  <c r="FY90" i="9" s="1"/>
  <c r="FZ90" i="9" s="1"/>
  <c r="GA90" i="9" s="1"/>
  <c r="GB90" i="9" s="1"/>
  <c r="FF63" i="9"/>
  <c r="FG63" i="9" s="1"/>
  <c r="FH63" i="9" s="1"/>
  <c r="FI63" i="9" s="1"/>
  <c r="FJ63" i="9" s="1"/>
  <c r="FK63" i="9" s="1"/>
  <c r="FL63" i="9" s="1"/>
  <c r="FM63" i="9" s="1"/>
  <c r="FN63" i="9" s="1"/>
  <c r="FO63" i="9" s="1"/>
  <c r="FP63" i="9" s="1"/>
  <c r="FQ63" i="9" s="1"/>
  <c r="FR63" i="9" s="1"/>
  <c r="FS63" i="9" s="1"/>
  <c r="FT63" i="9" s="1"/>
  <c r="FU63" i="9" s="1"/>
  <c r="FV63" i="9" s="1"/>
  <c r="FW63" i="9" s="1"/>
  <c r="FX63" i="9" s="1"/>
  <c r="FY63" i="9" s="1"/>
  <c r="FZ63" i="9" s="1"/>
  <c r="GA63" i="9" s="1"/>
  <c r="GB63" i="9" s="1"/>
  <c r="FF141" i="9"/>
  <c r="FG141" i="9" s="1"/>
  <c r="FH141" i="9" s="1"/>
  <c r="FI141" i="9" s="1"/>
  <c r="FJ141" i="9" s="1"/>
  <c r="FK141" i="9" s="1"/>
  <c r="FL141" i="9" s="1"/>
  <c r="FM141" i="9" s="1"/>
  <c r="FN141" i="9" s="1"/>
  <c r="FO141" i="9" s="1"/>
  <c r="FP141" i="9" s="1"/>
  <c r="FQ141" i="9" s="1"/>
  <c r="FR141" i="9" s="1"/>
  <c r="FS141" i="9" s="1"/>
  <c r="FT141" i="9" s="1"/>
  <c r="FU141" i="9" s="1"/>
  <c r="FV141" i="9" s="1"/>
  <c r="FW141" i="9" s="1"/>
  <c r="FX141" i="9" s="1"/>
  <c r="FY141" i="9" s="1"/>
  <c r="FZ141" i="9" s="1"/>
  <c r="GA141" i="9" s="1"/>
  <c r="GB141" i="9" s="1"/>
  <c r="FF88" i="9"/>
  <c r="FG88" i="9" s="1"/>
  <c r="FH88" i="9" s="1"/>
  <c r="FI88" i="9" s="1"/>
  <c r="FJ88" i="9" s="1"/>
  <c r="FK88" i="9" s="1"/>
  <c r="FL88" i="9" s="1"/>
  <c r="FM88" i="9" s="1"/>
  <c r="FN88" i="9" s="1"/>
  <c r="FO88" i="9" s="1"/>
  <c r="FP88" i="9" s="1"/>
  <c r="FQ88" i="9" s="1"/>
  <c r="FR88" i="9" s="1"/>
  <c r="FS88" i="9" s="1"/>
  <c r="FT88" i="9" s="1"/>
  <c r="FU88" i="9" s="1"/>
  <c r="FV88" i="9" s="1"/>
  <c r="FW88" i="9" s="1"/>
  <c r="FX88" i="9" s="1"/>
  <c r="FY88" i="9" s="1"/>
  <c r="FZ88" i="9" s="1"/>
  <c r="GA88" i="9" s="1"/>
  <c r="GB88" i="9" s="1"/>
  <c r="FF116" i="9"/>
  <c r="FF95" i="9"/>
  <c r="FG95" i="9" s="1"/>
  <c r="FH95" i="9" s="1"/>
  <c r="FI95" i="9" s="1"/>
  <c r="FJ95" i="9" s="1"/>
  <c r="FK95" i="9" s="1"/>
  <c r="FL95" i="9" s="1"/>
  <c r="FM95" i="9" s="1"/>
  <c r="FN95" i="9" s="1"/>
  <c r="FO95" i="9" s="1"/>
  <c r="FP95" i="9" s="1"/>
  <c r="FQ95" i="9" s="1"/>
  <c r="FR95" i="9" s="1"/>
  <c r="FS95" i="9" s="1"/>
  <c r="FT95" i="9" s="1"/>
  <c r="FU95" i="9" s="1"/>
  <c r="FV95" i="9" s="1"/>
  <c r="FW95" i="9" s="1"/>
  <c r="FX95" i="9" s="1"/>
  <c r="FY95" i="9" s="1"/>
  <c r="FZ95" i="9" s="1"/>
  <c r="GA95" i="9" s="1"/>
  <c r="GB95" i="9" s="1"/>
  <c r="GF97" i="9"/>
  <c r="GG97" i="9" s="1"/>
  <c r="GH97" i="9" s="1"/>
  <c r="GI97" i="9" s="1"/>
  <c r="GJ97" i="9" s="1"/>
  <c r="GK97" i="9" s="1"/>
  <c r="GL97" i="9" s="1"/>
  <c r="GM97" i="9" s="1"/>
  <c r="GN97" i="9" s="1"/>
  <c r="GO97" i="9" s="1"/>
  <c r="GP97" i="9" s="1"/>
  <c r="GQ97" i="9" s="1"/>
  <c r="GR97" i="9" s="1"/>
  <c r="GS97" i="9" s="1"/>
  <c r="GT97" i="9" s="1"/>
  <c r="GU97" i="9" s="1"/>
  <c r="GV97" i="9" s="1"/>
  <c r="GW97" i="9" s="1"/>
  <c r="GX97" i="9" s="1"/>
  <c r="GY97" i="9" s="1"/>
  <c r="GZ97" i="9" s="1"/>
  <c r="HA97" i="9" s="1"/>
  <c r="HB97" i="9" s="1"/>
  <c r="GF127" i="9"/>
  <c r="GG127" i="9" s="1"/>
  <c r="GH127" i="9" s="1"/>
  <c r="GI127" i="9" s="1"/>
  <c r="GJ127" i="9" s="1"/>
  <c r="GK127" i="9" s="1"/>
  <c r="GL127" i="9" s="1"/>
  <c r="GM127" i="9" s="1"/>
  <c r="GN127" i="9" s="1"/>
  <c r="GO127" i="9" s="1"/>
  <c r="GP127" i="9" s="1"/>
  <c r="GQ127" i="9" s="1"/>
  <c r="GR127" i="9" s="1"/>
  <c r="GS127" i="9" s="1"/>
  <c r="GT127" i="9" s="1"/>
  <c r="GU127" i="9" s="1"/>
  <c r="GV127" i="9" s="1"/>
  <c r="GW127" i="9" s="1"/>
  <c r="GX127" i="9" s="1"/>
  <c r="GY127" i="9" s="1"/>
  <c r="GZ127" i="9" s="1"/>
  <c r="HA127" i="9" s="1"/>
  <c r="HB127" i="9" s="1"/>
  <c r="GF149" i="9"/>
  <c r="GG149" i="9" s="1"/>
  <c r="GH149" i="9" s="1"/>
  <c r="GI149" i="9" s="1"/>
  <c r="GJ149" i="9" s="1"/>
  <c r="GK149" i="9" s="1"/>
  <c r="GL149" i="9" s="1"/>
  <c r="GM149" i="9" s="1"/>
  <c r="GN149" i="9" s="1"/>
  <c r="GO149" i="9" s="1"/>
  <c r="GP149" i="9" s="1"/>
  <c r="GQ149" i="9" s="1"/>
  <c r="GR149" i="9" s="1"/>
  <c r="GS149" i="9" s="1"/>
  <c r="GT149" i="9" s="1"/>
  <c r="GU149" i="9" s="1"/>
  <c r="GV149" i="9" s="1"/>
  <c r="GW149" i="9" s="1"/>
  <c r="GX149" i="9" s="1"/>
  <c r="GY149" i="9" s="1"/>
  <c r="GZ149" i="9" s="1"/>
  <c r="HA149" i="9" s="1"/>
  <c r="HB149" i="9" s="1"/>
  <c r="GF154" i="9"/>
  <c r="GG154" i="9" s="1"/>
  <c r="GH154" i="9" s="1"/>
  <c r="GI154" i="9" s="1"/>
  <c r="GJ154" i="9" s="1"/>
  <c r="GK154" i="9" s="1"/>
  <c r="GL154" i="9" s="1"/>
  <c r="GM154" i="9" s="1"/>
  <c r="GN154" i="9" s="1"/>
  <c r="GO154" i="9" s="1"/>
  <c r="GP154" i="9" s="1"/>
  <c r="GQ154" i="9" s="1"/>
  <c r="GR154" i="9" s="1"/>
  <c r="GS154" i="9" s="1"/>
  <c r="GT154" i="9" s="1"/>
  <c r="GU154" i="9" s="1"/>
  <c r="GV154" i="9" s="1"/>
  <c r="GW154" i="9" s="1"/>
  <c r="GX154" i="9" s="1"/>
  <c r="GY154" i="9" s="1"/>
  <c r="GZ154" i="9" s="1"/>
  <c r="HA154" i="9" s="1"/>
  <c r="HB154" i="9" s="1"/>
  <c r="GF84" i="9"/>
  <c r="GG84" i="9" s="1"/>
  <c r="GH84" i="9" s="1"/>
  <c r="GI84" i="9" s="1"/>
  <c r="GJ84" i="9" s="1"/>
  <c r="GK84" i="9" s="1"/>
  <c r="GL84" i="9" s="1"/>
  <c r="GM84" i="9" s="1"/>
  <c r="GN84" i="9" s="1"/>
  <c r="GO84" i="9" s="1"/>
  <c r="GP84" i="9" s="1"/>
  <c r="GQ84" i="9" s="1"/>
  <c r="GR84" i="9" s="1"/>
  <c r="GS84" i="9" s="1"/>
  <c r="GT84" i="9" s="1"/>
  <c r="GU84" i="9" s="1"/>
  <c r="GV84" i="9" s="1"/>
  <c r="GW84" i="9" s="1"/>
  <c r="GX84" i="9" s="1"/>
  <c r="GY84" i="9" s="1"/>
  <c r="GZ84" i="9" s="1"/>
  <c r="HA84" i="9" s="1"/>
  <c r="HB84" i="9" s="1"/>
  <c r="GC153" i="7"/>
  <c r="GD153" i="7" s="1"/>
  <c r="GE153" i="7" s="1"/>
  <c r="GF153" i="7" s="1"/>
  <c r="GG153" i="7" s="1"/>
  <c r="GH153" i="7" s="1"/>
  <c r="GI153" i="7" s="1"/>
  <c r="GJ153" i="7" s="1"/>
  <c r="GK153" i="7" s="1"/>
  <c r="GL153" i="7" s="1"/>
  <c r="GM153" i="7" s="1"/>
  <c r="GN153" i="7" s="1"/>
  <c r="GO153" i="7" s="1"/>
  <c r="GP153" i="7" s="1"/>
  <c r="GQ153" i="7" s="1"/>
  <c r="GR153" i="7" s="1"/>
  <c r="GS153" i="7" s="1"/>
  <c r="GT153" i="7" s="1"/>
  <c r="GU153" i="7" s="1"/>
  <c r="GV153" i="7" s="1"/>
  <c r="GW153" i="7" s="1"/>
  <c r="GX153" i="7" s="1"/>
  <c r="GY153" i="7" s="1"/>
  <c r="GC106" i="7"/>
  <c r="GD106" i="7" s="1"/>
  <c r="GE106" i="7" s="1"/>
  <c r="GF106" i="7" s="1"/>
  <c r="GG106" i="7" s="1"/>
  <c r="GH106" i="7" s="1"/>
  <c r="GI106" i="7" s="1"/>
  <c r="GJ106" i="7" s="1"/>
  <c r="GK106" i="7" s="1"/>
  <c r="GL106" i="7" s="1"/>
  <c r="GM106" i="7" s="1"/>
  <c r="GN106" i="7" s="1"/>
  <c r="GO106" i="7" s="1"/>
  <c r="GP106" i="7" s="1"/>
  <c r="GQ106" i="7" s="1"/>
  <c r="GR106" i="7" s="1"/>
  <c r="GS106" i="7" s="1"/>
  <c r="GT106" i="7" s="1"/>
  <c r="GU106" i="7" s="1"/>
  <c r="GV106" i="7" s="1"/>
  <c r="GW106" i="7" s="1"/>
  <c r="GX106" i="7" s="1"/>
  <c r="GY106" i="7" s="1"/>
  <c r="GC77" i="7"/>
  <c r="GD77" i="7" s="1"/>
  <c r="GE77" i="7" s="1"/>
  <c r="GF77" i="7" s="1"/>
  <c r="GG77" i="7" s="1"/>
  <c r="GH77" i="7" s="1"/>
  <c r="GI77" i="7" s="1"/>
  <c r="GJ77" i="7" s="1"/>
  <c r="GK77" i="7" s="1"/>
  <c r="GL77" i="7" s="1"/>
  <c r="GM77" i="7" s="1"/>
  <c r="GN77" i="7" s="1"/>
  <c r="GO77" i="7" s="1"/>
  <c r="GP77" i="7" s="1"/>
  <c r="GQ77" i="7" s="1"/>
  <c r="GR77" i="7" s="1"/>
  <c r="GS77" i="7" s="1"/>
  <c r="GT77" i="7" s="1"/>
  <c r="GU77" i="7" s="1"/>
  <c r="GV77" i="7" s="1"/>
  <c r="GW77" i="7" s="1"/>
  <c r="GX77" i="7" s="1"/>
  <c r="GY77" i="7" s="1"/>
  <c r="GC113" i="7"/>
  <c r="GD113" i="7" s="1"/>
  <c r="GE113" i="7" s="1"/>
  <c r="GF113" i="7" s="1"/>
  <c r="GG113" i="7" s="1"/>
  <c r="GH113" i="7" s="1"/>
  <c r="GI113" i="7" s="1"/>
  <c r="GJ113" i="7" s="1"/>
  <c r="GK113" i="7" s="1"/>
  <c r="GL113" i="7" s="1"/>
  <c r="GM113" i="7" s="1"/>
  <c r="GN113" i="7" s="1"/>
  <c r="GO113" i="7" s="1"/>
  <c r="GP113" i="7" s="1"/>
  <c r="GQ113" i="7" s="1"/>
  <c r="GR113" i="7" s="1"/>
  <c r="GS113" i="7" s="1"/>
  <c r="GT113" i="7" s="1"/>
  <c r="GU113" i="7" s="1"/>
  <c r="GV113" i="7" s="1"/>
  <c r="GW113" i="7" s="1"/>
  <c r="GX113" i="7" s="1"/>
  <c r="GY113" i="7" s="1"/>
  <c r="GC73" i="7"/>
  <c r="GD73" i="7" s="1"/>
  <c r="GE73" i="7" s="1"/>
  <c r="GF73" i="7" s="1"/>
  <c r="GG73" i="7" s="1"/>
  <c r="GH73" i="7" s="1"/>
  <c r="GI73" i="7" s="1"/>
  <c r="GJ73" i="7" s="1"/>
  <c r="GK73" i="7" s="1"/>
  <c r="GL73" i="7" s="1"/>
  <c r="GM73" i="7" s="1"/>
  <c r="GN73" i="7" s="1"/>
  <c r="GO73" i="7" s="1"/>
  <c r="GP73" i="7" s="1"/>
  <c r="GQ73" i="7" s="1"/>
  <c r="GR73" i="7" s="1"/>
  <c r="GS73" i="7" s="1"/>
  <c r="GT73" i="7" s="1"/>
  <c r="GU73" i="7" s="1"/>
  <c r="GV73" i="7" s="1"/>
  <c r="GW73" i="7" s="1"/>
  <c r="GX73" i="7" s="1"/>
  <c r="GY73" i="7" s="1"/>
  <c r="GC143" i="7"/>
  <c r="GD143" i="7" s="1"/>
  <c r="GE143" i="7" s="1"/>
  <c r="GF143" i="7" s="1"/>
  <c r="GG143" i="7" s="1"/>
  <c r="GH143" i="7" s="1"/>
  <c r="GI143" i="7" s="1"/>
  <c r="GJ143" i="7" s="1"/>
  <c r="GK143" i="7" s="1"/>
  <c r="GL143" i="7" s="1"/>
  <c r="GM143" i="7" s="1"/>
  <c r="GN143" i="7" s="1"/>
  <c r="GO143" i="7" s="1"/>
  <c r="GP143" i="7" s="1"/>
  <c r="GQ143" i="7" s="1"/>
  <c r="GR143" i="7" s="1"/>
  <c r="GS143" i="7" s="1"/>
  <c r="GT143" i="7" s="1"/>
  <c r="GU143" i="7" s="1"/>
  <c r="GV143" i="7" s="1"/>
  <c r="GW143" i="7" s="1"/>
  <c r="GX143" i="7" s="1"/>
  <c r="GY143" i="7" s="1"/>
  <c r="GC93" i="7"/>
  <c r="GD93" i="7" s="1"/>
  <c r="GE93" i="7" s="1"/>
  <c r="GF93" i="7" s="1"/>
  <c r="GG93" i="7" s="1"/>
  <c r="GH93" i="7" s="1"/>
  <c r="GI93" i="7" s="1"/>
  <c r="GJ93" i="7" s="1"/>
  <c r="GK93" i="7" s="1"/>
  <c r="GL93" i="7" s="1"/>
  <c r="GM93" i="7" s="1"/>
  <c r="GN93" i="7" s="1"/>
  <c r="GO93" i="7" s="1"/>
  <c r="GP93" i="7" s="1"/>
  <c r="GQ93" i="7" s="1"/>
  <c r="GR93" i="7" s="1"/>
  <c r="GS93" i="7" s="1"/>
  <c r="GT93" i="7" s="1"/>
  <c r="GU93" i="7" s="1"/>
  <c r="GV93" i="7" s="1"/>
  <c r="GW93" i="7" s="1"/>
  <c r="GX93" i="7" s="1"/>
  <c r="GY93" i="7" s="1"/>
  <c r="GC95" i="7"/>
  <c r="GD95" i="7" s="1"/>
  <c r="GE95" i="7" s="1"/>
  <c r="GF95" i="7" s="1"/>
  <c r="GG95" i="7" s="1"/>
  <c r="GH95" i="7" s="1"/>
  <c r="GI95" i="7" s="1"/>
  <c r="GJ95" i="7" s="1"/>
  <c r="GK95" i="7" s="1"/>
  <c r="GL95" i="7" s="1"/>
  <c r="GM95" i="7" s="1"/>
  <c r="GN95" i="7" s="1"/>
  <c r="GO95" i="7" s="1"/>
  <c r="GP95" i="7" s="1"/>
  <c r="GQ95" i="7" s="1"/>
  <c r="GR95" i="7" s="1"/>
  <c r="GS95" i="7" s="1"/>
  <c r="GT95" i="7" s="1"/>
  <c r="GU95" i="7" s="1"/>
  <c r="GV95" i="7" s="1"/>
  <c r="GW95" i="7" s="1"/>
  <c r="GX95" i="7" s="1"/>
  <c r="GY95" i="7" s="1"/>
  <c r="GC63" i="7"/>
  <c r="GD63" i="7" s="1"/>
  <c r="GE63" i="7" s="1"/>
  <c r="GF63" i="7" s="1"/>
  <c r="GG63" i="7" s="1"/>
  <c r="GH63" i="7" s="1"/>
  <c r="GI63" i="7" s="1"/>
  <c r="GJ63" i="7" s="1"/>
  <c r="GK63" i="7" s="1"/>
  <c r="GL63" i="7" s="1"/>
  <c r="GM63" i="7" s="1"/>
  <c r="GN63" i="7" s="1"/>
  <c r="GO63" i="7" s="1"/>
  <c r="GP63" i="7" s="1"/>
  <c r="GQ63" i="7" s="1"/>
  <c r="GR63" i="7" s="1"/>
  <c r="GS63" i="7" s="1"/>
  <c r="GT63" i="7" s="1"/>
  <c r="GU63" i="7" s="1"/>
  <c r="GV63" i="7" s="1"/>
  <c r="GW63" i="7" s="1"/>
  <c r="GX63" i="7" s="1"/>
  <c r="GY63" i="7" s="1"/>
  <c r="GC133" i="7"/>
  <c r="GD133" i="7" s="1"/>
  <c r="GE133" i="7" s="1"/>
  <c r="GF133" i="7" s="1"/>
  <c r="GG133" i="7" s="1"/>
  <c r="GH133" i="7" s="1"/>
  <c r="GI133" i="7" s="1"/>
  <c r="GJ133" i="7" s="1"/>
  <c r="GK133" i="7" s="1"/>
  <c r="GL133" i="7" s="1"/>
  <c r="GM133" i="7" s="1"/>
  <c r="GN133" i="7" s="1"/>
  <c r="GO133" i="7" s="1"/>
  <c r="GP133" i="7" s="1"/>
  <c r="GQ133" i="7" s="1"/>
  <c r="GR133" i="7" s="1"/>
  <c r="GS133" i="7" s="1"/>
  <c r="GT133" i="7" s="1"/>
  <c r="GU133" i="7" s="1"/>
  <c r="GV133" i="7" s="1"/>
  <c r="GW133" i="7" s="1"/>
  <c r="GX133" i="7" s="1"/>
  <c r="GY133" i="7" s="1"/>
  <c r="IH264" i="7"/>
  <c r="GC79" i="7"/>
  <c r="GD79" i="7" s="1"/>
  <c r="GE79" i="7" s="1"/>
  <c r="GF79" i="7" s="1"/>
  <c r="GG79" i="7" s="1"/>
  <c r="GH79" i="7" s="1"/>
  <c r="GI79" i="7" s="1"/>
  <c r="GJ79" i="7" s="1"/>
  <c r="GK79" i="7" s="1"/>
  <c r="GL79" i="7" s="1"/>
  <c r="GM79" i="7" s="1"/>
  <c r="GN79" i="7" s="1"/>
  <c r="GO79" i="7" s="1"/>
  <c r="GP79" i="7" s="1"/>
  <c r="GQ79" i="7" s="1"/>
  <c r="GR79" i="7" s="1"/>
  <c r="GS79" i="7" s="1"/>
  <c r="GT79" i="7" s="1"/>
  <c r="GU79" i="7" s="1"/>
  <c r="GV79" i="7" s="1"/>
  <c r="GW79" i="7" s="1"/>
  <c r="GX79" i="7" s="1"/>
  <c r="GY79" i="7" s="1"/>
  <c r="GC130" i="7"/>
  <c r="GD130" i="7" s="1"/>
  <c r="GE130" i="7" s="1"/>
  <c r="GF130" i="7" s="1"/>
  <c r="GG130" i="7" s="1"/>
  <c r="GH130" i="7" s="1"/>
  <c r="GI130" i="7" s="1"/>
  <c r="GJ130" i="7" s="1"/>
  <c r="GK130" i="7" s="1"/>
  <c r="GL130" i="7" s="1"/>
  <c r="GM130" i="7" s="1"/>
  <c r="GN130" i="7" s="1"/>
  <c r="GO130" i="7" s="1"/>
  <c r="GP130" i="7" s="1"/>
  <c r="GQ130" i="7" s="1"/>
  <c r="GR130" i="7" s="1"/>
  <c r="GS130" i="7" s="1"/>
  <c r="GT130" i="7" s="1"/>
  <c r="GU130" i="7" s="1"/>
  <c r="GV130" i="7" s="1"/>
  <c r="GW130" i="7" s="1"/>
  <c r="GX130" i="7" s="1"/>
  <c r="GY130" i="7" s="1"/>
  <c r="GC142" i="7"/>
  <c r="GD142" i="7" s="1"/>
  <c r="GE142" i="7" s="1"/>
  <c r="GF142" i="7" s="1"/>
  <c r="GG142" i="7" s="1"/>
  <c r="GH142" i="7" s="1"/>
  <c r="GI142" i="7" s="1"/>
  <c r="GJ142" i="7" s="1"/>
  <c r="GK142" i="7" s="1"/>
  <c r="GL142" i="7" s="1"/>
  <c r="GM142" i="7" s="1"/>
  <c r="GN142" i="7" s="1"/>
  <c r="GO142" i="7" s="1"/>
  <c r="GP142" i="7" s="1"/>
  <c r="GQ142" i="7" s="1"/>
  <c r="GR142" i="7" s="1"/>
  <c r="GS142" i="7" s="1"/>
  <c r="GT142" i="7" s="1"/>
  <c r="GU142" i="7" s="1"/>
  <c r="GV142" i="7" s="1"/>
  <c r="GW142" i="7" s="1"/>
  <c r="GX142" i="7" s="1"/>
  <c r="GY142" i="7" s="1"/>
  <c r="GC107" i="7"/>
  <c r="GD107" i="7" s="1"/>
  <c r="GE107" i="7" s="1"/>
  <c r="GF107" i="7" s="1"/>
  <c r="GG107" i="7" s="1"/>
  <c r="GH107" i="7" s="1"/>
  <c r="GI107" i="7" s="1"/>
  <c r="GJ107" i="7" s="1"/>
  <c r="GK107" i="7" s="1"/>
  <c r="GL107" i="7" s="1"/>
  <c r="GM107" i="7" s="1"/>
  <c r="GN107" i="7" s="1"/>
  <c r="GO107" i="7" s="1"/>
  <c r="GP107" i="7" s="1"/>
  <c r="GQ107" i="7" s="1"/>
  <c r="GR107" i="7" s="1"/>
  <c r="GS107" i="7" s="1"/>
  <c r="GT107" i="7" s="1"/>
  <c r="GU107" i="7" s="1"/>
  <c r="GV107" i="7" s="1"/>
  <c r="GW107" i="7" s="1"/>
  <c r="GX107" i="7" s="1"/>
  <c r="GY107" i="7" s="1"/>
  <c r="GC102" i="7"/>
  <c r="GD102" i="7" s="1"/>
  <c r="GE102" i="7" s="1"/>
  <c r="GF102" i="7" s="1"/>
  <c r="GG102" i="7" s="1"/>
  <c r="GH102" i="7" s="1"/>
  <c r="GI102" i="7" s="1"/>
  <c r="GJ102" i="7" s="1"/>
  <c r="GK102" i="7" s="1"/>
  <c r="GL102" i="7" s="1"/>
  <c r="GM102" i="7" s="1"/>
  <c r="GN102" i="7" s="1"/>
  <c r="GO102" i="7" s="1"/>
  <c r="GP102" i="7" s="1"/>
  <c r="GQ102" i="7" s="1"/>
  <c r="GR102" i="7" s="1"/>
  <c r="GS102" i="7" s="1"/>
  <c r="GT102" i="7" s="1"/>
  <c r="GU102" i="7" s="1"/>
  <c r="GV102" i="7" s="1"/>
  <c r="GW102" i="7" s="1"/>
  <c r="GX102" i="7" s="1"/>
  <c r="GY102" i="7" s="1"/>
  <c r="GC82" i="7"/>
  <c r="GD82" i="7" s="1"/>
  <c r="GE82" i="7" s="1"/>
  <c r="GF82" i="7" s="1"/>
  <c r="GG82" i="7" s="1"/>
  <c r="GH82" i="7" s="1"/>
  <c r="GI82" i="7" s="1"/>
  <c r="GJ82" i="7" s="1"/>
  <c r="GK82" i="7" s="1"/>
  <c r="GL82" i="7" s="1"/>
  <c r="GM82" i="7" s="1"/>
  <c r="GN82" i="7" s="1"/>
  <c r="GO82" i="7" s="1"/>
  <c r="GP82" i="7" s="1"/>
  <c r="GQ82" i="7" s="1"/>
  <c r="GR82" i="7" s="1"/>
  <c r="GS82" i="7" s="1"/>
  <c r="GT82" i="7" s="1"/>
  <c r="GU82" i="7" s="1"/>
  <c r="GV82" i="7" s="1"/>
  <c r="GW82" i="7" s="1"/>
  <c r="GX82" i="7" s="1"/>
  <c r="GY82" i="7" s="1"/>
  <c r="IJ254" i="7"/>
  <c r="IK254" i="7" s="1"/>
  <c r="IL254" i="7" s="1"/>
  <c r="IM254" i="7" s="1"/>
  <c r="GC104" i="7"/>
  <c r="GD104" i="7" s="1"/>
  <c r="GE104" i="7" s="1"/>
  <c r="GF104" i="7" s="1"/>
  <c r="GG104" i="7" s="1"/>
  <c r="GH104" i="7" s="1"/>
  <c r="GI104" i="7" s="1"/>
  <c r="GJ104" i="7" s="1"/>
  <c r="GK104" i="7" s="1"/>
  <c r="GL104" i="7" s="1"/>
  <c r="GM104" i="7" s="1"/>
  <c r="GN104" i="7" s="1"/>
  <c r="GO104" i="7" s="1"/>
  <c r="GP104" i="7" s="1"/>
  <c r="GQ104" i="7" s="1"/>
  <c r="GR104" i="7" s="1"/>
  <c r="GS104" i="7" s="1"/>
  <c r="GT104" i="7" s="1"/>
  <c r="GU104" i="7" s="1"/>
  <c r="GV104" i="7" s="1"/>
  <c r="GW104" i="7" s="1"/>
  <c r="GX104" i="7" s="1"/>
  <c r="GY104" i="7" s="1"/>
  <c r="GC147" i="7"/>
  <c r="GD147" i="7" s="1"/>
  <c r="GE147" i="7" s="1"/>
  <c r="GF147" i="7" s="1"/>
  <c r="GG147" i="7" s="1"/>
  <c r="GH147" i="7" s="1"/>
  <c r="GI147" i="7" s="1"/>
  <c r="GJ147" i="7" s="1"/>
  <c r="GK147" i="7" s="1"/>
  <c r="GL147" i="7" s="1"/>
  <c r="GM147" i="7" s="1"/>
  <c r="GN147" i="7" s="1"/>
  <c r="GO147" i="7" s="1"/>
  <c r="GP147" i="7" s="1"/>
  <c r="GQ147" i="7" s="1"/>
  <c r="GR147" i="7" s="1"/>
  <c r="GS147" i="7" s="1"/>
  <c r="GT147" i="7" s="1"/>
  <c r="GU147" i="7" s="1"/>
  <c r="GV147" i="7" s="1"/>
  <c r="GW147" i="7" s="1"/>
  <c r="GX147" i="7" s="1"/>
  <c r="GY147" i="7" s="1"/>
  <c r="GC68" i="7"/>
  <c r="GD68" i="7" s="1"/>
  <c r="GE68" i="7" s="1"/>
  <c r="GF68" i="7" s="1"/>
  <c r="GG68" i="7" s="1"/>
  <c r="GH68" i="7" s="1"/>
  <c r="GI68" i="7" s="1"/>
  <c r="GJ68" i="7" s="1"/>
  <c r="GK68" i="7" s="1"/>
  <c r="GL68" i="7" s="1"/>
  <c r="GM68" i="7" s="1"/>
  <c r="GN68" i="7" s="1"/>
  <c r="GO68" i="7" s="1"/>
  <c r="GP68" i="7" s="1"/>
  <c r="GQ68" i="7" s="1"/>
  <c r="GR68" i="7" s="1"/>
  <c r="GS68" i="7" s="1"/>
  <c r="GT68" i="7" s="1"/>
  <c r="GU68" i="7" s="1"/>
  <c r="GV68" i="7" s="1"/>
  <c r="GW68" i="7" s="1"/>
  <c r="GX68" i="7" s="1"/>
  <c r="GY68" i="7" s="1"/>
  <c r="GC84" i="7"/>
  <c r="GD84" i="7" s="1"/>
  <c r="GE84" i="7" s="1"/>
  <c r="GF84" i="7" s="1"/>
  <c r="GG84" i="7" s="1"/>
  <c r="GH84" i="7" s="1"/>
  <c r="GI84" i="7" s="1"/>
  <c r="GJ84" i="7" s="1"/>
  <c r="GK84" i="7" s="1"/>
  <c r="GL84" i="7" s="1"/>
  <c r="GM84" i="7" s="1"/>
  <c r="GN84" i="7" s="1"/>
  <c r="GO84" i="7" s="1"/>
  <c r="GP84" i="7" s="1"/>
  <c r="GQ84" i="7" s="1"/>
  <c r="GR84" i="7" s="1"/>
  <c r="GS84" i="7" s="1"/>
  <c r="GT84" i="7" s="1"/>
  <c r="GU84" i="7" s="1"/>
  <c r="GV84" i="7" s="1"/>
  <c r="GW84" i="7" s="1"/>
  <c r="GX84" i="7" s="1"/>
  <c r="GY84" i="7" s="1"/>
  <c r="GC117" i="7"/>
  <c r="GD117" i="7" s="1"/>
  <c r="GE117" i="7" s="1"/>
  <c r="GF117" i="7" s="1"/>
  <c r="GG117" i="7" s="1"/>
  <c r="GH117" i="7" s="1"/>
  <c r="GI117" i="7" s="1"/>
  <c r="GJ117" i="7" s="1"/>
  <c r="GK117" i="7" s="1"/>
  <c r="GL117" i="7" s="1"/>
  <c r="GM117" i="7" s="1"/>
  <c r="GN117" i="7" s="1"/>
  <c r="GO117" i="7" s="1"/>
  <c r="GP117" i="7" s="1"/>
  <c r="GQ117" i="7" s="1"/>
  <c r="GR117" i="7" s="1"/>
  <c r="GS117" i="7" s="1"/>
  <c r="GT117" i="7" s="1"/>
  <c r="GU117" i="7" s="1"/>
  <c r="GV117" i="7" s="1"/>
  <c r="GW117" i="7" s="1"/>
  <c r="GX117" i="7" s="1"/>
  <c r="GY117" i="7" s="1"/>
  <c r="GC124" i="7"/>
  <c r="GD124" i="7" s="1"/>
  <c r="GE124" i="7" s="1"/>
  <c r="GF124" i="7" s="1"/>
  <c r="GG124" i="7" s="1"/>
  <c r="GH124" i="7" s="1"/>
  <c r="GI124" i="7" s="1"/>
  <c r="GJ124" i="7" s="1"/>
  <c r="GK124" i="7" s="1"/>
  <c r="GL124" i="7" s="1"/>
  <c r="GM124" i="7" s="1"/>
  <c r="GN124" i="7" s="1"/>
  <c r="GO124" i="7" s="1"/>
  <c r="GP124" i="7" s="1"/>
  <c r="GQ124" i="7" s="1"/>
  <c r="GR124" i="7" s="1"/>
  <c r="GS124" i="7" s="1"/>
  <c r="GT124" i="7" s="1"/>
  <c r="GU124" i="7" s="1"/>
  <c r="GV124" i="7" s="1"/>
  <c r="GW124" i="7" s="1"/>
  <c r="GX124" i="7" s="1"/>
  <c r="GY124" i="7" s="1"/>
  <c r="GC72" i="7"/>
  <c r="GD72" i="7" s="1"/>
  <c r="GE72" i="7" s="1"/>
  <c r="GF72" i="7" s="1"/>
  <c r="GG72" i="7" s="1"/>
  <c r="GH72" i="7" s="1"/>
  <c r="GI72" i="7" s="1"/>
  <c r="GJ72" i="7" s="1"/>
  <c r="GK72" i="7" s="1"/>
  <c r="GL72" i="7" s="1"/>
  <c r="GM72" i="7" s="1"/>
  <c r="GN72" i="7" s="1"/>
  <c r="GO72" i="7" s="1"/>
  <c r="GP72" i="7" s="1"/>
  <c r="GQ72" i="7" s="1"/>
  <c r="GR72" i="7" s="1"/>
  <c r="GS72" i="7" s="1"/>
  <c r="GT72" i="7" s="1"/>
  <c r="GU72" i="7" s="1"/>
  <c r="GV72" i="7" s="1"/>
  <c r="GW72" i="7" s="1"/>
  <c r="GX72" i="7" s="1"/>
  <c r="GY72" i="7" s="1"/>
  <c r="GC139" i="7"/>
  <c r="GD139" i="7" s="1"/>
  <c r="GE139" i="7" s="1"/>
  <c r="GF139" i="7" s="1"/>
  <c r="GG139" i="7" s="1"/>
  <c r="GH139" i="7" s="1"/>
  <c r="GI139" i="7" s="1"/>
  <c r="GJ139" i="7" s="1"/>
  <c r="GK139" i="7" s="1"/>
  <c r="GL139" i="7" s="1"/>
  <c r="GM139" i="7" s="1"/>
  <c r="GN139" i="7" s="1"/>
  <c r="GO139" i="7" s="1"/>
  <c r="GP139" i="7" s="1"/>
  <c r="GQ139" i="7" s="1"/>
  <c r="GR139" i="7" s="1"/>
  <c r="GS139" i="7" s="1"/>
  <c r="GT139" i="7" s="1"/>
  <c r="GU139" i="7" s="1"/>
  <c r="GV139" i="7" s="1"/>
  <c r="GW139" i="7" s="1"/>
  <c r="GX139" i="7" s="1"/>
  <c r="GY139" i="7" s="1"/>
  <c r="GC148" i="7"/>
  <c r="GD148" i="7" s="1"/>
  <c r="GE148" i="7" s="1"/>
  <c r="GF148" i="7" s="1"/>
  <c r="GG148" i="7" s="1"/>
  <c r="GH148" i="7" s="1"/>
  <c r="GI148" i="7" s="1"/>
  <c r="GJ148" i="7" s="1"/>
  <c r="GK148" i="7" s="1"/>
  <c r="GL148" i="7" s="1"/>
  <c r="GM148" i="7" s="1"/>
  <c r="GN148" i="7" s="1"/>
  <c r="GO148" i="7" s="1"/>
  <c r="GP148" i="7" s="1"/>
  <c r="GQ148" i="7" s="1"/>
  <c r="GR148" i="7" s="1"/>
  <c r="GS148" i="7" s="1"/>
  <c r="GT148" i="7" s="1"/>
  <c r="GU148" i="7" s="1"/>
  <c r="GV148" i="7" s="1"/>
  <c r="GW148" i="7" s="1"/>
  <c r="GX148" i="7" s="1"/>
  <c r="GY148" i="7" s="1"/>
  <c r="IH209" i="7"/>
  <c r="II209" i="7" s="1"/>
  <c r="IJ209" i="7" s="1"/>
  <c r="IK209" i="7" s="1"/>
  <c r="IL209" i="7" s="1"/>
  <c r="GC120" i="7"/>
  <c r="GD120" i="7" s="1"/>
  <c r="GE120" i="7" s="1"/>
  <c r="GF120" i="7" s="1"/>
  <c r="GG120" i="7" s="1"/>
  <c r="GH120" i="7" s="1"/>
  <c r="GI120" i="7" s="1"/>
  <c r="GJ120" i="7" s="1"/>
  <c r="GK120" i="7" s="1"/>
  <c r="GL120" i="7" s="1"/>
  <c r="GM120" i="7" s="1"/>
  <c r="GN120" i="7" s="1"/>
  <c r="GO120" i="7" s="1"/>
  <c r="GP120" i="7" s="1"/>
  <c r="GQ120" i="7" s="1"/>
  <c r="GR120" i="7" s="1"/>
  <c r="GS120" i="7" s="1"/>
  <c r="GT120" i="7" s="1"/>
  <c r="GU120" i="7" s="1"/>
  <c r="GV120" i="7" s="1"/>
  <c r="GW120" i="7" s="1"/>
  <c r="GX120" i="7" s="1"/>
  <c r="GY120" i="7" s="1"/>
  <c r="GC89" i="7"/>
  <c r="GD89" i="7" s="1"/>
  <c r="GE89" i="7" s="1"/>
  <c r="GF89" i="7" s="1"/>
  <c r="GG89" i="7" s="1"/>
  <c r="GH89" i="7" s="1"/>
  <c r="GI89" i="7" s="1"/>
  <c r="GJ89" i="7" s="1"/>
  <c r="GK89" i="7" s="1"/>
  <c r="GL89" i="7" s="1"/>
  <c r="GM89" i="7" s="1"/>
  <c r="GN89" i="7" s="1"/>
  <c r="GO89" i="7" s="1"/>
  <c r="GP89" i="7" s="1"/>
  <c r="GQ89" i="7" s="1"/>
  <c r="GR89" i="7" s="1"/>
  <c r="GS89" i="7" s="1"/>
  <c r="GT89" i="7" s="1"/>
  <c r="GU89" i="7" s="1"/>
  <c r="GV89" i="7" s="1"/>
  <c r="GW89" i="7" s="1"/>
  <c r="GX89" i="7" s="1"/>
  <c r="GY89" i="7" s="1"/>
  <c r="GC149" i="7"/>
  <c r="GD149" i="7" s="1"/>
  <c r="GE149" i="7" s="1"/>
  <c r="GF149" i="7" s="1"/>
  <c r="GG149" i="7" s="1"/>
  <c r="GH149" i="7" s="1"/>
  <c r="GI149" i="7" s="1"/>
  <c r="GJ149" i="7" s="1"/>
  <c r="GK149" i="7" s="1"/>
  <c r="GL149" i="7" s="1"/>
  <c r="GM149" i="7" s="1"/>
  <c r="GN149" i="7" s="1"/>
  <c r="GO149" i="7" s="1"/>
  <c r="GP149" i="7" s="1"/>
  <c r="GQ149" i="7" s="1"/>
  <c r="GR149" i="7" s="1"/>
  <c r="GS149" i="7" s="1"/>
  <c r="GT149" i="7" s="1"/>
  <c r="GU149" i="7" s="1"/>
  <c r="GV149" i="7" s="1"/>
  <c r="GW149" i="7" s="1"/>
  <c r="GX149" i="7" s="1"/>
  <c r="GY149" i="7" s="1"/>
  <c r="IH185" i="7"/>
  <c r="II185" i="7" s="1"/>
  <c r="IJ185" i="7" s="1"/>
  <c r="IK185" i="7" s="1"/>
  <c r="IL185" i="7" s="1"/>
  <c r="IM185" i="7" s="1"/>
  <c r="IN185" i="7" s="1"/>
  <c r="IO185" i="7" s="1"/>
  <c r="IP185" i="7" s="1"/>
  <c r="GC123" i="7"/>
  <c r="GD123" i="7" s="1"/>
  <c r="GE123" i="7" s="1"/>
  <c r="GF123" i="7" s="1"/>
  <c r="GG123" i="7" s="1"/>
  <c r="GH123" i="7" s="1"/>
  <c r="GI123" i="7" s="1"/>
  <c r="GJ123" i="7" s="1"/>
  <c r="GK123" i="7" s="1"/>
  <c r="GL123" i="7" s="1"/>
  <c r="GM123" i="7" s="1"/>
  <c r="GN123" i="7" s="1"/>
  <c r="GO123" i="7" s="1"/>
  <c r="GP123" i="7" s="1"/>
  <c r="GQ123" i="7" s="1"/>
  <c r="GR123" i="7" s="1"/>
  <c r="GS123" i="7" s="1"/>
  <c r="GT123" i="7" s="1"/>
  <c r="GU123" i="7" s="1"/>
  <c r="GV123" i="7" s="1"/>
  <c r="GW123" i="7" s="1"/>
  <c r="GX123" i="7" s="1"/>
  <c r="GY123" i="7" s="1"/>
  <c r="GC146" i="7"/>
  <c r="GD146" i="7" s="1"/>
  <c r="GE146" i="7" s="1"/>
  <c r="GF146" i="7" s="1"/>
  <c r="GG146" i="7" s="1"/>
  <c r="GH146" i="7" s="1"/>
  <c r="GI146" i="7" s="1"/>
  <c r="GJ146" i="7" s="1"/>
  <c r="GK146" i="7" s="1"/>
  <c r="GL146" i="7" s="1"/>
  <c r="GM146" i="7" s="1"/>
  <c r="GN146" i="7" s="1"/>
  <c r="GO146" i="7" s="1"/>
  <c r="GP146" i="7" s="1"/>
  <c r="GQ146" i="7" s="1"/>
  <c r="GR146" i="7" s="1"/>
  <c r="GS146" i="7" s="1"/>
  <c r="GT146" i="7" s="1"/>
  <c r="GU146" i="7" s="1"/>
  <c r="GV146" i="7" s="1"/>
  <c r="GW146" i="7" s="1"/>
  <c r="GX146" i="7" s="1"/>
  <c r="GY146" i="7" s="1"/>
  <c r="IH253" i="7"/>
  <c r="II253" i="7" s="1"/>
  <c r="IJ253" i="7" s="1"/>
  <c r="IK253" i="7" s="1"/>
  <c r="IH243" i="7"/>
  <c r="II243" i="7" s="1"/>
  <c r="GC99" i="7"/>
  <c r="GD99" i="7" s="1"/>
  <c r="GE99" i="7" s="1"/>
  <c r="GF99" i="7" s="1"/>
  <c r="GG99" i="7" s="1"/>
  <c r="GH99" i="7" s="1"/>
  <c r="GI99" i="7" s="1"/>
  <c r="GJ99" i="7" s="1"/>
  <c r="GK99" i="7" s="1"/>
  <c r="GL99" i="7" s="1"/>
  <c r="GM99" i="7" s="1"/>
  <c r="GN99" i="7" s="1"/>
  <c r="GO99" i="7" s="1"/>
  <c r="GP99" i="7" s="1"/>
  <c r="GQ99" i="7" s="1"/>
  <c r="GR99" i="7" s="1"/>
  <c r="GS99" i="7" s="1"/>
  <c r="GT99" i="7" s="1"/>
  <c r="GU99" i="7" s="1"/>
  <c r="GV99" i="7" s="1"/>
  <c r="GW99" i="7" s="1"/>
  <c r="GX99" i="7" s="1"/>
  <c r="GY99" i="7" s="1"/>
  <c r="IH183" i="7"/>
  <c r="IH234" i="7"/>
  <c r="II234" i="7" s="1"/>
  <c r="IJ234" i="7" s="1"/>
  <c r="IK234" i="7" s="1"/>
  <c r="IL234" i="7" s="1"/>
  <c r="IM234" i="7" s="1"/>
  <c r="IN234" i="7" s="1"/>
  <c r="IO234" i="7" s="1"/>
  <c r="IP234" i="7" s="1"/>
  <c r="BO21" i="7" s="1"/>
  <c r="GC80" i="7"/>
  <c r="GD80" i="7" s="1"/>
  <c r="GE80" i="7" s="1"/>
  <c r="GF80" i="7" s="1"/>
  <c r="GG80" i="7" s="1"/>
  <c r="GH80" i="7" s="1"/>
  <c r="GI80" i="7" s="1"/>
  <c r="GJ80" i="7" s="1"/>
  <c r="GK80" i="7" s="1"/>
  <c r="GL80" i="7" s="1"/>
  <c r="GM80" i="7" s="1"/>
  <c r="GN80" i="7" s="1"/>
  <c r="GO80" i="7" s="1"/>
  <c r="GP80" i="7" s="1"/>
  <c r="GQ80" i="7" s="1"/>
  <c r="GR80" i="7" s="1"/>
  <c r="GS80" i="7" s="1"/>
  <c r="GT80" i="7" s="1"/>
  <c r="GU80" i="7" s="1"/>
  <c r="GV80" i="7" s="1"/>
  <c r="GW80" i="7" s="1"/>
  <c r="GX80" i="7" s="1"/>
  <c r="GY80" i="7" s="1"/>
  <c r="GC159" i="7"/>
  <c r="GD159" i="7" s="1"/>
  <c r="GE159" i="7" s="1"/>
  <c r="GF159" i="7" s="1"/>
  <c r="GG159" i="7" s="1"/>
  <c r="GH159" i="7" s="1"/>
  <c r="GI159" i="7" s="1"/>
  <c r="GJ159" i="7" s="1"/>
  <c r="GK159" i="7" s="1"/>
  <c r="GL159" i="7" s="1"/>
  <c r="GM159" i="7" s="1"/>
  <c r="GN159" i="7" s="1"/>
  <c r="GO159" i="7" s="1"/>
  <c r="GP159" i="7" s="1"/>
  <c r="GQ159" i="7" s="1"/>
  <c r="GR159" i="7" s="1"/>
  <c r="GS159" i="7" s="1"/>
  <c r="GT159" i="7" s="1"/>
  <c r="GU159" i="7" s="1"/>
  <c r="GV159" i="7" s="1"/>
  <c r="GW159" i="7" s="1"/>
  <c r="GX159" i="7" s="1"/>
  <c r="GY159" i="7" s="1"/>
  <c r="GC64" i="7"/>
  <c r="GD64" i="7" s="1"/>
  <c r="GE64" i="7" s="1"/>
  <c r="GF64" i="7" s="1"/>
  <c r="GG64" i="7" s="1"/>
  <c r="GH64" i="7" s="1"/>
  <c r="GI64" i="7" s="1"/>
  <c r="GJ64" i="7" s="1"/>
  <c r="GK64" i="7" s="1"/>
  <c r="GL64" i="7" s="1"/>
  <c r="GM64" i="7" s="1"/>
  <c r="GN64" i="7" s="1"/>
  <c r="GO64" i="7" s="1"/>
  <c r="GP64" i="7" s="1"/>
  <c r="GQ64" i="7" s="1"/>
  <c r="GR64" i="7" s="1"/>
  <c r="GS64" i="7" s="1"/>
  <c r="GT64" i="7" s="1"/>
  <c r="GU64" i="7" s="1"/>
  <c r="GV64" i="7" s="1"/>
  <c r="GW64" i="7" s="1"/>
  <c r="GX64" i="7" s="1"/>
  <c r="GY64" i="7" s="1"/>
  <c r="IH186" i="7"/>
  <c r="II186" i="7" s="1"/>
  <c r="IJ186" i="7" s="1"/>
  <c r="IK186" i="7" s="1"/>
  <c r="IL186" i="7" s="1"/>
  <c r="IM186" i="7" s="1"/>
  <c r="IN186" i="7" s="1"/>
  <c r="IO186" i="7" s="1"/>
  <c r="IP186" i="7" s="1"/>
  <c r="GC90" i="7"/>
  <c r="GD90" i="7" s="1"/>
  <c r="GE90" i="7" s="1"/>
  <c r="GF90" i="7" s="1"/>
  <c r="GG90" i="7" s="1"/>
  <c r="GH90" i="7" s="1"/>
  <c r="GI90" i="7" s="1"/>
  <c r="GJ90" i="7" s="1"/>
  <c r="GK90" i="7" s="1"/>
  <c r="GL90" i="7" s="1"/>
  <c r="GM90" i="7" s="1"/>
  <c r="GN90" i="7" s="1"/>
  <c r="GO90" i="7" s="1"/>
  <c r="GP90" i="7" s="1"/>
  <c r="GQ90" i="7" s="1"/>
  <c r="GR90" i="7" s="1"/>
  <c r="GS90" i="7" s="1"/>
  <c r="GT90" i="7" s="1"/>
  <c r="GU90" i="7" s="1"/>
  <c r="GV90" i="7" s="1"/>
  <c r="GW90" i="7" s="1"/>
  <c r="GX90" i="7" s="1"/>
  <c r="GY90" i="7" s="1"/>
  <c r="GC129" i="7"/>
  <c r="GD129" i="7" s="1"/>
  <c r="GE129" i="7" s="1"/>
  <c r="GF129" i="7" s="1"/>
  <c r="GG129" i="7" s="1"/>
  <c r="GH129" i="7" s="1"/>
  <c r="GI129" i="7" s="1"/>
  <c r="GJ129" i="7" s="1"/>
  <c r="GK129" i="7" s="1"/>
  <c r="GL129" i="7" s="1"/>
  <c r="GM129" i="7" s="1"/>
  <c r="GN129" i="7" s="1"/>
  <c r="GO129" i="7" s="1"/>
  <c r="GP129" i="7" s="1"/>
  <c r="GQ129" i="7" s="1"/>
  <c r="GR129" i="7" s="1"/>
  <c r="GS129" i="7" s="1"/>
  <c r="GT129" i="7" s="1"/>
  <c r="GU129" i="7" s="1"/>
  <c r="GV129" i="7" s="1"/>
  <c r="GW129" i="7" s="1"/>
  <c r="GX129" i="7" s="1"/>
  <c r="GY129" i="7" s="1"/>
  <c r="GC111" i="7"/>
  <c r="GD111" i="7" s="1"/>
  <c r="GE111" i="7" s="1"/>
  <c r="GF111" i="7" s="1"/>
  <c r="GG111" i="7" s="1"/>
  <c r="GH111" i="7" s="1"/>
  <c r="GI111" i="7" s="1"/>
  <c r="GJ111" i="7" s="1"/>
  <c r="GK111" i="7" s="1"/>
  <c r="GL111" i="7" s="1"/>
  <c r="GM111" i="7" s="1"/>
  <c r="GN111" i="7" s="1"/>
  <c r="GO111" i="7" s="1"/>
  <c r="GP111" i="7" s="1"/>
  <c r="GQ111" i="7" s="1"/>
  <c r="GR111" i="7" s="1"/>
  <c r="GS111" i="7" s="1"/>
  <c r="GT111" i="7" s="1"/>
  <c r="GU111" i="7" s="1"/>
  <c r="GV111" i="7" s="1"/>
  <c r="GW111" i="7" s="1"/>
  <c r="GX111" i="7" s="1"/>
  <c r="GY111" i="7" s="1"/>
  <c r="IM209" i="7"/>
  <c r="II226" i="7"/>
  <c r="IJ226" i="7" s="1"/>
  <c r="IK226" i="7" s="1"/>
  <c r="IL226" i="7" s="1"/>
  <c r="IM226" i="7" s="1"/>
  <c r="IH208" i="7"/>
  <c r="II208" i="7" s="1"/>
  <c r="IJ208" i="7" s="1"/>
  <c r="IK208" i="7" s="1"/>
  <c r="IL208" i="7" s="1"/>
  <c r="IM208" i="7" s="1"/>
  <c r="IH217" i="7"/>
  <c r="II217" i="7" s="1"/>
  <c r="IJ217" i="7" s="1"/>
  <c r="IK217" i="7" s="1"/>
  <c r="IL217" i="7" s="1"/>
  <c r="IM217" i="7" s="1"/>
  <c r="IH224" i="7"/>
  <c r="II224" i="7" s="1"/>
  <c r="IJ224" i="7" s="1"/>
  <c r="IK224" i="7" s="1"/>
  <c r="IL224" i="7" s="1"/>
  <c r="IM224" i="7" s="1"/>
  <c r="GC71" i="7"/>
  <c r="GD71" i="7" s="1"/>
  <c r="GE71" i="7" s="1"/>
  <c r="GF71" i="7" s="1"/>
  <c r="GG71" i="7" s="1"/>
  <c r="GH71" i="7" s="1"/>
  <c r="GI71" i="7" s="1"/>
  <c r="GJ71" i="7" s="1"/>
  <c r="GK71" i="7" s="1"/>
  <c r="GL71" i="7" s="1"/>
  <c r="GM71" i="7" s="1"/>
  <c r="GN71" i="7" s="1"/>
  <c r="GO71" i="7" s="1"/>
  <c r="GP71" i="7" s="1"/>
  <c r="GQ71" i="7" s="1"/>
  <c r="GR71" i="7" s="1"/>
  <c r="GS71" i="7" s="1"/>
  <c r="GT71" i="7" s="1"/>
  <c r="GU71" i="7" s="1"/>
  <c r="GV71" i="7" s="1"/>
  <c r="GW71" i="7" s="1"/>
  <c r="GX71" i="7" s="1"/>
  <c r="GY71" i="7" s="1"/>
  <c r="GC119" i="7"/>
  <c r="IH196" i="7"/>
  <c r="II196" i="7" s="1"/>
  <c r="IJ196" i="7" s="1"/>
  <c r="IK196" i="7" s="1"/>
  <c r="IL196" i="7" s="1"/>
  <c r="IM196" i="7" s="1"/>
  <c r="IN196" i="7" s="1"/>
  <c r="IO196" i="7" s="1"/>
  <c r="IP196" i="7" s="1"/>
  <c r="GC115" i="7"/>
  <c r="GD115" i="7" s="1"/>
  <c r="GE115" i="7" s="1"/>
  <c r="GF115" i="7" s="1"/>
  <c r="GG115" i="7" s="1"/>
  <c r="GH115" i="7" s="1"/>
  <c r="GI115" i="7" s="1"/>
  <c r="GJ115" i="7" s="1"/>
  <c r="GK115" i="7" s="1"/>
  <c r="GL115" i="7" s="1"/>
  <c r="GM115" i="7" s="1"/>
  <c r="GN115" i="7" s="1"/>
  <c r="GO115" i="7" s="1"/>
  <c r="GP115" i="7" s="1"/>
  <c r="GQ115" i="7" s="1"/>
  <c r="GR115" i="7" s="1"/>
  <c r="GS115" i="7" s="1"/>
  <c r="GT115" i="7" s="1"/>
  <c r="GU115" i="7" s="1"/>
  <c r="GV115" i="7" s="1"/>
  <c r="GW115" i="7" s="1"/>
  <c r="GX115" i="7" s="1"/>
  <c r="GY115" i="7" s="1"/>
  <c r="IH245" i="7"/>
  <c r="II245" i="7" s="1"/>
  <c r="IJ245" i="7" s="1"/>
  <c r="IK245" i="7" s="1"/>
  <c r="IL245" i="7" s="1"/>
  <c r="IM245" i="7" s="1"/>
  <c r="GC81" i="7"/>
  <c r="GD81" i="7" s="1"/>
  <c r="GE81" i="7" s="1"/>
  <c r="GF81" i="7" s="1"/>
  <c r="GG81" i="7" s="1"/>
  <c r="GH81" i="7" s="1"/>
  <c r="GI81" i="7" s="1"/>
  <c r="GJ81" i="7" s="1"/>
  <c r="GK81" i="7" s="1"/>
  <c r="GL81" i="7" s="1"/>
  <c r="GM81" i="7" s="1"/>
  <c r="GN81" i="7" s="1"/>
  <c r="GO81" i="7" s="1"/>
  <c r="GP81" i="7" s="1"/>
  <c r="GQ81" i="7" s="1"/>
  <c r="GR81" i="7" s="1"/>
  <c r="GS81" i="7" s="1"/>
  <c r="GT81" i="7" s="1"/>
  <c r="GU81" i="7" s="1"/>
  <c r="GV81" i="7" s="1"/>
  <c r="GW81" i="7" s="1"/>
  <c r="GX81" i="7" s="1"/>
  <c r="GY81" i="7" s="1"/>
  <c r="GC121" i="7"/>
  <c r="GD121" i="7" s="1"/>
  <c r="GE121" i="7" s="1"/>
  <c r="GF121" i="7" s="1"/>
  <c r="GG121" i="7" s="1"/>
  <c r="GH121" i="7" s="1"/>
  <c r="GI121" i="7" s="1"/>
  <c r="GJ121" i="7" s="1"/>
  <c r="GK121" i="7" s="1"/>
  <c r="GL121" i="7" s="1"/>
  <c r="GM121" i="7" s="1"/>
  <c r="GN121" i="7" s="1"/>
  <c r="GO121" i="7" s="1"/>
  <c r="GP121" i="7" s="1"/>
  <c r="GQ121" i="7" s="1"/>
  <c r="GR121" i="7" s="1"/>
  <c r="GS121" i="7" s="1"/>
  <c r="GT121" i="7" s="1"/>
  <c r="GU121" i="7" s="1"/>
  <c r="GV121" i="7" s="1"/>
  <c r="GW121" i="7" s="1"/>
  <c r="GX121" i="7" s="1"/>
  <c r="GY121" i="7" s="1"/>
  <c r="IH244" i="7"/>
  <c r="II244" i="7" s="1"/>
  <c r="IJ244" i="7" s="1"/>
  <c r="IK244" i="7" s="1"/>
  <c r="IL244" i="7" s="1"/>
  <c r="IM244" i="7" s="1"/>
  <c r="IH193" i="7"/>
  <c r="II193" i="7" s="1"/>
  <c r="IJ193" i="7" s="1"/>
  <c r="IK193" i="7" s="1"/>
  <c r="IL193" i="7" s="1"/>
  <c r="IM193" i="7" s="1"/>
  <c r="IH197" i="7"/>
  <c r="II197" i="7" s="1"/>
  <c r="IJ197" i="7" s="1"/>
  <c r="IK197" i="7" s="1"/>
  <c r="IL197" i="7" s="1"/>
  <c r="IM197" i="7" s="1"/>
  <c r="IN197" i="7" s="1"/>
  <c r="IO197" i="7" s="1"/>
  <c r="IP197" i="7" s="1"/>
  <c r="IQ197" i="7" s="1"/>
  <c r="IR197" i="7" s="1"/>
  <c r="IS197" i="7" s="1"/>
  <c r="IT197" i="7" s="1"/>
  <c r="IU197" i="7" s="1"/>
  <c r="IV197" i="7" s="1"/>
  <c r="IW197" i="7" s="1"/>
  <c r="IX197" i="7" s="1"/>
  <c r="IY197" i="7" s="1"/>
  <c r="IZ197" i="7" s="1"/>
  <c r="JA197" i="7" s="1"/>
  <c r="JB197" i="7" s="1"/>
  <c r="JC197" i="7" s="1"/>
  <c r="JD197" i="7" s="1"/>
  <c r="JE197" i="7" s="1"/>
  <c r="GC150" i="7"/>
  <c r="GD150" i="7" s="1"/>
  <c r="GE150" i="7" s="1"/>
  <c r="GF150" i="7" s="1"/>
  <c r="GG150" i="7" s="1"/>
  <c r="GH150" i="7" s="1"/>
  <c r="GI150" i="7" s="1"/>
  <c r="GJ150" i="7" s="1"/>
  <c r="GK150" i="7" s="1"/>
  <c r="GL150" i="7" s="1"/>
  <c r="GM150" i="7" s="1"/>
  <c r="GN150" i="7" s="1"/>
  <c r="GO150" i="7" s="1"/>
  <c r="GP150" i="7" s="1"/>
  <c r="GQ150" i="7" s="1"/>
  <c r="GR150" i="7" s="1"/>
  <c r="GS150" i="7" s="1"/>
  <c r="GT150" i="7" s="1"/>
  <c r="GU150" i="7" s="1"/>
  <c r="GV150" i="7" s="1"/>
  <c r="GW150" i="7" s="1"/>
  <c r="GX150" i="7" s="1"/>
  <c r="GY150" i="7" s="1"/>
  <c r="IJ199" i="7"/>
  <c r="IK199" i="7" s="1"/>
  <c r="IL199" i="7" s="1"/>
  <c r="IM199" i="7" s="1"/>
  <c r="IL253" i="7"/>
  <c r="IM253" i="7" s="1"/>
  <c r="IJ243" i="7"/>
  <c r="IK243" i="7" s="1"/>
  <c r="IL243" i="7" s="1"/>
  <c r="IM243" i="7" s="1"/>
  <c r="IN243" i="7" s="1"/>
  <c r="IO243" i="7" s="1"/>
  <c r="IP243" i="7" s="1"/>
  <c r="IH207" i="7"/>
  <c r="II207" i="7" s="1"/>
  <c r="IJ207" i="7" s="1"/>
  <c r="IK207" i="7" s="1"/>
  <c r="IL207" i="7" s="1"/>
  <c r="IM207" i="7" s="1"/>
  <c r="IN207" i="7" s="1"/>
  <c r="IO207" i="7" s="1"/>
  <c r="IP207" i="7" s="1"/>
  <c r="GC92" i="7"/>
  <c r="GD92" i="7" s="1"/>
  <c r="GE92" i="7" s="1"/>
  <c r="GF92" i="7" s="1"/>
  <c r="GG92" i="7" s="1"/>
  <c r="GH92" i="7" s="1"/>
  <c r="GI92" i="7" s="1"/>
  <c r="GJ92" i="7" s="1"/>
  <c r="GK92" i="7" s="1"/>
  <c r="GL92" i="7" s="1"/>
  <c r="GM92" i="7" s="1"/>
  <c r="GN92" i="7" s="1"/>
  <c r="GO92" i="7" s="1"/>
  <c r="GP92" i="7" s="1"/>
  <c r="GQ92" i="7" s="1"/>
  <c r="GR92" i="7" s="1"/>
  <c r="GS92" i="7" s="1"/>
  <c r="GT92" i="7" s="1"/>
  <c r="GU92" i="7" s="1"/>
  <c r="GV92" i="7" s="1"/>
  <c r="GW92" i="7" s="1"/>
  <c r="GX92" i="7" s="1"/>
  <c r="GY92" i="7" s="1"/>
  <c r="IJ225" i="7"/>
  <c r="IK225" i="7" s="1"/>
  <c r="IL225" i="7" s="1"/>
  <c r="IM225" i="7" s="1"/>
  <c r="IN225" i="7" s="1"/>
  <c r="IO225" i="7" s="1"/>
  <c r="IP225" i="7" s="1"/>
  <c r="IQ225" i="7" s="1"/>
  <c r="IR225" i="7" s="1"/>
  <c r="IS225" i="7" s="1"/>
  <c r="IT225" i="7" s="1"/>
  <c r="IU225" i="7" s="1"/>
  <c r="IV225" i="7" s="1"/>
  <c r="IW225" i="7" s="1"/>
  <c r="IX225" i="7" s="1"/>
  <c r="IY225" i="7" s="1"/>
  <c r="IZ225" i="7" s="1"/>
  <c r="JA225" i="7" s="1"/>
  <c r="JB225" i="7" s="1"/>
  <c r="JC225" i="7" s="1"/>
  <c r="JD225" i="7" s="1"/>
  <c r="JE225" i="7" s="1"/>
  <c r="IJ205" i="7"/>
  <c r="IK205" i="7" s="1"/>
  <c r="IL205" i="7" s="1"/>
  <c r="IM205" i="7" s="1"/>
  <c r="IN205" i="7" s="1"/>
  <c r="IO205" i="7" s="1"/>
  <c r="IP205" i="7" s="1"/>
  <c r="IH195" i="7"/>
  <c r="II195" i="7" s="1"/>
  <c r="IJ195" i="7" s="1"/>
  <c r="IK195" i="7" s="1"/>
  <c r="IL195" i="7" s="1"/>
  <c r="IM195" i="7" s="1"/>
  <c r="IN195" i="7" s="1"/>
  <c r="IO195" i="7" s="1"/>
  <c r="IP195" i="7" s="1"/>
  <c r="BK22" i="7" s="1"/>
  <c r="IH223" i="7"/>
  <c r="II223" i="7" s="1"/>
  <c r="IJ223" i="7" s="1"/>
  <c r="IK223" i="7" s="1"/>
  <c r="IL223" i="7" s="1"/>
  <c r="IM223" i="7" s="1"/>
  <c r="IN223" i="7" s="1"/>
  <c r="IO223" i="7" s="1"/>
  <c r="IP223" i="7" s="1"/>
  <c r="IK227" i="7"/>
  <c r="IL227" i="7" s="1"/>
  <c r="IM227" i="7" s="1"/>
  <c r="II194" i="7"/>
  <c r="IJ194" i="7" s="1"/>
  <c r="IK194" i="7" s="1"/>
  <c r="IL194" i="7" s="1"/>
  <c r="IM194" i="7" s="1"/>
  <c r="IN194" i="7" s="1"/>
  <c r="IO194" i="7" s="1"/>
  <c r="IP194" i="7" s="1"/>
  <c r="II183" i="7"/>
  <c r="IJ183" i="7" s="1"/>
  <c r="IK183" i="7" s="1"/>
  <c r="IL183" i="7" s="1"/>
  <c r="IM183" i="7" s="1"/>
  <c r="IN183" i="7" s="1"/>
  <c r="IO183" i="7" s="1"/>
  <c r="IP183" i="7" s="1"/>
  <c r="BJ20" i="7" s="1"/>
  <c r="IH233" i="7"/>
  <c r="II233" i="7" s="1"/>
  <c r="IJ233" i="7" s="1"/>
  <c r="IK233" i="7" s="1"/>
  <c r="IL233" i="7" s="1"/>
  <c r="IM233" i="7" s="1"/>
  <c r="IN233" i="7" s="1"/>
  <c r="IO233" i="7" s="1"/>
  <c r="IP233" i="7" s="1"/>
  <c r="IN224" i="7"/>
  <c r="IO224" i="7" s="1"/>
  <c r="IP224" i="7" s="1"/>
  <c r="GC125" i="7"/>
  <c r="GD125" i="7" s="1"/>
  <c r="GE125" i="7" s="1"/>
  <c r="GF125" i="7" s="1"/>
  <c r="GG125" i="7" s="1"/>
  <c r="GH125" i="7" s="1"/>
  <c r="GI125" i="7" s="1"/>
  <c r="GJ125" i="7" s="1"/>
  <c r="GK125" i="7" s="1"/>
  <c r="GL125" i="7" s="1"/>
  <c r="GM125" i="7" s="1"/>
  <c r="GN125" i="7" s="1"/>
  <c r="GO125" i="7" s="1"/>
  <c r="GP125" i="7" s="1"/>
  <c r="GQ125" i="7" s="1"/>
  <c r="GR125" i="7" s="1"/>
  <c r="GS125" i="7" s="1"/>
  <c r="GT125" i="7" s="1"/>
  <c r="GU125" i="7" s="1"/>
  <c r="GV125" i="7" s="1"/>
  <c r="GW125" i="7" s="1"/>
  <c r="GX125" i="7" s="1"/>
  <c r="GY125" i="7" s="1"/>
  <c r="II236" i="7"/>
  <c r="IJ236" i="7" s="1"/>
  <c r="IK236" i="7" s="1"/>
  <c r="IL236" i="7" s="1"/>
  <c r="IM236" i="7" s="1"/>
  <c r="IH263" i="7"/>
  <c r="II263" i="7" s="1"/>
  <c r="IJ263" i="7" s="1"/>
  <c r="IK263" i="7" s="1"/>
  <c r="IL263" i="7" s="1"/>
  <c r="IM263" i="7" s="1"/>
  <c r="IH188" i="7"/>
  <c r="II188" i="7" s="1"/>
  <c r="IJ188" i="7" s="1"/>
  <c r="IK188" i="7" s="1"/>
  <c r="IL188" i="7" s="1"/>
  <c r="IM188" i="7" s="1"/>
  <c r="IN188" i="7" s="1"/>
  <c r="IH187" i="7"/>
  <c r="II187" i="7" s="1"/>
  <c r="IJ187" i="7" s="1"/>
  <c r="IK187" i="7" s="1"/>
  <c r="IL187" i="7" s="1"/>
  <c r="IM187" i="7" s="1"/>
  <c r="IN187" i="7" s="1"/>
  <c r="IO187" i="7" s="1"/>
  <c r="IP187" i="7" s="1"/>
  <c r="GC161" i="7"/>
  <c r="GD161" i="7" s="1"/>
  <c r="GE161" i="7" s="1"/>
  <c r="GF161" i="7" s="1"/>
  <c r="GG161" i="7" s="1"/>
  <c r="GH161" i="7" s="1"/>
  <c r="GI161" i="7" s="1"/>
  <c r="GJ161" i="7" s="1"/>
  <c r="GK161" i="7" s="1"/>
  <c r="GL161" i="7" s="1"/>
  <c r="GM161" i="7" s="1"/>
  <c r="GN161" i="7" s="1"/>
  <c r="GO161" i="7" s="1"/>
  <c r="GP161" i="7" s="1"/>
  <c r="GQ161" i="7" s="1"/>
  <c r="GR161" i="7" s="1"/>
  <c r="GS161" i="7" s="1"/>
  <c r="GT161" i="7" s="1"/>
  <c r="GU161" i="7" s="1"/>
  <c r="GV161" i="7" s="1"/>
  <c r="GW161" i="7" s="1"/>
  <c r="GX161" i="7" s="1"/>
  <c r="GY161" i="7" s="1"/>
  <c r="GC96" i="7"/>
  <c r="GD96" i="7" s="1"/>
  <c r="GE96" i="7" s="1"/>
  <c r="GF96" i="7" s="1"/>
  <c r="GG96" i="7" s="1"/>
  <c r="GH96" i="7" s="1"/>
  <c r="GI96" i="7" s="1"/>
  <c r="GJ96" i="7" s="1"/>
  <c r="GK96" i="7" s="1"/>
  <c r="GL96" i="7" s="1"/>
  <c r="GM96" i="7" s="1"/>
  <c r="GN96" i="7" s="1"/>
  <c r="GO96" i="7" s="1"/>
  <c r="GP96" i="7" s="1"/>
  <c r="GQ96" i="7" s="1"/>
  <c r="GR96" i="7" s="1"/>
  <c r="GS96" i="7" s="1"/>
  <c r="GT96" i="7" s="1"/>
  <c r="GU96" i="7" s="1"/>
  <c r="GV96" i="7" s="1"/>
  <c r="GW96" i="7" s="1"/>
  <c r="GX96" i="7" s="1"/>
  <c r="GY96" i="7" s="1"/>
  <c r="GC126" i="7"/>
  <c r="GD126" i="7" s="1"/>
  <c r="GE126" i="7" s="1"/>
  <c r="GF126" i="7" s="1"/>
  <c r="GG126" i="7" s="1"/>
  <c r="GH126" i="7" s="1"/>
  <c r="GI126" i="7" s="1"/>
  <c r="GJ126" i="7" s="1"/>
  <c r="GK126" i="7" s="1"/>
  <c r="GL126" i="7" s="1"/>
  <c r="GM126" i="7" s="1"/>
  <c r="GN126" i="7" s="1"/>
  <c r="GO126" i="7" s="1"/>
  <c r="GP126" i="7" s="1"/>
  <c r="GQ126" i="7" s="1"/>
  <c r="GR126" i="7" s="1"/>
  <c r="GS126" i="7" s="1"/>
  <c r="GT126" i="7" s="1"/>
  <c r="GU126" i="7" s="1"/>
  <c r="GV126" i="7" s="1"/>
  <c r="GW126" i="7" s="1"/>
  <c r="GX126" i="7" s="1"/>
  <c r="GY126" i="7" s="1"/>
  <c r="GC112" i="7"/>
  <c r="GD112" i="7" s="1"/>
  <c r="GE112" i="7" s="1"/>
  <c r="GF112" i="7" s="1"/>
  <c r="GG112" i="7" s="1"/>
  <c r="GH112" i="7" s="1"/>
  <c r="GI112" i="7" s="1"/>
  <c r="GJ112" i="7" s="1"/>
  <c r="GK112" i="7" s="1"/>
  <c r="GL112" i="7" s="1"/>
  <c r="GM112" i="7" s="1"/>
  <c r="GN112" i="7" s="1"/>
  <c r="GO112" i="7" s="1"/>
  <c r="GP112" i="7" s="1"/>
  <c r="GQ112" i="7" s="1"/>
  <c r="GR112" i="7" s="1"/>
  <c r="GS112" i="7" s="1"/>
  <c r="GT112" i="7" s="1"/>
  <c r="GU112" i="7" s="1"/>
  <c r="GV112" i="7" s="1"/>
  <c r="GW112" i="7" s="1"/>
  <c r="GX112" i="7" s="1"/>
  <c r="GY112" i="7" s="1"/>
  <c r="GC75" i="7"/>
  <c r="GD75" i="7" s="1"/>
  <c r="GE75" i="7" s="1"/>
  <c r="GF75" i="7" s="1"/>
  <c r="GG75" i="7" s="1"/>
  <c r="GH75" i="7" s="1"/>
  <c r="GI75" i="7" s="1"/>
  <c r="GJ75" i="7" s="1"/>
  <c r="GK75" i="7" s="1"/>
  <c r="GL75" i="7" s="1"/>
  <c r="GM75" i="7" s="1"/>
  <c r="GN75" i="7" s="1"/>
  <c r="GO75" i="7" s="1"/>
  <c r="GP75" i="7" s="1"/>
  <c r="GQ75" i="7" s="1"/>
  <c r="GR75" i="7" s="1"/>
  <c r="GS75" i="7" s="1"/>
  <c r="GT75" i="7" s="1"/>
  <c r="GU75" i="7" s="1"/>
  <c r="GV75" i="7" s="1"/>
  <c r="GW75" i="7" s="1"/>
  <c r="GX75" i="7" s="1"/>
  <c r="GY75" i="7" s="1"/>
  <c r="IH203" i="7"/>
  <c r="II203" i="7" s="1"/>
  <c r="IJ203" i="7" s="1"/>
  <c r="IK203" i="7" s="1"/>
  <c r="IL203" i="7" s="1"/>
  <c r="IM203" i="7" s="1"/>
  <c r="IN203" i="7" s="1"/>
  <c r="IO203" i="7" s="1"/>
  <c r="IP203" i="7" s="1"/>
  <c r="IH213" i="7"/>
  <c r="II213" i="7" s="1"/>
  <c r="IJ213" i="7" s="1"/>
  <c r="IK213" i="7" s="1"/>
  <c r="IL213" i="7" s="1"/>
  <c r="IM213" i="7" s="1"/>
  <c r="IN213" i="7" s="1"/>
  <c r="IO213" i="7" s="1"/>
  <c r="IP213" i="7" s="1"/>
  <c r="IH184" i="7"/>
  <c r="II184" i="7" s="1"/>
  <c r="IJ184" i="7" s="1"/>
  <c r="IK184" i="7" s="1"/>
  <c r="IL184" i="7" s="1"/>
  <c r="IM184" i="7" s="1"/>
  <c r="IN184" i="7" s="1"/>
  <c r="IO184" i="7" s="1"/>
  <c r="IP184" i="7" s="1"/>
  <c r="IH204" i="7"/>
  <c r="II204" i="7" s="1"/>
  <c r="IJ204" i="7" s="1"/>
  <c r="IK204" i="7" s="1"/>
  <c r="IL204" i="7" s="1"/>
  <c r="IM204" i="7" s="1"/>
  <c r="IN204" i="7" s="1"/>
  <c r="IO204" i="7" s="1"/>
  <c r="IP204" i="7" s="1"/>
  <c r="IQ204" i="7" s="1"/>
  <c r="IR204" i="7" s="1"/>
  <c r="IS204" i="7" s="1"/>
  <c r="IT204" i="7" s="1"/>
  <c r="IU204" i="7" s="1"/>
  <c r="IV204" i="7" s="1"/>
  <c r="IW204" i="7" s="1"/>
  <c r="IX204" i="7" s="1"/>
  <c r="IY204" i="7" s="1"/>
  <c r="IZ204" i="7" s="1"/>
  <c r="JA204" i="7" s="1"/>
  <c r="JB204" i="7" s="1"/>
  <c r="JC204" i="7" s="1"/>
  <c r="JD204" i="7" s="1"/>
  <c r="JE204" i="7" s="1"/>
  <c r="IH216" i="7"/>
  <c r="II216" i="7" s="1"/>
  <c r="IJ216" i="7" s="1"/>
  <c r="IK216" i="7" s="1"/>
  <c r="IL216" i="7" s="1"/>
  <c r="IM216" i="7" s="1"/>
  <c r="IN216" i="7" s="1"/>
  <c r="IO216" i="7" s="1"/>
  <c r="IP216" i="7" s="1"/>
  <c r="IN193" i="7"/>
  <c r="IO193" i="7" s="1"/>
  <c r="IP193" i="7" s="1"/>
  <c r="IQ193" i="7" s="1"/>
  <c r="IR193" i="7" s="1"/>
  <c r="IS193" i="7" s="1"/>
  <c r="IT193" i="7" s="1"/>
  <c r="IU193" i="7" s="1"/>
  <c r="IV193" i="7" s="1"/>
  <c r="IW193" i="7" s="1"/>
  <c r="IX193" i="7" s="1"/>
  <c r="IY193" i="7" s="1"/>
  <c r="IZ193" i="7" s="1"/>
  <c r="JA193" i="7" s="1"/>
  <c r="JB193" i="7" s="1"/>
  <c r="JC193" i="7" s="1"/>
  <c r="JD193" i="7" s="1"/>
  <c r="JE193" i="7" s="1"/>
  <c r="IH235" i="7"/>
  <c r="II235" i="7" s="1"/>
  <c r="IJ235" i="7" s="1"/>
  <c r="IK235" i="7" s="1"/>
  <c r="IL235" i="7" s="1"/>
  <c r="IM235" i="7" s="1"/>
  <c r="IJ198" i="7"/>
  <c r="IK198" i="7" s="1"/>
  <c r="IL198" i="7" s="1"/>
  <c r="IM198" i="7" s="1"/>
  <c r="II214" i="7"/>
  <c r="IJ214" i="7" s="1"/>
  <c r="IK214" i="7" s="1"/>
  <c r="IL214" i="7" s="1"/>
  <c r="IM214" i="7" s="1"/>
  <c r="IN214" i="7" s="1"/>
  <c r="IO214" i="7" s="1"/>
  <c r="IP214" i="7" s="1"/>
  <c r="IH206" i="7"/>
  <c r="II206" i="7" s="1"/>
  <c r="IJ206" i="7" s="1"/>
  <c r="IK206" i="7" s="1"/>
  <c r="IL206" i="7" s="1"/>
  <c r="IM206" i="7" s="1"/>
  <c r="IN206" i="7" s="1"/>
  <c r="IO206" i="7" s="1"/>
  <c r="IP206" i="7" s="1"/>
  <c r="IH215" i="7"/>
  <c r="II215" i="7" s="1"/>
  <c r="IJ215" i="7" s="1"/>
  <c r="IK215" i="7" s="1"/>
  <c r="IL215" i="7" s="1"/>
  <c r="IM215" i="7" s="1"/>
  <c r="IN215" i="7" s="1"/>
  <c r="IO215" i="7" s="1"/>
  <c r="IP215" i="7" s="1"/>
  <c r="HK98" i="7"/>
  <c r="HK201" i="7" s="1"/>
  <c r="IH210" i="7"/>
  <c r="II210" i="7" s="1"/>
  <c r="IJ210" i="7" s="1"/>
  <c r="IK210" i="7" s="1"/>
  <c r="IL210" i="7" s="1"/>
  <c r="IM210" i="7" s="1"/>
  <c r="IH190" i="7"/>
  <c r="II190" i="7" s="1"/>
  <c r="IJ190" i="7" s="1"/>
  <c r="IK190" i="7" s="1"/>
  <c r="IL190" i="7" s="1"/>
  <c r="IM190" i="7" s="1"/>
  <c r="IH246" i="7"/>
  <c r="II246" i="7" s="1"/>
  <c r="IJ246" i="7" s="1"/>
  <c r="IK246" i="7" s="1"/>
  <c r="IL246" i="7" s="1"/>
  <c r="IM246" i="7" s="1"/>
  <c r="II264" i="7"/>
  <c r="IJ264" i="7" s="1"/>
  <c r="IK264" i="7" s="1"/>
  <c r="IL264" i="7" s="1"/>
  <c r="IM264" i="7" s="1"/>
  <c r="IH237" i="7"/>
  <c r="II237" i="7" s="1"/>
  <c r="IJ237" i="7" s="1"/>
  <c r="IK237" i="7" s="1"/>
  <c r="IL237" i="7" s="1"/>
  <c r="IM237" i="7" s="1"/>
  <c r="IH200" i="7"/>
  <c r="II200" i="7" s="1"/>
  <c r="IJ200" i="7" s="1"/>
  <c r="IK200" i="7" s="1"/>
  <c r="IL200" i="7" s="1"/>
  <c r="IM200" i="7" s="1"/>
  <c r="IH228" i="7"/>
  <c r="II228" i="7" s="1"/>
  <c r="IJ228" i="7" s="1"/>
  <c r="IK228" i="7" s="1"/>
  <c r="IL228" i="7" s="1"/>
  <c r="IM228" i="7" s="1"/>
  <c r="IH273" i="7"/>
  <c r="II273" i="7" s="1"/>
  <c r="IJ273" i="7" s="1"/>
  <c r="IK273" i="7" s="1"/>
  <c r="IL273" i="7" s="1"/>
  <c r="IM273" i="7" s="1"/>
  <c r="IH255" i="7"/>
  <c r="II255" i="7" s="1"/>
  <c r="IJ255" i="7" s="1"/>
  <c r="IK255" i="7" s="1"/>
  <c r="IL255" i="7" s="1"/>
  <c r="IM255" i="7" s="1"/>
  <c r="IH219" i="7"/>
  <c r="II219" i="7" s="1"/>
  <c r="IJ219" i="7" s="1"/>
  <c r="IK219" i="7" s="1"/>
  <c r="IL219" i="7" s="1"/>
  <c r="IM219" i="7" s="1"/>
  <c r="GD119" i="7"/>
  <c r="GE119" i="7" s="1"/>
  <c r="GF119" i="7" s="1"/>
  <c r="GG119" i="7" s="1"/>
  <c r="GH119" i="7" s="1"/>
  <c r="GI119" i="7" s="1"/>
  <c r="GJ119" i="7" s="1"/>
  <c r="GK119" i="7" s="1"/>
  <c r="GL119" i="7" s="1"/>
  <c r="GM119" i="7" s="1"/>
  <c r="GN119" i="7" s="1"/>
  <c r="GO119" i="7" s="1"/>
  <c r="GP119" i="7" s="1"/>
  <c r="GQ119" i="7" s="1"/>
  <c r="GR119" i="7" s="1"/>
  <c r="GS119" i="7" s="1"/>
  <c r="GT119" i="7" s="1"/>
  <c r="GU119" i="7" s="1"/>
  <c r="GV119" i="7" s="1"/>
  <c r="GW119" i="7" s="1"/>
  <c r="GX119" i="7" s="1"/>
  <c r="GY119" i="7" s="1"/>
  <c r="GD114" i="7"/>
  <c r="GE114" i="7" s="1"/>
  <c r="GF114" i="7" s="1"/>
  <c r="GG114" i="7" s="1"/>
  <c r="GH114" i="7" s="1"/>
  <c r="GI114" i="7" s="1"/>
  <c r="GJ114" i="7" s="1"/>
  <c r="GK114" i="7" s="1"/>
  <c r="GL114" i="7" s="1"/>
  <c r="GM114" i="7" s="1"/>
  <c r="GN114" i="7" s="1"/>
  <c r="GO114" i="7" s="1"/>
  <c r="GP114" i="7" s="1"/>
  <c r="GQ114" i="7" s="1"/>
  <c r="GR114" i="7" s="1"/>
  <c r="GS114" i="7" s="1"/>
  <c r="GT114" i="7" s="1"/>
  <c r="GU114" i="7" s="1"/>
  <c r="GV114" i="7" s="1"/>
  <c r="GW114" i="7" s="1"/>
  <c r="GX114" i="7" s="1"/>
  <c r="GY114" i="7" s="1"/>
  <c r="GD69" i="7"/>
  <c r="GE69" i="7" s="1"/>
  <c r="GF69" i="7" s="1"/>
  <c r="GG69" i="7" s="1"/>
  <c r="GH69" i="7" s="1"/>
  <c r="GI69" i="7" s="1"/>
  <c r="GJ69" i="7" s="1"/>
  <c r="GK69" i="7" s="1"/>
  <c r="GL69" i="7" s="1"/>
  <c r="GM69" i="7" s="1"/>
  <c r="GN69" i="7" s="1"/>
  <c r="GO69" i="7" s="1"/>
  <c r="GP69" i="7" s="1"/>
  <c r="GQ69" i="7" s="1"/>
  <c r="GR69" i="7" s="1"/>
  <c r="GS69" i="7" s="1"/>
  <c r="GT69" i="7" s="1"/>
  <c r="GU69" i="7" s="1"/>
  <c r="GV69" i="7" s="1"/>
  <c r="GW69" i="7" s="1"/>
  <c r="GX69" i="7" s="1"/>
  <c r="GY69" i="7" s="1"/>
  <c r="GD131" i="7"/>
  <c r="GE131" i="7" s="1"/>
  <c r="GF131" i="7" s="1"/>
  <c r="GG131" i="7" s="1"/>
  <c r="GH131" i="7" s="1"/>
  <c r="GI131" i="7" s="1"/>
  <c r="GJ131" i="7" s="1"/>
  <c r="GK131" i="7" s="1"/>
  <c r="GL131" i="7" s="1"/>
  <c r="GM131" i="7" s="1"/>
  <c r="GN131" i="7" s="1"/>
  <c r="GO131" i="7" s="1"/>
  <c r="GP131" i="7" s="1"/>
  <c r="GQ131" i="7" s="1"/>
  <c r="GR131" i="7" s="1"/>
  <c r="GS131" i="7" s="1"/>
  <c r="GT131" i="7" s="1"/>
  <c r="GU131" i="7" s="1"/>
  <c r="GV131" i="7" s="1"/>
  <c r="GW131" i="7" s="1"/>
  <c r="GX131" i="7" s="1"/>
  <c r="GY131" i="7" s="1"/>
  <c r="GD155" i="7"/>
  <c r="GE155" i="7" s="1"/>
  <c r="GF155" i="7" s="1"/>
  <c r="GG155" i="7" s="1"/>
  <c r="GH155" i="7" s="1"/>
  <c r="GI155" i="7" s="1"/>
  <c r="GJ155" i="7" s="1"/>
  <c r="GK155" i="7" s="1"/>
  <c r="GL155" i="7" s="1"/>
  <c r="GM155" i="7" s="1"/>
  <c r="GN155" i="7" s="1"/>
  <c r="GO155" i="7" s="1"/>
  <c r="GP155" i="7" s="1"/>
  <c r="GQ155" i="7" s="1"/>
  <c r="GR155" i="7" s="1"/>
  <c r="GS155" i="7" s="1"/>
  <c r="GT155" i="7" s="1"/>
  <c r="GU155" i="7" s="1"/>
  <c r="GV155" i="7" s="1"/>
  <c r="GW155" i="7" s="1"/>
  <c r="GX155" i="7" s="1"/>
  <c r="GY155" i="7" s="1"/>
  <c r="GD154" i="7"/>
  <c r="GE154" i="7" s="1"/>
  <c r="GF154" i="7" s="1"/>
  <c r="GG154" i="7" s="1"/>
  <c r="GH154" i="7" s="1"/>
  <c r="GI154" i="7" s="1"/>
  <c r="GJ154" i="7" s="1"/>
  <c r="GK154" i="7" s="1"/>
  <c r="GL154" i="7" s="1"/>
  <c r="GM154" i="7" s="1"/>
  <c r="GN154" i="7" s="1"/>
  <c r="GO154" i="7" s="1"/>
  <c r="GP154" i="7" s="1"/>
  <c r="GQ154" i="7" s="1"/>
  <c r="GR154" i="7" s="1"/>
  <c r="GS154" i="7" s="1"/>
  <c r="GT154" i="7" s="1"/>
  <c r="GU154" i="7" s="1"/>
  <c r="GV154" i="7" s="1"/>
  <c r="GW154" i="7" s="1"/>
  <c r="GX154" i="7" s="1"/>
  <c r="GY154" i="7" s="1"/>
  <c r="GD157" i="7"/>
  <c r="GE157" i="7" s="1"/>
  <c r="GF157" i="7" s="1"/>
  <c r="GG157" i="7" s="1"/>
  <c r="GH157" i="7" s="1"/>
  <c r="GI157" i="7" s="1"/>
  <c r="GJ157" i="7" s="1"/>
  <c r="GK157" i="7" s="1"/>
  <c r="GL157" i="7" s="1"/>
  <c r="GM157" i="7" s="1"/>
  <c r="GN157" i="7" s="1"/>
  <c r="GO157" i="7" s="1"/>
  <c r="GP157" i="7" s="1"/>
  <c r="GQ157" i="7" s="1"/>
  <c r="GR157" i="7" s="1"/>
  <c r="GS157" i="7" s="1"/>
  <c r="GT157" i="7" s="1"/>
  <c r="GU157" i="7" s="1"/>
  <c r="GV157" i="7" s="1"/>
  <c r="GW157" i="7" s="1"/>
  <c r="GX157" i="7" s="1"/>
  <c r="GY157" i="7" s="1"/>
  <c r="GD67" i="7"/>
  <c r="GE67" i="7" s="1"/>
  <c r="GF67" i="7" s="1"/>
  <c r="GG67" i="7" s="1"/>
  <c r="GH67" i="7" s="1"/>
  <c r="GI67" i="7" s="1"/>
  <c r="GJ67" i="7" s="1"/>
  <c r="GK67" i="7" s="1"/>
  <c r="GL67" i="7" s="1"/>
  <c r="GM67" i="7" s="1"/>
  <c r="GN67" i="7" s="1"/>
  <c r="GO67" i="7" s="1"/>
  <c r="GP67" i="7" s="1"/>
  <c r="GQ67" i="7" s="1"/>
  <c r="GR67" i="7" s="1"/>
  <c r="GS67" i="7" s="1"/>
  <c r="GT67" i="7" s="1"/>
  <c r="GU67" i="7" s="1"/>
  <c r="GV67" i="7" s="1"/>
  <c r="GW67" i="7" s="1"/>
  <c r="GX67" i="7" s="1"/>
  <c r="GY67" i="7" s="1"/>
  <c r="GD152" i="7"/>
  <c r="GE152" i="7" s="1"/>
  <c r="GF152" i="7" s="1"/>
  <c r="GG152" i="7" s="1"/>
  <c r="GH152" i="7" s="1"/>
  <c r="GI152" i="7" s="1"/>
  <c r="GJ152" i="7" s="1"/>
  <c r="GK152" i="7" s="1"/>
  <c r="GL152" i="7" s="1"/>
  <c r="GM152" i="7" s="1"/>
  <c r="GN152" i="7" s="1"/>
  <c r="GO152" i="7" s="1"/>
  <c r="GP152" i="7" s="1"/>
  <c r="GQ152" i="7" s="1"/>
  <c r="GR152" i="7" s="1"/>
  <c r="GS152" i="7" s="1"/>
  <c r="GT152" i="7" s="1"/>
  <c r="GU152" i="7" s="1"/>
  <c r="GV152" i="7" s="1"/>
  <c r="GW152" i="7" s="1"/>
  <c r="GX152" i="7" s="1"/>
  <c r="GY152" i="7" s="1"/>
  <c r="GD135" i="7"/>
  <c r="GE135" i="7" s="1"/>
  <c r="GF135" i="7" s="1"/>
  <c r="GG135" i="7" s="1"/>
  <c r="GH135" i="7" s="1"/>
  <c r="GI135" i="7" s="1"/>
  <c r="GJ135" i="7" s="1"/>
  <c r="GK135" i="7" s="1"/>
  <c r="GL135" i="7" s="1"/>
  <c r="GM135" i="7" s="1"/>
  <c r="GN135" i="7" s="1"/>
  <c r="GO135" i="7" s="1"/>
  <c r="GP135" i="7" s="1"/>
  <c r="GQ135" i="7" s="1"/>
  <c r="GR135" i="7" s="1"/>
  <c r="GS135" i="7" s="1"/>
  <c r="GT135" i="7" s="1"/>
  <c r="GU135" i="7" s="1"/>
  <c r="GV135" i="7" s="1"/>
  <c r="GW135" i="7" s="1"/>
  <c r="GX135" i="7" s="1"/>
  <c r="GY135" i="7" s="1"/>
  <c r="GD110" i="7"/>
  <c r="GE110" i="7" s="1"/>
  <c r="GF110" i="7" s="1"/>
  <c r="GG110" i="7" s="1"/>
  <c r="GH110" i="7" s="1"/>
  <c r="GI110" i="7" s="1"/>
  <c r="GJ110" i="7" s="1"/>
  <c r="GK110" i="7" s="1"/>
  <c r="GL110" i="7" s="1"/>
  <c r="GM110" i="7" s="1"/>
  <c r="GN110" i="7" s="1"/>
  <c r="GO110" i="7" s="1"/>
  <c r="GP110" i="7" s="1"/>
  <c r="GQ110" i="7" s="1"/>
  <c r="GR110" i="7" s="1"/>
  <c r="GS110" i="7" s="1"/>
  <c r="GT110" i="7" s="1"/>
  <c r="GU110" i="7" s="1"/>
  <c r="GV110" i="7" s="1"/>
  <c r="GW110" i="7" s="1"/>
  <c r="GX110" i="7" s="1"/>
  <c r="GY110" i="7" s="1"/>
  <c r="GD100" i="7"/>
  <c r="GE100" i="7" s="1"/>
  <c r="GF100" i="7" s="1"/>
  <c r="GG100" i="7" s="1"/>
  <c r="GH100" i="7" s="1"/>
  <c r="GI100" i="7" s="1"/>
  <c r="GJ100" i="7" s="1"/>
  <c r="GK100" i="7" s="1"/>
  <c r="GL100" i="7" s="1"/>
  <c r="GM100" i="7" s="1"/>
  <c r="GN100" i="7" s="1"/>
  <c r="GO100" i="7" s="1"/>
  <c r="GP100" i="7" s="1"/>
  <c r="GQ100" i="7" s="1"/>
  <c r="GR100" i="7" s="1"/>
  <c r="GS100" i="7" s="1"/>
  <c r="GT100" i="7" s="1"/>
  <c r="GU100" i="7" s="1"/>
  <c r="GV100" i="7" s="1"/>
  <c r="GW100" i="7" s="1"/>
  <c r="GX100" i="7" s="1"/>
  <c r="GY100" i="7" s="1"/>
  <c r="GD105" i="7"/>
  <c r="GE105" i="7" s="1"/>
  <c r="GF105" i="7" s="1"/>
  <c r="GG105" i="7" s="1"/>
  <c r="GH105" i="7" s="1"/>
  <c r="GI105" i="7" s="1"/>
  <c r="GJ105" i="7" s="1"/>
  <c r="GK105" i="7" s="1"/>
  <c r="GL105" i="7" s="1"/>
  <c r="GM105" i="7" s="1"/>
  <c r="GN105" i="7" s="1"/>
  <c r="GO105" i="7" s="1"/>
  <c r="GP105" i="7" s="1"/>
  <c r="GQ105" i="7" s="1"/>
  <c r="GR105" i="7" s="1"/>
  <c r="GS105" i="7" s="1"/>
  <c r="GT105" i="7" s="1"/>
  <c r="GU105" i="7" s="1"/>
  <c r="GV105" i="7" s="1"/>
  <c r="GW105" i="7" s="1"/>
  <c r="GX105" i="7" s="1"/>
  <c r="GY105" i="7" s="1"/>
  <c r="GD78" i="7"/>
  <c r="GE78" i="7" s="1"/>
  <c r="GF78" i="7" s="1"/>
  <c r="GG78" i="7" s="1"/>
  <c r="GH78" i="7" s="1"/>
  <c r="GI78" i="7" s="1"/>
  <c r="GJ78" i="7" s="1"/>
  <c r="GK78" i="7" s="1"/>
  <c r="GL78" i="7" s="1"/>
  <c r="GM78" i="7" s="1"/>
  <c r="GN78" i="7" s="1"/>
  <c r="GO78" i="7" s="1"/>
  <c r="GP78" i="7" s="1"/>
  <c r="GQ78" i="7" s="1"/>
  <c r="GR78" i="7" s="1"/>
  <c r="GS78" i="7" s="1"/>
  <c r="GT78" i="7" s="1"/>
  <c r="GU78" i="7" s="1"/>
  <c r="GV78" i="7" s="1"/>
  <c r="GW78" i="7" s="1"/>
  <c r="GX78" i="7" s="1"/>
  <c r="GY78" i="7" s="1"/>
  <c r="GD70" i="7"/>
  <c r="GE70" i="7" s="1"/>
  <c r="GF70" i="7" s="1"/>
  <c r="GG70" i="7" s="1"/>
  <c r="GH70" i="7" s="1"/>
  <c r="GI70" i="7" s="1"/>
  <c r="GJ70" i="7" s="1"/>
  <c r="GK70" i="7" s="1"/>
  <c r="GL70" i="7" s="1"/>
  <c r="GM70" i="7" s="1"/>
  <c r="GN70" i="7" s="1"/>
  <c r="GO70" i="7" s="1"/>
  <c r="GP70" i="7" s="1"/>
  <c r="GQ70" i="7" s="1"/>
  <c r="GR70" i="7" s="1"/>
  <c r="GS70" i="7" s="1"/>
  <c r="GT70" i="7" s="1"/>
  <c r="GU70" i="7" s="1"/>
  <c r="GV70" i="7" s="1"/>
  <c r="GW70" i="7" s="1"/>
  <c r="GX70" i="7" s="1"/>
  <c r="GY70" i="7" s="1"/>
  <c r="GD76" i="7"/>
  <c r="GE76" i="7" s="1"/>
  <c r="GF76" i="7" s="1"/>
  <c r="GG76" i="7" s="1"/>
  <c r="GH76" i="7" s="1"/>
  <c r="GI76" i="7" s="1"/>
  <c r="GJ76" i="7" s="1"/>
  <c r="GK76" i="7" s="1"/>
  <c r="GL76" i="7" s="1"/>
  <c r="GM76" i="7" s="1"/>
  <c r="GN76" i="7" s="1"/>
  <c r="GO76" i="7" s="1"/>
  <c r="GP76" i="7" s="1"/>
  <c r="GQ76" i="7" s="1"/>
  <c r="GR76" i="7" s="1"/>
  <c r="GS76" i="7" s="1"/>
  <c r="GT76" i="7" s="1"/>
  <c r="GU76" i="7" s="1"/>
  <c r="GV76" i="7" s="1"/>
  <c r="GW76" i="7" s="1"/>
  <c r="GX76" i="7" s="1"/>
  <c r="GY76" i="7" s="1"/>
  <c r="GD144" i="7"/>
  <c r="GE144" i="7" s="1"/>
  <c r="GF144" i="7" s="1"/>
  <c r="GG144" i="7" s="1"/>
  <c r="GH144" i="7" s="1"/>
  <c r="GI144" i="7" s="1"/>
  <c r="GJ144" i="7" s="1"/>
  <c r="GK144" i="7" s="1"/>
  <c r="GL144" i="7" s="1"/>
  <c r="GM144" i="7" s="1"/>
  <c r="GN144" i="7" s="1"/>
  <c r="GO144" i="7" s="1"/>
  <c r="GP144" i="7" s="1"/>
  <c r="GQ144" i="7" s="1"/>
  <c r="GR144" i="7" s="1"/>
  <c r="GS144" i="7" s="1"/>
  <c r="GT144" i="7" s="1"/>
  <c r="GU144" i="7" s="1"/>
  <c r="GV144" i="7" s="1"/>
  <c r="GW144" i="7" s="1"/>
  <c r="GX144" i="7" s="1"/>
  <c r="GY144" i="7" s="1"/>
  <c r="GE132" i="7"/>
  <c r="GF132" i="7" s="1"/>
  <c r="GG132" i="7" s="1"/>
  <c r="GH132" i="7" s="1"/>
  <c r="GI132" i="7" s="1"/>
  <c r="GJ132" i="7" s="1"/>
  <c r="GK132" i="7" s="1"/>
  <c r="GL132" i="7" s="1"/>
  <c r="GM132" i="7" s="1"/>
  <c r="GN132" i="7" s="1"/>
  <c r="GO132" i="7" s="1"/>
  <c r="GP132" i="7" s="1"/>
  <c r="GQ132" i="7" s="1"/>
  <c r="GR132" i="7" s="1"/>
  <c r="GS132" i="7" s="1"/>
  <c r="GT132" i="7" s="1"/>
  <c r="GU132" i="7" s="1"/>
  <c r="GV132" i="7" s="1"/>
  <c r="GW132" i="7" s="1"/>
  <c r="GX132" i="7" s="1"/>
  <c r="GY132" i="7" s="1"/>
  <c r="GD145" i="7"/>
  <c r="GE145" i="7" s="1"/>
  <c r="GF145" i="7" s="1"/>
  <c r="GG145" i="7" s="1"/>
  <c r="GH145" i="7" s="1"/>
  <c r="GI145" i="7" s="1"/>
  <c r="GJ145" i="7" s="1"/>
  <c r="GK145" i="7" s="1"/>
  <c r="GL145" i="7" s="1"/>
  <c r="GM145" i="7" s="1"/>
  <c r="GN145" i="7" s="1"/>
  <c r="GO145" i="7" s="1"/>
  <c r="GP145" i="7" s="1"/>
  <c r="GQ145" i="7" s="1"/>
  <c r="GR145" i="7" s="1"/>
  <c r="GS145" i="7" s="1"/>
  <c r="GT145" i="7" s="1"/>
  <c r="GU145" i="7" s="1"/>
  <c r="GV145" i="7" s="1"/>
  <c r="GW145" i="7" s="1"/>
  <c r="GX145" i="7" s="1"/>
  <c r="GY145" i="7" s="1"/>
  <c r="GE74" i="7"/>
  <c r="GF74" i="7" s="1"/>
  <c r="GG74" i="7" s="1"/>
  <c r="GH74" i="7" s="1"/>
  <c r="GI74" i="7" s="1"/>
  <c r="GJ74" i="7" s="1"/>
  <c r="GK74" i="7" s="1"/>
  <c r="GL74" i="7" s="1"/>
  <c r="GM74" i="7" s="1"/>
  <c r="GN74" i="7" s="1"/>
  <c r="GO74" i="7" s="1"/>
  <c r="GP74" i="7" s="1"/>
  <c r="GQ74" i="7" s="1"/>
  <c r="GR74" i="7" s="1"/>
  <c r="GS74" i="7" s="1"/>
  <c r="GT74" i="7" s="1"/>
  <c r="GU74" i="7" s="1"/>
  <c r="GV74" i="7" s="1"/>
  <c r="GW74" i="7" s="1"/>
  <c r="GX74" i="7" s="1"/>
  <c r="GY74" i="7" s="1"/>
  <c r="GD134" i="7"/>
  <c r="GE134" i="7" s="1"/>
  <c r="GF134" i="7" s="1"/>
  <c r="GG134" i="7" s="1"/>
  <c r="GH134" i="7" s="1"/>
  <c r="GI134" i="7" s="1"/>
  <c r="GJ134" i="7" s="1"/>
  <c r="GK134" i="7" s="1"/>
  <c r="GL134" i="7" s="1"/>
  <c r="GM134" i="7" s="1"/>
  <c r="GN134" i="7" s="1"/>
  <c r="GO134" i="7" s="1"/>
  <c r="GP134" i="7" s="1"/>
  <c r="GQ134" i="7" s="1"/>
  <c r="GR134" i="7" s="1"/>
  <c r="GS134" i="7" s="1"/>
  <c r="GT134" i="7" s="1"/>
  <c r="GU134" i="7" s="1"/>
  <c r="GV134" i="7" s="1"/>
  <c r="GW134" i="7" s="1"/>
  <c r="GX134" i="7" s="1"/>
  <c r="GY134" i="7" s="1"/>
  <c r="GD151" i="7"/>
  <c r="GE151" i="7" s="1"/>
  <c r="GF151" i="7" s="1"/>
  <c r="GG151" i="7" s="1"/>
  <c r="GH151" i="7" s="1"/>
  <c r="GI151" i="7" s="1"/>
  <c r="GJ151" i="7" s="1"/>
  <c r="GK151" i="7" s="1"/>
  <c r="GL151" i="7" s="1"/>
  <c r="GM151" i="7" s="1"/>
  <c r="GN151" i="7" s="1"/>
  <c r="GO151" i="7" s="1"/>
  <c r="GP151" i="7" s="1"/>
  <c r="GQ151" i="7" s="1"/>
  <c r="GR151" i="7" s="1"/>
  <c r="GS151" i="7" s="1"/>
  <c r="GT151" i="7" s="1"/>
  <c r="GU151" i="7" s="1"/>
  <c r="GV151" i="7" s="1"/>
  <c r="GW151" i="7" s="1"/>
  <c r="GX151" i="7" s="1"/>
  <c r="GY151" i="7" s="1"/>
  <c r="GD103" i="7"/>
  <c r="GE103" i="7" s="1"/>
  <c r="GF103" i="7" s="1"/>
  <c r="GG103" i="7" s="1"/>
  <c r="GH103" i="7" s="1"/>
  <c r="GI103" i="7" s="1"/>
  <c r="GJ103" i="7" s="1"/>
  <c r="GK103" i="7" s="1"/>
  <c r="GL103" i="7" s="1"/>
  <c r="GM103" i="7" s="1"/>
  <c r="GN103" i="7" s="1"/>
  <c r="GO103" i="7" s="1"/>
  <c r="GP103" i="7" s="1"/>
  <c r="GQ103" i="7" s="1"/>
  <c r="GR103" i="7" s="1"/>
  <c r="GS103" i="7" s="1"/>
  <c r="GT103" i="7" s="1"/>
  <c r="GU103" i="7" s="1"/>
  <c r="GV103" i="7" s="1"/>
  <c r="GW103" i="7" s="1"/>
  <c r="GX103" i="7" s="1"/>
  <c r="GY103" i="7" s="1"/>
  <c r="GE158" i="7"/>
  <c r="GF158" i="7" s="1"/>
  <c r="GG158" i="7" s="1"/>
  <c r="GH158" i="7" s="1"/>
  <c r="GI158" i="7" s="1"/>
  <c r="GJ158" i="7" s="1"/>
  <c r="GK158" i="7" s="1"/>
  <c r="GL158" i="7" s="1"/>
  <c r="GM158" i="7" s="1"/>
  <c r="GN158" i="7" s="1"/>
  <c r="GO158" i="7" s="1"/>
  <c r="GP158" i="7" s="1"/>
  <c r="GQ158" i="7" s="1"/>
  <c r="GR158" i="7" s="1"/>
  <c r="GS158" i="7" s="1"/>
  <c r="GT158" i="7" s="1"/>
  <c r="GU158" i="7" s="1"/>
  <c r="GV158" i="7" s="1"/>
  <c r="GW158" i="7" s="1"/>
  <c r="GX158" i="7" s="1"/>
  <c r="GY158" i="7" s="1"/>
  <c r="GD65" i="7"/>
  <c r="GE65" i="7" s="1"/>
  <c r="GF65" i="7" s="1"/>
  <c r="GG65" i="7" s="1"/>
  <c r="GH65" i="7" s="1"/>
  <c r="GI65" i="7" s="1"/>
  <c r="GJ65" i="7" s="1"/>
  <c r="GK65" i="7" s="1"/>
  <c r="GL65" i="7" s="1"/>
  <c r="GM65" i="7" s="1"/>
  <c r="GN65" i="7" s="1"/>
  <c r="GO65" i="7" s="1"/>
  <c r="GP65" i="7" s="1"/>
  <c r="GQ65" i="7" s="1"/>
  <c r="GR65" i="7" s="1"/>
  <c r="GS65" i="7" s="1"/>
  <c r="GT65" i="7" s="1"/>
  <c r="GU65" i="7" s="1"/>
  <c r="GV65" i="7" s="1"/>
  <c r="GW65" i="7" s="1"/>
  <c r="GX65" i="7" s="1"/>
  <c r="GY65" i="7" s="1"/>
  <c r="GD118" i="7"/>
  <c r="GE118" i="7" s="1"/>
  <c r="GF118" i="7" s="1"/>
  <c r="GG118" i="7" s="1"/>
  <c r="GH118" i="7" s="1"/>
  <c r="GI118" i="7" s="1"/>
  <c r="GJ118" i="7" s="1"/>
  <c r="GK118" i="7" s="1"/>
  <c r="GL118" i="7" s="1"/>
  <c r="GM118" i="7" s="1"/>
  <c r="GN118" i="7" s="1"/>
  <c r="GO118" i="7" s="1"/>
  <c r="GP118" i="7" s="1"/>
  <c r="GQ118" i="7" s="1"/>
  <c r="GR118" i="7" s="1"/>
  <c r="GS118" i="7" s="1"/>
  <c r="GT118" i="7" s="1"/>
  <c r="GU118" i="7" s="1"/>
  <c r="GV118" i="7" s="1"/>
  <c r="GW118" i="7" s="1"/>
  <c r="GX118" i="7" s="1"/>
  <c r="GY118" i="7" s="1"/>
  <c r="GD116" i="7"/>
  <c r="GE116" i="7" s="1"/>
  <c r="GF116" i="7" s="1"/>
  <c r="GG116" i="7" s="1"/>
  <c r="GH116" i="7" s="1"/>
  <c r="GI116" i="7" s="1"/>
  <c r="GJ116" i="7" s="1"/>
  <c r="GK116" i="7" s="1"/>
  <c r="GL116" i="7" s="1"/>
  <c r="GM116" i="7" s="1"/>
  <c r="GN116" i="7" s="1"/>
  <c r="GO116" i="7" s="1"/>
  <c r="GP116" i="7" s="1"/>
  <c r="GQ116" i="7" s="1"/>
  <c r="GR116" i="7" s="1"/>
  <c r="GS116" i="7" s="1"/>
  <c r="GT116" i="7" s="1"/>
  <c r="GU116" i="7" s="1"/>
  <c r="GV116" i="7" s="1"/>
  <c r="GW116" i="7" s="1"/>
  <c r="GX116" i="7" s="1"/>
  <c r="GY116" i="7" s="1"/>
  <c r="GD140" i="7"/>
  <c r="GE140" i="7" s="1"/>
  <c r="GF140" i="7" s="1"/>
  <c r="GG140" i="7" s="1"/>
  <c r="GH140" i="7" s="1"/>
  <c r="GI140" i="7" s="1"/>
  <c r="GJ140" i="7" s="1"/>
  <c r="GK140" i="7" s="1"/>
  <c r="GL140" i="7" s="1"/>
  <c r="GM140" i="7" s="1"/>
  <c r="GN140" i="7" s="1"/>
  <c r="GO140" i="7" s="1"/>
  <c r="GP140" i="7" s="1"/>
  <c r="GQ140" i="7" s="1"/>
  <c r="GR140" i="7" s="1"/>
  <c r="GS140" i="7" s="1"/>
  <c r="GT140" i="7" s="1"/>
  <c r="GU140" i="7" s="1"/>
  <c r="GV140" i="7" s="1"/>
  <c r="GW140" i="7" s="1"/>
  <c r="GX140" i="7" s="1"/>
  <c r="GY140" i="7" s="1"/>
  <c r="GE127" i="7"/>
  <c r="GF127" i="7" s="1"/>
  <c r="GG127" i="7" s="1"/>
  <c r="GH127" i="7" s="1"/>
  <c r="GI127" i="7" s="1"/>
  <c r="GJ127" i="7" s="1"/>
  <c r="GK127" i="7" s="1"/>
  <c r="GL127" i="7" s="1"/>
  <c r="GM127" i="7" s="1"/>
  <c r="GN127" i="7" s="1"/>
  <c r="GO127" i="7" s="1"/>
  <c r="GP127" i="7" s="1"/>
  <c r="GQ127" i="7" s="1"/>
  <c r="GR127" i="7" s="1"/>
  <c r="GS127" i="7" s="1"/>
  <c r="GT127" i="7" s="1"/>
  <c r="GU127" i="7" s="1"/>
  <c r="GV127" i="7" s="1"/>
  <c r="GW127" i="7" s="1"/>
  <c r="GX127" i="7" s="1"/>
  <c r="GY127" i="7" s="1"/>
  <c r="GD101" i="7"/>
  <c r="GE101" i="7" s="1"/>
  <c r="GF101" i="7" s="1"/>
  <c r="GG101" i="7" s="1"/>
  <c r="GH101" i="7" s="1"/>
  <c r="GI101" i="7" s="1"/>
  <c r="GJ101" i="7" s="1"/>
  <c r="GK101" i="7" s="1"/>
  <c r="GL101" i="7" s="1"/>
  <c r="GM101" i="7" s="1"/>
  <c r="GN101" i="7" s="1"/>
  <c r="GO101" i="7" s="1"/>
  <c r="GP101" i="7" s="1"/>
  <c r="GQ101" i="7" s="1"/>
  <c r="GR101" i="7" s="1"/>
  <c r="GS101" i="7" s="1"/>
  <c r="GT101" i="7" s="1"/>
  <c r="GU101" i="7" s="1"/>
  <c r="GV101" i="7" s="1"/>
  <c r="GW101" i="7" s="1"/>
  <c r="GX101" i="7" s="1"/>
  <c r="GY101" i="7" s="1"/>
  <c r="GD156" i="7"/>
  <c r="GE156" i="7" s="1"/>
  <c r="GF156" i="7" s="1"/>
  <c r="GG156" i="7" s="1"/>
  <c r="GH156" i="7" s="1"/>
  <c r="GI156" i="7" s="1"/>
  <c r="GJ156" i="7" s="1"/>
  <c r="GK156" i="7" s="1"/>
  <c r="GL156" i="7" s="1"/>
  <c r="GM156" i="7" s="1"/>
  <c r="GN156" i="7" s="1"/>
  <c r="GO156" i="7" s="1"/>
  <c r="GP156" i="7" s="1"/>
  <c r="GQ156" i="7" s="1"/>
  <c r="GR156" i="7" s="1"/>
  <c r="GS156" i="7" s="1"/>
  <c r="GT156" i="7" s="1"/>
  <c r="GU156" i="7" s="1"/>
  <c r="GV156" i="7" s="1"/>
  <c r="GW156" i="7" s="1"/>
  <c r="GX156" i="7" s="1"/>
  <c r="GY156" i="7" s="1"/>
  <c r="GD83" i="7"/>
  <c r="GE83" i="7" s="1"/>
  <c r="GF83" i="7" s="1"/>
  <c r="GG83" i="7" s="1"/>
  <c r="GH83" i="7" s="1"/>
  <c r="GI83" i="7" s="1"/>
  <c r="GJ83" i="7" s="1"/>
  <c r="GK83" i="7" s="1"/>
  <c r="GL83" i="7" s="1"/>
  <c r="GM83" i="7" s="1"/>
  <c r="GN83" i="7" s="1"/>
  <c r="GO83" i="7" s="1"/>
  <c r="GP83" i="7" s="1"/>
  <c r="GQ83" i="7" s="1"/>
  <c r="GR83" i="7" s="1"/>
  <c r="GS83" i="7" s="1"/>
  <c r="GT83" i="7" s="1"/>
  <c r="GU83" i="7" s="1"/>
  <c r="GV83" i="7" s="1"/>
  <c r="GW83" i="7" s="1"/>
  <c r="GX83" i="7" s="1"/>
  <c r="GY83" i="7" s="1"/>
  <c r="GD138" i="7"/>
  <c r="GE138" i="7" s="1"/>
  <c r="GF138" i="7" s="1"/>
  <c r="GG138" i="7" s="1"/>
  <c r="GH138" i="7" s="1"/>
  <c r="GI138" i="7" s="1"/>
  <c r="GJ138" i="7" s="1"/>
  <c r="GK138" i="7" s="1"/>
  <c r="GL138" i="7" s="1"/>
  <c r="GM138" i="7" s="1"/>
  <c r="GN138" i="7" s="1"/>
  <c r="GO138" i="7" s="1"/>
  <c r="GP138" i="7" s="1"/>
  <c r="GQ138" i="7" s="1"/>
  <c r="GR138" i="7" s="1"/>
  <c r="GS138" i="7" s="1"/>
  <c r="GT138" i="7" s="1"/>
  <c r="GU138" i="7" s="1"/>
  <c r="GV138" i="7" s="1"/>
  <c r="GW138" i="7" s="1"/>
  <c r="GX138" i="7" s="1"/>
  <c r="GY138" i="7" s="1"/>
  <c r="GD85" i="7"/>
  <c r="GE85" i="7" s="1"/>
  <c r="GF85" i="7" s="1"/>
  <c r="GG85" i="7" s="1"/>
  <c r="GH85" i="7" s="1"/>
  <c r="GI85" i="7" s="1"/>
  <c r="GJ85" i="7" s="1"/>
  <c r="GK85" i="7" s="1"/>
  <c r="GL85" i="7" s="1"/>
  <c r="GM85" i="7" s="1"/>
  <c r="GN85" i="7" s="1"/>
  <c r="GO85" i="7" s="1"/>
  <c r="GP85" i="7" s="1"/>
  <c r="GQ85" i="7" s="1"/>
  <c r="GR85" i="7" s="1"/>
  <c r="GS85" i="7" s="1"/>
  <c r="GT85" i="7" s="1"/>
  <c r="GU85" i="7" s="1"/>
  <c r="GV85" i="7" s="1"/>
  <c r="GW85" i="7" s="1"/>
  <c r="GX85" i="7" s="1"/>
  <c r="GY85" i="7" s="1"/>
  <c r="GD86" i="7"/>
  <c r="GE86" i="7" s="1"/>
  <c r="GF86" i="7" s="1"/>
  <c r="GG86" i="7" s="1"/>
  <c r="GH86" i="7" s="1"/>
  <c r="GI86" i="7" s="1"/>
  <c r="GJ86" i="7" s="1"/>
  <c r="GK86" i="7" s="1"/>
  <c r="GL86" i="7" s="1"/>
  <c r="GM86" i="7" s="1"/>
  <c r="GN86" i="7" s="1"/>
  <c r="GO86" i="7" s="1"/>
  <c r="GP86" i="7" s="1"/>
  <c r="GQ86" i="7" s="1"/>
  <c r="GR86" i="7" s="1"/>
  <c r="GS86" i="7" s="1"/>
  <c r="GT86" i="7" s="1"/>
  <c r="GU86" i="7" s="1"/>
  <c r="GV86" i="7" s="1"/>
  <c r="GW86" i="7" s="1"/>
  <c r="GX86" i="7" s="1"/>
  <c r="GY86" i="7" s="1"/>
  <c r="GD66" i="7"/>
  <c r="GE66" i="7" s="1"/>
  <c r="GF66" i="7" s="1"/>
  <c r="GG66" i="7" s="1"/>
  <c r="GH66" i="7" s="1"/>
  <c r="GI66" i="7" s="1"/>
  <c r="GJ66" i="7" s="1"/>
  <c r="GK66" i="7" s="1"/>
  <c r="GL66" i="7" s="1"/>
  <c r="GM66" i="7" s="1"/>
  <c r="GN66" i="7" s="1"/>
  <c r="GO66" i="7" s="1"/>
  <c r="GP66" i="7" s="1"/>
  <c r="GQ66" i="7" s="1"/>
  <c r="GR66" i="7" s="1"/>
  <c r="GS66" i="7" s="1"/>
  <c r="GT66" i="7" s="1"/>
  <c r="GU66" i="7" s="1"/>
  <c r="GV66" i="7" s="1"/>
  <c r="GW66" i="7" s="1"/>
  <c r="GX66" i="7" s="1"/>
  <c r="GY66" i="7" s="1"/>
  <c r="GD88" i="7"/>
  <c r="GE88" i="7" s="1"/>
  <c r="GF88" i="7" s="1"/>
  <c r="GG88" i="7" s="1"/>
  <c r="GH88" i="7" s="1"/>
  <c r="GI88" i="7" s="1"/>
  <c r="GJ88" i="7" s="1"/>
  <c r="GK88" i="7" s="1"/>
  <c r="GL88" i="7" s="1"/>
  <c r="GM88" i="7" s="1"/>
  <c r="GN88" i="7" s="1"/>
  <c r="GO88" i="7" s="1"/>
  <c r="GP88" i="7" s="1"/>
  <c r="GQ88" i="7" s="1"/>
  <c r="GR88" i="7" s="1"/>
  <c r="GS88" i="7" s="1"/>
  <c r="GT88" i="7" s="1"/>
  <c r="GU88" i="7" s="1"/>
  <c r="GV88" i="7" s="1"/>
  <c r="GW88" i="7" s="1"/>
  <c r="GX88" i="7" s="1"/>
  <c r="GY88" i="7" s="1"/>
  <c r="GD136" i="7"/>
  <c r="GE136" i="7" s="1"/>
  <c r="GF136" i="7" s="1"/>
  <c r="GG136" i="7" s="1"/>
  <c r="GH136" i="7" s="1"/>
  <c r="GI136" i="7" s="1"/>
  <c r="GJ136" i="7" s="1"/>
  <c r="GK136" i="7" s="1"/>
  <c r="GL136" i="7" s="1"/>
  <c r="GM136" i="7" s="1"/>
  <c r="GN136" i="7" s="1"/>
  <c r="GO136" i="7" s="1"/>
  <c r="GP136" i="7" s="1"/>
  <c r="GQ136" i="7" s="1"/>
  <c r="GR136" i="7" s="1"/>
  <c r="GS136" i="7" s="1"/>
  <c r="GT136" i="7" s="1"/>
  <c r="GU136" i="7" s="1"/>
  <c r="GV136" i="7" s="1"/>
  <c r="GW136" i="7" s="1"/>
  <c r="GX136" i="7" s="1"/>
  <c r="GY136" i="7" s="1"/>
  <c r="GD122" i="7"/>
  <c r="GE122" i="7" s="1"/>
  <c r="GF122" i="7" s="1"/>
  <c r="GG122" i="7" s="1"/>
  <c r="GH122" i="7" s="1"/>
  <c r="GI122" i="7" s="1"/>
  <c r="GJ122" i="7" s="1"/>
  <c r="GK122" i="7" s="1"/>
  <c r="GL122" i="7" s="1"/>
  <c r="GM122" i="7" s="1"/>
  <c r="GN122" i="7" s="1"/>
  <c r="GO122" i="7" s="1"/>
  <c r="GP122" i="7" s="1"/>
  <c r="GQ122" i="7" s="1"/>
  <c r="GR122" i="7" s="1"/>
  <c r="GS122" i="7" s="1"/>
  <c r="GT122" i="7" s="1"/>
  <c r="GU122" i="7" s="1"/>
  <c r="GV122" i="7" s="1"/>
  <c r="GW122" i="7" s="1"/>
  <c r="GX122" i="7" s="1"/>
  <c r="GY122" i="7" s="1"/>
  <c r="GE109" i="7"/>
  <c r="GF109" i="7" s="1"/>
  <c r="GG109" i="7" s="1"/>
  <c r="GH109" i="7" s="1"/>
  <c r="GI109" i="7" s="1"/>
  <c r="GJ109" i="7" s="1"/>
  <c r="GK109" i="7" s="1"/>
  <c r="GL109" i="7" s="1"/>
  <c r="GM109" i="7" s="1"/>
  <c r="GN109" i="7" s="1"/>
  <c r="GO109" i="7" s="1"/>
  <c r="GP109" i="7" s="1"/>
  <c r="GQ109" i="7" s="1"/>
  <c r="GR109" i="7" s="1"/>
  <c r="GS109" i="7" s="1"/>
  <c r="GT109" i="7" s="1"/>
  <c r="GU109" i="7" s="1"/>
  <c r="GV109" i="7" s="1"/>
  <c r="GW109" i="7" s="1"/>
  <c r="GX109" i="7" s="1"/>
  <c r="GY109" i="7" s="1"/>
  <c r="GD94" i="7"/>
  <c r="GE94" i="7" s="1"/>
  <c r="GF94" i="7" s="1"/>
  <c r="GG94" i="7" s="1"/>
  <c r="GH94" i="7" s="1"/>
  <c r="GI94" i="7" s="1"/>
  <c r="GJ94" i="7" s="1"/>
  <c r="GK94" i="7" s="1"/>
  <c r="GL94" i="7" s="1"/>
  <c r="GM94" i="7" s="1"/>
  <c r="GN94" i="7" s="1"/>
  <c r="GO94" i="7" s="1"/>
  <c r="GP94" i="7" s="1"/>
  <c r="GQ94" i="7" s="1"/>
  <c r="GR94" i="7" s="1"/>
  <c r="GS94" i="7" s="1"/>
  <c r="GT94" i="7" s="1"/>
  <c r="GU94" i="7" s="1"/>
  <c r="GV94" i="7" s="1"/>
  <c r="GW94" i="7" s="1"/>
  <c r="GX94" i="7" s="1"/>
  <c r="GY94" i="7" s="1"/>
  <c r="GD128" i="7"/>
  <c r="GE128" i="7" s="1"/>
  <c r="GF128" i="7" s="1"/>
  <c r="GG128" i="7" s="1"/>
  <c r="GH128" i="7" s="1"/>
  <c r="GI128" i="7" s="1"/>
  <c r="GJ128" i="7" s="1"/>
  <c r="GK128" i="7" s="1"/>
  <c r="GL128" i="7" s="1"/>
  <c r="GM128" i="7" s="1"/>
  <c r="GN128" i="7" s="1"/>
  <c r="GO128" i="7" s="1"/>
  <c r="GP128" i="7" s="1"/>
  <c r="GQ128" i="7" s="1"/>
  <c r="GR128" i="7" s="1"/>
  <c r="GS128" i="7" s="1"/>
  <c r="GT128" i="7" s="1"/>
  <c r="GU128" i="7" s="1"/>
  <c r="GV128" i="7" s="1"/>
  <c r="GW128" i="7" s="1"/>
  <c r="GX128" i="7" s="1"/>
  <c r="GY128" i="7" s="1"/>
  <c r="GD97" i="7"/>
  <c r="GE97" i="7" s="1"/>
  <c r="GF97" i="7" s="1"/>
  <c r="GG97" i="7" s="1"/>
  <c r="GH97" i="7" s="1"/>
  <c r="GI97" i="7" s="1"/>
  <c r="GJ97" i="7" s="1"/>
  <c r="GK97" i="7" s="1"/>
  <c r="GL97" i="7" s="1"/>
  <c r="GM97" i="7" s="1"/>
  <c r="GN97" i="7" s="1"/>
  <c r="GO97" i="7" s="1"/>
  <c r="GP97" i="7" s="1"/>
  <c r="GQ97" i="7" s="1"/>
  <c r="GR97" i="7" s="1"/>
  <c r="GS97" i="7" s="1"/>
  <c r="GT97" i="7" s="1"/>
  <c r="GU97" i="7" s="1"/>
  <c r="GV97" i="7" s="1"/>
  <c r="GW97" i="7" s="1"/>
  <c r="GX97" i="7" s="1"/>
  <c r="GY97" i="7" s="1"/>
  <c r="GC62" i="7"/>
  <c r="GD62" i="7" s="1"/>
  <c r="GE62" i="7" s="1"/>
  <c r="GF62" i="7" s="1"/>
  <c r="GG62" i="7" s="1"/>
  <c r="GH62" i="7" s="1"/>
  <c r="GI62" i="7" s="1"/>
  <c r="GJ62" i="7" s="1"/>
  <c r="GK62" i="7" s="1"/>
  <c r="GL62" i="7" s="1"/>
  <c r="GM62" i="7" s="1"/>
  <c r="GN62" i="7" s="1"/>
  <c r="GO62" i="7" s="1"/>
  <c r="GP62" i="7" s="1"/>
  <c r="GQ62" i="7" s="1"/>
  <c r="GR62" i="7" s="1"/>
  <c r="GS62" i="7" s="1"/>
  <c r="GT62" i="7" s="1"/>
  <c r="GU62" i="7" s="1"/>
  <c r="GV62" i="7" s="1"/>
  <c r="GW62" i="7" s="1"/>
  <c r="GX62" i="7" s="1"/>
  <c r="GY62" i="7" s="1"/>
  <c r="HG98" i="7"/>
  <c r="HG201" i="7" s="1"/>
  <c r="IG201" i="7" s="1"/>
  <c r="IH201" i="7" s="1"/>
  <c r="HM98" i="7"/>
  <c r="HM201" i="7" s="1"/>
  <c r="HJ98" i="7"/>
  <c r="HJ201" i="7" s="1"/>
  <c r="HI98" i="7"/>
  <c r="HI201" i="7" s="1"/>
  <c r="HI108" i="7"/>
  <c r="HI211" i="7" s="1"/>
  <c r="HH108" i="7"/>
  <c r="HH211" i="7" s="1"/>
  <c r="HG108" i="7"/>
  <c r="HG211" i="7" s="1"/>
  <c r="IG211" i="7" s="1"/>
  <c r="HM108" i="7"/>
  <c r="HM211" i="7" s="1"/>
  <c r="HJ108" i="7"/>
  <c r="HJ211" i="7" s="1"/>
  <c r="HK108" i="7"/>
  <c r="HK211" i="7" s="1"/>
  <c r="HL98" i="7"/>
  <c r="HL201" i="7" s="1"/>
  <c r="HH162" i="7"/>
  <c r="HH265" i="7" s="1"/>
  <c r="IA162" i="7"/>
  <c r="IA265" i="7" s="1"/>
  <c r="HI162" i="7"/>
  <c r="HI265" i="7" s="1"/>
  <c r="HQ162" i="7"/>
  <c r="HQ265" i="7" s="1"/>
  <c r="HJ162" i="7"/>
  <c r="HJ265" i="7" s="1"/>
  <c r="HK162" i="7"/>
  <c r="HK265" i="7" s="1"/>
  <c r="HL162" i="7"/>
  <c r="HL265" i="7" s="1"/>
  <c r="HM162" i="7"/>
  <c r="HM265" i="7" s="1"/>
  <c r="HE163" i="7"/>
  <c r="HG162" i="7"/>
  <c r="HG265" i="7" s="1"/>
  <c r="IG265" i="7" s="1"/>
  <c r="HV162" i="7"/>
  <c r="HV265" i="7" s="1"/>
  <c r="HI126" i="7"/>
  <c r="HI229" i="7" s="1"/>
  <c r="HJ126" i="7"/>
  <c r="HJ229" i="7" s="1"/>
  <c r="HK126" i="7"/>
  <c r="HK229" i="7" s="1"/>
  <c r="HL126" i="7"/>
  <c r="HL229" i="7" s="1"/>
  <c r="HM126" i="7"/>
  <c r="HM229" i="7" s="1"/>
  <c r="HG126" i="7"/>
  <c r="HG229" i="7" s="1"/>
  <c r="IG229" i="7" s="1"/>
  <c r="HH126" i="7"/>
  <c r="HH229" i="7" s="1"/>
  <c r="HE127" i="7"/>
  <c r="HJ117" i="7"/>
  <c r="HJ220" i="7" s="1"/>
  <c r="HK117" i="7"/>
  <c r="HK220" i="7" s="1"/>
  <c r="HL117" i="7"/>
  <c r="HL220" i="7" s="1"/>
  <c r="HM117" i="7"/>
  <c r="HM220" i="7" s="1"/>
  <c r="HG117" i="7"/>
  <c r="HG220" i="7" s="1"/>
  <c r="IG220" i="7" s="1"/>
  <c r="HH117" i="7"/>
  <c r="HH220" i="7" s="1"/>
  <c r="HE118" i="7"/>
  <c r="HI117" i="7"/>
  <c r="HI220" i="7" s="1"/>
  <c r="HG144" i="7"/>
  <c r="HG247" i="7" s="1"/>
  <c r="IG247" i="7" s="1"/>
  <c r="HH144" i="7"/>
  <c r="HH247" i="7" s="1"/>
  <c r="HE145" i="7"/>
  <c r="IA145" i="7" s="1"/>
  <c r="IA248" i="7" s="1"/>
  <c r="HI144" i="7"/>
  <c r="HI247" i="7" s="1"/>
  <c r="HJ144" i="7"/>
  <c r="HJ247" i="7" s="1"/>
  <c r="HK144" i="7"/>
  <c r="HK247" i="7" s="1"/>
  <c r="HL144" i="7"/>
  <c r="HL247" i="7" s="1"/>
  <c r="HM144" i="7"/>
  <c r="HM247" i="7" s="1"/>
  <c r="HJ153" i="7"/>
  <c r="HJ256" i="7" s="1"/>
  <c r="HK153" i="7"/>
  <c r="HK256" i="7" s="1"/>
  <c r="HL153" i="7"/>
  <c r="HL256" i="7" s="1"/>
  <c r="HM153" i="7"/>
  <c r="HM256" i="7" s="1"/>
  <c r="HG153" i="7"/>
  <c r="HG256" i="7" s="1"/>
  <c r="IG256" i="7" s="1"/>
  <c r="HH153" i="7"/>
  <c r="HH256" i="7" s="1"/>
  <c r="HV153" i="7"/>
  <c r="HV256" i="7" s="1"/>
  <c r="HI153" i="7"/>
  <c r="HI256" i="7" s="1"/>
  <c r="HE154" i="7"/>
  <c r="IA153" i="7"/>
  <c r="IA256" i="7" s="1"/>
  <c r="HQ153" i="7"/>
  <c r="HQ256" i="7" s="1"/>
  <c r="HK135" i="7"/>
  <c r="HK238" i="7" s="1"/>
  <c r="HL135" i="7"/>
  <c r="HL238" i="7" s="1"/>
  <c r="HM135" i="7"/>
  <c r="HM238" i="7" s="1"/>
  <c r="HG135" i="7"/>
  <c r="HG238" i="7" s="1"/>
  <c r="IG238" i="7" s="1"/>
  <c r="HH135" i="7"/>
  <c r="HH238" i="7" s="1"/>
  <c r="HE136" i="7"/>
  <c r="HJ135" i="7"/>
  <c r="HJ238" i="7" s="1"/>
  <c r="HI135" i="7"/>
  <c r="HI238" i="7" s="1"/>
  <c r="HL108" i="7"/>
  <c r="HL211" i="7" s="1"/>
  <c r="HM171" i="7"/>
  <c r="HM274" i="7" s="1"/>
  <c r="HE172" i="7"/>
  <c r="IA171" i="7"/>
  <c r="IA274" i="7" s="1"/>
  <c r="HG171" i="7"/>
  <c r="HG274" i="7" s="1"/>
  <c r="IG274" i="7" s="1"/>
  <c r="HV171" i="7"/>
  <c r="HV274" i="7" s="1"/>
  <c r="HH171" i="7"/>
  <c r="HH274" i="7" s="1"/>
  <c r="HQ171" i="7"/>
  <c r="HQ274" i="7" s="1"/>
  <c r="HI171" i="7"/>
  <c r="HI274" i="7" s="1"/>
  <c r="HJ171" i="7"/>
  <c r="HJ274" i="7" s="1"/>
  <c r="HL171" i="7"/>
  <c r="HL274" i="7" s="1"/>
  <c r="HK171" i="7"/>
  <c r="HK274" i="7" s="1"/>
  <c r="HF129" i="7"/>
  <c r="HF179" i="7"/>
  <c r="HF232" i="7"/>
  <c r="HF149" i="7"/>
  <c r="HF202" i="7"/>
  <c r="HF139" i="7"/>
  <c r="HF212" i="7"/>
  <c r="HF119" i="7"/>
  <c r="HF252" i="7"/>
  <c r="HF99" i="7"/>
  <c r="HH99" i="7" s="1"/>
  <c r="HH202" i="7" s="1"/>
  <c r="HF282" i="7"/>
  <c r="HF109" i="7"/>
  <c r="HG109" i="7" s="1"/>
  <c r="HG212" i="7" s="1"/>
  <c r="IG212" i="7" s="1"/>
  <c r="HF169" i="7"/>
  <c r="HF242" i="7"/>
  <c r="HF192" i="7"/>
  <c r="HF272" i="7"/>
  <c r="HF89" i="7"/>
  <c r="HF159" i="7"/>
  <c r="HF222" i="7"/>
  <c r="HF262" i="7"/>
  <c r="HL88" i="7"/>
  <c r="HL191" i="7" s="1"/>
  <c r="HK88" i="7"/>
  <c r="HK191" i="7" s="1"/>
  <c r="HJ88" i="7"/>
  <c r="HJ191" i="7" s="1"/>
  <c r="HG88" i="7"/>
  <c r="HG191" i="7" s="1"/>
  <c r="IG191" i="7" s="1"/>
  <c r="HM88" i="7"/>
  <c r="HM191" i="7" s="1"/>
  <c r="HH88" i="7"/>
  <c r="HH191" i="7" s="1"/>
  <c r="HI88" i="7"/>
  <c r="HI191" i="7" s="1"/>
  <c r="HI109" i="7"/>
  <c r="HI212" i="7" s="1"/>
  <c r="HJ109" i="7"/>
  <c r="HJ212" i="7" s="1"/>
  <c r="IA85" i="7"/>
  <c r="IA188" i="7" s="1"/>
  <c r="IA105" i="7"/>
  <c r="IA208" i="7" s="1"/>
  <c r="IA95" i="7"/>
  <c r="IA198" i="7" s="1"/>
  <c r="IA115" i="7"/>
  <c r="IA218" i="7" s="1"/>
  <c r="IA125" i="7"/>
  <c r="IA228" i="7" s="1"/>
  <c r="IA135" i="7"/>
  <c r="IA238" i="7" s="1"/>
  <c r="HI99" i="7"/>
  <c r="HI202" i="7" s="1"/>
  <c r="HV105" i="7"/>
  <c r="HV208" i="7" s="1"/>
  <c r="HV85" i="7"/>
  <c r="HV188" i="7" s="1"/>
  <c r="HV95" i="7"/>
  <c r="HV198" i="7" s="1"/>
  <c r="HV115" i="7"/>
  <c r="HV218" i="7" s="1"/>
  <c r="HV125" i="7"/>
  <c r="HV228" i="7" s="1"/>
  <c r="HV135" i="7"/>
  <c r="HV238" i="7" s="1"/>
  <c r="HQ95" i="7"/>
  <c r="HQ198" i="7" s="1"/>
  <c r="HQ85" i="7"/>
  <c r="HQ188" i="7" s="1"/>
  <c r="HQ105" i="7"/>
  <c r="HQ208" i="7" s="1"/>
  <c r="HQ115" i="7"/>
  <c r="HQ218" i="7" s="1"/>
  <c r="HQ125" i="7"/>
  <c r="HQ228" i="7" s="1"/>
  <c r="HQ135" i="7"/>
  <c r="HQ238" i="7" s="1"/>
  <c r="AD9" i="7"/>
  <c r="AE9" i="7" s="1"/>
  <c r="AF9" i="7" s="1"/>
  <c r="AG9" i="7" s="1"/>
  <c r="AH9" i="7" s="1"/>
  <c r="AI9" i="7" s="1"/>
  <c r="AJ9" i="7" s="1"/>
  <c r="AK9" i="7" s="1"/>
  <c r="AL9" i="7" s="1"/>
  <c r="AM9" i="7" s="1"/>
  <c r="AN9" i="7" s="1"/>
  <c r="AO9" i="7" s="1"/>
  <c r="AP9" i="7" s="1"/>
  <c r="AQ9" i="7" s="1"/>
  <c r="AR9" i="7" s="1"/>
  <c r="AS9" i="7" s="1"/>
  <c r="AT9" i="7" s="1"/>
  <c r="AU9" i="7" s="1"/>
  <c r="AV9" i="7" s="1"/>
  <c r="AW9" i="7" s="1"/>
  <c r="AX9" i="7" s="1"/>
  <c r="AY9" i="7" s="1"/>
  <c r="AZ9" i="7" s="1"/>
  <c r="BA9" i="7" s="1"/>
  <c r="BB9" i="7" s="1"/>
  <c r="IB85" i="7"/>
  <c r="IB188" i="7" s="1"/>
  <c r="HY114" i="7"/>
  <c r="HY217" i="7" s="1"/>
  <c r="HN114" i="7"/>
  <c r="HN217" i="7" s="1"/>
  <c r="IB114" i="7"/>
  <c r="IB217" i="7" s="1"/>
  <c r="HT123" i="7"/>
  <c r="HT226" i="7" s="1"/>
  <c r="HW123" i="7"/>
  <c r="HW226" i="7" s="1"/>
  <c r="HR123" i="7"/>
  <c r="HR226" i="7" s="1"/>
  <c r="IB123" i="7"/>
  <c r="IB226" i="7" s="1"/>
  <c r="IE123" i="7"/>
  <c r="IE226" i="7" s="1"/>
  <c r="HZ123" i="7"/>
  <c r="HZ226" i="7" s="1"/>
  <c r="HU123" i="7"/>
  <c r="HU226" i="7" s="1"/>
  <c r="HP123" i="7"/>
  <c r="HP226" i="7" s="1"/>
  <c r="HS123" i="7"/>
  <c r="HS226" i="7" s="1"/>
  <c r="IC123" i="7"/>
  <c r="IC226" i="7" s="1"/>
  <c r="HX123" i="7"/>
  <c r="HX226" i="7" s="1"/>
  <c r="HN123" i="7"/>
  <c r="HN226" i="7" s="1"/>
  <c r="ID123" i="7"/>
  <c r="ID226" i="7" s="1"/>
  <c r="HY123" i="7"/>
  <c r="HY226" i="7" s="1"/>
  <c r="HO123" i="7"/>
  <c r="HO226" i="7" s="1"/>
  <c r="HT114" i="7"/>
  <c r="HT217" i="7" s="1"/>
  <c r="HX114" i="7"/>
  <c r="HX217" i="7" s="1"/>
  <c r="IB132" i="7"/>
  <c r="IB235" i="7" s="1"/>
  <c r="IE132" i="7"/>
  <c r="IE235" i="7" s="1"/>
  <c r="HZ132" i="7"/>
  <c r="HZ235" i="7" s="1"/>
  <c r="HT132" i="7"/>
  <c r="HT235" i="7" s="1"/>
  <c r="HW132" i="7"/>
  <c r="HW235" i="7" s="1"/>
  <c r="HU132" i="7"/>
  <c r="HU235" i="7" s="1"/>
  <c r="HP132" i="7"/>
  <c r="HP235" i="7" s="1"/>
  <c r="IC132" i="7"/>
  <c r="IC235" i="7" s="1"/>
  <c r="HX132" i="7"/>
  <c r="HX235" i="7" s="1"/>
  <c r="HN132" i="7"/>
  <c r="HN235" i="7" s="1"/>
  <c r="IN235" i="7" s="1"/>
  <c r="HR132" i="7"/>
  <c r="HR235" i="7" s="1"/>
  <c r="ID132" i="7"/>
  <c r="ID235" i="7" s="1"/>
  <c r="HY132" i="7"/>
  <c r="HY235" i="7" s="1"/>
  <c r="HS132" i="7"/>
  <c r="HS235" i="7" s="1"/>
  <c r="HO132" i="7"/>
  <c r="HO235" i="7" s="1"/>
  <c r="HS114" i="7"/>
  <c r="HS217" i="7" s="1"/>
  <c r="HP114" i="7"/>
  <c r="HP217" i="7" s="1"/>
  <c r="IB141" i="7"/>
  <c r="IB244" i="7" s="1"/>
  <c r="IE141" i="7"/>
  <c r="IE244" i="7" s="1"/>
  <c r="HW141" i="7"/>
  <c r="HW244" i="7" s="1"/>
  <c r="HU141" i="7"/>
  <c r="HU244" i="7" s="1"/>
  <c r="HP141" i="7"/>
  <c r="HP244" i="7" s="1"/>
  <c r="IC141" i="7"/>
  <c r="IC244" i="7" s="1"/>
  <c r="HX141" i="7"/>
  <c r="HX244" i="7" s="1"/>
  <c r="HT141" i="7"/>
  <c r="HT244" i="7" s="1"/>
  <c r="HN141" i="7"/>
  <c r="HN244" i="7" s="1"/>
  <c r="HZ141" i="7"/>
  <c r="HZ244" i="7" s="1"/>
  <c r="ID141" i="7"/>
  <c r="ID244" i="7" s="1"/>
  <c r="HY141" i="7"/>
  <c r="HY244" i="7" s="1"/>
  <c r="HS141" i="7"/>
  <c r="HS244" i="7" s="1"/>
  <c r="HO141" i="7"/>
  <c r="HO244" i="7" s="1"/>
  <c r="HR141" i="7"/>
  <c r="HR244" i="7" s="1"/>
  <c r="IE114" i="7"/>
  <c r="IE217" i="7" s="1"/>
  <c r="HZ114" i="7"/>
  <c r="HZ217" i="7" s="1"/>
  <c r="HW114" i="7"/>
  <c r="HW217" i="7" s="1"/>
  <c r="IC114" i="7"/>
  <c r="IC217" i="7" s="1"/>
  <c r="HR114" i="7"/>
  <c r="HR217" i="7" s="1"/>
  <c r="HO114" i="7"/>
  <c r="HO217" i="7" s="1"/>
  <c r="ID150" i="7"/>
  <c r="ID253" i="7" s="1"/>
  <c r="HX150" i="7"/>
  <c r="HX253" i="7" s="1"/>
  <c r="HP150" i="7"/>
  <c r="HP253" i="7" s="1"/>
  <c r="HU150" i="7"/>
  <c r="HU253" i="7" s="1"/>
  <c r="HR150" i="7"/>
  <c r="HR253" i="7" s="1"/>
  <c r="HN150" i="7"/>
  <c r="HN253" i="7" s="1"/>
  <c r="IE150" i="7"/>
  <c r="IE253" i="7" s="1"/>
  <c r="HZ150" i="7"/>
  <c r="HZ253" i="7" s="1"/>
  <c r="HY150" i="7"/>
  <c r="HY253" i="7" s="1"/>
  <c r="HS150" i="7"/>
  <c r="HS253" i="7" s="1"/>
  <c r="HO150" i="7"/>
  <c r="HO253" i="7" s="1"/>
  <c r="HW150" i="7"/>
  <c r="HW253" i="7" s="1"/>
  <c r="HT150" i="7"/>
  <c r="HT253" i="7" s="1"/>
  <c r="IC150" i="7"/>
  <c r="IC253" i="7" s="1"/>
  <c r="IB150" i="7"/>
  <c r="IB253" i="7" s="1"/>
  <c r="HU114" i="7"/>
  <c r="HU217" i="7" s="1"/>
  <c r="HW85" i="7"/>
  <c r="HW188" i="7" s="1"/>
  <c r="HO105" i="7"/>
  <c r="HO208" i="7" s="1"/>
  <c r="HW105" i="7"/>
  <c r="HW208" i="7" s="1"/>
  <c r="IE105" i="7"/>
  <c r="IE208" i="7" s="1"/>
  <c r="HP105" i="7"/>
  <c r="HP208" i="7" s="1"/>
  <c r="HX105" i="7"/>
  <c r="HX208" i="7" s="1"/>
  <c r="HY105" i="7"/>
  <c r="HY208" i="7" s="1"/>
  <c r="HR105" i="7"/>
  <c r="HR208" i="7" s="1"/>
  <c r="HZ105" i="7"/>
  <c r="HZ208" i="7" s="1"/>
  <c r="HS105" i="7"/>
  <c r="HS208" i="7" s="1"/>
  <c r="HT105" i="7"/>
  <c r="HT208" i="7" s="1"/>
  <c r="IB105" i="7"/>
  <c r="IB208" i="7" s="1"/>
  <c r="HU105" i="7"/>
  <c r="HU208" i="7" s="1"/>
  <c r="IC105" i="7"/>
  <c r="IC208" i="7" s="1"/>
  <c r="HN105" i="7"/>
  <c r="HN208" i="7" s="1"/>
  <c r="ID105" i="7"/>
  <c r="ID208" i="7" s="1"/>
  <c r="HO85" i="7"/>
  <c r="HO188" i="7" s="1"/>
  <c r="HS85" i="7"/>
  <c r="HS188" i="7" s="1"/>
  <c r="HY85" i="7"/>
  <c r="HY188" i="7" s="1"/>
  <c r="HX85" i="7"/>
  <c r="HX188" i="7" s="1"/>
  <c r="IC85" i="7"/>
  <c r="IC188" i="7" s="1"/>
  <c r="IE85" i="7"/>
  <c r="IE188" i="7" s="1"/>
  <c r="HY95" i="7"/>
  <c r="HY198" i="7" s="1"/>
  <c r="HR95" i="7"/>
  <c r="HR198" i="7" s="1"/>
  <c r="HZ95" i="7"/>
  <c r="HZ198" i="7" s="1"/>
  <c r="HS95" i="7"/>
  <c r="HS198" i="7" s="1"/>
  <c r="HT95" i="7"/>
  <c r="HT198" i="7" s="1"/>
  <c r="IB95" i="7"/>
  <c r="IB198" i="7" s="1"/>
  <c r="HU95" i="7"/>
  <c r="HU198" i="7" s="1"/>
  <c r="IC95" i="7"/>
  <c r="IC198" i="7" s="1"/>
  <c r="HN95" i="7"/>
  <c r="HN198" i="7" s="1"/>
  <c r="IN198" i="7" s="1"/>
  <c r="ID95" i="7"/>
  <c r="ID198" i="7" s="1"/>
  <c r="HO95" i="7"/>
  <c r="HO198" i="7" s="1"/>
  <c r="HW95" i="7"/>
  <c r="HW198" i="7" s="1"/>
  <c r="IE95" i="7"/>
  <c r="IE198" i="7" s="1"/>
  <c r="HP95" i="7"/>
  <c r="HP198" i="7" s="1"/>
  <c r="HX95" i="7"/>
  <c r="HX198" i="7" s="1"/>
  <c r="AJ8" i="9"/>
  <c r="AJ7" i="9"/>
  <c r="AK7" i="9" s="1"/>
  <c r="AL7" i="9" s="1"/>
  <c r="AM7" i="9" s="1"/>
  <c r="AN7" i="9" s="1"/>
  <c r="AO7" i="9" s="1"/>
  <c r="AP7" i="9" s="1"/>
  <c r="AQ7" i="9" s="1"/>
  <c r="AR7" i="9" s="1"/>
  <c r="AS7" i="9" s="1"/>
  <c r="AT7" i="9" s="1"/>
  <c r="AU7" i="9" s="1"/>
  <c r="AV7" i="9" s="1"/>
  <c r="AW7" i="9" s="1"/>
  <c r="AX7" i="9" s="1"/>
  <c r="AY7" i="9" s="1"/>
  <c r="AZ7" i="9" s="1"/>
  <c r="BA7" i="9" s="1"/>
  <c r="BB7" i="9" s="1"/>
  <c r="BC7" i="9" s="1"/>
  <c r="BD7" i="9" s="1"/>
  <c r="BE7" i="9" s="1"/>
  <c r="BF7" i="9" s="1"/>
  <c r="BG7" i="9" s="1"/>
  <c r="BI27" i="7"/>
  <c r="IB115" i="7"/>
  <c r="IB218" i="7" s="1"/>
  <c r="B12" i="5"/>
  <c r="C12" i="5" s="1"/>
  <c r="HH125" i="9" l="1"/>
  <c r="HN155" i="9"/>
  <c r="HQ158" i="9"/>
  <c r="HG80" i="9"/>
  <c r="HI97" i="9"/>
  <c r="HO158" i="9"/>
  <c r="HL65" i="9"/>
  <c r="IA156" i="9"/>
  <c r="HU159" i="9"/>
  <c r="HG89" i="9"/>
  <c r="HI158" i="9"/>
  <c r="HO156" i="9"/>
  <c r="HZ159" i="9"/>
  <c r="HY157" i="9"/>
  <c r="HM156" i="9"/>
  <c r="HO157" i="9"/>
  <c r="HG159" i="9"/>
  <c r="GH125" i="9"/>
  <c r="GI125" i="9" s="1"/>
  <c r="GJ125" i="9" s="1"/>
  <c r="GK125" i="9" s="1"/>
  <c r="GL125" i="9" s="1"/>
  <c r="GM125" i="9" s="1"/>
  <c r="GN125" i="9" s="1"/>
  <c r="GO125" i="9" s="1"/>
  <c r="GP125" i="9" s="1"/>
  <c r="GQ125" i="9" s="1"/>
  <c r="GR125" i="9" s="1"/>
  <c r="GS125" i="9" s="1"/>
  <c r="GT125" i="9" s="1"/>
  <c r="GU125" i="9" s="1"/>
  <c r="GV125" i="9" s="1"/>
  <c r="GW125" i="9" s="1"/>
  <c r="GX125" i="9" s="1"/>
  <c r="GY125" i="9" s="1"/>
  <c r="GZ125" i="9" s="1"/>
  <c r="HA125" i="9" s="1"/>
  <c r="HB125" i="9" s="1"/>
  <c r="HZ155" i="9"/>
  <c r="HQ62" i="9"/>
  <c r="HX155" i="9"/>
  <c r="HO159" i="9"/>
  <c r="IB157" i="9"/>
  <c r="HN73" i="9"/>
  <c r="HM154" i="9"/>
  <c r="HP127" i="9"/>
  <c r="HI70" i="9"/>
  <c r="HV65" i="9"/>
  <c r="HH158" i="9"/>
  <c r="HU158" i="9"/>
  <c r="HS158" i="9"/>
  <c r="HS155" i="9"/>
  <c r="HI155" i="9"/>
  <c r="IB155" i="9"/>
  <c r="HR156" i="9"/>
  <c r="HH156" i="9"/>
  <c r="IC156" i="9"/>
  <c r="HX159" i="9"/>
  <c r="HH159" i="9"/>
  <c r="HS159" i="9"/>
  <c r="HZ157" i="9"/>
  <c r="HH157" i="9"/>
  <c r="HU157" i="9"/>
  <c r="HH74" i="9"/>
  <c r="HJ86" i="9"/>
  <c r="HV149" i="9"/>
  <c r="HN70" i="9"/>
  <c r="HW158" i="9"/>
  <c r="HM158" i="9"/>
  <c r="HK158" i="9"/>
  <c r="HK155" i="9"/>
  <c r="HT155" i="9"/>
  <c r="HV155" i="9"/>
  <c r="HJ156" i="9"/>
  <c r="HW156" i="9"/>
  <c r="HU156" i="9"/>
  <c r="HW159" i="9"/>
  <c r="IC159" i="9"/>
  <c r="HK159" i="9"/>
  <c r="HJ157" i="9"/>
  <c r="HW157" i="9"/>
  <c r="HM157" i="9"/>
  <c r="HW149" i="9"/>
  <c r="HJ97" i="9"/>
  <c r="HQ65" i="9"/>
  <c r="HG158" i="9"/>
  <c r="IB158" i="9"/>
  <c r="HZ158" i="9"/>
  <c r="HR155" i="9"/>
  <c r="HP155" i="9"/>
  <c r="HY156" i="9"/>
  <c r="HG156" i="9"/>
  <c r="HS156" i="9"/>
  <c r="HM159" i="9"/>
  <c r="HR159" i="9"/>
  <c r="HQ157" i="9"/>
  <c r="HG157" i="9"/>
  <c r="HT157" i="9"/>
  <c r="HG138" i="9"/>
  <c r="HJ149" i="9"/>
  <c r="HN97" i="9"/>
  <c r="HR65" i="9"/>
  <c r="HG147" i="9"/>
  <c r="HV158" i="9"/>
  <c r="HT158" i="9"/>
  <c r="HR158" i="9"/>
  <c r="HJ155" i="9"/>
  <c r="HH155" i="9"/>
  <c r="IC155" i="9"/>
  <c r="HQ156" i="9"/>
  <c r="HK156" i="9"/>
  <c r="IB156" i="9"/>
  <c r="HP159" i="9"/>
  <c r="IB159" i="9"/>
  <c r="HJ159" i="9"/>
  <c r="HI157" i="9"/>
  <c r="HV157" i="9"/>
  <c r="HL157" i="9"/>
  <c r="HG152" i="9"/>
  <c r="HY154" i="9"/>
  <c r="IB86" i="9"/>
  <c r="HN158" i="9"/>
  <c r="HL158" i="9"/>
  <c r="HJ158" i="9"/>
  <c r="HL155" i="9"/>
  <c r="HW155" i="9"/>
  <c r="HU155" i="9"/>
  <c r="HI156" i="9"/>
  <c r="HV156" i="9"/>
  <c r="HT156" i="9"/>
  <c r="HV159" i="9"/>
  <c r="HT159" i="9"/>
  <c r="HY159" i="9"/>
  <c r="HR157" i="9"/>
  <c r="HN157" i="9"/>
  <c r="IA157" i="9"/>
  <c r="HZ154" i="9"/>
  <c r="IC127" i="9"/>
  <c r="HW136" i="9"/>
  <c r="HX158" i="9"/>
  <c r="HY158" i="9"/>
  <c r="HY155" i="9"/>
  <c r="HO155" i="9"/>
  <c r="HM155" i="9"/>
  <c r="HX156" i="9"/>
  <c r="HN156" i="9"/>
  <c r="HL156" i="9"/>
  <c r="HN159" i="9"/>
  <c r="HL159" i="9"/>
  <c r="HQ159" i="9"/>
  <c r="HX157" i="9"/>
  <c r="HS157" i="9"/>
  <c r="HV62" i="9"/>
  <c r="HL127" i="9"/>
  <c r="IA70" i="9"/>
  <c r="HP158" i="9"/>
  <c r="IC158" i="9"/>
  <c r="IA158" i="9"/>
  <c r="IA155" i="9"/>
  <c r="HQ155" i="9"/>
  <c r="HG155" i="9"/>
  <c r="HZ156" i="9"/>
  <c r="HP156" i="9"/>
  <c r="IA159" i="9"/>
  <c r="HI159" i="9"/>
  <c r="HP157" i="9"/>
  <c r="IC157" i="9"/>
  <c r="HK157" i="9"/>
  <c r="GG89" i="9"/>
  <c r="GH89" i="9" s="1"/>
  <c r="GI89" i="9" s="1"/>
  <c r="GJ89" i="9" s="1"/>
  <c r="GK89" i="9" s="1"/>
  <c r="GL89" i="9" s="1"/>
  <c r="GM89" i="9" s="1"/>
  <c r="GN89" i="9" s="1"/>
  <c r="GO89" i="9" s="1"/>
  <c r="GP89" i="9" s="1"/>
  <c r="GQ89" i="9" s="1"/>
  <c r="GR89" i="9" s="1"/>
  <c r="GS89" i="9" s="1"/>
  <c r="GT89" i="9" s="1"/>
  <c r="GU89" i="9" s="1"/>
  <c r="GV89" i="9" s="1"/>
  <c r="GW89" i="9" s="1"/>
  <c r="GX89" i="9" s="1"/>
  <c r="GY89" i="9" s="1"/>
  <c r="GZ89" i="9" s="1"/>
  <c r="HA89" i="9" s="1"/>
  <c r="HB89" i="9" s="1"/>
  <c r="GH147" i="9"/>
  <c r="GI147" i="9" s="1"/>
  <c r="GJ147" i="9" s="1"/>
  <c r="GK147" i="9" s="1"/>
  <c r="GL147" i="9" s="1"/>
  <c r="GM147" i="9" s="1"/>
  <c r="GN147" i="9" s="1"/>
  <c r="GO147" i="9" s="1"/>
  <c r="GP147" i="9" s="1"/>
  <c r="GQ147" i="9" s="1"/>
  <c r="GR147" i="9" s="1"/>
  <c r="GS147" i="9" s="1"/>
  <c r="GT147" i="9" s="1"/>
  <c r="GU147" i="9" s="1"/>
  <c r="GV147" i="9" s="1"/>
  <c r="GW147" i="9" s="1"/>
  <c r="GX147" i="9" s="1"/>
  <c r="GY147" i="9" s="1"/>
  <c r="GZ147" i="9" s="1"/>
  <c r="HA147" i="9" s="1"/>
  <c r="HB147" i="9" s="1"/>
  <c r="HH147" i="9"/>
  <c r="GG64" i="9"/>
  <c r="HG64" i="9"/>
  <c r="GG77" i="9"/>
  <c r="GH77" i="9" s="1"/>
  <c r="GI77" i="9" s="1"/>
  <c r="GJ77" i="9" s="1"/>
  <c r="GK77" i="9" s="1"/>
  <c r="GL77" i="9" s="1"/>
  <c r="GM77" i="9" s="1"/>
  <c r="GN77" i="9" s="1"/>
  <c r="GO77" i="9" s="1"/>
  <c r="GP77" i="9" s="1"/>
  <c r="GQ77" i="9" s="1"/>
  <c r="GR77" i="9" s="1"/>
  <c r="GS77" i="9" s="1"/>
  <c r="GT77" i="9" s="1"/>
  <c r="GU77" i="9" s="1"/>
  <c r="GV77" i="9" s="1"/>
  <c r="GW77" i="9" s="1"/>
  <c r="GX77" i="9" s="1"/>
  <c r="GY77" i="9" s="1"/>
  <c r="GZ77" i="9" s="1"/>
  <c r="HA77" i="9" s="1"/>
  <c r="HB77" i="9" s="1"/>
  <c r="HG77" i="9"/>
  <c r="GG146" i="9"/>
  <c r="GH146" i="9" s="1"/>
  <c r="GI146" i="9" s="1"/>
  <c r="GJ146" i="9" s="1"/>
  <c r="GK146" i="9" s="1"/>
  <c r="GL146" i="9" s="1"/>
  <c r="GM146" i="9" s="1"/>
  <c r="GN146" i="9" s="1"/>
  <c r="GO146" i="9" s="1"/>
  <c r="GP146" i="9" s="1"/>
  <c r="GQ146" i="9" s="1"/>
  <c r="GR146" i="9" s="1"/>
  <c r="GS146" i="9" s="1"/>
  <c r="GT146" i="9" s="1"/>
  <c r="GU146" i="9" s="1"/>
  <c r="GV146" i="9" s="1"/>
  <c r="GW146" i="9" s="1"/>
  <c r="GX146" i="9" s="1"/>
  <c r="GY146" i="9" s="1"/>
  <c r="GZ146" i="9" s="1"/>
  <c r="HA146" i="9" s="1"/>
  <c r="HB146" i="9" s="1"/>
  <c r="HG146" i="9"/>
  <c r="GG104" i="9"/>
  <c r="GH104" i="9" s="1"/>
  <c r="GI104" i="9" s="1"/>
  <c r="GJ104" i="9" s="1"/>
  <c r="GK104" i="9" s="1"/>
  <c r="GL104" i="9" s="1"/>
  <c r="GM104" i="9" s="1"/>
  <c r="GN104" i="9" s="1"/>
  <c r="GO104" i="9" s="1"/>
  <c r="GP104" i="9" s="1"/>
  <c r="GQ104" i="9" s="1"/>
  <c r="GR104" i="9" s="1"/>
  <c r="GS104" i="9" s="1"/>
  <c r="GT104" i="9" s="1"/>
  <c r="GU104" i="9" s="1"/>
  <c r="GV104" i="9" s="1"/>
  <c r="GW104" i="9" s="1"/>
  <c r="GX104" i="9" s="1"/>
  <c r="GY104" i="9" s="1"/>
  <c r="GZ104" i="9" s="1"/>
  <c r="HA104" i="9" s="1"/>
  <c r="HB104" i="9" s="1"/>
  <c r="HG104" i="9"/>
  <c r="GH72" i="9"/>
  <c r="GG110" i="9"/>
  <c r="HH110" i="9" s="1"/>
  <c r="HG110" i="9"/>
  <c r="GG112" i="9"/>
  <c r="GH112" i="9" s="1"/>
  <c r="GI112" i="9" s="1"/>
  <c r="GJ112" i="9" s="1"/>
  <c r="GK112" i="9" s="1"/>
  <c r="GL112" i="9" s="1"/>
  <c r="GM112" i="9" s="1"/>
  <c r="GN112" i="9" s="1"/>
  <c r="GO112" i="9" s="1"/>
  <c r="GP112" i="9" s="1"/>
  <c r="GQ112" i="9" s="1"/>
  <c r="GR112" i="9" s="1"/>
  <c r="GS112" i="9" s="1"/>
  <c r="GT112" i="9" s="1"/>
  <c r="GU112" i="9" s="1"/>
  <c r="GV112" i="9" s="1"/>
  <c r="GW112" i="9" s="1"/>
  <c r="GX112" i="9" s="1"/>
  <c r="GY112" i="9" s="1"/>
  <c r="GZ112" i="9" s="1"/>
  <c r="HA112" i="9" s="1"/>
  <c r="HB112" i="9" s="1"/>
  <c r="HG112" i="9"/>
  <c r="HZ140" i="9"/>
  <c r="HU140" i="9"/>
  <c r="HP140" i="9"/>
  <c r="HK140" i="9"/>
  <c r="IC140" i="9"/>
  <c r="HQ140" i="9"/>
  <c r="HS140" i="9"/>
  <c r="HG140" i="9"/>
  <c r="HX140" i="9"/>
  <c r="IA140" i="9"/>
  <c r="HO140" i="9"/>
  <c r="HV140" i="9"/>
  <c r="HL140" i="9"/>
  <c r="HW140" i="9"/>
  <c r="HT140" i="9"/>
  <c r="HI140" i="9"/>
  <c r="HY140" i="9"/>
  <c r="HJ140" i="9"/>
  <c r="IB140" i="9"/>
  <c r="HN140" i="9"/>
  <c r="IA84" i="9"/>
  <c r="HI84" i="9"/>
  <c r="HN84" i="9"/>
  <c r="HO154" i="9"/>
  <c r="IC154" i="9"/>
  <c r="HS154" i="9"/>
  <c r="HT149" i="9"/>
  <c r="HZ149" i="9"/>
  <c r="HP149" i="9"/>
  <c r="HX71" i="9"/>
  <c r="HS71" i="9"/>
  <c r="IB127" i="9"/>
  <c r="HI127" i="9"/>
  <c r="HN127" i="9"/>
  <c r="HZ97" i="9"/>
  <c r="HG97" i="9"/>
  <c r="HT97" i="9"/>
  <c r="HY90" i="9"/>
  <c r="HS90" i="9"/>
  <c r="HY70" i="9"/>
  <c r="HG70" i="9"/>
  <c r="HT70" i="9"/>
  <c r="HO65" i="9"/>
  <c r="IB65" i="9"/>
  <c r="HJ65" i="9"/>
  <c r="HU136" i="9"/>
  <c r="HK136" i="9"/>
  <c r="HO136" i="9"/>
  <c r="HV89" i="9"/>
  <c r="HY73" i="9"/>
  <c r="HH101" i="9"/>
  <c r="HG79" i="9"/>
  <c r="HM140" i="9"/>
  <c r="HH71" i="9"/>
  <c r="HQ136" i="9"/>
  <c r="FG116" i="9"/>
  <c r="FH116" i="9" s="1"/>
  <c r="FI116" i="9" s="1"/>
  <c r="FJ116" i="9" s="1"/>
  <c r="FK116" i="9" s="1"/>
  <c r="FL116" i="9" s="1"/>
  <c r="FM116" i="9" s="1"/>
  <c r="FN116" i="9" s="1"/>
  <c r="FO116" i="9" s="1"/>
  <c r="FP116" i="9" s="1"/>
  <c r="FQ116" i="9" s="1"/>
  <c r="FR116" i="9" s="1"/>
  <c r="FS116" i="9" s="1"/>
  <c r="FT116" i="9" s="1"/>
  <c r="FU116" i="9" s="1"/>
  <c r="FV116" i="9" s="1"/>
  <c r="FW116" i="9" s="1"/>
  <c r="FX116" i="9" s="1"/>
  <c r="FY116" i="9" s="1"/>
  <c r="FZ116" i="9" s="1"/>
  <c r="GA116" i="9" s="1"/>
  <c r="GB116" i="9" s="1"/>
  <c r="HG116" i="9"/>
  <c r="GG93" i="9"/>
  <c r="HH93" i="9" s="1"/>
  <c r="HG93" i="9"/>
  <c r="GG68" i="9"/>
  <c r="GH68" i="9" s="1"/>
  <c r="GI68" i="9" s="1"/>
  <c r="GJ68" i="9" s="1"/>
  <c r="GK68" i="9" s="1"/>
  <c r="GL68" i="9" s="1"/>
  <c r="GM68" i="9" s="1"/>
  <c r="GN68" i="9" s="1"/>
  <c r="GO68" i="9" s="1"/>
  <c r="GP68" i="9" s="1"/>
  <c r="GQ68" i="9" s="1"/>
  <c r="GR68" i="9" s="1"/>
  <c r="GS68" i="9" s="1"/>
  <c r="GT68" i="9" s="1"/>
  <c r="GU68" i="9" s="1"/>
  <c r="GV68" i="9" s="1"/>
  <c r="GW68" i="9" s="1"/>
  <c r="GX68" i="9" s="1"/>
  <c r="GY68" i="9" s="1"/>
  <c r="GZ68" i="9" s="1"/>
  <c r="HA68" i="9" s="1"/>
  <c r="HB68" i="9" s="1"/>
  <c r="HG68" i="9"/>
  <c r="GG66" i="9"/>
  <c r="GH145" i="9"/>
  <c r="GI145" i="9" s="1"/>
  <c r="GJ145" i="9" s="1"/>
  <c r="GK145" i="9" s="1"/>
  <c r="GL145" i="9" s="1"/>
  <c r="GM145" i="9" s="1"/>
  <c r="GN145" i="9" s="1"/>
  <c r="GO145" i="9" s="1"/>
  <c r="GP145" i="9" s="1"/>
  <c r="GQ145" i="9" s="1"/>
  <c r="GR145" i="9" s="1"/>
  <c r="GS145" i="9" s="1"/>
  <c r="GT145" i="9" s="1"/>
  <c r="GU145" i="9" s="1"/>
  <c r="GV145" i="9" s="1"/>
  <c r="GW145" i="9" s="1"/>
  <c r="GX145" i="9" s="1"/>
  <c r="GY145" i="9" s="1"/>
  <c r="GZ145" i="9" s="1"/>
  <c r="HA145" i="9" s="1"/>
  <c r="HB145" i="9" s="1"/>
  <c r="GH139" i="9"/>
  <c r="GI139" i="9" s="1"/>
  <c r="GJ139" i="9" s="1"/>
  <c r="GK139" i="9" s="1"/>
  <c r="GL139" i="9" s="1"/>
  <c r="GM139" i="9" s="1"/>
  <c r="GN139" i="9" s="1"/>
  <c r="GO139" i="9" s="1"/>
  <c r="GP139" i="9" s="1"/>
  <c r="GQ139" i="9" s="1"/>
  <c r="GR139" i="9" s="1"/>
  <c r="GS139" i="9" s="1"/>
  <c r="GT139" i="9" s="1"/>
  <c r="GU139" i="9" s="1"/>
  <c r="GV139" i="9" s="1"/>
  <c r="GW139" i="9" s="1"/>
  <c r="GX139" i="9" s="1"/>
  <c r="GY139" i="9" s="1"/>
  <c r="GZ139" i="9" s="1"/>
  <c r="HA139" i="9" s="1"/>
  <c r="HB139" i="9" s="1"/>
  <c r="GG109" i="9"/>
  <c r="GH109" i="9" s="1"/>
  <c r="GI109" i="9" s="1"/>
  <c r="GJ109" i="9" s="1"/>
  <c r="GK109" i="9" s="1"/>
  <c r="GL109" i="9" s="1"/>
  <c r="GM109" i="9" s="1"/>
  <c r="GN109" i="9" s="1"/>
  <c r="GO109" i="9" s="1"/>
  <c r="GP109" i="9" s="1"/>
  <c r="GQ109" i="9" s="1"/>
  <c r="GR109" i="9" s="1"/>
  <c r="GS109" i="9" s="1"/>
  <c r="GT109" i="9" s="1"/>
  <c r="GU109" i="9" s="1"/>
  <c r="GV109" i="9" s="1"/>
  <c r="GW109" i="9" s="1"/>
  <c r="GX109" i="9" s="1"/>
  <c r="GY109" i="9" s="1"/>
  <c r="GZ109" i="9" s="1"/>
  <c r="HA109" i="9" s="1"/>
  <c r="HB109" i="9" s="1"/>
  <c r="HG109" i="9"/>
  <c r="GG150" i="9"/>
  <c r="GH150" i="9" s="1"/>
  <c r="GI150" i="9" s="1"/>
  <c r="GJ150" i="9" s="1"/>
  <c r="GK150" i="9" s="1"/>
  <c r="GL150" i="9" s="1"/>
  <c r="GM150" i="9" s="1"/>
  <c r="GN150" i="9" s="1"/>
  <c r="GO150" i="9" s="1"/>
  <c r="GP150" i="9" s="1"/>
  <c r="GQ150" i="9" s="1"/>
  <c r="GR150" i="9" s="1"/>
  <c r="GS150" i="9" s="1"/>
  <c r="GT150" i="9" s="1"/>
  <c r="GU150" i="9" s="1"/>
  <c r="GV150" i="9" s="1"/>
  <c r="GW150" i="9" s="1"/>
  <c r="GX150" i="9" s="1"/>
  <c r="GY150" i="9" s="1"/>
  <c r="GZ150" i="9" s="1"/>
  <c r="HA150" i="9" s="1"/>
  <c r="HB150" i="9" s="1"/>
  <c r="HG150" i="9"/>
  <c r="GG113" i="9"/>
  <c r="HG113" i="9"/>
  <c r="FG153" i="9"/>
  <c r="FH153" i="9" s="1"/>
  <c r="FI153" i="9" s="1"/>
  <c r="FJ153" i="9" s="1"/>
  <c r="FK153" i="9" s="1"/>
  <c r="FL153" i="9" s="1"/>
  <c r="FM153" i="9" s="1"/>
  <c r="FN153" i="9" s="1"/>
  <c r="FO153" i="9" s="1"/>
  <c r="FP153" i="9" s="1"/>
  <c r="FQ153" i="9" s="1"/>
  <c r="FR153" i="9" s="1"/>
  <c r="FS153" i="9" s="1"/>
  <c r="FT153" i="9" s="1"/>
  <c r="FU153" i="9" s="1"/>
  <c r="FV153" i="9" s="1"/>
  <c r="FW153" i="9" s="1"/>
  <c r="FX153" i="9" s="1"/>
  <c r="FY153" i="9" s="1"/>
  <c r="FZ153" i="9" s="1"/>
  <c r="GA153" i="9" s="1"/>
  <c r="GB153" i="9" s="1"/>
  <c r="GG107" i="9"/>
  <c r="GH107" i="9" s="1"/>
  <c r="GI107" i="9" s="1"/>
  <c r="GJ107" i="9" s="1"/>
  <c r="GK107" i="9" s="1"/>
  <c r="GL107" i="9" s="1"/>
  <c r="GM107" i="9" s="1"/>
  <c r="GN107" i="9" s="1"/>
  <c r="GO107" i="9" s="1"/>
  <c r="GP107" i="9" s="1"/>
  <c r="GQ107" i="9" s="1"/>
  <c r="GR107" i="9" s="1"/>
  <c r="GS107" i="9" s="1"/>
  <c r="GT107" i="9" s="1"/>
  <c r="GU107" i="9" s="1"/>
  <c r="GV107" i="9" s="1"/>
  <c r="GW107" i="9" s="1"/>
  <c r="GX107" i="9" s="1"/>
  <c r="GY107" i="9" s="1"/>
  <c r="GZ107" i="9" s="1"/>
  <c r="HA107" i="9" s="1"/>
  <c r="HB107" i="9" s="1"/>
  <c r="HG107" i="9"/>
  <c r="GG92" i="9"/>
  <c r="GH92" i="9" s="1"/>
  <c r="GI92" i="9" s="1"/>
  <c r="GJ92" i="9" s="1"/>
  <c r="GK92" i="9" s="1"/>
  <c r="GL92" i="9" s="1"/>
  <c r="GM92" i="9" s="1"/>
  <c r="GN92" i="9" s="1"/>
  <c r="GO92" i="9" s="1"/>
  <c r="GP92" i="9" s="1"/>
  <c r="GQ92" i="9" s="1"/>
  <c r="GR92" i="9" s="1"/>
  <c r="GS92" i="9" s="1"/>
  <c r="GT92" i="9" s="1"/>
  <c r="GU92" i="9" s="1"/>
  <c r="GV92" i="9" s="1"/>
  <c r="GW92" i="9" s="1"/>
  <c r="GX92" i="9" s="1"/>
  <c r="GY92" i="9" s="1"/>
  <c r="GZ92" i="9" s="1"/>
  <c r="HA92" i="9" s="1"/>
  <c r="HB92" i="9" s="1"/>
  <c r="HG92" i="9"/>
  <c r="IB60" i="9"/>
  <c r="HS84" i="9"/>
  <c r="HX84" i="9"/>
  <c r="HG154" i="9"/>
  <c r="HU154" i="9"/>
  <c r="HK154" i="9"/>
  <c r="HL149" i="9"/>
  <c r="HR149" i="9"/>
  <c r="HH149" i="9"/>
  <c r="HP71" i="9"/>
  <c r="IC71" i="9"/>
  <c r="HK71" i="9"/>
  <c r="HT127" i="9"/>
  <c r="HX127" i="9"/>
  <c r="HR97" i="9"/>
  <c r="HV97" i="9"/>
  <c r="HL97" i="9"/>
  <c r="HQ90" i="9"/>
  <c r="IC90" i="9"/>
  <c r="HK90" i="9"/>
  <c r="HQ70" i="9"/>
  <c r="HV70" i="9"/>
  <c r="HL70" i="9"/>
  <c r="HK125" i="9"/>
  <c r="HG65" i="9"/>
  <c r="HT65" i="9"/>
  <c r="HY65" i="9"/>
  <c r="HL136" i="9"/>
  <c r="HY136" i="9"/>
  <c r="HG136" i="9"/>
  <c r="IB89" i="9"/>
  <c r="HI73" i="9"/>
  <c r="HU86" i="9"/>
  <c r="HG91" i="9"/>
  <c r="HM112" i="9"/>
  <c r="HR140" i="9"/>
  <c r="FG145" i="9"/>
  <c r="FH145" i="9" s="1"/>
  <c r="FI145" i="9" s="1"/>
  <c r="FJ145" i="9" s="1"/>
  <c r="FK145" i="9" s="1"/>
  <c r="FL145" i="9" s="1"/>
  <c r="FM145" i="9" s="1"/>
  <c r="FN145" i="9" s="1"/>
  <c r="FO145" i="9" s="1"/>
  <c r="FP145" i="9" s="1"/>
  <c r="FQ145" i="9" s="1"/>
  <c r="FR145" i="9" s="1"/>
  <c r="FS145" i="9" s="1"/>
  <c r="FT145" i="9" s="1"/>
  <c r="FU145" i="9" s="1"/>
  <c r="FV145" i="9" s="1"/>
  <c r="FW145" i="9" s="1"/>
  <c r="FX145" i="9" s="1"/>
  <c r="FY145" i="9" s="1"/>
  <c r="FZ145" i="9" s="1"/>
  <c r="GA145" i="9" s="1"/>
  <c r="GB145" i="9" s="1"/>
  <c r="HG145" i="9"/>
  <c r="IC84" i="9"/>
  <c r="HU71" i="9"/>
  <c r="HU90" i="9"/>
  <c r="GG96" i="9"/>
  <c r="HH96" i="9" s="1"/>
  <c r="HG96" i="9"/>
  <c r="GG121" i="9"/>
  <c r="HG121" i="9"/>
  <c r="GH116" i="9"/>
  <c r="GI116" i="9" s="1"/>
  <c r="GJ116" i="9" s="1"/>
  <c r="GK116" i="9" s="1"/>
  <c r="GL116" i="9" s="1"/>
  <c r="GM116" i="9" s="1"/>
  <c r="GN116" i="9" s="1"/>
  <c r="GO116" i="9" s="1"/>
  <c r="GP116" i="9" s="1"/>
  <c r="GQ116" i="9" s="1"/>
  <c r="GR116" i="9" s="1"/>
  <c r="GS116" i="9" s="1"/>
  <c r="GT116" i="9" s="1"/>
  <c r="GU116" i="9" s="1"/>
  <c r="GV116" i="9" s="1"/>
  <c r="GW116" i="9" s="1"/>
  <c r="GX116" i="9" s="1"/>
  <c r="GY116" i="9" s="1"/>
  <c r="GZ116" i="9" s="1"/>
  <c r="HA116" i="9" s="1"/>
  <c r="HB116" i="9" s="1"/>
  <c r="GG151" i="9"/>
  <c r="GH151" i="9" s="1"/>
  <c r="GI151" i="9" s="1"/>
  <c r="GJ151" i="9" s="1"/>
  <c r="GK151" i="9" s="1"/>
  <c r="GL151" i="9" s="1"/>
  <c r="GM151" i="9" s="1"/>
  <c r="GN151" i="9" s="1"/>
  <c r="GO151" i="9" s="1"/>
  <c r="GP151" i="9" s="1"/>
  <c r="GQ151" i="9" s="1"/>
  <c r="GR151" i="9" s="1"/>
  <c r="GS151" i="9" s="1"/>
  <c r="GT151" i="9" s="1"/>
  <c r="GU151" i="9" s="1"/>
  <c r="GV151" i="9" s="1"/>
  <c r="GW151" i="9" s="1"/>
  <c r="GX151" i="9" s="1"/>
  <c r="GY151" i="9" s="1"/>
  <c r="GZ151" i="9" s="1"/>
  <c r="HA151" i="9" s="1"/>
  <c r="HB151" i="9" s="1"/>
  <c r="HG151" i="9"/>
  <c r="GH130" i="9"/>
  <c r="GI130" i="9" s="1"/>
  <c r="GJ130" i="9" s="1"/>
  <c r="GK130" i="9" s="1"/>
  <c r="GL130" i="9" s="1"/>
  <c r="GM130" i="9" s="1"/>
  <c r="GN130" i="9" s="1"/>
  <c r="GO130" i="9" s="1"/>
  <c r="GP130" i="9" s="1"/>
  <c r="GQ130" i="9" s="1"/>
  <c r="GR130" i="9" s="1"/>
  <c r="GS130" i="9" s="1"/>
  <c r="GT130" i="9" s="1"/>
  <c r="GU130" i="9" s="1"/>
  <c r="GV130" i="9" s="1"/>
  <c r="GW130" i="9" s="1"/>
  <c r="GX130" i="9" s="1"/>
  <c r="GY130" i="9" s="1"/>
  <c r="GZ130" i="9" s="1"/>
  <c r="HA130" i="9" s="1"/>
  <c r="HB130" i="9" s="1"/>
  <c r="GG85" i="9"/>
  <c r="GH85" i="9" s="1"/>
  <c r="GI85" i="9" s="1"/>
  <c r="GJ85" i="9" s="1"/>
  <c r="GK85" i="9" s="1"/>
  <c r="GL85" i="9" s="1"/>
  <c r="GM85" i="9" s="1"/>
  <c r="GN85" i="9" s="1"/>
  <c r="GO85" i="9" s="1"/>
  <c r="GP85" i="9" s="1"/>
  <c r="GQ85" i="9" s="1"/>
  <c r="GR85" i="9" s="1"/>
  <c r="GS85" i="9" s="1"/>
  <c r="GT85" i="9" s="1"/>
  <c r="GU85" i="9" s="1"/>
  <c r="GV85" i="9" s="1"/>
  <c r="GW85" i="9" s="1"/>
  <c r="GX85" i="9" s="1"/>
  <c r="GY85" i="9" s="1"/>
  <c r="GZ85" i="9" s="1"/>
  <c r="HA85" i="9" s="1"/>
  <c r="HB85" i="9" s="1"/>
  <c r="HG85" i="9"/>
  <c r="GG102" i="9"/>
  <c r="GH102" i="9" s="1"/>
  <c r="GI102" i="9" s="1"/>
  <c r="GJ102" i="9" s="1"/>
  <c r="GK102" i="9" s="1"/>
  <c r="GL102" i="9" s="1"/>
  <c r="GM102" i="9" s="1"/>
  <c r="GN102" i="9" s="1"/>
  <c r="GO102" i="9" s="1"/>
  <c r="GP102" i="9" s="1"/>
  <c r="GQ102" i="9" s="1"/>
  <c r="GR102" i="9" s="1"/>
  <c r="GS102" i="9" s="1"/>
  <c r="GT102" i="9" s="1"/>
  <c r="GU102" i="9" s="1"/>
  <c r="GV102" i="9" s="1"/>
  <c r="GW102" i="9" s="1"/>
  <c r="GX102" i="9" s="1"/>
  <c r="GY102" i="9" s="1"/>
  <c r="GZ102" i="9" s="1"/>
  <c r="HA102" i="9" s="1"/>
  <c r="HB102" i="9" s="1"/>
  <c r="HG102" i="9"/>
  <c r="GG76" i="9"/>
  <c r="GH76" i="9" s="1"/>
  <c r="GI76" i="9" s="1"/>
  <c r="GJ76" i="9" s="1"/>
  <c r="GK76" i="9" s="1"/>
  <c r="GL76" i="9" s="1"/>
  <c r="GM76" i="9" s="1"/>
  <c r="GN76" i="9" s="1"/>
  <c r="GO76" i="9" s="1"/>
  <c r="GP76" i="9" s="1"/>
  <c r="GQ76" i="9" s="1"/>
  <c r="GR76" i="9" s="1"/>
  <c r="GS76" i="9" s="1"/>
  <c r="GT76" i="9" s="1"/>
  <c r="GU76" i="9" s="1"/>
  <c r="GV76" i="9" s="1"/>
  <c r="GW76" i="9" s="1"/>
  <c r="GX76" i="9" s="1"/>
  <c r="GY76" i="9" s="1"/>
  <c r="GZ76" i="9" s="1"/>
  <c r="HA76" i="9" s="1"/>
  <c r="HB76" i="9" s="1"/>
  <c r="HG76" i="9"/>
  <c r="FG105" i="9"/>
  <c r="FH105" i="9" s="1"/>
  <c r="FI105" i="9" s="1"/>
  <c r="FJ105" i="9" s="1"/>
  <c r="FK105" i="9" s="1"/>
  <c r="FL105" i="9" s="1"/>
  <c r="FM105" i="9" s="1"/>
  <c r="FN105" i="9" s="1"/>
  <c r="FO105" i="9" s="1"/>
  <c r="FP105" i="9" s="1"/>
  <c r="FQ105" i="9" s="1"/>
  <c r="FR105" i="9" s="1"/>
  <c r="FS105" i="9" s="1"/>
  <c r="FT105" i="9" s="1"/>
  <c r="FU105" i="9" s="1"/>
  <c r="FV105" i="9" s="1"/>
  <c r="FW105" i="9" s="1"/>
  <c r="FX105" i="9" s="1"/>
  <c r="FY105" i="9" s="1"/>
  <c r="FZ105" i="9" s="1"/>
  <c r="GA105" i="9" s="1"/>
  <c r="GB105" i="9" s="1"/>
  <c r="HG105" i="9"/>
  <c r="GG67" i="9"/>
  <c r="GH67" i="9" s="1"/>
  <c r="GI67" i="9" s="1"/>
  <c r="GJ67" i="9" s="1"/>
  <c r="GK67" i="9" s="1"/>
  <c r="GL67" i="9" s="1"/>
  <c r="GM67" i="9" s="1"/>
  <c r="GN67" i="9" s="1"/>
  <c r="GO67" i="9" s="1"/>
  <c r="GP67" i="9" s="1"/>
  <c r="GQ67" i="9" s="1"/>
  <c r="GR67" i="9" s="1"/>
  <c r="GS67" i="9" s="1"/>
  <c r="GT67" i="9" s="1"/>
  <c r="GU67" i="9" s="1"/>
  <c r="GV67" i="9" s="1"/>
  <c r="GW67" i="9" s="1"/>
  <c r="GX67" i="9" s="1"/>
  <c r="GY67" i="9" s="1"/>
  <c r="GZ67" i="9" s="1"/>
  <c r="HA67" i="9" s="1"/>
  <c r="HB67" i="9" s="1"/>
  <c r="HG67" i="9"/>
  <c r="FG118" i="9"/>
  <c r="FH118" i="9" s="1"/>
  <c r="FI118" i="9" s="1"/>
  <c r="FJ118" i="9" s="1"/>
  <c r="FK118" i="9" s="1"/>
  <c r="FL118" i="9" s="1"/>
  <c r="FM118" i="9" s="1"/>
  <c r="FN118" i="9" s="1"/>
  <c r="FO118" i="9" s="1"/>
  <c r="FP118" i="9" s="1"/>
  <c r="FQ118" i="9" s="1"/>
  <c r="FR118" i="9" s="1"/>
  <c r="FS118" i="9" s="1"/>
  <c r="FT118" i="9" s="1"/>
  <c r="FU118" i="9" s="1"/>
  <c r="FV118" i="9" s="1"/>
  <c r="FW118" i="9" s="1"/>
  <c r="FX118" i="9" s="1"/>
  <c r="FY118" i="9" s="1"/>
  <c r="FZ118" i="9" s="1"/>
  <c r="GA118" i="9" s="1"/>
  <c r="GB118" i="9" s="1"/>
  <c r="HG118" i="9"/>
  <c r="HM84" i="9"/>
  <c r="HZ84" i="9"/>
  <c r="HH84" i="9"/>
  <c r="HQ154" i="9"/>
  <c r="HV154" i="9"/>
  <c r="HH154" i="9"/>
  <c r="HN149" i="9"/>
  <c r="HU149" i="9"/>
  <c r="HM149" i="9"/>
  <c r="HR71" i="9"/>
  <c r="HW71" i="9"/>
  <c r="HM71" i="9"/>
  <c r="HU127" i="9"/>
  <c r="HZ127" i="9"/>
  <c r="HH127" i="9"/>
  <c r="IA97" i="9"/>
  <c r="HX97" i="9"/>
  <c r="HH90" i="9"/>
  <c r="HW90" i="9"/>
  <c r="HM90" i="9"/>
  <c r="HK70" i="9"/>
  <c r="HX70" i="9"/>
  <c r="HN65" i="9"/>
  <c r="IA65" i="9"/>
  <c r="HI65" i="9"/>
  <c r="IB136" i="9"/>
  <c r="HI136" i="9"/>
  <c r="HN136" i="9"/>
  <c r="HG73" i="9"/>
  <c r="GG106" i="9"/>
  <c r="HG106" i="9"/>
  <c r="GG99" i="9"/>
  <c r="GH99" i="9" s="1"/>
  <c r="GI99" i="9" s="1"/>
  <c r="GJ99" i="9" s="1"/>
  <c r="GK99" i="9" s="1"/>
  <c r="GL99" i="9" s="1"/>
  <c r="GM99" i="9" s="1"/>
  <c r="GN99" i="9" s="1"/>
  <c r="GO99" i="9" s="1"/>
  <c r="GP99" i="9" s="1"/>
  <c r="GQ99" i="9" s="1"/>
  <c r="GR99" i="9" s="1"/>
  <c r="GS99" i="9" s="1"/>
  <c r="GT99" i="9" s="1"/>
  <c r="GU99" i="9" s="1"/>
  <c r="GV99" i="9" s="1"/>
  <c r="GW99" i="9" s="1"/>
  <c r="GX99" i="9" s="1"/>
  <c r="GY99" i="9" s="1"/>
  <c r="GZ99" i="9" s="1"/>
  <c r="HA99" i="9" s="1"/>
  <c r="HB99" i="9" s="1"/>
  <c r="HG99" i="9"/>
  <c r="GG134" i="9"/>
  <c r="GH134" i="9" s="1"/>
  <c r="GI134" i="9" s="1"/>
  <c r="GJ134" i="9" s="1"/>
  <c r="GK134" i="9" s="1"/>
  <c r="GL134" i="9" s="1"/>
  <c r="GM134" i="9" s="1"/>
  <c r="GN134" i="9" s="1"/>
  <c r="GO134" i="9" s="1"/>
  <c r="GP134" i="9" s="1"/>
  <c r="GQ134" i="9" s="1"/>
  <c r="GR134" i="9" s="1"/>
  <c r="GS134" i="9" s="1"/>
  <c r="GT134" i="9" s="1"/>
  <c r="GU134" i="9" s="1"/>
  <c r="GV134" i="9" s="1"/>
  <c r="GW134" i="9" s="1"/>
  <c r="GX134" i="9" s="1"/>
  <c r="GY134" i="9" s="1"/>
  <c r="GZ134" i="9" s="1"/>
  <c r="HA134" i="9" s="1"/>
  <c r="HB134" i="9" s="1"/>
  <c r="HG134" i="9"/>
  <c r="HK84" i="9"/>
  <c r="GG120" i="9"/>
  <c r="GH120" i="9" s="1"/>
  <c r="GI120" i="9" s="1"/>
  <c r="GJ120" i="9" s="1"/>
  <c r="GK120" i="9" s="1"/>
  <c r="GL120" i="9" s="1"/>
  <c r="GM120" i="9" s="1"/>
  <c r="GN120" i="9" s="1"/>
  <c r="GO120" i="9" s="1"/>
  <c r="GP120" i="9" s="1"/>
  <c r="GQ120" i="9" s="1"/>
  <c r="GR120" i="9" s="1"/>
  <c r="GS120" i="9" s="1"/>
  <c r="GT120" i="9" s="1"/>
  <c r="GU120" i="9" s="1"/>
  <c r="GV120" i="9" s="1"/>
  <c r="GW120" i="9" s="1"/>
  <c r="GX120" i="9" s="1"/>
  <c r="GY120" i="9" s="1"/>
  <c r="GZ120" i="9" s="1"/>
  <c r="HA120" i="9" s="1"/>
  <c r="HB120" i="9" s="1"/>
  <c r="GH101" i="9"/>
  <c r="GG80" i="9"/>
  <c r="GG69" i="9"/>
  <c r="HH69" i="9" s="1"/>
  <c r="HG69" i="9"/>
  <c r="GG87" i="9"/>
  <c r="GH87" i="9" s="1"/>
  <c r="GI87" i="9" s="1"/>
  <c r="GJ87" i="9" s="1"/>
  <c r="GK87" i="9" s="1"/>
  <c r="GL87" i="9" s="1"/>
  <c r="GM87" i="9" s="1"/>
  <c r="GN87" i="9" s="1"/>
  <c r="GO87" i="9" s="1"/>
  <c r="GP87" i="9" s="1"/>
  <c r="GQ87" i="9" s="1"/>
  <c r="GR87" i="9" s="1"/>
  <c r="GS87" i="9" s="1"/>
  <c r="GT87" i="9" s="1"/>
  <c r="GU87" i="9" s="1"/>
  <c r="GV87" i="9" s="1"/>
  <c r="GW87" i="9" s="1"/>
  <c r="GX87" i="9" s="1"/>
  <c r="GY87" i="9" s="1"/>
  <c r="GZ87" i="9" s="1"/>
  <c r="HA87" i="9" s="1"/>
  <c r="HB87" i="9" s="1"/>
  <c r="HG87" i="9"/>
  <c r="GH129" i="9"/>
  <c r="GI129" i="9" s="1"/>
  <c r="GJ129" i="9" s="1"/>
  <c r="GK129" i="9" s="1"/>
  <c r="GL129" i="9" s="1"/>
  <c r="GM129" i="9" s="1"/>
  <c r="GN129" i="9" s="1"/>
  <c r="GO129" i="9" s="1"/>
  <c r="GP129" i="9" s="1"/>
  <c r="GQ129" i="9" s="1"/>
  <c r="GR129" i="9" s="1"/>
  <c r="GS129" i="9" s="1"/>
  <c r="GT129" i="9" s="1"/>
  <c r="GU129" i="9" s="1"/>
  <c r="GV129" i="9" s="1"/>
  <c r="GW129" i="9" s="1"/>
  <c r="GX129" i="9" s="1"/>
  <c r="GY129" i="9" s="1"/>
  <c r="GZ129" i="9" s="1"/>
  <c r="HA129" i="9" s="1"/>
  <c r="HB129" i="9" s="1"/>
  <c r="GI78" i="9"/>
  <c r="GJ78" i="9" s="1"/>
  <c r="GK78" i="9" s="1"/>
  <c r="GL78" i="9" s="1"/>
  <c r="GM78" i="9" s="1"/>
  <c r="GN78" i="9" s="1"/>
  <c r="GO78" i="9" s="1"/>
  <c r="GP78" i="9" s="1"/>
  <c r="GQ78" i="9" s="1"/>
  <c r="GR78" i="9" s="1"/>
  <c r="GS78" i="9" s="1"/>
  <c r="GT78" i="9" s="1"/>
  <c r="GU78" i="9" s="1"/>
  <c r="GV78" i="9" s="1"/>
  <c r="GW78" i="9" s="1"/>
  <c r="GX78" i="9" s="1"/>
  <c r="GY78" i="9" s="1"/>
  <c r="GZ78" i="9" s="1"/>
  <c r="HA78" i="9" s="1"/>
  <c r="HB78" i="9" s="1"/>
  <c r="GG111" i="9"/>
  <c r="GH111" i="9" s="1"/>
  <c r="GI111" i="9" s="1"/>
  <c r="GJ111" i="9" s="1"/>
  <c r="GK111" i="9" s="1"/>
  <c r="GL111" i="9" s="1"/>
  <c r="GM111" i="9" s="1"/>
  <c r="GN111" i="9" s="1"/>
  <c r="GO111" i="9" s="1"/>
  <c r="GP111" i="9" s="1"/>
  <c r="GQ111" i="9" s="1"/>
  <c r="GR111" i="9" s="1"/>
  <c r="GS111" i="9" s="1"/>
  <c r="GT111" i="9" s="1"/>
  <c r="GU111" i="9" s="1"/>
  <c r="GV111" i="9" s="1"/>
  <c r="GW111" i="9" s="1"/>
  <c r="GX111" i="9" s="1"/>
  <c r="GY111" i="9" s="1"/>
  <c r="GZ111" i="9" s="1"/>
  <c r="HA111" i="9" s="1"/>
  <c r="HB111" i="9" s="1"/>
  <c r="HG111" i="9"/>
  <c r="GG141" i="9"/>
  <c r="GH141" i="9" s="1"/>
  <c r="GI141" i="9" s="1"/>
  <c r="GJ141" i="9" s="1"/>
  <c r="GK141" i="9" s="1"/>
  <c r="GL141" i="9" s="1"/>
  <c r="GM141" i="9" s="1"/>
  <c r="GN141" i="9" s="1"/>
  <c r="GO141" i="9" s="1"/>
  <c r="GP141" i="9" s="1"/>
  <c r="GQ141" i="9" s="1"/>
  <c r="GR141" i="9" s="1"/>
  <c r="GS141" i="9" s="1"/>
  <c r="GT141" i="9" s="1"/>
  <c r="GU141" i="9" s="1"/>
  <c r="GV141" i="9" s="1"/>
  <c r="GW141" i="9" s="1"/>
  <c r="GX141" i="9" s="1"/>
  <c r="GY141" i="9" s="1"/>
  <c r="GZ141" i="9" s="1"/>
  <c r="HA141" i="9" s="1"/>
  <c r="HB141" i="9" s="1"/>
  <c r="HG141" i="9"/>
  <c r="GH82" i="9"/>
  <c r="HH82" i="9"/>
  <c r="FF61" i="9"/>
  <c r="FG61" i="9" s="1"/>
  <c r="FH61" i="9" s="1"/>
  <c r="FI61" i="9" s="1"/>
  <c r="FJ61" i="9" s="1"/>
  <c r="FK61" i="9" s="1"/>
  <c r="FL61" i="9" s="1"/>
  <c r="FM61" i="9" s="1"/>
  <c r="FN61" i="9" s="1"/>
  <c r="FO61" i="9" s="1"/>
  <c r="FP61" i="9" s="1"/>
  <c r="FQ61" i="9" s="1"/>
  <c r="FR61" i="9" s="1"/>
  <c r="FS61" i="9" s="1"/>
  <c r="FT61" i="9" s="1"/>
  <c r="FU61" i="9" s="1"/>
  <c r="FV61" i="9" s="1"/>
  <c r="FW61" i="9" s="1"/>
  <c r="FX61" i="9" s="1"/>
  <c r="FY61" i="9" s="1"/>
  <c r="FZ61" i="9" s="1"/>
  <c r="GA61" i="9" s="1"/>
  <c r="GB61" i="9" s="1"/>
  <c r="HF61" i="9"/>
  <c r="GG117" i="9"/>
  <c r="GH117" i="9" s="1"/>
  <c r="GI117" i="9" s="1"/>
  <c r="GJ117" i="9" s="1"/>
  <c r="GK117" i="9" s="1"/>
  <c r="GL117" i="9" s="1"/>
  <c r="GM117" i="9" s="1"/>
  <c r="GN117" i="9" s="1"/>
  <c r="GO117" i="9" s="1"/>
  <c r="GP117" i="9" s="1"/>
  <c r="GQ117" i="9" s="1"/>
  <c r="GR117" i="9" s="1"/>
  <c r="GS117" i="9" s="1"/>
  <c r="GT117" i="9" s="1"/>
  <c r="GU117" i="9" s="1"/>
  <c r="GV117" i="9" s="1"/>
  <c r="GW117" i="9" s="1"/>
  <c r="GX117" i="9" s="1"/>
  <c r="GY117" i="9" s="1"/>
  <c r="GZ117" i="9" s="1"/>
  <c r="HA117" i="9" s="1"/>
  <c r="HB117" i="9" s="1"/>
  <c r="HG117" i="9"/>
  <c r="GG61" i="9"/>
  <c r="GH61" i="9" s="1"/>
  <c r="GI61" i="9" s="1"/>
  <c r="GJ61" i="9" s="1"/>
  <c r="GK61" i="9" s="1"/>
  <c r="GL61" i="9" s="1"/>
  <c r="GM61" i="9" s="1"/>
  <c r="GN61" i="9" s="1"/>
  <c r="GO61" i="9" s="1"/>
  <c r="GP61" i="9" s="1"/>
  <c r="GQ61" i="9" s="1"/>
  <c r="GR61" i="9" s="1"/>
  <c r="GS61" i="9" s="1"/>
  <c r="GT61" i="9" s="1"/>
  <c r="GU61" i="9" s="1"/>
  <c r="GV61" i="9" s="1"/>
  <c r="GW61" i="9" s="1"/>
  <c r="GX61" i="9" s="1"/>
  <c r="GY61" i="9" s="1"/>
  <c r="GZ61" i="9" s="1"/>
  <c r="HA61" i="9" s="1"/>
  <c r="HB61" i="9" s="1"/>
  <c r="GG124" i="9"/>
  <c r="GH124" i="9" s="1"/>
  <c r="GI124" i="9" s="1"/>
  <c r="GJ124" i="9" s="1"/>
  <c r="GK124" i="9" s="1"/>
  <c r="GL124" i="9" s="1"/>
  <c r="GM124" i="9" s="1"/>
  <c r="GN124" i="9" s="1"/>
  <c r="GO124" i="9" s="1"/>
  <c r="GP124" i="9" s="1"/>
  <c r="GQ124" i="9" s="1"/>
  <c r="GR124" i="9" s="1"/>
  <c r="GS124" i="9" s="1"/>
  <c r="GT124" i="9" s="1"/>
  <c r="GU124" i="9" s="1"/>
  <c r="GV124" i="9" s="1"/>
  <c r="GW124" i="9" s="1"/>
  <c r="GX124" i="9" s="1"/>
  <c r="GY124" i="9" s="1"/>
  <c r="GZ124" i="9" s="1"/>
  <c r="HA124" i="9" s="1"/>
  <c r="HB124" i="9" s="1"/>
  <c r="HG124" i="9"/>
  <c r="HT62" i="9"/>
  <c r="HG62" i="9"/>
  <c r="HY62" i="9"/>
  <c r="IB62" i="9"/>
  <c r="HO62" i="9"/>
  <c r="HJ62" i="9"/>
  <c r="HM62" i="9"/>
  <c r="HW62" i="9"/>
  <c r="HR62" i="9"/>
  <c r="HU62" i="9"/>
  <c r="HH62" i="9"/>
  <c r="HZ62" i="9"/>
  <c r="IC62" i="9"/>
  <c r="HP62" i="9"/>
  <c r="HS62" i="9"/>
  <c r="HX62" i="9"/>
  <c r="HK62" i="9"/>
  <c r="HN62" i="9"/>
  <c r="HI62" i="9"/>
  <c r="IA62" i="9"/>
  <c r="HU84" i="9"/>
  <c r="HR84" i="9"/>
  <c r="HW84" i="9"/>
  <c r="HI154" i="9"/>
  <c r="HN154" i="9"/>
  <c r="HT154" i="9"/>
  <c r="IA149" i="9"/>
  <c r="HY149" i="9"/>
  <c r="HJ71" i="9"/>
  <c r="HO71" i="9"/>
  <c r="IB71" i="9"/>
  <c r="HS127" i="9"/>
  <c r="HR127" i="9"/>
  <c r="HW127" i="9"/>
  <c r="HY97" i="9"/>
  <c r="HP97" i="9"/>
  <c r="IC97" i="9"/>
  <c r="HZ90" i="9"/>
  <c r="HO90" i="9"/>
  <c r="IB90" i="9"/>
  <c r="HS70" i="9"/>
  <c r="HP70" i="9"/>
  <c r="IC70" i="9"/>
  <c r="HJ125" i="9"/>
  <c r="HX65" i="9"/>
  <c r="HS65" i="9"/>
  <c r="HR136" i="9"/>
  <c r="HX136" i="9"/>
  <c r="HY89" i="9"/>
  <c r="HI89" i="9"/>
  <c r="HG74" i="9"/>
  <c r="IA120" i="9"/>
  <c r="HZ86" i="9"/>
  <c r="HG66" i="9"/>
  <c r="HS76" i="9"/>
  <c r="HJ67" i="9"/>
  <c r="HL124" i="9"/>
  <c r="HG139" i="9"/>
  <c r="HG153" i="9"/>
  <c r="GG126" i="9"/>
  <c r="GH126" i="9" s="1"/>
  <c r="GI126" i="9" s="1"/>
  <c r="GJ126" i="9" s="1"/>
  <c r="GK126" i="9" s="1"/>
  <c r="GL126" i="9" s="1"/>
  <c r="GM126" i="9" s="1"/>
  <c r="GN126" i="9" s="1"/>
  <c r="GO126" i="9" s="1"/>
  <c r="GP126" i="9" s="1"/>
  <c r="GQ126" i="9" s="1"/>
  <c r="GR126" i="9" s="1"/>
  <c r="GS126" i="9" s="1"/>
  <c r="GT126" i="9" s="1"/>
  <c r="GU126" i="9" s="1"/>
  <c r="GV126" i="9" s="1"/>
  <c r="GW126" i="9" s="1"/>
  <c r="GX126" i="9" s="1"/>
  <c r="GY126" i="9" s="1"/>
  <c r="GZ126" i="9" s="1"/>
  <c r="HA126" i="9" s="1"/>
  <c r="HB126" i="9" s="1"/>
  <c r="HG126" i="9"/>
  <c r="GG94" i="9"/>
  <c r="GH94" i="9" s="1"/>
  <c r="GI94" i="9" s="1"/>
  <c r="GJ94" i="9" s="1"/>
  <c r="GK94" i="9" s="1"/>
  <c r="GL94" i="9" s="1"/>
  <c r="GM94" i="9" s="1"/>
  <c r="GN94" i="9" s="1"/>
  <c r="GO94" i="9" s="1"/>
  <c r="GP94" i="9" s="1"/>
  <c r="GQ94" i="9" s="1"/>
  <c r="GR94" i="9" s="1"/>
  <c r="GS94" i="9" s="1"/>
  <c r="GT94" i="9" s="1"/>
  <c r="GU94" i="9" s="1"/>
  <c r="GV94" i="9" s="1"/>
  <c r="GW94" i="9" s="1"/>
  <c r="GX94" i="9" s="1"/>
  <c r="GY94" i="9" s="1"/>
  <c r="GZ94" i="9" s="1"/>
  <c r="HA94" i="9" s="1"/>
  <c r="HB94" i="9" s="1"/>
  <c r="HG94" i="9"/>
  <c r="GG91" i="9"/>
  <c r="GG119" i="9"/>
  <c r="GH119" i="9" s="1"/>
  <c r="GI119" i="9" s="1"/>
  <c r="GJ119" i="9" s="1"/>
  <c r="GK119" i="9" s="1"/>
  <c r="GL119" i="9" s="1"/>
  <c r="GM119" i="9" s="1"/>
  <c r="GN119" i="9" s="1"/>
  <c r="GO119" i="9" s="1"/>
  <c r="GP119" i="9" s="1"/>
  <c r="GQ119" i="9" s="1"/>
  <c r="GR119" i="9" s="1"/>
  <c r="GS119" i="9" s="1"/>
  <c r="GT119" i="9" s="1"/>
  <c r="GU119" i="9" s="1"/>
  <c r="GV119" i="9" s="1"/>
  <c r="GW119" i="9" s="1"/>
  <c r="GX119" i="9" s="1"/>
  <c r="GY119" i="9" s="1"/>
  <c r="GZ119" i="9" s="1"/>
  <c r="HA119" i="9" s="1"/>
  <c r="HB119" i="9" s="1"/>
  <c r="HG119" i="9"/>
  <c r="GG132" i="9"/>
  <c r="GH132" i="9" s="1"/>
  <c r="GI132" i="9" s="1"/>
  <c r="GJ132" i="9" s="1"/>
  <c r="GK132" i="9" s="1"/>
  <c r="GL132" i="9" s="1"/>
  <c r="GM132" i="9" s="1"/>
  <c r="GN132" i="9" s="1"/>
  <c r="GO132" i="9" s="1"/>
  <c r="GP132" i="9" s="1"/>
  <c r="GQ132" i="9" s="1"/>
  <c r="GR132" i="9" s="1"/>
  <c r="GS132" i="9" s="1"/>
  <c r="GT132" i="9" s="1"/>
  <c r="GU132" i="9" s="1"/>
  <c r="GV132" i="9" s="1"/>
  <c r="GW132" i="9" s="1"/>
  <c r="GX132" i="9" s="1"/>
  <c r="GY132" i="9" s="1"/>
  <c r="GZ132" i="9" s="1"/>
  <c r="HA132" i="9" s="1"/>
  <c r="HB132" i="9" s="1"/>
  <c r="HG132" i="9"/>
  <c r="GG148" i="9"/>
  <c r="GH148" i="9" s="1"/>
  <c r="GI148" i="9" s="1"/>
  <c r="GJ148" i="9" s="1"/>
  <c r="GK148" i="9" s="1"/>
  <c r="GL148" i="9" s="1"/>
  <c r="GM148" i="9" s="1"/>
  <c r="GN148" i="9" s="1"/>
  <c r="GO148" i="9" s="1"/>
  <c r="GP148" i="9" s="1"/>
  <c r="GQ148" i="9" s="1"/>
  <c r="GR148" i="9" s="1"/>
  <c r="GS148" i="9" s="1"/>
  <c r="GT148" i="9" s="1"/>
  <c r="GU148" i="9" s="1"/>
  <c r="GV148" i="9" s="1"/>
  <c r="GW148" i="9" s="1"/>
  <c r="GX148" i="9" s="1"/>
  <c r="GY148" i="9" s="1"/>
  <c r="GZ148" i="9" s="1"/>
  <c r="HA148" i="9" s="1"/>
  <c r="HB148" i="9" s="1"/>
  <c r="HG148" i="9"/>
  <c r="GG135" i="9"/>
  <c r="GH135" i="9" s="1"/>
  <c r="GI135" i="9" s="1"/>
  <c r="GJ135" i="9" s="1"/>
  <c r="GK135" i="9" s="1"/>
  <c r="GL135" i="9" s="1"/>
  <c r="GM135" i="9" s="1"/>
  <c r="GN135" i="9" s="1"/>
  <c r="GO135" i="9" s="1"/>
  <c r="GP135" i="9" s="1"/>
  <c r="GQ135" i="9" s="1"/>
  <c r="GR135" i="9" s="1"/>
  <c r="GS135" i="9" s="1"/>
  <c r="GT135" i="9" s="1"/>
  <c r="GU135" i="9" s="1"/>
  <c r="GV135" i="9" s="1"/>
  <c r="GW135" i="9" s="1"/>
  <c r="GX135" i="9" s="1"/>
  <c r="GY135" i="9" s="1"/>
  <c r="GZ135" i="9" s="1"/>
  <c r="HA135" i="9" s="1"/>
  <c r="HB135" i="9" s="1"/>
  <c r="HG135" i="9"/>
  <c r="GI153" i="9"/>
  <c r="GJ153" i="9" s="1"/>
  <c r="GK153" i="9" s="1"/>
  <c r="GL153" i="9" s="1"/>
  <c r="GM153" i="9" s="1"/>
  <c r="GN153" i="9" s="1"/>
  <c r="GO153" i="9" s="1"/>
  <c r="GP153" i="9" s="1"/>
  <c r="GQ153" i="9" s="1"/>
  <c r="GR153" i="9" s="1"/>
  <c r="GS153" i="9" s="1"/>
  <c r="GT153" i="9" s="1"/>
  <c r="GU153" i="9" s="1"/>
  <c r="GV153" i="9" s="1"/>
  <c r="GW153" i="9" s="1"/>
  <c r="GX153" i="9" s="1"/>
  <c r="GY153" i="9" s="1"/>
  <c r="GZ153" i="9" s="1"/>
  <c r="HA153" i="9" s="1"/>
  <c r="HB153" i="9" s="1"/>
  <c r="HI153" i="9"/>
  <c r="GG75" i="9"/>
  <c r="HG75" i="9"/>
  <c r="GG79" i="9"/>
  <c r="GH79" i="9" s="1"/>
  <c r="GI79" i="9" s="1"/>
  <c r="GJ79" i="9" s="1"/>
  <c r="GK79" i="9" s="1"/>
  <c r="GL79" i="9" s="1"/>
  <c r="GM79" i="9" s="1"/>
  <c r="GN79" i="9" s="1"/>
  <c r="GO79" i="9" s="1"/>
  <c r="GP79" i="9" s="1"/>
  <c r="GQ79" i="9" s="1"/>
  <c r="GR79" i="9" s="1"/>
  <c r="GS79" i="9" s="1"/>
  <c r="GT79" i="9" s="1"/>
  <c r="GU79" i="9" s="1"/>
  <c r="GV79" i="9" s="1"/>
  <c r="GW79" i="9" s="1"/>
  <c r="GX79" i="9" s="1"/>
  <c r="GY79" i="9" s="1"/>
  <c r="GZ79" i="9" s="1"/>
  <c r="HA79" i="9" s="1"/>
  <c r="HB79" i="9" s="1"/>
  <c r="GG123" i="9"/>
  <c r="GH123" i="9" s="1"/>
  <c r="GI123" i="9" s="1"/>
  <c r="GJ123" i="9" s="1"/>
  <c r="GK123" i="9" s="1"/>
  <c r="GL123" i="9" s="1"/>
  <c r="GM123" i="9" s="1"/>
  <c r="GN123" i="9" s="1"/>
  <c r="GO123" i="9" s="1"/>
  <c r="GP123" i="9" s="1"/>
  <c r="GQ123" i="9" s="1"/>
  <c r="GR123" i="9" s="1"/>
  <c r="GS123" i="9" s="1"/>
  <c r="GT123" i="9" s="1"/>
  <c r="GU123" i="9" s="1"/>
  <c r="GV123" i="9" s="1"/>
  <c r="GW123" i="9" s="1"/>
  <c r="GX123" i="9" s="1"/>
  <c r="GY123" i="9" s="1"/>
  <c r="GZ123" i="9" s="1"/>
  <c r="HA123" i="9" s="1"/>
  <c r="HB123" i="9" s="1"/>
  <c r="HG123" i="9"/>
  <c r="HJ73" i="9"/>
  <c r="IB73" i="9"/>
  <c r="HO73" i="9"/>
  <c r="HR73" i="9"/>
  <c r="HM73" i="9"/>
  <c r="HW73" i="9"/>
  <c r="HZ73" i="9"/>
  <c r="HU73" i="9"/>
  <c r="HH73" i="9"/>
  <c r="HK73" i="9"/>
  <c r="IC73" i="9"/>
  <c r="HP73" i="9"/>
  <c r="HS73" i="9"/>
  <c r="HX73" i="9"/>
  <c r="HQ73" i="9"/>
  <c r="HL73" i="9"/>
  <c r="HV73" i="9"/>
  <c r="IB84" i="9"/>
  <c r="HJ84" i="9"/>
  <c r="HO84" i="9"/>
  <c r="HR154" i="9"/>
  <c r="HL154" i="9"/>
  <c r="HO149" i="9"/>
  <c r="HS149" i="9"/>
  <c r="HQ149" i="9"/>
  <c r="HY71" i="9"/>
  <c r="HG71" i="9"/>
  <c r="HT71" i="9"/>
  <c r="IA127" i="9"/>
  <c r="HJ127" i="9"/>
  <c r="HO127" i="9"/>
  <c r="HS97" i="9"/>
  <c r="HH97" i="9"/>
  <c r="HU97" i="9"/>
  <c r="HX90" i="9"/>
  <c r="HG90" i="9"/>
  <c r="HT90" i="9"/>
  <c r="HZ70" i="9"/>
  <c r="HH70" i="9"/>
  <c r="HU70" i="9"/>
  <c r="HG122" i="9"/>
  <c r="HG125" i="9"/>
  <c r="HT125" i="9"/>
  <c r="HP65" i="9"/>
  <c r="IC65" i="9"/>
  <c r="HK65" i="9"/>
  <c r="IC136" i="9"/>
  <c r="HM136" i="9"/>
  <c r="HP136" i="9"/>
  <c r="HS89" i="9"/>
  <c r="HL62" i="9"/>
  <c r="HR99" i="9"/>
  <c r="HO67" i="9"/>
  <c r="HV139" i="9"/>
  <c r="GH74" i="9"/>
  <c r="GI74" i="9" s="1"/>
  <c r="GJ74" i="9" s="1"/>
  <c r="GK74" i="9" s="1"/>
  <c r="GL74" i="9" s="1"/>
  <c r="GM74" i="9" s="1"/>
  <c r="GN74" i="9" s="1"/>
  <c r="GO74" i="9" s="1"/>
  <c r="GP74" i="9" s="1"/>
  <c r="GQ74" i="9" s="1"/>
  <c r="GR74" i="9" s="1"/>
  <c r="GS74" i="9" s="1"/>
  <c r="GT74" i="9" s="1"/>
  <c r="GU74" i="9" s="1"/>
  <c r="GV74" i="9" s="1"/>
  <c r="GW74" i="9" s="1"/>
  <c r="GX74" i="9" s="1"/>
  <c r="GY74" i="9" s="1"/>
  <c r="GZ74" i="9" s="1"/>
  <c r="HA74" i="9" s="1"/>
  <c r="HB74" i="9" s="1"/>
  <c r="GG88" i="9"/>
  <c r="GH88" i="9" s="1"/>
  <c r="GI88" i="9" s="1"/>
  <c r="GJ88" i="9" s="1"/>
  <c r="GK88" i="9" s="1"/>
  <c r="GL88" i="9" s="1"/>
  <c r="GM88" i="9" s="1"/>
  <c r="GN88" i="9" s="1"/>
  <c r="GO88" i="9" s="1"/>
  <c r="GP88" i="9" s="1"/>
  <c r="GQ88" i="9" s="1"/>
  <c r="GR88" i="9" s="1"/>
  <c r="GS88" i="9" s="1"/>
  <c r="GT88" i="9" s="1"/>
  <c r="GU88" i="9" s="1"/>
  <c r="GV88" i="9" s="1"/>
  <c r="GW88" i="9" s="1"/>
  <c r="GX88" i="9" s="1"/>
  <c r="GY88" i="9" s="1"/>
  <c r="GZ88" i="9" s="1"/>
  <c r="HA88" i="9" s="1"/>
  <c r="HB88" i="9" s="1"/>
  <c r="HG88" i="9"/>
  <c r="GG98" i="9"/>
  <c r="GH98" i="9" s="1"/>
  <c r="GI98" i="9" s="1"/>
  <c r="GJ98" i="9" s="1"/>
  <c r="GK98" i="9" s="1"/>
  <c r="GL98" i="9" s="1"/>
  <c r="GM98" i="9" s="1"/>
  <c r="GN98" i="9" s="1"/>
  <c r="GO98" i="9" s="1"/>
  <c r="GP98" i="9" s="1"/>
  <c r="GQ98" i="9" s="1"/>
  <c r="GR98" i="9" s="1"/>
  <c r="GS98" i="9" s="1"/>
  <c r="GT98" i="9" s="1"/>
  <c r="GU98" i="9" s="1"/>
  <c r="GV98" i="9" s="1"/>
  <c r="GW98" i="9" s="1"/>
  <c r="GX98" i="9" s="1"/>
  <c r="GY98" i="9" s="1"/>
  <c r="GZ98" i="9" s="1"/>
  <c r="HA98" i="9" s="1"/>
  <c r="HB98" i="9" s="1"/>
  <c r="HG98" i="9"/>
  <c r="HP84" i="9"/>
  <c r="HZ71" i="9"/>
  <c r="HJ90" i="9"/>
  <c r="HT136" i="9"/>
  <c r="IC120" i="9"/>
  <c r="HP120" i="9"/>
  <c r="HJ120" i="9"/>
  <c r="HX120" i="9"/>
  <c r="HL120" i="9"/>
  <c r="HN120" i="9"/>
  <c r="HI120" i="9"/>
  <c r="HR120" i="9"/>
  <c r="HV120" i="9"/>
  <c r="HQ120" i="9"/>
  <c r="IB120" i="9"/>
  <c r="HG120" i="9"/>
  <c r="HY120" i="9"/>
  <c r="HT120" i="9"/>
  <c r="HM120" i="9"/>
  <c r="HW120" i="9"/>
  <c r="HS120" i="9"/>
  <c r="GG133" i="9"/>
  <c r="HG133" i="9"/>
  <c r="GG115" i="9"/>
  <c r="HH115" i="9" s="1"/>
  <c r="HG115" i="9"/>
  <c r="GG114" i="9"/>
  <c r="HH114" i="9" s="1"/>
  <c r="HG114" i="9"/>
  <c r="FG72" i="9"/>
  <c r="FH72" i="9" s="1"/>
  <c r="FI72" i="9" s="1"/>
  <c r="FJ72" i="9" s="1"/>
  <c r="FK72" i="9" s="1"/>
  <c r="FL72" i="9" s="1"/>
  <c r="FM72" i="9" s="1"/>
  <c r="FN72" i="9" s="1"/>
  <c r="FO72" i="9" s="1"/>
  <c r="FP72" i="9" s="1"/>
  <c r="FQ72" i="9" s="1"/>
  <c r="FR72" i="9" s="1"/>
  <c r="FS72" i="9" s="1"/>
  <c r="FT72" i="9" s="1"/>
  <c r="FU72" i="9" s="1"/>
  <c r="FV72" i="9" s="1"/>
  <c r="FW72" i="9" s="1"/>
  <c r="FX72" i="9" s="1"/>
  <c r="FY72" i="9" s="1"/>
  <c r="FZ72" i="9" s="1"/>
  <c r="GA72" i="9" s="1"/>
  <c r="GB72" i="9" s="1"/>
  <c r="HG72" i="9"/>
  <c r="GG83" i="9"/>
  <c r="HH83" i="9" s="1"/>
  <c r="HG83" i="9"/>
  <c r="GG138" i="9"/>
  <c r="GH138" i="9" s="1"/>
  <c r="GI138" i="9" s="1"/>
  <c r="GJ138" i="9" s="1"/>
  <c r="GK138" i="9" s="1"/>
  <c r="GL138" i="9" s="1"/>
  <c r="GM138" i="9" s="1"/>
  <c r="GN138" i="9" s="1"/>
  <c r="GO138" i="9" s="1"/>
  <c r="GP138" i="9" s="1"/>
  <c r="GQ138" i="9" s="1"/>
  <c r="GR138" i="9" s="1"/>
  <c r="GS138" i="9" s="1"/>
  <c r="GT138" i="9" s="1"/>
  <c r="GU138" i="9" s="1"/>
  <c r="GV138" i="9" s="1"/>
  <c r="GW138" i="9" s="1"/>
  <c r="GX138" i="9" s="1"/>
  <c r="GY138" i="9" s="1"/>
  <c r="GZ138" i="9" s="1"/>
  <c r="HA138" i="9" s="1"/>
  <c r="HB138" i="9" s="1"/>
  <c r="GG143" i="9"/>
  <c r="GH143" i="9" s="1"/>
  <c r="GI143" i="9" s="1"/>
  <c r="GJ143" i="9" s="1"/>
  <c r="GK143" i="9" s="1"/>
  <c r="GL143" i="9" s="1"/>
  <c r="GM143" i="9" s="1"/>
  <c r="GN143" i="9" s="1"/>
  <c r="GO143" i="9" s="1"/>
  <c r="GP143" i="9" s="1"/>
  <c r="GQ143" i="9" s="1"/>
  <c r="GR143" i="9" s="1"/>
  <c r="GS143" i="9" s="1"/>
  <c r="GT143" i="9" s="1"/>
  <c r="GU143" i="9" s="1"/>
  <c r="GV143" i="9" s="1"/>
  <c r="GW143" i="9" s="1"/>
  <c r="GX143" i="9" s="1"/>
  <c r="GY143" i="9" s="1"/>
  <c r="GZ143" i="9" s="1"/>
  <c r="HA143" i="9" s="1"/>
  <c r="HB143" i="9" s="1"/>
  <c r="HG143" i="9"/>
  <c r="GG103" i="9"/>
  <c r="GH103" i="9" s="1"/>
  <c r="GI103" i="9" s="1"/>
  <c r="GJ103" i="9" s="1"/>
  <c r="GK103" i="9" s="1"/>
  <c r="GL103" i="9" s="1"/>
  <c r="GM103" i="9" s="1"/>
  <c r="GN103" i="9" s="1"/>
  <c r="GO103" i="9" s="1"/>
  <c r="GP103" i="9" s="1"/>
  <c r="GQ103" i="9" s="1"/>
  <c r="GR103" i="9" s="1"/>
  <c r="GS103" i="9" s="1"/>
  <c r="GT103" i="9" s="1"/>
  <c r="GU103" i="9" s="1"/>
  <c r="GV103" i="9" s="1"/>
  <c r="GW103" i="9" s="1"/>
  <c r="GX103" i="9" s="1"/>
  <c r="GY103" i="9" s="1"/>
  <c r="GZ103" i="9" s="1"/>
  <c r="HA103" i="9" s="1"/>
  <c r="HB103" i="9" s="1"/>
  <c r="HG103" i="9"/>
  <c r="GG128" i="9"/>
  <c r="HG128" i="9"/>
  <c r="IC86" i="9"/>
  <c r="HP86" i="9"/>
  <c r="HS86" i="9"/>
  <c r="HX86" i="9"/>
  <c r="HK86" i="9"/>
  <c r="HN86" i="9"/>
  <c r="HI86" i="9"/>
  <c r="IA86" i="9"/>
  <c r="HL86" i="9"/>
  <c r="HV86" i="9"/>
  <c r="HQ86" i="9"/>
  <c r="HT86" i="9"/>
  <c r="HG86" i="9"/>
  <c r="HY86" i="9"/>
  <c r="HM86" i="9"/>
  <c r="HW86" i="9"/>
  <c r="HR86" i="9"/>
  <c r="HT84" i="9"/>
  <c r="HY84" i="9"/>
  <c r="HG84" i="9"/>
  <c r="HP154" i="9"/>
  <c r="HJ154" i="9"/>
  <c r="IB154" i="9"/>
  <c r="IC149" i="9"/>
  <c r="HK149" i="9"/>
  <c r="HI149" i="9"/>
  <c r="HQ71" i="9"/>
  <c r="HV71" i="9"/>
  <c r="HL71" i="9"/>
  <c r="HM127" i="9"/>
  <c r="HY127" i="9"/>
  <c r="HG127" i="9"/>
  <c r="HQ97" i="9"/>
  <c r="HW97" i="9"/>
  <c r="HM97" i="9"/>
  <c r="HR90" i="9"/>
  <c r="HV90" i="9"/>
  <c r="HL90" i="9"/>
  <c r="HR70" i="9"/>
  <c r="HW70" i="9"/>
  <c r="HM70" i="9"/>
  <c r="HO125" i="9"/>
  <c r="HH65" i="9"/>
  <c r="HU65" i="9"/>
  <c r="HZ65" i="9"/>
  <c r="HJ136" i="9"/>
  <c r="IA136" i="9"/>
  <c r="HH136" i="9"/>
  <c r="HP89" i="9"/>
  <c r="HH120" i="9"/>
  <c r="HT73" i="9"/>
  <c r="HH86" i="9"/>
  <c r="HS112" i="9"/>
  <c r="GG100" i="9"/>
  <c r="GH100" i="9" s="1"/>
  <c r="GI100" i="9" s="1"/>
  <c r="GJ100" i="9" s="1"/>
  <c r="GK100" i="9" s="1"/>
  <c r="GL100" i="9" s="1"/>
  <c r="GM100" i="9" s="1"/>
  <c r="GN100" i="9" s="1"/>
  <c r="GO100" i="9" s="1"/>
  <c r="GP100" i="9" s="1"/>
  <c r="GQ100" i="9" s="1"/>
  <c r="GR100" i="9" s="1"/>
  <c r="GS100" i="9" s="1"/>
  <c r="GT100" i="9" s="1"/>
  <c r="GU100" i="9" s="1"/>
  <c r="GV100" i="9" s="1"/>
  <c r="GW100" i="9" s="1"/>
  <c r="GX100" i="9" s="1"/>
  <c r="GY100" i="9" s="1"/>
  <c r="GZ100" i="9" s="1"/>
  <c r="HA100" i="9" s="1"/>
  <c r="HB100" i="9" s="1"/>
  <c r="HG100" i="9"/>
  <c r="GG137" i="9"/>
  <c r="HG137" i="9"/>
  <c r="HI90" i="9"/>
  <c r="HV136" i="9"/>
  <c r="GG95" i="9"/>
  <c r="HH95" i="9" s="1"/>
  <c r="HG95" i="9"/>
  <c r="GH118" i="9"/>
  <c r="HI118" i="9" s="1"/>
  <c r="HH118" i="9"/>
  <c r="GG152" i="9"/>
  <c r="GH152" i="9" s="1"/>
  <c r="GI152" i="9" s="1"/>
  <c r="GJ152" i="9" s="1"/>
  <c r="GK152" i="9" s="1"/>
  <c r="GL152" i="9" s="1"/>
  <c r="GM152" i="9" s="1"/>
  <c r="GN152" i="9" s="1"/>
  <c r="GO152" i="9" s="1"/>
  <c r="GP152" i="9" s="1"/>
  <c r="GQ152" i="9" s="1"/>
  <c r="GR152" i="9" s="1"/>
  <c r="GS152" i="9" s="1"/>
  <c r="GT152" i="9" s="1"/>
  <c r="GU152" i="9" s="1"/>
  <c r="GV152" i="9" s="1"/>
  <c r="GW152" i="9" s="1"/>
  <c r="GX152" i="9" s="1"/>
  <c r="GY152" i="9" s="1"/>
  <c r="GZ152" i="9" s="1"/>
  <c r="HA152" i="9" s="1"/>
  <c r="HB152" i="9" s="1"/>
  <c r="GH63" i="9"/>
  <c r="GI63" i="9" s="1"/>
  <c r="GJ63" i="9" s="1"/>
  <c r="GK63" i="9" s="1"/>
  <c r="GL63" i="9" s="1"/>
  <c r="GM63" i="9" s="1"/>
  <c r="GN63" i="9" s="1"/>
  <c r="GO63" i="9" s="1"/>
  <c r="GP63" i="9" s="1"/>
  <c r="GQ63" i="9" s="1"/>
  <c r="GR63" i="9" s="1"/>
  <c r="GS63" i="9" s="1"/>
  <c r="GT63" i="9" s="1"/>
  <c r="GU63" i="9" s="1"/>
  <c r="GV63" i="9" s="1"/>
  <c r="GW63" i="9" s="1"/>
  <c r="GX63" i="9" s="1"/>
  <c r="GY63" i="9" s="1"/>
  <c r="GZ63" i="9" s="1"/>
  <c r="HA63" i="9" s="1"/>
  <c r="HB63" i="9" s="1"/>
  <c r="HH63" i="9"/>
  <c r="FG78" i="9"/>
  <c r="FH78" i="9" s="1"/>
  <c r="FI78" i="9" s="1"/>
  <c r="FJ78" i="9" s="1"/>
  <c r="FK78" i="9" s="1"/>
  <c r="FL78" i="9" s="1"/>
  <c r="FM78" i="9" s="1"/>
  <c r="FN78" i="9" s="1"/>
  <c r="FO78" i="9" s="1"/>
  <c r="FP78" i="9" s="1"/>
  <c r="FQ78" i="9" s="1"/>
  <c r="FR78" i="9" s="1"/>
  <c r="FS78" i="9" s="1"/>
  <c r="FT78" i="9" s="1"/>
  <c r="FU78" i="9" s="1"/>
  <c r="FV78" i="9" s="1"/>
  <c r="FW78" i="9" s="1"/>
  <c r="FX78" i="9" s="1"/>
  <c r="FY78" i="9" s="1"/>
  <c r="FZ78" i="9" s="1"/>
  <c r="GA78" i="9" s="1"/>
  <c r="GB78" i="9" s="1"/>
  <c r="HG78" i="9"/>
  <c r="GG144" i="9"/>
  <c r="GH144" i="9" s="1"/>
  <c r="GI144" i="9" s="1"/>
  <c r="GJ144" i="9" s="1"/>
  <c r="GK144" i="9" s="1"/>
  <c r="GL144" i="9" s="1"/>
  <c r="GM144" i="9" s="1"/>
  <c r="GN144" i="9" s="1"/>
  <c r="GO144" i="9" s="1"/>
  <c r="GP144" i="9" s="1"/>
  <c r="GQ144" i="9" s="1"/>
  <c r="GR144" i="9" s="1"/>
  <c r="GS144" i="9" s="1"/>
  <c r="GT144" i="9" s="1"/>
  <c r="GU144" i="9" s="1"/>
  <c r="GV144" i="9" s="1"/>
  <c r="GW144" i="9" s="1"/>
  <c r="GX144" i="9" s="1"/>
  <c r="GY144" i="9" s="1"/>
  <c r="GZ144" i="9" s="1"/>
  <c r="HA144" i="9" s="1"/>
  <c r="HB144" i="9" s="1"/>
  <c r="HG144" i="9"/>
  <c r="GG122" i="9"/>
  <c r="FG130" i="9"/>
  <c r="FH130" i="9" s="1"/>
  <c r="FI130" i="9" s="1"/>
  <c r="FJ130" i="9" s="1"/>
  <c r="FK130" i="9" s="1"/>
  <c r="FL130" i="9" s="1"/>
  <c r="FM130" i="9" s="1"/>
  <c r="FN130" i="9" s="1"/>
  <c r="FO130" i="9" s="1"/>
  <c r="FP130" i="9" s="1"/>
  <c r="FQ130" i="9" s="1"/>
  <c r="FR130" i="9" s="1"/>
  <c r="FS130" i="9" s="1"/>
  <c r="FT130" i="9" s="1"/>
  <c r="FU130" i="9" s="1"/>
  <c r="FV130" i="9" s="1"/>
  <c r="FW130" i="9" s="1"/>
  <c r="FX130" i="9" s="1"/>
  <c r="FY130" i="9" s="1"/>
  <c r="FZ130" i="9" s="1"/>
  <c r="GA130" i="9" s="1"/>
  <c r="GB130" i="9" s="1"/>
  <c r="HG130" i="9"/>
  <c r="GH81" i="9"/>
  <c r="GI81" i="9" s="1"/>
  <c r="GJ81" i="9" s="1"/>
  <c r="GK81" i="9" s="1"/>
  <c r="GL81" i="9" s="1"/>
  <c r="GM81" i="9" s="1"/>
  <c r="GN81" i="9" s="1"/>
  <c r="GO81" i="9" s="1"/>
  <c r="GP81" i="9" s="1"/>
  <c r="GQ81" i="9" s="1"/>
  <c r="GR81" i="9" s="1"/>
  <c r="GS81" i="9" s="1"/>
  <c r="GT81" i="9" s="1"/>
  <c r="GU81" i="9" s="1"/>
  <c r="GV81" i="9" s="1"/>
  <c r="GW81" i="9" s="1"/>
  <c r="GX81" i="9" s="1"/>
  <c r="GY81" i="9" s="1"/>
  <c r="GZ81" i="9" s="1"/>
  <c r="HA81" i="9" s="1"/>
  <c r="HB81" i="9" s="1"/>
  <c r="GG131" i="9"/>
  <c r="GH131" i="9" s="1"/>
  <c r="GI131" i="9" s="1"/>
  <c r="GJ131" i="9" s="1"/>
  <c r="GK131" i="9" s="1"/>
  <c r="GL131" i="9" s="1"/>
  <c r="GM131" i="9" s="1"/>
  <c r="GN131" i="9" s="1"/>
  <c r="GO131" i="9" s="1"/>
  <c r="GP131" i="9" s="1"/>
  <c r="GQ131" i="9" s="1"/>
  <c r="GR131" i="9" s="1"/>
  <c r="GS131" i="9" s="1"/>
  <c r="GT131" i="9" s="1"/>
  <c r="GU131" i="9" s="1"/>
  <c r="GV131" i="9" s="1"/>
  <c r="GW131" i="9" s="1"/>
  <c r="GX131" i="9" s="1"/>
  <c r="GY131" i="9" s="1"/>
  <c r="GZ131" i="9" s="1"/>
  <c r="HA131" i="9" s="1"/>
  <c r="HB131" i="9" s="1"/>
  <c r="HG131" i="9"/>
  <c r="GG108" i="9"/>
  <c r="GH108" i="9" s="1"/>
  <c r="GI108" i="9" s="1"/>
  <c r="GJ108" i="9" s="1"/>
  <c r="GK108" i="9" s="1"/>
  <c r="GL108" i="9" s="1"/>
  <c r="GM108" i="9" s="1"/>
  <c r="GN108" i="9" s="1"/>
  <c r="GO108" i="9" s="1"/>
  <c r="GP108" i="9" s="1"/>
  <c r="GQ108" i="9" s="1"/>
  <c r="GR108" i="9" s="1"/>
  <c r="GS108" i="9" s="1"/>
  <c r="GT108" i="9" s="1"/>
  <c r="GU108" i="9" s="1"/>
  <c r="GV108" i="9" s="1"/>
  <c r="GW108" i="9" s="1"/>
  <c r="GX108" i="9" s="1"/>
  <c r="GY108" i="9" s="1"/>
  <c r="GZ108" i="9" s="1"/>
  <c r="HA108" i="9" s="1"/>
  <c r="HB108" i="9" s="1"/>
  <c r="HG108" i="9"/>
  <c r="HI142" i="9"/>
  <c r="HN142" i="9"/>
  <c r="HG142" i="9"/>
  <c r="HQ142" i="9"/>
  <c r="HK142" i="9"/>
  <c r="HO142" i="9"/>
  <c r="HY142" i="9"/>
  <c r="HS142" i="9"/>
  <c r="HW142" i="9"/>
  <c r="IB142" i="9"/>
  <c r="IA142" i="9"/>
  <c r="HH142" i="9"/>
  <c r="HJ142" i="9"/>
  <c r="HT142" i="9"/>
  <c r="HX142" i="9"/>
  <c r="HZ142" i="9"/>
  <c r="HU142" i="9"/>
  <c r="HV142" i="9"/>
  <c r="HL142" i="9"/>
  <c r="IC142" i="9"/>
  <c r="HP142" i="9"/>
  <c r="HR142" i="9"/>
  <c r="HM142" i="9"/>
  <c r="HL84" i="9"/>
  <c r="HQ84" i="9"/>
  <c r="HV84" i="9"/>
  <c r="HW154" i="9"/>
  <c r="HX154" i="9"/>
  <c r="IA154" i="9"/>
  <c r="IB149" i="9"/>
  <c r="HG149" i="9"/>
  <c r="HX149" i="9"/>
  <c r="HI71" i="9"/>
  <c r="HN71" i="9"/>
  <c r="IA71" i="9"/>
  <c r="HK127" i="9"/>
  <c r="HQ127" i="9"/>
  <c r="HV127" i="9"/>
  <c r="HK97" i="9"/>
  <c r="HO97" i="9"/>
  <c r="IB97" i="9"/>
  <c r="HP90" i="9"/>
  <c r="HN90" i="9"/>
  <c r="IA90" i="9"/>
  <c r="HJ70" i="9"/>
  <c r="HO70" i="9"/>
  <c r="IB70" i="9"/>
  <c r="HW65" i="9"/>
  <c r="HM65" i="9"/>
  <c r="HZ136" i="9"/>
  <c r="HS136" i="9"/>
  <c r="HO89" i="9"/>
  <c r="HO120" i="9"/>
  <c r="IA73" i="9"/>
  <c r="HO86" i="9"/>
  <c r="HW112" i="9"/>
  <c r="HH140" i="9"/>
  <c r="HL139" i="9"/>
  <c r="HL74" i="9"/>
  <c r="HQ74" i="9"/>
  <c r="HH81" i="9"/>
  <c r="HO139" i="9"/>
  <c r="HX139" i="9"/>
  <c r="HM139" i="9"/>
  <c r="HI139" i="9"/>
  <c r="HP139" i="9"/>
  <c r="IB139" i="9"/>
  <c r="HG101" i="9"/>
  <c r="HG82" i="9"/>
  <c r="HG81" i="9"/>
  <c r="HZ139" i="9"/>
  <c r="HH139" i="9"/>
  <c r="GG105" i="9"/>
  <c r="HG129" i="9"/>
  <c r="HX129" i="9"/>
  <c r="HH129" i="9"/>
  <c r="HW129" i="9"/>
  <c r="HG63" i="9"/>
  <c r="IA60" i="9"/>
  <c r="HZ60" i="9"/>
  <c r="HY60" i="9"/>
  <c r="HX60" i="9"/>
  <c r="HW60" i="9"/>
  <c r="IC60" i="9"/>
  <c r="HV60" i="9"/>
  <c r="HL60" i="9"/>
  <c r="HM60" i="9"/>
  <c r="HS60" i="9"/>
  <c r="HP60" i="9"/>
  <c r="HK60" i="9"/>
  <c r="HH60" i="9"/>
  <c r="HT60" i="9"/>
  <c r="HO60" i="9"/>
  <c r="HR60" i="9"/>
  <c r="HG60" i="9"/>
  <c r="HJ60" i="9"/>
  <c r="HN60" i="9"/>
  <c r="HQ60" i="9"/>
  <c r="HF60" i="9"/>
  <c r="AJ12" i="9" s="1"/>
  <c r="HU60" i="9"/>
  <c r="HI60" i="9"/>
  <c r="IN217" i="7"/>
  <c r="IN208" i="7"/>
  <c r="IN226" i="7"/>
  <c r="IQ243" i="7"/>
  <c r="IR243" i="7" s="1"/>
  <c r="IS243" i="7" s="1"/>
  <c r="IT243" i="7" s="1"/>
  <c r="IU243" i="7" s="1"/>
  <c r="IV243" i="7" s="1"/>
  <c r="IW243" i="7" s="1"/>
  <c r="IX243" i="7" s="1"/>
  <c r="IY243" i="7" s="1"/>
  <c r="IZ243" i="7" s="1"/>
  <c r="JA243" i="7" s="1"/>
  <c r="JB243" i="7" s="1"/>
  <c r="JC243" i="7" s="1"/>
  <c r="JD243" i="7" s="1"/>
  <c r="JE243" i="7" s="1"/>
  <c r="BP20" i="7"/>
  <c r="IO188" i="7"/>
  <c r="IP188" i="7" s="1"/>
  <c r="IQ188" i="7" s="1"/>
  <c r="IR188" i="7" s="1"/>
  <c r="IS188" i="7" s="1"/>
  <c r="IT188" i="7" s="1"/>
  <c r="IU188" i="7" s="1"/>
  <c r="IV188" i="7" s="1"/>
  <c r="IW188" i="7" s="1"/>
  <c r="IX188" i="7" s="1"/>
  <c r="IY188" i="7" s="1"/>
  <c r="IZ188" i="7" s="1"/>
  <c r="JA188" i="7" s="1"/>
  <c r="JB188" i="7" s="1"/>
  <c r="JC188" i="7" s="1"/>
  <c r="JD188" i="7" s="1"/>
  <c r="JE188" i="7" s="1"/>
  <c r="IQ184" i="7"/>
  <c r="IR184" i="7" s="1"/>
  <c r="IS184" i="7" s="1"/>
  <c r="IT184" i="7" s="1"/>
  <c r="IU184" i="7" s="1"/>
  <c r="IV184" i="7" s="1"/>
  <c r="IW184" i="7" s="1"/>
  <c r="IX184" i="7" s="1"/>
  <c r="IY184" i="7" s="1"/>
  <c r="IZ184" i="7" s="1"/>
  <c r="JA184" i="7" s="1"/>
  <c r="JB184" i="7" s="1"/>
  <c r="JC184" i="7" s="1"/>
  <c r="JD184" i="7" s="1"/>
  <c r="JE184" i="7" s="1"/>
  <c r="BJ21" i="7"/>
  <c r="IN253" i="7"/>
  <c r="IO253" i="7" s="1"/>
  <c r="IP253" i="7" s="1"/>
  <c r="IN244" i="7"/>
  <c r="IO244" i="7" s="1"/>
  <c r="IP244" i="7" s="1"/>
  <c r="BK24" i="7"/>
  <c r="HM109" i="7"/>
  <c r="HM212" i="7" s="1"/>
  <c r="IQ234" i="7"/>
  <c r="IR234" i="7" s="1"/>
  <c r="IS234" i="7" s="1"/>
  <c r="IT234" i="7" s="1"/>
  <c r="IU234" i="7" s="1"/>
  <c r="IV234" i="7" s="1"/>
  <c r="IW234" i="7" s="1"/>
  <c r="IX234" i="7" s="1"/>
  <c r="IY234" i="7" s="1"/>
  <c r="IZ234" i="7" s="1"/>
  <c r="JA234" i="7" s="1"/>
  <c r="JB234" i="7" s="1"/>
  <c r="JC234" i="7" s="1"/>
  <c r="JD234" i="7" s="1"/>
  <c r="JE234" i="7" s="1"/>
  <c r="IH256" i="7"/>
  <c r="II256" i="7" s="1"/>
  <c r="IJ256" i="7" s="1"/>
  <c r="IK256" i="7" s="1"/>
  <c r="IL256" i="7" s="1"/>
  <c r="IM256" i="7" s="1"/>
  <c r="IH220" i="7"/>
  <c r="II220" i="7" s="1"/>
  <c r="IJ220" i="7" s="1"/>
  <c r="IK220" i="7" s="1"/>
  <c r="IL220" i="7" s="1"/>
  <c r="IM220" i="7" s="1"/>
  <c r="IO226" i="7"/>
  <c r="IP226" i="7" s="1"/>
  <c r="BN23" i="7" s="1"/>
  <c r="IH265" i="7"/>
  <c r="II265" i="7" s="1"/>
  <c r="IJ265" i="7" s="1"/>
  <c r="IK265" i="7" s="1"/>
  <c r="IL265" i="7" s="1"/>
  <c r="IM265" i="7" s="1"/>
  <c r="IQ183" i="7"/>
  <c r="IR183" i="7" s="1"/>
  <c r="IS183" i="7" s="1"/>
  <c r="IT183" i="7" s="1"/>
  <c r="IU183" i="7" s="1"/>
  <c r="IV183" i="7" s="1"/>
  <c r="IW183" i="7" s="1"/>
  <c r="IX183" i="7" s="1"/>
  <c r="IY183" i="7" s="1"/>
  <c r="IZ183" i="7" s="1"/>
  <c r="JA183" i="7" s="1"/>
  <c r="JB183" i="7" s="1"/>
  <c r="JC183" i="7" s="1"/>
  <c r="JD183" i="7" s="1"/>
  <c r="JE183" i="7" s="1"/>
  <c r="IH211" i="7"/>
  <c r="II211" i="7" s="1"/>
  <c r="IJ211" i="7" s="1"/>
  <c r="IK211" i="7" s="1"/>
  <c r="IL211" i="7" s="1"/>
  <c r="IM211" i="7" s="1"/>
  <c r="BK20" i="7"/>
  <c r="IO235" i="7"/>
  <c r="IP235" i="7" s="1"/>
  <c r="IQ235" i="7" s="1"/>
  <c r="IR235" i="7" s="1"/>
  <c r="IS235" i="7" s="1"/>
  <c r="IT235" i="7" s="1"/>
  <c r="IU235" i="7" s="1"/>
  <c r="IV235" i="7" s="1"/>
  <c r="IW235" i="7" s="1"/>
  <c r="IX235" i="7" s="1"/>
  <c r="IY235" i="7" s="1"/>
  <c r="IZ235" i="7" s="1"/>
  <c r="JA235" i="7" s="1"/>
  <c r="JB235" i="7" s="1"/>
  <c r="JC235" i="7" s="1"/>
  <c r="JD235" i="7" s="1"/>
  <c r="JE235" i="7" s="1"/>
  <c r="IQ195" i="7"/>
  <c r="IR195" i="7" s="1"/>
  <c r="IS195" i="7" s="1"/>
  <c r="IT195" i="7" s="1"/>
  <c r="IU195" i="7" s="1"/>
  <c r="IV195" i="7" s="1"/>
  <c r="IW195" i="7" s="1"/>
  <c r="IX195" i="7" s="1"/>
  <c r="IY195" i="7" s="1"/>
  <c r="IZ195" i="7" s="1"/>
  <c r="JA195" i="7" s="1"/>
  <c r="JB195" i="7" s="1"/>
  <c r="JC195" i="7" s="1"/>
  <c r="JD195" i="7" s="1"/>
  <c r="JE195" i="7" s="1"/>
  <c r="BN22" i="7"/>
  <c r="BL21" i="7"/>
  <c r="IQ215" i="7"/>
  <c r="IR215" i="7" s="1"/>
  <c r="IS215" i="7" s="1"/>
  <c r="IT215" i="7" s="1"/>
  <c r="IU215" i="7" s="1"/>
  <c r="IV215" i="7" s="1"/>
  <c r="IW215" i="7" s="1"/>
  <c r="IX215" i="7" s="1"/>
  <c r="IY215" i="7" s="1"/>
  <c r="IZ215" i="7" s="1"/>
  <c r="JA215" i="7" s="1"/>
  <c r="JB215" i="7" s="1"/>
  <c r="JC215" i="7" s="1"/>
  <c r="JD215" i="7" s="1"/>
  <c r="JE215" i="7" s="1"/>
  <c r="BM22" i="7"/>
  <c r="IH247" i="7"/>
  <c r="II247" i="7" s="1"/>
  <c r="IJ247" i="7" s="1"/>
  <c r="IK247" i="7" s="1"/>
  <c r="IL247" i="7" s="1"/>
  <c r="IM247" i="7" s="1"/>
  <c r="IQ186" i="7"/>
  <c r="IR186" i="7" s="1"/>
  <c r="IS186" i="7" s="1"/>
  <c r="IT186" i="7" s="1"/>
  <c r="IU186" i="7" s="1"/>
  <c r="IV186" i="7" s="1"/>
  <c r="IW186" i="7" s="1"/>
  <c r="IX186" i="7" s="1"/>
  <c r="IY186" i="7" s="1"/>
  <c r="IZ186" i="7" s="1"/>
  <c r="JA186" i="7" s="1"/>
  <c r="JB186" i="7" s="1"/>
  <c r="JC186" i="7" s="1"/>
  <c r="JD186" i="7" s="1"/>
  <c r="JE186" i="7" s="1"/>
  <c r="BJ23" i="7"/>
  <c r="BK23" i="7"/>
  <c r="IQ196" i="7"/>
  <c r="IR196" i="7" s="1"/>
  <c r="IS196" i="7" s="1"/>
  <c r="IT196" i="7" s="1"/>
  <c r="IU196" i="7" s="1"/>
  <c r="IV196" i="7" s="1"/>
  <c r="IW196" i="7" s="1"/>
  <c r="IX196" i="7" s="1"/>
  <c r="IY196" i="7" s="1"/>
  <c r="IZ196" i="7" s="1"/>
  <c r="JA196" i="7" s="1"/>
  <c r="JB196" i="7" s="1"/>
  <c r="JC196" i="7" s="1"/>
  <c r="JD196" i="7" s="1"/>
  <c r="JE196" i="7" s="1"/>
  <c r="IQ214" i="7"/>
  <c r="IR214" i="7" s="1"/>
  <c r="IS214" i="7" s="1"/>
  <c r="IT214" i="7" s="1"/>
  <c r="IU214" i="7" s="1"/>
  <c r="IV214" i="7" s="1"/>
  <c r="IW214" i="7" s="1"/>
  <c r="IX214" i="7" s="1"/>
  <c r="IY214" i="7" s="1"/>
  <c r="IZ214" i="7" s="1"/>
  <c r="JA214" i="7" s="1"/>
  <c r="JB214" i="7" s="1"/>
  <c r="JC214" i="7" s="1"/>
  <c r="JD214" i="7" s="1"/>
  <c r="JE214" i="7" s="1"/>
  <c r="BM21" i="7"/>
  <c r="IH274" i="7"/>
  <c r="II274" i="7" s="1"/>
  <c r="IJ274" i="7" s="1"/>
  <c r="IK274" i="7" s="1"/>
  <c r="IL274" i="7" s="1"/>
  <c r="IM274" i="7" s="1"/>
  <c r="IQ224" i="7"/>
  <c r="IR224" i="7" s="1"/>
  <c r="IS224" i="7" s="1"/>
  <c r="IT224" i="7" s="1"/>
  <c r="IU224" i="7" s="1"/>
  <c r="IV224" i="7" s="1"/>
  <c r="IW224" i="7" s="1"/>
  <c r="IX224" i="7" s="1"/>
  <c r="IY224" i="7" s="1"/>
  <c r="IZ224" i="7" s="1"/>
  <c r="JA224" i="7" s="1"/>
  <c r="JB224" i="7" s="1"/>
  <c r="JC224" i="7" s="1"/>
  <c r="JD224" i="7" s="1"/>
  <c r="JE224" i="7" s="1"/>
  <c r="BN21" i="7"/>
  <c r="IQ205" i="7"/>
  <c r="IR205" i="7" s="1"/>
  <c r="IS205" i="7" s="1"/>
  <c r="IT205" i="7" s="1"/>
  <c r="IU205" i="7" s="1"/>
  <c r="IV205" i="7" s="1"/>
  <c r="IW205" i="7" s="1"/>
  <c r="IX205" i="7" s="1"/>
  <c r="IY205" i="7" s="1"/>
  <c r="IZ205" i="7" s="1"/>
  <c r="JA205" i="7" s="1"/>
  <c r="JB205" i="7" s="1"/>
  <c r="JC205" i="7" s="1"/>
  <c r="JD205" i="7" s="1"/>
  <c r="JE205" i="7" s="1"/>
  <c r="BL22" i="7"/>
  <c r="IQ185" i="7"/>
  <c r="IR185" i="7" s="1"/>
  <c r="IS185" i="7" s="1"/>
  <c r="IT185" i="7" s="1"/>
  <c r="IU185" i="7" s="1"/>
  <c r="IV185" i="7" s="1"/>
  <c r="IW185" i="7" s="1"/>
  <c r="IX185" i="7" s="1"/>
  <c r="IY185" i="7" s="1"/>
  <c r="IZ185" i="7" s="1"/>
  <c r="JA185" i="7" s="1"/>
  <c r="JB185" i="7" s="1"/>
  <c r="JC185" i="7" s="1"/>
  <c r="JD185" i="7" s="1"/>
  <c r="JE185" i="7" s="1"/>
  <c r="BJ22" i="7"/>
  <c r="IH238" i="7"/>
  <c r="II238" i="7" s="1"/>
  <c r="IJ238" i="7" s="1"/>
  <c r="IK238" i="7" s="1"/>
  <c r="IL238" i="7" s="1"/>
  <c r="IM238" i="7" s="1"/>
  <c r="IQ223" i="7"/>
  <c r="IR223" i="7" s="1"/>
  <c r="IS223" i="7" s="1"/>
  <c r="IT223" i="7" s="1"/>
  <c r="IU223" i="7" s="1"/>
  <c r="IV223" i="7" s="1"/>
  <c r="IW223" i="7" s="1"/>
  <c r="IX223" i="7" s="1"/>
  <c r="IY223" i="7" s="1"/>
  <c r="IZ223" i="7" s="1"/>
  <c r="JA223" i="7" s="1"/>
  <c r="JB223" i="7" s="1"/>
  <c r="JC223" i="7" s="1"/>
  <c r="JD223" i="7" s="1"/>
  <c r="JE223" i="7" s="1"/>
  <c r="BN20" i="7"/>
  <c r="IQ187" i="7"/>
  <c r="IR187" i="7" s="1"/>
  <c r="IS187" i="7" s="1"/>
  <c r="IT187" i="7" s="1"/>
  <c r="IU187" i="7" s="1"/>
  <c r="IV187" i="7" s="1"/>
  <c r="IW187" i="7" s="1"/>
  <c r="IX187" i="7" s="1"/>
  <c r="IY187" i="7" s="1"/>
  <c r="IZ187" i="7" s="1"/>
  <c r="JA187" i="7" s="1"/>
  <c r="JB187" i="7" s="1"/>
  <c r="JC187" i="7" s="1"/>
  <c r="JD187" i="7" s="1"/>
  <c r="JE187" i="7" s="1"/>
  <c r="BJ24" i="7"/>
  <c r="IO198" i="7"/>
  <c r="IP198" i="7" s="1"/>
  <c r="IO208" i="7"/>
  <c r="IP208" i="7" s="1"/>
  <c r="IH191" i="7"/>
  <c r="II191" i="7" s="1"/>
  <c r="IJ191" i="7" s="1"/>
  <c r="IK191" i="7" s="1"/>
  <c r="IL191" i="7" s="1"/>
  <c r="IM191" i="7" s="1"/>
  <c r="IH229" i="7"/>
  <c r="II229" i="7" s="1"/>
  <c r="IJ229" i="7" s="1"/>
  <c r="IK229" i="7" s="1"/>
  <c r="IL229" i="7" s="1"/>
  <c r="IM229" i="7" s="1"/>
  <c r="BM23" i="7"/>
  <c r="IQ216" i="7"/>
  <c r="IR216" i="7" s="1"/>
  <c r="IS216" i="7" s="1"/>
  <c r="IT216" i="7" s="1"/>
  <c r="IU216" i="7" s="1"/>
  <c r="IV216" i="7" s="1"/>
  <c r="IW216" i="7" s="1"/>
  <c r="IX216" i="7" s="1"/>
  <c r="IY216" i="7" s="1"/>
  <c r="IZ216" i="7" s="1"/>
  <c r="JA216" i="7" s="1"/>
  <c r="JB216" i="7" s="1"/>
  <c r="JC216" i="7" s="1"/>
  <c r="JD216" i="7" s="1"/>
  <c r="JE216" i="7" s="1"/>
  <c r="BO20" i="7"/>
  <c r="IQ233" i="7"/>
  <c r="IR233" i="7" s="1"/>
  <c r="IS233" i="7" s="1"/>
  <c r="IT233" i="7" s="1"/>
  <c r="IU233" i="7" s="1"/>
  <c r="IV233" i="7" s="1"/>
  <c r="IW233" i="7" s="1"/>
  <c r="IX233" i="7" s="1"/>
  <c r="IY233" i="7" s="1"/>
  <c r="IZ233" i="7" s="1"/>
  <c r="JA233" i="7" s="1"/>
  <c r="JB233" i="7" s="1"/>
  <c r="JC233" i="7" s="1"/>
  <c r="JD233" i="7" s="1"/>
  <c r="JE233" i="7" s="1"/>
  <c r="IQ207" i="7"/>
  <c r="IR207" i="7" s="1"/>
  <c r="IS207" i="7" s="1"/>
  <c r="IT207" i="7" s="1"/>
  <c r="IU207" i="7" s="1"/>
  <c r="IV207" i="7" s="1"/>
  <c r="IW207" i="7" s="1"/>
  <c r="IX207" i="7" s="1"/>
  <c r="IY207" i="7" s="1"/>
  <c r="IZ207" i="7" s="1"/>
  <c r="JA207" i="7" s="1"/>
  <c r="JB207" i="7" s="1"/>
  <c r="JC207" i="7" s="1"/>
  <c r="JD207" i="7" s="1"/>
  <c r="JE207" i="7" s="1"/>
  <c r="BL24" i="7"/>
  <c r="BO22" i="7"/>
  <c r="IO217" i="7"/>
  <c r="IP217" i="7" s="1"/>
  <c r="BM20" i="7"/>
  <c r="IQ213" i="7"/>
  <c r="IR213" i="7" s="1"/>
  <c r="IS213" i="7" s="1"/>
  <c r="IT213" i="7" s="1"/>
  <c r="IU213" i="7" s="1"/>
  <c r="IV213" i="7" s="1"/>
  <c r="IW213" i="7" s="1"/>
  <c r="IX213" i="7" s="1"/>
  <c r="IY213" i="7" s="1"/>
  <c r="IZ213" i="7" s="1"/>
  <c r="JA213" i="7" s="1"/>
  <c r="JB213" i="7" s="1"/>
  <c r="JC213" i="7" s="1"/>
  <c r="JD213" i="7" s="1"/>
  <c r="JE213" i="7" s="1"/>
  <c r="IQ206" i="7"/>
  <c r="IR206" i="7" s="1"/>
  <c r="IS206" i="7" s="1"/>
  <c r="IT206" i="7" s="1"/>
  <c r="IU206" i="7" s="1"/>
  <c r="IV206" i="7" s="1"/>
  <c r="IW206" i="7" s="1"/>
  <c r="IX206" i="7" s="1"/>
  <c r="IY206" i="7" s="1"/>
  <c r="IZ206" i="7" s="1"/>
  <c r="JA206" i="7" s="1"/>
  <c r="JB206" i="7" s="1"/>
  <c r="JC206" i="7" s="1"/>
  <c r="JD206" i="7" s="1"/>
  <c r="JE206" i="7" s="1"/>
  <c r="BL23" i="7"/>
  <c r="BK21" i="7"/>
  <c r="IQ194" i="7"/>
  <c r="IR194" i="7" s="1"/>
  <c r="IS194" i="7" s="1"/>
  <c r="IT194" i="7" s="1"/>
  <c r="IU194" i="7" s="1"/>
  <c r="IV194" i="7" s="1"/>
  <c r="IW194" i="7" s="1"/>
  <c r="IX194" i="7" s="1"/>
  <c r="IY194" i="7" s="1"/>
  <c r="IZ194" i="7" s="1"/>
  <c r="JA194" i="7" s="1"/>
  <c r="JB194" i="7" s="1"/>
  <c r="JC194" i="7" s="1"/>
  <c r="JD194" i="7" s="1"/>
  <c r="JE194" i="7" s="1"/>
  <c r="II201" i="7"/>
  <c r="IJ201" i="7" s="1"/>
  <c r="IK201" i="7" s="1"/>
  <c r="IL201" i="7" s="1"/>
  <c r="IM201" i="7" s="1"/>
  <c r="IQ203" i="7"/>
  <c r="IR203" i="7" s="1"/>
  <c r="IS203" i="7" s="1"/>
  <c r="IT203" i="7" s="1"/>
  <c r="IU203" i="7" s="1"/>
  <c r="IV203" i="7" s="1"/>
  <c r="IW203" i="7" s="1"/>
  <c r="IX203" i="7" s="1"/>
  <c r="IY203" i="7" s="1"/>
  <c r="IZ203" i="7" s="1"/>
  <c r="JA203" i="7" s="1"/>
  <c r="JB203" i="7" s="1"/>
  <c r="JC203" i="7" s="1"/>
  <c r="JD203" i="7" s="1"/>
  <c r="JE203" i="7" s="1"/>
  <c r="BL20" i="7"/>
  <c r="GZ129" i="7"/>
  <c r="HC129" i="7"/>
  <c r="GZ153" i="7"/>
  <c r="HC153" i="7"/>
  <c r="GZ152" i="7"/>
  <c r="HC152" i="7"/>
  <c r="GZ145" i="7"/>
  <c r="HC145" i="7"/>
  <c r="GZ119" i="7"/>
  <c r="HC119" i="7"/>
  <c r="GZ82" i="7"/>
  <c r="HC82" i="7"/>
  <c r="GZ130" i="7"/>
  <c r="HC130" i="7"/>
  <c r="GZ137" i="7"/>
  <c r="HC137" i="7"/>
  <c r="GZ125" i="7"/>
  <c r="HC125" i="7"/>
  <c r="GZ116" i="7"/>
  <c r="HC116" i="7"/>
  <c r="GZ149" i="7"/>
  <c r="HC149" i="7"/>
  <c r="GZ157" i="7"/>
  <c r="HC157" i="7"/>
  <c r="GZ124" i="7"/>
  <c r="HC124" i="7"/>
  <c r="GZ70" i="7"/>
  <c r="HC70" i="7"/>
  <c r="GZ108" i="7"/>
  <c r="HC108" i="7"/>
  <c r="GZ67" i="7"/>
  <c r="HC67" i="7"/>
  <c r="GZ90" i="7"/>
  <c r="HC90" i="7"/>
  <c r="GZ111" i="7"/>
  <c r="HC111" i="7"/>
  <c r="GZ133" i="7"/>
  <c r="HC133" i="7"/>
  <c r="GZ128" i="7"/>
  <c r="HC128" i="7"/>
  <c r="GZ102" i="7"/>
  <c r="HC102" i="7"/>
  <c r="GZ88" i="7"/>
  <c r="HC88" i="7"/>
  <c r="GZ85" i="7"/>
  <c r="HC85" i="7"/>
  <c r="GZ83" i="7"/>
  <c r="HC83" i="7"/>
  <c r="GZ123" i="7"/>
  <c r="HC123" i="7"/>
  <c r="GZ89" i="7"/>
  <c r="HC89" i="7"/>
  <c r="GZ144" i="7"/>
  <c r="HC144" i="7"/>
  <c r="GZ160" i="7"/>
  <c r="HC160" i="7"/>
  <c r="GZ104" i="7"/>
  <c r="HC104" i="7"/>
  <c r="GZ64" i="7"/>
  <c r="HC64" i="7"/>
  <c r="GZ99" i="7"/>
  <c r="HC99" i="7"/>
  <c r="GZ143" i="7"/>
  <c r="HC143" i="7"/>
  <c r="GZ100" i="7"/>
  <c r="HC100" i="7"/>
  <c r="GZ77" i="7"/>
  <c r="HC77" i="7"/>
  <c r="GZ132" i="7"/>
  <c r="HC132" i="7"/>
  <c r="GZ147" i="7"/>
  <c r="HC147" i="7"/>
  <c r="GZ71" i="7"/>
  <c r="HC71" i="7"/>
  <c r="GZ115" i="7"/>
  <c r="HC115" i="7"/>
  <c r="GZ107" i="7"/>
  <c r="HC107" i="7"/>
  <c r="GZ66" i="7"/>
  <c r="HC66" i="7"/>
  <c r="GZ106" i="7"/>
  <c r="HC106" i="7"/>
  <c r="GZ156" i="7"/>
  <c r="HC156" i="7"/>
  <c r="GZ93" i="7"/>
  <c r="HC93" i="7"/>
  <c r="GZ120" i="7"/>
  <c r="HC120" i="7"/>
  <c r="GZ84" i="7"/>
  <c r="HC84" i="7"/>
  <c r="GZ121" i="7"/>
  <c r="HC121" i="7"/>
  <c r="GZ63" i="7"/>
  <c r="HC63" i="7"/>
  <c r="GZ150" i="7"/>
  <c r="HC150" i="7"/>
  <c r="GZ68" i="7"/>
  <c r="HC68" i="7"/>
  <c r="GZ75" i="7"/>
  <c r="HC75" i="7"/>
  <c r="GZ92" i="7"/>
  <c r="HC92" i="7"/>
  <c r="GZ142" i="7"/>
  <c r="HC142" i="7"/>
  <c r="GZ151" i="7"/>
  <c r="HC151" i="7"/>
  <c r="GZ131" i="7"/>
  <c r="HC131" i="7"/>
  <c r="GZ94" i="7"/>
  <c r="HC94" i="7"/>
  <c r="GZ109" i="7"/>
  <c r="HC109" i="7"/>
  <c r="GZ86" i="7"/>
  <c r="HC86" i="7"/>
  <c r="GZ126" i="7"/>
  <c r="HC126" i="7"/>
  <c r="GZ101" i="7"/>
  <c r="HC101" i="7"/>
  <c r="GZ148" i="7"/>
  <c r="HC148" i="7"/>
  <c r="GZ78" i="7"/>
  <c r="HC78" i="7"/>
  <c r="GZ159" i="7"/>
  <c r="HC159" i="7"/>
  <c r="GZ140" i="7"/>
  <c r="HC140" i="7"/>
  <c r="GZ135" i="7"/>
  <c r="HC135" i="7"/>
  <c r="GZ76" i="7"/>
  <c r="HC76" i="7"/>
  <c r="GZ97" i="7"/>
  <c r="HC97" i="7"/>
  <c r="GZ105" i="7"/>
  <c r="HC105" i="7"/>
  <c r="GZ122" i="7"/>
  <c r="HC122" i="7"/>
  <c r="GZ79" i="7"/>
  <c r="HC79" i="7"/>
  <c r="GZ69" i="7"/>
  <c r="HC69" i="7"/>
  <c r="GZ127" i="7"/>
  <c r="HC127" i="7"/>
  <c r="GZ110" i="7"/>
  <c r="HC110" i="7"/>
  <c r="GZ65" i="7"/>
  <c r="HC65" i="7"/>
  <c r="GZ158" i="7"/>
  <c r="HC158" i="7"/>
  <c r="GZ134" i="7"/>
  <c r="HC134" i="7"/>
  <c r="GZ154" i="7"/>
  <c r="HC154" i="7"/>
  <c r="GZ161" i="7"/>
  <c r="HC161" i="7"/>
  <c r="GZ155" i="7"/>
  <c r="HC155" i="7"/>
  <c r="GZ136" i="7"/>
  <c r="HC136" i="7"/>
  <c r="GZ112" i="7"/>
  <c r="HC112" i="7"/>
  <c r="GZ138" i="7"/>
  <c r="HC138" i="7"/>
  <c r="GZ98" i="7"/>
  <c r="HC98" i="7"/>
  <c r="GZ73" i="7"/>
  <c r="HC73" i="7"/>
  <c r="GZ95" i="7"/>
  <c r="HC95" i="7"/>
  <c r="GZ81" i="7"/>
  <c r="HC81" i="7"/>
  <c r="GZ141" i="7"/>
  <c r="HC141" i="7"/>
  <c r="GZ87" i="7"/>
  <c r="HC87" i="7"/>
  <c r="GZ74" i="7"/>
  <c r="HC74" i="7"/>
  <c r="GZ91" i="7"/>
  <c r="HC91" i="7"/>
  <c r="GZ139" i="7"/>
  <c r="HC139" i="7"/>
  <c r="GZ114" i="7"/>
  <c r="HC114" i="7"/>
  <c r="GZ113" i="7"/>
  <c r="HC113" i="7"/>
  <c r="GZ96" i="7"/>
  <c r="HC96" i="7"/>
  <c r="GZ146" i="7"/>
  <c r="HC146" i="7"/>
  <c r="GZ118" i="7"/>
  <c r="HC118" i="7"/>
  <c r="GZ72" i="7"/>
  <c r="HC72" i="7"/>
  <c r="GZ103" i="7"/>
  <c r="HC103" i="7"/>
  <c r="GZ80" i="7"/>
  <c r="HC80" i="7"/>
  <c r="GZ117" i="7"/>
  <c r="HC117" i="7"/>
  <c r="GZ62" i="7"/>
  <c r="HC62" i="7"/>
  <c r="HG99" i="7"/>
  <c r="HG202" i="7" s="1"/>
  <c r="IG202" i="7" s="1"/>
  <c r="IH202" i="7" s="1"/>
  <c r="II202" i="7" s="1"/>
  <c r="HL99" i="7"/>
  <c r="HL202" i="7" s="1"/>
  <c r="HM99" i="7"/>
  <c r="HM202" i="7" s="1"/>
  <c r="HL109" i="7"/>
  <c r="HL212" i="7" s="1"/>
  <c r="HJ99" i="7"/>
  <c r="HJ202" i="7" s="1"/>
  <c r="HQ145" i="7"/>
  <c r="HQ248" i="7" s="1"/>
  <c r="HV145" i="7"/>
  <c r="HV248" i="7" s="1"/>
  <c r="HK109" i="7"/>
  <c r="HK212" i="7" s="1"/>
  <c r="HH89" i="7"/>
  <c r="HH192" i="7" s="1"/>
  <c r="HK99" i="7"/>
  <c r="HK202" i="7" s="1"/>
  <c r="HG145" i="7"/>
  <c r="HG248" i="7" s="1"/>
  <c r="IG248" i="7" s="1"/>
  <c r="HH145" i="7"/>
  <c r="HH248" i="7" s="1"/>
  <c r="HM145" i="7"/>
  <c r="HM248" i="7" s="1"/>
  <c r="HE146" i="7"/>
  <c r="HI145" i="7"/>
  <c r="HI248" i="7" s="1"/>
  <c r="HJ145" i="7"/>
  <c r="HJ248" i="7" s="1"/>
  <c r="HK145" i="7"/>
  <c r="HK248" i="7" s="1"/>
  <c r="HL145" i="7"/>
  <c r="HL248" i="7" s="1"/>
  <c r="HH109" i="7"/>
  <c r="HH212" i="7" s="1"/>
  <c r="IH212" i="7" s="1"/>
  <c r="II212" i="7" s="1"/>
  <c r="IJ212" i="7" s="1"/>
  <c r="HJ89" i="7"/>
  <c r="HJ192" i="7" s="1"/>
  <c r="HG89" i="7"/>
  <c r="HG192" i="7" s="1"/>
  <c r="IG192" i="7" s="1"/>
  <c r="HI89" i="7"/>
  <c r="HI192" i="7" s="1"/>
  <c r="HK89" i="7"/>
  <c r="HK192" i="7" s="1"/>
  <c r="HL89" i="7"/>
  <c r="HL192" i="7" s="1"/>
  <c r="HI136" i="7"/>
  <c r="HI239" i="7" s="1"/>
  <c r="HJ136" i="7"/>
  <c r="HJ239" i="7" s="1"/>
  <c r="HK136" i="7"/>
  <c r="HK239" i="7" s="1"/>
  <c r="HL136" i="7"/>
  <c r="HL239" i="7" s="1"/>
  <c r="HM136" i="7"/>
  <c r="HM239" i="7" s="1"/>
  <c r="HG136" i="7"/>
  <c r="HG239" i="7" s="1"/>
  <c r="IG239" i="7" s="1"/>
  <c r="HH136" i="7"/>
  <c r="HH239" i="7" s="1"/>
  <c r="HE137" i="7"/>
  <c r="HJ154" i="7"/>
  <c r="HJ257" i="7" s="1"/>
  <c r="HK154" i="7"/>
  <c r="HK257" i="7" s="1"/>
  <c r="HL154" i="7"/>
  <c r="HL257" i="7" s="1"/>
  <c r="HM154" i="7"/>
  <c r="HM257" i="7" s="1"/>
  <c r="HV154" i="7"/>
  <c r="HV257" i="7" s="1"/>
  <c r="HG154" i="7"/>
  <c r="HG257" i="7" s="1"/>
  <c r="IG257" i="7" s="1"/>
  <c r="IA154" i="7"/>
  <c r="IA257" i="7" s="1"/>
  <c r="HH154" i="7"/>
  <c r="HH257" i="7" s="1"/>
  <c r="HQ154" i="7"/>
  <c r="HQ257" i="7" s="1"/>
  <c r="HI154" i="7"/>
  <c r="HI257" i="7" s="1"/>
  <c r="HE155" i="7"/>
  <c r="HI127" i="7"/>
  <c r="HI230" i="7" s="1"/>
  <c r="HJ127" i="7"/>
  <c r="HJ230" i="7" s="1"/>
  <c r="HK127" i="7"/>
  <c r="HK230" i="7" s="1"/>
  <c r="HL127" i="7"/>
  <c r="HL230" i="7" s="1"/>
  <c r="HM127" i="7"/>
  <c r="HM230" i="7" s="1"/>
  <c r="HE128" i="7"/>
  <c r="HG127" i="7"/>
  <c r="HG230" i="7" s="1"/>
  <c r="IG230" i="7" s="1"/>
  <c r="IH230" i="7" s="1"/>
  <c r="HH127" i="7"/>
  <c r="HH230" i="7" s="1"/>
  <c r="HH118" i="7"/>
  <c r="HH221" i="7" s="1"/>
  <c r="HE119" i="7"/>
  <c r="HI118" i="7"/>
  <c r="HI221" i="7" s="1"/>
  <c r="HJ118" i="7"/>
  <c r="HJ221" i="7" s="1"/>
  <c r="HK118" i="7"/>
  <c r="HK221" i="7" s="1"/>
  <c r="HG118" i="7"/>
  <c r="HG221" i="7" s="1"/>
  <c r="IG221" i="7" s="1"/>
  <c r="HL118" i="7"/>
  <c r="HL221" i="7" s="1"/>
  <c r="HM118" i="7"/>
  <c r="HM221" i="7" s="1"/>
  <c r="HM89" i="7"/>
  <c r="HM192" i="7" s="1"/>
  <c r="HE173" i="7"/>
  <c r="HQ172" i="7"/>
  <c r="HQ275" i="7" s="1"/>
  <c r="HV172" i="7"/>
  <c r="HV275" i="7" s="1"/>
  <c r="HG172" i="7"/>
  <c r="HG275" i="7" s="1"/>
  <c r="IG275" i="7" s="1"/>
  <c r="IA172" i="7"/>
  <c r="IA275" i="7" s="1"/>
  <c r="HH172" i="7"/>
  <c r="HH275" i="7" s="1"/>
  <c r="HM172" i="7"/>
  <c r="HM275" i="7" s="1"/>
  <c r="HI172" i="7"/>
  <c r="HI275" i="7" s="1"/>
  <c r="HJ172" i="7"/>
  <c r="HJ275" i="7" s="1"/>
  <c r="HK172" i="7"/>
  <c r="HK275" i="7" s="1"/>
  <c r="HL172" i="7"/>
  <c r="HL275" i="7" s="1"/>
  <c r="HH163" i="7"/>
  <c r="HH266" i="7" s="1"/>
  <c r="IA163" i="7"/>
  <c r="IA266" i="7" s="1"/>
  <c r="HG163" i="7"/>
  <c r="HG266" i="7" s="1"/>
  <c r="IG266" i="7" s="1"/>
  <c r="HI163" i="7"/>
  <c r="HI266" i="7" s="1"/>
  <c r="HJ163" i="7"/>
  <c r="HJ266" i="7" s="1"/>
  <c r="HV163" i="7"/>
  <c r="HV266" i="7" s="1"/>
  <c r="HK163" i="7"/>
  <c r="HK266" i="7" s="1"/>
  <c r="HL163" i="7"/>
  <c r="HL266" i="7" s="1"/>
  <c r="HM163" i="7"/>
  <c r="HM266" i="7" s="1"/>
  <c r="HE164" i="7"/>
  <c r="HQ163" i="7"/>
  <c r="HQ266" i="7" s="1"/>
  <c r="HV86" i="7"/>
  <c r="HV189" i="7" s="1"/>
  <c r="HV96" i="7"/>
  <c r="HV199" i="7" s="1"/>
  <c r="HV106" i="7"/>
  <c r="HV209" i="7" s="1"/>
  <c r="HV116" i="7"/>
  <c r="HV219" i="7" s="1"/>
  <c r="HV126" i="7"/>
  <c r="HV229" i="7" s="1"/>
  <c r="HV136" i="7"/>
  <c r="HV239" i="7" s="1"/>
  <c r="HQ86" i="7"/>
  <c r="HQ189" i="7" s="1"/>
  <c r="HQ96" i="7"/>
  <c r="HQ199" i="7" s="1"/>
  <c r="HQ106" i="7"/>
  <c r="HQ209" i="7" s="1"/>
  <c r="HQ116" i="7"/>
  <c r="HQ219" i="7" s="1"/>
  <c r="HQ126" i="7"/>
  <c r="HQ229" i="7" s="1"/>
  <c r="HQ136" i="7"/>
  <c r="HQ239" i="7" s="1"/>
  <c r="IA86" i="7"/>
  <c r="IA189" i="7" s="1"/>
  <c r="IA96" i="7"/>
  <c r="IA199" i="7" s="1"/>
  <c r="IA106" i="7"/>
  <c r="IA209" i="7" s="1"/>
  <c r="IA116" i="7"/>
  <c r="IA219" i="7" s="1"/>
  <c r="IA126" i="7"/>
  <c r="IA229" i="7" s="1"/>
  <c r="IA136" i="7"/>
  <c r="IA239" i="7" s="1"/>
  <c r="HR115" i="7"/>
  <c r="HR218" i="7" s="1"/>
  <c r="HW115" i="7"/>
  <c r="HW218" i="7" s="1"/>
  <c r="HT115" i="7"/>
  <c r="HT218" i="7" s="1"/>
  <c r="HS124" i="7"/>
  <c r="HS227" i="7" s="1"/>
  <c r="HO124" i="7"/>
  <c r="HO227" i="7" s="1"/>
  <c r="HT124" i="7"/>
  <c r="HT227" i="7" s="1"/>
  <c r="HW124" i="7"/>
  <c r="HW227" i="7" s="1"/>
  <c r="HR124" i="7"/>
  <c r="HR227" i="7" s="1"/>
  <c r="HY124" i="7"/>
  <c r="HY227" i="7" s="1"/>
  <c r="IB124" i="7"/>
  <c r="IB227" i="7" s="1"/>
  <c r="IE124" i="7"/>
  <c r="IE227" i="7" s="1"/>
  <c r="HZ124" i="7"/>
  <c r="HZ227" i="7" s="1"/>
  <c r="HU124" i="7"/>
  <c r="HU227" i="7" s="1"/>
  <c r="HP124" i="7"/>
  <c r="HP227" i="7" s="1"/>
  <c r="IC124" i="7"/>
  <c r="IC227" i="7" s="1"/>
  <c r="HX124" i="7"/>
  <c r="HX227" i="7" s="1"/>
  <c r="HN124" i="7"/>
  <c r="HN227" i="7" s="1"/>
  <c r="IN227" i="7" s="1"/>
  <c r="ID124" i="7"/>
  <c r="ID227" i="7" s="1"/>
  <c r="HO115" i="7"/>
  <c r="HO218" i="7" s="1"/>
  <c r="HY115" i="7"/>
  <c r="HY218" i="7" s="1"/>
  <c r="ID115" i="7"/>
  <c r="ID218" i="7" s="1"/>
  <c r="HS133" i="7"/>
  <c r="HS236" i="7" s="1"/>
  <c r="HO133" i="7"/>
  <c r="HO236" i="7" s="1"/>
  <c r="HT133" i="7"/>
  <c r="HT236" i="7" s="1"/>
  <c r="HW133" i="7"/>
  <c r="HW236" i="7" s="1"/>
  <c r="IB133" i="7"/>
  <c r="IB236" i="7" s="1"/>
  <c r="IE133" i="7"/>
  <c r="IE236" i="7" s="1"/>
  <c r="HU133" i="7"/>
  <c r="HU236" i="7" s="1"/>
  <c r="HP133" i="7"/>
  <c r="HP236" i="7" s="1"/>
  <c r="HR133" i="7"/>
  <c r="HR236" i="7" s="1"/>
  <c r="IC133" i="7"/>
  <c r="IC236" i="7" s="1"/>
  <c r="HX133" i="7"/>
  <c r="HX236" i="7" s="1"/>
  <c r="HZ133" i="7"/>
  <c r="HZ236" i="7" s="1"/>
  <c r="HN133" i="7"/>
  <c r="HN236" i="7" s="1"/>
  <c r="IN236" i="7" s="1"/>
  <c r="ID133" i="7"/>
  <c r="ID236" i="7" s="1"/>
  <c r="HY133" i="7"/>
  <c r="HY236" i="7" s="1"/>
  <c r="HN115" i="7"/>
  <c r="HN218" i="7" s="1"/>
  <c r="IN218" i="7" s="1"/>
  <c r="IC151" i="7"/>
  <c r="IC254" i="7" s="1"/>
  <c r="HY151" i="7"/>
  <c r="HY254" i="7" s="1"/>
  <c r="HN151" i="7"/>
  <c r="HN254" i="7" s="1"/>
  <c r="IN254" i="7" s="1"/>
  <c r="ID151" i="7"/>
  <c r="ID254" i="7" s="1"/>
  <c r="HR151" i="7"/>
  <c r="HR254" i="7" s="1"/>
  <c r="HT151" i="7"/>
  <c r="HT254" i="7" s="1"/>
  <c r="HO151" i="7"/>
  <c r="HO254" i="7" s="1"/>
  <c r="HZ151" i="7"/>
  <c r="HZ254" i="7" s="1"/>
  <c r="IB151" i="7"/>
  <c r="IB254" i="7" s="1"/>
  <c r="HW151" i="7"/>
  <c r="HW254" i="7" s="1"/>
  <c r="HS151" i="7"/>
  <c r="HS254" i="7" s="1"/>
  <c r="IE151" i="7"/>
  <c r="IE254" i="7" s="1"/>
  <c r="HU151" i="7"/>
  <c r="HU254" i="7" s="1"/>
  <c r="HP151" i="7"/>
  <c r="HP254" i="7" s="1"/>
  <c r="HX151" i="7"/>
  <c r="HX254" i="7" s="1"/>
  <c r="HX115" i="7"/>
  <c r="HX218" i="7" s="1"/>
  <c r="IC115" i="7"/>
  <c r="IC218" i="7" s="1"/>
  <c r="HS115" i="7"/>
  <c r="HS218" i="7" s="1"/>
  <c r="HP115" i="7"/>
  <c r="HP218" i="7" s="1"/>
  <c r="HU115" i="7"/>
  <c r="HU218" i="7" s="1"/>
  <c r="ID142" i="7"/>
  <c r="ID245" i="7" s="1"/>
  <c r="HN142" i="7"/>
  <c r="HN245" i="7" s="1"/>
  <c r="IN245" i="7" s="1"/>
  <c r="HS142" i="7"/>
  <c r="HS245" i="7" s="1"/>
  <c r="HO142" i="7"/>
  <c r="HO245" i="7" s="1"/>
  <c r="HZ142" i="7"/>
  <c r="HZ245" i="7" s="1"/>
  <c r="HT142" i="7"/>
  <c r="HT245" i="7" s="1"/>
  <c r="HW142" i="7"/>
  <c r="HW245" i="7" s="1"/>
  <c r="IB142" i="7"/>
  <c r="IB245" i="7" s="1"/>
  <c r="IE142" i="7"/>
  <c r="IE245" i="7" s="1"/>
  <c r="HY142" i="7"/>
  <c r="HY245" i="7" s="1"/>
  <c r="HU142" i="7"/>
  <c r="HU245" i="7" s="1"/>
  <c r="HP142" i="7"/>
  <c r="HP245" i="7" s="1"/>
  <c r="HR142" i="7"/>
  <c r="HR245" i="7" s="1"/>
  <c r="IC142" i="7"/>
  <c r="IC245" i="7" s="1"/>
  <c r="HX142" i="7"/>
  <c r="HX245" i="7" s="1"/>
  <c r="IC160" i="7"/>
  <c r="IC263" i="7" s="1"/>
  <c r="HP160" i="7"/>
  <c r="HP263" i="7" s="1"/>
  <c r="HN160" i="7"/>
  <c r="HN263" i="7" s="1"/>
  <c r="IN263" i="7" s="1"/>
  <c r="HX160" i="7"/>
  <c r="HX263" i="7" s="1"/>
  <c r="HS160" i="7"/>
  <c r="HS263" i="7" s="1"/>
  <c r="ID160" i="7"/>
  <c r="ID263" i="7" s="1"/>
  <c r="HU160" i="7"/>
  <c r="HU263" i="7" s="1"/>
  <c r="HZ160" i="7"/>
  <c r="HZ263" i="7" s="1"/>
  <c r="HR160" i="7"/>
  <c r="HR263" i="7" s="1"/>
  <c r="HT160" i="7"/>
  <c r="HT263" i="7" s="1"/>
  <c r="HO160" i="7"/>
  <c r="HO263" i="7" s="1"/>
  <c r="HY160" i="7"/>
  <c r="HY263" i="7" s="1"/>
  <c r="IB160" i="7"/>
  <c r="IB263" i="7" s="1"/>
  <c r="HW160" i="7"/>
  <c r="HW263" i="7" s="1"/>
  <c r="IE160" i="7"/>
  <c r="IE263" i="7" s="1"/>
  <c r="HZ115" i="7"/>
  <c r="HZ218" i="7" s="1"/>
  <c r="IE115" i="7"/>
  <c r="IE218" i="7" s="1"/>
  <c r="AJ10" i="9"/>
  <c r="AK8" i="9"/>
  <c r="AL8" i="9" s="1"/>
  <c r="BI28" i="7"/>
  <c r="HR86" i="7"/>
  <c r="HR189" i="7" s="1"/>
  <c r="HZ86" i="7"/>
  <c r="HZ189" i="7" s="1"/>
  <c r="HS86" i="7"/>
  <c r="HS189" i="7" s="1"/>
  <c r="HT86" i="7"/>
  <c r="HT189" i="7" s="1"/>
  <c r="IB86" i="7"/>
  <c r="IB189" i="7" s="1"/>
  <c r="HU86" i="7"/>
  <c r="HU189" i="7" s="1"/>
  <c r="IC86" i="7"/>
  <c r="IC189" i="7" s="1"/>
  <c r="HN86" i="7"/>
  <c r="HN189" i="7" s="1"/>
  <c r="IN189" i="7" s="1"/>
  <c r="ID86" i="7"/>
  <c r="ID189" i="7" s="1"/>
  <c r="HO86" i="7"/>
  <c r="HO189" i="7" s="1"/>
  <c r="HW86" i="7"/>
  <c r="HW189" i="7" s="1"/>
  <c r="IE86" i="7"/>
  <c r="IE189" i="7" s="1"/>
  <c r="HP86" i="7"/>
  <c r="HP189" i="7" s="1"/>
  <c r="HX86" i="7"/>
  <c r="HX189" i="7" s="1"/>
  <c r="HY86" i="7"/>
  <c r="HY189" i="7" s="1"/>
  <c r="HN106" i="7"/>
  <c r="HN209" i="7" s="1"/>
  <c r="IN209" i="7" s="1"/>
  <c r="ID106" i="7"/>
  <c r="ID209" i="7" s="1"/>
  <c r="HO106" i="7"/>
  <c r="HO209" i="7" s="1"/>
  <c r="HW106" i="7"/>
  <c r="HW209" i="7" s="1"/>
  <c r="IE106" i="7"/>
  <c r="IE209" i="7" s="1"/>
  <c r="HP106" i="7"/>
  <c r="HP209" i="7" s="1"/>
  <c r="HX106" i="7"/>
  <c r="HX209" i="7" s="1"/>
  <c r="HY106" i="7"/>
  <c r="HY209" i="7" s="1"/>
  <c r="HR106" i="7"/>
  <c r="HR209" i="7" s="1"/>
  <c r="HZ106" i="7"/>
  <c r="HZ209" i="7" s="1"/>
  <c r="HS106" i="7"/>
  <c r="HS209" i="7" s="1"/>
  <c r="HT106" i="7"/>
  <c r="HT209" i="7" s="1"/>
  <c r="IB106" i="7"/>
  <c r="IB209" i="7" s="1"/>
  <c r="HU106" i="7"/>
  <c r="HU209" i="7" s="1"/>
  <c r="IC106" i="7"/>
  <c r="IC209" i="7" s="1"/>
  <c r="HP96" i="7"/>
  <c r="HP199" i="7" s="1"/>
  <c r="HX96" i="7"/>
  <c r="HX199" i="7" s="1"/>
  <c r="HY96" i="7"/>
  <c r="HY199" i="7" s="1"/>
  <c r="HR96" i="7"/>
  <c r="HR199" i="7" s="1"/>
  <c r="HZ96" i="7"/>
  <c r="HZ199" i="7" s="1"/>
  <c r="HS96" i="7"/>
  <c r="HS199" i="7" s="1"/>
  <c r="HT96" i="7"/>
  <c r="HT199" i="7" s="1"/>
  <c r="IB96" i="7"/>
  <c r="IB199" i="7" s="1"/>
  <c r="HU96" i="7"/>
  <c r="HU199" i="7" s="1"/>
  <c r="IC96" i="7"/>
  <c r="IC199" i="7" s="1"/>
  <c r="HN96" i="7"/>
  <c r="HN199" i="7" s="1"/>
  <c r="IN199" i="7" s="1"/>
  <c r="ID96" i="7"/>
  <c r="ID199" i="7" s="1"/>
  <c r="HO96" i="7"/>
  <c r="HO199" i="7" s="1"/>
  <c r="HW96" i="7"/>
  <c r="HW199" i="7" s="1"/>
  <c r="IE96" i="7"/>
  <c r="IE199" i="7" s="1"/>
  <c r="BR19" i="7"/>
  <c r="B13" i="5"/>
  <c r="C13" i="5" s="1"/>
  <c r="HQ129" i="9" l="1"/>
  <c r="IA129" i="9"/>
  <c r="HI68" i="9"/>
  <c r="HU129" i="9"/>
  <c r="HT129" i="9"/>
  <c r="HS129" i="9"/>
  <c r="HZ129" i="9"/>
  <c r="IA68" i="9"/>
  <c r="IC129" i="9"/>
  <c r="IB129" i="9"/>
  <c r="HP129" i="9"/>
  <c r="HO129" i="9"/>
  <c r="HY129" i="9"/>
  <c r="HK129" i="9"/>
  <c r="HM129" i="9"/>
  <c r="HK77" i="9"/>
  <c r="HQ124" i="9"/>
  <c r="IB74" i="9"/>
  <c r="HY147" i="9"/>
  <c r="HU74" i="9"/>
  <c r="HI74" i="9"/>
  <c r="HK74" i="9"/>
  <c r="HX76" i="9"/>
  <c r="HL153" i="9"/>
  <c r="HJ150" i="9"/>
  <c r="HU153" i="9"/>
  <c r="HS123" i="9"/>
  <c r="HU123" i="9"/>
  <c r="HR153" i="9"/>
  <c r="HT123" i="9"/>
  <c r="HO153" i="9"/>
  <c r="IA111" i="9"/>
  <c r="HJ151" i="9"/>
  <c r="HN151" i="9"/>
  <c r="HK147" i="9"/>
  <c r="HQ147" i="9"/>
  <c r="HW147" i="9"/>
  <c r="HV117" i="9"/>
  <c r="HJ88" i="9"/>
  <c r="HX111" i="9"/>
  <c r="HS147" i="9"/>
  <c r="HN150" i="9"/>
  <c r="HO77" i="9"/>
  <c r="HT147" i="9"/>
  <c r="HO147" i="9"/>
  <c r="HR147" i="9"/>
  <c r="HY123" i="9"/>
  <c r="HM148" i="9"/>
  <c r="HK141" i="9"/>
  <c r="HJ129" i="9"/>
  <c r="HN147" i="9"/>
  <c r="IA148" i="9"/>
  <c r="HY77" i="9"/>
  <c r="HP109" i="9"/>
  <c r="IC63" i="9"/>
  <c r="HH76" i="9"/>
  <c r="HH153" i="9"/>
  <c r="HU76" i="9"/>
  <c r="HN123" i="9"/>
  <c r="IB148" i="9"/>
  <c r="HP111" i="9"/>
  <c r="HJ68" i="9"/>
  <c r="HI112" i="9"/>
  <c r="HP145" i="9"/>
  <c r="HP153" i="9"/>
  <c r="IB67" i="9"/>
  <c r="IB153" i="9"/>
  <c r="HH117" i="9"/>
  <c r="HW117" i="9"/>
  <c r="HH100" i="9"/>
  <c r="HK151" i="9"/>
  <c r="HM150" i="9"/>
  <c r="HR150" i="9"/>
  <c r="HT99" i="9"/>
  <c r="HV99" i="9"/>
  <c r="HY76" i="9"/>
  <c r="HP138" i="9"/>
  <c r="HJ111" i="9"/>
  <c r="HL99" i="9"/>
  <c r="HP151" i="9"/>
  <c r="HM99" i="9"/>
  <c r="HN81" i="9"/>
  <c r="HX98" i="9"/>
  <c r="HW111" i="9"/>
  <c r="HY99" i="9"/>
  <c r="HO151" i="9"/>
  <c r="HI150" i="9"/>
  <c r="HH99" i="9"/>
  <c r="HQ123" i="9"/>
  <c r="HM135" i="9"/>
  <c r="HQ61" i="9"/>
  <c r="IC99" i="9"/>
  <c r="HL151" i="9"/>
  <c r="HK68" i="9"/>
  <c r="IA85" i="9"/>
  <c r="HP108" i="9"/>
  <c r="HY152" i="9"/>
  <c r="HX99" i="9"/>
  <c r="IA135" i="9"/>
  <c r="HK111" i="9"/>
  <c r="HK99" i="9"/>
  <c r="HQ151" i="9"/>
  <c r="IB68" i="9"/>
  <c r="HO112" i="9"/>
  <c r="HI79" i="9"/>
  <c r="HX100" i="9"/>
  <c r="HX135" i="9"/>
  <c r="HN135" i="9"/>
  <c r="HY148" i="9"/>
  <c r="HZ141" i="9"/>
  <c r="HS111" i="9"/>
  <c r="HM111" i="9"/>
  <c r="IC111" i="9"/>
  <c r="HP99" i="9"/>
  <c r="HW99" i="9"/>
  <c r="HH116" i="9"/>
  <c r="HP150" i="9"/>
  <c r="HW109" i="9"/>
  <c r="HP141" i="9"/>
  <c r="IB130" i="9"/>
  <c r="HZ135" i="9"/>
  <c r="HU148" i="9"/>
  <c r="HK148" i="9"/>
  <c r="HR141" i="9"/>
  <c r="HI104" i="9"/>
  <c r="HX145" i="9"/>
  <c r="HK81" i="9"/>
  <c r="HM138" i="9"/>
  <c r="HZ123" i="9"/>
  <c r="HN153" i="9"/>
  <c r="HH135" i="9"/>
  <c r="HS148" i="9"/>
  <c r="HI148" i="9"/>
  <c r="HP132" i="9"/>
  <c r="HL126" i="9"/>
  <c r="HY117" i="9"/>
  <c r="HX141" i="9"/>
  <c r="HZ111" i="9"/>
  <c r="HV111" i="9"/>
  <c r="HI99" i="9"/>
  <c r="HQ99" i="9"/>
  <c r="HQ67" i="9"/>
  <c r="HO150" i="9"/>
  <c r="HY139" i="9"/>
  <c r="HN104" i="9"/>
  <c r="HP81" i="9"/>
  <c r="HL100" i="9"/>
  <c r="IC138" i="9"/>
  <c r="IB123" i="9"/>
  <c r="HZ153" i="9"/>
  <c r="HK153" i="9"/>
  <c r="HJ135" i="9"/>
  <c r="HQ148" i="9"/>
  <c r="HP148" i="9"/>
  <c r="HR132" i="9"/>
  <c r="HV141" i="9"/>
  <c r="IC141" i="9"/>
  <c r="HH111" i="9"/>
  <c r="IB111" i="9"/>
  <c r="HP67" i="9"/>
  <c r="HR151" i="9"/>
  <c r="HW151" i="9"/>
  <c r="HK150" i="9"/>
  <c r="HN139" i="9"/>
  <c r="HT81" i="9"/>
  <c r="IA100" i="9"/>
  <c r="HN87" i="9"/>
  <c r="HP126" i="9"/>
  <c r="HO135" i="9"/>
  <c r="HN148" i="9"/>
  <c r="HZ148" i="9"/>
  <c r="IB126" i="9"/>
  <c r="HM124" i="9"/>
  <c r="HX117" i="9"/>
  <c r="HQ141" i="9"/>
  <c r="HJ141" i="9"/>
  <c r="HU111" i="9"/>
  <c r="HI111" i="9"/>
  <c r="HN102" i="9"/>
  <c r="HH150" i="9"/>
  <c r="HQ139" i="9"/>
  <c r="HP112" i="9"/>
  <c r="HJ104" i="9"/>
  <c r="HZ81" i="9"/>
  <c r="IA81" i="9"/>
  <c r="HW126" i="9"/>
  <c r="HP135" i="9"/>
  <c r="HY135" i="9"/>
  <c r="HL148" i="9"/>
  <c r="HO148" i="9"/>
  <c r="HS126" i="9"/>
  <c r="HN141" i="9"/>
  <c r="IA141" i="9"/>
  <c r="HR111" i="9"/>
  <c r="HN111" i="9"/>
  <c r="HP104" i="9"/>
  <c r="HZ143" i="9"/>
  <c r="HP94" i="9"/>
  <c r="HT108" i="9"/>
  <c r="HL144" i="9"/>
  <c r="HT152" i="9"/>
  <c r="HK116" i="9"/>
  <c r="HQ125" i="9"/>
  <c r="HI143" i="9"/>
  <c r="HU143" i="9"/>
  <c r="HN138" i="9"/>
  <c r="HO79" i="9"/>
  <c r="HN132" i="9"/>
  <c r="HU61" i="9"/>
  <c r="HW141" i="9"/>
  <c r="HH141" i="9"/>
  <c r="HI141" i="9"/>
  <c r="HV129" i="9"/>
  <c r="HS125" i="9"/>
  <c r="IA146" i="9"/>
  <c r="HW108" i="9"/>
  <c r="IC152" i="9"/>
  <c r="HN100" i="9"/>
  <c r="HR94" i="9"/>
  <c r="HL125" i="9"/>
  <c r="HQ143" i="9"/>
  <c r="HK143" i="9"/>
  <c r="IC143" i="9"/>
  <c r="HK138" i="9"/>
  <c r="HZ125" i="9"/>
  <c r="IA88" i="9"/>
  <c r="HY125" i="9"/>
  <c r="IB79" i="9"/>
  <c r="HX153" i="9"/>
  <c r="HL135" i="9"/>
  <c r="HR135" i="9"/>
  <c r="HK132" i="9"/>
  <c r="HS124" i="9"/>
  <c r="HS117" i="9"/>
  <c r="HM141" i="9"/>
  <c r="HU141" i="9"/>
  <c r="HL141" i="9"/>
  <c r="HO111" i="9"/>
  <c r="HY111" i="9"/>
  <c r="HT111" i="9"/>
  <c r="HI129" i="9"/>
  <c r="IB99" i="9"/>
  <c r="HS99" i="9"/>
  <c r="HK67" i="9"/>
  <c r="HT76" i="9"/>
  <c r="HI85" i="9"/>
  <c r="HP125" i="9"/>
  <c r="IC125" i="9"/>
  <c r="HL112" i="9"/>
  <c r="HH146" i="9"/>
  <c r="HQ146" i="9"/>
  <c r="HT77" i="9"/>
  <c r="HU152" i="9"/>
  <c r="HY79" i="9"/>
  <c r="IB143" i="9"/>
  <c r="HV143" i="9"/>
  <c r="IA132" i="9"/>
  <c r="HX132" i="9"/>
  <c r="IB125" i="9"/>
  <c r="HQ85" i="9"/>
  <c r="HU139" i="9"/>
  <c r="IA112" i="9"/>
  <c r="HN146" i="9"/>
  <c r="HW77" i="9"/>
  <c r="HI146" i="9"/>
  <c r="HS108" i="9"/>
  <c r="HX152" i="9"/>
  <c r="HW143" i="9"/>
  <c r="HR143" i="9"/>
  <c r="HW138" i="9"/>
  <c r="HV153" i="9"/>
  <c r="HI135" i="9"/>
  <c r="HU135" i="9"/>
  <c r="HW148" i="9"/>
  <c r="HS132" i="9"/>
  <c r="IB132" i="9"/>
  <c r="HH126" i="9"/>
  <c r="HM125" i="9"/>
  <c r="HL61" i="9"/>
  <c r="HR117" i="9"/>
  <c r="HS141" i="9"/>
  <c r="IB141" i="9"/>
  <c r="HO141" i="9"/>
  <c r="HQ111" i="9"/>
  <c r="HL111" i="9"/>
  <c r="HN125" i="9"/>
  <c r="HR125" i="9"/>
  <c r="HS85" i="9"/>
  <c r="HK112" i="9"/>
  <c r="HH112" i="9"/>
  <c r="IB104" i="9"/>
  <c r="HS146" i="9"/>
  <c r="HM77" i="9"/>
  <c r="IA77" i="9"/>
  <c r="IA147" i="9"/>
  <c r="HV125" i="9"/>
  <c r="HI125" i="9"/>
  <c r="IA144" i="9"/>
  <c r="HT143" i="9"/>
  <c r="HN143" i="9"/>
  <c r="HP79" i="9"/>
  <c r="HU125" i="9"/>
  <c r="HO146" i="9"/>
  <c r="HI77" i="9"/>
  <c r="IA125" i="9"/>
  <c r="HH144" i="9"/>
  <c r="HH103" i="9"/>
  <c r="HY143" i="9"/>
  <c r="HJ143" i="9"/>
  <c r="HO138" i="9"/>
  <c r="HM116" i="9"/>
  <c r="IC79" i="9"/>
  <c r="HL132" i="9"/>
  <c r="HV61" i="9"/>
  <c r="HM117" i="9"/>
  <c r="HZ76" i="9"/>
  <c r="HS102" i="9"/>
  <c r="HY112" i="9"/>
  <c r="HM146" i="9"/>
  <c r="IB77" i="9"/>
  <c r="HN77" i="9"/>
  <c r="HR116" i="9"/>
  <c r="HW125" i="9"/>
  <c r="HV108" i="9"/>
  <c r="HU131" i="9"/>
  <c r="IC144" i="9"/>
  <c r="HM143" i="9"/>
  <c r="HH143" i="9"/>
  <c r="HX138" i="9"/>
  <c r="HS98" i="9"/>
  <c r="HK94" i="9"/>
  <c r="HK79" i="9"/>
  <c r="HQ132" i="9"/>
  <c r="IC116" i="9"/>
  <c r="HH61" i="9"/>
  <c r="HL117" i="9"/>
  <c r="HT141" i="9"/>
  <c r="HL67" i="9"/>
  <c r="IC68" i="9"/>
  <c r="HX125" i="9"/>
  <c r="HK146" i="9"/>
  <c r="HJ77" i="9"/>
  <c r="HS77" i="9"/>
  <c r="HZ130" i="9"/>
  <c r="IB63" i="9"/>
  <c r="IB145" i="9"/>
  <c r="HI145" i="9"/>
  <c r="HL131" i="9"/>
  <c r="HS144" i="9"/>
  <c r="HO144" i="9"/>
  <c r="HX63" i="9"/>
  <c r="HM100" i="9"/>
  <c r="IA145" i="9"/>
  <c r="IA103" i="9"/>
  <c r="HM103" i="9"/>
  <c r="HT103" i="9"/>
  <c r="HH138" i="9"/>
  <c r="HR138" i="9"/>
  <c r="HU138" i="9"/>
  <c r="IB98" i="9"/>
  <c r="HZ88" i="9"/>
  <c r="HK123" i="9"/>
  <c r="HH123" i="9"/>
  <c r="HS79" i="9"/>
  <c r="HJ79" i="9"/>
  <c r="HW132" i="9"/>
  <c r="HM132" i="9"/>
  <c r="IA119" i="9"/>
  <c r="IB119" i="9"/>
  <c r="HQ94" i="9"/>
  <c r="HI126" i="9"/>
  <c r="IA61" i="9"/>
  <c r="HZ117" i="9"/>
  <c r="HT117" i="9"/>
  <c r="IC117" i="9"/>
  <c r="IB78" i="9"/>
  <c r="HK102" i="9"/>
  <c r="HQ102" i="9"/>
  <c r="HV151" i="9"/>
  <c r="HY151" i="9"/>
  <c r="HS151" i="9"/>
  <c r="HQ116" i="9"/>
  <c r="HZ92" i="9"/>
  <c r="HL92" i="9"/>
  <c r="HK109" i="9"/>
  <c r="HJ139" i="9"/>
  <c r="HX68" i="9"/>
  <c r="HW68" i="9"/>
  <c r="HV68" i="9"/>
  <c r="HK117" i="9"/>
  <c r="HX147" i="9"/>
  <c r="HV145" i="9"/>
  <c r="HY145" i="9"/>
  <c r="HO92" i="9"/>
  <c r="HY131" i="9"/>
  <c r="HX144" i="9"/>
  <c r="HM144" i="9"/>
  <c r="HS63" i="9"/>
  <c r="HW100" i="9"/>
  <c r="HS100" i="9"/>
  <c r="HR100" i="9"/>
  <c r="HZ103" i="9"/>
  <c r="HY103" i="9"/>
  <c r="HX103" i="9"/>
  <c r="HY98" i="9"/>
  <c r="HM88" i="9"/>
  <c r="HH119" i="9"/>
  <c r="HI119" i="9"/>
  <c r="HN78" i="9"/>
  <c r="HP130" i="9"/>
  <c r="HM92" i="9"/>
  <c r="HQ92" i="9"/>
  <c r="HI72" i="9"/>
  <c r="HX104" i="9"/>
  <c r="HO132" i="9"/>
  <c r="HP92" i="9"/>
  <c r="HZ131" i="9"/>
  <c r="HJ144" i="9"/>
  <c r="HI144" i="9"/>
  <c r="HK63" i="9"/>
  <c r="HQ100" i="9"/>
  <c r="IC100" i="9"/>
  <c r="IB100" i="9"/>
  <c r="HU103" i="9"/>
  <c r="HK103" i="9"/>
  <c r="HY88" i="9"/>
  <c r="HJ119" i="9"/>
  <c r="HX102" i="9"/>
  <c r="HX92" i="9"/>
  <c r="HR109" i="9"/>
  <c r="HP68" i="9"/>
  <c r="HO68" i="9"/>
  <c r="HT130" i="9"/>
  <c r="IC81" i="9"/>
  <c r="HL88" i="9"/>
  <c r="HX131" i="9"/>
  <c r="HK144" i="9"/>
  <c r="HR144" i="9"/>
  <c r="HS152" i="9"/>
  <c r="HO100" i="9"/>
  <c r="HK100" i="9"/>
  <c r="HJ100" i="9"/>
  <c r="HR103" i="9"/>
  <c r="HV103" i="9"/>
  <c r="IA138" i="9"/>
  <c r="HQ138" i="9"/>
  <c r="HQ88" i="9"/>
  <c r="HX123" i="9"/>
  <c r="IA123" i="9"/>
  <c r="HZ79" i="9"/>
  <c r="HM153" i="9"/>
  <c r="HT153" i="9"/>
  <c r="IB135" i="9"/>
  <c r="HK135" i="9"/>
  <c r="HR148" i="9"/>
  <c r="HI132" i="9"/>
  <c r="IC132" i="9"/>
  <c r="HJ132" i="9"/>
  <c r="HO119" i="9"/>
  <c r="HH94" i="9"/>
  <c r="HU126" i="9"/>
  <c r="HU117" i="9"/>
  <c r="HQ117" i="9"/>
  <c r="IC102" i="9"/>
  <c r="IB151" i="9"/>
  <c r="HU116" i="9"/>
  <c r="HS92" i="9"/>
  <c r="IB92" i="9"/>
  <c r="HT109" i="9"/>
  <c r="IA139" i="9"/>
  <c r="IC145" i="9"/>
  <c r="HM68" i="9"/>
  <c r="HY68" i="9"/>
  <c r="HT104" i="9"/>
  <c r="HH104" i="9"/>
  <c r="HZ89" i="9"/>
  <c r="HS103" i="9"/>
  <c r="IB103" i="9"/>
  <c r="HH79" i="9"/>
  <c r="HY119" i="9"/>
  <c r="IC94" i="9"/>
  <c r="HY126" i="9"/>
  <c r="IB117" i="9"/>
  <c r="HJ102" i="9"/>
  <c r="HH151" i="9"/>
  <c r="HM151" i="9"/>
  <c r="IC151" i="9"/>
  <c r="HX116" i="9"/>
  <c r="HN92" i="9"/>
  <c r="HT92" i="9"/>
  <c r="HZ109" i="9"/>
  <c r="HY109" i="9"/>
  <c r="HW139" i="9"/>
  <c r="HH68" i="9"/>
  <c r="HY104" i="9"/>
  <c r="HS104" i="9"/>
  <c r="HL146" i="9"/>
  <c r="HY146" i="9"/>
  <c r="HP77" i="9"/>
  <c r="IC89" i="9"/>
  <c r="HR92" i="9"/>
  <c r="HW130" i="9"/>
  <c r="HH145" i="9"/>
  <c r="HU81" i="9"/>
  <c r="HH72" i="9"/>
  <c r="IB108" i="9"/>
  <c r="HN131" i="9"/>
  <c r="HX81" i="9"/>
  <c r="HZ144" i="9"/>
  <c r="HY144" i="9"/>
  <c r="HM152" i="9"/>
  <c r="HV152" i="9"/>
  <c r="HI100" i="9"/>
  <c r="HU100" i="9"/>
  <c r="HJ103" i="9"/>
  <c r="HI103" i="9"/>
  <c r="HS143" i="9"/>
  <c r="HX143" i="9"/>
  <c r="IA143" i="9"/>
  <c r="HV138" i="9"/>
  <c r="HJ138" i="9"/>
  <c r="HH88" i="9"/>
  <c r="HT74" i="9"/>
  <c r="HJ123" i="9"/>
  <c r="HQ79" i="9"/>
  <c r="HW79" i="9"/>
  <c r="HQ153" i="9"/>
  <c r="IA153" i="9"/>
  <c r="IC135" i="9"/>
  <c r="HW135" i="9"/>
  <c r="HS135" i="9"/>
  <c r="HV148" i="9"/>
  <c r="HH148" i="9"/>
  <c r="HT148" i="9"/>
  <c r="HV132" i="9"/>
  <c r="HU132" i="9"/>
  <c r="HL119" i="9"/>
  <c r="HR124" i="9"/>
  <c r="HJ117" i="9"/>
  <c r="IA117" i="9"/>
  <c r="HN129" i="9"/>
  <c r="HJ99" i="9"/>
  <c r="HN99" i="9"/>
  <c r="HU99" i="9"/>
  <c r="HN76" i="9"/>
  <c r="HO102" i="9"/>
  <c r="HH85" i="9"/>
  <c r="HZ151" i="9"/>
  <c r="HU151" i="9"/>
  <c r="HI151" i="9"/>
  <c r="HW116" i="9"/>
  <c r="IC92" i="9"/>
  <c r="HY92" i="9"/>
  <c r="HY150" i="9"/>
  <c r="HH109" i="9"/>
  <c r="HM109" i="9"/>
  <c r="HS139" i="9"/>
  <c r="HU68" i="9"/>
  <c r="HL68" i="9"/>
  <c r="HQ112" i="9"/>
  <c r="HW104" i="9"/>
  <c r="HX146" i="9"/>
  <c r="HP146" i="9"/>
  <c r="IC77" i="9"/>
  <c r="HL77" i="9"/>
  <c r="HL89" i="9"/>
  <c r="HS119" i="9"/>
  <c r="IC130" i="9"/>
  <c r="HM130" i="9"/>
  <c r="HN145" i="9"/>
  <c r="HO130" i="9"/>
  <c r="HH130" i="9"/>
  <c r="HJ81" i="9"/>
  <c r="HR81" i="9"/>
  <c r="HI81" i="9"/>
  <c r="HJ108" i="9"/>
  <c r="HV131" i="9"/>
  <c r="HS81" i="9"/>
  <c r="HT144" i="9"/>
  <c r="HW144" i="9"/>
  <c r="HQ152" i="9"/>
  <c r="HP152" i="9"/>
  <c r="HP100" i="9"/>
  <c r="HZ100" i="9"/>
  <c r="HO103" i="9"/>
  <c r="HN103" i="9"/>
  <c r="HL138" i="9"/>
  <c r="HI138" i="9"/>
  <c r="HO98" i="9"/>
  <c r="HU88" i="9"/>
  <c r="HY74" i="9"/>
  <c r="HO123" i="9"/>
  <c r="HV79" i="9"/>
  <c r="HM79" i="9"/>
  <c r="HJ153" i="9"/>
  <c r="IC153" i="9"/>
  <c r="HY153" i="9"/>
  <c r="HT135" i="9"/>
  <c r="HV135" i="9"/>
  <c r="HQ135" i="9"/>
  <c r="IC148" i="9"/>
  <c r="HX148" i="9"/>
  <c r="HJ148" i="9"/>
  <c r="HT132" i="9"/>
  <c r="HH132" i="9"/>
  <c r="HP119" i="9"/>
  <c r="HV119" i="9"/>
  <c r="HM94" i="9"/>
  <c r="HM126" i="9"/>
  <c r="HN117" i="9"/>
  <c r="HO117" i="9"/>
  <c r="HI117" i="9"/>
  <c r="HM78" i="9"/>
  <c r="HO99" i="9"/>
  <c r="IA99" i="9"/>
  <c r="HZ99" i="9"/>
  <c r="HR85" i="9"/>
  <c r="HX151" i="9"/>
  <c r="HT151" i="9"/>
  <c r="IA151" i="9"/>
  <c r="HL116" i="9"/>
  <c r="HN79" i="9"/>
  <c r="HU92" i="9"/>
  <c r="HW92" i="9"/>
  <c r="HS150" i="9"/>
  <c r="HN109" i="9"/>
  <c r="HL109" i="9"/>
  <c r="HK139" i="9"/>
  <c r="HS68" i="9"/>
  <c r="HR68" i="9"/>
  <c r="HQ68" i="9"/>
  <c r="HR112" i="9"/>
  <c r="HQ104" i="9"/>
  <c r="HM104" i="9"/>
  <c r="HU146" i="9"/>
  <c r="IB146" i="9"/>
  <c r="HH77" i="9"/>
  <c r="HV77" i="9"/>
  <c r="HJ147" i="9"/>
  <c r="HJ89" i="9"/>
  <c r="GH133" i="9"/>
  <c r="GI133" i="9" s="1"/>
  <c r="GJ133" i="9" s="1"/>
  <c r="GK133" i="9" s="1"/>
  <c r="GL133" i="9" s="1"/>
  <c r="GM133" i="9" s="1"/>
  <c r="GN133" i="9" s="1"/>
  <c r="GO133" i="9" s="1"/>
  <c r="GP133" i="9" s="1"/>
  <c r="GQ133" i="9" s="1"/>
  <c r="GR133" i="9" s="1"/>
  <c r="GS133" i="9" s="1"/>
  <c r="GT133" i="9" s="1"/>
  <c r="GU133" i="9" s="1"/>
  <c r="GV133" i="9" s="1"/>
  <c r="GW133" i="9" s="1"/>
  <c r="GX133" i="9" s="1"/>
  <c r="GY133" i="9" s="1"/>
  <c r="GZ133" i="9" s="1"/>
  <c r="HA133" i="9" s="1"/>
  <c r="HB133" i="9" s="1"/>
  <c r="HH133" i="9"/>
  <c r="GH75" i="9"/>
  <c r="HH75" i="9"/>
  <c r="GH137" i="9"/>
  <c r="GI137" i="9" s="1"/>
  <c r="GJ137" i="9" s="1"/>
  <c r="GK137" i="9" s="1"/>
  <c r="GL137" i="9" s="1"/>
  <c r="GM137" i="9" s="1"/>
  <c r="GN137" i="9" s="1"/>
  <c r="GO137" i="9" s="1"/>
  <c r="GP137" i="9" s="1"/>
  <c r="GQ137" i="9" s="1"/>
  <c r="GR137" i="9" s="1"/>
  <c r="GS137" i="9" s="1"/>
  <c r="GT137" i="9" s="1"/>
  <c r="GU137" i="9" s="1"/>
  <c r="GV137" i="9" s="1"/>
  <c r="GW137" i="9" s="1"/>
  <c r="GX137" i="9" s="1"/>
  <c r="GY137" i="9" s="1"/>
  <c r="GZ137" i="9" s="1"/>
  <c r="HA137" i="9" s="1"/>
  <c r="HB137" i="9" s="1"/>
  <c r="HH137" i="9"/>
  <c r="HW87" i="9"/>
  <c r="HL63" i="9"/>
  <c r="HY108" i="9"/>
  <c r="HL108" i="9"/>
  <c r="HN108" i="9"/>
  <c r="IA131" i="9"/>
  <c r="HS131" i="9"/>
  <c r="HM131" i="9"/>
  <c r="HQ63" i="9"/>
  <c r="HZ63" i="9"/>
  <c r="HL152" i="9"/>
  <c r="HW152" i="9"/>
  <c r="HK152" i="9"/>
  <c r="IB134" i="9"/>
  <c r="GH114" i="9"/>
  <c r="HR98" i="9"/>
  <c r="HQ98" i="9"/>
  <c r="HN88" i="9"/>
  <c r="HW88" i="9"/>
  <c r="HT88" i="9"/>
  <c r="HV74" i="9"/>
  <c r="HZ119" i="9"/>
  <c r="HM119" i="9"/>
  <c r="HN119" i="9"/>
  <c r="HJ94" i="9"/>
  <c r="HV94" i="9"/>
  <c r="HZ126" i="9"/>
  <c r="HV126" i="9"/>
  <c r="HX126" i="9"/>
  <c r="HX88" i="9"/>
  <c r="HN124" i="9"/>
  <c r="HX124" i="9"/>
  <c r="HI61" i="9"/>
  <c r="HS61" i="9"/>
  <c r="HR61" i="9"/>
  <c r="HS78" i="9"/>
  <c r="HY78" i="9"/>
  <c r="HK78" i="9"/>
  <c r="IB87" i="9"/>
  <c r="HM87" i="9"/>
  <c r="HI134" i="9"/>
  <c r="HR134" i="9"/>
  <c r="HT119" i="9"/>
  <c r="HI88" i="9"/>
  <c r="HN67" i="9"/>
  <c r="HU67" i="9"/>
  <c r="HR76" i="9"/>
  <c r="HL76" i="9"/>
  <c r="HP102" i="9"/>
  <c r="HT102" i="9"/>
  <c r="HU102" i="9"/>
  <c r="HN85" i="9"/>
  <c r="HX85" i="9"/>
  <c r="HW85" i="9"/>
  <c r="HX130" i="9"/>
  <c r="HK130" i="9"/>
  <c r="IB116" i="9"/>
  <c r="HO116" i="9"/>
  <c r="HL107" i="9"/>
  <c r="HK107" i="9"/>
  <c r="HR145" i="9"/>
  <c r="IA92" i="9"/>
  <c r="HX119" i="9"/>
  <c r="HL145" i="9"/>
  <c r="HH108" i="9"/>
  <c r="HQ108" i="9"/>
  <c r="IC108" i="9"/>
  <c r="HO131" i="9"/>
  <c r="HW131" i="9"/>
  <c r="HR131" i="9"/>
  <c r="HV63" i="9"/>
  <c r="HP107" i="9"/>
  <c r="GH83" i="9"/>
  <c r="HI83" i="9" s="1"/>
  <c r="HT98" i="9"/>
  <c r="HV98" i="9"/>
  <c r="IC98" i="9"/>
  <c r="HN74" i="9"/>
  <c r="HO94" i="9"/>
  <c r="IA94" i="9"/>
  <c r="IC124" i="9"/>
  <c r="IB124" i="9"/>
  <c r="HN61" i="9"/>
  <c r="HX61" i="9"/>
  <c r="HW61" i="9"/>
  <c r="HP78" i="9"/>
  <c r="HT78" i="9"/>
  <c r="HX78" i="9"/>
  <c r="HP87" i="9"/>
  <c r="HY87" i="9"/>
  <c r="GI101" i="9"/>
  <c r="HK134" i="9"/>
  <c r="HO134" i="9"/>
  <c r="HH106" i="9"/>
  <c r="HH122" i="9"/>
  <c r="IA67" i="9"/>
  <c r="HZ67" i="9"/>
  <c r="IC76" i="9"/>
  <c r="HW76" i="9"/>
  <c r="HQ76" i="9"/>
  <c r="HL102" i="9"/>
  <c r="HZ102" i="9"/>
  <c r="HY102" i="9"/>
  <c r="HT85" i="9"/>
  <c r="HK85" i="9"/>
  <c r="HM85" i="9"/>
  <c r="HR130" i="9"/>
  <c r="HJ130" i="9"/>
  <c r="HJ116" i="9"/>
  <c r="IA116" i="9"/>
  <c r="GH96" i="9"/>
  <c r="HI96" i="9" s="1"/>
  <c r="HQ81" i="9"/>
  <c r="HT126" i="9"/>
  <c r="HY107" i="9"/>
  <c r="HQ107" i="9"/>
  <c r="IC150" i="9"/>
  <c r="HL150" i="9"/>
  <c r="IC109" i="9"/>
  <c r="HU109" i="9"/>
  <c r="HQ109" i="9"/>
  <c r="HU145" i="9"/>
  <c r="HY81" i="9"/>
  <c r="IB112" i="9"/>
  <c r="HN112" i="9"/>
  <c r="HU112" i="9"/>
  <c r="IC147" i="9"/>
  <c r="IA89" i="9"/>
  <c r="HP117" i="9"/>
  <c r="HX87" i="9"/>
  <c r="IA134" i="9"/>
  <c r="HY63" i="9"/>
  <c r="HO63" i="9"/>
  <c r="HH105" i="9"/>
  <c r="GH105" i="9"/>
  <c r="HM108" i="9"/>
  <c r="HO108" i="9"/>
  <c r="HK108" i="9"/>
  <c r="HH131" i="9"/>
  <c r="IC131" i="9"/>
  <c r="HP131" i="9"/>
  <c r="HI63" i="9"/>
  <c r="HU63" i="9"/>
  <c r="HI152" i="9"/>
  <c r="IA152" i="9"/>
  <c r="HN152" i="9"/>
  <c r="HH98" i="9"/>
  <c r="HL98" i="9"/>
  <c r="HK98" i="9"/>
  <c r="HP88" i="9"/>
  <c r="HR88" i="9"/>
  <c r="HW74" i="9"/>
  <c r="IA74" i="9"/>
  <c r="HT100" i="9"/>
  <c r="HM123" i="9"/>
  <c r="HI123" i="9"/>
  <c r="HU119" i="9"/>
  <c r="HU94" i="9"/>
  <c r="HI94" i="9"/>
  <c r="IC126" i="9"/>
  <c r="HQ126" i="9"/>
  <c r="HO124" i="9"/>
  <c r="HK124" i="9"/>
  <c r="HJ124" i="9"/>
  <c r="HT61" i="9"/>
  <c r="HK61" i="9"/>
  <c r="HM61" i="9"/>
  <c r="IC78" i="9"/>
  <c r="HQ78" i="9"/>
  <c r="HR87" i="9"/>
  <c r="HK87" i="9"/>
  <c r="HP134" i="9"/>
  <c r="IC134" i="9"/>
  <c r="HZ120" i="9"/>
  <c r="HT67" i="9"/>
  <c r="HI67" i="9"/>
  <c r="HH67" i="9"/>
  <c r="HK76" i="9"/>
  <c r="IB76" i="9"/>
  <c r="HV76" i="9"/>
  <c r="HV102" i="9"/>
  <c r="HH102" i="9"/>
  <c r="HY85" i="9"/>
  <c r="HP85" i="9"/>
  <c r="IB85" i="9"/>
  <c r="HV130" i="9"/>
  <c r="HI130" i="9"/>
  <c r="HV116" i="9"/>
  <c r="HI116" i="9"/>
  <c r="HN107" i="9"/>
  <c r="HU107" i="9"/>
  <c r="HZ150" i="9"/>
  <c r="IA150" i="9"/>
  <c r="HV150" i="9"/>
  <c r="HS109" i="9"/>
  <c r="IB109" i="9"/>
  <c r="HK145" i="9"/>
  <c r="HJ145" i="9"/>
  <c r="HS88" i="9"/>
  <c r="HZ104" i="9"/>
  <c r="GH64" i="9"/>
  <c r="HI147" i="9"/>
  <c r="HW89" i="9"/>
  <c r="HR89" i="9"/>
  <c r="HY100" i="9"/>
  <c r="HL94" i="9"/>
  <c r="HV88" i="9"/>
  <c r="HN68" i="9"/>
  <c r="HJ63" i="9"/>
  <c r="IB81" i="9"/>
  <c r="HM81" i="9"/>
  <c r="HR108" i="9"/>
  <c r="IA108" i="9"/>
  <c r="HU108" i="9"/>
  <c r="HT131" i="9"/>
  <c r="HK131" i="9"/>
  <c r="IB131" i="9"/>
  <c r="GH122" i="9"/>
  <c r="HI122" i="9" s="1"/>
  <c r="HV144" i="9"/>
  <c r="HU144" i="9"/>
  <c r="HH78" i="9"/>
  <c r="HN63" i="9"/>
  <c r="HR63" i="9"/>
  <c r="HO152" i="9"/>
  <c r="HR152" i="9"/>
  <c r="IB152" i="9"/>
  <c r="GI118" i="9"/>
  <c r="GH95" i="9"/>
  <c r="IB138" i="9"/>
  <c r="HY138" i="9"/>
  <c r="GH115" i="9"/>
  <c r="HW98" i="9"/>
  <c r="HP98" i="9"/>
  <c r="HJ98" i="9"/>
  <c r="IC88" i="9"/>
  <c r="HO88" i="9"/>
  <c r="HM74" i="9"/>
  <c r="HS74" i="9"/>
  <c r="HW123" i="9"/>
  <c r="HR123" i="9"/>
  <c r="HV123" i="9"/>
  <c r="HL79" i="9"/>
  <c r="HU79" i="9"/>
  <c r="HW153" i="9"/>
  <c r="HS153" i="9"/>
  <c r="HR119" i="9"/>
  <c r="HK119" i="9"/>
  <c r="GH91" i="9"/>
  <c r="HH91" i="9"/>
  <c r="HY94" i="9"/>
  <c r="HN94" i="9"/>
  <c r="HJ126" i="9"/>
  <c r="HN126" i="9"/>
  <c r="HZ87" i="9"/>
  <c r="IA124" i="9"/>
  <c r="HH124" i="9"/>
  <c r="HV124" i="9"/>
  <c r="HY61" i="9"/>
  <c r="HP61" i="9"/>
  <c r="IB61" i="9"/>
  <c r="HY141" i="9"/>
  <c r="HZ78" i="9"/>
  <c r="HV78" i="9"/>
  <c r="HL129" i="9"/>
  <c r="HJ87" i="9"/>
  <c r="HH87" i="9"/>
  <c r="HT87" i="9"/>
  <c r="HQ134" i="9"/>
  <c r="HW134" i="9"/>
  <c r="HJ134" i="9"/>
  <c r="HP74" i="9"/>
  <c r="HY67" i="9"/>
  <c r="HS67" i="9"/>
  <c r="HM67" i="9"/>
  <c r="HP76" i="9"/>
  <c r="HJ76" i="9"/>
  <c r="IA76" i="9"/>
  <c r="IA102" i="9"/>
  <c r="HR102" i="9"/>
  <c r="IB102" i="9"/>
  <c r="IC85" i="9"/>
  <c r="HJ85" i="9"/>
  <c r="HL130" i="9"/>
  <c r="HU130" i="9"/>
  <c r="HT116" i="9"/>
  <c r="HP116" i="9"/>
  <c r="HT145" i="9"/>
  <c r="HI101" i="9"/>
  <c r="HK92" i="9"/>
  <c r="HJ92" i="9"/>
  <c r="HO107" i="9"/>
  <c r="IA107" i="9"/>
  <c r="HZ107" i="9"/>
  <c r="HX150" i="9"/>
  <c r="HQ150" i="9"/>
  <c r="HT150" i="9"/>
  <c r="HX109" i="9"/>
  <c r="HJ109" i="9"/>
  <c r="IA109" i="9"/>
  <c r="HR139" i="9"/>
  <c r="HW145" i="9"/>
  <c r="HS145" i="9"/>
  <c r="HH66" i="9"/>
  <c r="HX112" i="9"/>
  <c r="IC104" i="9"/>
  <c r="HK104" i="9"/>
  <c r="HV146" i="9"/>
  <c r="HV147" i="9"/>
  <c r="HP147" i="9"/>
  <c r="HT89" i="9"/>
  <c r="HU89" i="9"/>
  <c r="IB107" i="9"/>
  <c r="HW124" i="9"/>
  <c r="HR126" i="9"/>
  <c r="IA79" i="9"/>
  <c r="HX134" i="9"/>
  <c r="HV134" i="9"/>
  <c r="HV107" i="9"/>
  <c r="HT63" i="9"/>
  <c r="HO81" i="9"/>
  <c r="HW81" i="9"/>
  <c r="HX108" i="9"/>
  <c r="HI108" i="9"/>
  <c r="HZ108" i="9"/>
  <c r="HI131" i="9"/>
  <c r="HQ131" i="9"/>
  <c r="HJ131" i="9"/>
  <c r="HN144" i="9"/>
  <c r="IB144" i="9"/>
  <c r="HQ144" i="9"/>
  <c r="IA63" i="9"/>
  <c r="HW63" i="9"/>
  <c r="HZ152" i="9"/>
  <c r="HJ152" i="9"/>
  <c r="HH152" i="9"/>
  <c r="HW103" i="9"/>
  <c r="HQ103" i="9"/>
  <c r="HL143" i="9"/>
  <c r="HO143" i="9"/>
  <c r="HP143" i="9"/>
  <c r="HT138" i="9"/>
  <c r="HZ138" i="9"/>
  <c r="HS138" i="9"/>
  <c r="HM98" i="9"/>
  <c r="HN98" i="9"/>
  <c r="HI98" i="9"/>
  <c r="HK88" i="9"/>
  <c r="IB88" i="9"/>
  <c r="HR74" i="9"/>
  <c r="HX74" i="9"/>
  <c r="IC123" i="9"/>
  <c r="HP123" i="9"/>
  <c r="HL123" i="9"/>
  <c r="HX79" i="9"/>
  <c r="HR79" i="9"/>
  <c r="HY132" i="9"/>
  <c r="HZ132" i="9"/>
  <c r="IC119" i="9"/>
  <c r="HW119" i="9"/>
  <c r="HQ119" i="9"/>
  <c r="HT94" i="9"/>
  <c r="HS94" i="9"/>
  <c r="HO126" i="9"/>
  <c r="IA126" i="9"/>
  <c r="HI124" i="9"/>
  <c r="HU124" i="9"/>
  <c r="HT124" i="9"/>
  <c r="HG61" i="9"/>
  <c r="AK12" i="9" s="1"/>
  <c r="IC61" i="9"/>
  <c r="HJ61" i="9"/>
  <c r="GI82" i="9"/>
  <c r="HI82" i="9"/>
  <c r="HU78" i="9"/>
  <c r="HL78" i="9"/>
  <c r="HR129" i="9"/>
  <c r="IC87" i="9"/>
  <c r="HO87" i="9"/>
  <c r="HQ87" i="9"/>
  <c r="GH69" i="9"/>
  <c r="HZ134" i="9"/>
  <c r="HL134" i="9"/>
  <c r="HT79" i="9"/>
  <c r="HX67" i="9"/>
  <c r="HR67" i="9"/>
  <c r="HM76" i="9"/>
  <c r="HO76" i="9"/>
  <c r="HI76" i="9"/>
  <c r="HI102" i="9"/>
  <c r="HW102" i="9"/>
  <c r="HM102" i="9"/>
  <c r="HL85" i="9"/>
  <c r="HZ85" i="9"/>
  <c r="HO85" i="9"/>
  <c r="HY130" i="9"/>
  <c r="HY116" i="9"/>
  <c r="HS116" i="9"/>
  <c r="HI92" i="9"/>
  <c r="HH92" i="9"/>
  <c r="HV92" i="9"/>
  <c r="HH107" i="9"/>
  <c r="HX107" i="9"/>
  <c r="HU150" i="9"/>
  <c r="HW150" i="9"/>
  <c r="IB150" i="9"/>
  <c r="HV109" i="9"/>
  <c r="HO109" i="9"/>
  <c r="HI109" i="9"/>
  <c r="IC139" i="9"/>
  <c r="HQ145" i="9"/>
  <c r="HM145" i="9"/>
  <c r="HZ74" i="9"/>
  <c r="HT112" i="9"/>
  <c r="HJ112" i="9"/>
  <c r="HR104" i="9"/>
  <c r="IA104" i="9"/>
  <c r="HO104" i="9"/>
  <c r="HR146" i="9"/>
  <c r="HZ146" i="9"/>
  <c r="HT146" i="9"/>
  <c r="HZ77" i="9"/>
  <c r="HX77" i="9"/>
  <c r="HH64" i="9"/>
  <c r="IB147" i="9"/>
  <c r="HU147" i="9"/>
  <c r="HQ89" i="9"/>
  <c r="HK89" i="9"/>
  <c r="HP144" i="9"/>
  <c r="GH121" i="9"/>
  <c r="IC107" i="9"/>
  <c r="GH66" i="9"/>
  <c r="HP63" i="9"/>
  <c r="HM63" i="9"/>
  <c r="HZ98" i="9"/>
  <c r="IA98" i="9"/>
  <c r="HU98" i="9"/>
  <c r="HO74" i="9"/>
  <c r="IC74" i="9"/>
  <c r="HZ94" i="9"/>
  <c r="IB94" i="9"/>
  <c r="HX94" i="9"/>
  <c r="HL103" i="9"/>
  <c r="HP124" i="9"/>
  <c r="HZ124" i="9"/>
  <c r="HY124" i="9"/>
  <c r="HZ61" i="9"/>
  <c r="HO61" i="9"/>
  <c r="HR78" i="9"/>
  <c r="HJ78" i="9"/>
  <c r="IA78" i="9"/>
  <c r="HI87" i="9"/>
  <c r="IA87" i="9"/>
  <c r="HV87" i="9"/>
  <c r="HH80" i="9"/>
  <c r="HH134" i="9"/>
  <c r="HU134" i="9"/>
  <c r="GH106" i="9"/>
  <c r="HV67" i="9"/>
  <c r="IC67" i="9"/>
  <c r="HW67" i="9"/>
  <c r="HS130" i="9"/>
  <c r="HU120" i="9"/>
  <c r="HT107" i="9"/>
  <c r="HS107" i="9"/>
  <c r="HM107" i="9"/>
  <c r="HZ145" i="9"/>
  <c r="HT139" i="9"/>
  <c r="HW94" i="9"/>
  <c r="GH110" i="9"/>
  <c r="HI110" i="9" s="1"/>
  <c r="GI72" i="9"/>
  <c r="HJ72" i="9" s="1"/>
  <c r="HZ147" i="9"/>
  <c r="HN89" i="9"/>
  <c r="HX89" i="9"/>
  <c r="HV81" i="9"/>
  <c r="HN130" i="9"/>
  <c r="GH128" i="9"/>
  <c r="HN134" i="9"/>
  <c r="HV100" i="9"/>
  <c r="HH121" i="9"/>
  <c r="HW78" i="9"/>
  <c r="HO78" i="9"/>
  <c r="HI78" i="9"/>
  <c r="HU87" i="9"/>
  <c r="HS87" i="9"/>
  <c r="HL87" i="9"/>
  <c r="GH80" i="9"/>
  <c r="HT134" i="9"/>
  <c r="HY134" i="9"/>
  <c r="HH128" i="9"/>
  <c r="IC103" i="9"/>
  <c r="HK126" i="9"/>
  <c r="HV85" i="9"/>
  <c r="HU85" i="9"/>
  <c r="IA130" i="9"/>
  <c r="HQ130" i="9"/>
  <c r="HZ116" i="9"/>
  <c r="HJ107" i="9"/>
  <c r="HS134" i="9"/>
  <c r="HJ74" i="9"/>
  <c r="HI107" i="9"/>
  <c r="HW107" i="9"/>
  <c r="HR107" i="9"/>
  <c r="GH113" i="9"/>
  <c r="HH113" i="9"/>
  <c r="HO145" i="9"/>
  <c r="HZ68" i="9"/>
  <c r="HT68" i="9"/>
  <c r="GH93" i="9"/>
  <c r="HL81" i="9"/>
  <c r="HM134" i="9"/>
  <c r="HZ112" i="9"/>
  <c r="HV112" i="9"/>
  <c r="IC112" i="9"/>
  <c r="HL104" i="9"/>
  <c r="HV104" i="9"/>
  <c r="HU104" i="9"/>
  <c r="IC146" i="9"/>
  <c r="HW146" i="9"/>
  <c r="HJ146" i="9"/>
  <c r="HR77" i="9"/>
  <c r="HU77" i="9"/>
  <c r="HQ77" i="9"/>
  <c r="HL147" i="9"/>
  <c r="HM147" i="9"/>
  <c r="HM89" i="9"/>
  <c r="HH89" i="9"/>
  <c r="HP103" i="9"/>
  <c r="HN116" i="9"/>
  <c r="HK120" i="9"/>
  <c r="BJ25" i="7"/>
  <c r="IQ244" i="7"/>
  <c r="IR244" i="7" s="1"/>
  <c r="IS244" i="7" s="1"/>
  <c r="IT244" i="7" s="1"/>
  <c r="IU244" i="7" s="1"/>
  <c r="IV244" i="7" s="1"/>
  <c r="IW244" i="7" s="1"/>
  <c r="IX244" i="7" s="1"/>
  <c r="IY244" i="7" s="1"/>
  <c r="IZ244" i="7" s="1"/>
  <c r="JA244" i="7" s="1"/>
  <c r="JB244" i="7" s="1"/>
  <c r="JC244" i="7" s="1"/>
  <c r="JD244" i="7" s="1"/>
  <c r="JE244" i="7" s="1"/>
  <c r="BP21" i="7"/>
  <c r="IQ226" i="7"/>
  <c r="IR226" i="7" s="1"/>
  <c r="IS226" i="7" s="1"/>
  <c r="IT226" i="7" s="1"/>
  <c r="IU226" i="7" s="1"/>
  <c r="IV226" i="7" s="1"/>
  <c r="IW226" i="7" s="1"/>
  <c r="IX226" i="7" s="1"/>
  <c r="IY226" i="7" s="1"/>
  <c r="IZ226" i="7" s="1"/>
  <c r="JA226" i="7" s="1"/>
  <c r="JB226" i="7" s="1"/>
  <c r="JC226" i="7" s="1"/>
  <c r="JD226" i="7" s="1"/>
  <c r="JE226" i="7" s="1"/>
  <c r="IO218" i="7"/>
  <c r="IP218" i="7" s="1"/>
  <c r="IQ218" i="7" s="1"/>
  <c r="IR218" i="7" s="1"/>
  <c r="IS218" i="7" s="1"/>
  <c r="IT218" i="7" s="1"/>
  <c r="IU218" i="7" s="1"/>
  <c r="IV218" i="7" s="1"/>
  <c r="IW218" i="7" s="1"/>
  <c r="IX218" i="7" s="1"/>
  <c r="IY218" i="7" s="1"/>
  <c r="IZ218" i="7" s="1"/>
  <c r="JA218" i="7" s="1"/>
  <c r="JB218" i="7" s="1"/>
  <c r="JC218" i="7" s="1"/>
  <c r="JD218" i="7" s="1"/>
  <c r="JE218" i="7" s="1"/>
  <c r="IO236" i="7"/>
  <c r="IP236" i="7" s="1"/>
  <c r="IQ236" i="7" s="1"/>
  <c r="IR236" i="7" s="1"/>
  <c r="IS236" i="7" s="1"/>
  <c r="IT236" i="7" s="1"/>
  <c r="IU236" i="7" s="1"/>
  <c r="IV236" i="7" s="1"/>
  <c r="IW236" i="7" s="1"/>
  <c r="IX236" i="7" s="1"/>
  <c r="IY236" i="7" s="1"/>
  <c r="IZ236" i="7" s="1"/>
  <c r="JA236" i="7" s="1"/>
  <c r="JB236" i="7" s="1"/>
  <c r="JC236" i="7" s="1"/>
  <c r="JD236" i="7" s="1"/>
  <c r="JE236" i="7" s="1"/>
  <c r="IO227" i="7"/>
  <c r="IP227" i="7" s="1"/>
  <c r="IQ227" i="7" s="1"/>
  <c r="IR227" i="7" s="1"/>
  <c r="IS227" i="7" s="1"/>
  <c r="IT227" i="7" s="1"/>
  <c r="IU227" i="7" s="1"/>
  <c r="IV227" i="7" s="1"/>
  <c r="IW227" i="7" s="1"/>
  <c r="IX227" i="7" s="1"/>
  <c r="IY227" i="7" s="1"/>
  <c r="IZ227" i="7" s="1"/>
  <c r="JA227" i="7" s="1"/>
  <c r="JB227" i="7" s="1"/>
  <c r="JC227" i="7" s="1"/>
  <c r="JD227" i="7" s="1"/>
  <c r="JE227" i="7" s="1"/>
  <c r="IO254" i="7"/>
  <c r="IP254" i="7" s="1"/>
  <c r="IK212" i="7"/>
  <c r="IL212" i="7" s="1"/>
  <c r="IM212" i="7" s="1"/>
  <c r="IO199" i="7"/>
  <c r="IP199" i="7" s="1"/>
  <c r="BK26" i="7" s="1"/>
  <c r="IH239" i="7"/>
  <c r="II239" i="7" s="1"/>
  <c r="IJ239" i="7" s="1"/>
  <c r="IK239" i="7" s="1"/>
  <c r="IL239" i="7" s="1"/>
  <c r="IM239" i="7" s="1"/>
  <c r="IO209" i="7"/>
  <c r="IP209" i="7" s="1"/>
  <c r="IO189" i="7"/>
  <c r="IP189" i="7" s="1"/>
  <c r="IH221" i="7"/>
  <c r="II221" i="7" s="1"/>
  <c r="IJ221" i="7" s="1"/>
  <c r="IK221" i="7" s="1"/>
  <c r="IL221" i="7" s="1"/>
  <c r="IM221" i="7" s="1"/>
  <c r="IJ202" i="7"/>
  <c r="IK202" i="7" s="1"/>
  <c r="IL202" i="7" s="1"/>
  <c r="IM202" i="7" s="1"/>
  <c r="IH275" i="7"/>
  <c r="II275" i="7" s="1"/>
  <c r="IJ275" i="7" s="1"/>
  <c r="IK275" i="7" s="1"/>
  <c r="IL275" i="7" s="1"/>
  <c r="IM275" i="7" s="1"/>
  <c r="IQ208" i="7"/>
  <c r="IR208" i="7" s="1"/>
  <c r="IS208" i="7" s="1"/>
  <c r="IT208" i="7" s="1"/>
  <c r="IU208" i="7" s="1"/>
  <c r="IV208" i="7" s="1"/>
  <c r="IW208" i="7" s="1"/>
  <c r="IX208" i="7" s="1"/>
  <c r="IY208" i="7" s="1"/>
  <c r="IZ208" i="7" s="1"/>
  <c r="JA208" i="7" s="1"/>
  <c r="JB208" i="7" s="1"/>
  <c r="JC208" i="7" s="1"/>
  <c r="JD208" i="7" s="1"/>
  <c r="JE208" i="7" s="1"/>
  <c r="BL25" i="7"/>
  <c r="IQ198" i="7"/>
  <c r="IR198" i="7" s="1"/>
  <c r="IS198" i="7" s="1"/>
  <c r="IT198" i="7" s="1"/>
  <c r="IU198" i="7" s="1"/>
  <c r="IV198" i="7" s="1"/>
  <c r="IW198" i="7" s="1"/>
  <c r="IX198" i="7" s="1"/>
  <c r="IY198" i="7" s="1"/>
  <c r="IZ198" i="7" s="1"/>
  <c r="JA198" i="7" s="1"/>
  <c r="JB198" i="7" s="1"/>
  <c r="JC198" i="7" s="1"/>
  <c r="JD198" i="7" s="1"/>
  <c r="JE198" i="7" s="1"/>
  <c r="BK25" i="7"/>
  <c r="IH257" i="7"/>
  <c r="II257" i="7" s="1"/>
  <c r="IJ257" i="7" s="1"/>
  <c r="IK257" i="7" s="1"/>
  <c r="IL257" i="7" s="1"/>
  <c r="IM257" i="7" s="1"/>
  <c r="BO23" i="7"/>
  <c r="IH192" i="7"/>
  <c r="II192" i="7" s="1"/>
  <c r="IJ192" i="7" s="1"/>
  <c r="IK192" i="7" s="1"/>
  <c r="IL192" i="7" s="1"/>
  <c r="IM192" i="7" s="1"/>
  <c r="IQ253" i="7"/>
  <c r="IR253" i="7" s="1"/>
  <c r="IS253" i="7" s="1"/>
  <c r="IT253" i="7" s="1"/>
  <c r="IU253" i="7" s="1"/>
  <c r="IV253" i="7" s="1"/>
  <c r="IW253" i="7" s="1"/>
  <c r="IX253" i="7" s="1"/>
  <c r="IY253" i="7" s="1"/>
  <c r="IZ253" i="7" s="1"/>
  <c r="JA253" i="7" s="1"/>
  <c r="JB253" i="7" s="1"/>
  <c r="JC253" i="7" s="1"/>
  <c r="JD253" i="7" s="1"/>
  <c r="JE253" i="7" s="1"/>
  <c r="BQ20" i="7"/>
  <c r="IQ217" i="7"/>
  <c r="IR217" i="7" s="1"/>
  <c r="IS217" i="7" s="1"/>
  <c r="IT217" i="7" s="1"/>
  <c r="IU217" i="7" s="1"/>
  <c r="IV217" i="7" s="1"/>
  <c r="IW217" i="7" s="1"/>
  <c r="IX217" i="7" s="1"/>
  <c r="IY217" i="7" s="1"/>
  <c r="IZ217" i="7" s="1"/>
  <c r="JA217" i="7" s="1"/>
  <c r="JB217" i="7" s="1"/>
  <c r="JC217" i="7" s="1"/>
  <c r="JD217" i="7" s="1"/>
  <c r="JE217" i="7" s="1"/>
  <c r="BM24" i="7"/>
  <c r="IH248" i="7"/>
  <c r="II248" i="7" s="1"/>
  <c r="IJ248" i="7" s="1"/>
  <c r="IK248" i="7" s="1"/>
  <c r="IL248" i="7" s="1"/>
  <c r="IM248" i="7" s="1"/>
  <c r="IO263" i="7"/>
  <c r="IP263" i="7" s="1"/>
  <c r="IO245" i="7"/>
  <c r="IP245" i="7" s="1"/>
  <c r="IH266" i="7"/>
  <c r="II266" i="7" s="1"/>
  <c r="IJ266" i="7" s="1"/>
  <c r="IK266" i="7" s="1"/>
  <c r="IL266" i="7" s="1"/>
  <c r="IM266" i="7" s="1"/>
  <c r="II230" i="7"/>
  <c r="IJ230" i="7" s="1"/>
  <c r="IK230" i="7" s="1"/>
  <c r="IL230" i="7" s="1"/>
  <c r="IM230" i="7" s="1"/>
  <c r="HK137" i="7"/>
  <c r="HK240" i="7" s="1"/>
  <c r="HL137" i="7"/>
  <c r="HL240" i="7" s="1"/>
  <c r="HM137" i="7"/>
  <c r="HM240" i="7" s="1"/>
  <c r="HG137" i="7"/>
  <c r="HG240" i="7" s="1"/>
  <c r="IG240" i="7" s="1"/>
  <c r="HH137" i="7"/>
  <c r="HH240" i="7" s="1"/>
  <c r="HE138" i="7"/>
  <c r="HI137" i="7"/>
  <c r="HI240" i="7" s="1"/>
  <c r="HJ137" i="7"/>
  <c r="HJ240" i="7" s="1"/>
  <c r="HG173" i="7"/>
  <c r="HG276" i="7" s="1"/>
  <c r="IG276" i="7" s="1"/>
  <c r="HH173" i="7"/>
  <c r="HH276" i="7" s="1"/>
  <c r="HI173" i="7"/>
  <c r="HI276" i="7" s="1"/>
  <c r="HJ173" i="7"/>
  <c r="HJ276" i="7" s="1"/>
  <c r="HE174" i="7"/>
  <c r="HK173" i="7"/>
  <c r="HK276" i="7" s="1"/>
  <c r="HL173" i="7"/>
  <c r="HL276" i="7" s="1"/>
  <c r="HV173" i="7"/>
  <c r="HV276" i="7" s="1"/>
  <c r="HQ173" i="7"/>
  <c r="HQ276" i="7" s="1"/>
  <c r="HM173" i="7"/>
  <c r="HM276" i="7" s="1"/>
  <c r="IA173" i="7"/>
  <c r="IA276" i="7" s="1"/>
  <c r="HM146" i="7"/>
  <c r="HM249" i="7" s="1"/>
  <c r="HG146" i="7"/>
  <c r="HG249" i="7" s="1"/>
  <c r="IG249" i="7" s="1"/>
  <c r="HH146" i="7"/>
  <c r="HH249" i="7" s="1"/>
  <c r="HE147" i="7"/>
  <c r="HL146" i="7"/>
  <c r="HL249" i="7" s="1"/>
  <c r="HI146" i="7"/>
  <c r="HI249" i="7" s="1"/>
  <c r="HJ146" i="7"/>
  <c r="HJ249" i="7" s="1"/>
  <c r="HK146" i="7"/>
  <c r="HK249" i="7" s="1"/>
  <c r="HQ146" i="7"/>
  <c r="HQ249" i="7" s="1"/>
  <c r="HL119" i="7"/>
  <c r="HL222" i="7" s="1"/>
  <c r="HM119" i="7"/>
  <c r="HM222" i="7" s="1"/>
  <c r="HG119" i="7"/>
  <c r="HG222" i="7" s="1"/>
  <c r="IG222" i="7" s="1"/>
  <c r="HK119" i="7"/>
  <c r="HK222" i="7" s="1"/>
  <c r="HH119" i="7"/>
  <c r="HH222" i="7" s="1"/>
  <c r="HI119" i="7"/>
  <c r="HI222" i="7" s="1"/>
  <c r="HJ119" i="7"/>
  <c r="HJ222" i="7" s="1"/>
  <c r="HV146" i="7"/>
  <c r="HV249" i="7" s="1"/>
  <c r="HJ155" i="7"/>
  <c r="HJ258" i="7" s="1"/>
  <c r="HQ155" i="7"/>
  <c r="HQ258" i="7" s="1"/>
  <c r="HK155" i="7"/>
  <c r="HK258" i="7" s="1"/>
  <c r="HV155" i="7"/>
  <c r="HV258" i="7" s="1"/>
  <c r="HL155" i="7"/>
  <c r="HL258" i="7" s="1"/>
  <c r="IA155" i="7"/>
  <c r="IA258" i="7" s="1"/>
  <c r="HI155" i="7"/>
  <c r="HI258" i="7" s="1"/>
  <c r="HM155" i="7"/>
  <c r="HM258" i="7" s="1"/>
  <c r="HG155" i="7"/>
  <c r="HG258" i="7" s="1"/>
  <c r="IG258" i="7" s="1"/>
  <c r="HH155" i="7"/>
  <c r="HH258" i="7" s="1"/>
  <c r="HE156" i="7"/>
  <c r="HI164" i="7"/>
  <c r="HI267" i="7" s="1"/>
  <c r="HJ164" i="7"/>
  <c r="HJ267" i="7" s="1"/>
  <c r="HH164" i="7"/>
  <c r="HH267" i="7" s="1"/>
  <c r="HK164" i="7"/>
  <c r="HK267" i="7" s="1"/>
  <c r="HL164" i="7"/>
  <c r="HL267" i="7" s="1"/>
  <c r="HM164" i="7"/>
  <c r="HM267" i="7" s="1"/>
  <c r="HQ164" i="7"/>
  <c r="HQ267" i="7" s="1"/>
  <c r="HE165" i="7"/>
  <c r="IA164" i="7"/>
  <c r="IA267" i="7" s="1"/>
  <c r="HG164" i="7"/>
  <c r="HG267" i="7" s="1"/>
  <c r="IG267" i="7" s="1"/>
  <c r="HV164" i="7"/>
  <c r="HV267" i="7" s="1"/>
  <c r="HM128" i="7"/>
  <c r="HM231" i="7" s="1"/>
  <c r="HG128" i="7"/>
  <c r="HG231" i="7" s="1"/>
  <c r="IG231" i="7" s="1"/>
  <c r="HH128" i="7"/>
  <c r="HH231" i="7" s="1"/>
  <c r="HE129" i="7"/>
  <c r="HI128" i="7"/>
  <c r="HI231" i="7" s="1"/>
  <c r="HJ128" i="7"/>
  <c r="HJ231" i="7" s="1"/>
  <c r="HL128" i="7"/>
  <c r="HL231" i="7" s="1"/>
  <c r="HK128" i="7"/>
  <c r="HK231" i="7" s="1"/>
  <c r="IA146" i="7"/>
  <c r="IA249" i="7" s="1"/>
  <c r="HV87" i="7"/>
  <c r="HV190" i="7" s="1"/>
  <c r="HV97" i="7"/>
  <c r="HV200" i="7" s="1"/>
  <c r="HV117" i="7"/>
  <c r="HV220" i="7" s="1"/>
  <c r="HV107" i="7"/>
  <c r="HV210" i="7" s="1"/>
  <c r="HV127" i="7"/>
  <c r="HV230" i="7" s="1"/>
  <c r="HV137" i="7"/>
  <c r="HV240" i="7" s="1"/>
  <c r="HQ87" i="7"/>
  <c r="HQ190" i="7" s="1"/>
  <c r="HQ97" i="7"/>
  <c r="HQ200" i="7" s="1"/>
  <c r="HQ117" i="7"/>
  <c r="HQ220" i="7" s="1"/>
  <c r="HQ107" i="7"/>
  <c r="HQ210" i="7" s="1"/>
  <c r="HQ127" i="7"/>
  <c r="HQ230" i="7" s="1"/>
  <c r="HQ137" i="7"/>
  <c r="HQ240" i="7" s="1"/>
  <c r="IA87" i="7"/>
  <c r="IA190" i="7" s="1"/>
  <c r="IA117" i="7"/>
  <c r="IA220" i="7" s="1"/>
  <c r="IA97" i="7"/>
  <c r="IA200" i="7" s="1"/>
  <c r="IA107" i="7"/>
  <c r="IA210" i="7" s="1"/>
  <c r="IA127" i="7"/>
  <c r="IA230" i="7" s="1"/>
  <c r="IA137" i="7"/>
  <c r="IA240" i="7" s="1"/>
  <c r="HP88" i="7"/>
  <c r="HP191" i="7" s="1"/>
  <c r="HX98" i="7"/>
  <c r="HX201" i="7" s="1"/>
  <c r="HS88" i="7"/>
  <c r="HS191" i="7" s="1"/>
  <c r="HT98" i="7"/>
  <c r="HT201" i="7" s="1"/>
  <c r="HO88" i="7"/>
  <c r="HO191" i="7" s="1"/>
  <c r="IE88" i="7"/>
  <c r="IE191" i="7" s="1"/>
  <c r="BI29" i="7"/>
  <c r="HO107" i="7"/>
  <c r="HO210" i="7" s="1"/>
  <c r="HO116" i="7"/>
  <c r="HO219" i="7" s="1"/>
  <c r="IB143" i="7"/>
  <c r="IB246" i="7" s="1"/>
  <c r="IE143" i="7"/>
  <c r="IE246" i="7" s="1"/>
  <c r="HY143" i="7"/>
  <c r="HY246" i="7" s="1"/>
  <c r="HX143" i="7"/>
  <c r="HX246" i="7" s="1"/>
  <c r="HU143" i="7"/>
  <c r="HU246" i="7" s="1"/>
  <c r="HP143" i="7"/>
  <c r="HP246" i="7" s="1"/>
  <c r="HR143" i="7"/>
  <c r="HR246" i="7" s="1"/>
  <c r="IC143" i="7"/>
  <c r="IC246" i="7" s="1"/>
  <c r="HZ143" i="7"/>
  <c r="HZ246" i="7" s="1"/>
  <c r="HN143" i="7"/>
  <c r="HN246" i="7" s="1"/>
  <c r="IN246" i="7" s="1"/>
  <c r="ID143" i="7"/>
  <c r="ID246" i="7" s="1"/>
  <c r="HS143" i="7"/>
  <c r="HS246" i="7" s="1"/>
  <c r="HO143" i="7"/>
  <c r="HO246" i="7" s="1"/>
  <c r="HT143" i="7"/>
  <c r="HT246" i="7" s="1"/>
  <c r="HW143" i="7"/>
  <c r="HW246" i="7" s="1"/>
  <c r="HY107" i="7"/>
  <c r="HY210" i="7" s="1"/>
  <c r="IC116" i="7"/>
  <c r="IC219" i="7" s="1"/>
  <c r="HP107" i="7"/>
  <c r="HP210" i="7" s="1"/>
  <c r="HR116" i="7"/>
  <c r="HR219" i="7" s="1"/>
  <c r="HX107" i="7"/>
  <c r="HX210" i="7" s="1"/>
  <c r="IE107" i="7"/>
  <c r="IE210" i="7" s="1"/>
  <c r="HX116" i="7"/>
  <c r="HX219" i="7" s="1"/>
  <c r="IE116" i="7"/>
  <c r="IE219" i="7" s="1"/>
  <c r="IB134" i="7"/>
  <c r="IB237" i="7" s="1"/>
  <c r="IE134" i="7"/>
  <c r="IE237" i="7" s="1"/>
  <c r="HY134" i="7"/>
  <c r="HY237" i="7" s="1"/>
  <c r="HW134" i="7"/>
  <c r="HW237" i="7" s="1"/>
  <c r="HU134" i="7"/>
  <c r="HU237" i="7" s="1"/>
  <c r="HP134" i="7"/>
  <c r="HP237" i="7" s="1"/>
  <c r="HR134" i="7"/>
  <c r="HR237" i="7" s="1"/>
  <c r="IC134" i="7"/>
  <c r="IC237" i="7" s="1"/>
  <c r="HX134" i="7"/>
  <c r="HX237" i="7" s="1"/>
  <c r="HZ134" i="7"/>
  <c r="HZ237" i="7" s="1"/>
  <c r="HN134" i="7"/>
  <c r="HN237" i="7" s="1"/>
  <c r="IN237" i="7" s="1"/>
  <c r="ID134" i="7"/>
  <c r="ID237" i="7" s="1"/>
  <c r="HT134" i="7"/>
  <c r="HT237" i="7" s="1"/>
  <c r="HS134" i="7"/>
  <c r="HS237" i="7" s="1"/>
  <c r="HO134" i="7"/>
  <c r="HO237" i="7" s="1"/>
  <c r="IC161" i="7"/>
  <c r="IC264" i="7" s="1"/>
  <c r="HX161" i="7"/>
  <c r="HX264" i="7" s="1"/>
  <c r="HZ161" i="7"/>
  <c r="HZ264" i="7" s="1"/>
  <c r="HP161" i="7"/>
  <c r="HP264" i="7" s="1"/>
  <c r="HS161" i="7"/>
  <c r="HS264" i="7" s="1"/>
  <c r="HN161" i="7"/>
  <c r="HN264" i="7" s="1"/>
  <c r="IN264" i="7" s="1"/>
  <c r="ID161" i="7"/>
  <c r="ID264" i="7" s="1"/>
  <c r="HT161" i="7"/>
  <c r="HT264" i="7" s="1"/>
  <c r="HO161" i="7"/>
  <c r="HO264" i="7" s="1"/>
  <c r="IB161" i="7"/>
  <c r="IB264" i="7" s="1"/>
  <c r="HW161" i="7"/>
  <c r="HW264" i="7" s="1"/>
  <c r="HY161" i="7"/>
  <c r="HY264" i="7" s="1"/>
  <c r="IE161" i="7"/>
  <c r="IE264" i="7" s="1"/>
  <c r="HU161" i="7"/>
  <c r="HU264" i="7" s="1"/>
  <c r="HR161" i="7"/>
  <c r="HR264" i="7" s="1"/>
  <c r="HT116" i="7"/>
  <c r="HT219" i="7" s="1"/>
  <c r="HN107" i="7"/>
  <c r="HN210" i="7" s="1"/>
  <c r="IN210" i="7" s="1"/>
  <c r="IO210" i="7" s="1"/>
  <c r="HT107" i="7"/>
  <c r="HT210" i="7" s="1"/>
  <c r="HW116" i="7"/>
  <c r="HW219" i="7" s="1"/>
  <c r="ID170" i="7"/>
  <c r="ID273" i="7" s="1"/>
  <c r="HT170" i="7"/>
  <c r="HT273" i="7" s="1"/>
  <c r="HO170" i="7"/>
  <c r="HO273" i="7" s="1"/>
  <c r="HS170" i="7"/>
  <c r="HS273" i="7" s="1"/>
  <c r="HY170" i="7"/>
  <c r="HY273" i="7" s="1"/>
  <c r="IB170" i="7"/>
  <c r="IB273" i="7" s="1"/>
  <c r="HW170" i="7"/>
  <c r="HW273" i="7" s="1"/>
  <c r="IE170" i="7"/>
  <c r="IE273" i="7" s="1"/>
  <c r="HR170" i="7"/>
  <c r="HR273" i="7" s="1"/>
  <c r="HU170" i="7"/>
  <c r="HU273" i="7" s="1"/>
  <c r="HP170" i="7"/>
  <c r="HP273" i="7" s="1"/>
  <c r="HZ170" i="7"/>
  <c r="HZ273" i="7" s="1"/>
  <c r="IC170" i="7"/>
  <c r="IC273" i="7" s="1"/>
  <c r="HX170" i="7"/>
  <c r="HX273" i="7" s="1"/>
  <c r="HN170" i="7"/>
  <c r="HN273" i="7" s="1"/>
  <c r="IN273" i="7" s="1"/>
  <c r="HS107" i="7"/>
  <c r="HS210" i="7" s="1"/>
  <c r="IB107" i="7"/>
  <c r="IB210" i="7" s="1"/>
  <c r="HU116" i="7"/>
  <c r="HU219" i="7" s="1"/>
  <c r="HW107" i="7"/>
  <c r="HW210" i="7" s="1"/>
  <c r="HN116" i="7"/>
  <c r="HN219" i="7" s="1"/>
  <c r="IN219" i="7" s="1"/>
  <c r="HS116" i="7"/>
  <c r="HS219" i="7" s="1"/>
  <c r="ID107" i="7"/>
  <c r="ID210" i="7" s="1"/>
  <c r="HP116" i="7"/>
  <c r="HP219" i="7" s="1"/>
  <c r="HZ125" i="7"/>
  <c r="HZ228" i="7" s="1"/>
  <c r="HT125" i="7"/>
  <c r="HT228" i="7" s="1"/>
  <c r="IB125" i="7"/>
  <c r="IB228" i="7" s="1"/>
  <c r="ID125" i="7"/>
  <c r="ID228" i="7" s="1"/>
  <c r="HR125" i="7"/>
  <c r="HR228" i="7" s="1"/>
  <c r="HP125" i="7"/>
  <c r="HP228" i="7" s="1"/>
  <c r="HS125" i="7"/>
  <c r="HS228" i="7" s="1"/>
  <c r="HO125" i="7"/>
  <c r="HO228" i="7" s="1"/>
  <c r="HW125" i="7"/>
  <c r="HW228" i="7" s="1"/>
  <c r="HN125" i="7"/>
  <c r="HN228" i="7" s="1"/>
  <c r="IN228" i="7" s="1"/>
  <c r="IC125" i="7"/>
  <c r="IC228" i="7" s="1"/>
  <c r="HX125" i="7"/>
  <c r="HX228" i="7" s="1"/>
  <c r="HY125" i="7"/>
  <c r="HY228" i="7" s="1"/>
  <c r="IE125" i="7"/>
  <c r="IE228" i="7" s="1"/>
  <c r="HU125" i="7"/>
  <c r="HU228" i="7" s="1"/>
  <c r="IC152" i="7"/>
  <c r="IC255" i="7" s="1"/>
  <c r="HP152" i="7"/>
  <c r="HP255" i="7" s="1"/>
  <c r="HX152" i="7"/>
  <c r="HX255" i="7" s="1"/>
  <c r="HS152" i="7"/>
  <c r="HS255" i="7" s="1"/>
  <c r="HN152" i="7"/>
  <c r="HN255" i="7" s="1"/>
  <c r="IN255" i="7" s="1"/>
  <c r="HR152" i="7"/>
  <c r="HR255" i="7" s="1"/>
  <c r="HZ152" i="7"/>
  <c r="HZ255" i="7" s="1"/>
  <c r="ID152" i="7"/>
  <c r="ID255" i="7" s="1"/>
  <c r="HT152" i="7"/>
  <c r="HT255" i="7" s="1"/>
  <c r="HO152" i="7"/>
  <c r="HO255" i="7" s="1"/>
  <c r="HY152" i="7"/>
  <c r="HY255" i="7" s="1"/>
  <c r="IB152" i="7"/>
  <c r="IB255" i="7" s="1"/>
  <c r="HW152" i="7"/>
  <c r="HW255" i="7" s="1"/>
  <c r="IE152" i="7"/>
  <c r="IE255" i="7" s="1"/>
  <c r="HU152" i="7"/>
  <c r="HU255" i="7" s="1"/>
  <c r="HZ116" i="7"/>
  <c r="HZ219" i="7" s="1"/>
  <c r="IB116" i="7"/>
  <c r="IB219" i="7" s="1"/>
  <c r="ID116" i="7"/>
  <c r="ID219" i="7" s="1"/>
  <c r="HY116" i="7"/>
  <c r="HY219" i="7" s="1"/>
  <c r="AK10" i="9"/>
  <c r="AL10" i="9" s="1"/>
  <c r="HZ107" i="7"/>
  <c r="HZ210" i="7" s="1"/>
  <c r="HR107" i="7"/>
  <c r="HR210" i="7" s="1"/>
  <c r="HO97" i="7"/>
  <c r="HO200" i="7" s="1"/>
  <c r="HW97" i="7"/>
  <c r="HW200" i="7" s="1"/>
  <c r="IE97" i="7"/>
  <c r="IE200" i="7" s="1"/>
  <c r="HP97" i="7"/>
  <c r="HP200" i="7" s="1"/>
  <c r="HX97" i="7"/>
  <c r="HX200" i="7" s="1"/>
  <c r="HY97" i="7"/>
  <c r="HY200" i="7" s="1"/>
  <c r="HR97" i="7"/>
  <c r="HR200" i="7" s="1"/>
  <c r="HZ97" i="7"/>
  <c r="HZ200" i="7" s="1"/>
  <c r="HS97" i="7"/>
  <c r="HS200" i="7" s="1"/>
  <c r="HT97" i="7"/>
  <c r="HT200" i="7" s="1"/>
  <c r="IB97" i="7"/>
  <c r="IB200" i="7" s="1"/>
  <c r="HU97" i="7"/>
  <c r="HU200" i="7" s="1"/>
  <c r="IC97" i="7"/>
  <c r="IC200" i="7" s="1"/>
  <c r="HN97" i="7"/>
  <c r="HN200" i="7" s="1"/>
  <c r="IN200" i="7" s="1"/>
  <c r="ID97" i="7"/>
  <c r="ID200" i="7" s="1"/>
  <c r="HY87" i="7"/>
  <c r="HY190" i="7" s="1"/>
  <c r="HR87" i="7"/>
  <c r="HR190" i="7" s="1"/>
  <c r="HZ87" i="7"/>
  <c r="HZ190" i="7" s="1"/>
  <c r="HS87" i="7"/>
  <c r="HS190" i="7" s="1"/>
  <c r="HT87" i="7"/>
  <c r="HT190" i="7" s="1"/>
  <c r="IB87" i="7"/>
  <c r="IB190" i="7" s="1"/>
  <c r="HU87" i="7"/>
  <c r="HU190" i="7" s="1"/>
  <c r="IC87" i="7"/>
  <c r="IC190" i="7" s="1"/>
  <c r="HN87" i="7"/>
  <c r="HN190" i="7" s="1"/>
  <c r="IN190" i="7" s="1"/>
  <c r="ID87" i="7"/>
  <c r="ID190" i="7" s="1"/>
  <c r="HO87" i="7"/>
  <c r="HO190" i="7" s="1"/>
  <c r="HW87" i="7"/>
  <c r="HW190" i="7" s="1"/>
  <c r="IE87" i="7"/>
  <c r="IE190" i="7" s="1"/>
  <c r="HP87" i="7"/>
  <c r="HP190" i="7" s="1"/>
  <c r="HX87" i="7"/>
  <c r="HX190" i="7" s="1"/>
  <c r="IC88" i="7"/>
  <c r="IC191" i="7" s="1"/>
  <c r="HN88" i="7"/>
  <c r="HN191" i="7" s="1"/>
  <c r="IN191" i="7" s="1"/>
  <c r="HN98" i="7"/>
  <c r="HN201" i="7" s="1"/>
  <c r="IN201" i="7" s="1"/>
  <c r="HS98" i="7"/>
  <c r="HS201" i="7" s="1"/>
  <c r="IC98" i="7"/>
  <c r="IC201" i="7" s="1"/>
  <c r="IC107" i="7"/>
  <c r="IC210" i="7" s="1"/>
  <c r="HU107" i="7"/>
  <c r="HU210" i="7" s="1"/>
  <c r="AM8" i="9"/>
  <c r="BS19" i="7"/>
  <c r="B14" i="5"/>
  <c r="C14" i="5" s="1"/>
  <c r="AL12" i="9" l="1"/>
  <c r="HO137" i="9"/>
  <c r="HL137" i="9"/>
  <c r="HM137" i="9"/>
  <c r="HQ133" i="9"/>
  <c r="HO133" i="9"/>
  <c r="HZ133" i="9"/>
  <c r="HR133" i="9"/>
  <c r="HJ133" i="9"/>
  <c r="HU133" i="9"/>
  <c r="HN133" i="9"/>
  <c r="HW133" i="9"/>
  <c r="IB133" i="9"/>
  <c r="HI133" i="9"/>
  <c r="HM133" i="9"/>
  <c r="IB137" i="9"/>
  <c r="HY133" i="9"/>
  <c r="HL133" i="9"/>
  <c r="HS137" i="9"/>
  <c r="HS133" i="9"/>
  <c r="HP133" i="9"/>
  <c r="HJ137" i="9"/>
  <c r="HW137" i="9"/>
  <c r="HY137" i="9"/>
  <c r="HN137" i="9"/>
  <c r="IA133" i="9"/>
  <c r="HX133" i="9"/>
  <c r="HV133" i="9"/>
  <c r="HU137" i="9"/>
  <c r="HQ137" i="9"/>
  <c r="HI137" i="9"/>
  <c r="HZ137" i="9"/>
  <c r="IA137" i="9"/>
  <c r="HK137" i="9"/>
  <c r="HP137" i="9"/>
  <c r="HV137" i="9"/>
  <c r="HT133" i="9"/>
  <c r="GI106" i="9"/>
  <c r="GJ106" i="9" s="1"/>
  <c r="GK106" i="9" s="1"/>
  <c r="GL106" i="9" s="1"/>
  <c r="GM106" i="9" s="1"/>
  <c r="GN106" i="9" s="1"/>
  <c r="GO106" i="9" s="1"/>
  <c r="GP106" i="9" s="1"/>
  <c r="GQ106" i="9" s="1"/>
  <c r="GR106" i="9" s="1"/>
  <c r="GS106" i="9" s="1"/>
  <c r="GT106" i="9" s="1"/>
  <c r="GU106" i="9" s="1"/>
  <c r="GV106" i="9" s="1"/>
  <c r="GW106" i="9" s="1"/>
  <c r="GX106" i="9" s="1"/>
  <c r="GY106" i="9" s="1"/>
  <c r="GZ106" i="9" s="1"/>
  <c r="HA106" i="9" s="1"/>
  <c r="HB106" i="9" s="1"/>
  <c r="GJ101" i="9"/>
  <c r="GK101" i="9" s="1"/>
  <c r="GL101" i="9" s="1"/>
  <c r="GM101" i="9" s="1"/>
  <c r="GN101" i="9" s="1"/>
  <c r="GO101" i="9" s="1"/>
  <c r="GP101" i="9" s="1"/>
  <c r="GQ101" i="9" s="1"/>
  <c r="GR101" i="9" s="1"/>
  <c r="GS101" i="9" s="1"/>
  <c r="GT101" i="9" s="1"/>
  <c r="GU101" i="9" s="1"/>
  <c r="GV101" i="9" s="1"/>
  <c r="GW101" i="9" s="1"/>
  <c r="GX101" i="9" s="1"/>
  <c r="GY101" i="9" s="1"/>
  <c r="GZ101" i="9" s="1"/>
  <c r="HA101" i="9" s="1"/>
  <c r="HB101" i="9" s="1"/>
  <c r="HJ101" i="9"/>
  <c r="GJ72" i="9"/>
  <c r="HK72" i="9" s="1"/>
  <c r="GI95" i="9"/>
  <c r="HI95" i="9"/>
  <c r="HJ82" i="9"/>
  <c r="GI80" i="9"/>
  <c r="GJ80" i="9" s="1"/>
  <c r="GK80" i="9" s="1"/>
  <c r="GL80" i="9" s="1"/>
  <c r="GM80" i="9" s="1"/>
  <c r="GN80" i="9" s="1"/>
  <c r="GO80" i="9" s="1"/>
  <c r="GP80" i="9" s="1"/>
  <c r="GQ80" i="9" s="1"/>
  <c r="GR80" i="9" s="1"/>
  <c r="GS80" i="9" s="1"/>
  <c r="GT80" i="9" s="1"/>
  <c r="GU80" i="9" s="1"/>
  <c r="GV80" i="9" s="1"/>
  <c r="GW80" i="9" s="1"/>
  <c r="GX80" i="9" s="1"/>
  <c r="GY80" i="9" s="1"/>
  <c r="GZ80" i="9" s="1"/>
  <c r="HA80" i="9" s="1"/>
  <c r="HB80" i="9" s="1"/>
  <c r="HI80" i="9"/>
  <c r="GI110" i="9"/>
  <c r="HJ110" i="9" s="1"/>
  <c r="GJ118" i="9"/>
  <c r="HJ118" i="9"/>
  <c r="GI64" i="9"/>
  <c r="HJ64" i="9" s="1"/>
  <c r="HI64" i="9"/>
  <c r="IC137" i="9"/>
  <c r="GI75" i="9"/>
  <c r="GI121" i="9"/>
  <c r="HI121" i="9"/>
  <c r="GI91" i="9"/>
  <c r="HJ91" i="9" s="1"/>
  <c r="HI91" i="9"/>
  <c r="GI93" i="9"/>
  <c r="HI93" i="9"/>
  <c r="GI113" i="9"/>
  <c r="HJ113" i="9" s="1"/>
  <c r="HI113" i="9"/>
  <c r="HI66" i="9"/>
  <c r="GI83" i="9"/>
  <c r="GI114" i="9"/>
  <c r="HI114" i="9"/>
  <c r="HT137" i="9"/>
  <c r="HR137" i="9"/>
  <c r="HI75" i="9"/>
  <c r="GI128" i="9"/>
  <c r="GJ128" i="9" s="1"/>
  <c r="GK128" i="9" s="1"/>
  <c r="GL128" i="9" s="1"/>
  <c r="GM128" i="9" s="1"/>
  <c r="GN128" i="9" s="1"/>
  <c r="GO128" i="9" s="1"/>
  <c r="GP128" i="9" s="1"/>
  <c r="GQ128" i="9" s="1"/>
  <c r="GR128" i="9" s="1"/>
  <c r="GS128" i="9" s="1"/>
  <c r="GT128" i="9" s="1"/>
  <c r="GU128" i="9" s="1"/>
  <c r="GV128" i="9" s="1"/>
  <c r="GW128" i="9" s="1"/>
  <c r="GX128" i="9" s="1"/>
  <c r="GY128" i="9" s="1"/>
  <c r="GZ128" i="9" s="1"/>
  <c r="HA128" i="9" s="1"/>
  <c r="HB128" i="9" s="1"/>
  <c r="IC128" i="9" s="1"/>
  <c r="HI128" i="9"/>
  <c r="GI115" i="9"/>
  <c r="HI115" i="9"/>
  <c r="GI96" i="9"/>
  <c r="HJ96" i="9" s="1"/>
  <c r="GI66" i="9"/>
  <c r="GI69" i="9"/>
  <c r="HJ69" i="9" s="1"/>
  <c r="HI69" i="9"/>
  <c r="GJ82" i="9"/>
  <c r="GK82" i="9" s="1"/>
  <c r="GL82" i="9" s="1"/>
  <c r="GM82" i="9" s="1"/>
  <c r="GN82" i="9" s="1"/>
  <c r="GO82" i="9" s="1"/>
  <c r="GP82" i="9" s="1"/>
  <c r="GQ82" i="9" s="1"/>
  <c r="GR82" i="9" s="1"/>
  <c r="GS82" i="9" s="1"/>
  <c r="GT82" i="9" s="1"/>
  <c r="GU82" i="9" s="1"/>
  <c r="GV82" i="9" s="1"/>
  <c r="GW82" i="9" s="1"/>
  <c r="GX82" i="9" s="1"/>
  <c r="GY82" i="9" s="1"/>
  <c r="GZ82" i="9" s="1"/>
  <c r="HA82" i="9" s="1"/>
  <c r="HB82" i="9" s="1"/>
  <c r="IC82" i="9" s="1"/>
  <c r="GI122" i="9"/>
  <c r="GI105" i="9"/>
  <c r="HI105" i="9"/>
  <c r="HI106" i="9"/>
  <c r="IC133" i="9"/>
  <c r="HK133" i="9"/>
  <c r="HX137" i="9"/>
  <c r="BM25" i="7"/>
  <c r="IP210" i="7"/>
  <c r="BN24" i="7"/>
  <c r="IH258" i="7"/>
  <c r="II258" i="7" s="1"/>
  <c r="IJ258" i="7" s="1"/>
  <c r="IK258" i="7" s="1"/>
  <c r="IL258" i="7" s="1"/>
  <c r="IM258" i="7" s="1"/>
  <c r="IO219" i="7"/>
  <c r="IP219" i="7" s="1"/>
  <c r="IO191" i="7"/>
  <c r="IP191" i="7" s="1"/>
  <c r="IQ199" i="7"/>
  <c r="IR199" i="7" s="1"/>
  <c r="IS199" i="7" s="1"/>
  <c r="IT199" i="7" s="1"/>
  <c r="IU199" i="7" s="1"/>
  <c r="IV199" i="7" s="1"/>
  <c r="IW199" i="7" s="1"/>
  <c r="IX199" i="7" s="1"/>
  <c r="IY199" i="7" s="1"/>
  <c r="IZ199" i="7" s="1"/>
  <c r="JA199" i="7" s="1"/>
  <c r="JB199" i="7" s="1"/>
  <c r="JC199" i="7" s="1"/>
  <c r="JD199" i="7" s="1"/>
  <c r="JE199" i="7" s="1"/>
  <c r="IH249" i="7"/>
  <c r="II249" i="7" s="1"/>
  <c r="IJ249" i="7" s="1"/>
  <c r="IK249" i="7" s="1"/>
  <c r="IL249" i="7" s="1"/>
  <c r="IM249" i="7" s="1"/>
  <c r="IH240" i="7"/>
  <c r="II240" i="7" s="1"/>
  <c r="IJ240" i="7" s="1"/>
  <c r="IK240" i="7" s="1"/>
  <c r="IL240" i="7" s="1"/>
  <c r="IM240" i="7" s="1"/>
  <c r="IO200" i="7"/>
  <c r="IP200" i="7" s="1"/>
  <c r="IQ200" i="7" s="1"/>
  <c r="IR200" i="7" s="1"/>
  <c r="IS200" i="7" s="1"/>
  <c r="IT200" i="7" s="1"/>
  <c r="IU200" i="7" s="1"/>
  <c r="IV200" i="7" s="1"/>
  <c r="IW200" i="7" s="1"/>
  <c r="IX200" i="7" s="1"/>
  <c r="IY200" i="7" s="1"/>
  <c r="IZ200" i="7" s="1"/>
  <c r="JA200" i="7" s="1"/>
  <c r="JB200" i="7" s="1"/>
  <c r="JC200" i="7" s="1"/>
  <c r="JD200" i="7" s="1"/>
  <c r="JE200" i="7" s="1"/>
  <c r="IH231" i="7"/>
  <c r="II231" i="7" s="1"/>
  <c r="IJ231" i="7" s="1"/>
  <c r="IK231" i="7" s="1"/>
  <c r="IL231" i="7" s="1"/>
  <c r="IM231" i="7" s="1"/>
  <c r="IO237" i="7"/>
  <c r="IP237" i="7" s="1"/>
  <c r="IO273" i="7"/>
  <c r="IP273" i="7" s="1"/>
  <c r="BS20" i="7" s="1"/>
  <c r="BJ28" i="7"/>
  <c r="IO228" i="7"/>
  <c r="IP228" i="7" s="1"/>
  <c r="IO246" i="7"/>
  <c r="IP246" i="7" s="1"/>
  <c r="IQ209" i="7"/>
  <c r="IR209" i="7" s="1"/>
  <c r="IS209" i="7" s="1"/>
  <c r="IT209" i="7" s="1"/>
  <c r="IU209" i="7" s="1"/>
  <c r="IV209" i="7" s="1"/>
  <c r="IW209" i="7" s="1"/>
  <c r="IX209" i="7" s="1"/>
  <c r="IY209" i="7" s="1"/>
  <c r="IZ209" i="7" s="1"/>
  <c r="JA209" i="7" s="1"/>
  <c r="JB209" i="7" s="1"/>
  <c r="JC209" i="7" s="1"/>
  <c r="JD209" i="7" s="1"/>
  <c r="JE209" i="7" s="1"/>
  <c r="BL26" i="7"/>
  <c r="IQ245" i="7"/>
  <c r="IR245" i="7" s="1"/>
  <c r="IS245" i="7" s="1"/>
  <c r="IT245" i="7" s="1"/>
  <c r="IU245" i="7" s="1"/>
  <c r="IV245" i="7" s="1"/>
  <c r="IW245" i="7" s="1"/>
  <c r="IX245" i="7" s="1"/>
  <c r="IY245" i="7" s="1"/>
  <c r="IZ245" i="7" s="1"/>
  <c r="JA245" i="7" s="1"/>
  <c r="JB245" i="7" s="1"/>
  <c r="JC245" i="7" s="1"/>
  <c r="JD245" i="7" s="1"/>
  <c r="JE245" i="7" s="1"/>
  <c r="BP22" i="7"/>
  <c r="IQ210" i="7"/>
  <c r="IR210" i="7" s="1"/>
  <c r="IS210" i="7" s="1"/>
  <c r="IT210" i="7" s="1"/>
  <c r="IU210" i="7" s="1"/>
  <c r="IV210" i="7" s="1"/>
  <c r="IW210" i="7" s="1"/>
  <c r="IX210" i="7" s="1"/>
  <c r="IY210" i="7" s="1"/>
  <c r="IZ210" i="7" s="1"/>
  <c r="JA210" i="7" s="1"/>
  <c r="JB210" i="7" s="1"/>
  <c r="JC210" i="7" s="1"/>
  <c r="JD210" i="7" s="1"/>
  <c r="JE210" i="7" s="1"/>
  <c r="BL27" i="7"/>
  <c r="BR20" i="7"/>
  <c r="IQ263" i="7"/>
  <c r="IR263" i="7" s="1"/>
  <c r="IS263" i="7" s="1"/>
  <c r="IT263" i="7" s="1"/>
  <c r="IU263" i="7" s="1"/>
  <c r="IV263" i="7" s="1"/>
  <c r="IW263" i="7" s="1"/>
  <c r="IX263" i="7" s="1"/>
  <c r="IY263" i="7" s="1"/>
  <c r="IZ263" i="7" s="1"/>
  <c r="JA263" i="7" s="1"/>
  <c r="JB263" i="7" s="1"/>
  <c r="JC263" i="7" s="1"/>
  <c r="JD263" i="7" s="1"/>
  <c r="JE263" i="7" s="1"/>
  <c r="IQ254" i="7"/>
  <c r="IR254" i="7" s="1"/>
  <c r="IS254" i="7" s="1"/>
  <c r="IT254" i="7" s="1"/>
  <c r="IU254" i="7" s="1"/>
  <c r="IV254" i="7" s="1"/>
  <c r="IW254" i="7" s="1"/>
  <c r="IX254" i="7" s="1"/>
  <c r="IY254" i="7" s="1"/>
  <c r="IZ254" i="7" s="1"/>
  <c r="JA254" i="7" s="1"/>
  <c r="JB254" i="7" s="1"/>
  <c r="JC254" i="7" s="1"/>
  <c r="JD254" i="7" s="1"/>
  <c r="JE254" i="7" s="1"/>
  <c r="BQ21" i="7"/>
  <c r="IH267" i="7"/>
  <c r="II267" i="7" s="1"/>
  <c r="IJ267" i="7" s="1"/>
  <c r="IK267" i="7" s="1"/>
  <c r="IL267" i="7" s="1"/>
  <c r="IM267" i="7" s="1"/>
  <c r="IH276" i="7"/>
  <c r="II276" i="7" s="1"/>
  <c r="IJ276" i="7" s="1"/>
  <c r="IK276" i="7" s="1"/>
  <c r="IL276" i="7" s="1"/>
  <c r="IM276" i="7" s="1"/>
  <c r="IO190" i="7"/>
  <c r="IP190" i="7" s="1"/>
  <c r="IO255" i="7"/>
  <c r="IP255" i="7" s="1"/>
  <c r="IO264" i="7"/>
  <c r="IP264" i="7" s="1"/>
  <c r="IH222" i="7"/>
  <c r="II222" i="7" s="1"/>
  <c r="IJ222" i="7" s="1"/>
  <c r="IK222" i="7" s="1"/>
  <c r="IL222" i="7" s="1"/>
  <c r="IM222" i="7" s="1"/>
  <c r="BJ26" i="7"/>
  <c r="IQ189" i="7"/>
  <c r="IR189" i="7" s="1"/>
  <c r="IS189" i="7" s="1"/>
  <c r="IT189" i="7" s="1"/>
  <c r="IU189" i="7" s="1"/>
  <c r="IV189" i="7" s="1"/>
  <c r="IW189" i="7" s="1"/>
  <c r="IX189" i="7" s="1"/>
  <c r="IY189" i="7" s="1"/>
  <c r="IZ189" i="7" s="1"/>
  <c r="JA189" i="7" s="1"/>
  <c r="JB189" i="7" s="1"/>
  <c r="JC189" i="7" s="1"/>
  <c r="JD189" i="7" s="1"/>
  <c r="JE189" i="7" s="1"/>
  <c r="HX88" i="7"/>
  <c r="HX191" i="7" s="1"/>
  <c r="HI165" i="7"/>
  <c r="HI268" i="7" s="1"/>
  <c r="IA165" i="7"/>
  <c r="IA268" i="7" s="1"/>
  <c r="HJ165" i="7"/>
  <c r="HJ268" i="7" s="1"/>
  <c r="HK165" i="7"/>
  <c r="HK268" i="7" s="1"/>
  <c r="HG165" i="7"/>
  <c r="HG268" i="7" s="1"/>
  <c r="IG268" i="7" s="1"/>
  <c r="HL165" i="7"/>
  <c r="HL268" i="7" s="1"/>
  <c r="HV165" i="7"/>
  <c r="HV268" i="7" s="1"/>
  <c r="HM165" i="7"/>
  <c r="HM268" i="7" s="1"/>
  <c r="HE166" i="7"/>
  <c r="HH165" i="7"/>
  <c r="HH268" i="7" s="1"/>
  <c r="HQ165" i="7"/>
  <c r="HQ268" i="7" s="1"/>
  <c r="HH129" i="7"/>
  <c r="HH232" i="7" s="1"/>
  <c r="HI129" i="7"/>
  <c r="HI232" i="7" s="1"/>
  <c r="HM129" i="7"/>
  <c r="HM232" i="7" s="1"/>
  <c r="HJ129" i="7"/>
  <c r="HJ232" i="7" s="1"/>
  <c r="HK129" i="7"/>
  <c r="HK232" i="7" s="1"/>
  <c r="HL129" i="7"/>
  <c r="HL232" i="7" s="1"/>
  <c r="HG129" i="7"/>
  <c r="HG232" i="7" s="1"/>
  <c r="IG232" i="7" s="1"/>
  <c r="HL147" i="7"/>
  <c r="HL250" i="7" s="1"/>
  <c r="HI147" i="7"/>
  <c r="HI250" i="7" s="1"/>
  <c r="HM147" i="7"/>
  <c r="HM250" i="7" s="1"/>
  <c r="HJ147" i="7"/>
  <c r="HJ250" i="7" s="1"/>
  <c r="HG147" i="7"/>
  <c r="HG250" i="7" s="1"/>
  <c r="IG250" i="7" s="1"/>
  <c r="HH147" i="7"/>
  <c r="HH250" i="7" s="1"/>
  <c r="HE148" i="7"/>
  <c r="HK147" i="7"/>
  <c r="HK250" i="7" s="1"/>
  <c r="HG138" i="7"/>
  <c r="HG241" i="7" s="1"/>
  <c r="IG241" i="7" s="1"/>
  <c r="HH138" i="7"/>
  <c r="HH241" i="7" s="1"/>
  <c r="HL138" i="7"/>
  <c r="HL241" i="7" s="1"/>
  <c r="HE139" i="7"/>
  <c r="HI138" i="7"/>
  <c r="HI241" i="7" s="1"/>
  <c r="HK138" i="7"/>
  <c r="HK241" i="7" s="1"/>
  <c r="HJ138" i="7"/>
  <c r="HJ241" i="7" s="1"/>
  <c r="HM138" i="7"/>
  <c r="HM241" i="7" s="1"/>
  <c r="HH156" i="7"/>
  <c r="HH259" i="7" s="1"/>
  <c r="IA156" i="7"/>
  <c r="IA259" i="7" s="1"/>
  <c r="HM156" i="7"/>
  <c r="HM259" i="7" s="1"/>
  <c r="HE157" i="7"/>
  <c r="HV156" i="7"/>
  <c r="HV259" i="7" s="1"/>
  <c r="HK156" i="7"/>
  <c r="HK259" i="7" s="1"/>
  <c r="HI156" i="7"/>
  <c r="HI259" i="7" s="1"/>
  <c r="HJ156" i="7"/>
  <c r="HJ259" i="7" s="1"/>
  <c r="HL156" i="7"/>
  <c r="HL259" i="7" s="1"/>
  <c r="HG156" i="7"/>
  <c r="HG259" i="7" s="1"/>
  <c r="IG259" i="7" s="1"/>
  <c r="HQ156" i="7"/>
  <c r="HQ259" i="7" s="1"/>
  <c r="HH174" i="7"/>
  <c r="HH277" i="7" s="1"/>
  <c r="HI174" i="7"/>
  <c r="HI277" i="7" s="1"/>
  <c r="HJ174" i="7"/>
  <c r="HJ277" i="7" s="1"/>
  <c r="HQ174" i="7"/>
  <c r="HQ277" i="7" s="1"/>
  <c r="HE175" i="7"/>
  <c r="HK174" i="7"/>
  <c r="HK277" i="7" s="1"/>
  <c r="IA174" i="7"/>
  <c r="IA277" i="7" s="1"/>
  <c r="HM174" i="7"/>
  <c r="HM277" i="7" s="1"/>
  <c r="HL174" i="7"/>
  <c r="HL277" i="7" s="1"/>
  <c r="HV174" i="7"/>
  <c r="HV277" i="7" s="1"/>
  <c r="HG174" i="7"/>
  <c r="HG277" i="7" s="1"/>
  <c r="IG277" i="7" s="1"/>
  <c r="HQ148" i="7"/>
  <c r="HQ251" i="7" s="1"/>
  <c r="IA147" i="7"/>
  <c r="IA250" i="7" s="1"/>
  <c r="HQ147" i="7"/>
  <c r="HQ250" i="7" s="1"/>
  <c r="HV147" i="7"/>
  <c r="HV250" i="7" s="1"/>
  <c r="IA148" i="7"/>
  <c r="IA251" i="7" s="1"/>
  <c r="HQ88" i="7"/>
  <c r="HQ191" i="7" s="1"/>
  <c r="HQ98" i="7"/>
  <c r="HQ201" i="7" s="1"/>
  <c r="HQ108" i="7"/>
  <c r="HQ211" i="7" s="1"/>
  <c r="HQ118" i="7"/>
  <c r="HQ221" i="7" s="1"/>
  <c r="HQ128" i="7"/>
  <c r="HQ231" i="7" s="1"/>
  <c r="HQ138" i="7"/>
  <c r="HQ241" i="7" s="1"/>
  <c r="IA88" i="7"/>
  <c r="IA191" i="7" s="1"/>
  <c r="IA108" i="7"/>
  <c r="IA211" i="7" s="1"/>
  <c r="IA118" i="7"/>
  <c r="IA221" i="7" s="1"/>
  <c r="IA98" i="7"/>
  <c r="IA201" i="7" s="1"/>
  <c r="IA128" i="7"/>
  <c r="IA231" i="7" s="1"/>
  <c r="IA138" i="7"/>
  <c r="IA241" i="7" s="1"/>
  <c r="HV88" i="7"/>
  <c r="HV191" i="7" s="1"/>
  <c r="HV118" i="7"/>
  <c r="HV221" i="7" s="1"/>
  <c r="HV108" i="7"/>
  <c r="HV211" i="7" s="1"/>
  <c r="HV98" i="7"/>
  <c r="HV201" i="7" s="1"/>
  <c r="HV128" i="7"/>
  <c r="HV231" i="7" s="1"/>
  <c r="HV138" i="7"/>
  <c r="HV241" i="7" s="1"/>
  <c r="HV148" i="7"/>
  <c r="HV251" i="7" s="1"/>
  <c r="HU98" i="7"/>
  <c r="HU201" i="7" s="1"/>
  <c r="HZ88" i="7"/>
  <c r="HZ191" i="7" s="1"/>
  <c r="HU88" i="7"/>
  <c r="HU191" i="7" s="1"/>
  <c r="IE98" i="7"/>
  <c r="IE201" i="7" s="1"/>
  <c r="IB98" i="7"/>
  <c r="IB201" i="7" s="1"/>
  <c r="HT88" i="7"/>
  <c r="HT191" i="7" s="1"/>
  <c r="HW88" i="7"/>
  <c r="HW191" i="7" s="1"/>
  <c r="HR98" i="7"/>
  <c r="HR201" i="7" s="1"/>
  <c r="IC108" i="7"/>
  <c r="IC211" i="7" s="1"/>
  <c r="ID98" i="7"/>
  <c r="ID201" i="7" s="1"/>
  <c r="ID88" i="7"/>
  <c r="ID191" i="7" s="1"/>
  <c r="IB88" i="7"/>
  <c r="IB191" i="7" s="1"/>
  <c r="HY88" i="7"/>
  <c r="HY191" i="7" s="1"/>
  <c r="HR88" i="7"/>
  <c r="HR191" i="7" s="1"/>
  <c r="HO98" i="7"/>
  <c r="HO201" i="7" s="1"/>
  <c r="IO201" i="7" s="1"/>
  <c r="HO89" i="7"/>
  <c r="HO192" i="7" s="1"/>
  <c r="HP89" i="7"/>
  <c r="HP192" i="7" s="1"/>
  <c r="HX89" i="7"/>
  <c r="HX192" i="7" s="1"/>
  <c r="HY89" i="7"/>
  <c r="HY192" i="7" s="1"/>
  <c r="HR89" i="7"/>
  <c r="HR192" i="7" s="1"/>
  <c r="HT89" i="7"/>
  <c r="HT192" i="7" s="1"/>
  <c r="IB89" i="7"/>
  <c r="IB192" i="7" s="1"/>
  <c r="HU89" i="7"/>
  <c r="HU192" i="7" s="1"/>
  <c r="HN89" i="7"/>
  <c r="HN192" i="7" s="1"/>
  <c r="IN192" i="7" s="1"/>
  <c r="IO192" i="7" s="1"/>
  <c r="ID89" i="7"/>
  <c r="ID192" i="7" s="1"/>
  <c r="HW98" i="7"/>
  <c r="HW201" i="7" s="1"/>
  <c r="HZ98" i="7"/>
  <c r="HZ201" i="7" s="1"/>
  <c r="HY98" i="7"/>
  <c r="HY201" i="7" s="1"/>
  <c r="HP98" i="7"/>
  <c r="HP201" i="7" s="1"/>
  <c r="HP108" i="7"/>
  <c r="HP211" i="7" s="1"/>
  <c r="HU108" i="7"/>
  <c r="HU211" i="7" s="1"/>
  <c r="HS108" i="7"/>
  <c r="HS211" i="7" s="1"/>
  <c r="HS153" i="7"/>
  <c r="HS256" i="7" s="1"/>
  <c r="ID153" i="7"/>
  <c r="ID256" i="7" s="1"/>
  <c r="HY153" i="7"/>
  <c r="HY256" i="7" s="1"/>
  <c r="HO153" i="7"/>
  <c r="HO256" i="7" s="1"/>
  <c r="HT153" i="7"/>
  <c r="HT256" i="7" s="1"/>
  <c r="HW153" i="7"/>
  <c r="HW256" i="7" s="1"/>
  <c r="IB153" i="7"/>
  <c r="IB256" i="7" s="1"/>
  <c r="IE153" i="7"/>
  <c r="IE256" i="7" s="1"/>
  <c r="HR153" i="7"/>
  <c r="HR256" i="7" s="1"/>
  <c r="HU153" i="7"/>
  <c r="HU256" i="7" s="1"/>
  <c r="HP153" i="7"/>
  <c r="HP256" i="7" s="1"/>
  <c r="HZ153" i="7"/>
  <c r="HZ256" i="7" s="1"/>
  <c r="IC153" i="7"/>
  <c r="IC256" i="7" s="1"/>
  <c r="HX153" i="7"/>
  <c r="HX256" i="7" s="1"/>
  <c r="HN153" i="7"/>
  <c r="HN256" i="7" s="1"/>
  <c r="IN256" i="7" s="1"/>
  <c r="HW171" i="7"/>
  <c r="HW274" i="7" s="1"/>
  <c r="IE171" i="7"/>
  <c r="IE274" i="7" s="1"/>
  <c r="HS171" i="7"/>
  <c r="HS274" i="7" s="1"/>
  <c r="HY171" i="7"/>
  <c r="HY274" i="7" s="1"/>
  <c r="HT171" i="7"/>
  <c r="HT274" i="7" s="1"/>
  <c r="HO171" i="7"/>
  <c r="HO274" i="7" s="1"/>
  <c r="IB171" i="7"/>
  <c r="IB274" i="7" s="1"/>
  <c r="HR171" i="7"/>
  <c r="HR274" i="7" s="1"/>
  <c r="HU171" i="7"/>
  <c r="HU274" i="7" s="1"/>
  <c r="HZ171" i="7"/>
  <c r="HZ274" i="7" s="1"/>
  <c r="IC171" i="7"/>
  <c r="IC274" i="7" s="1"/>
  <c r="ID171" i="7"/>
  <c r="ID274" i="7" s="1"/>
  <c r="HP171" i="7"/>
  <c r="HP274" i="7" s="1"/>
  <c r="HN171" i="7"/>
  <c r="HN274" i="7" s="1"/>
  <c r="IN274" i="7" s="1"/>
  <c r="IO274" i="7" s="1"/>
  <c r="HX171" i="7"/>
  <c r="HX274" i="7" s="1"/>
  <c r="IE117" i="7"/>
  <c r="IE220" i="7" s="1"/>
  <c r="IB117" i="7"/>
  <c r="IB220" i="7" s="1"/>
  <c r="HW117" i="7"/>
  <c r="HW220" i="7" s="1"/>
  <c r="HT117" i="7"/>
  <c r="HT220" i="7" s="1"/>
  <c r="HZ108" i="7"/>
  <c r="HZ211" i="7" s="1"/>
  <c r="IE108" i="7"/>
  <c r="IE211" i="7" s="1"/>
  <c r="IB108" i="7"/>
  <c r="IB211" i="7" s="1"/>
  <c r="HS162" i="7"/>
  <c r="HS265" i="7" s="1"/>
  <c r="ID162" i="7"/>
  <c r="ID265" i="7" s="1"/>
  <c r="HT162" i="7"/>
  <c r="HT265" i="7" s="1"/>
  <c r="HP162" i="7"/>
  <c r="HP265" i="7" s="1"/>
  <c r="HY162" i="7"/>
  <c r="HY265" i="7" s="1"/>
  <c r="IB162" i="7"/>
  <c r="IB265" i="7" s="1"/>
  <c r="HO162" i="7"/>
  <c r="HO265" i="7" s="1"/>
  <c r="HW162" i="7"/>
  <c r="HW265" i="7" s="1"/>
  <c r="HU162" i="7"/>
  <c r="HU265" i="7" s="1"/>
  <c r="IE162" i="7"/>
  <c r="IE265" i="7" s="1"/>
  <c r="HR162" i="7"/>
  <c r="HR265" i="7" s="1"/>
  <c r="IC162" i="7"/>
  <c r="IC265" i="7" s="1"/>
  <c r="HZ162" i="7"/>
  <c r="HZ265" i="7" s="1"/>
  <c r="HX162" i="7"/>
  <c r="HX265" i="7" s="1"/>
  <c r="HN162" i="7"/>
  <c r="HN265" i="7" s="1"/>
  <c r="IN265" i="7" s="1"/>
  <c r="HY144" i="7"/>
  <c r="HY247" i="7" s="1"/>
  <c r="IB144" i="7"/>
  <c r="IB247" i="7" s="1"/>
  <c r="HO144" i="7"/>
  <c r="HO247" i="7" s="1"/>
  <c r="HU144" i="7"/>
  <c r="HU247" i="7" s="1"/>
  <c r="HR144" i="7"/>
  <c r="HR247" i="7" s="1"/>
  <c r="IC144" i="7"/>
  <c r="IC247" i="7" s="1"/>
  <c r="HZ144" i="7"/>
  <c r="HZ247" i="7" s="1"/>
  <c r="HN144" i="7"/>
  <c r="HN247" i="7" s="1"/>
  <c r="IN247" i="7" s="1"/>
  <c r="ID144" i="7"/>
  <c r="ID247" i="7" s="1"/>
  <c r="HP144" i="7"/>
  <c r="HP247" i="7" s="1"/>
  <c r="HS144" i="7"/>
  <c r="HS247" i="7" s="1"/>
  <c r="HW144" i="7"/>
  <c r="HW247" i="7" s="1"/>
  <c r="HX144" i="7"/>
  <c r="HX247" i="7" s="1"/>
  <c r="HT144" i="7"/>
  <c r="HT247" i="7" s="1"/>
  <c r="IE144" i="7"/>
  <c r="IE247" i="7" s="1"/>
  <c r="HO117" i="7"/>
  <c r="HO220" i="7" s="1"/>
  <c r="HS117" i="7"/>
  <c r="HS220" i="7" s="1"/>
  <c r="HR108" i="7"/>
  <c r="HR211" i="7" s="1"/>
  <c r="HW108" i="7"/>
  <c r="HW211" i="7" s="1"/>
  <c r="HT108" i="7"/>
  <c r="HT211" i="7" s="1"/>
  <c r="HY117" i="7"/>
  <c r="HY220" i="7" s="1"/>
  <c r="ID117" i="7"/>
  <c r="ID220" i="7" s="1"/>
  <c r="HO108" i="7"/>
  <c r="HO211" i="7" s="1"/>
  <c r="HN117" i="7"/>
  <c r="HN220" i="7" s="1"/>
  <c r="IN220" i="7" s="1"/>
  <c r="IO220" i="7" s="1"/>
  <c r="HZ117" i="7"/>
  <c r="HZ220" i="7" s="1"/>
  <c r="HY108" i="7"/>
  <c r="HY211" i="7" s="1"/>
  <c r="ID108" i="7"/>
  <c r="ID211" i="7" s="1"/>
  <c r="HX117" i="7"/>
  <c r="HX220" i="7" s="1"/>
  <c r="IC117" i="7"/>
  <c r="IC220" i="7" s="1"/>
  <c r="HR117" i="7"/>
  <c r="HR220" i="7" s="1"/>
  <c r="HN108" i="7"/>
  <c r="HN211" i="7" s="1"/>
  <c r="IN211" i="7" s="1"/>
  <c r="IO211" i="7" s="1"/>
  <c r="HR126" i="7"/>
  <c r="HR229" i="7" s="1"/>
  <c r="IC126" i="7"/>
  <c r="IC229" i="7" s="1"/>
  <c r="HX126" i="7"/>
  <c r="HX229" i="7" s="1"/>
  <c r="HZ126" i="7"/>
  <c r="HZ229" i="7" s="1"/>
  <c r="HN126" i="7"/>
  <c r="HN229" i="7" s="1"/>
  <c r="IN229" i="7" s="1"/>
  <c r="ID126" i="7"/>
  <c r="ID229" i="7" s="1"/>
  <c r="HS126" i="7"/>
  <c r="HS229" i="7" s="1"/>
  <c r="HO126" i="7"/>
  <c r="HO229" i="7" s="1"/>
  <c r="HT126" i="7"/>
  <c r="HT229" i="7" s="1"/>
  <c r="HW126" i="7"/>
  <c r="HW229" i="7" s="1"/>
  <c r="HP126" i="7"/>
  <c r="HP229" i="7" s="1"/>
  <c r="IB126" i="7"/>
  <c r="IB229" i="7" s="1"/>
  <c r="IE126" i="7"/>
  <c r="IE229" i="7" s="1"/>
  <c r="HY126" i="7"/>
  <c r="HY229" i="7" s="1"/>
  <c r="HU126" i="7"/>
  <c r="HU229" i="7" s="1"/>
  <c r="HX135" i="7"/>
  <c r="HX238" i="7" s="1"/>
  <c r="HT135" i="7"/>
  <c r="HT238" i="7" s="1"/>
  <c r="HW135" i="7"/>
  <c r="HW238" i="7" s="1"/>
  <c r="HP135" i="7"/>
  <c r="HP238" i="7" s="1"/>
  <c r="IB135" i="7"/>
  <c r="IB238" i="7" s="1"/>
  <c r="IE135" i="7"/>
  <c r="IE238" i="7" s="1"/>
  <c r="HY135" i="7"/>
  <c r="HY238" i="7" s="1"/>
  <c r="HU135" i="7"/>
  <c r="HU238" i="7" s="1"/>
  <c r="HR135" i="7"/>
  <c r="HR238" i="7" s="1"/>
  <c r="IC135" i="7"/>
  <c r="IC238" i="7" s="1"/>
  <c r="HZ135" i="7"/>
  <c r="HZ238" i="7" s="1"/>
  <c r="HN135" i="7"/>
  <c r="HN238" i="7" s="1"/>
  <c r="IN238" i="7" s="1"/>
  <c r="HS135" i="7"/>
  <c r="HS238" i="7" s="1"/>
  <c r="ID135" i="7"/>
  <c r="ID238" i="7" s="1"/>
  <c r="HO135" i="7"/>
  <c r="HO238" i="7" s="1"/>
  <c r="HP117" i="7"/>
  <c r="HP220" i="7" s="1"/>
  <c r="HU117" i="7"/>
  <c r="HU220" i="7" s="1"/>
  <c r="HX108" i="7"/>
  <c r="HX211" i="7" s="1"/>
  <c r="AM10" i="9"/>
  <c r="HW89" i="7"/>
  <c r="HW192" i="7" s="1"/>
  <c r="IE89" i="7"/>
  <c r="IE192" i="7" s="1"/>
  <c r="IC89" i="7"/>
  <c r="IC192" i="7" s="1"/>
  <c r="AN8" i="9"/>
  <c r="B15" i="5"/>
  <c r="C15" i="5" s="1"/>
  <c r="AM12" i="9" l="1"/>
  <c r="HM106" i="9"/>
  <c r="IC106" i="9"/>
  <c r="HV106" i="9"/>
  <c r="HT106" i="9"/>
  <c r="HY106" i="9"/>
  <c r="HQ106" i="9"/>
  <c r="HU106" i="9"/>
  <c r="HS106" i="9"/>
  <c r="HL106" i="9"/>
  <c r="HK106" i="9"/>
  <c r="HR106" i="9"/>
  <c r="HP106" i="9"/>
  <c r="HT82" i="9"/>
  <c r="HP128" i="9"/>
  <c r="HM82" i="9"/>
  <c r="HJ106" i="9"/>
  <c r="HW106" i="9"/>
  <c r="IB82" i="9"/>
  <c r="HK128" i="9"/>
  <c r="HO101" i="9"/>
  <c r="IB128" i="9"/>
  <c r="HL82" i="9"/>
  <c r="HY80" i="9"/>
  <c r="HL80" i="9"/>
  <c r="HX82" i="9"/>
  <c r="HU80" i="9"/>
  <c r="HQ80" i="9"/>
  <c r="HS80" i="9"/>
  <c r="HS128" i="9"/>
  <c r="HJ80" i="9"/>
  <c r="HQ128" i="9"/>
  <c r="HN82" i="9"/>
  <c r="IB80" i="9"/>
  <c r="HN128" i="9"/>
  <c r="HQ82" i="9"/>
  <c r="HV82" i="9"/>
  <c r="HW80" i="9"/>
  <c r="HW128" i="9"/>
  <c r="HX80" i="9"/>
  <c r="HS82" i="9"/>
  <c r="HU82" i="9"/>
  <c r="HK80" i="9"/>
  <c r="HQ101" i="9"/>
  <c r="GJ115" i="9"/>
  <c r="HP80" i="9"/>
  <c r="HY101" i="9"/>
  <c r="HM101" i="9"/>
  <c r="GJ66" i="9"/>
  <c r="HL128" i="9"/>
  <c r="HR128" i="9"/>
  <c r="GJ113" i="9"/>
  <c r="GJ121" i="9"/>
  <c r="HK121" i="9" s="1"/>
  <c r="GJ110" i="9"/>
  <c r="HK110" i="9" s="1"/>
  <c r="HZ80" i="9"/>
  <c r="HM128" i="9"/>
  <c r="HZ128" i="9"/>
  <c r="HP101" i="9"/>
  <c r="IB101" i="9"/>
  <c r="IB106" i="9"/>
  <c r="HV128" i="9"/>
  <c r="GK118" i="9"/>
  <c r="IA80" i="9"/>
  <c r="GJ95" i="9"/>
  <c r="HK95" i="9" s="1"/>
  <c r="HL101" i="9"/>
  <c r="HV101" i="9"/>
  <c r="HX128" i="9"/>
  <c r="HN106" i="9"/>
  <c r="HJ115" i="9"/>
  <c r="HU128" i="9"/>
  <c r="GJ64" i="9"/>
  <c r="HR82" i="9"/>
  <c r="HJ121" i="9"/>
  <c r="HT101" i="9"/>
  <c r="HW101" i="9"/>
  <c r="HR80" i="9"/>
  <c r="GJ122" i="9"/>
  <c r="GK122" i="9" s="1"/>
  <c r="GL122" i="9" s="1"/>
  <c r="GM122" i="9" s="1"/>
  <c r="GN122" i="9" s="1"/>
  <c r="GO122" i="9" s="1"/>
  <c r="GP122" i="9" s="1"/>
  <c r="GQ122" i="9" s="1"/>
  <c r="GR122" i="9" s="1"/>
  <c r="HJ122" i="9"/>
  <c r="HW82" i="9"/>
  <c r="HK82" i="9"/>
  <c r="GJ96" i="9"/>
  <c r="GJ114" i="9"/>
  <c r="HK114" i="9" s="1"/>
  <c r="HJ114" i="9"/>
  <c r="HK113" i="9"/>
  <c r="GJ91" i="9"/>
  <c r="HK91" i="9" s="1"/>
  <c r="HJ66" i="9"/>
  <c r="IC80" i="9"/>
  <c r="HT80" i="9"/>
  <c r="HZ106" i="9"/>
  <c r="HN101" i="9"/>
  <c r="HU101" i="9"/>
  <c r="HX106" i="9"/>
  <c r="IC101" i="9"/>
  <c r="HZ82" i="9"/>
  <c r="GJ69" i="9"/>
  <c r="IA128" i="9"/>
  <c r="GJ93" i="9"/>
  <c r="HJ93" i="9"/>
  <c r="HO80" i="9"/>
  <c r="HJ105" i="9"/>
  <c r="HK118" i="9"/>
  <c r="IA82" i="9"/>
  <c r="HN80" i="9"/>
  <c r="HJ95" i="9"/>
  <c r="GK72" i="9"/>
  <c r="HR101" i="9"/>
  <c r="HK101" i="9"/>
  <c r="HZ101" i="9"/>
  <c r="IA106" i="9"/>
  <c r="HM80" i="9"/>
  <c r="GJ105" i="9"/>
  <c r="HO82" i="9"/>
  <c r="HP82" i="9"/>
  <c r="HY128" i="9"/>
  <c r="HT128" i="9"/>
  <c r="HJ128" i="9"/>
  <c r="HO128" i="9"/>
  <c r="GJ83" i="9"/>
  <c r="HJ83" i="9"/>
  <c r="GJ75" i="9"/>
  <c r="HK75" i="9" s="1"/>
  <c r="HJ75" i="9"/>
  <c r="HY82" i="9"/>
  <c r="HV80" i="9"/>
  <c r="IA101" i="9"/>
  <c r="HS101" i="9"/>
  <c r="HX101" i="9"/>
  <c r="HO106" i="9"/>
  <c r="IP192" i="7"/>
  <c r="IQ191" i="7"/>
  <c r="IO265" i="7"/>
  <c r="IP265" i="7" s="1"/>
  <c r="IP211" i="7"/>
  <c r="IQ211" i="7" s="1"/>
  <c r="IR211" i="7" s="1"/>
  <c r="IS211" i="7" s="1"/>
  <c r="IT211" i="7" s="1"/>
  <c r="IU211" i="7" s="1"/>
  <c r="IV211" i="7" s="1"/>
  <c r="IW211" i="7" s="1"/>
  <c r="IX211" i="7" s="1"/>
  <c r="IY211" i="7" s="1"/>
  <c r="IZ211" i="7" s="1"/>
  <c r="JA211" i="7" s="1"/>
  <c r="JB211" i="7" s="1"/>
  <c r="JC211" i="7" s="1"/>
  <c r="JD211" i="7" s="1"/>
  <c r="JE211" i="7" s="1"/>
  <c r="IH277" i="7"/>
  <c r="II277" i="7" s="1"/>
  <c r="IJ277" i="7" s="1"/>
  <c r="IK277" i="7" s="1"/>
  <c r="IL277" i="7" s="1"/>
  <c r="IM277" i="7" s="1"/>
  <c r="IH232" i="7"/>
  <c r="II232" i="7" s="1"/>
  <c r="IJ232" i="7" s="1"/>
  <c r="IK232" i="7" s="1"/>
  <c r="IL232" i="7" s="1"/>
  <c r="IM232" i="7" s="1"/>
  <c r="IO256" i="7"/>
  <c r="IP256" i="7" s="1"/>
  <c r="IQ256" i="7" s="1"/>
  <c r="IR256" i="7" s="1"/>
  <c r="IS256" i="7" s="1"/>
  <c r="IT256" i="7" s="1"/>
  <c r="IU256" i="7" s="1"/>
  <c r="IV256" i="7" s="1"/>
  <c r="IW256" i="7" s="1"/>
  <c r="IX256" i="7" s="1"/>
  <c r="IY256" i="7" s="1"/>
  <c r="IZ256" i="7" s="1"/>
  <c r="JA256" i="7" s="1"/>
  <c r="JB256" i="7" s="1"/>
  <c r="JC256" i="7" s="1"/>
  <c r="JD256" i="7" s="1"/>
  <c r="JE256" i="7" s="1"/>
  <c r="IP274" i="7"/>
  <c r="IQ274" i="7" s="1"/>
  <c r="IR274" i="7" s="1"/>
  <c r="IS274" i="7" s="1"/>
  <c r="IT274" i="7" s="1"/>
  <c r="IU274" i="7" s="1"/>
  <c r="IV274" i="7" s="1"/>
  <c r="IW274" i="7" s="1"/>
  <c r="IX274" i="7" s="1"/>
  <c r="IY274" i="7" s="1"/>
  <c r="IZ274" i="7" s="1"/>
  <c r="JA274" i="7" s="1"/>
  <c r="JB274" i="7" s="1"/>
  <c r="JC274" i="7" s="1"/>
  <c r="JD274" i="7" s="1"/>
  <c r="JE274" i="7" s="1"/>
  <c r="BK27" i="7"/>
  <c r="IQ273" i="7"/>
  <c r="IR273" i="7" s="1"/>
  <c r="IS273" i="7" s="1"/>
  <c r="IT273" i="7" s="1"/>
  <c r="IU273" i="7" s="1"/>
  <c r="IV273" i="7" s="1"/>
  <c r="IW273" i="7" s="1"/>
  <c r="IX273" i="7" s="1"/>
  <c r="IY273" i="7" s="1"/>
  <c r="IZ273" i="7" s="1"/>
  <c r="JA273" i="7" s="1"/>
  <c r="JB273" i="7" s="1"/>
  <c r="JC273" i="7" s="1"/>
  <c r="JD273" i="7" s="1"/>
  <c r="JE273" i="7" s="1"/>
  <c r="IP201" i="7"/>
  <c r="IQ201" i="7" s="1"/>
  <c r="IR201" i="7" s="1"/>
  <c r="IS201" i="7" s="1"/>
  <c r="IT201" i="7" s="1"/>
  <c r="IU201" i="7" s="1"/>
  <c r="IV201" i="7" s="1"/>
  <c r="IW201" i="7" s="1"/>
  <c r="IX201" i="7" s="1"/>
  <c r="IY201" i="7" s="1"/>
  <c r="IZ201" i="7" s="1"/>
  <c r="JA201" i="7" s="1"/>
  <c r="JB201" i="7" s="1"/>
  <c r="JC201" i="7" s="1"/>
  <c r="JD201" i="7" s="1"/>
  <c r="JE201" i="7" s="1"/>
  <c r="IO238" i="7"/>
  <c r="IP238" i="7" s="1"/>
  <c r="IQ238" i="7" s="1"/>
  <c r="IR238" i="7" s="1"/>
  <c r="IS238" i="7" s="1"/>
  <c r="IT238" i="7" s="1"/>
  <c r="IU238" i="7" s="1"/>
  <c r="IV238" i="7" s="1"/>
  <c r="IW238" i="7" s="1"/>
  <c r="IX238" i="7" s="1"/>
  <c r="IY238" i="7" s="1"/>
  <c r="IZ238" i="7" s="1"/>
  <c r="JA238" i="7" s="1"/>
  <c r="JB238" i="7" s="1"/>
  <c r="JC238" i="7" s="1"/>
  <c r="JD238" i="7" s="1"/>
  <c r="JE238" i="7" s="1"/>
  <c r="IR191" i="7"/>
  <c r="IS191" i="7" s="1"/>
  <c r="IT191" i="7" s="1"/>
  <c r="IU191" i="7" s="1"/>
  <c r="IV191" i="7" s="1"/>
  <c r="IW191" i="7" s="1"/>
  <c r="IX191" i="7" s="1"/>
  <c r="IY191" i="7" s="1"/>
  <c r="IZ191" i="7" s="1"/>
  <c r="JA191" i="7" s="1"/>
  <c r="JB191" i="7" s="1"/>
  <c r="JC191" i="7" s="1"/>
  <c r="JD191" i="7" s="1"/>
  <c r="JE191" i="7" s="1"/>
  <c r="IO247" i="7"/>
  <c r="IP247" i="7" s="1"/>
  <c r="IQ247" i="7" s="1"/>
  <c r="IR247" i="7" s="1"/>
  <c r="IS247" i="7" s="1"/>
  <c r="IT247" i="7" s="1"/>
  <c r="IU247" i="7" s="1"/>
  <c r="IV247" i="7" s="1"/>
  <c r="IW247" i="7" s="1"/>
  <c r="IX247" i="7" s="1"/>
  <c r="IY247" i="7" s="1"/>
  <c r="IZ247" i="7" s="1"/>
  <c r="JA247" i="7" s="1"/>
  <c r="JB247" i="7" s="1"/>
  <c r="JC247" i="7" s="1"/>
  <c r="JD247" i="7" s="1"/>
  <c r="JE247" i="7" s="1"/>
  <c r="IH259" i="7"/>
  <c r="II259" i="7" s="1"/>
  <c r="IJ259" i="7" s="1"/>
  <c r="IK259" i="7" s="1"/>
  <c r="IL259" i="7" s="1"/>
  <c r="IM259" i="7" s="1"/>
  <c r="BJ29" i="7"/>
  <c r="IQ255" i="7"/>
  <c r="IR255" i="7" s="1"/>
  <c r="IS255" i="7" s="1"/>
  <c r="IT255" i="7" s="1"/>
  <c r="IU255" i="7" s="1"/>
  <c r="IV255" i="7" s="1"/>
  <c r="IW255" i="7" s="1"/>
  <c r="IX255" i="7" s="1"/>
  <c r="IY255" i="7" s="1"/>
  <c r="IZ255" i="7" s="1"/>
  <c r="JA255" i="7" s="1"/>
  <c r="JB255" i="7" s="1"/>
  <c r="JC255" i="7" s="1"/>
  <c r="JD255" i="7" s="1"/>
  <c r="JE255" i="7" s="1"/>
  <c r="BQ22" i="7"/>
  <c r="IQ190" i="7"/>
  <c r="IR190" i="7" s="1"/>
  <c r="IS190" i="7" s="1"/>
  <c r="IT190" i="7" s="1"/>
  <c r="IU190" i="7" s="1"/>
  <c r="IV190" i="7" s="1"/>
  <c r="IW190" i="7" s="1"/>
  <c r="IX190" i="7" s="1"/>
  <c r="IY190" i="7" s="1"/>
  <c r="IZ190" i="7" s="1"/>
  <c r="JA190" i="7" s="1"/>
  <c r="JB190" i="7" s="1"/>
  <c r="JC190" i="7" s="1"/>
  <c r="JD190" i="7" s="1"/>
  <c r="JE190" i="7" s="1"/>
  <c r="BJ27" i="7"/>
  <c r="IO229" i="7"/>
  <c r="IP229" i="7" s="1"/>
  <c r="BM26" i="7"/>
  <c r="IQ219" i="7"/>
  <c r="IR219" i="7" s="1"/>
  <c r="IS219" i="7" s="1"/>
  <c r="IT219" i="7" s="1"/>
  <c r="IU219" i="7" s="1"/>
  <c r="IV219" i="7" s="1"/>
  <c r="IW219" i="7" s="1"/>
  <c r="IX219" i="7" s="1"/>
  <c r="IY219" i="7" s="1"/>
  <c r="IZ219" i="7" s="1"/>
  <c r="JA219" i="7" s="1"/>
  <c r="JB219" i="7" s="1"/>
  <c r="JC219" i="7" s="1"/>
  <c r="JD219" i="7" s="1"/>
  <c r="JE219" i="7" s="1"/>
  <c r="IQ246" i="7"/>
  <c r="IR246" i="7" s="1"/>
  <c r="IS246" i="7" s="1"/>
  <c r="IT246" i="7" s="1"/>
  <c r="IU246" i="7" s="1"/>
  <c r="IV246" i="7" s="1"/>
  <c r="IW246" i="7" s="1"/>
  <c r="IX246" i="7" s="1"/>
  <c r="IY246" i="7" s="1"/>
  <c r="IZ246" i="7" s="1"/>
  <c r="JA246" i="7" s="1"/>
  <c r="JB246" i="7" s="1"/>
  <c r="JC246" i="7" s="1"/>
  <c r="JD246" i="7" s="1"/>
  <c r="JE246" i="7" s="1"/>
  <c r="BP23" i="7"/>
  <c r="IH250" i="7"/>
  <c r="II250" i="7" s="1"/>
  <c r="IJ250" i="7" s="1"/>
  <c r="IK250" i="7" s="1"/>
  <c r="IL250" i="7" s="1"/>
  <c r="IM250" i="7" s="1"/>
  <c r="BO24" i="7"/>
  <c r="IQ237" i="7"/>
  <c r="IR237" i="7" s="1"/>
  <c r="IS237" i="7" s="1"/>
  <c r="IT237" i="7" s="1"/>
  <c r="IU237" i="7" s="1"/>
  <c r="IV237" i="7" s="1"/>
  <c r="IW237" i="7" s="1"/>
  <c r="IX237" i="7" s="1"/>
  <c r="IY237" i="7" s="1"/>
  <c r="IZ237" i="7" s="1"/>
  <c r="JA237" i="7" s="1"/>
  <c r="JB237" i="7" s="1"/>
  <c r="JC237" i="7" s="1"/>
  <c r="JD237" i="7" s="1"/>
  <c r="JE237" i="7" s="1"/>
  <c r="BN25" i="7"/>
  <c r="IQ228" i="7"/>
  <c r="IR228" i="7" s="1"/>
  <c r="IS228" i="7" s="1"/>
  <c r="IT228" i="7" s="1"/>
  <c r="IU228" i="7" s="1"/>
  <c r="IV228" i="7" s="1"/>
  <c r="IW228" i="7" s="1"/>
  <c r="IX228" i="7" s="1"/>
  <c r="IY228" i="7" s="1"/>
  <c r="IZ228" i="7" s="1"/>
  <c r="JA228" i="7" s="1"/>
  <c r="JB228" i="7" s="1"/>
  <c r="JC228" i="7" s="1"/>
  <c r="JD228" i="7" s="1"/>
  <c r="JE228" i="7" s="1"/>
  <c r="IH268" i="7"/>
  <c r="II268" i="7" s="1"/>
  <c r="IJ268" i="7" s="1"/>
  <c r="IK268" i="7" s="1"/>
  <c r="IL268" i="7" s="1"/>
  <c r="IM268" i="7" s="1"/>
  <c r="IP220" i="7"/>
  <c r="BR22" i="7"/>
  <c r="IQ265" i="7"/>
  <c r="IR265" i="7" s="1"/>
  <c r="IS265" i="7" s="1"/>
  <c r="IT265" i="7" s="1"/>
  <c r="IU265" i="7" s="1"/>
  <c r="IV265" i="7" s="1"/>
  <c r="IW265" i="7" s="1"/>
  <c r="IX265" i="7" s="1"/>
  <c r="IY265" i="7" s="1"/>
  <c r="IZ265" i="7" s="1"/>
  <c r="JA265" i="7" s="1"/>
  <c r="JB265" i="7" s="1"/>
  <c r="JC265" i="7" s="1"/>
  <c r="JD265" i="7" s="1"/>
  <c r="JE265" i="7" s="1"/>
  <c r="IH241" i="7"/>
  <c r="II241" i="7" s="1"/>
  <c r="IJ241" i="7" s="1"/>
  <c r="IK241" i="7" s="1"/>
  <c r="IL241" i="7" s="1"/>
  <c r="IM241" i="7" s="1"/>
  <c r="IQ264" i="7"/>
  <c r="IR264" i="7" s="1"/>
  <c r="IS264" i="7" s="1"/>
  <c r="IT264" i="7" s="1"/>
  <c r="IU264" i="7" s="1"/>
  <c r="IV264" i="7" s="1"/>
  <c r="IW264" i="7" s="1"/>
  <c r="IX264" i="7" s="1"/>
  <c r="IY264" i="7" s="1"/>
  <c r="IZ264" i="7" s="1"/>
  <c r="JA264" i="7" s="1"/>
  <c r="JB264" i="7" s="1"/>
  <c r="JC264" i="7" s="1"/>
  <c r="JD264" i="7" s="1"/>
  <c r="JE264" i="7" s="1"/>
  <c r="BR21" i="7"/>
  <c r="HJ157" i="7"/>
  <c r="HJ260" i="7" s="1"/>
  <c r="HK157" i="7"/>
  <c r="HK260" i="7" s="1"/>
  <c r="HL157" i="7"/>
  <c r="HL260" i="7" s="1"/>
  <c r="HV157" i="7"/>
  <c r="HV260" i="7" s="1"/>
  <c r="HE158" i="7"/>
  <c r="HM157" i="7"/>
  <c r="HM260" i="7" s="1"/>
  <c r="IA157" i="7"/>
  <c r="IA260" i="7" s="1"/>
  <c r="HG157" i="7"/>
  <c r="HG260" i="7" s="1"/>
  <c r="IG260" i="7" s="1"/>
  <c r="HQ157" i="7"/>
  <c r="HQ260" i="7" s="1"/>
  <c r="HI157" i="7"/>
  <c r="HI260" i="7" s="1"/>
  <c r="HH157" i="7"/>
  <c r="HH260" i="7" s="1"/>
  <c r="HI139" i="7"/>
  <c r="HI242" i="7" s="1"/>
  <c r="HJ139" i="7"/>
  <c r="HJ242" i="7" s="1"/>
  <c r="HK139" i="7"/>
  <c r="HK242" i="7" s="1"/>
  <c r="HL139" i="7"/>
  <c r="HL242" i="7" s="1"/>
  <c r="HM139" i="7"/>
  <c r="HM242" i="7" s="1"/>
  <c r="HG139" i="7"/>
  <c r="HG242" i="7" s="1"/>
  <c r="IG242" i="7" s="1"/>
  <c r="HH139" i="7"/>
  <c r="HH242" i="7" s="1"/>
  <c r="HI175" i="7"/>
  <c r="HI278" i="7" s="1"/>
  <c r="HJ175" i="7"/>
  <c r="HJ278" i="7" s="1"/>
  <c r="IA175" i="7"/>
  <c r="IA278" i="7" s="1"/>
  <c r="HK175" i="7"/>
  <c r="HK278" i="7" s="1"/>
  <c r="HV175" i="7"/>
  <c r="HV278" i="7" s="1"/>
  <c r="HL175" i="7"/>
  <c r="HL278" i="7" s="1"/>
  <c r="HQ175" i="7"/>
  <c r="HQ278" i="7" s="1"/>
  <c r="HM175" i="7"/>
  <c r="HM278" i="7" s="1"/>
  <c r="HH175" i="7"/>
  <c r="HH278" i="7" s="1"/>
  <c r="HE176" i="7"/>
  <c r="HG175" i="7"/>
  <c r="HG278" i="7" s="1"/>
  <c r="IG278" i="7" s="1"/>
  <c r="HL148" i="7"/>
  <c r="HL251" i="7" s="1"/>
  <c r="HM148" i="7"/>
  <c r="HM251" i="7" s="1"/>
  <c r="HG148" i="7"/>
  <c r="HG251" i="7" s="1"/>
  <c r="IG251" i="7" s="1"/>
  <c r="HH148" i="7"/>
  <c r="HH251" i="7" s="1"/>
  <c r="HE149" i="7"/>
  <c r="HK148" i="7"/>
  <c r="HK251" i="7" s="1"/>
  <c r="HI148" i="7"/>
  <c r="HI251" i="7" s="1"/>
  <c r="HJ148" i="7"/>
  <c r="HJ251" i="7" s="1"/>
  <c r="HE167" i="7"/>
  <c r="HG166" i="7"/>
  <c r="HG269" i="7" s="1"/>
  <c r="IG269" i="7" s="1"/>
  <c r="HH166" i="7"/>
  <c r="HH269" i="7" s="1"/>
  <c r="HI166" i="7"/>
  <c r="HI269" i="7" s="1"/>
  <c r="HJ166" i="7"/>
  <c r="HJ269" i="7" s="1"/>
  <c r="HM166" i="7"/>
  <c r="HM269" i="7" s="1"/>
  <c r="HQ166" i="7"/>
  <c r="HQ269" i="7" s="1"/>
  <c r="HK166" i="7"/>
  <c r="HK269" i="7" s="1"/>
  <c r="HV166" i="7"/>
  <c r="HV269" i="7" s="1"/>
  <c r="IA166" i="7"/>
  <c r="IA269" i="7" s="1"/>
  <c r="HL166" i="7"/>
  <c r="HL269" i="7" s="1"/>
  <c r="IA89" i="7"/>
  <c r="IA192" i="7" s="1"/>
  <c r="IA109" i="7"/>
  <c r="IA212" i="7" s="1"/>
  <c r="IA119" i="7"/>
  <c r="IA222" i="7" s="1"/>
  <c r="IA99" i="7"/>
  <c r="IA202" i="7" s="1"/>
  <c r="IA129" i="7"/>
  <c r="IA232" i="7" s="1"/>
  <c r="IA139" i="7"/>
  <c r="IA242" i="7" s="1"/>
  <c r="HV89" i="7"/>
  <c r="HV192" i="7" s="1"/>
  <c r="HV119" i="7"/>
  <c r="HV222" i="7" s="1"/>
  <c r="HV99" i="7"/>
  <c r="HV202" i="7" s="1"/>
  <c r="HV109" i="7"/>
  <c r="HV212" i="7" s="1"/>
  <c r="HV129" i="7"/>
  <c r="HV232" i="7" s="1"/>
  <c r="HV139" i="7"/>
  <c r="HV242" i="7" s="1"/>
  <c r="IA149" i="7"/>
  <c r="IA252" i="7" s="1"/>
  <c r="HV149" i="7"/>
  <c r="HV252" i="7" s="1"/>
  <c r="HQ89" i="7"/>
  <c r="HQ192" i="7" s="1"/>
  <c r="IQ192" i="7" s="1"/>
  <c r="IR192" i="7" s="1"/>
  <c r="HQ109" i="7"/>
  <c r="HQ212" i="7" s="1"/>
  <c r="HQ99" i="7"/>
  <c r="HQ202" i="7" s="1"/>
  <c r="HQ119" i="7"/>
  <c r="HQ222" i="7" s="1"/>
  <c r="HQ129" i="7"/>
  <c r="HQ232" i="7" s="1"/>
  <c r="HQ139" i="7"/>
  <c r="HQ242" i="7" s="1"/>
  <c r="HU99" i="7"/>
  <c r="HU202" i="7" s="1"/>
  <c r="HZ99" i="7"/>
  <c r="HZ202" i="7" s="1"/>
  <c r="HP99" i="7"/>
  <c r="HP202" i="7" s="1"/>
  <c r="IB99" i="7"/>
  <c r="IB202" i="7" s="1"/>
  <c r="IE99" i="7"/>
  <c r="IE202" i="7" s="1"/>
  <c r="HW99" i="7"/>
  <c r="HW202" i="7" s="1"/>
  <c r="HT99" i="7"/>
  <c r="HT202" i="7" s="1"/>
  <c r="HO99" i="7"/>
  <c r="HO202" i="7" s="1"/>
  <c r="IC99" i="7"/>
  <c r="IC202" i="7" s="1"/>
  <c r="HY99" i="7"/>
  <c r="HY202" i="7" s="1"/>
  <c r="HR99" i="7"/>
  <c r="HR202" i="7" s="1"/>
  <c r="HS99" i="7"/>
  <c r="HS202" i="7" s="1"/>
  <c r="HX99" i="7"/>
  <c r="HX202" i="7" s="1"/>
  <c r="ID99" i="7"/>
  <c r="ID202" i="7" s="1"/>
  <c r="HN99" i="7"/>
  <c r="HN202" i="7" s="1"/>
  <c r="IN202" i="7" s="1"/>
  <c r="HS89" i="7"/>
  <c r="HS192" i="7" s="1"/>
  <c r="HZ89" i="7"/>
  <c r="HZ192" i="7" s="1"/>
  <c r="HZ109" i="7"/>
  <c r="HZ212" i="7" s="1"/>
  <c r="IE109" i="7"/>
  <c r="IE212" i="7" s="1"/>
  <c r="IB109" i="7"/>
  <c r="IB212" i="7" s="1"/>
  <c r="HR109" i="7"/>
  <c r="HR212" i="7" s="1"/>
  <c r="HW109" i="7"/>
  <c r="HW212" i="7" s="1"/>
  <c r="HT109" i="7"/>
  <c r="HT212" i="7" s="1"/>
  <c r="HO109" i="7"/>
  <c r="HO212" i="7" s="1"/>
  <c r="HS109" i="7"/>
  <c r="HS212" i="7" s="1"/>
  <c r="HT163" i="7"/>
  <c r="HT266" i="7" s="1"/>
  <c r="HY163" i="7"/>
  <c r="HY266" i="7" s="1"/>
  <c r="IB163" i="7"/>
  <c r="IB266" i="7" s="1"/>
  <c r="HO163" i="7"/>
  <c r="HO266" i="7" s="1"/>
  <c r="HU163" i="7"/>
  <c r="HU266" i="7" s="1"/>
  <c r="HR163" i="7"/>
  <c r="HR266" i="7" s="1"/>
  <c r="IC163" i="7"/>
  <c r="IC266" i="7" s="1"/>
  <c r="HP163" i="7"/>
  <c r="HP266" i="7" s="1"/>
  <c r="HZ163" i="7"/>
  <c r="HZ266" i="7" s="1"/>
  <c r="HN163" i="7"/>
  <c r="HN266" i="7" s="1"/>
  <c r="IN266" i="7" s="1"/>
  <c r="HX163" i="7"/>
  <c r="HX266" i="7" s="1"/>
  <c r="ID163" i="7"/>
  <c r="ID266" i="7" s="1"/>
  <c r="IE163" i="7"/>
  <c r="IE266" i="7" s="1"/>
  <c r="HS163" i="7"/>
  <c r="HS266" i="7" s="1"/>
  <c r="HW163" i="7"/>
  <c r="HW266" i="7" s="1"/>
  <c r="HY127" i="7"/>
  <c r="HY230" i="7" s="1"/>
  <c r="IE127" i="7"/>
  <c r="IE230" i="7" s="1"/>
  <c r="HU127" i="7"/>
  <c r="HU230" i="7" s="1"/>
  <c r="HR127" i="7"/>
  <c r="HR230" i="7" s="1"/>
  <c r="IC127" i="7"/>
  <c r="IC230" i="7" s="1"/>
  <c r="HZ127" i="7"/>
  <c r="HZ230" i="7" s="1"/>
  <c r="HN127" i="7"/>
  <c r="HN230" i="7" s="1"/>
  <c r="IN230" i="7" s="1"/>
  <c r="ID127" i="7"/>
  <c r="ID230" i="7" s="1"/>
  <c r="HP127" i="7"/>
  <c r="HP230" i="7" s="1"/>
  <c r="HS127" i="7"/>
  <c r="HS230" i="7" s="1"/>
  <c r="HO127" i="7"/>
  <c r="HO230" i="7" s="1"/>
  <c r="IB127" i="7"/>
  <c r="IB230" i="7" s="1"/>
  <c r="HX127" i="7"/>
  <c r="HX230" i="7" s="1"/>
  <c r="HT127" i="7"/>
  <c r="HT230" i="7" s="1"/>
  <c r="HW127" i="7"/>
  <c r="HW230" i="7" s="1"/>
  <c r="HP145" i="7"/>
  <c r="HP248" i="7" s="1"/>
  <c r="HS145" i="7"/>
  <c r="HS248" i="7" s="1"/>
  <c r="HX145" i="7"/>
  <c r="HX248" i="7" s="1"/>
  <c r="HT145" i="7"/>
  <c r="HT248" i="7" s="1"/>
  <c r="IB145" i="7"/>
  <c r="IB248" i="7" s="1"/>
  <c r="HY145" i="7"/>
  <c r="HY248" i="7" s="1"/>
  <c r="HN145" i="7"/>
  <c r="HN248" i="7" s="1"/>
  <c r="IN248" i="7" s="1"/>
  <c r="HO145" i="7"/>
  <c r="HO248" i="7" s="1"/>
  <c r="HU145" i="7"/>
  <c r="HU248" i="7" s="1"/>
  <c r="HW145" i="7"/>
  <c r="HW248" i="7" s="1"/>
  <c r="HR145" i="7"/>
  <c r="HR248" i="7" s="1"/>
  <c r="IC145" i="7"/>
  <c r="IC248" i="7" s="1"/>
  <c r="IE145" i="7"/>
  <c r="IE248" i="7" s="1"/>
  <c r="HZ145" i="7"/>
  <c r="HZ248" i="7" s="1"/>
  <c r="ID145" i="7"/>
  <c r="ID248" i="7" s="1"/>
  <c r="HY109" i="7"/>
  <c r="HY212" i="7" s="1"/>
  <c r="ID109" i="7"/>
  <c r="ID212" i="7" s="1"/>
  <c r="HZ172" i="7"/>
  <c r="HZ275" i="7" s="1"/>
  <c r="IC172" i="7"/>
  <c r="IC275" i="7" s="1"/>
  <c r="HP172" i="7"/>
  <c r="HP275" i="7" s="1"/>
  <c r="IE172" i="7"/>
  <c r="IE275" i="7" s="1"/>
  <c r="HX172" i="7"/>
  <c r="HX275" i="7" s="1"/>
  <c r="HS172" i="7"/>
  <c r="HS275" i="7" s="1"/>
  <c r="ID172" i="7"/>
  <c r="ID275" i="7" s="1"/>
  <c r="HY172" i="7"/>
  <c r="HY275" i="7" s="1"/>
  <c r="HT172" i="7"/>
  <c r="HT275" i="7" s="1"/>
  <c r="HO172" i="7"/>
  <c r="HO275" i="7" s="1"/>
  <c r="HN172" i="7"/>
  <c r="HN275" i="7" s="1"/>
  <c r="IN275" i="7" s="1"/>
  <c r="IB172" i="7"/>
  <c r="IB275" i="7" s="1"/>
  <c r="HW172" i="7"/>
  <c r="HW275" i="7" s="1"/>
  <c r="HR172" i="7"/>
  <c r="HR275" i="7" s="1"/>
  <c r="HU172" i="7"/>
  <c r="HU275" i="7" s="1"/>
  <c r="HN109" i="7"/>
  <c r="HN212" i="7" s="1"/>
  <c r="IN212" i="7" s="1"/>
  <c r="IO212" i="7" s="1"/>
  <c r="HX109" i="7"/>
  <c r="HX212" i="7" s="1"/>
  <c r="IC109" i="7"/>
  <c r="IC212" i="7" s="1"/>
  <c r="HP109" i="7"/>
  <c r="HP212" i="7" s="1"/>
  <c r="HU109" i="7"/>
  <c r="HU212" i="7" s="1"/>
  <c r="HO136" i="7"/>
  <c r="HO239" i="7" s="1"/>
  <c r="HU136" i="7"/>
  <c r="HU239" i="7" s="1"/>
  <c r="HW136" i="7"/>
  <c r="HW239" i="7" s="1"/>
  <c r="HR136" i="7"/>
  <c r="HR239" i="7" s="1"/>
  <c r="IC136" i="7"/>
  <c r="IC239" i="7" s="1"/>
  <c r="IE136" i="7"/>
  <c r="IE239" i="7" s="1"/>
  <c r="HZ136" i="7"/>
  <c r="HZ239" i="7" s="1"/>
  <c r="HN136" i="7"/>
  <c r="HN239" i="7" s="1"/>
  <c r="IN239" i="7" s="1"/>
  <c r="ID136" i="7"/>
  <c r="ID239" i="7" s="1"/>
  <c r="HP136" i="7"/>
  <c r="HP239" i="7" s="1"/>
  <c r="HS136" i="7"/>
  <c r="HS239" i="7" s="1"/>
  <c r="HX136" i="7"/>
  <c r="HX239" i="7" s="1"/>
  <c r="HT136" i="7"/>
  <c r="HT239" i="7" s="1"/>
  <c r="IB136" i="7"/>
  <c r="IB239" i="7" s="1"/>
  <c r="HY136" i="7"/>
  <c r="HY239" i="7" s="1"/>
  <c r="HR154" i="7"/>
  <c r="HR257" i="7" s="1"/>
  <c r="HZ154" i="7"/>
  <c r="HZ257" i="7" s="1"/>
  <c r="HU154" i="7"/>
  <c r="HU257" i="7" s="1"/>
  <c r="IC154" i="7"/>
  <c r="IC257" i="7" s="1"/>
  <c r="HS154" i="7"/>
  <c r="HS257" i="7" s="1"/>
  <c r="HN154" i="7"/>
  <c r="HN257" i="7" s="1"/>
  <c r="IN257" i="7" s="1"/>
  <c r="HX154" i="7"/>
  <c r="HX257" i="7" s="1"/>
  <c r="ID154" i="7"/>
  <c r="ID257" i="7" s="1"/>
  <c r="HY154" i="7"/>
  <c r="HY257" i="7" s="1"/>
  <c r="HT154" i="7"/>
  <c r="HT257" i="7" s="1"/>
  <c r="HO154" i="7"/>
  <c r="HO257" i="7" s="1"/>
  <c r="HP154" i="7"/>
  <c r="HP257" i="7" s="1"/>
  <c r="IB154" i="7"/>
  <c r="IB257" i="7" s="1"/>
  <c r="HW154" i="7"/>
  <c r="HW257" i="7" s="1"/>
  <c r="IE154" i="7"/>
  <c r="IE257" i="7" s="1"/>
  <c r="HY118" i="7"/>
  <c r="HY221" i="7" s="1"/>
  <c r="IE118" i="7"/>
  <c r="IE221" i="7" s="1"/>
  <c r="HU118" i="7"/>
  <c r="HU221" i="7" s="1"/>
  <c r="HP118" i="7"/>
  <c r="HP221" i="7" s="1"/>
  <c r="HR118" i="7"/>
  <c r="HR221" i="7" s="1"/>
  <c r="IC118" i="7"/>
  <c r="IC221" i="7" s="1"/>
  <c r="HX118" i="7"/>
  <c r="HX221" i="7" s="1"/>
  <c r="HZ118" i="7"/>
  <c r="HZ221" i="7" s="1"/>
  <c r="HN118" i="7"/>
  <c r="HN221" i="7" s="1"/>
  <c r="IN221" i="7" s="1"/>
  <c r="ID118" i="7"/>
  <c r="ID221" i="7" s="1"/>
  <c r="HS118" i="7"/>
  <c r="HS221" i="7" s="1"/>
  <c r="HO118" i="7"/>
  <c r="HO221" i="7" s="1"/>
  <c r="IB118" i="7"/>
  <c r="IB221" i="7" s="1"/>
  <c r="HT118" i="7"/>
  <c r="HT221" i="7" s="1"/>
  <c r="HW118" i="7"/>
  <c r="HW221" i="7" s="1"/>
  <c r="AN10" i="9"/>
  <c r="AO8" i="9"/>
  <c r="B16" i="5"/>
  <c r="C16" i="5" s="1"/>
  <c r="AN12" i="9" l="1"/>
  <c r="GK75" i="9"/>
  <c r="HN122" i="9"/>
  <c r="GK95" i="9"/>
  <c r="GL118" i="9"/>
  <c r="GK69" i="9"/>
  <c r="HL69" i="9" s="1"/>
  <c r="GK64" i="9"/>
  <c r="HL64" i="9" s="1"/>
  <c r="HM122" i="9"/>
  <c r="GK105" i="9"/>
  <c r="HL105" i="9" s="1"/>
  <c r="HK105" i="9"/>
  <c r="GK93" i="9"/>
  <c r="HL93" i="9" s="1"/>
  <c r="HK93" i="9"/>
  <c r="HP122" i="9"/>
  <c r="HQ122" i="9"/>
  <c r="GK110" i="9"/>
  <c r="HL110" i="9" s="1"/>
  <c r="GK113" i="9"/>
  <c r="HK69" i="9"/>
  <c r="HL122" i="9"/>
  <c r="HK122" i="9"/>
  <c r="GK121" i="9"/>
  <c r="GK115" i="9"/>
  <c r="HK115" i="9"/>
  <c r="GL72" i="9"/>
  <c r="HL72" i="9"/>
  <c r="GK91" i="9"/>
  <c r="GK114" i="9"/>
  <c r="HL114" i="9" s="1"/>
  <c r="GK96" i="9"/>
  <c r="HK96" i="9"/>
  <c r="GK66" i="9"/>
  <c r="HK66" i="9"/>
  <c r="GS122" i="9"/>
  <c r="HS122" i="9"/>
  <c r="HO122" i="9"/>
  <c r="HR122" i="9"/>
  <c r="GK83" i="9"/>
  <c r="HK83" i="9"/>
  <c r="HK64" i="9"/>
  <c r="HL118" i="9"/>
  <c r="BL28" i="7"/>
  <c r="BO25" i="7"/>
  <c r="BS21" i="7"/>
  <c r="BP24" i="7"/>
  <c r="IO275" i="7"/>
  <c r="IP275" i="7" s="1"/>
  <c r="IQ275" i="7" s="1"/>
  <c r="IR275" i="7" s="1"/>
  <c r="IS275" i="7" s="1"/>
  <c r="IT275" i="7" s="1"/>
  <c r="IU275" i="7" s="1"/>
  <c r="IV275" i="7" s="1"/>
  <c r="IW275" i="7" s="1"/>
  <c r="IX275" i="7" s="1"/>
  <c r="IY275" i="7" s="1"/>
  <c r="IZ275" i="7" s="1"/>
  <c r="JA275" i="7" s="1"/>
  <c r="JB275" i="7" s="1"/>
  <c r="JC275" i="7" s="1"/>
  <c r="JD275" i="7" s="1"/>
  <c r="JE275" i="7" s="1"/>
  <c r="IO266" i="7"/>
  <c r="IP266" i="7" s="1"/>
  <c r="BR23" i="7" s="1"/>
  <c r="BK28" i="7"/>
  <c r="BQ23" i="7"/>
  <c r="IO202" i="7"/>
  <c r="IP202" i="7" s="1"/>
  <c r="IQ202" i="7" s="1"/>
  <c r="IR202" i="7" s="1"/>
  <c r="IS202" i="7" s="1"/>
  <c r="IT202" i="7" s="1"/>
  <c r="IU202" i="7" s="1"/>
  <c r="IV202" i="7" s="1"/>
  <c r="IW202" i="7" s="1"/>
  <c r="IX202" i="7" s="1"/>
  <c r="IY202" i="7" s="1"/>
  <c r="IZ202" i="7" s="1"/>
  <c r="JA202" i="7" s="1"/>
  <c r="JB202" i="7" s="1"/>
  <c r="JC202" i="7" s="1"/>
  <c r="JD202" i="7" s="1"/>
  <c r="JE202" i="7" s="1"/>
  <c r="IO221" i="7"/>
  <c r="IP221" i="7" s="1"/>
  <c r="BM28" i="7" s="1"/>
  <c r="IS192" i="7"/>
  <c r="IT192" i="7" s="1"/>
  <c r="IU192" i="7" s="1"/>
  <c r="IV192" i="7" s="1"/>
  <c r="IW192" i="7" s="1"/>
  <c r="IX192" i="7" s="1"/>
  <c r="IY192" i="7" s="1"/>
  <c r="IZ192" i="7" s="1"/>
  <c r="JA192" i="7" s="1"/>
  <c r="JB192" i="7" s="1"/>
  <c r="JC192" i="7" s="1"/>
  <c r="JD192" i="7" s="1"/>
  <c r="JE192" i="7" s="1"/>
  <c r="IH269" i="7"/>
  <c r="II269" i="7" s="1"/>
  <c r="IJ269" i="7" s="1"/>
  <c r="IK269" i="7" s="1"/>
  <c r="IL269" i="7" s="1"/>
  <c r="IM269" i="7" s="1"/>
  <c r="BS22" i="7"/>
  <c r="IO257" i="7"/>
  <c r="IP257" i="7" s="1"/>
  <c r="IH278" i="7"/>
  <c r="II278" i="7" s="1"/>
  <c r="IJ278" i="7" s="1"/>
  <c r="IK278" i="7" s="1"/>
  <c r="IL278" i="7" s="1"/>
  <c r="IM278" i="7" s="1"/>
  <c r="IP212" i="7"/>
  <c r="IO230" i="7"/>
  <c r="IP230" i="7" s="1"/>
  <c r="BN26" i="7"/>
  <c r="IQ229" i="7"/>
  <c r="IR229" i="7" s="1"/>
  <c r="IS229" i="7" s="1"/>
  <c r="IT229" i="7" s="1"/>
  <c r="IU229" i="7" s="1"/>
  <c r="IV229" i="7" s="1"/>
  <c r="IW229" i="7" s="1"/>
  <c r="IX229" i="7" s="1"/>
  <c r="IY229" i="7" s="1"/>
  <c r="IZ229" i="7" s="1"/>
  <c r="JA229" i="7" s="1"/>
  <c r="JB229" i="7" s="1"/>
  <c r="JC229" i="7" s="1"/>
  <c r="JD229" i="7" s="1"/>
  <c r="JE229" i="7" s="1"/>
  <c r="IO248" i="7"/>
  <c r="IP248" i="7" s="1"/>
  <c r="IH242" i="7"/>
  <c r="II242" i="7" s="1"/>
  <c r="IJ242" i="7" s="1"/>
  <c r="IK242" i="7" s="1"/>
  <c r="IL242" i="7" s="1"/>
  <c r="IM242" i="7" s="1"/>
  <c r="IQ220" i="7"/>
  <c r="IR220" i="7" s="1"/>
  <c r="IS220" i="7" s="1"/>
  <c r="IT220" i="7" s="1"/>
  <c r="IU220" i="7" s="1"/>
  <c r="IV220" i="7" s="1"/>
  <c r="IW220" i="7" s="1"/>
  <c r="IX220" i="7" s="1"/>
  <c r="IY220" i="7" s="1"/>
  <c r="IZ220" i="7" s="1"/>
  <c r="JA220" i="7" s="1"/>
  <c r="JB220" i="7" s="1"/>
  <c r="JC220" i="7" s="1"/>
  <c r="JD220" i="7" s="1"/>
  <c r="JE220" i="7" s="1"/>
  <c r="BM27" i="7"/>
  <c r="IO239" i="7"/>
  <c r="IP239" i="7" s="1"/>
  <c r="IH251" i="7"/>
  <c r="II251" i="7" s="1"/>
  <c r="IJ251" i="7" s="1"/>
  <c r="IK251" i="7" s="1"/>
  <c r="IL251" i="7" s="1"/>
  <c r="IM251" i="7" s="1"/>
  <c r="IH260" i="7"/>
  <c r="II260" i="7" s="1"/>
  <c r="IJ260" i="7" s="1"/>
  <c r="IK260" i="7" s="1"/>
  <c r="IL260" i="7" s="1"/>
  <c r="IM260" i="7" s="1"/>
  <c r="HE168" i="7"/>
  <c r="HG167" i="7"/>
  <c r="HG270" i="7" s="1"/>
  <c r="IG270" i="7" s="1"/>
  <c r="HH167" i="7"/>
  <c r="HH270" i="7" s="1"/>
  <c r="HI167" i="7"/>
  <c r="HI270" i="7" s="1"/>
  <c r="HJ167" i="7"/>
  <c r="HJ270" i="7" s="1"/>
  <c r="IA167" i="7"/>
  <c r="IA270" i="7" s="1"/>
  <c r="HK167" i="7"/>
  <c r="HK270" i="7" s="1"/>
  <c r="HQ167" i="7"/>
  <c r="HQ270" i="7" s="1"/>
  <c r="HM167" i="7"/>
  <c r="HM270" i="7" s="1"/>
  <c r="HL167" i="7"/>
  <c r="HL270" i="7" s="1"/>
  <c r="HV167" i="7"/>
  <c r="HV270" i="7" s="1"/>
  <c r="HL176" i="7"/>
  <c r="HL279" i="7" s="1"/>
  <c r="HM176" i="7"/>
  <c r="HM279" i="7" s="1"/>
  <c r="HE177" i="7"/>
  <c r="HG176" i="7"/>
  <c r="HG279" i="7" s="1"/>
  <c r="IG279" i="7" s="1"/>
  <c r="HH176" i="7"/>
  <c r="HH279" i="7" s="1"/>
  <c r="HI176" i="7"/>
  <c r="HI279" i="7" s="1"/>
  <c r="IA176" i="7"/>
  <c r="IA279" i="7" s="1"/>
  <c r="HJ176" i="7"/>
  <c r="HJ279" i="7" s="1"/>
  <c r="HV176" i="7"/>
  <c r="HV279" i="7" s="1"/>
  <c r="HK176" i="7"/>
  <c r="HK279" i="7" s="1"/>
  <c r="HQ176" i="7"/>
  <c r="HQ279" i="7" s="1"/>
  <c r="HL158" i="7"/>
  <c r="HL261" i="7" s="1"/>
  <c r="HM158" i="7"/>
  <c r="HM261" i="7" s="1"/>
  <c r="HK158" i="7"/>
  <c r="HK261" i="7" s="1"/>
  <c r="HG158" i="7"/>
  <c r="HG261" i="7" s="1"/>
  <c r="IG261" i="7" s="1"/>
  <c r="IA158" i="7"/>
  <c r="IA261" i="7" s="1"/>
  <c r="HH158" i="7"/>
  <c r="HH261" i="7" s="1"/>
  <c r="HE159" i="7"/>
  <c r="HI158" i="7"/>
  <c r="HI261" i="7" s="1"/>
  <c r="HV158" i="7"/>
  <c r="HV261" i="7" s="1"/>
  <c r="HJ158" i="7"/>
  <c r="HJ261" i="7" s="1"/>
  <c r="HQ158" i="7"/>
  <c r="HQ261" i="7" s="1"/>
  <c r="HL149" i="7"/>
  <c r="HL252" i="7" s="1"/>
  <c r="HM149" i="7"/>
  <c r="HM252" i="7" s="1"/>
  <c r="HG149" i="7"/>
  <c r="HG252" i="7" s="1"/>
  <c r="IG252" i="7" s="1"/>
  <c r="HK149" i="7"/>
  <c r="HK252" i="7" s="1"/>
  <c r="HH149" i="7"/>
  <c r="HH252" i="7" s="1"/>
  <c r="HI149" i="7"/>
  <c r="HI252" i="7" s="1"/>
  <c r="HJ149" i="7"/>
  <c r="HJ252" i="7" s="1"/>
  <c r="HQ149" i="7"/>
  <c r="HQ252" i="7" s="1"/>
  <c r="HW173" i="7"/>
  <c r="HW276" i="7" s="1"/>
  <c r="HU173" i="7"/>
  <c r="HU276" i="7" s="1"/>
  <c r="IE173" i="7"/>
  <c r="IE276" i="7" s="1"/>
  <c r="HR173" i="7"/>
  <c r="HR276" i="7" s="1"/>
  <c r="HZ173" i="7"/>
  <c r="HZ276" i="7" s="1"/>
  <c r="HN173" i="7"/>
  <c r="HN276" i="7" s="1"/>
  <c r="IN276" i="7" s="1"/>
  <c r="HP173" i="7"/>
  <c r="HP276" i="7" s="1"/>
  <c r="ID173" i="7"/>
  <c r="ID276" i="7" s="1"/>
  <c r="HX173" i="7"/>
  <c r="HX276" i="7" s="1"/>
  <c r="HS173" i="7"/>
  <c r="HS276" i="7" s="1"/>
  <c r="IC173" i="7"/>
  <c r="IC276" i="7" s="1"/>
  <c r="HT173" i="7"/>
  <c r="HT276" i="7" s="1"/>
  <c r="HO173" i="7"/>
  <c r="HO276" i="7" s="1"/>
  <c r="HY173" i="7"/>
  <c r="HY276" i="7" s="1"/>
  <c r="IB173" i="7"/>
  <c r="IB276" i="7" s="1"/>
  <c r="HN146" i="7"/>
  <c r="HN249" i="7" s="1"/>
  <c r="IN249" i="7" s="1"/>
  <c r="IB146" i="7"/>
  <c r="IB249" i="7" s="1"/>
  <c r="ID146" i="7"/>
  <c r="ID249" i="7" s="1"/>
  <c r="HY146" i="7"/>
  <c r="HY249" i="7" s="1"/>
  <c r="IC146" i="7"/>
  <c r="IC249" i="7" s="1"/>
  <c r="HT146" i="7"/>
  <c r="HT249" i="7" s="1"/>
  <c r="HO146" i="7"/>
  <c r="HO249" i="7" s="1"/>
  <c r="HW146" i="7"/>
  <c r="HW249" i="7" s="1"/>
  <c r="HR146" i="7"/>
  <c r="HR249" i="7" s="1"/>
  <c r="HU146" i="7"/>
  <c r="HU249" i="7" s="1"/>
  <c r="IE146" i="7"/>
  <c r="IE249" i="7" s="1"/>
  <c r="HZ146" i="7"/>
  <c r="HZ249" i="7" s="1"/>
  <c r="HX146" i="7"/>
  <c r="HX249" i="7" s="1"/>
  <c r="HP146" i="7"/>
  <c r="HP249" i="7" s="1"/>
  <c r="HS146" i="7"/>
  <c r="HS249" i="7" s="1"/>
  <c r="IE137" i="7"/>
  <c r="IE240" i="7" s="1"/>
  <c r="HZ137" i="7"/>
  <c r="HZ240" i="7" s="1"/>
  <c r="HR137" i="7"/>
  <c r="HR240" i="7" s="1"/>
  <c r="HP137" i="7"/>
  <c r="HP240" i="7" s="1"/>
  <c r="HS137" i="7"/>
  <c r="HS240" i="7" s="1"/>
  <c r="HX137" i="7"/>
  <c r="HX240" i="7" s="1"/>
  <c r="HT137" i="7"/>
  <c r="HT240" i="7" s="1"/>
  <c r="HW137" i="7"/>
  <c r="HW240" i="7" s="1"/>
  <c r="IC137" i="7"/>
  <c r="IC240" i="7" s="1"/>
  <c r="HN137" i="7"/>
  <c r="HN240" i="7" s="1"/>
  <c r="IN240" i="7" s="1"/>
  <c r="IB137" i="7"/>
  <c r="IB240" i="7" s="1"/>
  <c r="ID137" i="7"/>
  <c r="ID240" i="7" s="1"/>
  <c r="HY137" i="7"/>
  <c r="HY240" i="7" s="1"/>
  <c r="HO137" i="7"/>
  <c r="HO240" i="7" s="1"/>
  <c r="HU137" i="7"/>
  <c r="HU240" i="7" s="1"/>
  <c r="HW128" i="7"/>
  <c r="HW231" i="7" s="1"/>
  <c r="HR128" i="7"/>
  <c r="HR231" i="7" s="1"/>
  <c r="IC128" i="7"/>
  <c r="IC231" i="7" s="1"/>
  <c r="IE128" i="7"/>
  <c r="IE231" i="7" s="1"/>
  <c r="HZ128" i="7"/>
  <c r="HZ231" i="7" s="1"/>
  <c r="HN128" i="7"/>
  <c r="HN231" i="7" s="1"/>
  <c r="IN231" i="7" s="1"/>
  <c r="ID128" i="7"/>
  <c r="ID231" i="7" s="1"/>
  <c r="HU128" i="7"/>
  <c r="HU231" i="7" s="1"/>
  <c r="HP128" i="7"/>
  <c r="HP231" i="7" s="1"/>
  <c r="HS128" i="7"/>
  <c r="HS231" i="7" s="1"/>
  <c r="HX128" i="7"/>
  <c r="HX231" i="7" s="1"/>
  <c r="HT128" i="7"/>
  <c r="HT231" i="7" s="1"/>
  <c r="HO128" i="7"/>
  <c r="HO231" i="7" s="1"/>
  <c r="IB128" i="7"/>
  <c r="IB231" i="7" s="1"/>
  <c r="HY128" i="7"/>
  <c r="HY231" i="7" s="1"/>
  <c r="ID119" i="7"/>
  <c r="ID222" i="7" s="1"/>
  <c r="HN119" i="7"/>
  <c r="HN222" i="7" s="1"/>
  <c r="IN222" i="7" s="1"/>
  <c r="HP119" i="7"/>
  <c r="HP222" i="7" s="1"/>
  <c r="HS119" i="7"/>
  <c r="HS222" i="7" s="1"/>
  <c r="HO119" i="7"/>
  <c r="HO222" i="7" s="1"/>
  <c r="HX119" i="7"/>
  <c r="HX222" i="7" s="1"/>
  <c r="HT119" i="7"/>
  <c r="HT222" i="7" s="1"/>
  <c r="HW119" i="7"/>
  <c r="HW222" i="7" s="1"/>
  <c r="IB119" i="7"/>
  <c r="IB222" i="7" s="1"/>
  <c r="IE119" i="7"/>
  <c r="IE222" i="7" s="1"/>
  <c r="HZ119" i="7"/>
  <c r="HZ222" i="7" s="1"/>
  <c r="HY119" i="7"/>
  <c r="HY222" i="7" s="1"/>
  <c r="HU119" i="7"/>
  <c r="HU222" i="7" s="1"/>
  <c r="HR119" i="7"/>
  <c r="HR222" i="7" s="1"/>
  <c r="IC119" i="7"/>
  <c r="IC222" i="7" s="1"/>
  <c r="HZ155" i="7"/>
  <c r="HZ258" i="7" s="1"/>
  <c r="IC155" i="7"/>
  <c r="IC258" i="7" s="1"/>
  <c r="HP155" i="7"/>
  <c r="HP258" i="7" s="1"/>
  <c r="HN155" i="7"/>
  <c r="HN258" i="7" s="1"/>
  <c r="IN258" i="7" s="1"/>
  <c r="HX155" i="7"/>
  <c r="HX258" i="7" s="1"/>
  <c r="HS155" i="7"/>
  <c r="HS258" i="7" s="1"/>
  <c r="ID155" i="7"/>
  <c r="ID258" i="7" s="1"/>
  <c r="HW155" i="7"/>
  <c r="HW258" i="7" s="1"/>
  <c r="HO155" i="7"/>
  <c r="HO258" i="7" s="1"/>
  <c r="HR155" i="7"/>
  <c r="HR258" i="7" s="1"/>
  <c r="HU155" i="7"/>
  <c r="HU258" i="7" s="1"/>
  <c r="HY155" i="7"/>
  <c r="HY258" i="7" s="1"/>
  <c r="HT155" i="7"/>
  <c r="HT258" i="7" s="1"/>
  <c r="IE155" i="7"/>
  <c r="IE258" i="7" s="1"/>
  <c r="IB155" i="7"/>
  <c r="IB258" i="7" s="1"/>
  <c r="HW164" i="7"/>
  <c r="HW267" i="7" s="1"/>
  <c r="HN164" i="7"/>
  <c r="HN267" i="7" s="1"/>
  <c r="IN267" i="7" s="1"/>
  <c r="IE164" i="7"/>
  <c r="IE267" i="7" s="1"/>
  <c r="HR164" i="7"/>
  <c r="HR267" i="7" s="1"/>
  <c r="HU164" i="7"/>
  <c r="HU267" i="7" s="1"/>
  <c r="HO164" i="7"/>
  <c r="HO267" i="7" s="1"/>
  <c r="HZ164" i="7"/>
  <c r="HZ267" i="7" s="1"/>
  <c r="IC164" i="7"/>
  <c r="IC267" i="7" s="1"/>
  <c r="HP164" i="7"/>
  <c r="HP267" i="7" s="1"/>
  <c r="ID164" i="7"/>
  <c r="ID267" i="7" s="1"/>
  <c r="IB164" i="7"/>
  <c r="IB267" i="7" s="1"/>
  <c r="HX164" i="7"/>
  <c r="HX267" i="7" s="1"/>
  <c r="HS164" i="7"/>
  <c r="HS267" i="7" s="1"/>
  <c r="HY164" i="7"/>
  <c r="HY267" i="7" s="1"/>
  <c r="HT164" i="7"/>
  <c r="HT267" i="7" s="1"/>
  <c r="AO10" i="9"/>
  <c r="AP8" i="9"/>
  <c r="B17" i="5"/>
  <c r="C17" i="5" s="1"/>
  <c r="AO12" i="9" l="1"/>
  <c r="GT122" i="9"/>
  <c r="HT122" i="9"/>
  <c r="GL110" i="9"/>
  <c r="GL95" i="9"/>
  <c r="HL95" i="9"/>
  <c r="GL75" i="9"/>
  <c r="HL75" i="9"/>
  <c r="HM72" i="9"/>
  <c r="GL113" i="9"/>
  <c r="HL113" i="9"/>
  <c r="GL66" i="9"/>
  <c r="HL66" i="9"/>
  <c r="GL115" i="9"/>
  <c r="GM115" i="9" s="1"/>
  <c r="GN115" i="9" s="1"/>
  <c r="GO115" i="9" s="1"/>
  <c r="GP115" i="9" s="1"/>
  <c r="GL96" i="9"/>
  <c r="HL96" i="9"/>
  <c r="HL115" i="9"/>
  <c r="GL93" i="9"/>
  <c r="GL69" i="9"/>
  <c r="GM118" i="9"/>
  <c r="HM118" i="9"/>
  <c r="GL91" i="9"/>
  <c r="HL91" i="9"/>
  <c r="GM72" i="9"/>
  <c r="GN72" i="9" s="1"/>
  <c r="GO72" i="9" s="1"/>
  <c r="GP72" i="9" s="1"/>
  <c r="GQ72" i="9" s="1"/>
  <c r="GR72" i="9" s="1"/>
  <c r="GS72" i="9" s="1"/>
  <c r="GT72" i="9" s="1"/>
  <c r="GU72" i="9" s="1"/>
  <c r="GL83" i="9"/>
  <c r="HM83" i="9" s="1"/>
  <c r="HL83" i="9"/>
  <c r="GL114" i="9"/>
  <c r="GL121" i="9"/>
  <c r="HL121" i="9"/>
  <c r="HM91" i="9"/>
  <c r="GL105" i="9"/>
  <c r="GL64" i="9"/>
  <c r="IQ221" i="7"/>
  <c r="IR221" i="7" s="1"/>
  <c r="IS221" i="7" s="1"/>
  <c r="IT221" i="7" s="1"/>
  <c r="IU221" i="7" s="1"/>
  <c r="IV221" i="7" s="1"/>
  <c r="IW221" i="7" s="1"/>
  <c r="IX221" i="7" s="1"/>
  <c r="IY221" i="7" s="1"/>
  <c r="IZ221" i="7" s="1"/>
  <c r="JA221" i="7" s="1"/>
  <c r="JB221" i="7" s="1"/>
  <c r="JC221" i="7" s="1"/>
  <c r="JD221" i="7" s="1"/>
  <c r="JE221" i="7" s="1"/>
  <c r="IH252" i="7"/>
  <c r="II252" i="7" s="1"/>
  <c r="IJ252" i="7" s="1"/>
  <c r="IK252" i="7" s="1"/>
  <c r="IL252" i="7" s="1"/>
  <c r="IM252" i="7" s="1"/>
  <c r="BK29" i="7"/>
  <c r="IO249" i="7"/>
  <c r="IP249" i="7" s="1"/>
  <c r="IQ249" i="7" s="1"/>
  <c r="IR249" i="7" s="1"/>
  <c r="IS249" i="7" s="1"/>
  <c r="IT249" i="7" s="1"/>
  <c r="IU249" i="7" s="1"/>
  <c r="IV249" i="7" s="1"/>
  <c r="IW249" i="7" s="1"/>
  <c r="IX249" i="7" s="1"/>
  <c r="IY249" i="7" s="1"/>
  <c r="IZ249" i="7" s="1"/>
  <c r="JA249" i="7" s="1"/>
  <c r="JB249" i="7" s="1"/>
  <c r="JC249" i="7" s="1"/>
  <c r="JD249" i="7" s="1"/>
  <c r="JE249" i="7" s="1"/>
  <c r="IQ266" i="7"/>
  <c r="IR266" i="7" s="1"/>
  <c r="IS266" i="7" s="1"/>
  <c r="IT266" i="7" s="1"/>
  <c r="IU266" i="7" s="1"/>
  <c r="IV266" i="7" s="1"/>
  <c r="IW266" i="7" s="1"/>
  <c r="IX266" i="7" s="1"/>
  <c r="IY266" i="7" s="1"/>
  <c r="IZ266" i="7" s="1"/>
  <c r="JA266" i="7" s="1"/>
  <c r="JB266" i="7" s="1"/>
  <c r="JC266" i="7" s="1"/>
  <c r="JD266" i="7" s="1"/>
  <c r="JE266" i="7" s="1"/>
  <c r="IO240" i="7"/>
  <c r="IP240" i="7" s="1"/>
  <c r="IQ240" i="7" s="1"/>
  <c r="IR240" i="7" s="1"/>
  <c r="IS240" i="7" s="1"/>
  <c r="IT240" i="7" s="1"/>
  <c r="IU240" i="7" s="1"/>
  <c r="IV240" i="7" s="1"/>
  <c r="IW240" i="7" s="1"/>
  <c r="IX240" i="7" s="1"/>
  <c r="IY240" i="7" s="1"/>
  <c r="IZ240" i="7" s="1"/>
  <c r="JA240" i="7" s="1"/>
  <c r="JB240" i="7" s="1"/>
  <c r="JC240" i="7" s="1"/>
  <c r="JD240" i="7" s="1"/>
  <c r="JE240" i="7" s="1"/>
  <c r="IO258" i="7"/>
  <c r="IP258" i="7" s="1"/>
  <c r="IQ258" i="7" s="1"/>
  <c r="IR258" i="7" s="1"/>
  <c r="IS258" i="7" s="1"/>
  <c r="IT258" i="7" s="1"/>
  <c r="IU258" i="7" s="1"/>
  <c r="IV258" i="7" s="1"/>
  <c r="IW258" i="7" s="1"/>
  <c r="IX258" i="7" s="1"/>
  <c r="IY258" i="7" s="1"/>
  <c r="IZ258" i="7" s="1"/>
  <c r="JA258" i="7" s="1"/>
  <c r="JB258" i="7" s="1"/>
  <c r="JC258" i="7" s="1"/>
  <c r="JD258" i="7" s="1"/>
  <c r="JE258" i="7" s="1"/>
  <c r="IQ257" i="7"/>
  <c r="IR257" i="7" s="1"/>
  <c r="IS257" i="7" s="1"/>
  <c r="IT257" i="7" s="1"/>
  <c r="IU257" i="7" s="1"/>
  <c r="IV257" i="7" s="1"/>
  <c r="IW257" i="7" s="1"/>
  <c r="IX257" i="7" s="1"/>
  <c r="IY257" i="7" s="1"/>
  <c r="IZ257" i="7" s="1"/>
  <c r="JA257" i="7" s="1"/>
  <c r="JB257" i="7" s="1"/>
  <c r="JC257" i="7" s="1"/>
  <c r="JD257" i="7" s="1"/>
  <c r="JE257" i="7" s="1"/>
  <c r="BQ24" i="7"/>
  <c r="IH261" i="7"/>
  <c r="II261" i="7" s="1"/>
  <c r="IJ261" i="7" s="1"/>
  <c r="IK261" i="7" s="1"/>
  <c r="IL261" i="7" s="1"/>
  <c r="IM261" i="7" s="1"/>
  <c r="IH270" i="7"/>
  <c r="II270" i="7" s="1"/>
  <c r="IJ270" i="7" s="1"/>
  <c r="IK270" i="7" s="1"/>
  <c r="IL270" i="7" s="1"/>
  <c r="IM270" i="7" s="1"/>
  <c r="IO222" i="7"/>
  <c r="IP222" i="7" s="1"/>
  <c r="IO276" i="7"/>
  <c r="IP276" i="7" s="1"/>
  <c r="IH279" i="7"/>
  <c r="II279" i="7" s="1"/>
  <c r="IJ279" i="7" s="1"/>
  <c r="IK279" i="7" s="1"/>
  <c r="IL279" i="7" s="1"/>
  <c r="IM279" i="7" s="1"/>
  <c r="IQ248" i="7"/>
  <c r="IR248" i="7" s="1"/>
  <c r="IS248" i="7" s="1"/>
  <c r="IT248" i="7" s="1"/>
  <c r="IU248" i="7" s="1"/>
  <c r="IV248" i="7" s="1"/>
  <c r="IW248" i="7" s="1"/>
  <c r="IX248" i="7" s="1"/>
  <c r="IY248" i="7" s="1"/>
  <c r="IZ248" i="7" s="1"/>
  <c r="JA248" i="7" s="1"/>
  <c r="JB248" i="7" s="1"/>
  <c r="JC248" i="7" s="1"/>
  <c r="JD248" i="7" s="1"/>
  <c r="JE248" i="7" s="1"/>
  <c r="BP25" i="7"/>
  <c r="IO267" i="7"/>
  <c r="IP267" i="7" s="1"/>
  <c r="IQ212" i="7"/>
  <c r="IR212" i="7" s="1"/>
  <c r="IS212" i="7" s="1"/>
  <c r="IT212" i="7" s="1"/>
  <c r="IU212" i="7" s="1"/>
  <c r="IV212" i="7" s="1"/>
  <c r="IW212" i="7" s="1"/>
  <c r="IX212" i="7" s="1"/>
  <c r="IY212" i="7" s="1"/>
  <c r="IZ212" i="7" s="1"/>
  <c r="JA212" i="7" s="1"/>
  <c r="JB212" i="7" s="1"/>
  <c r="JC212" i="7" s="1"/>
  <c r="JD212" i="7" s="1"/>
  <c r="JE212" i="7" s="1"/>
  <c r="BL29" i="7"/>
  <c r="BN27" i="7"/>
  <c r="IQ230" i="7"/>
  <c r="IR230" i="7" s="1"/>
  <c r="IS230" i="7" s="1"/>
  <c r="IT230" i="7" s="1"/>
  <c r="IU230" i="7" s="1"/>
  <c r="IV230" i="7" s="1"/>
  <c r="IW230" i="7" s="1"/>
  <c r="IX230" i="7" s="1"/>
  <c r="IY230" i="7" s="1"/>
  <c r="IZ230" i="7" s="1"/>
  <c r="JA230" i="7" s="1"/>
  <c r="JB230" i="7" s="1"/>
  <c r="JC230" i="7" s="1"/>
  <c r="JD230" i="7" s="1"/>
  <c r="JE230" i="7" s="1"/>
  <c r="IO231" i="7"/>
  <c r="IP231" i="7" s="1"/>
  <c r="BO26" i="7"/>
  <c r="IQ239" i="7"/>
  <c r="IR239" i="7" s="1"/>
  <c r="IS239" i="7" s="1"/>
  <c r="IT239" i="7" s="1"/>
  <c r="IU239" i="7" s="1"/>
  <c r="IV239" i="7" s="1"/>
  <c r="IW239" i="7" s="1"/>
  <c r="IX239" i="7" s="1"/>
  <c r="IY239" i="7" s="1"/>
  <c r="IZ239" i="7" s="1"/>
  <c r="JA239" i="7" s="1"/>
  <c r="JB239" i="7" s="1"/>
  <c r="JC239" i="7" s="1"/>
  <c r="JD239" i="7" s="1"/>
  <c r="JE239" i="7" s="1"/>
  <c r="HI177" i="7"/>
  <c r="HI280" i="7" s="1"/>
  <c r="IA177" i="7"/>
  <c r="IA280" i="7" s="1"/>
  <c r="HJ177" i="7"/>
  <c r="HJ280" i="7" s="1"/>
  <c r="HQ177" i="7"/>
  <c r="HQ280" i="7" s="1"/>
  <c r="HK177" i="7"/>
  <c r="HK280" i="7" s="1"/>
  <c r="HL177" i="7"/>
  <c r="HL280" i="7" s="1"/>
  <c r="HV177" i="7"/>
  <c r="HV280" i="7" s="1"/>
  <c r="HM177" i="7"/>
  <c r="HM280" i="7" s="1"/>
  <c r="HE178" i="7"/>
  <c r="HH177" i="7"/>
  <c r="HH280" i="7" s="1"/>
  <c r="HG177" i="7"/>
  <c r="HG280" i="7" s="1"/>
  <c r="IG280" i="7" s="1"/>
  <c r="HH159" i="7"/>
  <c r="HH262" i="7" s="1"/>
  <c r="HV159" i="7"/>
  <c r="HV262" i="7" s="1"/>
  <c r="HI159" i="7"/>
  <c r="HI262" i="7" s="1"/>
  <c r="HJ159" i="7"/>
  <c r="HJ262" i="7" s="1"/>
  <c r="HK159" i="7"/>
  <c r="HK262" i="7" s="1"/>
  <c r="HL159" i="7"/>
  <c r="HL262" i="7" s="1"/>
  <c r="HM159" i="7"/>
  <c r="HM262" i="7" s="1"/>
  <c r="HG159" i="7"/>
  <c r="HG262" i="7" s="1"/>
  <c r="IG262" i="7" s="1"/>
  <c r="IA159" i="7"/>
  <c r="IA262" i="7" s="1"/>
  <c r="HQ159" i="7"/>
  <c r="HQ262" i="7" s="1"/>
  <c r="HM168" i="7"/>
  <c r="HM271" i="7" s="1"/>
  <c r="HE169" i="7"/>
  <c r="HG168" i="7"/>
  <c r="HG271" i="7" s="1"/>
  <c r="IG271" i="7" s="1"/>
  <c r="HH168" i="7"/>
  <c r="HH271" i="7" s="1"/>
  <c r="HI168" i="7"/>
  <c r="HI271" i="7" s="1"/>
  <c r="HV168" i="7"/>
  <c r="HV271" i="7" s="1"/>
  <c r="HJ168" i="7"/>
  <c r="HJ271" i="7" s="1"/>
  <c r="HQ168" i="7"/>
  <c r="HQ271" i="7" s="1"/>
  <c r="HK168" i="7"/>
  <c r="HK271" i="7" s="1"/>
  <c r="IA168" i="7"/>
  <c r="IA271" i="7" s="1"/>
  <c r="HL168" i="7"/>
  <c r="HL271" i="7" s="1"/>
  <c r="ID138" i="7"/>
  <c r="ID241" i="7" s="1"/>
  <c r="HY138" i="7"/>
  <c r="HY241" i="7" s="1"/>
  <c r="HO138" i="7"/>
  <c r="HO241" i="7" s="1"/>
  <c r="HW138" i="7"/>
  <c r="HW241" i="7" s="1"/>
  <c r="HR138" i="7"/>
  <c r="HR241" i="7" s="1"/>
  <c r="IE138" i="7"/>
  <c r="IE241" i="7" s="1"/>
  <c r="HZ138" i="7"/>
  <c r="HZ241" i="7" s="1"/>
  <c r="HN138" i="7"/>
  <c r="HN241" i="7" s="1"/>
  <c r="IN241" i="7" s="1"/>
  <c r="HU138" i="7"/>
  <c r="HU241" i="7" s="1"/>
  <c r="HP138" i="7"/>
  <c r="HP241" i="7" s="1"/>
  <c r="HS138" i="7"/>
  <c r="HS241" i="7" s="1"/>
  <c r="IB138" i="7"/>
  <c r="IB241" i="7" s="1"/>
  <c r="IC138" i="7"/>
  <c r="IC241" i="7" s="1"/>
  <c r="HX138" i="7"/>
  <c r="HX241" i="7" s="1"/>
  <c r="HT138" i="7"/>
  <c r="HT241" i="7" s="1"/>
  <c r="HZ165" i="7"/>
  <c r="HZ268" i="7" s="1"/>
  <c r="HR165" i="7"/>
  <c r="HR268" i="7" s="1"/>
  <c r="IC165" i="7"/>
  <c r="IC268" i="7" s="1"/>
  <c r="HP165" i="7"/>
  <c r="HP268" i="7" s="1"/>
  <c r="HN165" i="7"/>
  <c r="HN268" i="7" s="1"/>
  <c r="IN268" i="7" s="1"/>
  <c r="HX165" i="7"/>
  <c r="HX268" i="7" s="1"/>
  <c r="HS165" i="7"/>
  <c r="HS268" i="7" s="1"/>
  <c r="IE165" i="7"/>
  <c r="IE268" i="7" s="1"/>
  <c r="ID165" i="7"/>
  <c r="ID268" i="7" s="1"/>
  <c r="HT165" i="7"/>
  <c r="HT268" i="7" s="1"/>
  <c r="HO165" i="7"/>
  <c r="HO268" i="7" s="1"/>
  <c r="HY165" i="7"/>
  <c r="HY268" i="7" s="1"/>
  <c r="IB165" i="7"/>
  <c r="IB268" i="7" s="1"/>
  <c r="HW165" i="7"/>
  <c r="HW268" i="7" s="1"/>
  <c r="HU165" i="7"/>
  <c r="HU268" i="7" s="1"/>
  <c r="HZ147" i="7"/>
  <c r="HZ250" i="7" s="1"/>
  <c r="HU147" i="7"/>
  <c r="HU250" i="7" s="1"/>
  <c r="HP147" i="7"/>
  <c r="HP250" i="7" s="1"/>
  <c r="HS147" i="7"/>
  <c r="HS250" i="7" s="1"/>
  <c r="IC147" i="7"/>
  <c r="IC250" i="7" s="1"/>
  <c r="HX147" i="7"/>
  <c r="HX250" i="7" s="1"/>
  <c r="IB147" i="7"/>
  <c r="IB250" i="7" s="1"/>
  <c r="HN147" i="7"/>
  <c r="HN250" i="7" s="1"/>
  <c r="IN250" i="7" s="1"/>
  <c r="HT147" i="7"/>
  <c r="HT250" i="7" s="1"/>
  <c r="IE147" i="7"/>
  <c r="IE250" i="7" s="1"/>
  <c r="ID147" i="7"/>
  <c r="ID250" i="7" s="1"/>
  <c r="HY147" i="7"/>
  <c r="HY250" i="7" s="1"/>
  <c r="HO147" i="7"/>
  <c r="HO250" i="7" s="1"/>
  <c r="HW147" i="7"/>
  <c r="HW250" i="7" s="1"/>
  <c r="HR147" i="7"/>
  <c r="HR250" i="7" s="1"/>
  <c r="HO156" i="7"/>
  <c r="HO259" i="7" s="1"/>
  <c r="HY156" i="7"/>
  <c r="HY259" i="7" s="1"/>
  <c r="HW156" i="7"/>
  <c r="HW259" i="7" s="1"/>
  <c r="HU156" i="7"/>
  <c r="HU259" i="7" s="1"/>
  <c r="IE156" i="7"/>
  <c r="IE259" i="7" s="1"/>
  <c r="HR156" i="7"/>
  <c r="HR259" i="7" s="1"/>
  <c r="IC156" i="7"/>
  <c r="IC259" i="7" s="1"/>
  <c r="HN156" i="7"/>
  <c r="HN259" i="7" s="1"/>
  <c r="IN259" i="7" s="1"/>
  <c r="HZ156" i="7"/>
  <c r="HZ259" i="7" s="1"/>
  <c r="ID156" i="7"/>
  <c r="ID259" i="7" s="1"/>
  <c r="IB156" i="7"/>
  <c r="IB259" i="7" s="1"/>
  <c r="HP156" i="7"/>
  <c r="HP259" i="7" s="1"/>
  <c r="HS156" i="7"/>
  <c r="HS259" i="7" s="1"/>
  <c r="HX156" i="7"/>
  <c r="HX259" i="7" s="1"/>
  <c r="HT156" i="7"/>
  <c r="HT259" i="7" s="1"/>
  <c r="IE129" i="7"/>
  <c r="IE232" i="7" s="1"/>
  <c r="HZ129" i="7"/>
  <c r="HZ232" i="7" s="1"/>
  <c r="HP129" i="7"/>
  <c r="HP232" i="7" s="1"/>
  <c r="HS129" i="7"/>
  <c r="HS232" i="7" s="1"/>
  <c r="HR129" i="7"/>
  <c r="HR232" i="7" s="1"/>
  <c r="HX129" i="7"/>
  <c r="HX232" i="7" s="1"/>
  <c r="HT129" i="7"/>
  <c r="HT232" i="7" s="1"/>
  <c r="IC129" i="7"/>
  <c r="IC232" i="7" s="1"/>
  <c r="HN129" i="7"/>
  <c r="HN232" i="7" s="1"/>
  <c r="IN232" i="7" s="1"/>
  <c r="IB129" i="7"/>
  <c r="IB232" i="7" s="1"/>
  <c r="ID129" i="7"/>
  <c r="ID232" i="7" s="1"/>
  <c r="HY129" i="7"/>
  <c r="HY232" i="7" s="1"/>
  <c r="HW129" i="7"/>
  <c r="HW232" i="7" s="1"/>
  <c r="HO129" i="7"/>
  <c r="HO232" i="7" s="1"/>
  <c r="HU129" i="7"/>
  <c r="HU232" i="7" s="1"/>
  <c r="HU174" i="7"/>
  <c r="HU277" i="7" s="1"/>
  <c r="IB174" i="7"/>
  <c r="IB277" i="7" s="1"/>
  <c r="IC174" i="7"/>
  <c r="IC277" i="7" s="1"/>
  <c r="HP174" i="7"/>
  <c r="HP277" i="7" s="1"/>
  <c r="HZ174" i="7"/>
  <c r="HZ277" i="7" s="1"/>
  <c r="HN174" i="7"/>
  <c r="HN277" i="7" s="1"/>
  <c r="IN277" i="7" s="1"/>
  <c r="HX174" i="7"/>
  <c r="HX277" i="7" s="1"/>
  <c r="HS174" i="7"/>
  <c r="HS277" i="7" s="1"/>
  <c r="ID174" i="7"/>
  <c r="ID277" i="7" s="1"/>
  <c r="HO174" i="7"/>
  <c r="HO277" i="7" s="1"/>
  <c r="HY174" i="7"/>
  <c r="HY277" i="7" s="1"/>
  <c r="HW174" i="7"/>
  <c r="HW277" i="7" s="1"/>
  <c r="IE174" i="7"/>
  <c r="IE277" i="7" s="1"/>
  <c r="HR174" i="7"/>
  <c r="HR277" i="7" s="1"/>
  <c r="HT174" i="7"/>
  <c r="HT277" i="7" s="1"/>
  <c r="AP10" i="9"/>
  <c r="AQ8" i="9"/>
  <c r="B18" i="5"/>
  <c r="C18" i="5" s="1"/>
  <c r="AP12" i="9" l="1"/>
  <c r="HN72" i="9"/>
  <c r="HS72" i="9"/>
  <c r="GM114" i="9"/>
  <c r="HM114" i="9"/>
  <c r="HQ72" i="9"/>
  <c r="GM96" i="9"/>
  <c r="GM105" i="9"/>
  <c r="HM105" i="9"/>
  <c r="HR72" i="9"/>
  <c r="GN118" i="9"/>
  <c r="GO118" i="9" s="1"/>
  <c r="HN118" i="9"/>
  <c r="HO118" i="9"/>
  <c r="GM83" i="9"/>
  <c r="GN83" i="9" s="1"/>
  <c r="GV72" i="9"/>
  <c r="HV72" i="9"/>
  <c r="HM96" i="9"/>
  <c r="HO115" i="9"/>
  <c r="GM113" i="9"/>
  <c r="HM113" i="9"/>
  <c r="GU122" i="9"/>
  <c r="HU122" i="9"/>
  <c r="GM91" i="9"/>
  <c r="GM69" i="9"/>
  <c r="HM69" i="9"/>
  <c r="GM95" i="9"/>
  <c r="HM95" i="9"/>
  <c r="GM64" i="9"/>
  <c r="HM64" i="9"/>
  <c r="GM121" i="9"/>
  <c r="HM121" i="9"/>
  <c r="GQ115" i="9"/>
  <c r="HQ115" i="9"/>
  <c r="HP115" i="9"/>
  <c r="GM93" i="9"/>
  <c r="GN93" i="9" s="1"/>
  <c r="GO93" i="9" s="1"/>
  <c r="HM93" i="9"/>
  <c r="HM115" i="9"/>
  <c r="GM66" i="9"/>
  <c r="HM66" i="9"/>
  <c r="GM110" i="9"/>
  <c r="HM110" i="9"/>
  <c r="GM75" i="9"/>
  <c r="HM75" i="9"/>
  <c r="HO72" i="9"/>
  <c r="HP72" i="9"/>
  <c r="HT72" i="9"/>
  <c r="HN115" i="9"/>
  <c r="HU72" i="9"/>
  <c r="IH280" i="7"/>
  <c r="BQ25" i="7"/>
  <c r="BP26" i="7"/>
  <c r="IO259" i="7"/>
  <c r="IP259" i="7" s="1"/>
  <c r="BO27" i="7"/>
  <c r="IH262" i="7"/>
  <c r="II262" i="7" s="1"/>
  <c r="IJ262" i="7" s="1"/>
  <c r="IK262" i="7" s="1"/>
  <c r="IL262" i="7" s="1"/>
  <c r="IM262" i="7" s="1"/>
  <c r="IO277" i="7"/>
  <c r="IP277" i="7" s="1"/>
  <c r="IQ277" i="7" s="1"/>
  <c r="IR277" i="7" s="1"/>
  <c r="IS277" i="7" s="1"/>
  <c r="IT277" i="7" s="1"/>
  <c r="IU277" i="7" s="1"/>
  <c r="IV277" i="7" s="1"/>
  <c r="IW277" i="7" s="1"/>
  <c r="IX277" i="7" s="1"/>
  <c r="IY277" i="7" s="1"/>
  <c r="IZ277" i="7" s="1"/>
  <c r="JA277" i="7" s="1"/>
  <c r="JB277" i="7" s="1"/>
  <c r="JC277" i="7" s="1"/>
  <c r="JD277" i="7" s="1"/>
  <c r="JE277" i="7" s="1"/>
  <c r="IO241" i="7"/>
  <c r="IP241" i="7" s="1"/>
  <c r="II280" i="7"/>
  <c r="IJ280" i="7" s="1"/>
  <c r="IK280" i="7" s="1"/>
  <c r="IL280" i="7" s="1"/>
  <c r="IM280" i="7" s="1"/>
  <c r="IH271" i="7"/>
  <c r="II271" i="7" s="1"/>
  <c r="IJ271" i="7" s="1"/>
  <c r="IK271" i="7" s="1"/>
  <c r="IL271" i="7" s="1"/>
  <c r="IM271" i="7" s="1"/>
  <c r="IO250" i="7"/>
  <c r="IP250" i="7" s="1"/>
  <c r="IQ267" i="7"/>
  <c r="IR267" i="7" s="1"/>
  <c r="IS267" i="7" s="1"/>
  <c r="IT267" i="7" s="1"/>
  <c r="IU267" i="7" s="1"/>
  <c r="IV267" i="7" s="1"/>
  <c r="IW267" i="7" s="1"/>
  <c r="IX267" i="7" s="1"/>
  <c r="IY267" i="7" s="1"/>
  <c r="IZ267" i="7" s="1"/>
  <c r="JA267" i="7" s="1"/>
  <c r="JB267" i="7" s="1"/>
  <c r="JC267" i="7" s="1"/>
  <c r="JD267" i="7" s="1"/>
  <c r="JE267" i="7" s="1"/>
  <c r="BR24" i="7"/>
  <c r="IO232" i="7"/>
  <c r="IP232" i="7" s="1"/>
  <c r="BS23" i="7"/>
  <c r="IQ276" i="7"/>
  <c r="IR276" i="7" s="1"/>
  <c r="IS276" i="7" s="1"/>
  <c r="IT276" i="7" s="1"/>
  <c r="IU276" i="7" s="1"/>
  <c r="IV276" i="7" s="1"/>
  <c r="IW276" i="7" s="1"/>
  <c r="IX276" i="7" s="1"/>
  <c r="IY276" i="7" s="1"/>
  <c r="IZ276" i="7" s="1"/>
  <c r="JA276" i="7" s="1"/>
  <c r="JB276" i="7" s="1"/>
  <c r="JC276" i="7" s="1"/>
  <c r="JD276" i="7" s="1"/>
  <c r="JE276" i="7" s="1"/>
  <c r="IO268" i="7"/>
  <c r="IP268" i="7" s="1"/>
  <c r="IQ231" i="7"/>
  <c r="IR231" i="7" s="1"/>
  <c r="IS231" i="7" s="1"/>
  <c r="IT231" i="7" s="1"/>
  <c r="IU231" i="7" s="1"/>
  <c r="IV231" i="7" s="1"/>
  <c r="IW231" i="7" s="1"/>
  <c r="IX231" i="7" s="1"/>
  <c r="IY231" i="7" s="1"/>
  <c r="IZ231" i="7" s="1"/>
  <c r="JA231" i="7" s="1"/>
  <c r="JB231" i="7" s="1"/>
  <c r="JC231" i="7" s="1"/>
  <c r="JD231" i="7" s="1"/>
  <c r="JE231" i="7" s="1"/>
  <c r="BN28" i="7"/>
  <c r="IQ222" i="7"/>
  <c r="IR222" i="7" s="1"/>
  <c r="IS222" i="7" s="1"/>
  <c r="IT222" i="7" s="1"/>
  <c r="IU222" i="7" s="1"/>
  <c r="IV222" i="7" s="1"/>
  <c r="IW222" i="7" s="1"/>
  <c r="IX222" i="7" s="1"/>
  <c r="IY222" i="7" s="1"/>
  <c r="IZ222" i="7" s="1"/>
  <c r="JA222" i="7" s="1"/>
  <c r="JB222" i="7" s="1"/>
  <c r="JC222" i="7" s="1"/>
  <c r="JD222" i="7" s="1"/>
  <c r="JE222" i="7" s="1"/>
  <c r="BM29" i="7"/>
  <c r="HL169" i="7"/>
  <c r="HL272" i="7" s="1"/>
  <c r="HM169" i="7"/>
  <c r="HM272" i="7" s="1"/>
  <c r="HG169" i="7"/>
  <c r="HG272" i="7" s="1"/>
  <c r="IG272" i="7" s="1"/>
  <c r="HV169" i="7"/>
  <c r="HV272" i="7" s="1"/>
  <c r="HH169" i="7"/>
  <c r="HH272" i="7" s="1"/>
  <c r="IA169" i="7"/>
  <c r="IA272" i="7" s="1"/>
  <c r="HK169" i="7"/>
  <c r="HK272" i="7" s="1"/>
  <c r="HI169" i="7"/>
  <c r="HI272" i="7" s="1"/>
  <c r="HQ169" i="7"/>
  <c r="HQ272" i="7" s="1"/>
  <c r="HJ169" i="7"/>
  <c r="HJ272" i="7" s="1"/>
  <c r="HE179" i="7"/>
  <c r="HM178" i="7"/>
  <c r="HM281" i="7" s="1"/>
  <c r="HG178" i="7"/>
  <c r="HG281" i="7" s="1"/>
  <c r="IG281" i="7" s="1"/>
  <c r="IA178" i="7"/>
  <c r="IA281" i="7" s="1"/>
  <c r="HH178" i="7"/>
  <c r="HH281" i="7" s="1"/>
  <c r="HQ178" i="7"/>
  <c r="HQ281" i="7" s="1"/>
  <c r="HI178" i="7"/>
  <c r="HI281" i="7" s="1"/>
  <c r="HV178" i="7"/>
  <c r="HV281" i="7" s="1"/>
  <c r="HJ178" i="7"/>
  <c r="HJ281" i="7" s="1"/>
  <c r="HK178" i="7"/>
  <c r="HK281" i="7" s="1"/>
  <c r="HL178" i="7"/>
  <c r="HL281" i="7" s="1"/>
  <c r="HT139" i="7"/>
  <c r="HT242" i="7" s="1"/>
  <c r="HW139" i="7"/>
  <c r="HW242" i="7" s="1"/>
  <c r="HR139" i="7"/>
  <c r="HR242" i="7" s="1"/>
  <c r="IB139" i="7"/>
  <c r="IB242" i="7" s="1"/>
  <c r="IE139" i="7"/>
  <c r="IE242" i="7" s="1"/>
  <c r="HZ139" i="7"/>
  <c r="HZ242" i="7" s="1"/>
  <c r="HU139" i="7"/>
  <c r="HU242" i="7" s="1"/>
  <c r="HP139" i="7"/>
  <c r="HP242" i="7" s="1"/>
  <c r="HS139" i="7"/>
  <c r="HS242" i="7" s="1"/>
  <c r="IC139" i="7"/>
  <c r="IC242" i="7" s="1"/>
  <c r="HX139" i="7"/>
  <c r="HX242" i="7" s="1"/>
  <c r="HO139" i="7"/>
  <c r="HO242" i="7" s="1"/>
  <c r="HN139" i="7"/>
  <c r="HN242" i="7" s="1"/>
  <c r="IN242" i="7" s="1"/>
  <c r="ID139" i="7"/>
  <c r="ID242" i="7" s="1"/>
  <c r="HY139" i="7"/>
  <c r="HY242" i="7" s="1"/>
  <c r="HP157" i="7"/>
  <c r="HP260" i="7" s="1"/>
  <c r="HZ157" i="7"/>
  <c r="HZ260" i="7" s="1"/>
  <c r="HN157" i="7"/>
  <c r="HN260" i="7" s="1"/>
  <c r="IN260" i="7" s="1"/>
  <c r="HX157" i="7"/>
  <c r="HX260" i="7" s="1"/>
  <c r="HS157" i="7"/>
  <c r="HS260" i="7" s="1"/>
  <c r="ID157" i="7"/>
  <c r="ID260" i="7" s="1"/>
  <c r="IC157" i="7"/>
  <c r="IC260" i="7" s="1"/>
  <c r="HO157" i="7"/>
  <c r="HO260" i="7" s="1"/>
  <c r="HT157" i="7"/>
  <c r="HT260" i="7" s="1"/>
  <c r="HW157" i="7"/>
  <c r="HW260" i="7" s="1"/>
  <c r="HY157" i="7"/>
  <c r="HY260" i="7" s="1"/>
  <c r="IB157" i="7"/>
  <c r="IB260" i="7" s="1"/>
  <c r="IE157" i="7"/>
  <c r="IE260" i="7" s="1"/>
  <c r="HU157" i="7"/>
  <c r="HU260" i="7" s="1"/>
  <c r="HR157" i="7"/>
  <c r="HR260" i="7" s="1"/>
  <c r="ID166" i="7"/>
  <c r="ID269" i="7" s="1"/>
  <c r="HZ166" i="7"/>
  <c r="HZ269" i="7" s="1"/>
  <c r="IB166" i="7"/>
  <c r="IB269" i="7" s="1"/>
  <c r="IE166" i="7"/>
  <c r="IE269" i="7" s="1"/>
  <c r="HT166" i="7"/>
  <c r="HT269" i="7" s="1"/>
  <c r="HX166" i="7"/>
  <c r="HX269" i="7" s="1"/>
  <c r="HP166" i="7"/>
  <c r="HP269" i="7" s="1"/>
  <c r="IC166" i="7"/>
  <c r="IC269" i="7" s="1"/>
  <c r="HW166" i="7"/>
  <c r="HW269" i="7" s="1"/>
  <c r="HY166" i="7"/>
  <c r="HY269" i="7" s="1"/>
  <c r="HS166" i="7"/>
  <c r="HS269" i="7" s="1"/>
  <c r="HR166" i="7"/>
  <c r="HR269" i="7" s="1"/>
  <c r="HU166" i="7"/>
  <c r="HU269" i="7" s="1"/>
  <c r="HO166" i="7"/>
  <c r="HO269" i="7" s="1"/>
  <c r="HN166" i="7"/>
  <c r="HN269" i="7" s="1"/>
  <c r="IN269" i="7" s="1"/>
  <c r="HT175" i="7"/>
  <c r="HT278" i="7" s="1"/>
  <c r="IB175" i="7"/>
  <c r="IB278" i="7" s="1"/>
  <c r="ID175" i="7"/>
  <c r="ID278" i="7" s="1"/>
  <c r="HP175" i="7"/>
  <c r="HP278" i="7" s="1"/>
  <c r="HR175" i="7"/>
  <c r="HR278" i="7" s="1"/>
  <c r="HZ175" i="7"/>
  <c r="HZ278" i="7" s="1"/>
  <c r="HO175" i="7"/>
  <c r="HO278" i="7" s="1"/>
  <c r="HS175" i="7"/>
  <c r="HS278" i="7" s="1"/>
  <c r="HY175" i="7"/>
  <c r="HY278" i="7" s="1"/>
  <c r="HW175" i="7"/>
  <c r="HW278" i="7" s="1"/>
  <c r="HX175" i="7"/>
  <c r="HX278" i="7" s="1"/>
  <c r="IE175" i="7"/>
  <c r="IE278" i="7" s="1"/>
  <c r="HN175" i="7"/>
  <c r="HN278" i="7" s="1"/>
  <c r="IN278" i="7" s="1"/>
  <c r="IC175" i="7"/>
  <c r="IC278" i="7" s="1"/>
  <c r="HU175" i="7"/>
  <c r="HU278" i="7" s="1"/>
  <c r="HN148" i="7"/>
  <c r="HN251" i="7" s="1"/>
  <c r="IN251" i="7" s="1"/>
  <c r="ID148" i="7"/>
  <c r="ID251" i="7" s="1"/>
  <c r="HY148" i="7"/>
  <c r="HY251" i="7" s="1"/>
  <c r="IC148" i="7"/>
  <c r="IC251" i="7" s="1"/>
  <c r="HO148" i="7"/>
  <c r="HO251" i="7" s="1"/>
  <c r="HT148" i="7"/>
  <c r="HT251" i="7" s="1"/>
  <c r="HW148" i="7"/>
  <c r="HW251" i="7" s="1"/>
  <c r="HR148" i="7"/>
  <c r="HR251" i="7" s="1"/>
  <c r="IB148" i="7"/>
  <c r="IB251" i="7" s="1"/>
  <c r="IE148" i="7"/>
  <c r="IE251" i="7" s="1"/>
  <c r="HZ148" i="7"/>
  <c r="HZ251" i="7" s="1"/>
  <c r="HX148" i="7"/>
  <c r="HX251" i="7" s="1"/>
  <c r="HU148" i="7"/>
  <c r="HU251" i="7" s="1"/>
  <c r="HP148" i="7"/>
  <c r="HP251" i="7" s="1"/>
  <c r="HS148" i="7"/>
  <c r="HS251" i="7" s="1"/>
  <c r="AQ10" i="9"/>
  <c r="AR8" i="9"/>
  <c r="B19" i="5"/>
  <c r="C19" i="5" s="1"/>
  <c r="AQ12" i="9" l="1"/>
  <c r="HN83" i="9"/>
  <c r="GN91" i="9"/>
  <c r="HN91" i="9"/>
  <c r="GN75" i="9"/>
  <c r="HN75" i="9"/>
  <c r="HO93" i="9"/>
  <c r="GN64" i="9"/>
  <c r="HN64" i="9"/>
  <c r="GW72" i="9"/>
  <c r="HW72" i="9"/>
  <c r="GO83" i="9"/>
  <c r="HO83" i="9"/>
  <c r="GN105" i="9"/>
  <c r="HN105" i="9"/>
  <c r="GV122" i="9"/>
  <c r="HV122" i="9"/>
  <c r="GN114" i="9"/>
  <c r="HN114" i="9"/>
  <c r="GP93" i="9"/>
  <c r="HP93" i="9"/>
  <c r="GN95" i="9"/>
  <c r="HN95" i="9"/>
  <c r="GN113" i="9"/>
  <c r="HN113" i="9"/>
  <c r="GN96" i="9"/>
  <c r="HN96" i="9"/>
  <c r="HN93" i="9"/>
  <c r="GR115" i="9"/>
  <c r="HR115" i="9"/>
  <c r="GP118" i="9"/>
  <c r="HP118" i="9"/>
  <c r="GN121" i="9"/>
  <c r="HN121" i="9"/>
  <c r="GN110" i="9"/>
  <c r="HN110" i="9"/>
  <c r="GN66" i="9"/>
  <c r="HN66" i="9"/>
  <c r="GN69" i="9"/>
  <c r="HN69" i="9"/>
  <c r="BS24" i="7"/>
  <c r="IO251" i="7"/>
  <c r="IP251" i="7" s="1"/>
  <c r="IQ251" i="7" s="1"/>
  <c r="IR251" i="7" s="1"/>
  <c r="IS251" i="7" s="1"/>
  <c r="IT251" i="7" s="1"/>
  <c r="IU251" i="7" s="1"/>
  <c r="IV251" i="7" s="1"/>
  <c r="IW251" i="7" s="1"/>
  <c r="IX251" i="7" s="1"/>
  <c r="IY251" i="7" s="1"/>
  <c r="IZ251" i="7" s="1"/>
  <c r="JA251" i="7" s="1"/>
  <c r="JB251" i="7" s="1"/>
  <c r="JC251" i="7" s="1"/>
  <c r="JD251" i="7" s="1"/>
  <c r="JE251" i="7" s="1"/>
  <c r="IO269" i="7"/>
  <c r="IP269" i="7" s="1"/>
  <c r="BR26" i="7" s="1"/>
  <c r="IO242" i="7"/>
  <c r="IP242" i="7" s="1"/>
  <c r="BO29" i="7" s="1"/>
  <c r="IH272" i="7"/>
  <c r="II272" i="7" s="1"/>
  <c r="IJ272" i="7" s="1"/>
  <c r="IK272" i="7" s="1"/>
  <c r="IL272" i="7" s="1"/>
  <c r="IM272" i="7" s="1"/>
  <c r="BP27" i="7"/>
  <c r="IQ250" i="7"/>
  <c r="IR250" i="7" s="1"/>
  <c r="IS250" i="7" s="1"/>
  <c r="IT250" i="7" s="1"/>
  <c r="IU250" i="7" s="1"/>
  <c r="IV250" i="7" s="1"/>
  <c r="IW250" i="7" s="1"/>
  <c r="IX250" i="7" s="1"/>
  <c r="IY250" i="7" s="1"/>
  <c r="IZ250" i="7" s="1"/>
  <c r="JA250" i="7" s="1"/>
  <c r="JB250" i="7" s="1"/>
  <c r="JC250" i="7" s="1"/>
  <c r="JD250" i="7" s="1"/>
  <c r="JE250" i="7" s="1"/>
  <c r="IQ259" i="7"/>
  <c r="IR259" i="7" s="1"/>
  <c r="IS259" i="7" s="1"/>
  <c r="IT259" i="7" s="1"/>
  <c r="IU259" i="7" s="1"/>
  <c r="IV259" i="7" s="1"/>
  <c r="IW259" i="7" s="1"/>
  <c r="IX259" i="7" s="1"/>
  <c r="IY259" i="7" s="1"/>
  <c r="IZ259" i="7" s="1"/>
  <c r="JA259" i="7" s="1"/>
  <c r="JB259" i="7" s="1"/>
  <c r="JC259" i="7" s="1"/>
  <c r="JD259" i="7" s="1"/>
  <c r="JE259" i="7" s="1"/>
  <c r="BQ26" i="7"/>
  <c r="IQ241" i="7"/>
  <c r="IR241" i="7" s="1"/>
  <c r="IS241" i="7" s="1"/>
  <c r="IT241" i="7" s="1"/>
  <c r="IU241" i="7" s="1"/>
  <c r="IV241" i="7" s="1"/>
  <c r="IW241" i="7" s="1"/>
  <c r="IX241" i="7" s="1"/>
  <c r="IY241" i="7" s="1"/>
  <c r="IZ241" i="7" s="1"/>
  <c r="JA241" i="7" s="1"/>
  <c r="JB241" i="7" s="1"/>
  <c r="JC241" i="7" s="1"/>
  <c r="JD241" i="7" s="1"/>
  <c r="JE241" i="7" s="1"/>
  <c r="BO28" i="7"/>
  <c r="IO278" i="7"/>
  <c r="IP278" i="7" s="1"/>
  <c r="IO260" i="7"/>
  <c r="IP260" i="7" s="1"/>
  <c r="BN29" i="7"/>
  <c r="IQ232" i="7"/>
  <c r="IR232" i="7" s="1"/>
  <c r="IS232" i="7" s="1"/>
  <c r="IT232" i="7" s="1"/>
  <c r="IU232" i="7" s="1"/>
  <c r="IV232" i="7" s="1"/>
  <c r="IW232" i="7" s="1"/>
  <c r="IX232" i="7" s="1"/>
  <c r="IY232" i="7" s="1"/>
  <c r="IZ232" i="7" s="1"/>
  <c r="JA232" i="7" s="1"/>
  <c r="JB232" i="7" s="1"/>
  <c r="JC232" i="7" s="1"/>
  <c r="JD232" i="7" s="1"/>
  <c r="JE232" i="7" s="1"/>
  <c r="IQ268" i="7"/>
  <c r="IR268" i="7" s="1"/>
  <c r="IS268" i="7" s="1"/>
  <c r="IT268" i="7" s="1"/>
  <c r="IU268" i="7" s="1"/>
  <c r="IV268" i="7" s="1"/>
  <c r="IW268" i="7" s="1"/>
  <c r="IX268" i="7" s="1"/>
  <c r="IY268" i="7" s="1"/>
  <c r="IZ268" i="7" s="1"/>
  <c r="JA268" i="7" s="1"/>
  <c r="JB268" i="7" s="1"/>
  <c r="JC268" i="7" s="1"/>
  <c r="JD268" i="7" s="1"/>
  <c r="JE268" i="7" s="1"/>
  <c r="BR25" i="7"/>
  <c r="IH281" i="7"/>
  <c r="II281" i="7" s="1"/>
  <c r="IJ281" i="7" s="1"/>
  <c r="IK281" i="7" s="1"/>
  <c r="IL281" i="7" s="1"/>
  <c r="IM281" i="7" s="1"/>
  <c r="HG179" i="7"/>
  <c r="HG282" i="7" s="1"/>
  <c r="IG282" i="7" s="1"/>
  <c r="IA179" i="7"/>
  <c r="IA282" i="7" s="1"/>
  <c r="HH179" i="7"/>
  <c r="HH282" i="7" s="1"/>
  <c r="HQ179" i="7"/>
  <c r="HQ282" i="7" s="1"/>
  <c r="HV179" i="7"/>
  <c r="HV282" i="7" s="1"/>
  <c r="HI179" i="7"/>
  <c r="HI282" i="7" s="1"/>
  <c r="HJ179" i="7"/>
  <c r="HJ282" i="7" s="1"/>
  <c r="HK179" i="7"/>
  <c r="HK282" i="7" s="1"/>
  <c r="HL179" i="7"/>
  <c r="HL282" i="7" s="1"/>
  <c r="HM179" i="7"/>
  <c r="HM282" i="7" s="1"/>
  <c r="ID149" i="7"/>
  <c r="ID252" i="7" s="1"/>
  <c r="HZ149" i="7"/>
  <c r="HZ252" i="7" s="1"/>
  <c r="HS149" i="7"/>
  <c r="HS252" i="7" s="1"/>
  <c r="HO149" i="7"/>
  <c r="HO252" i="7" s="1"/>
  <c r="HT149" i="7"/>
  <c r="HT252" i="7" s="1"/>
  <c r="HP149" i="7"/>
  <c r="HP252" i="7" s="1"/>
  <c r="IE149" i="7"/>
  <c r="IE252" i="7" s="1"/>
  <c r="IB149" i="7"/>
  <c r="IB252" i="7" s="1"/>
  <c r="HR149" i="7"/>
  <c r="HR252" i="7" s="1"/>
  <c r="HY149" i="7"/>
  <c r="HY252" i="7" s="1"/>
  <c r="HU149" i="7"/>
  <c r="HU252" i="7" s="1"/>
  <c r="HW149" i="7"/>
  <c r="HW252" i="7" s="1"/>
  <c r="IC149" i="7"/>
  <c r="IC252" i="7" s="1"/>
  <c r="HX149" i="7"/>
  <c r="HX252" i="7" s="1"/>
  <c r="HN149" i="7"/>
  <c r="HN252" i="7" s="1"/>
  <c r="IN252" i="7" s="1"/>
  <c r="IC176" i="7"/>
  <c r="IC279" i="7" s="1"/>
  <c r="HP176" i="7"/>
  <c r="HP279" i="7" s="1"/>
  <c r="HR176" i="7"/>
  <c r="HR279" i="7" s="1"/>
  <c r="HX176" i="7"/>
  <c r="HX279" i="7" s="1"/>
  <c r="HS176" i="7"/>
  <c r="HS279" i="7" s="1"/>
  <c r="HN176" i="7"/>
  <c r="HN279" i="7" s="1"/>
  <c r="IN279" i="7" s="1"/>
  <c r="HU176" i="7"/>
  <c r="HU279" i="7" s="1"/>
  <c r="ID176" i="7"/>
  <c r="ID279" i="7" s="1"/>
  <c r="HY176" i="7"/>
  <c r="HY279" i="7" s="1"/>
  <c r="HT176" i="7"/>
  <c r="HT279" i="7" s="1"/>
  <c r="HO176" i="7"/>
  <c r="HO279" i="7" s="1"/>
  <c r="HZ176" i="7"/>
  <c r="HZ279" i="7" s="1"/>
  <c r="IB176" i="7"/>
  <c r="IB279" i="7" s="1"/>
  <c r="HW176" i="7"/>
  <c r="HW279" i="7" s="1"/>
  <c r="IE176" i="7"/>
  <c r="IE279" i="7" s="1"/>
  <c r="HT167" i="7"/>
  <c r="HT270" i="7" s="1"/>
  <c r="HO167" i="7"/>
  <c r="HO270" i="7" s="1"/>
  <c r="HY167" i="7"/>
  <c r="HY270" i="7" s="1"/>
  <c r="IB167" i="7"/>
  <c r="IB270" i="7" s="1"/>
  <c r="HW167" i="7"/>
  <c r="HW270" i="7" s="1"/>
  <c r="IE167" i="7"/>
  <c r="IE270" i="7" s="1"/>
  <c r="HR167" i="7"/>
  <c r="HR270" i="7" s="1"/>
  <c r="HU167" i="7"/>
  <c r="HU270" i="7" s="1"/>
  <c r="HS167" i="7"/>
  <c r="HS270" i="7" s="1"/>
  <c r="HZ167" i="7"/>
  <c r="HZ270" i="7" s="1"/>
  <c r="ID167" i="7"/>
  <c r="ID270" i="7" s="1"/>
  <c r="IC167" i="7"/>
  <c r="IC270" i="7" s="1"/>
  <c r="HP167" i="7"/>
  <c r="HP270" i="7" s="1"/>
  <c r="HN167" i="7"/>
  <c r="HN270" i="7" s="1"/>
  <c r="IN270" i="7" s="1"/>
  <c r="HX167" i="7"/>
  <c r="HX270" i="7" s="1"/>
  <c r="IE158" i="7"/>
  <c r="IE261" i="7" s="1"/>
  <c r="HZ158" i="7"/>
  <c r="HZ261" i="7" s="1"/>
  <c r="HR158" i="7"/>
  <c r="HR261" i="7" s="1"/>
  <c r="HU158" i="7"/>
  <c r="HU261" i="7" s="1"/>
  <c r="IC158" i="7"/>
  <c r="IC261" i="7" s="1"/>
  <c r="HP158" i="7"/>
  <c r="HP261" i="7" s="1"/>
  <c r="HS158" i="7"/>
  <c r="HS261" i="7" s="1"/>
  <c r="HT158" i="7"/>
  <c r="HT261" i="7" s="1"/>
  <c r="HX158" i="7"/>
  <c r="HX261" i="7" s="1"/>
  <c r="IB158" i="7"/>
  <c r="IB261" i="7" s="1"/>
  <c r="HN158" i="7"/>
  <c r="HN261" i="7" s="1"/>
  <c r="IN261" i="7" s="1"/>
  <c r="ID158" i="7"/>
  <c r="ID261" i="7" s="1"/>
  <c r="HY158" i="7"/>
  <c r="HY261" i="7" s="1"/>
  <c r="HW158" i="7"/>
  <c r="HW261" i="7" s="1"/>
  <c r="HO158" i="7"/>
  <c r="HO261" i="7" s="1"/>
  <c r="AR10" i="9"/>
  <c r="AS8" i="9"/>
  <c r="B20" i="5"/>
  <c r="C20" i="5" s="1"/>
  <c r="AR12" i="9" l="1"/>
  <c r="GO113" i="9"/>
  <c r="HO113" i="9"/>
  <c r="GW122" i="9"/>
  <c r="HW122" i="9"/>
  <c r="GO64" i="9"/>
  <c r="HO64" i="9"/>
  <c r="GX72" i="9"/>
  <c r="HX72" i="9"/>
  <c r="GO114" i="9"/>
  <c r="HO114" i="9"/>
  <c r="GO95" i="9"/>
  <c r="HO95" i="9"/>
  <c r="GO105" i="9"/>
  <c r="HO105" i="9"/>
  <c r="GO121" i="9"/>
  <c r="HO121" i="9"/>
  <c r="GQ118" i="9"/>
  <c r="HQ118" i="9"/>
  <c r="GO66" i="9"/>
  <c r="HO66" i="9"/>
  <c r="GS115" i="9"/>
  <c r="HS115" i="9"/>
  <c r="GO75" i="9"/>
  <c r="HO75" i="9"/>
  <c r="GQ93" i="9"/>
  <c r="HQ93" i="9"/>
  <c r="GP83" i="9"/>
  <c r="HP83" i="9"/>
  <c r="GO96" i="9"/>
  <c r="HO96" i="9"/>
  <c r="GO69" i="9"/>
  <c r="HO69" i="9"/>
  <c r="GO110" i="9"/>
  <c r="HO110" i="9"/>
  <c r="GO91" i="9"/>
  <c r="HO91" i="9"/>
  <c r="IQ269" i="7"/>
  <c r="IR269" i="7" s="1"/>
  <c r="IS269" i="7" s="1"/>
  <c r="IT269" i="7" s="1"/>
  <c r="IU269" i="7" s="1"/>
  <c r="IV269" i="7" s="1"/>
  <c r="IW269" i="7" s="1"/>
  <c r="IX269" i="7" s="1"/>
  <c r="IY269" i="7" s="1"/>
  <c r="IZ269" i="7" s="1"/>
  <c r="JA269" i="7" s="1"/>
  <c r="JB269" i="7" s="1"/>
  <c r="JC269" i="7" s="1"/>
  <c r="JD269" i="7" s="1"/>
  <c r="JE269" i="7" s="1"/>
  <c r="IQ242" i="7"/>
  <c r="IR242" i="7" s="1"/>
  <c r="IS242" i="7" s="1"/>
  <c r="IT242" i="7" s="1"/>
  <c r="IU242" i="7" s="1"/>
  <c r="IV242" i="7" s="1"/>
  <c r="IW242" i="7" s="1"/>
  <c r="IX242" i="7" s="1"/>
  <c r="IY242" i="7" s="1"/>
  <c r="IZ242" i="7" s="1"/>
  <c r="JA242" i="7" s="1"/>
  <c r="JB242" i="7" s="1"/>
  <c r="JC242" i="7" s="1"/>
  <c r="JD242" i="7" s="1"/>
  <c r="JE242" i="7" s="1"/>
  <c r="BP28" i="7"/>
  <c r="IO252" i="7"/>
  <c r="IP252" i="7" s="1"/>
  <c r="IQ252" i="7" s="1"/>
  <c r="IR252" i="7" s="1"/>
  <c r="IS252" i="7" s="1"/>
  <c r="IT252" i="7" s="1"/>
  <c r="IU252" i="7" s="1"/>
  <c r="IV252" i="7" s="1"/>
  <c r="IW252" i="7" s="1"/>
  <c r="IX252" i="7" s="1"/>
  <c r="IY252" i="7" s="1"/>
  <c r="IZ252" i="7" s="1"/>
  <c r="JA252" i="7" s="1"/>
  <c r="JB252" i="7" s="1"/>
  <c r="JC252" i="7" s="1"/>
  <c r="JD252" i="7" s="1"/>
  <c r="JE252" i="7" s="1"/>
  <c r="IO261" i="7"/>
  <c r="IP261" i="7" s="1"/>
  <c r="BQ27" i="7"/>
  <c r="IQ260" i="7"/>
  <c r="IR260" i="7" s="1"/>
  <c r="IS260" i="7" s="1"/>
  <c r="IT260" i="7" s="1"/>
  <c r="IU260" i="7" s="1"/>
  <c r="IV260" i="7" s="1"/>
  <c r="IW260" i="7" s="1"/>
  <c r="IX260" i="7" s="1"/>
  <c r="IY260" i="7" s="1"/>
  <c r="IZ260" i="7" s="1"/>
  <c r="JA260" i="7" s="1"/>
  <c r="JB260" i="7" s="1"/>
  <c r="JC260" i="7" s="1"/>
  <c r="JD260" i="7" s="1"/>
  <c r="JE260" i="7" s="1"/>
  <c r="IQ278" i="7"/>
  <c r="IR278" i="7" s="1"/>
  <c r="IS278" i="7" s="1"/>
  <c r="IT278" i="7" s="1"/>
  <c r="IU278" i="7" s="1"/>
  <c r="IV278" i="7" s="1"/>
  <c r="IW278" i="7" s="1"/>
  <c r="IX278" i="7" s="1"/>
  <c r="IY278" i="7" s="1"/>
  <c r="IZ278" i="7" s="1"/>
  <c r="JA278" i="7" s="1"/>
  <c r="JB278" i="7" s="1"/>
  <c r="JC278" i="7" s="1"/>
  <c r="JD278" i="7" s="1"/>
  <c r="JE278" i="7" s="1"/>
  <c r="BS25" i="7"/>
  <c r="IH282" i="7"/>
  <c r="II282" i="7" s="1"/>
  <c r="IJ282" i="7" s="1"/>
  <c r="IK282" i="7" s="1"/>
  <c r="IL282" i="7" s="1"/>
  <c r="IM282" i="7" s="1"/>
  <c r="IO279" i="7"/>
  <c r="IP279" i="7" s="1"/>
  <c r="IO270" i="7"/>
  <c r="IP270" i="7" s="1"/>
  <c r="HR177" i="7"/>
  <c r="HR280" i="7" s="1"/>
  <c r="HO177" i="7"/>
  <c r="HO280" i="7" s="1"/>
  <c r="HZ177" i="7"/>
  <c r="HZ280" i="7" s="1"/>
  <c r="HW177" i="7"/>
  <c r="HW280" i="7" s="1"/>
  <c r="HY177" i="7"/>
  <c r="HY280" i="7" s="1"/>
  <c r="IE177" i="7"/>
  <c r="IE280" i="7" s="1"/>
  <c r="HT177" i="7"/>
  <c r="HT280" i="7" s="1"/>
  <c r="IB177" i="7"/>
  <c r="IB280" i="7" s="1"/>
  <c r="HP177" i="7"/>
  <c r="HP280" i="7" s="1"/>
  <c r="HN177" i="7"/>
  <c r="HN280" i="7" s="1"/>
  <c r="IN280" i="7" s="1"/>
  <c r="IO280" i="7" s="1"/>
  <c r="ID177" i="7"/>
  <c r="ID280" i="7" s="1"/>
  <c r="IC177" i="7"/>
  <c r="IC280" i="7" s="1"/>
  <c r="HU177" i="7"/>
  <c r="HU280" i="7" s="1"/>
  <c r="HS177" i="7"/>
  <c r="HS280" i="7" s="1"/>
  <c r="HX177" i="7"/>
  <c r="HX280" i="7" s="1"/>
  <c r="HP168" i="7"/>
  <c r="HP271" i="7" s="1"/>
  <c r="HS168" i="7"/>
  <c r="HS271" i="7" s="1"/>
  <c r="HN168" i="7"/>
  <c r="HN271" i="7" s="1"/>
  <c r="IN271" i="7" s="1"/>
  <c r="HX168" i="7"/>
  <c r="HX271" i="7" s="1"/>
  <c r="IC168" i="7"/>
  <c r="IC271" i="7" s="1"/>
  <c r="HZ168" i="7"/>
  <c r="HZ271" i="7" s="1"/>
  <c r="ID168" i="7"/>
  <c r="ID271" i="7" s="1"/>
  <c r="HT168" i="7"/>
  <c r="HT271" i="7" s="1"/>
  <c r="HO168" i="7"/>
  <c r="HO271" i="7" s="1"/>
  <c r="HY168" i="7"/>
  <c r="HY271" i="7" s="1"/>
  <c r="IB168" i="7"/>
  <c r="IB271" i="7" s="1"/>
  <c r="HW168" i="7"/>
  <c r="HW271" i="7" s="1"/>
  <c r="IE168" i="7"/>
  <c r="IE271" i="7" s="1"/>
  <c r="HU168" i="7"/>
  <c r="HU271" i="7" s="1"/>
  <c r="HR168" i="7"/>
  <c r="HR271" i="7" s="1"/>
  <c r="IC159" i="7"/>
  <c r="IC262" i="7" s="1"/>
  <c r="IE159" i="7"/>
  <c r="IE262" i="7" s="1"/>
  <c r="HP159" i="7"/>
  <c r="HP262" i="7" s="1"/>
  <c r="HN159" i="7"/>
  <c r="HN262" i="7" s="1"/>
  <c r="IN262" i="7" s="1"/>
  <c r="HX159" i="7"/>
  <c r="HX262" i="7" s="1"/>
  <c r="ID159" i="7"/>
  <c r="ID262" i="7" s="1"/>
  <c r="HZ159" i="7"/>
  <c r="HZ262" i="7" s="1"/>
  <c r="HT159" i="7"/>
  <c r="HT262" i="7" s="1"/>
  <c r="HS159" i="7"/>
  <c r="HS262" i="7" s="1"/>
  <c r="HY159" i="7"/>
  <c r="HY262" i="7" s="1"/>
  <c r="IB159" i="7"/>
  <c r="IB262" i="7" s="1"/>
  <c r="HO159" i="7"/>
  <c r="HO262" i="7" s="1"/>
  <c r="HU159" i="7"/>
  <c r="HU262" i="7" s="1"/>
  <c r="HW159" i="7"/>
  <c r="HW262" i="7" s="1"/>
  <c r="HR159" i="7"/>
  <c r="HR262" i="7" s="1"/>
  <c r="AS10" i="9"/>
  <c r="AT8" i="9"/>
  <c r="B21" i="5"/>
  <c r="C21" i="5" s="1"/>
  <c r="AS12" i="9" l="1"/>
  <c r="GP69" i="9"/>
  <c r="HP69" i="9"/>
  <c r="GP75" i="9"/>
  <c r="HP75" i="9"/>
  <c r="GP121" i="9"/>
  <c r="HP121" i="9"/>
  <c r="GY72" i="9"/>
  <c r="HY72" i="9"/>
  <c r="GP64" i="9"/>
  <c r="HP64" i="9"/>
  <c r="GP96" i="9"/>
  <c r="HP96" i="9"/>
  <c r="GT115" i="9"/>
  <c r="HT115" i="9"/>
  <c r="GP91" i="9"/>
  <c r="HP91" i="9"/>
  <c r="GQ83" i="9"/>
  <c r="HQ83" i="9"/>
  <c r="GP66" i="9"/>
  <c r="HP66" i="9"/>
  <c r="GP95" i="9"/>
  <c r="HP95" i="9"/>
  <c r="GX122" i="9"/>
  <c r="HX122" i="9"/>
  <c r="GP105" i="9"/>
  <c r="HP105" i="9"/>
  <c r="GP110" i="9"/>
  <c r="HP110" i="9"/>
  <c r="GR93" i="9"/>
  <c r="HR93" i="9"/>
  <c r="GR118" i="9"/>
  <c r="HR118" i="9"/>
  <c r="GP114" i="9"/>
  <c r="HP114" i="9"/>
  <c r="GP113" i="9"/>
  <c r="HP113" i="9"/>
  <c r="BP29" i="7"/>
  <c r="IP280" i="7"/>
  <c r="IO262" i="7"/>
  <c r="IP262" i="7" s="1"/>
  <c r="IO271" i="7"/>
  <c r="IP271" i="7" s="1"/>
  <c r="IQ280" i="7"/>
  <c r="IR280" i="7" s="1"/>
  <c r="IS280" i="7" s="1"/>
  <c r="IT280" i="7" s="1"/>
  <c r="IU280" i="7" s="1"/>
  <c r="IV280" i="7" s="1"/>
  <c r="IW280" i="7" s="1"/>
  <c r="IX280" i="7" s="1"/>
  <c r="IY280" i="7" s="1"/>
  <c r="IZ280" i="7" s="1"/>
  <c r="JA280" i="7" s="1"/>
  <c r="JB280" i="7" s="1"/>
  <c r="JC280" i="7" s="1"/>
  <c r="JD280" i="7" s="1"/>
  <c r="JE280" i="7" s="1"/>
  <c r="BS27" i="7"/>
  <c r="IQ261" i="7"/>
  <c r="IR261" i="7" s="1"/>
  <c r="IS261" i="7" s="1"/>
  <c r="IT261" i="7" s="1"/>
  <c r="IU261" i="7" s="1"/>
  <c r="IV261" i="7" s="1"/>
  <c r="IW261" i="7" s="1"/>
  <c r="IX261" i="7" s="1"/>
  <c r="IY261" i="7" s="1"/>
  <c r="IZ261" i="7" s="1"/>
  <c r="JA261" i="7" s="1"/>
  <c r="JB261" i="7" s="1"/>
  <c r="JC261" i="7" s="1"/>
  <c r="JD261" i="7" s="1"/>
  <c r="JE261" i="7" s="1"/>
  <c r="BQ28" i="7"/>
  <c r="BR27" i="7"/>
  <c r="IQ270" i="7"/>
  <c r="IR270" i="7" s="1"/>
  <c r="IS270" i="7" s="1"/>
  <c r="IT270" i="7" s="1"/>
  <c r="IU270" i="7" s="1"/>
  <c r="IV270" i="7" s="1"/>
  <c r="IW270" i="7" s="1"/>
  <c r="IX270" i="7" s="1"/>
  <c r="IY270" i="7" s="1"/>
  <c r="IZ270" i="7" s="1"/>
  <c r="JA270" i="7" s="1"/>
  <c r="JB270" i="7" s="1"/>
  <c r="JC270" i="7" s="1"/>
  <c r="JD270" i="7" s="1"/>
  <c r="JE270" i="7" s="1"/>
  <c r="IQ279" i="7"/>
  <c r="IR279" i="7" s="1"/>
  <c r="IS279" i="7" s="1"/>
  <c r="IT279" i="7" s="1"/>
  <c r="IU279" i="7" s="1"/>
  <c r="IV279" i="7" s="1"/>
  <c r="IW279" i="7" s="1"/>
  <c r="IX279" i="7" s="1"/>
  <c r="IY279" i="7" s="1"/>
  <c r="IZ279" i="7" s="1"/>
  <c r="JA279" i="7" s="1"/>
  <c r="JB279" i="7" s="1"/>
  <c r="JC279" i="7" s="1"/>
  <c r="JD279" i="7" s="1"/>
  <c r="JE279" i="7" s="1"/>
  <c r="BS26" i="7"/>
  <c r="HT178" i="7"/>
  <c r="HT281" i="7" s="1"/>
  <c r="HO178" i="7"/>
  <c r="HO281" i="7" s="1"/>
  <c r="HS178" i="7"/>
  <c r="HS281" i="7" s="1"/>
  <c r="HY178" i="7"/>
  <c r="HY281" i="7" s="1"/>
  <c r="IB178" i="7"/>
  <c r="IB281" i="7" s="1"/>
  <c r="HW178" i="7"/>
  <c r="HW281" i="7" s="1"/>
  <c r="HP178" i="7"/>
  <c r="HP281" i="7" s="1"/>
  <c r="IE178" i="7"/>
  <c r="IE281" i="7" s="1"/>
  <c r="HX178" i="7"/>
  <c r="HX281" i="7" s="1"/>
  <c r="HR178" i="7"/>
  <c r="HR281" i="7" s="1"/>
  <c r="HU178" i="7"/>
  <c r="HU281" i="7" s="1"/>
  <c r="HZ178" i="7"/>
  <c r="HZ281" i="7" s="1"/>
  <c r="IC178" i="7"/>
  <c r="IC281" i="7" s="1"/>
  <c r="ID178" i="7"/>
  <c r="ID281" i="7" s="1"/>
  <c r="HN178" i="7"/>
  <c r="HN281" i="7" s="1"/>
  <c r="IN281" i="7" s="1"/>
  <c r="HS169" i="7"/>
  <c r="HS272" i="7" s="1"/>
  <c r="ID169" i="7"/>
  <c r="ID272" i="7" s="1"/>
  <c r="HO169" i="7"/>
  <c r="HO272" i="7" s="1"/>
  <c r="HN169" i="7"/>
  <c r="HN272" i="7" s="1"/>
  <c r="IN272" i="7" s="1"/>
  <c r="HT169" i="7"/>
  <c r="HT272" i="7" s="1"/>
  <c r="HW169" i="7"/>
  <c r="HW272" i="7" s="1"/>
  <c r="IB169" i="7"/>
  <c r="IB272" i="7" s="1"/>
  <c r="IE169" i="7"/>
  <c r="IE272" i="7" s="1"/>
  <c r="HX169" i="7"/>
  <c r="HX272" i="7" s="1"/>
  <c r="HY169" i="7"/>
  <c r="HY272" i="7" s="1"/>
  <c r="HR169" i="7"/>
  <c r="HR272" i="7" s="1"/>
  <c r="HU169" i="7"/>
  <c r="HU272" i="7" s="1"/>
  <c r="HZ169" i="7"/>
  <c r="HZ272" i="7" s="1"/>
  <c r="IC169" i="7"/>
  <c r="IC272" i="7" s="1"/>
  <c r="HP169" i="7"/>
  <c r="HP272" i="7" s="1"/>
  <c r="HZ179" i="7"/>
  <c r="HZ282" i="7" s="1"/>
  <c r="HU179" i="7"/>
  <c r="HU282" i="7" s="1"/>
  <c r="HP179" i="7"/>
  <c r="HP282" i="7" s="1"/>
  <c r="HO179" i="7"/>
  <c r="HO282" i="7" s="1"/>
  <c r="IC179" i="7"/>
  <c r="IC282" i="7" s="1"/>
  <c r="HX179" i="7"/>
  <c r="HX282" i="7" s="1"/>
  <c r="HN179" i="7"/>
  <c r="HN282" i="7" s="1"/>
  <c r="IN282" i="7" s="1"/>
  <c r="HS179" i="7"/>
  <c r="HS282" i="7" s="1"/>
  <c r="ID179" i="7"/>
  <c r="ID282" i="7" s="1"/>
  <c r="HY179" i="7"/>
  <c r="HY282" i="7" s="1"/>
  <c r="HT179" i="7"/>
  <c r="HT282" i="7" s="1"/>
  <c r="HR179" i="7"/>
  <c r="HR282" i="7" s="1"/>
  <c r="IE179" i="7"/>
  <c r="IE282" i="7" s="1"/>
  <c r="IB179" i="7"/>
  <c r="IB282" i="7" s="1"/>
  <c r="HW179" i="7"/>
  <c r="HW282" i="7" s="1"/>
  <c r="AT10" i="9"/>
  <c r="AU8" i="9"/>
  <c r="B22" i="5"/>
  <c r="C22" i="5" s="1"/>
  <c r="AT12" i="9" l="1"/>
  <c r="GS118" i="9"/>
  <c r="HS118" i="9"/>
  <c r="GY122" i="9"/>
  <c r="HY122" i="9"/>
  <c r="GQ91" i="9"/>
  <c r="HQ91" i="9"/>
  <c r="GZ72" i="9"/>
  <c r="HZ72" i="9"/>
  <c r="GQ121" i="9"/>
  <c r="HQ121" i="9"/>
  <c r="GQ113" i="9"/>
  <c r="HQ113" i="9"/>
  <c r="GQ110" i="9"/>
  <c r="HQ110" i="9"/>
  <c r="GQ66" i="9"/>
  <c r="HQ66" i="9"/>
  <c r="GQ96" i="9"/>
  <c r="HQ96" i="9"/>
  <c r="GQ75" i="9"/>
  <c r="HQ75" i="9"/>
  <c r="GS93" i="9"/>
  <c r="HS93" i="9"/>
  <c r="GU115" i="9"/>
  <c r="HU115" i="9"/>
  <c r="GQ95" i="9"/>
  <c r="HQ95" i="9"/>
  <c r="GQ114" i="9"/>
  <c r="HQ114" i="9"/>
  <c r="GQ105" i="9"/>
  <c r="HQ105" i="9"/>
  <c r="GR83" i="9"/>
  <c r="HR83" i="9"/>
  <c r="GQ64" i="9"/>
  <c r="HQ64" i="9"/>
  <c r="GQ69" i="9"/>
  <c r="HQ69" i="9"/>
  <c r="IO282" i="7"/>
  <c r="IP282" i="7" s="1"/>
  <c r="IQ282" i="7" s="1"/>
  <c r="IR282" i="7" s="1"/>
  <c r="IS282" i="7" s="1"/>
  <c r="IT282" i="7" s="1"/>
  <c r="IU282" i="7" s="1"/>
  <c r="IV282" i="7" s="1"/>
  <c r="IW282" i="7" s="1"/>
  <c r="IX282" i="7" s="1"/>
  <c r="IY282" i="7" s="1"/>
  <c r="IZ282" i="7" s="1"/>
  <c r="JA282" i="7" s="1"/>
  <c r="JB282" i="7" s="1"/>
  <c r="JC282" i="7" s="1"/>
  <c r="JD282" i="7" s="1"/>
  <c r="JE282" i="7" s="1"/>
  <c r="IO281" i="7"/>
  <c r="IP281" i="7" s="1"/>
  <c r="BS29" i="7"/>
  <c r="IO272" i="7"/>
  <c r="IP272" i="7" s="1"/>
  <c r="IQ281" i="7"/>
  <c r="IR281" i="7" s="1"/>
  <c r="IS281" i="7" s="1"/>
  <c r="IT281" i="7" s="1"/>
  <c r="IU281" i="7" s="1"/>
  <c r="IV281" i="7" s="1"/>
  <c r="IW281" i="7" s="1"/>
  <c r="IX281" i="7" s="1"/>
  <c r="IY281" i="7" s="1"/>
  <c r="IZ281" i="7" s="1"/>
  <c r="JA281" i="7" s="1"/>
  <c r="JB281" i="7" s="1"/>
  <c r="JC281" i="7" s="1"/>
  <c r="JD281" i="7" s="1"/>
  <c r="JE281" i="7" s="1"/>
  <c r="BS28" i="7"/>
  <c r="IQ271" i="7"/>
  <c r="IR271" i="7" s="1"/>
  <c r="IS271" i="7" s="1"/>
  <c r="IT271" i="7" s="1"/>
  <c r="IU271" i="7" s="1"/>
  <c r="IV271" i="7" s="1"/>
  <c r="IW271" i="7" s="1"/>
  <c r="IX271" i="7" s="1"/>
  <c r="IY271" i="7" s="1"/>
  <c r="IZ271" i="7" s="1"/>
  <c r="JA271" i="7" s="1"/>
  <c r="JB271" i="7" s="1"/>
  <c r="JC271" i="7" s="1"/>
  <c r="JD271" i="7" s="1"/>
  <c r="JE271" i="7" s="1"/>
  <c r="BR28" i="7"/>
  <c r="IQ262" i="7"/>
  <c r="IR262" i="7" s="1"/>
  <c r="IS262" i="7" s="1"/>
  <c r="IT262" i="7" s="1"/>
  <c r="IU262" i="7" s="1"/>
  <c r="IV262" i="7" s="1"/>
  <c r="IW262" i="7" s="1"/>
  <c r="IX262" i="7" s="1"/>
  <c r="IY262" i="7" s="1"/>
  <c r="IZ262" i="7" s="1"/>
  <c r="JA262" i="7" s="1"/>
  <c r="JB262" i="7" s="1"/>
  <c r="JC262" i="7" s="1"/>
  <c r="JD262" i="7" s="1"/>
  <c r="JE262" i="7" s="1"/>
  <c r="BQ29" i="7"/>
  <c r="AU10" i="9"/>
  <c r="AV8" i="9"/>
  <c r="B23" i="5"/>
  <c r="C23" i="5" s="1"/>
  <c r="AU12" i="9" l="1"/>
  <c r="GV115" i="9"/>
  <c r="HV115" i="9"/>
  <c r="GR66" i="9"/>
  <c r="HR66" i="9"/>
  <c r="HA72" i="9"/>
  <c r="IA72" i="9"/>
  <c r="GS83" i="9"/>
  <c r="HS83" i="9"/>
  <c r="GR91" i="9"/>
  <c r="HR91" i="9"/>
  <c r="GR114" i="9"/>
  <c r="HR114" i="9"/>
  <c r="GR75" i="9"/>
  <c r="HR75" i="9"/>
  <c r="GR113" i="9"/>
  <c r="HR113" i="9"/>
  <c r="GZ122" i="9"/>
  <c r="HZ122" i="9"/>
  <c r="GR110" i="9"/>
  <c r="HR110" i="9"/>
  <c r="GR105" i="9"/>
  <c r="HR105" i="9"/>
  <c r="GT93" i="9"/>
  <c r="HT93" i="9"/>
  <c r="GR69" i="9"/>
  <c r="HR69" i="9"/>
  <c r="GR64" i="9"/>
  <c r="HR64" i="9"/>
  <c r="GR95" i="9"/>
  <c r="HR95" i="9"/>
  <c r="GR96" i="9"/>
  <c r="HR96" i="9"/>
  <c r="GR121" i="9"/>
  <c r="HR121" i="9"/>
  <c r="GT118" i="9"/>
  <c r="HT118" i="9"/>
  <c r="IQ272" i="7"/>
  <c r="IR272" i="7" s="1"/>
  <c r="IS272" i="7" s="1"/>
  <c r="IT272" i="7" s="1"/>
  <c r="IU272" i="7" s="1"/>
  <c r="IV272" i="7" s="1"/>
  <c r="IW272" i="7" s="1"/>
  <c r="IX272" i="7" s="1"/>
  <c r="IY272" i="7" s="1"/>
  <c r="IZ272" i="7" s="1"/>
  <c r="JA272" i="7" s="1"/>
  <c r="JB272" i="7" s="1"/>
  <c r="JC272" i="7" s="1"/>
  <c r="JD272" i="7" s="1"/>
  <c r="JE272" i="7" s="1"/>
  <c r="BR29" i="7"/>
  <c r="AV10" i="9"/>
  <c r="AW8" i="9"/>
  <c r="B24" i="5"/>
  <c r="C24" i="5" s="1"/>
  <c r="AV12" i="9" l="1"/>
  <c r="GT83" i="9"/>
  <c r="HT83" i="9"/>
  <c r="GS113" i="9"/>
  <c r="HS113" i="9"/>
  <c r="GU93" i="9"/>
  <c r="HU93" i="9"/>
  <c r="GS95" i="9"/>
  <c r="HS95" i="9"/>
  <c r="GU118" i="9"/>
  <c r="HU118" i="9"/>
  <c r="GS64" i="9"/>
  <c r="HS64" i="9"/>
  <c r="GS110" i="9"/>
  <c r="HS110" i="9"/>
  <c r="GS114" i="9"/>
  <c r="HS114" i="9"/>
  <c r="GS66" i="9"/>
  <c r="HS66" i="9"/>
  <c r="GS96" i="9"/>
  <c r="HS96" i="9"/>
  <c r="GS105" i="9"/>
  <c r="HS105" i="9"/>
  <c r="GS75" i="9"/>
  <c r="HS75" i="9"/>
  <c r="HB72" i="9"/>
  <c r="IC72" i="9" s="1"/>
  <c r="IB72" i="9"/>
  <c r="GS121" i="9"/>
  <c r="HS121" i="9"/>
  <c r="GS69" i="9"/>
  <c r="HS69" i="9"/>
  <c r="HA122" i="9"/>
  <c r="IA122" i="9"/>
  <c r="GS91" i="9"/>
  <c r="HS91" i="9"/>
  <c r="GW115" i="9"/>
  <c r="HW115" i="9"/>
  <c r="AW10" i="9"/>
  <c r="AX8" i="9"/>
  <c r="B25" i="5"/>
  <c r="C25" i="5" s="1"/>
  <c r="AW12" i="9" l="1"/>
  <c r="GT75" i="9"/>
  <c r="HT75" i="9"/>
  <c r="GT95" i="9"/>
  <c r="HT95" i="9"/>
  <c r="HB122" i="9"/>
  <c r="IC122" i="9" s="1"/>
  <c r="IB122" i="9"/>
  <c r="GV93" i="9"/>
  <c r="HV93" i="9"/>
  <c r="GT69" i="9"/>
  <c r="HT69" i="9"/>
  <c r="GT105" i="9"/>
  <c r="HT105" i="9"/>
  <c r="GX115" i="9"/>
  <c r="HX115" i="9"/>
  <c r="GT121" i="9"/>
  <c r="HT121" i="9"/>
  <c r="GT96" i="9"/>
  <c r="HT96" i="9"/>
  <c r="GT64" i="9"/>
  <c r="HT64" i="9"/>
  <c r="GT113" i="9"/>
  <c r="HT113" i="9"/>
  <c r="GT114" i="9"/>
  <c r="HT114" i="9"/>
  <c r="GT110" i="9"/>
  <c r="HT110" i="9"/>
  <c r="GT91" i="9"/>
  <c r="HT91" i="9"/>
  <c r="GT66" i="9"/>
  <c r="HT66" i="9"/>
  <c r="GV118" i="9"/>
  <c r="HV118" i="9"/>
  <c r="GU83" i="9"/>
  <c r="HU83" i="9"/>
  <c r="AX10" i="9"/>
  <c r="AY8" i="9"/>
  <c r="B26" i="5"/>
  <c r="C26" i="5" s="1"/>
  <c r="AX12" i="9" l="1"/>
  <c r="GW118" i="9"/>
  <c r="HW118" i="9"/>
  <c r="GU121" i="9"/>
  <c r="HU121" i="9"/>
  <c r="GW93" i="9"/>
  <c r="HW93" i="9"/>
  <c r="GU114" i="9"/>
  <c r="HU114" i="9"/>
  <c r="GU66" i="9"/>
  <c r="HU66" i="9"/>
  <c r="GY115" i="9"/>
  <c r="HY115" i="9"/>
  <c r="GU91" i="9"/>
  <c r="HU91" i="9"/>
  <c r="GU64" i="9"/>
  <c r="HU64" i="9"/>
  <c r="GU105" i="9"/>
  <c r="HU105" i="9"/>
  <c r="GU95" i="9"/>
  <c r="HU95" i="9"/>
  <c r="GU113" i="9"/>
  <c r="HU113" i="9"/>
  <c r="GV83" i="9"/>
  <c r="HV83" i="9"/>
  <c r="GU110" i="9"/>
  <c r="HU110" i="9"/>
  <c r="GU96" i="9"/>
  <c r="HU96" i="9"/>
  <c r="GU69" i="9"/>
  <c r="HU69" i="9"/>
  <c r="GU75" i="9"/>
  <c r="HU75" i="9"/>
  <c r="AY10" i="9"/>
  <c r="AZ8" i="9"/>
  <c r="B27" i="5"/>
  <c r="C27" i="5" s="1"/>
  <c r="AY12" i="9" l="1"/>
  <c r="GV75" i="9"/>
  <c r="HV75" i="9"/>
  <c r="GW83" i="9"/>
  <c r="HW83" i="9"/>
  <c r="GV64" i="9"/>
  <c r="HV64" i="9"/>
  <c r="GV114" i="9"/>
  <c r="HV114" i="9"/>
  <c r="GX93" i="9"/>
  <c r="HX93" i="9"/>
  <c r="GV69" i="9"/>
  <c r="HV69" i="9"/>
  <c r="GV113" i="9"/>
  <c r="HV113" i="9"/>
  <c r="GV96" i="9"/>
  <c r="HV96" i="9"/>
  <c r="GV95" i="9"/>
  <c r="HV95" i="9"/>
  <c r="GZ115" i="9"/>
  <c r="HZ115" i="9"/>
  <c r="GV121" i="9"/>
  <c r="HV121" i="9"/>
  <c r="GV91" i="9"/>
  <c r="HV91" i="9"/>
  <c r="GV110" i="9"/>
  <c r="HV110" i="9"/>
  <c r="GV105" i="9"/>
  <c r="HV105" i="9"/>
  <c r="GV66" i="9"/>
  <c r="HV66" i="9"/>
  <c r="GX118" i="9"/>
  <c r="HX118" i="9"/>
  <c r="AZ10" i="9"/>
  <c r="BA8" i="9"/>
  <c r="B28" i="5"/>
  <c r="C28" i="5" s="1"/>
  <c r="AZ12" i="9" l="1"/>
  <c r="GY118" i="9"/>
  <c r="HY118" i="9"/>
  <c r="GW91" i="9"/>
  <c r="HW91" i="9"/>
  <c r="GW96" i="9"/>
  <c r="HW96" i="9"/>
  <c r="GW114" i="9"/>
  <c r="HW114" i="9"/>
  <c r="GW66" i="9"/>
  <c r="HW66" i="9"/>
  <c r="GW113" i="9"/>
  <c r="HW113" i="9"/>
  <c r="GW64" i="9"/>
  <c r="HW64" i="9"/>
  <c r="GW105" i="9"/>
  <c r="HW105" i="9"/>
  <c r="HA115" i="9"/>
  <c r="IA115" i="9"/>
  <c r="GW69" i="9"/>
  <c r="HW69" i="9"/>
  <c r="GX83" i="9"/>
  <c r="HX83" i="9"/>
  <c r="GW121" i="9"/>
  <c r="HW121" i="9"/>
  <c r="GW110" i="9"/>
  <c r="HW110" i="9"/>
  <c r="GW95" i="9"/>
  <c r="HW95" i="9"/>
  <c r="GY93" i="9"/>
  <c r="HY93" i="9"/>
  <c r="GW75" i="9"/>
  <c r="HW75" i="9"/>
  <c r="BA10" i="9"/>
  <c r="BB8" i="9"/>
  <c r="B29" i="5"/>
  <c r="C29" i="5" s="1"/>
  <c r="BA12" i="9" l="1"/>
  <c r="GX121" i="9"/>
  <c r="HX121" i="9"/>
  <c r="GZ93" i="9"/>
  <c r="HZ93" i="9"/>
  <c r="GY83" i="9"/>
  <c r="HY83" i="9"/>
  <c r="GX64" i="9"/>
  <c r="HX64" i="9"/>
  <c r="GX96" i="9"/>
  <c r="HX96" i="9"/>
  <c r="GX105" i="9"/>
  <c r="HX105" i="9"/>
  <c r="GX95" i="9"/>
  <c r="HX95" i="9"/>
  <c r="GX113" i="9"/>
  <c r="HX113" i="9"/>
  <c r="GX91" i="9"/>
  <c r="HX91" i="9"/>
  <c r="GX75" i="9"/>
  <c r="HX75" i="9"/>
  <c r="GX114" i="9"/>
  <c r="HX114" i="9"/>
  <c r="GX69" i="9"/>
  <c r="HX69" i="9"/>
  <c r="GX110" i="9"/>
  <c r="HX110" i="9"/>
  <c r="HB115" i="9"/>
  <c r="IC115" i="9" s="1"/>
  <c r="IB115" i="9"/>
  <c r="GX66" i="9"/>
  <c r="HX66" i="9"/>
  <c r="GZ118" i="9"/>
  <c r="HZ118" i="9"/>
  <c r="BB10" i="9"/>
  <c r="BC8" i="9"/>
  <c r="B30" i="5"/>
  <c r="C30" i="5" s="1"/>
  <c r="BB12" i="9" l="1"/>
  <c r="HA118" i="9"/>
  <c r="IA118" i="9"/>
  <c r="GY69" i="9"/>
  <c r="HY69" i="9"/>
  <c r="GY113" i="9"/>
  <c r="HY113" i="9"/>
  <c r="GY64" i="9"/>
  <c r="HY64" i="9"/>
  <c r="GY95" i="9"/>
  <c r="HY95" i="9"/>
  <c r="GY114" i="9"/>
  <c r="HY114" i="9"/>
  <c r="GZ83" i="9"/>
  <c r="HZ83" i="9"/>
  <c r="GY75" i="9"/>
  <c r="HY75" i="9"/>
  <c r="GY105" i="9"/>
  <c r="HY105" i="9"/>
  <c r="HA93" i="9"/>
  <c r="IA93" i="9"/>
  <c r="GY66" i="9"/>
  <c r="HY66" i="9"/>
  <c r="GY110" i="9"/>
  <c r="HY110" i="9"/>
  <c r="GY91" i="9"/>
  <c r="HY91" i="9"/>
  <c r="GY96" i="9"/>
  <c r="HY96" i="9"/>
  <c r="GY121" i="9"/>
  <c r="HY121" i="9"/>
  <c r="BC10" i="9"/>
  <c r="BD8" i="9"/>
  <c r="B31" i="5"/>
  <c r="C31" i="5" s="1"/>
  <c r="BC12" i="9" l="1"/>
  <c r="GZ64" i="9"/>
  <c r="HZ64" i="9"/>
  <c r="GZ113" i="9"/>
  <c r="HZ113" i="9"/>
  <c r="GZ75" i="9"/>
  <c r="HZ75" i="9"/>
  <c r="GZ110" i="9"/>
  <c r="HZ110" i="9"/>
  <c r="GZ121" i="9"/>
  <c r="HZ121" i="9"/>
  <c r="GZ96" i="9"/>
  <c r="HZ96" i="9"/>
  <c r="HB93" i="9"/>
  <c r="IC93" i="9" s="1"/>
  <c r="IB93" i="9"/>
  <c r="GZ114" i="9"/>
  <c r="HZ114" i="9"/>
  <c r="GZ69" i="9"/>
  <c r="HZ69" i="9"/>
  <c r="GZ66" i="9"/>
  <c r="HZ66" i="9"/>
  <c r="HA83" i="9"/>
  <c r="IA83" i="9"/>
  <c r="GZ91" i="9"/>
  <c r="HZ91" i="9"/>
  <c r="GZ105" i="9"/>
  <c r="HZ105" i="9"/>
  <c r="GZ95" i="9"/>
  <c r="HZ95" i="9"/>
  <c r="HB118" i="9"/>
  <c r="IC118" i="9" s="1"/>
  <c r="IB118" i="9"/>
  <c r="BD10" i="9"/>
  <c r="BE8" i="9"/>
  <c r="B32" i="5"/>
  <c r="C32" i="5" s="1"/>
  <c r="BD12" i="9" l="1"/>
  <c r="HA114" i="9"/>
  <c r="IA114" i="9"/>
  <c r="HB83" i="9"/>
  <c r="IC83" i="9" s="1"/>
  <c r="IB83" i="9"/>
  <c r="HA75" i="9"/>
  <c r="IA75" i="9"/>
  <c r="HA110" i="9"/>
  <c r="IA110" i="9"/>
  <c r="HA91" i="9"/>
  <c r="IA91" i="9"/>
  <c r="HA66" i="9"/>
  <c r="IA66" i="9"/>
  <c r="HA113" i="9"/>
  <c r="IA113" i="9"/>
  <c r="HA95" i="9"/>
  <c r="IA95" i="9"/>
  <c r="HA96" i="9"/>
  <c r="IA96" i="9"/>
  <c r="HA105" i="9"/>
  <c r="IA105" i="9"/>
  <c r="HA69" i="9"/>
  <c r="IA69" i="9"/>
  <c r="HA121" i="9"/>
  <c r="IA121" i="9"/>
  <c r="HA64" i="9"/>
  <c r="IA64" i="9"/>
  <c r="BE10" i="9"/>
  <c r="BF8" i="9"/>
  <c r="B33" i="5"/>
  <c r="C33" i="5" s="1"/>
  <c r="BE12" i="9" l="1"/>
  <c r="HB69" i="9"/>
  <c r="IC69" i="9" s="1"/>
  <c r="IB69" i="9"/>
  <c r="HB113" i="9"/>
  <c r="IC113" i="9" s="1"/>
  <c r="IB113" i="9"/>
  <c r="HB75" i="9"/>
  <c r="IC75" i="9" s="1"/>
  <c r="IB75" i="9"/>
  <c r="HB95" i="9"/>
  <c r="IC95" i="9" s="1"/>
  <c r="IB95" i="9"/>
  <c r="HB66" i="9"/>
  <c r="IC66" i="9" s="1"/>
  <c r="IB66" i="9"/>
  <c r="HB121" i="9"/>
  <c r="IC121" i="9" s="1"/>
  <c r="IB121" i="9"/>
  <c r="HB110" i="9"/>
  <c r="IC110" i="9" s="1"/>
  <c r="IB110" i="9"/>
  <c r="HB105" i="9"/>
  <c r="IC105" i="9" s="1"/>
  <c r="IB105" i="9"/>
  <c r="HB64" i="9"/>
  <c r="IC64" i="9" s="1"/>
  <c r="IB64" i="9"/>
  <c r="HB96" i="9"/>
  <c r="IC96" i="9" s="1"/>
  <c r="IB96" i="9"/>
  <c r="HB91" i="9"/>
  <c r="IC91" i="9" s="1"/>
  <c r="IB91" i="9"/>
  <c r="HB114" i="9"/>
  <c r="IC114" i="9" s="1"/>
  <c r="IB114" i="9"/>
  <c r="BF10" i="9"/>
  <c r="BG8" i="9"/>
  <c r="B34" i="5"/>
  <c r="C34" i="5" s="1"/>
  <c r="BF12" i="9" l="1"/>
  <c r="BG12" i="9"/>
  <c r="BG10" i="9"/>
  <c r="B35" i="5"/>
  <c r="C35" i="5" s="1"/>
  <c r="B36" i="5" l="1"/>
  <c r="C36" i="5" s="1"/>
  <c r="B37" i="5" l="1"/>
  <c r="C37" i="5" s="1"/>
  <c r="B38" i="5" l="1"/>
  <c r="C38" i="5" s="1"/>
  <c r="B39" i="5" l="1"/>
  <c r="C39" i="5" s="1"/>
  <c r="B40" i="5" l="1"/>
  <c r="C40" i="5" s="1"/>
  <c r="B41" i="5" l="1"/>
  <c r="C41" i="5" s="1"/>
  <c r="B42" i="5" l="1"/>
  <c r="C42" i="5" s="1"/>
  <c r="B43" i="5" l="1"/>
  <c r="C43" i="5" s="1"/>
  <c r="B44" i="5" l="1"/>
  <c r="C44" i="5" s="1"/>
  <c r="B45" i="5" l="1"/>
  <c r="C45" i="5" s="1"/>
  <c r="B46" i="5" l="1"/>
  <c r="C46" i="5" s="1"/>
  <c r="B47" i="5" l="1"/>
  <c r="C47" i="5" s="1"/>
  <c r="B48" i="5" l="1"/>
  <c r="C48" i="5" s="1"/>
  <c r="B49" i="5" l="1"/>
  <c r="C49" i="5" s="1"/>
  <c r="B50" i="5" l="1"/>
  <c r="C50" i="5" s="1"/>
  <c r="B51" i="5" l="1"/>
  <c r="C51" i="5" s="1"/>
  <c r="B52" i="5" l="1"/>
  <c r="C52" i="5" s="1"/>
  <c r="B53" i="5" l="1"/>
  <c r="C53" i="5" s="1"/>
  <c r="B54" i="5" l="1"/>
  <c r="C54" i="5" s="1"/>
  <c r="B55" i="5" l="1"/>
  <c r="C55" i="5" s="1"/>
  <c r="B56" i="5" l="1"/>
  <c r="C56" i="5" s="1"/>
  <c r="B57" i="5" l="1"/>
  <c r="C57" i="5" s="1"/>
  <c r="B58" i="5" l="1"/>
  <c r="C58" i="5" s="1"/>
  <c r="B59" i="5" l="1"/>
  <c r="C59" i="5" s="1"/>
  <c r="B60" i="5" l="1"/>
  <c r="C60" i="5" s="1"/>
  <c r="B61" i="5" l="1"/>
  <c r="C61" i="5" s="1"/>
  <c r="B62" i="5" l="1"/>
  <c r="C62" i="5" s="1"/>
  <c r="B63" i="5" l="1"/>
  <c r="C63" i="5" s="1"/>
  <c r="B64" i="5" l="1"/>
  <c r="C64" i="5" s="1"/>
  <c r="B65" i="5" l="1"/>
  <c r="C65" i="5" s="1"/>
  <c r="B66" i="5" l="1"/>
  <c r="C66" i="5" s="1"/>
  <c r="B67" i="5" l="1"/>
  <c r="C67" i="5" s="1"/>
  <c r="B68" i="5" l="1"/>
  <c r="C68" i="5" s="1"/>
  <c r="B69" i="5" l="1"/>
  <c r="C69" i="5" s="1"/>
  <c r="B70" i="5" l="1"/>
  <c r="C70" i="5" s="1"/>
  <c r="B71" i="5" l="1"/>
  <c r="C71" i="5" s="1"/>
  <c r="B72" i="5" l="1"/>
  <c r="C72" i="5" s="1"/>
  <c r="B73" i="5" l="1"/>
  <c r="C73" i="5" s="1"/>
  <c r="B74" i="5" l="1"/>
  <c r="C74" i="5" s="1"/>
  <c r="B75" i="5" l="1"/>
  <c r="C75" i="5" s="1"/>
  <c r="B76" i="5" l="1"/>
  <c r="C76" i="5" s="1"/>
  <c r="B77" i="5" l="1"/>
  <c r="C77" i="5" s="1"/>
  <c r="B78" i="5" l="1"/>
  <c r="C78" i="5" s="1"/>
  <c r="B79" i="5" l="1"/>
  <c r="C79" i="5" s="1"/>
  <c r="B80" i="5" l="1"/>
  <c r="C80" i="5" s="1"/>
  <c r="B81" i="5" l="1"/>
  <c r="C81" i="5" s="1"/>
  <c r="B82" i="5" l="1"/>
  <c r="C82" i="5" s="1"/>
  <c r="B83" i="5" l="1"/>
  <c r="C83" i="5" s="1"/>
  <c r="B84" i="5" l="1"/>
  <c r="C84" i="5" s="1"/>
  <c r="B85" i="5" l="1"/>
  <c r="C85" i="5" s="1"/>
  <c r="B86" i="5" l="1"/>
  <c r="C86" i="5" s="1"/>
  <c r="B87" i="5" l="1"/>
  <c r="C87" i="5" s="1"/>
  <c r="B88" i="5" l="1"/>
  <c r="C88" i="5" s="1"/>
  <c r="B89" i="5" l="1"/>
  <c r="C89" i="5" s="1"/>
  <c r="B90" i="5" l="1"/>
  <c r="C90" i="5" s="1"/>
  <c r="B91" i="5" l="1"/>
  <c r="C91" i="5" s="1"/>
  <c r="B92" i="5" l="1"/>
  <c r="C92" i="5" s="1"/>
  <c r="B93" i="5" l="1"/>
  <c r="C93" i="5" s="1"/>
  <c r="B94" i="5" l="1"/>
  <c r="C94" i="5" s="1"/>
  <c r="B95" i="5" l="1"/>
  <c r="C95" i="5" s="1"/>
  <c r="B96" i="5" l="1"/>
  <c r="C96" i="5" s="1"/>
  <c r="B97" i="5" l="1"/>
  <c r="C97" i="5" s="1"/>
  <c r="B98" i="5" l="1"/>
  <c r="C98" i="5" s="1"/>
  <c r="B99" i="5" l="1"/>
  <c r="C99" i="5" s="1"/>
  <c r="B100" i="5" l="1"/>
  <c r="C100" i="5" s="1"/>
  <c r="B101" i="5" l="1"/>
  <c r="C101" i="5" s="1"/>
  <c r="B102" i="5" l="1"/>
  <c r="C102" i="5" s="1"/>
  <c r="B103" i="5" l="1"/>
  <c r="C103" i="5" s="1"/>
  <c r="B104" i="5" l="1"/>
  <c r="C104" i="5" s="1"/>
  <c r="BD15" i="7" l="1"/>
  <c r="BD6" i="7"/>
  <c r="BD5" i="7" s="1"/>
  <c r="BD16" i="7" l="1"/>
  <c r="BF16" i="7" s="1"/>
  <c r="BD7" i="7"/>
  <c r="BF15" i="7" l="1"/>
  <c r="BE16" i="7"/>
  <c r="BE15" i="7"/>
  <c r="BF6" i="7"/>
  <c r="BE6" i="7"/>
  <c r="BD8" i="7"/>
  <c r="BF7" i="7" l="1"/>
  <c r="BE7" i="7"/>
  <c r="BD9" i="7"/>
  <c r="BF8" i="7" l="1"/>
  <c r="BE8" i="7"/>
  <c r="BD10" i="7"/>
  <c r="BF9" i="7" l="1"/>
  <c r="BE9" i="7"/>
  <c r="BD11" i="7"/>
  <c r="BF10" i="7" l="1"/>
  <c r="BE10" i="7"/>
  <c r="BD12" i="7"/>
  <c r="BF11" i="7" l="1"/>
  <c r="BE11" i="7"/>
  <c r="BD13" i="7"/>
  <c r="BF12" i="7" l="1"/>
  <c r="BE12" i="7"/>
  <c r="BD14" i="7"/>
  <c r="BF14" i="7" l="1"/>
  <c r="BE14" i="7"/>
  <c r="BF13" i="7"/>
  <c r="BE13" i="7"/>
  <c r="BF5" i="7" l="1"/>
  <c r="BE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G4" authorId="0" shapeId="0" xr:uid="{EF994DA5-36C4-4195-B525-4710B4767DD2}">
      <text>
        <r>
          <rPr>
            <sz val="9"/>
            <color indexed="81"/>
            <rFont val="Tahoma"/>
            <family val="2"/>
          </rPr>
          <t>Tässä määritetään, miten satotasot ja hinnat vaihtelevat satunnaisia sato- ja hintatasoja simuloitaessa. Tässä versiossa käytössä yksinkertaisuuden vuoksi vain normaalijakauma. Jakaumalaskuri-välilehdellä voi nähdä kuvan jakaumasta, ja tarkastella miten jakauma muuttuu keskiarvoa ja -hajontaa muutettaessa.
Huomaa, ettei negatiivisia satotasoja tai hintoja ole erikseen estetty. Jos keskiarvoksi halutaan suhteellisen matala luku, keskihajonnaksi suhteellisen korkea luku ja varsinkin näiden esiintyessä samaan aikaan, kasvaa riski negatiivisille arvoille. Tämän voi erikseen tarkistaa jakaumalaskuri-välilehdellä. Käytännössä tällainen tilanne on harvinainen. Jos tarkasteltava lohko kuitenkin on erityisen ongelmallinen ja satotasot hyvin pieniä ja vaihtelevia, voi ongelman yrittää kiertää esimerkiksi kasvattamalla sadon epäonnistumisen todennäköisyyttä ja suurentamalla keskiarvoa. Keskihajonnan suuruus on kuitenkin ratkaiseva, ja sen arvon tulisi lähtökohtaisesti olla sellainen, että negatiivisten lukujen todennäköisyys jää käytännössä nollaksi.</t>
        </r>
      </text>
    </comment>
    <comment ref="C5" authorId="0" shapeId="0" xr:uid="{67F53DD9-DF61-4344-A87F-425EF383FFB3}">
      <text>
        <r>
          <rPr>
            <sz val="9"/>
            <color indexed="81"/>
            <rFont val="Tahoma"/>
            <family val="2"/>
          </rPr>
          <t>Kilo tai muu yksikkö</t>
        </r>
      </text>
    </comment>
    <comment ref="D5" authorId="0" shapeId="0" xr:uid="{14D9A2FF-F477-47C1-91DB-64600B4886AE}">
      <text>
        <r>
          <rPr>
            <sz val="9"/>
            <color indexed="81"/>
            <rFont val="Tahoma"/>
            <family val="2"/>
          </rPr>
          <t>Kilon tai muun yksikön hinta euroina</t>
        </r>
      </text>
    </comment>
    <comment ref="B6" authorId="0" shapeId="0" xr:uid="{97B74B44-634B-416D-8887-3432C014BCDF}">
      <text>
        <r>
          <rPr>
            <sz val="9"/>
            <color indexed="81"/>
            <rFont val="Tahoma"/>
            <family val="2"/>
          </rPr>
          <t xml:space="preserve">Tähän satokasvista saatavat tuotot. Jos tuottolajeja on enemmän, voi rivejä lisätä
</t>
        </r>
      </text>
    </comment>
    <comment ref="H6" authorId="0" shapeId="0" xr:uid="{8AC162A9-B129-4BF6-B7C5-592C9B167548}">
      <text>
        <r>
          <rPr>
            <sz val="9"/>
            <color indexed="81"/>
            <rFont val="Tahoma"/>
            <family val="2"/>
          </rPr>
          <t>Tähän keskimääräinen sato. Tarkoittaa satotasojen keskiarvoa, joten alhaalla näkyvä normaalijakauman keskiarvoparametri on tämä luku.</t>
        </r>
      </text>
    </comment>
    <comment ref="H7" authorId="0" shapeId="0" xr:uid="{95F55C5B-9E2E-4213-B278-66FE13BBBF11}">
      <text>
        <r>
          <rPr>
            <sz val="9"/>
            <color indexed="81"/>
            <rFont val="Tahoma"/>
            <family val="2"/>
          </rPr>
          <t>Tähän satotason keskimääräinen vaihtelu keskiarvoon nähden. Tarkoittaa satotasojen keskihajontaa, joten alhaalla näkyvä normaalijakauman keskihajontaparametri on tämä luku</t>
        </r>
      </text>
    </comment>
    <comment ref="G8" authorId="0" shapeId="0" xr:uid="{0D43F450-0297-46CA-82FE-5BCC3271A691}">
      <text>
        <r>
          <rPr>
            <sz val="9"/>
            <color indexed="81"/>
            <rFont val="Tahoma"/>
            <family val="2"/>
          </rPr>
          <t>Näitä lukuja ei ole tarpeen muuttaa. Normaalijakauman parametrit tulevat suoraan sadon keskiarvosta ja keskihajonnasta.</t>
        </r>
      </text>
    </comment>
    <comment ref="H11" authorId="0" shapeId="0" xr:uid="{A85B3BB3-9131-4D8A-B276-3B393D41C5AD}">
      <text>
        <r>
          <rPr>
            <sz val="9"/>
            <color indexed="81"/>
            <rFont val="Tahoma"/>
            <family val="2"/>
          </rPr>
          <t>Tähän satokasvin keskimääräinen hinta. Tarkoittaa hintojen keskiarvoa, joten alhaalla näkyvä normaalijakauman keskiarvoparametri on tämä luku</t>
        </r>
      </text>
    </comment>
    <comment ref="H12" authorId="0" shapeId="0" xr:uid="{56C537D5-01AE-488E-A26C-2E340D3DAD8B}">
      <text>
        <r>
          <rPr>
            <sz val="9"/>
            <color indexed="81"/>
            <rFont val="Tahoma"/>
            <family val="2"/>
          </rPr>
          <t>Tähän satokasvin hinnan keskimääräinen vaihtelu keskiarvoon nähden. Tarkoittaa hintojen keskihajontaa, joten alhaalla näkyvä normaalijakauman keskihajontaparametri on tämä luku</t>
        </r>
      </text>
    </comment>
    <comment ref="B14" authorId="0" shapeId="0" xr:uid="{1CA3E287-7F53-4DC5-A684-790ED4B41E1A}">
      <text>
        <r>
          <rPr>
            <sz val="9"/>
            <color indexed="81"/>
            <rFont val="Tahoma"/>
            <family val="2"/>
          </rPr>
          <t>Tähän satokasvin viljelystä aiheutuvat kustannukset. Jos kululajeja on enemmän, voi rivejä lisätä. Päätä itse mitä kululajeja halutaan huomioida. Kululajien perusteella määrittyy, onko kyseessä katetuotto A, B tai C vai nettovoitto tai -tappio.</t>
        </r>
      </text>
    </comment>
    <comment ref="H15" authorId="0" shapeId="0" xr:uid="{DD2C1849-88C1-4FAC-81F1-FE620C0A6F8C}">
      <text>
        <r>
          <rPr>
            <sz val="9"/>
            <color indexed="81"/>
            <rFont val="Tahoma"/>
            <family val="2"/>
          </rPr>
          <t>Tähän todennäköisyys, jolla sato epäonnistuu täysin luonnonoloista johtuen tai muusta syystä. Tarkoittaa käytännössä sitä, että sato jätetään peltoon, eikä myytävää satoa saada lainkaan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B2" authorId="0" shapeId="0" xr:uid="{23DDF694-E6A2-40EF-9DCC-51A722F78C78}">
      <text>
        <r>
          <rPr>
            <sz val="9"/>
            <color indexed="81"/>
            <rFont val="Tahoma"/>
            <family val="2"/>
          </rPr>
          <t>Tällä välilehdellä voi täyttää tiedot kaikkiaan neljän eri maan kasvukunnon parantamiseen tähtäävään toimenpiteen sato-, tulo- sekä kustannusvaikutusten osalta. Taulukoita voi soveltaa monella tapaa. Kannattaa siis olla luova, jos haluaa tarkastella epätyypillisiä toimenpiteitä ja niiden yhdistelmiä.</t>
        </r>
      </text>
    </comment>
    <comment ref="B5" authorId="0" shapeId="0" xr:uid="{4A2DE9D0-CFE5-420A-BDEC-665245AB546C}">
      <text>
        <r>
          <rPr>
            <sz val="9"/>
            <color indexed="81"/>
            <rFont val="Tahoma"/>
            <family val="2"/>
          </rPr>
          <t>Tähän voi täyttää kaikkien muokkaukseen liittyvien toimenpiteiden tiedot. Huomaa että toimenpiteen ei tarvitse välttämättä olla kevennetty muokkaus tai suorakylvö, vaan tässä voidaan tarkastella myös esimerkiksi rengaspaineiden säätämistä. Kuitenkin jankkurointia voidaan erikseen tarkastella investoinnit-välilehdellä.</t>
        </r>
      </text>
    </comment>
    <comment ref="B7" authorId="0" shapeId="0" xr:uid="{07FA9D23-9A45-482F-B64A-16772170EB91}">
      <text>
        <r>
          <rPr>
            <sz val="9"/>
            <color indexed="81"/>
            <rFont val="Tahoma"/>
            <family val="2"/>
          </rPr>
          <t>Tähän vuosittain toistuva satovaikutus. Nykyisessä versiossa vaikutus on vakio.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8" authorId="0" shapeId="0" xr:uid="{65B66ACF-5F5E-4DD1-8821-53CA290E4AC4}">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9" authorId="0" shapeId="0" xr:uid="{74AC74E9-2454-4CDD-8AAE-DDCEEA5A1A59}">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10" authorId="0" shapeId="0" xr:uid="{8F876920-4889-4FE5-9D9D-A38B0193C5F4}">
      <text>
        <r>
          <rPr>
            <sz val="9"/>
            <color indexed="81"/>
            <rFont val="Tahoma"/>
            <family val="2"/>
          </rPr>
          <t>Tähän syötettävä vuosimäärä määrittää kauanko pitkän aikavälin vaikutuksilta kestää tulla täysimääräisiksi</t>
        </r>
      </text>
    </comment>
    <comment ref="C12" authorId="0" shapeId="0" xr:uid="{5E31B256-D0BF-4D31-9548-57B071B91073}">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12" authorId="0" shapeId="0" xr:uid="{1335D648-008C-4275-BB68-7ED2677C9100}">
      <text>
        <r>
          <rPr>
            <sz val="9"/>
            <color indexed="81"/>
            <rFont val="Tahoma"/>
            <family val="2"/>
          </rPr>
          <t>Tässä voidaan ilmoittaa yksikköhinta, tai prosentuaalista muutosta käytettäessä voidaan merkitä kyseinen tuotto tai kustannus, josta prosenttiosuus lasketaan</t>
        </r>
      </text>
    </comment>
    <comment ref="B32" authorId="0" shapeId="0" xr:uid="{664F9104-2564-4C11-B851-3509929114D0}">
      <text>
        <r>
          <rPr>
            <sz val="9"/>
            <color indexed="81"/>
            <rFont val="Tahoma"/>
            <family val="2"/>
          </rPr>
          <t>Tähän voidaan täyttää kaikkien satokasvin kanssa samalle lohkolle kylvettävät kasvit. Tämä taulukko on kuitenkin identtinen ylemmän taulukon kanssa, mikä mahdollistaa erilaisia sovelluksia.</t>
        </r>
      </text>
    </comment>
    <comment ref="B34" authorId="0" shapeId="0" xr:uid="{7D17B37F-CC4C-44A1-A718-D7D67BB61C97}">
      <text>
        <r>
          <rPr>
            <sz val="9"/>
            <color indexed="81"/>
            <rFont val="Tahoma"/>
            <family val="2"/>
          </rPr>
          <t>Tähän vuosittain toistuva satovaikutus. Nykyisessä versiossa vaikutus on vakio.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35" authorId="0" shapeId="0" xr:uid="{A24E7539-26F9-4E2F-8765-CFC42E48B152}">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36" authorId="0" shapeId="0" xr:uid="{DBEF6051-8AE9-4777-851C-A4AE35E6662A}">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37" authorId="0" shapeId="0" xr:uid="{A6932455-4D7F-4CA0-9F07-9CDB6A04E102}">
      <text>
        <r>
          <rPr>
            <sz val="9"/>
            <color indexed="81"/>
            <rFont val="Tahoma"/>
            <family val="2"/>
          </rPr>
          <t>Tähän syötettävä vuosimäärä määrittää kauanko pitkän aikavälin vaikutuksilta kestää tulla täysimääräisiksi</t>
        </r>
      </text>
    </comment>
    <comment ref="C39" authorId="0" shapeId="0" xr:uid="{9542C4FB-DEC2-43DA-84A3-1C1F9CE53762}">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39" authorId="0" shapeId="0" xr:uid="{61057419-3D5C-4397-8A88-ABC6601A1C60}">
      <text>
        <r>
          <rPr>
            <sz val="9"/>
            <color indexed="81"/>
            <rFont val="Tahoma"/>
            <family val="2"/>
          </rPr>
          <t>Tässä voidaan ilmoittaa yksikköhinta, tai prosentuaalista muutosta käytettäessä voidaan merkitä kyseinen tuotto tai kustannus, josta prosenttiosuus lasketaan</t>
        </r>
      </text>
    </comment>
    <comment ref="B63" authorId="0" shapeId="0" xr:uid="{F70DD7C0-91E4-412B-9CED-C7D8DE35899D}">
      <text>
        <r>
          <rPr>
            <sz val="9"/>
            <color indexed="81"/>
            <rFont val="Tahoma"/>
            <family val="2"/>
          </rPr>
          <t>Tähän taulukkoon voidaan syöttää erilaisten maanparannusaineiden ja lannoitteiden vaikutukset. Väkilannoitteet huomioidaan lähtökohtaisesti satokasvin tietojen yhteydessä. Lannoitteella tai maanparannusaineella oletetaan olevan kuitenkin jokin pitkäaikainen vaikutus satotasoon. Vuosittain toistuvaa välitöntä vaikutusta ei kuitenkaan oleteta olevan. Välitön vaikutus levityksen yhteydessä voidaan huomioida kustannusten tai tulojen yhteydessä. Jos esimerkiksi maanparannusaineella on ravinnevaikutus, se voidaan huomioida tulona tai vastaavasti kustannussäästönä.</t>
        </r>
      </text>
    </comment>
    <comment ref="B65" authorId="0" shapeId="0" xr:uid="{6CB460B5-72FF-4FDD-8460-0932F7264B65}">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66" authorId="0" shapeId="0" xr:uid="{8D4687F9-B62D-44FC-B8F3-F4306505E5DF}">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67" authorId="0" shapeId="0" xr:uid="{71230E9A-2BEA-4D23-9BDE-DA38EE8FA531}">
      <text>
        <r>
          <rPr>
            <sz val="9"/>
            <color indexed="81"/>
            <rFont val="Tahoma"/>
            <family val="2"/>
          </rPr>
          <t>Tähän syötettävä vuosimäärä määrittää kauanko pitkän aikavälin vaikutuksilta kestää tulla täysimääräisiksi</t>
        </r>
      </text>
    </comment>
    <comment ref="C69" authorId="0" shapeId="0" xr:uid="{C647ADF2-4360-4986-8C6A-539AFF3468D4}">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69" authorId="0" shapeId="0" xr:uid="{900846FB-F959-4846-A338-68A3F6731575}">
      <text>
        <r>
          <rPr>
            <sz val="9"/>
            <color indexed="81"/>
            <rFont val="Tahoma"/>
            <family val="2"/>
          </rPr>
          <t>Tässä voidaan ilmoittaa yksikköhinta, tai prosentuaalista muutosta käytettäessä voidaan merkitä kyseinen tuotto tai kustannus, josta prosenttiosuus lasketaan</t>
        </r>
      </text>
    </comment>
    <comment ref="B91" authorId="0" shapeId="0" xr:uid="{29E9EAF8-FEFF-489D-9007-467175C752C0}">
      <text>
        <r>
          <rPr>
            <sz val="9"/>
            <color indexed="81"/>
            <rFont val="Tahoma"/>
            <family val="2"/>
          </rPr>
          <t>Tämän taulukon toimenpiteen oletetaan korvaavan satokasvin viljelyn</t>
        </r>
      </text>
    </comment>
    <comment ref="B93" authorId="0" shapeId="0" xr:uid="{A06FA918-DD8A-4B9E-8A1B-82363F3ACD20}">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94" authorId="0" shapeId="0" xr:uid="{8872B5F0-CCF8-4E13-9465-45F2137D1141}">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95" authorId="0" shapeId="0" xr:uid="{D185A85E-D4DB-4921-AEDF-7038BD2BC437}">
      <text>
        <r>
          <rPr>
            <sz val="9"/>
            <color indexed="81"/>
            <rFont val="Tahoma"/>
            <family val="2"/>
          </rPr>
          <t>Tähän syötettävä vuosimäärä määrittää kauanko pitkän aikavälin vaikutuksilta kestää tulla täysimääräisiksi</t>
        </r>
      </text>
    </comment>
    <comment ref="C97" authorId="0" shapeId="0" xr:uid="{5FC4A09F-81BB-4A72-ABD8-0E0649324651}">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97" authorId="0" shapeId="0" xr:uid="{5B07A22B-4D7A-46A0-A3D5-7EAFF0E48B56}">
      <text>
        <r>
          <rPr>
            <sz val="9"/>
            <color indexed="81"/>
            <rFont val="Tahoma"/>
            <family val="2"/>
          </rPr>
          <t>Tässä voidaan ilmoittaa yksikköhinta, tai prosentuaalista muutosta käytettäessä voidaan merkitä kyseinen tuotto tai kustannus, josta prosenttiosuus lasketaan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AC3" authorId="0" shapeId="0" xr:uid="{76884FC3-48FD-40B1-800F-F280D6A0BF8A}">
      <text>
        <r>
          <rPr>
            <sz val="9"/>
            <color indexed="81"/>
            <rFont val="Tahoma"/>
            <family val="2"/>
          </rPr>
          <t>Taulukko näyttää summautuvasti eli kumuloituvasti kaikkien simuloitujen satotasojen ja katetuottojen keskiarvon vuosittain. Käytännössä vuosittainen keskiarvo on sama kuin keskisatotaso</t>
        </r>
      </text>
    </comment>
    <comment ref="BD3" authorId="0" shapeId="0" xr:uid="{BAA0327E-E7CE-4D0C-A9E1-FEF19B42159B}">
      <text>
        <r>
          <rPr>
            <sz val="9"/>
            <color indexed="81"/>
            <rFont val="Tahoma"/>
            <family val="2"/>
          </rPr>
          <t>Tämä taulukko toimii pohjana alla näkyvälle jakaumakuvaajalle. Taulukko näyttää, kuinka montta prosenttia simuloiduista kumulatiivisista katetuotoista on yhtä suuria tai suurempia kuin katetuotto-sarakkeella näkyvä summa. Taulukko ja kuvaaja auttavat hahmottamaan toimenpiteiden kannattavuutta verrattuna tilanteeseen, jossa mitään toimenpiteitä ei tehdä.</t>
        </r>
      </text>
    </comment>
    <comment ref="BH3" authorId="0" shapeId="0" xr:uid="{70987933-26FB-47E7-B978-DED91494AC3D}">
      <text>
        <r>
          <rPr>
            <sz val="9"/>
            <color indexed="81"/>
            <rFont val="Tahoma"/>
            <family val="2"/>
          </rPr>
          <t>Tässä voidaan nopeasti vertailla useita erisuuruisia välittömiä ja pitkäaikaisvaikutuksia samanaikaisesti. Sama vertailu voitaisiin tehdä kokeilemalla erilaisilla toimenpiteiden yhdistelmillä useita välittömien ja pitkäaikaisvaikutusten kertoimia. Tämä voi kuitenkin olla työlästä, jos vertailu halutaan tehdä perusteellisesti. Vertailu toimii siten, että keltaisiin soluihin syötetään haluttu tarkasteluväli välittömien sekä pitkäaikaisvaikutusten osalta. Lisäksi määritetään pitkä aikaväli vuosissa. Halutut toimenpiteet tulevat toimenpiteiden ja korkokannan valinta -taulukosta. Tässä yksittäistille toimenpiteille annetut välittömät ja pitkäaikaiset satovaikutukset jätetään huomiotta, ja vain niiden yhteisvaikutuksia tarkastellaan erilaisilla arvoilla. Toimenpiteiden kustannukset ja tuotot kuitenkin tulevat suoraan toimenpiteet-välilehdellä syötyistä luvuista, ja vaikuttavat siten kokonaiskatetuoton suuruuteen. Vertailu perustuu odotettuun satotasoon, joka on keskimääräinen sato jokaisena vuotena. Pitkän aikavälin vaikutusta sadon epäonnistumisen todennäköisyyteen ei siis huomioida, koska keskimääräinen sato ei lähtökohtaisesti ole nolla. Taulukko ja alla näkyvä kuvaaja näyttävät kokonaiskatetuoton erilaisilla vaikutuskerrointen yhdistelmillä. Tärkeä osa vertailua on odotettu kokonaiskatetuotto, kun mitään toimenpiteitä ei tehdä. Vihreä väri taulukon solussa osoittaa, että kyseisillä vaikutuskerrointen yhdistelmällä toimenpiteitä tekemällä saatu kokonaiskatetuotto ylittää ilman toimenpiteitä saadun katetuoton.</t>
        </r>
      </text>
    </comment>
    <comment ref="B4" authorId="0" shapeId="0" xr:uid="{42263C1E-562E-4D8F-BF00-86C38F559EE8}">
      <text>
        <r>
          <rPr>
            <sz val="9"/>
            <color indexed="81"/>
            <rFont val="Tahoma"/>
            <family val="2"/>
          </rPr>
          <t xml:space="preserve">Tässä valitaan mitä toimenpiteitä tehdään minäkin vuonna. Valinta tehdään merkitsemällä taulukkoon "x". Taulukko antaa valita mitä tahansa yhdistelmiä, joten yhdistelmien yhteensopivuus tulee huomioida itse.   
</t>
        </r>
      </text>
    </comment>
    <comment ref="B11" authorId="0" shapeId="0" xr:uid="{A492ECDD-3AC8-4012-B30B-CEDD28A09A1C}">
      <text>
        <r>
          <rPr>
            <sz val="9"/>
            <color indexed="81"/>
            <rFont val="Tahoma"/>
            <family val="2"/>
          </rPr>
          <t>Tämän rivin toimenpiden kumoaa satokasvin kyseiseltä vuodelta, ja sato saa arvon nolla.</t>
        </r>
      </text>
    </comment>
    <comment ref="B13" authorId="0" shapeId="0" xr:uid="{30935BF1-7F79-4072-83C4-30612996D5B7}">
      <text>
        <r>
          <rPr>
            <sz val="9"/>
            <color indexed="81"/>
            <rFont val="Tahoma"/>
            <family val="2"/>
          </rPr>
          <t>Laskentakorko määrittää  diskonttauksen suuruuden, eli kuinka paljon tulevaisuudessa saatavasta tuotosta tulee vähentää että se vastaa tuoton nykyarvoa</t>
        </r>
      </text>
    </comment>
    <comment ref="BH13" authorId="0" shapeId="0" xr:uid="{C4595F53-8129-41FA-8F14-F0177669C707}">
      <text>
        <r>
          <rPr>
            <sz val="9"/>
            <color indexed="81"/>
            <rFont val="Tahoma"/>
            <family val="2"/>
          </rPr>
          <t>Tässä ilmoitetaan kuinka monen vuoden kokonaiskatetuottoja halutaan tarkastella. Se voi olla enintään 25 vuotta.</t>
        </r>
      </text>
    </comment>
    <comment ref="B17" authorId="0" shapeId="0" xr:uid="{79D6F23E-4C96-4F0B-8CA4-963EC4A16197}">
      <text>
        <r>
          <rPr>
            <sz val="9"/>
            <color indexed="81"/>
            <rFont val="Tahoma"/>
            <family val="2"/>
          </rPr>
          <t>Tähän taulukkoon ei syötetä arvoja, ellei erityisesti halua  muokata sovellusta. Taulukko näyttää pitkän aikavälin vaikutuksen jokaisen toimenpiteen ja vuoden osalta. Kokonaisvaikutus-rivi näyttää eri toimenpiteiden yhteisvaikutuksen. Huomaa että täysimääräisen pitkän aikavälin vaikutuksen saavuttaminen vaatii toimenpiteen valitsemista vähintään niin monta kertaa kuin pitkä aikaväli on määritelty vuosissa. Jos toimenpidettä ei jonakin vuonna valita, jää edellisen vuoden vaikutus voimaan. Vaikutuksen oletetaan kasvavan lineaarisesti eli saman verran joka vuosi.</t>
        </r>
      </text>
    </comment>
    <comment ref="BD18" authorId="0" shapeId="0" xr:uid="{8A6A53A1-2323-459D-A8D1-25BE58EFDC12}">
      <text>
        <r>
          <rPr>
            <sz val="9"/>
            <color indexed="81"/>
            <rFont val="Tahoma"/>
            <family val="2"/>
          </rPr>
          <t>Tässä ilmoitetaan kuinka monen vuoden kokonaiskatetuottoja halutaan tarkastella. Se voi olla enintään 25 vuotta.</t>
        </r>
      </text>
    </comment>
    <comment ref="B57" authorId="0" shapeId="0" xr:uid="{DDF17401-BF7C-4561-8431-A1A993F61AFD}">
      <text>
        <r>
          <rPr>
            <sz val="9"/>
            <color indexed="81"/>
            <rFont val="Tahoma"/>
            <family val="2"/>
          </rPr>
          <t>Näissä taulukoissa näkyy simuloidut sato- ja hintatasot sekä niistä johdetut katetuotot. Taulukoiden arvoja tarvitsee muuttaa vain, jos erityisesti haluaa muokata sovellusta. Ohjelmisto arpoo uudet luvut  aina, kun taulukkoa muutetaan tai se avataan. Tästä syystä taulukoiden luvut ja niistä johdetut kuvaajat muuttuvat hieman uusien lukujen myötä.</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G4" authorId="0" shapeId="0" xr:uid="{0D51C105-B4F7-48C3-9E53-54998DCCFDDA}">
      <text>
        <r>
          <rPr>
            <sz val="9"/>
            <color indexed="81"/>
            <rFont val="Tahoma"/>
            <family val="2"/>
          </rPr>
          <t xml:space="preserve">Tässä valitaan mitä toimenpiteitä tehdään minäkin vuonna. Tässä valitaan myös tehtävät investoinnit. Valinta tehdään merkitsemällä taulukkoon "x". Taulukko antaa valita mitä tahansa yhdistelmiä, joten yhdistelmien yhteensopivuus tulee huomioida itse.   
</t>
        </r>
      </text>
    </comment>
    <comment ref="AH4" authorId="0" shapeId="0" xr:uid="{F9128BC1-790D-40FA-8F95-35D5F29A03CD}">
      <text>
        <r>
          <rPr>
            <sz val="9"/>
            <color indexed="81"/>
            <rFont val="Tahoma"/>
            <family val="2"/>
          </rPr>
          <t>Taulukko näyttää summautuvasti eli kumuloituvasti kaikkien simuloitujen katetuottojen keskiarvon vuosittain ilman investointeja ja niiden kanssa sekä investoinnin nettonykyarvon. Lisäksi taulukossa näkyy investointikustannukset vuosittain sekä positiivisten nettonykyarvojen osuus kaikista simuloiduista arvoista. Kuvaaja näyttää investoinnin nettonykyarvon kehityksen vuosittain</t>
        </r>
      </text>
    </comment>
    <comment ref="B6" authorId="0" shapeId="0" xr:uid="{F2310007-0C1A-4A20-B64F-3F0E52EF65AE}">
      <text>
        <r>
          <rPr>
            <sz val="9"/>
            <color indexed="81"/>
            <rFont val="Tahoma"/>
            <family val="2"/>
          </rPr>
          <t>Tähän vuosittain toistuva satovaikutus. Nykyisessä versiossa vaikutus on vakio. Vaikutus voi olla positiivinen tai negatiivinen, tosin tässä tilanteessa lähtökohtaisesti ei-negatiivinen. Vaikutus ilmaistaan prosentteina, eli satotaso nousee tai laskee annetun prosenttiluvun verran. Jos solussa sisällön tyyppi vaihdetaan muuksi kuin prosenttimuodoksi, tulee tämä huomioida lisäämällä desimaaleja.</t>
        </r>
      </text>
    </comment>
    <comment ref="B7" authorId="0" shapeId="0" xr:uid="{DDED281E-7965-4A28-918A-A311AEC24AC7}">
      <text>
        <r>
          <rPr>
            <sz val="9"/>
            <color indexed="81"/>
            <rFont val="Tahoma"/>
            <family val="2"/>
          </rPr>
          <t>Tähän syötettävä luku nostaa tai laskee satokasvi-välilehdellä annettua epäonnistumisen todennäköisyysprosenttia. Tässä tapauksessa muutosprosentti on kuitenkin lähtökohtaisesti miinusmerkkinen tai nolla. Myös tässä annetaan prosenttiluku, joten epäonnistumisen todennäköisyysprosentti kasvaa tai pienenee prosentuaalisesti. Sadan prosentin vähennys tarkoittaa, että sadonmenetyksen riski katoaa. Vaikutus on välitön eikä heikkene ajan myötä.</t>
        </r>
      </text>
    </comment>
    <comment ref="C9" authorId="0" shapeId="0" xr:uid="{DF7BC180-F5F8-402C-9991-85892D15B680}">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9" authorId="0" shapeId="0" xr:uid="{585C4A55-19CB-437E-BC4E-0C07FFCE8F6A}">
      <text>
        <r>
          <rPr>
            <sz val="9"/>
            <color indexed="81"/>
            <rFont val="Tahoma"/>
            <family val="2"/>
          </rPr>
          <t>Tässä voidaan ilmoittaa yksikköhinta, tai prosentuaalista muutosta käytettäessä voidaan merkitä kyseinen tuotto tai kustannus, josta prosenttiosuus lasketaan</t>
        </r>
      </text>
    </comment>
    <comment ref="G11" authorId="0" shapeId="0" xr:uid="{12E6FF21-67D9-4802-97D3-793BAF05E3E9}">
      <text>
        <r>
          <rPr>
            <sz val="9"/>
            <color indexed="81"/>
            <rFont val="Tahoma"/>
            <family val="2"/>
          </rPr>
          <t>Tämän rivin toimenpiden kumoaa satokasvin kyseiseltä vuodelta, ja sato saa arvon nolla.</t>
        </r>
      </text>
    </comment>
    <comment ref="G12" authorId="0" shapeId="0" xr:uid="{D8A03125-F922-4E36-9112-9F8F3B228E3A}">
      <text>
        <r>
          <rPr>
            <sz val="9"/>
            <color indexed="81"/>
            <rFont val="Tahoma"/>
            <family val="2"/>
          </rPr>
          <t>Huomaa että jankkuroinnin satovaikutus on pysyvä ja saadaan yhdellä jankkurointikerralla. Vaikutus ei siis voimistu, jos jankkurointi toistetaan. Taulukkoon on kuitenkin mielekästä merkitä useampia kertoja, jos säännöllisesti toistuvien jankkurointien tarkoituksena on ennaltaehkäistä pellon tiivistymistä.</t>
        </r>
      </text>
    </comment>
    <comment ref="G15" authorId="0" shapeId="0" xr:uid="{29211FAF-9172-4133-8A3B-EA75CAC5829D}">
      <text>
        <r>
          <rPr>
            <sz val="9"/>
            <color indexed="81"/>
            <rFont val="Tahoma"/>
            <family val="2"/>
          </rPr>
          <t>Laskentakorko määrittää  diskonttauksen suuruuden, eli kuinka paljon tulevaisuudessa saatavasta tuotosta tulee vähentää että se vastaa tuoton nykyarvoa</t>
        </r>
      </text>
    </comment>
    <comment ref="G18" authorId="0" shapeId="0" xr:uid="{E743640A-7F81-411C-8644-2A682908BF80}">
      <text>
        <r>
          <rPr>
            <sz val="9"/>
            <color indexed="81"/>
            <rFont val="Tahoma"/>
            <family val="2"/>
          </rPr>
          <t>Tähän taulukkoon ei syötetä arvoja, ellei erityisesti halua  muokata sovellusta. Taulukko näyttää pitkän aikavälin vaikutuksen jokaisen toimenpiteen ja vuoden osalta. Kokonaisvaikutus-rivi näyttää eri toimenpiteiden yhteisvaikutuksen. Huomaa että täysimääräisen pitkän aikavälin vaikutuksen saavuttaminen vaatii toimenpiteen valitsemista vähintään niin monta kertaa kuin pitkä aikaväli on määritelty vuosissa. Jos toimenpidettä ei jonakin vuonna valita, jää edellisen vuoden vaikutus voimaan. Vaikutuksen oletetaan kasvavan lineaarisesti eli saman verran joka vuosi.</t>
        </r>
      </text>
    </comment>
    <comment ref="B30" authorId="0" shapeId="0" xr:uid="{86BC6561-E61F-4427-9A05-D31F4AD76213}">
      <text>
        <r>
          <rPr>
            <sz val="9"/>
            <color indexed="81"/>
            <rFont val="Tahoma"/>
            <family val="2"/>
          </rPr>
          <t>Tähän vuosittain toistuva satovaikutus. Nykyisessä versiossa vaikutus on vakio. Vaikutus voi olla positiivinen tai negatiivinen, tosin tässä tilanteessa lähtökohtaisesti ei-negatiivinen. Vaikutus ilmaistaan prosentteina, eli satotaso nousee tai laskee annetun prosenttiluvun verran. Jos solussa sisällön tyyppi vaihdetaan muuksi kuin prosenttimuodoksi, tulee tämä huomioida lisäämällä desimaaleja.</t>
        </r>
      </text>
    </comment>
    <comment ref="B31" authorId="0" shapeId="0" xr:uid="{5071FC2B-9EB8-4487-A5E2-D3AB34BDF9A7}">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Vaikutus on välitön eikä heikkene ajan myötä.</t>
        </r>
      </text>
    </comment>
    <comment ref="C33" authorId="0" shapeId="0" xr:uid="{0986BB9F-A85C-4274-8A6B-AFFF980A8734}">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33" authorId="0" shapeId="0" xr:uid="{4D7920EF-4014-45E3-9C2C-91DB3B132CF2}">
      <text>
        <r>
          <rPr>
            <sz val="9"/>
            <color indexed="81"/>
            <rFont val="Tahoma"/>
            <family val="2"/>
          </rPr>
          <t>Tässä voidaan ilmoittaa yksikköhinta, tai prosentuaalista muutosta käytettäessä voidaan merkitä kyseinen tuotto tai kustannus, josta prosenttiosuus lasketaan</t>
        </r>
      </text>
    </comment>
    <comment ref="B55" authorId="0" shapeId="0" xr:uid="{220CF92B-29F9-4CBC-99BE-32854ED7C189}">
      <text>
        <r>
          <rPr>
            <sz val="9"/>
            <color indexed="81"/>
            <rFont val="Tahoma"/>
            <family val="2"/>
          </rPr>
          <t>Näissä taulukoissa näkyy simuloidut sato- ja hintatasot sekä niistä johdetut katetuotot. Taulukoiden arvoja tarvitsee muuttaa vain, jos erityisesti haluaa muokata sovellusta. Ohjelmisto arpoo uudet luvut  aina, kun taulukkoa muutetaan tai se avataan. Tästä syystä taulukoiden luvut ja niistä johdetut kuvaajat muuttuvat hieman uusien lukujen myötä.</t>
        </r>
      </text>
    </comment>
  </commentList>
</comments>
</file>

<file path=xl/sharedStrings.xml><?xml version="1.0" encoding="utf-8"?>
<sst xmlns="http://schemas.openxmlformats.org/spreadsheetml/2006/main" count="364" uniqueCount="117">
  <si>
    <t>Satokasvi</t>
  </si>
  <si>
    <t>Katetuottolaskelma</t>
  </si>
  <si>
    <t>Satotason vaihteluun liittyvät valinnat</t>
  </si>
  <si>
    <t>Määrä</t>
  </si>
  <si>
    <t>Hinta</t>
  </si>
  <si>
    <t>Summa</t>
  </si>
  <si>
    <t>Satotason satunnaisvaihtelu</t>
  </si>
  <si>
    <t>Tuotot</t>
  </si>
  <si>
    <t>Keskimääräinen sato</t>
  </si>
  <si>
    <t>Ennustettu myyntituotto</t>
  </si>
  <si>
    <t>Keskimääräinen vaihtelu</t>
  </si>
  <si>
    <t>Tuet</t>
  </si>
  <si>
    <r>
      <t>Normaalijakauman parametrit (</t>
    </r>
    <r>
      <rPr>
        <sz val="11"/>
        <color theme="1"/>
        <rFont val="Calibri"/>
        <family val="2"/>
      </rPr>
      <t>μ, σ</t>
    </r>
    <r>
      <rPr>
        <sz val="11"/>
        <color theme="1"/>
        <rFont val="Calibri"/>
        <family val="2"/>
        <scheme val="minor"/>
      </rPr>
      <t>)</t>
    </r>
  </si>
  <si>
    <t>Hintojen satunnaisvaihtelu</t>
  </si>
  <si>
    <t>Keskimääräinen hinta</t>
  </si>
  <si>
    <t>Yhteensä</t>
  </si>
  <si>
    <t>Kustannukset</t>
  </si>
  <si>
    <t>Siemen</t>
  </si>
  <si>
    <t>Sadon epäonnistumisen todennäköisyys</t>
  </si>
  <si>
    <t>Lannoitus</t>
  </si>
  <si>
    <t>Kasvinsojelu</t>
  </si>
  <si>
    <t>Muut</t>
  </si>
  <si>
    <t>Konekustannus</t>
  </si>
  <si>
    <t>Kiinteät ja työ</t>
  </si>
  <si>
    <t>Katetuotto</t>
  </si>
  <si>
    <t>Maan kasvukunnon parantamiseen tähtäävät toimenpiteet</t>
  </si>
  <si>
    <t>Kevennetty muokkaus tai suorakylvö</t>
  </si>
  <si>
    <t>Vaikutus satoon</t>
  </si>
  <si>
    <t>Välitön vaikutus satoon</t>
  </si>
  <si>
    <t>Pitkäaikainen vaikutus keskisatoon</t>
  </si>
  <si>
    <t>Vaikutus epäonnistumisen todennäköisyyteen</t>
  </si>
  <si>
    <t>Pitkä aikaväli</t>
  </si>
  <si>
    <t>Määrä tai muutosprosentti</t>
  </si>
  <si>
    <t>Työmenekin muutos</t>
  </si>
  <si>
    <t>Polttoainekustannuksen muutos</t>
  </si>
  <si>
    <t>Kustannusvaikutus</t>
  </si>
  <si>
    <t>Alus- ja kerääjäkasvit</t>
  </si>
  <si>
    <t>Siemenkustannus</t>
  </si>
  <si>
    <t>Lannoituskustannuksen muutos</t>
  </si>
  <si>
    <t>Lannanlevitys / Orgaaninen lannoite / Maanparannusaine</t>
  </si>
  <si>
    <t>Pitkäaikainen vaikutus satotasoon</t>
  </si>
  <si>
    <t>Hinta levitettynä</t>
  </si>
  <si>
    <t>Viherlannoitus / Maanparannus- ja saneerauskasvit</t>
  </si>
  <si>
    <t>Katetuottojen simulointi</t>
  </si>
  <si>
    <t>Kumulatiiviset sadot (1000 kg) ja katetuotot (€) vuosittain</t>
  </si>
  <si>
    <t>Simuloidut katetuotot</t>
  </si>
  <si>
    <t>Vaikutuskertoimien vaikutus katetuottoon</t>
  </si>
  <si>
    <t>Toimenpiteiden ja korkokannan valinta</t>
  </si>
  <si>
    <t>Vuosi</t>
  </si>
  <si>
    <t>Katetuotto yhteensä (ei toimenpiteitä)</t>
  </si>
  <si>
    <t>Katetuotto yhteensä (toimenpiteitä tehty)</t>
  </si>
  <si>
    <t>Vertailtavat lyhyen aikavälin kertoimet</t>
  </si>
  <si>
    <t>Pienin avo</t>
  </si>
  <si>
    <t>Sato (ei toimenpiteitä)</t>
  </si>
  <si>
    <t>Suurin arvo</t>
  </si>
  <si>
    <t>Toimenpiteet</t>
  </si>
  <si>
    <t>Sato (toimenpiteitä tehty)</t>
  </si>
  <si>
    <t>x</t>
  </si>
  <si>
    <t>Katetuotto (ei toimenpiteitä)</t>
  </si>
  <si>
    <t>Vertailtavat pitkän aikavälin kertoimet</t>
  </si>
  <si>
    <t>Kkatetuotto (toimenpiteitä tehty)</t>
  </si>
  <si>
    <t>Lannanlevitys / Orgaaninen lannoite / Maanparannuskuitu</t>
  </si>
  <si>
    <t>Laskentakorko</t>
  </si>
  <si>
    <t>Tarkastelujakso (vuotta):</t>
  </si>
  <si>
    <t>Odotettu katetuotto yhteensä (ei toimenpiteitä)</t>
  </si>
  <si>
    <t>Pitkän aikavälin vaikutukset</t>
  </si>
  <si>
    <t>Odotettu katetuotto yhteensä (toimenpiteitä tehty)</t>
  </si>
  <si>
    <t>Välitön vaikutus satotasoon</t>
  </si>
  <si>
    <t>Viherlannoitus</t>
  </si>
  <si>
    <t>Kokonaisvaikutus</t>
  </si>
  <si>
    <t>Simulointitaulukot</t>
  </si>
  <si>
    <t>Satotason todennäköisyyteen liittyvä satunnaisluku</t>
  </si>
  <si>
    <t>Hinta €/1000kg</t>
  </si>
  <si>
    <t>Katetuotto (toimenpiteitä tehty)</t>
  </si>
  <si>
    <t>Kumulatiivinen katetuotto (ei toimenpiteitä)</t>
  </si>
  <si>
    <t>Kumlatiivinen katetuotto (toimenpiteitä tehty)</t>
  </si>
  <si>
    <t>Toimenpiteiden kannattavuus tietyltä ajanjaksolta</t>
  </si>
  <si>
    <t>Pitkän ja lyhyen aikavälin vaikutuskertoimien vertailu</t>
  </si>
  <si>
    <t>Kumulatiiviset katetuotot eri kertoimien arvoilla</t>
  </si>
  <si>
    <t>Kumulatiivinen katetuotto (toimenpiteitä tehty)</t>
  </si>
  <si>
    <t>Odotettu katetuotto (ei toimenpiteitä)</t>
  </si>
  <si>
    <t>Lyhyen aikavälin kerroin</t>
  </si>
  <si>
    <t>Pitkän aikavälin kerroin</t>
  </si>
  <si>
    <t>Pitkän aikavälin kokonaisvaikutus</t>
  </si>
  <si>
    <t>Satotaso eri kertoimien arvoilla (toimenpiteitä tehty)</t>
  </si>
  <si>
    <t>Odotettu katetuotto eri kertoimien arvoilla (toimenpiteitä tehty)</t>
  </si>
  <si>
    <t>Investoinnit</t>
  </si>
  <si>
    <t>Jankkurointi</t>
  </si>
  <si>
    <t>Yhteenvetotaulukko</t>
  </si>
  <si>
    <t>Toimenpiteet ja investoinnit</t>
  </si>
  <si>
    <t>Kumulatiivinen katetuotto (ei investointia)</t>
  </si>
  <si>
    <t>Kumulatiivinen katetuotto (investointi tehty)</t>
  </si>
  <si>
    <t>Investointikustannus</t>
  </si>
  <si>
    <t>Investoinnin kannattavuus</t>
  </si>
  <si>
    <t>Investointi kannattaa (%:n todennäköisyydellä)</t>
  </si>
  <si>
    <t>Ojitus</t>
  </si>
  <si>
    <t>Urakointihinta</t>
  </si>
  <si>
    <t>Ojitusinvestointi</t>
  </si>
  <si>
    <t>Tuki</t>
  </si>
  <si>
    <t>Materiaali- ja tarvikekustannus</t>
  </si>
  <si>
    <t>Kokonaisvaikutus (ei investointia)</t>
  </si>
  <si>
    <t>Kokonaisvaikutus (investointi tehty)</t>
  </si>
  <si>
    <t>Työmenekki</t>
  </si>
  <si>
    <t>Sato (ei investointia)</t>
  </si>
  <si>
    <t>Sato (investointi tehty)</t>
  </si>
  <si>
    <t>Hinta (€/1000kg)</t>
  </si>
  <si>
    <t>Katetuottotuotto (ei investointia)</t>
  </si>
  <si>
    <t>Katetuotto (investointi tehty)</t>
  </si>
  <si>
    <t>Kumlatiivinen katetuotto (investointi tehty)</t>
  </si>
  <si>
    <t>Investoinnnin kannattavuus</t>
  </si>
  <si>
    <t>Normaalijakauma</t>
  </si>
  <si>
    <t>Jakaumafunktio</t>
  </si>
  <si>
    <t>Normaalijakauman parametriarvot</t>
  </si>
  <si>
    <t>Muuttujan arvo</t>
  </si>
  <si>
    <t>Tiheysfunktion arvo</t>
  </si>
  <si>
    <t>Keskiarvo:</t>
  </si>
  <si>
    <t>Keskihajonta: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</si>
</sst>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0000"/>
    <numFmt numFmtId="165" formatCode="0.0\ %"/>
    <numFmt numFmtId="166" formatCode="0.0"/>
    <numFmt numFmtId="167" formatCode="0.000"/>
    <numFmt numFmtId="168" formatCode="0.000000"/>
  </numFmts>
  <fonts count="8">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6"/>
      <color theme="1"/>
      <name val="Calibri"/>
      <family val="2"/>
      <scheme val="minor"/>
    </font>
    <font>
      <b/>
      <sz val="12"/>
      <color theme="1"/>
      <name val="Calibri"/>
      <family val="2"/>
      <scheme val="minor"/>
    </font>
    <font>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double">
        <color indexed="64"/>
      </bottom>
      <diagonal/>
    </border>
    <border>
      <left style="thin">
        <color indexed="64"/>
      </left>
      <right style="thin">
        <color indexed="64"/>
      </right>
      <top style="thin">
        <color indexed="64"/>
      </top>
      <bottom/>
      <diagonal/>
    </border>
    <border>
      <left/>
      <right/>
      <top style="double">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double">
        <color indexed="64"/>
      </bottom>
      <diagonal/>
    </border>
    <border>
      <left/>
      <right/>
      <top style="double">
        <color indexed="64"/>
      </top>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3" fillId="0" borderId="0"/>
  </cellStyleXfs>
  <cellXfs count="78">
    <xf numFmtId="0" fontId="0" fillId="0" borderId="0" xfId="0"/>
    <xf numFmtId="0" fontId="2" fillId="0" borderId="0" xfId="0" applyFont="1"/>
    <xf numFmtId="4" fontId="0" fillId="0" borderId="0" xfId="0" applyNumberFormat="1"/>
    <xf numFmtId="164" fontId="0" fillId="0" borderId="0" xfId="0" applyNumberFormat="1"/>
    <xf numFmtId="0" fontId="0" fillId="0" borderId="1" xfId="0" applyBorder="1"/>
    <xf numFmtId="1" fontId="0" fillId="0" borderId="0" xfId="0" applyNumberFormat="1"/>
    <xf numFmtId="165" fontId="0" fillId="0" borderId="0" xfId="0" applyNumberFormat="1"/>
    <xf numFmtId="0" fontId="4" fillId="0" borderId="0" xfId="0" applyFont="1"/>
    <xf numFmtId="0" fontId="2" fillId="0" borderId="1" xfId="0" applyFont="1" applyBorder="1"/>
    <xf numFmtId="0" fontId="5" fillId="0" borderId="0" xfId="0" applyFont="1"/>
    <xf numFmtId="0" fontId="0" fillId="0" borderId="3" xfId="0" applyBorder="1"/>
    <xf numFmtId="2" fontId="0" fillId="0" borderId="0" xfId="0" applyNumberFormat="1"/>
    <xf numFmtId="0" fontId="0" fillId="0" borderId="4" xfId="0" applyBorder="1"/>
    <xf numFmtId="0" fontId="0" fillId="2" borderId="2" xfId="0" applyFill="1" applyBorder="1" applyAlignment="1">
      <alignment horizontal="center" vertical="center"/>
    </xf>
    <xf numFmtId="0" fontId="0" fillId="0" borderId="0" xfId="0" applyAlignment="1">
      <alignment horizontal="center"/>
    </xf>
    <xf numFmtId="166" fontId="0" fillId="0" borderId="0" xfId="0" applyNumberFormat="1"/>
    <xf numFmtId="1" fontId="0" fillId="0" borderId="4" xfId="0" applyNumberFormat="1" applyBorder="1"/>
    <xf numFmtId="0" fontId="0" fillId="0" borderId="6" xfId="0" applyBorder="1"/>
    <xf numFmtId="9" fontId="0" fillId="0" borderId="0" xfId="0" applyNumberFormat="1" applyAlignment="1">
      <alignment horizontal="center"/>
    </xf>
    <xf numFmtId="0" fontId="0" fillId="0" borderId="1" xfId="0" applyBorder="1" applyAlignment="1">
      <alignment horizontal="center"/>
    </xf>
    <xf numFmtId="165" fontId="0" fillId="0" borderId="0" xfId="0" applyNumberFormat="1" applyAlignment="1">
      <alignment horizontal="center"/>
    </xf>
    <xf numFmtId="0" fontId="4" fillId="0" borderId="0" xfId="0" applyFont="1" applyAlignment="1">
      <alignment horizontal="center"/>
    </xf>
    <xf numFmtId="0" fontId="0" fillId="0" borderId="4" xfId="0" applyBorder="1" applyAlignment="1">
      <alignment horizontal="center"/>
    </xf>
    <xf numFmtId="1" fontId="0" fillId="0" borderId="4" xfId="0" applyNumberFormat="1"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1" fontId="0" fillId="0" borderId="0" xfId="0" applyNumberFormat="1" applyAlignment="1">
      <alignment horizontal="center"/>
    </xf>
    <xf numFmtId="167" fontId="0" fillId="0" borderId="0" xfId="0" applyNumberFormat="1" applyAlignment="1">
      <alignment horizontal="center"/>
    </xf>
    <xf numFmtId="2" fontId="0" fillId="0" borderId="0" xfId="0" applyNumberFormat="1" applyAlignment="1">
      <alignment horizontal="center"/>
    </xf>
    <xf numFmtId="0" fontId="0" fillId="0" borderId="7" xfId="0" applyBorder="1" applyAlignment="1">
      <alignment horizontal="center"/>
    </xf>
    <xf numFmtId="1" fontId="0" fillId="0" borderId="1" xfId="0" applyNumberFormat="1" applyBorder="1" applyAlignment="1">
      <alignment horizontal="center"/>
    </xf>
    <xf numFmtId="0" fontId="2" fillId="0" borderId="3" xfId="0" applyFont="1" applyBorder="1"/>
    <xf numFmtId="0" fontId="0" fillId="0" borderId="7" xfId="0" applyBorder="1"/>
    <xf numFmtId="0" fontId="0" fillId="2" borderId="0" xfId="0" applyFill="1" applyAlignment="1">
      <alignment horizontal="center"/>
    </xf>
    <xf numFmtId="9" fontId="0" fillId="2" borderId="0" xfId="0" applyNumberFormat="1" applyFill="1" applyAlignment="1">
      <alignment horizontal="center"/>
    </xf>
    <xf numFmtId="1" fontId="0" fillId="2" borderId="0" xfId="0" applyNumberFormat="1" applyFill="1" applyAlignment="1">
      <alignment horizontal="center"/>
    </xf>
    <xf numFmtId="0" fontId="0" fillId="0" borderId="3" xfId="0" applyBorder="1" applyAlignment="1">
      <alignment horizontal="center"/>
    </xf>
    <xf numFmtId="166" fontId="0" fillId="0" borderId="3" xfId="0" applyNumberFormat="1" applyBorder="1"/>
    <xf numFmtId="0" fontId="0" fillId="0" borderId="9" xfId="0" applyBorder="1"/>
    <xf numFmtId="0" fontId="6" fillId="0" borderId="0" xfId="0" applyFont="1"/>
    <xf numFmtId="0" fontId="6" fillId="0" borderId="4" xfId="0" applyFont="1" applyBorder="1"/>
    <xf numFmtId="0" fontId="2" fillId="0" borderId="4" xfId="0" applyFont="1" applyBorder="1"/>
    <xf numFmtId="0" fontId="2" fillId="0" borderId="10" xfId="0" applyFont="1" applyBorder="1" applyAlignment="1">
      <alignment horizontal="left" vertical="center"/>
    </xf>
    <xf numFmtId="9" fontId="0" fillId="2" borderId="10" xfId="0" applyNumberFormat="1" applyFill="1" applyBorder="1" applyAlignment="1">
      <alignment horizontal="center" vertical="center"/>
    </xf>
    <xf numFmtId="0" fontId="2" fillId="0" borderId="11" xfId="0" applyFont="1" applyBorder="1"/>
    <xf numFmtId="0" fontId="2" fillId="0" borderId="4" xfId="0" applyFont="1" applyBorder="1" applyAlignment="1">
      <alignment horizontal="left" vertical="center"/>
    </xf>
    <xf numFmtId="0" fontId="0" fillId="0" borderId="10" xfId="0" applyBorder="1"/>
    <xf numFmtId="0" fontId="2" fillId="0" borderId="10" xfId="0" applyFont="1" applyBorder="1"/>
    <xf numFmtId="0" fontId="0" fillId="0" borderId="10" xfId="0" applyBorder="1" applyAlignment="1">
      <alignment horizontal="center"/>
    </xf>
    <xf numFmtId="9" fontId="0" fillId="2" borderId="4" xfId="0" applyNumberForma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11" xfId="0" applyBorder="1"/>
    <xf numFmtId="0" fontId="0" fillId="3" borderId="0" xfId="0" applyFill="1"/>
    <xf numFmtId="0" fontId="0" fillId="3" borderId="0" xfId="0" applyFill="1" applyAlignment="1">
      <alignment horizontal="center"/>
    </xf>
    <xf numFmtId="165" fontId="0" fillId="0" borderId="4" xfId="0" applyNumberFormat="1" applyBorder="1"/>
    <xf numFmtId="165" fontId="0" fillId="0" borderId="4" xfId="0" applyNumberFormat="1" applyBorder="1" applyAlignment="1">
      <alignment horizontal="center"/>
    </xf>
    <xf numFmtId="1" fontId="0" fillId="0" borderId="1" xfId="0" applyNumberFormat="1" applyBorder="1"/>
    <xf numFmtId="2" fontId="0" fillId="0" borderId="4" xfId="0" applyNumberFormat="1" applyBorder="1" applyAlignment="1">
      <alignment horizontal="center"/>
    </xf>
    <xf numFmtId="166" fontId="0" fillId="0" borderId="0" xfId="0" applyNumberFormat="1" applyAlignment="1">
      <alignment horizontal="center"/>
    </xf>
    <xf numFmtId="166" fontId="0" fillId="0" borderId="4" xfId="0" applyNumberFormat="1" applyBorder="1" applyAlignment="1">
      <alignment horizontal="center"/>
    </xf>
    <xf numFmtId="9" fontId="0" fillId="2" borderId="12" xfId="0" applyNumberFormat="1" applyFill="1" applyBorder="1" applyAlignment="1">
      <alignment horizontal="center" vertical="center"/>
    </xf>
    <xf numFmtId="166" fontId="0" fillId="0" borderId="1" xfId="0" applyNumberFormat="1" applyBorder="1"/>
    <xf numFmtId="0" fontId="0" fillId="0" borderId="0" xfId="0" applyAlignment="1">
      <alignment horizontal="right"/>
    </xf>
    <xf numFmtId="166" fontId="0" fillId="0" borderId="4" xfId="0" applyNumberFormat="1" applyBorder="1"/>
    <xf numFmtId="0" fontId="0" fillId="0" borderId="2" xfId="0" applyBorder="1" applyAlignment="1">
      <alignment horizontal="center"/>
    </xf>
    <xf numFmtId="2" fontId="0" fillId="0" borderId="7" xfId="0" applyNumberFormat="1" applyBorder="1" applyAlignment="1">
      <alignment horizontal="center"/>
    </xf>
    <xf numFmtId="2" fontId="0" fillId="0" borderId="8" xfId="0" applyNumberFormat="1" applyBorder="1" applyAlignment="1">
      <alignment horizontal="center"/>
    </xf>
    <xf numFmtId="2" fontId="0" fillId="0" borderId="5" xfId="0" applyNumberFormat="1" applyBorder="1" applyAlignment="1">
      <alignment horizontal="center"/>
    </xf>
    <xf numFmtId="2" fontId="0" fillId="0" borderId="13" xfId="0" applyNumberFormat="1" applyBorder="1" applyAlignment="1">
      <alignment horizontal="center"/>
    </xf>
    <xf numFmtId="2" fontId="0" fillId="0" borderId="14" xfId="0" applyNumberFormat="1" applyBorder="1" applyAlignment="1">
      <alignment horizontal="center"/>
    </xf>
    <xf numFmtId="168" fontId="0" fillId="0" borderId="0" xfId="0" applyNumberFormat="1"/>
    <xf numFmtId="2" fontId="0" fillId="0" borderId="4" xfId="0" applyNumberFormat="1" applyBorder="1"/>
    <xf numFmtId="1" fontId="0" fillId="0" borderId="3" xfId="0" applyNumberFormat="1" applyBorder="1" applyAlignment="1">
      <alignment horizontal="center"/>
    </xf>
    <xf numFmtId="0" fontId="0" fillId="2" borderId="3" xfId="0" applyFill="1" applyBorder="1" applyAlignment="1">
      <alignment horizontal="center"/>
    </xf>
    <xf numFmtId="0" fontId="0" fillId="0" borderId="7" xfId="0" applyBorder="1" applyAlignment="1">
      <alignment horizontal="left"/>
    </xf>
    <xf numFmtId="9" fontId="0" fillId="0" borderId="4" xfId="0" applyNumberFormat="1" applyBorder="1" applyAlignment="1">
      <alignment horizontal="center"/>
    </xf>
  </cellXfs>
  <cellStyles count="3">
    <cellStyle name="Normaali 2" xfId="2" xr:uid="{3054176D-CEBE-4238-A64A-A31C1A01818C}"/>
    <cellStyle name="Normaali 3" xfId="1" xr:uid="{82C6FAAD-C9B9-4354-9160-C8FBD16F0CFF}"/>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Simulointi!$AC$6</c:f>
              <c:strCache>
                <c:ptCount val="1"/>
                <c:pt idx="0">
                  <c:v>Sato (ei toimenpiteitä)</c:v>
                </c:pt>
              </c:strCache>
            </c:strRef>
          </c:tx>
          <c:spPr>
            <a:ln w="28575" cap="rnd">
              <a:solidFill>
                <a:schemeClr val="accent1"/>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Simulointi!$AD$6:$BB$6</c:f>
              <c:numCache>
                <c:formatCode>0.0</c:formatCode>
                <c:ptCount val="25"/>
                <c:pt idx="0">
                  <c:v>3.3127775829654467</c:v>
                </c:pt>
                <c:pt idx="1">
                  <c:v>6.6450254961030861</c:v>
                </c:pt>
                <c:pt idx="2">
                  <c:v>9.9868838111949145</c:v>
                </c:pt>
                <c:pt idx="3">
                  <c:v>13.280194398445941</c:v>
                </c:pt>
                <c:pt idx="4">
                  <c:v>16.599204507326274</c:v>
                </c:pt>
                <c:pt idx="5">
                  <c:v>19.975043695034802</c:v>
                </c:pt>
                <c:pt idx="6">
                  <c:v>23.305870797914839</c:v>
                </c:pt>
                <c:pt idx="7">
                  <c:v>26.619134896146011</c:v>
                </c:pt>
                <c:pt idx="8">
                  <c:v>30.006807044055748</c:v>
                </c:pt>
                <c:pt idx="9">
                  <c:v>33.282297401899399</c:v>
                </c:pt>
                <c:pt idx="10">
                  <c:v>36.550607908627015</c:v>
                </c:pt>
                <c:pt idx="11">
                  <c:v>39.934682116256695</c:v>
                </c:pt>
                <c:pt idx="12">
                  <c:v>43.239519096847488</c:v>
                </c:pt>
                <c:pt idx="13">
                  <c:v>46.436862423121994</c:v>
                </c:pt>
                <c:pt idx="14">
                  <c:v>49.790558419159289</c:v>
                </c:pt>
                <c:pt idx="15">
                  <c:v>52.945977795986906</c:v>
                </c:pt>
                <c:pt idx="16">
                  <c:v>56.32815496792167</c:v>
                </c:pt>
                <c:pt idx="17">
                  <c:v>59.689432431336314</c:v>
                </c:pt>
                <c:pt idx="18">
                  <c:v>63.135349665516578</c:v>
                </c:pt>
                <c:pt idx="19">
                  <c:v>66.603292437375842</c:v>
                </c:pt>
                <c:pt idx="20">
                  <c:v>69.9422050497312</c:v>
                </c:pt>
                <c:pt idx="21">
                  <c:v>73.324153578971959</c:v>
                </c:pt>
                <c:pt idx="22">
                  <c:v>76.563190632411747</c:v>
                </c:pt>
                <c:pt idx="23">
                  <c:v>79.949535152458068</c:v>
                </c:pt>
                <c:pt idx="24">
                  <c:v>83.25031938213715</c:v>
                </c:pt>
              </c:numCache>
            </c:numRef>
          </c:val>
          <c:smooth val="0"/>
          <c:extLst>
            <c:ext xmlns:c16="http://schemas.microsoft.com/office/drawing/2014/chart" uri="{C3380CC4-5D6E-409C-BE32-E72D297353CC}">
              <c16:uniqueId val="{00000000-7780-402F-8DA2-D59B506C8EDD}"/>
            </c:ext>
          </c:extLst>
        </c:ser>
        <c:ser>
          <c:idx val="1"/>
          <c:order val="1"/>
          <c:tx>
            <c:strRef>
              <c:f>Simulointi!$AC$7</c:f>
              <c:strCache>
                <c:ptCount val="1"/>
                <c:pt idx="0">
                  <c:v>Sato (toimenpiteitä tehty)</c:v>
                </c:pt>
              </c:strCache>
            </c:strRef>
          </c:tx>
          <c:spPr>
            <a:ln w="28575" cap="rnd">
              <a:solidFill>
                <a:schemeClr val="accent2"/>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Simulointi!$AD$7:$BB$7</c:f>
              <c:numCache>
                <c:formatCode>0.0</c:formatCode>
                <c:ptCount val="25"/>
                <c:pt idx="0">
                  <c:v>2.4018962587532688</c:v>
                </c:pt>
                <c:pt idx="1">
                  <c:v>4.8347038151767965</c:v>
                </c:pt>
                <c:pt idx="2">
                  <c:v>7.2913706997670999</c:v>
                </c:pt>
                <c:pt idx="3">
                  <c:v>9.7289474640268203</c:v>
                </c:pt>
                <c:pt idx="4">
                  <c:v>12.202273797164445</c:v>
                </c:pt>
                <c:pt idx="5">
                  <c:v>14.717949159844839</c:v>
                </c:pt>
                <c:pt idx="6">
                  <c:v>17.200081516911041</c:v>
                </c:pt>
                <c:pt idx="7">
                  <c:v>19.669125922912912</c:v>
                </c:pt>
                <c:pt idx="8">
                  <c:v>22.193619207535246</c:v>
                </c:pt>
                <c:pt idx="9">
                  <c:v>24.634514622200335</c:v>
                </c:pt>
                <c:pt idx="10">
                  <c:v>27.070059611813758</c:v>
                </c:pt>
                <c:pt idx="11">
                  <c:v>29.591871711339394</c:v>
                </c:pt>
                <c:pt idx="12">
                  <c:v>32.054636229275651</c:v>
                </c:pt>
                <c:pt idx="13">
                  <c:v>34.437296476015419</c:v>
                </c:pt>
                <c:pt idx="14">
                  <c:v>36.936470732262414</c:v>
                </c:pt>
                <c:pt idx="15">
                  <c:v>39.287889251874354</c:v>
                </c:pt>
                <c:pt idx="16">
                  <c:v>41.808287680400142</c:v>
                </c:pt>
                <c:pt idx="17">
                  <c:v>44.31311164613674</c:v>
                </c:pt>
                <c:pt idx="18">
                  <c:v>46.881009169047871</c:v>
                </c:pt>
                <c:pt idx="19">
                  <c:v>49.465320122637394</c:v>
                </c:pt>
                <c:pt idx="20">
                  <c:v>51.953477801364599</c:v>
                </c:pt>
                <c:pt idx="21">
                  <c:v>54.473705845354814</c:v>
                </c:pt>
                <c:pt idx="22">
                  <c:v>56.887436257578145</c:v>
                </c:pt>
                <c:pt idx="23">
                  <c:v>59.410940193916666</c:v>
                </c:pt>
                <c:pt idx="24">
                  <c:v>61.870684601873521</c:v>
                </c:pt>
              </c:numCache>
            </c:numRef>
          </c:val>
          <c:smooth val="0"/>
          <c:extLst>
            <c:ext xmlns:c16="http://schemas.microsoft.com/office/drawing/2014/chart" uri="{C3380CC4-5D6E-409C-BE32-E72D297353CC}">
              <c16:uniqueId val="{00000001-7780-402F-8DA2-D59B506C8EDD}"/>
            </c:ext>
          </c:extLst>
        </c:ser>
        <c:dLbls>
          <c:showLegendKey val="0"/>
          <c:showVal val="0"/>
          <c:showCatName val="0"/>
          <c:showSerName val="0"/>
          <c:showPercent val="0"/>
          <c:showBubbleSize val="0"/>
        </c:dLbls>
        <c:smooth val="0"/>
        <c:axId val="731351160"/>
        <c:axId val="731351520"/>
      </c:lineChart>
      <c:catAx>
        <c:axId val="731351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Vuosi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51520"/>
        <c:crosses val="autoZero"/>
        <c:auto val="1"/>
        <c:lblAlgn val="ctr"/>
        <c:lblOffset val="100"/>
        <c:noMultiLvlLbl val="0"/>
      </c:catAx>
      <c:valAx>
        <c:axId val="731351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Tonnia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51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Katetuotto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Simulointi!$AC$8</c:f>
              <c:strCache>
                <c:ptCount val="1"/>
                <c:pt idx="0">
                  <c:v>Katetuotto (ei toimenpiteitä)</c:v>
                </c:pt>
              </c:strCache>
            </c:strRef>
          </c:tx>
          <c:spPr>
            <a:ln w="28575" cap="rnd">
              <a:solidFill>
                <a:schemeClr val="accent1"/>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Simulointi!$AD$8:$BB$8</c:f>
              <c:numCache>
                <c:formatCode>0</c:formatCode>
                <c:ptCount val="25"/>
                <c:pt idx="0">
                  <c:v>331.2034269596233</c:v>
                </c:pt>
                <c:pt idx="1">
                  <c:v>630.30513116900352</c:v>
                </c:pt>
                <c:pt idx="2">
                  <c:v>919.0367557615848</c:v>
                </c:pt>
                <c:pt idx="3">
                  <c:v>1177.6666960165703</c:v>
                </c:pt>
                <c:pt idx="4">
                  <c:v>1426.8183134580761</c:v>
                </c:pt>
                <c:pt idx="5">
                  <c:v>1706.5949121074489</c:v>
                </c:pt>
                <c:pt idx="6">
                  <c:v>1961.8971420064779</c:v>
                </c:pt>
                <c:pt idx="7">
                  <c:v>2202.6160106836592</c:v>
                </c:pt>
                <c:pt idx="8">
                  <c:v>2461.8466290430438</c:v>
                </c:pt>
                <c:pt idx="9">
                  <c:v>2683.2295474914199</c:v>
                </c:pt>
                <c:pt idx="10">
                  <c:v>2892.0335354449958</c:v>
                </c:pt>
                <c:pt idx="11">
                  <c:v>3111.1189252317972</c:v>
                </c:pt>
                <c:pt idx="12">
                  <c:v>3346.7846806287375</c:v>
                </c:pt>
                <c:pt idx="13">
                  <c:v>3520.0158870592186</c:v>
                </c:pt>
                <c:pt idx="14">
                  <c:v>3709.1907871124558</c:v>
                </c:pt>
                <c:pt idx="15">
                  <c:v>3876.3895581652887</c:v>
                </c:pt>
                <c:pt idx="16">
                  <c:v>4077.3253837701495</c:v>
                </c:pt>
                <c:pt idx="17">
                  <c:v>4261.1039844975785</c:v>
                </c:pt>
                <c:pt idx="18">
                  <c:v>4431.8049061762194</c:v>
                </c:pt>
                <c:pt idx="19">
                  <c:v>4614.615554034297</c:v>
                </c:pt>
                <c:pt idx="20">
                  <c:v>4776.0754646711985</c:v>
                </c:pt>
                <c:pt idx="21">
                  <c:v>4952.3063588385758</c:v>
                </c:pt>
                <c:pt idx="22">
                  <c:v>5085.3848113396671</c:v>
                </c:pt>
                <c:pt idx="23">
                  <c:v>5239.5124283678042</c:v>
                </c:pt>
                <c:pt idx="24">
                  <c:v>5385.9688381569977</c:v>
                </c:pt>
              </c:numCache>
            </c:numRef>
          </c:val>
          <c:smooth val="0"/>
          <c:extLst>
            <c:ext xmlns:c16="http://schemas.microsoft.com/office/drawing/2014/chart" uri="{C3380CC4-5D6E-409C-BE32-E72D297353CC}">
              <c16:uniqueId val="{00000000-E2B8-4B42-809E-306141226B83}"/>
            </c:ext>
          </c:extLst>
        </c:ser>
        <c:ser>
          <c:idx val="1"/>
          <c:order val="1"/>
          <c:tx>
            <c:strRef>
              <c:f>Simulointi!$AC$9</c:f>
              <c:strCache>
                <c:ptCount val="1"/>
                <c:pt idx="0">
                  <c:v>Kkatetuotto (toimenpiteitä tehty)</c:v>
                </c:pt>
              </c:strCache>
            </c:strRef>
          </c:tx>
          <c:spPr>
            <a:ln w="28575" cap="rnd">
              <a:solidFill>
                <a:schemeClr val="accent2"/>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Simulointi!$AD$9:$BB$9</c:f>
              <c:numCache>
                <c:formatCode>0</c:formatCode>
                <c:ptCount val="25"/>
                <c:pt idx="0">
                  <c:v>272.98955792552385</c:v>
                </c:pt>
                <c:pt idx="1">
                  <c:v>524.96964454699958</c:v>
                </c:pt>
                <c:pt idx="2">
                  <c:v>771.52000837206663</c:v>
                </c:pt>
                <c:pt idx="3">
                  <c:v>997.86309572329606</c:v>
                </c:pt>
                <c:pt idx="4">
                  <c:v>1218.9989389499867</c:v>
                </c:pt>
                <c:pt idx="5">
                  <c:v>1461.9234679424123</c:v>
                </c:pt>
                <c:pt idx="6">
                  <c:v>1685.6067359533756</c:v>
                </c:pt>
                <c:pt idx="7">
                  <c:v>1897.448734260744</c:v>
                </c:pt>
                <c:pt idx="8">
                  <c:v>2122.1403011292768</c:v>
                </c:pt>
                <c:pt idx="9">
                  <c:v>2317.7099102745988</c:v>
                </c:pt>
                <c:pt idx="10">
                  <c:v>2503.0145822117702</c:v>
                </c:pt>
                <c:pt idx="11">
                  <c:v>2695.1157914907649</c:v>
                </c:pt>
                <c:pt idx="12">
                  <c:v>2898.7327248493325</c:v>
                </c:pt>
                <c:pt idx="13">
                  <c:v>3055.0079329267323</c:v>
                </c:pt>
                <c:pt idx="14">
                  <c:v>3222.3726345099053</c:v>
                </c:pt>
                <c:pt idx="15">
                  <c:v>3372.5920383717776</c:v>
                </c:pt>
                <c:pt idx="16">
                  <c:v>3547.2059978196085</c:v>
                </c:pt>
                <c:pt idx="17">
                  <c:v>3708.309832641969</c:v>
                </c:pt>
                <c:pt idx="18">
                  <c:v>3858.9647240985232</c:v>
                </c:pt>
                <c:pt idx="19">
                  <c:v>4017.9608156023933</c:v>
                </c:pt>
                <c:pt idx="20">
                  <c:v>4160.3832620964204</c:v>
                </c:pt>
                <c:pt idx="21">
                  <c:v>4313.1692827672396</c:v>
                </c:pt>
                <c:pt idx="22">
                  <c:v>4433.1730915295866</c:v>
                </c:pt>
                <c:pt idx="23">
                  <c:v>4568.2559295627734</c:v>
                </c:pt>
                <c:pt idx="24">
                  <c:v>4697.0330498501262</c:v>
                </c:pt>
              </c:numCache>
            </c:numRef>
          </c:val>
          <c:smooth val="0"/>
          <c:extLst>
            <c:ext xmlns:c16="http://schemas.microsoft.com/office/drawing/2014/chart" uri="{C3380CC4-5D6E-409C-BE32-E72D297353CC}">
              <c16:uniqueId val="{00000001-E2B8-4B42-809E-306141226B83}"/>
            </c:ext>
          </c:extLst>
        </c:ser>
        <c:dLbls>
          <c:showLegendKey val="0"/>
          <c:showVal val="0"/>
          <c:showCatName val="0"/>
          <c:showSerName val="0"/>
          <c:showPercent val="0"/>
          <c:showBubbleSize val="0"/>
        </c:dLbls>
        <c:smooth val="0"/>
        <c:axId val="758290384"/>
        <c:axId val="758284264"/>
      </c:lineChart>
      <c:catAx>
        <c:axId val="75829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Vuosi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84264"/>
        <c:crosses val="autoZero"/>
        <c:auto val="1"/>
        <c:lblAlgn val="ctr"/>
        <c:lblOffset val="100"/>
        <c:noMultiLvlLbl val="0"/>
      </c:catAx>
      <c:valAx>
        <c:axId val="758284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Katetuotto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90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Simulointi!$BE$4</c:f>
              <c:strCache>
                <c:ptCount val="1"/>
                <c:pt idx="0">
                  <c:v>Katetuotto yhteensä (ei toimenpiteitä)</c:v>
                </c:pt>
              </c:strCache>
            </c:strRef>
          </c:tx>
          <c:spPr>
            <a:ln w="19050" cap="rnd">
              <a:solidFill>
                <a:schemeClr val="accent1"/>
              </a:solidFill>
              <a:round/>
            </a:ln>
            <a:effectLst/>
          </c:spPr>
          <c:marker>
            <c:symbol val="none"/>
          </c:marker>
          <c:xVal>
            <c:numRef>
              <c:f>Simulointi!$BD$5:$BD$16</c:f>
              <c:numCache>
                <c:formatCode>0</c:formatCode>
                <c:ptCount val="12"/>
                <c:pt idx="0">
                  <c:v>-735.74488117551277</c:v>
                </c:pt>
                <c:pt idx="1">
                  <c:v>-256.69626577353199</c:v>
                </c:pt>
                <c:pt idx="2">
                  <c:v>222.35234962844879</c:v>
                </c:pt>
                <c:pt idx="3">
                  <c:v>701.40096503042957</c:v>
                </c:pt>
                <c:pt idx="4">
                  <c:v>1180.4495804324104</c:v>
                </c:pt>
                <c:pt idx="5">
                  <c:v>1659.498195834391</c:v>
                </c:pt>
                <c:pt idx="6">
                  <c:v>2138.5468112363719</c:v>
                </c:pt>
                <c:pt idx="7">
                  <c:v>2617.5954266383528</c:v>
                </c:pt>
                <c:pt idx="8">
                  <c:v>3096.6440420403337</c:v>
                </c:pt>
                <c:pt idx="9">
                  <c:v>3575.6926574423146</c:v>
                </c:pt>
                <c:pt idx="10">
                  <c:v>4054.7412728442955</c:v>
                </c:pt>
                <c:pt idx="11">
                  <c:v>4533.789888246276</c:v>
                </c:pt>
              </c:numCache>
            </c:numRef>
          </c:xVal>
          <c:yVal>
            <c:numRef>
              <c:f>Simulointi!$BE$5:$BE$16</c:f>
              <c:numCache>
                <c:formatCode>General</c:formatCode>
                <c:ptCount val="12"/>
                <c:pt idx="0">
                  <c:v>0</c:v>
                </c:pt>
                <c:pt idx="1">
                  <c:v>0.01</c:v>
                </c:pt>
                <c:pt idx="2">
                  <c:v>0</c:v>
                </c:pt>
                <c:pt idx="3">
                  <c:v>0</c:v>
                </c:pt>
                <c:pt idx="4">
                  <c:v>0.03</c:v>
                </c:pt>
                <c:pt idx="5">
                  <c:v>0.1</c:v>
                </c:pt>
                <c:pt idx="6">
                  <c:v>0.31</c:v>
                </c:pt>
                <c:pt idx="7">
                  <c:v>0.33</c:v>
                </c:pt>
                <c:pt idx="8">
                  <c:v>0.12</c:v>
                </c:pt>
                <c:pt idx="9">
                  <c:v>0.09</c:v>
                </c:pt>
                <c:pt idx="10">
                  <c:v>0.01</c:v>
                </c:pt>
                <c:pt idx="11">
                  <c:v>0</c:v>
                </c:pt>
              </c:numCache>
            </c:numRef>
          </c:yVal>
          <c:smooth val="1"/>
          <c:extLst>
            <c:ext xmlns:c16="http://schemas.microsoft.com/office/drawing/2014/chart" uri="{C3380CC4-5D6E-409C-BE32-E72D297353CC}">
              <c16:uniqueId val="{00000000-3136-46FF-81B7-EFA866392AC7}"/>
            </c:ext>
          </c:extLst>
        </c:ser>
        <c:ser>
          <c:idx val="1"/>
          <c:order val="1"/>
          <c:tx>
            <c:strRef>
              <c:f>Simulointi!$BF$4</c:f>
              <c:strCache>
                <c:ptCount val="1"/>
                <c:pt idx="0">
                  <c:v>Katetuotto yhteensä (toimenpiteitä tehty)</c:v>
                </c:pt>
              </c:strCache>
            </c:strRef>
          </c:tx>
          <c:spPr>
            <a:ln w="19050" cap="rnd">
              <a:solidFill>
                <a:schemeClr val="accent2"/>
              </a:solidFill>
              <a:round/>
            </a:ln>
            <a:effectLst/>
          </c:spPr>
          <c:marker>
            <c:symbol val="none"/>
          </c:marker>
          <c:xVal>
            <c:numRef>
              <c:f>Simulointi!$BD$5:$BD$16</c:f>
              <c:numCache>
                <c:formatCode>0</c:formatCode>
                <c:ptCount val="12"/>
                <c:pt idx="0">
                  <c:v>-735.74488117551277</c:v>
                </c:pt>
                <c:pt idx="1">
                  <c:v>-256.69626577353199</c:v>
                </c:pt>
                <c:pt idx="2">
                  <c:v>222.35234962844879</c:v>
                </c:pt>
                <c:pt idx="3">
                  <c:v>701.40096503042957</c:v>
                </c:pt>
                <c:pt idx="4">
                  <c:v>1180.4495804324104</c:v>
                </c:pt>
                <c:pt idx="5">
                  <c:v>1659.498195834391</c:v>
                </c:pt>
                <c:pt idx="6">
                  <c:v>2138.5468112363719</c:v>
                </c:pt>
                <c:pt idx="7">
                  <c:v>2617.5954266383528</c:v>
                </c:pt>
                <c:pt idx="8">
                  <c:v>3096.6440420403337</c:v>
                </c:pt>
                <c:pt idx="9">
                  <c:v>3575.6926574423146</c:v>
                </c:pt>
                <c:pt idx="10">
                  <c:v>4054.7412728442955</c:v>
                </c:pt>
                <c:pt idx="11">
                  <c:v>4533.789888246276</c:v>
                </c:pt>
              </c:numCache>
            </c:numRef>
          </c:xVal>
          <c:yVal>
            <c:numRef>
              <c:f>Simulointi!$BF$5:$BF$16</c:f>
              <c:numCache>
                <c:formatCode>General</c:formatCode>
                <c:ptCount val="12"/>
                <c:pt idx="0">
                  <c:v>0</c:v>
                </c:pt>
                <c:pt idx="1">
                  <c:v>0.01</c:v>
                </c:pt>
                <c:pt idx="2">
                  <c:v>0</c:v>
                </c:pt>
                <c:pt idx="3">
                  <c:v>0</c:v>
                </c:pt>
                <c:pt idx="4">
                  <c:v>7.0000000000000007E-2</c:v>
                </c:pt>
                <c:pt idx="5">
                  <c:v>0.24</c:v>
                </c:pt>
                <c:pt idx="6">
                  <c:v>0.46</c:v>
                </c:pt>
                <c:pt idx="7">
                  <c:v>0.15</c:v>
                </c:pt>
                <c:pt idx="8">
                  <c:v>7.0000000000000007E-2</c:v>
                </c:pt>
                <c:pt idx="9">
                  <c:v>0</c:v>
                </c:pt>
                <c:pt idx="10">
                  <c:v>0</c:v>
                </c:pt>
                <c:pt idx="11">
                  <c:v>0</c:v>
                </c:pt>
              </c:numCache>
            </c:numRef>
          </c:yVal>
          <c:smooth val="1"/>
          <c:extLst>
            <c:ext xmlns:c16="http://schemas.microsoft.com/office/drawing/2014/chart" uri="{C3380CC4-5D6E-409C-BE32-E72D297353CC}">
              <c16:uniqueId val="{00000001-3136-46FF-81B7-EFA866392AC7}"/>
            </c:ext>
          </c:extLst>
        </c:ser>
        <c:dLbls>
          <c:showLegendKey val="0"/>
          <c:showVal val="0"/>
          <c:showCatName val="0"/>
          <c:showSerName val="0"/>
          <c:showPercent val="0"/>
          <c:showBubbleSize val="0"/>
        </c:dLbls>
        <c:axId val="1000481008"/>
        <c:axId val="1000480288"/>
      </c:scatterChart>
      <c:valAx>
        <c:axId val="1000481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Katetuotto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80288"/>
        <c:crosses val="autoZero"/>
        <c:crossBetween val="midCat"/>
      </c:valAx>
      <c:valAx>
        <c:axId val="100048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Todennäköisyys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81008"/>
        <c:crossesAt val="0"/>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Simulointi!$BI$20</c:f>
              <c:strCache>
                <c:ptCount val="1"/>
                <c:pt idx="0">
                  <c:v>-0,10</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Simulointi!$BJ$20:$BS$20</c:f>
              <c:numCache>
                <c:formatCode>General</c:formatCode>
                <c:ptCount val="10"/>
                <c:pt idx="0">
                  <c:v>884.6012928639459</c:v>
                </c:pt>
                <c:pt idx="1">
                  <c:v>1513.1867416117591</c:v>
                </c:pt>
                <c:pt idx="2">
                  <c:v>2141.7721903595716</c:v>
                </c:pt>
                <c:pt idx="3">
                  <c:v>2770.3576391073843</c:v>
                </c:pt>
                <c:pt idx="4">
                  <c:v>3398.9430878551975</c:v>
                </c:pt>
                <c:pt idx="5">
                  <c:v>4027.5285366030103</c:v>
                </c:pt>
                <c:pt idx="6">
                  <c:v>4656.113985350823</c:v>
                </c:pt>
                <c:pt idx="7">
                  <c:v>5284.6994340986348</c:v>
                </c:pt>
                <c:pt idx="8">
                  <c:v>5913.2848828464485</c:v>
                </c:pt>
                <c:pt idx="9">
                  <c:v>6541.8703315942612</c:v>
                </c:pt>
              </c:numCache>
            </c:numRef>
          </c:val>
          <c:extLst>
            <c:ext xmlns:c16="http://schemas.microsoft.com/office/drawing/2014/chart" uri="{C3380CC4-5D6E-409C-BE32-E72D297353CC}">
              <c16:uniqueId val="{00000000-76D5-4EFB-8665-A1A1713FD625}"/>
            </c:ext>
          </c:extLst>
        </c:ser>
        <c:ser>
          <c:idx val="1"/>
          <c:order val="1"/>
          <c:tx>
            <c:strRef>
              <c:f>Simulointi!$BI$21</c:f>
              <c:strCache>
                <c:ptCount val="1"/>
                <c:pt idx="0">
                  <c:v>-0,08</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Simulointi!$BJ$21:$BS$21</c:f>
              <c:numCache>
                <c:formatCode>General</c:formatCode>
                <c:ptCount val="10"/>
                <c:pt idx="0">
                  <c:v>919.47606475425334</c:v>
                </c:pt>
                <c:pt idx="1">
                  <c:v>1555.8114628110243</c:v>
                </c:pt>
                <c:pt idx="2">
                  <c:v>2192.1468608677937</c:v>
                </c:pt>
                <c:pt idx="3">
                  <c:v>2828.4822589245637</c:v>
                </c:pt>
                <c:pt idx="4">
                  <c:v>3464.817656981334</c:v>
                </c:pt>
                <c:pt idx="5">
                  <c:v>4101.153055038104</c:v>
                </c:pt>
                <c:pt idx="6">
                  <c:v>4737.4884530948748</c:v>
                </c:pt>
                <c:pt idx="7">
                  <c:v>5373.8238511516429</c:v>
                </c:pt>
                <c:pt idx="8">
                  <c:v>6010.1592492084137</c:v>
                </c:pt>
                <c:pt idx="9">
                  <c:v>6646.4946472651854</c:v>
                </c:pt>
              </c:numCache>
            </c:numRef>
          </c:val>
          <c:extLst>
            <c:ext xmlns:c16="http://schemas.microsoft.com/office/drawing/2014/chart" uri="{C3380CC4-5D6E-409C-BE32-E72D297353CC}">
              <c16:uniqueId val="{00000001-76D5-4EFB-8665-A1A1713FD625}"/>
            </c:ext>
          </c:extLst>
        </c:ser>
        <c:ser>
          <c:idx val="2"/>
          <c:order val="2"/>
          <c:tx>
            <c:strRef>
              <c:f>Simulointi!$BI$22</c:f>
              <c:strCache>
                <c:ptCount val="1"/>
                <c:pt idx="0">
                  <c:v>-0,06</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Simulointi!$BJ$22:$BS$22</c:f>
              <c:numCache>
                <c:formatCode>General</c:formatCode>
                <c:ptCount val="10"/>
                <c:pt idx="0">
                  <c:v>954.3508366445609</c:v>
                </c:pt>
                <c:pt idx="1">
                  <c:v>1598.4361840102886</c:v>
                </c:pt>
                <c:pt idx="2">
                  <c:v>2242.5215313760154</c:v>
                </c:pt>
                <c:pt idx="3">
                  <c:v>2886.6068787417421</c:v>
                </c:pt>
                <c:pt idx="4">
                  <c:v>3530.6922261074706</c:v>
                </c:pt>
                <c:pt idx="5">
                  <c:v>4174.7775734731968</c:v>
                </c:pt>
                <c:pt idx="6">
                  <c:v>4818.8629208389229</c:v>
                </c:pt>
                <c:pt idx="7">
                  <c:v>5462.94826820465</c:v>
                </c:pt>
                <c:pt idx="8">
                  <c:v>6107.033615570379</c:v>
                </c:pt>
                <c:pt idx="9">
                  <c:v>6751.118962936107</c:v>
                </c:pt>
              </c:numCache>
            </c:numRef>
          </c:val>
          <c:extLst>
            <c:ext xmlns:c16="http://schemas.microsoft.com/office/drawing/2014/chart" uri="{C3380CC4-5D6E-409C-BE32-E72D297353CC}">
              <c16:uniqueId val="{00000002-76D5-4EFB-8665-A1A1713FD625}"/>
            </c:ext>
          </c:extLst>
        </c:ser>
        <c:ser>
          <c:idx val="3"/>
          <c:order val="3"/>
          <c:tx>
            <c:strRef>
              <c:f>Simulointi!$BI$23</c:f>
              <c:strCache>
                <c:ptCount val="1"/>
                <c:pt idx="0">
                  <c:v>-0,03</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Simulointi!$BJ$23:$BS$23</c:f>
              <c:numCache>
                <c:formatCode>General</c:formatCode>
                <c:ptCount val="10"/>
                <c:pt idx="0">
                  <c:v>989.225608534868</c:v>
                </c:pt>
                <c:pt idx="1">
                  <c:v>1641.0609052095529</c:v>
                </c:pt>
                <c:pt idx="2">
                  <c:v>2292.8962018842371</c:v>
                </c:pt>
                <c:pt idx="3">
                  <c:v>2944.7314985589205</c:v>
                </c:pt>
                <c:pt idx="4">
                  <c:v>3596.5667952336062</c:v>
                </c:pt>
                <c:pt idx="5">
                  <c:v>4248.4020919082895</c:v>
                </c:pt>
                <c:pt idx="6">
                  <c:v>4900.2373885829738</c:v>
                </c:pt>
                <c:pt idx="7">
                  <c:v>5552.0726852576581</c:v>
                </c:pt>
                <c:pt idx="8">
                  <c:v>6203.9079819323433</c:v>
                </c:pt>
                <c:pt idx="9">
                  <c:v>6855.7432786070276</c:v>
                </c:pt>
              </c:numCache>
            </c:numRef>
          </c:val>
          <c:extLst>
            <c:ext xmlns:c16="http://schemas.microsoft.com/office/drawing/2014/chart" uri="{C3380CC4-5D6E-409C-BE32-E72D297353CC}">
              <c16:uniqueId val="{00000003-76D5-4EFB-8665-A1A1713FD625}"/>
            </c:ext>
          </c:extLst>
        </c:ser>
        <c:ser>
          <c:idx val="4"/>
          <c:order val="4"/>
          <c:tx>
            <c:strRef>
              <c:f>Simulointi!$BI$24</c:f>
              <c:strCache>
                <c:ptCount val="1"/>
                <c:pt idx="0">
                  <c:v>-0,01</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Simulointi!$BJ$24:$BS$24</c:f>
              <c:numCache>
                <c:formatCode>General</c:formatCode>
                <c:ptCount val="10"/>
                <c:pt idx="0">
                  <c:v>1024.1003804251754</c:v>
                </c:pt>
                <c:pt idx="1">
                  <c:v>1683.6856264088174</c:v>
                </c:pt>
                <c:pt idx="2">
                  <c:v>2343.2708723924584</c:v>
                </c:pt>
                <c:pt idx="3">
                  <c:v>3002.8561183761003</c:v>
                </c:pt>
                <c:pt idx="4">
                  <c:v>3662.4413643597418</c:v>
                </c:pt>
                <c:pt idx="5">
                  <c:v>4322.0266103433833</c:v>
                </c:pt>
                <c:pt idx="6">
                  <c:v>4981.6118563270247</c:v>
                </c:pt>
                <c:pt idx="7">
                  <c:v>5641.1971023106662</c:v>
                </c:pt>
                <c:pt idx="8">
                  <c:v>6300.7823482943095</c:v>
                </c:pt>
                <c:pt idx="9">
                  <c:v>6960.36759427795</c:v>
                </c:pt>
              </c:numCache>
            </c:numRef>
          </c:val>
          <c:extLst>
            <c:ext xmlns:c16="http://schemas.microsoft.com/office/drawing/2014/chart" uri="{C3380CC4-5D6E-409C-BE32-E72D297353CC}">
              <c16:uniqueId val="{00000004-76D5-4EFB-8665-A1A1713FD625}"/>
            </c:ext>
          </c:extLst>
        </c:ser>
        <c:ser>
          <c:idx val="5"/>
          <c:order val="5"/>
          <c:tx>
            <c:strRef>
              <c:f>Simulointi!$BI$25</c:f>
              <c:strCache>
                <c:ptCount val="1"/>
                <c:pt idx="0">
                  <c:v>0,01</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Simulointi!$BJ$25:$BS$25</c:f>
              <c:numCache>
                <c:formatCode>General</c:formatCode>
                <c:ptCount val="10"/>
                <c:pt idx="0">
                  <c:v>1058.9751523154825</c:v>
                </c:pt>
                <c:pt idx="1">
                  <c:v>1726.3103476080819</c:v>
                </c:pt>
                <c:pt idx="2">
                  <c:v>2393.6455429006801</c:v>
                </c:pt>
                <c:pt idx="3">
                  <c:v>3060.9807381932787</c:v>
                </c:pt>
                <c:pt idx="4">
                  <c:v>3728.3159334858783</c:v>
                </c:pt>
                <c:pt idx="5">
                  <c:v>4395.651128778476</c:v>
                </c:pt>
                <c:pt idx="6">
                  <c:v>5062.9863240710747</c:v>
                </c:pt>
                <c:pt idx="7">
                  <c:v>5730.3215193636734</c:v>
                </c:pt>
                <c:pt idx="8">
                  <c:v>6397.6567146562738</c:v>
                </c:pt>
                <c:pt idx="9">
                  <c:v>7064.9919099488716</c:v>
                </c:pt>
              </c:numCache>
            </c:numRef>
          </c:val>
          <c:extLst>
            <c:ext xmlns:c16="http://schemas.microsoft.com/office/drawing/2014/chart" uri="{C3380CC4-5D6E-409C-BE32-E72D297353CC}">
              <c16:uniqueId val="{00000005-76D5-4EFB-8665-A1A1713FD625}"/>
            </c:ext>
          </c:extLst>
        </c:ser>
        <c:ser>
          <c:idx val="6"/>
          <c:order val="6"/>
          <c:tx>
            <c:strRef>
              <c:f>Simulointi!$BI$26</c:f>
              <c:strCache>
                <c:ptCount val="1"/>
                <c:pt idx="0">
                  <c:v>0,03</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Simulointi!$BJ$26:$BS$26</c:f>
              <c:numCache>
                <c:formatCode>General</c:formatCode>
                <c:ptCount val="10"/>
                <c:pt idx="0">
                  <c:v>1093.8499242057899</c:v>
                </c:pt>
                <c:pt idx="1">
                  <c:v>1768.9350688073464</c:v>
                </c:pt>
                <c:pt idx="2">
                  <c:v>2444.0202134089022</c:v>
                </c:pt>
                <c:pt idx="3">
                  <c:v>3119.1053580104576</c:v>
                </c:pt>
                <c:pt idx="4">
                  <c:v>3794.1905026120144</c:v>
                </c:pt>
                <c:pt idx="5">
                  <c:v>4469.2756472135707</c:v>
                </c:pt>
                <c:pt idx="6">
                  <c:v>5144.3607918151256</c:v>
                </c:pt>
                <c:pt idx="7">
                  <c:v>5819.4459364166805</c:v>
                </c:pt>
                <c:pt idx="8">
                  <c:v>6494.5310810182373</c:v>
                </c:pt>
                <c:pt idx="9">
                  <c:v>7169.6162256197931</c:v>
                </c:pt>
              </c:numCache>
            </c:numRef>
          </c:val>
          <c:extLst>
            <c:ext xmlns:c16="http://schemas.microsoft.com/office/drawing/2014/chart" uri="{C3380CC4-5D6E-409C-BE32-E72D297353CC}">
              <c16:uniqueId val="{00000006-76D5-4EFB-8665-A1A1713FD625}"/>
            </c:ext>
          </c:extLst>
        </c:ser>
        <c:ser>
          <c:idx val="7"/>
          <c:order val="7"/>
          <c:tx>
            <c:strRef>
              <c:f>Simulointi!$BI$27</c:f>
              <c:strCache>
                <c:ptCount val="1"/>
                <c:pt idx="0">
                  <c:v>0,06</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Simulointi!$BJ$27:$BS$27</c:f>
              <c:numCache>
                <c:formatCode>General</c:formatCode>
                <c:ptCount val="10"/>
                <c:pt idx="0">
                  <c:v>1128.7246960960972</c:v>
                </c:pt>
                <c:pt idx="1">
                  <c:v>1811.5597900066105</c:v>
                </c:pt>
                <c:pt idx="2">
                  <c:v>2494.3948839171239</c:v>
                </c:pt>
                <c:pt idx="3">
                  <c:v>3177.2299778276365</c:v>
                </c:pt>
                <c:pt idx="4">
                  <c:v>3860.06507173815</c:v>
                </c:pt>
                <c:pt idx="5">
                  <c:v>4542.9001656486626</c:v>
                </c:pt>
                <c:pt idx="6">
                  <c:v>5225.7352595591756</c:v>
                </c:pt>
                <c:pt idx="7">
                  <c:v>5908.5703534696877</c:v>
                </c:pt>
                <c:pt idx="8">
                  <c:v>6591.4054473802016</c:v>
                </c:pt>
                <c:pt idx="9">
                  <c:v>7274.2405412907165</c:v>
                </c:pt>
              </c:numCache>
            </c:numRef>
          </c:val>
          <c:extLst>
            <c:ext xmlns:c16="http://schemas.microsoft.com/office/drawing/2014/chart" uri="{C3380CC4-5D6E-409C-BE32-E72D297353CC}">
              <c16:uniqueId val="{00000007-76D5-4EFB-8665-A1A1713FD625}"/>
            </c:ext>
          </c:extLst>
        </c:ser>
        <c:ser>
          <c:idx val="8"/>
          <c:order val="8"/>
          <c:tx>
            <c:strRef>
              <c:f>Simulointi!$BI$28</c:f>
              <c:strCache>
                <c:ptCount val="1"/>
                <c:pt idx="0">
                  <c:v>0,08</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Simulointi!$BJ$28:$BS$28</c:f>
              <c:numCache>
                <c:formatCode>General</c:formatCode>
                <c:ptCount val="10"/>
                <c:pt idx="0">
                  <c:v>1163.5994679864048</c:v>
                </c:pt>
                <c:pt idx="1">
                  <c:v>1854.1845112058752</c:v>
                </c:pt>
                <c:pt idx="2">
                  <c:v>2544.7695544253456</c:v>
                </c:pt>
                <c:pt idx="3">
                  <c:v>3235.3545976448154</c:v>
                </c:pt>
                <c:pt idx="4">
                  <c:v>3925.939640864286</c:v>
                </c:pt>
                <c:pt idx="5">
                  <c:v>4616.5246840837572</c:v>
                </c:pt>
                <c:pt idx="6">
                  <c:v>5307.1097273032265</c:v>
                </c:pt>
                <c:pt idx="7">
                  <c:v>5997.6947705226958</c:v>
                </c:pt>
                <c:pt idx="8">
                  <c:v>6688.2798137421669</c:v>
                </c:pt>
                <c:pt idx="9">
                  <c:v>7378.864856961638</c:v>
                </c:pt>
              </c:numCache>
            </c:numRef>
          </c:val>
          <c:extLst>
            <c:ext xmlns:c16="http://schemas.microsoft.com/office/drawing/2014/chart" uri="{C3380CC4-5D6E-409C-BE32-E72D297353CC}">
              <c16:uniqueId val="{00000008-76D5-4EFB-8665-A1A1713FD625}"/>
            </c:ext>
          </c:extLst>
        </c:ser>
        <c:ser>
          <c:idx val="9"/>
          <c:order val="9"/>
          <c:tx>
            <c:strRef>
              <c:f>Simulointi!$BI$29</c:f>
              <c:strCache>
                <c:ptCount val="1"/>
                <c:pt idx="0">
                  <c:v>0,10</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Simulointi!$BJ$29:$BS$29</c:f>
              <c:numCache>
                <c:formatCode>General</c:formatCode>
                <c:ptCount val="10"/>
                <c:pt idx="0">
                  <c:v>1198.4742398767119</c:v>
                </c:pt>
                <c:pt idx="1">
                  <c:v>1896.8092324051399</c:v>
                </c:pt>
                <c:pt idx="2">
                  <c:v>2595.1442249335673</c:v>
                </c:pt>
                <c:pt idx="3">
                  <c:v>3293.4792174619947</c:v>
                </c:pt>
                <c:pt idx="4">
                  <c:v>3991.8142099904221</c:v>
                </c:pt>
                <c:pt idx="5">
                  <c:v>4690.1492025188491</c:v>
                </c:pt>
                <c:pt idx="6">
                  <c:v>5388.4841950472764</c:v>
                </c:pt>
                <c:pt idx="7">
                  <c:v>6086.8191875757038</c:v>
                </c:pt>
                <c:pt idx="8">
                  <c:v>6785.1541801041312</c:v>
                </c:pt>
                <c:pt idx="9">
                  <c:v>7483.4891726325595</c:v>
                </c:pt>
              </c:numCache>
            </c:numRef>
          </c:val>
          <c:extLst>
            <c:ext xmlns:c16="http://schemas.microsoft.com/office/drawing/2014/chart" uri="{C3380CC4-5D6E-409C-BE32-E72D297353CC}">
              <c16:uniqueId val="{00000009-76D5-4EFB-8665-A1A1713FD625}"/>
            </c:ext>
          </c:extLst>
        </c:ser>
        <c:bandFmts>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283476288"/>
        <c:axId val="1283480968"/>
        <c:axId val="1307818256"/>
      </c:surface3DChart>
      <c:catAx>
        <c:axId val="1283476288"/>
        <c:scaling>
          <c:orientation val="minMax"/>
        </c:scaling>
        <c:delete val="0"/>
        <c:axPos val="b"/>
        <c:title>
          <c:tx>
            <c:rich>
              <a:bodyPr/>
              <a:lstStyle/>
              <a:p>
                <a:pPr>
                  <a:defRPr/>
                </a:pPr>
                <a:r>
                  <a:rPr lang="en-US"/>
                  <a:t>Lyhyen aikavälin kerroin</a:t>
                </a:r>
              </a:p>
            </c:rich>
          </c:tx>
          <c:overlay val="0"/>
        </c:title>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80968"/>
        <c:crosses val="autoZero"/>
        <c:auto val="1"/>
        <c:lblAlgn val="ctr"/>
        <c:lblOffset val="100"/>
        <c:noMultiLvlLbl val="0"/>
      </c:catAx>
      <c:valAx>
        <c:axId val="1283480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Kokonaiskatetuotto (€)</a:t>
                </a:r>
              </a:p>
            </c:rich>
          </c:tx>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76288"/>
        <c:crosses val="autoZero"/>
        <c:crossBetween val="midCat"/>
      </c:valAx>
      <c:serAx>
        <c:axId val="1307818256"/>
        <c:scaling>
          <c:orientation val="minMax"/>
        </c:scaling>
        <c:delete val="0"/>
        <c:axPos val="b"/>
        <c:title>
          <c:tx>
            <c:rich>
              <a:bodyPr rot="-5400000" vert="horz"/>
              <a:lstStyle/>
              <a:p>
                <a:pPr>
                  <a:defRPr/>
                </a:pPr>
                <a:r>
                  <a:rPr lang="en-US"/>
                  <a:t>Pitkän aikavälin kerroin</a:t>
                </a:r>
              </a:p>
            </c:rich>
          </c:tx>
          <c:overlay val="0"/>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80968"/>
        <c:crosses val="autoZero"/>
      </c:serAx>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2"/>
          <c:tx>
            <c:strRef>
              <c:f>Investoinnit!$AH$10</c:f>
              <c:strCache>
                <c:ptCount val="1"/>
                <c:pt idx="0">
                  <c:v>Investoinnin kannattavuus</c:v>
                </c:pt>
              </c:strCache>
            </c:strRef>
          </c:tx>
          <c:spPr>
            <a:ln w="28575" cap="rnd">
              <a:solidFill>
                <a:schemeClr val="accent3"/>
              </a:solidFill>
              <a:round/>
            </a:ln>
            <a:effectLst/>
          </c:spPr>
          <c:marker>
            <c:symbol val="none"/>
          </c:marker>
          <c:val>
            <c:numRef>
              <c:f>Investoinnit!$AI$10:$BG$10</c:f>
              <c:numCache>
                <c:formatCode>0</c:formatCode>
                <c:ptCount val="25"/>
                <c:pt idx="0">
                  <c:v>-85</c:v>
                </c:pt>
                <c:pt idx="1">
                  <c:v>-61.325540030544289</c:v>
                </c:pt>
                <c:pt idx="2">
                  <c:v>-38.99304438902243</c:v>
                </c:pt>
                <c:pt idx="3">
                  <c:v>-15.888328526626992</c:v>
                </c:pt>
                <c:pt idx="4">
                  <c:v>6.6481910849629458</c:v>
                </c:pt>
                <c:pt idx="5">
                  <c:v>-78.351808915037054</c:v>
                </c:pt>
                <c:pt idx="6">
                  <c:v>-58.194786068406074</c:v>
                </c:pt>
                <c:pt idx="7">
                  <c:v>-39.04742168800658</c:v>
                </c:pt>
                <c:pt idx="8">
                  <c:v>-19.571909089810561</c:v>
                </c:pt>
                <c:pt idx="9">
                  <c:v>-1.229714090527068</c:v>
                </c:pt>
                <c:pt idx="10">
                  <c:v>19.75649774976182</c:v>
                </c:pt>
                <c:pt idx="11">
                  <c:v>38.166059284508265</c:v>
                </c:pt>
                <c:pt idx="12">
                  <c:v>55.821213681285826</c:v>
                </c:pt>
                <c:pt idx="13">
                  <c:v>83.24090005061953</c:v>
                </c:pt>
                <c:pt idx="14">
                  <c:v>99.155735473567347</c:v>
                </c:pt>
                <c:pt idx="15">
                  <c:v>115.09435382578613</c:v>
                </c:pt>
                <c:pt idx="16">
                  <c:v>130.43553124303025</c:v>
                </c:pt>
                <c:pt idx="17">
                  <c:v>148.48471887207279</c:v>
                </c:pt>
                <c:pt idx="18">
                  <c:v>163.5513268810505</c:v>
                </c:pt>
                <c:pt idx="19">
                  <c:v>177.24883480936205</c:v>
                </c:pt>
                <c:pt idx="20">
                  <c:v>192.62126891747812</c:v>
                </c:pt>
                <c:pt idx="21">
                  <c:v>206.35125670215439</c:v>
                </c:pt>
                <c:pt idx="22">
                  <c:v>219.0920541852538</c:v>
                </c:pt>
                <c:pt idx="23">
                  <c:v>231.34644201791434</c:v>
                </c:pt>
                <c:pt idx="24">
                  <c:v>243.08004430485562</c:v>
                </c:pt>
              </c:numCache>
            </c:numRef>
          </c:val>
          <c:smooth val="0"/>
          <c:extLst>
            <c:ext xmlns:c16="http://schemas.microsoft.com/office/drawing/2014/chart" uri="{C3380CC4-5D6E-409C-BE32-E72D297353CC}">
              <c16:uniqueId val="{00000003-C86C-4088-A0DD-8901FB223290}"/>
            </c:ext>
          </c:extLst>
        </c:ser>
        <c:dLbls>
          <c:showLegendKey val="0"/>
          <c:showVal val="0"/>
          <c:showCatName val="0"/>
          <c:showSerName val="0"/>
          <c:showPercent val="0"/>
          <c:showBubbleSize val="0"/>
        </c:dLbls>
        <c:smooth val="0"/>
        <c:axId val="758290384"/>
        <c:axId val="758284264"/>
        <c:extLst>
          <c:ext xmlns:c15="http://schemas.microsoft.com/office/drawing/2012/chart" uri="{02D57815-91ED-43cb-92C2-25804820EDAC}">
            <c15:filteredLineSeries>
              <c15:ser>
                <c:idx val="0"/>
                <c:order val="0"/>
                <c:tx>
                  <c:strRef>
                    <c:extLst>
                      <c:ext uri="{02D57815-91ED-43cb-92C2-25804820EDAC}">
                        <c15:formulaRef>
                          <c15:sqref>Investoinnit!$AH$7</c15:sqref>
                        </c15:formulaRef>
                      </c:ext>
                    </c:extLst>
                    <c:strCache>
                      <c:ptCount val="1"/>
                      <c:pt idx="0">
                        <c:v>Kumulatiivinen katetuotto (ei investointia)</c:v>
                      </c:pt>
                    </c:strCache>
                  </c:strRef>
                </c:tx>
                <c:spPr>
                  <a:ln w="28575" cap="rnd">
                    <a:solidFill>
                      <a:schemeClr val="accent1"/>
                    </a:solidFill>
                    <a:round/>
                  </a:ln>
                  <a:effectLst/>
                </c:spPr>
                <c:marker>
                  <c:symbol val="none"/>
                </c:marker>
                <c:cat>
                  <c:numRef>
                    <c:extLst>
                      <c:ext uri="{02D57815-91ED-43cb-92C2-25804820EDAC}">
                        <c15:formulaRef>
                          <c15:sqref>Investoinnit!$AI$6:$BG$6</c15:sqref>
                        </c15:formulaRef>
                      </c:ext>
                    </c:extLst>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extLst>
                      <c:ext uri="{02D57815-91ED-43cb-92C2-25804820EDAC}">
                        <c15:formulaRef>
                          <c15:sqref>Investoinnit!$AI$7:$BG$7</c15:sqref>
                        </c15:formulaRef>
                      </c:ext>
                    </c:extLst>
                    <c:numCache>
                      <c:formatCode>0</c:formatCode>
                      <c:ptCount val="25"/>
                      <c:pt idx="0">
                        <c:v>305.82524271844613</c:v>
                      </c:pt>
                      <c:pt idx="1">
                        <c:v>564.49683441597836</c:v>
                      </c:pt>
                      <c:pt idx="2">
                        <c:v>802.5859630798293</c:v>
                      </c:pt>
                      <c:pt idx="3">
                        <c:v>1062.1940821077492</c:v>
                      </c:pt>
                      <c:pt idx="4">
                        <c:v>1316.3359323783961</c:v>
                      </c:pt>
                      <c:pt idx="5">
                        <c:v>1580.1434732337475</c:v>
                      </c:pt>
                      <c:pt idx="6">
                        <c:v>1797.9803747312158</c:v>
                      </c:pt>
                      <c:pt idx="7">
                        <c:v>2001.0212978390637</c:v>
                      </c:pt>
                      <c:pt idx="8">
                        <c:v>2215.865176501879</c:v>
                      </c:pt>
                      <c:pt idx="9">
                        <c:v>2413.1300732825753</c:v>
                      </c:pt>
                      <c:pt idx="10">
                        <c:v>2591.1232117875602</c:v>
                      </c:pt>
                      <c:pt idx="11">
                        <c:v>2799.4699677865074</c:v>
                      </c:pt>
                      <c:pt idx="12">
                        <c:v>2997.3842453376215</c:v>
                      </c:pt>
                      <c:pt idx="13">
                        <c:v>3182.9726663733873</c:v>
                      </c:pt>
                      <c:pt idx="14">
                        <c:v>3354.9890370206249</c:v>
                      </c:pt>
                      <c:pt idx="15">
                        <c:v>3531.741658616736</c:v>
                      </c:pt>
                      <c:pt idx="16">
                        <c:v>3700.6819589535917</c:v>
                      </c:pt>
                      <c:pt idx="17">
                        <c:v>3862.0071150802</c:v>
                      </c:pt>
                      <c:pt idx="18">
                        <c:v>4033.3710897493133</c:v>
                      </c:pt>
                      <c:pt idx="19">
                        <c:v>4181.1385439364831</c:v>
                      </c:pt>
                      <c:pt idx="20">
                        <c:v>4319.2129908786519</c:v>
                      </c:pt>
                      <c:pt idx="21">
                        <c:v>4474.8734456210213</c:v>
                      </c:pt>
                      <c:pt idx="22">
                        <c:v>4614.2143458158835</c:v>
                      </c:pt>
                      <c:pt idx="23">
                        <c:v>4747.1904039573119</c:v>
                      </c:pt>
                      <c:pt idx="24">
                        <c:v>4873.0161404614028</c:v>
                      </c:pt>
                    </c:numCache>
                  </c:numRef>
                </c:val>
                <c:smooth val="0"/>
                <c:extLst>
                  <c:ext xmlns:c16="http://schemas.microsoft.com/office/drawing/2014/chart" uri="{C3380CC4-5D6E-409C-BE32-E72D297353CC}">
                    <c16:uniqueId val="{00000000-C86C-4088-A0DD-8901FB22329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Investoinnit!$AH$8</c15:sqref>
                        </c15:formulaRef>
                      </c:ext>
                    </c:extLst>
                    <c:strCache>
                      <c:ptCount val="1"/>
                      <c:pt idx="0">
                        <c:v>Kumulatiivinen katetuotto (investointi tehty)</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Investoinnit!$AI$6:$BG$6</c15:sqref>
                        </c15:formulaRef>
                      </c:ext>
                    </c:extLst>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extLst xmlns:c15="http://schemas.microsoft.com/office/drawing/2012/chart">
                      <c:ext xmlns:c15="http://schemas.microsoft.com/office/drawing/2012/chart" uri="{02D57815-91ED-43cb-92C2-25804820EDAC}">
                        <c15:formulaRef>
                          <c15:sqref>Investoinnit!$AI$8:$BG$8</c15:sqref>
                        </c15:formulaRef>
                      </c:ext>
                    </c:extLst>
                    <c:numCache>
                      <c:formatCode>0</c:formatCode>
                      <c:ptCount val="25"/>
                      <c:pt idx="0">
                        <c:v>305.82524271844613</c:v>
                      </c:pt>
                      <c:pt idx="1">
                        <c:v>588.17129438543407</c:v>
                      </c:pt>
                      <c:pt idx="2">
                        <c:v>848.59291869080687</c:v>
                      </c:pt>
                      <c:pt idx="3">
                        <c:v>1131.3057535811222</c:v>
                      </c:pt>
                      <c:pt idx="4">
                        <c:v>1407.9841234633591</c:v>
                      </c:pt>
                      <c:pt idx="5">
                        <c:v>1671.7916643187104</c:v>
                      </c:pt>
                      <c:pt idx="6">
                        <c:v>1909.7855886628097</c:v>
                      </c:pt>
                      <c:pt idx="7">
                        <c:v>2131.9738761510571</c:v>
                      </c:pt>
                      <c:pt idx="8">
                        <c:v>2366.2932674120684</c:v>
                      </c:pt>
                      <c:pt idx="9">
                        <c:v>2581.9003591920482</c:v>
                      </c:pt>
                      <c:pt idx="10">
                        <c:v>2780.879709537322</c:v>
                      </c:pt>
                      <c:pt idx="11">
                        <c:v>3007.6360270710156</c:v>
                      </c:pt>
                      <c:pt idx="12">
                        <c:v>3223.2054590189073</c:v>
                      </c:pt>
                      <c:pt idx="13">
                        <c:v>3436.2135664240068</c:v>
                      </c:pt>
                      <c:pt idx="14">
                        <c:v>3624.1447724941922</c:v>
                      </c:pt>
                      <c:pt idx="15">
                        <c:v>3816.8360124425221</c:v>
                      </c:pt>
                      <c:pt idx="16">
                        <c:v>4001.1174901966219</c:v>
                      </c:pt>
                      <c:pt idx="17">
                        <c:v>4180.4918339522728</c:v>
                      </c:pt>
                      <c:pt idx="18">
                        <c:v>4366.9224166303638</c:v>
                      </c:pt>
                      <c:pt idx="19">
                        <c:v>4528.3873787458451</c:v>
                      </c:pt>
                      <c:pt idx="20">
                        <c:v>4681.83425979613</c:v>
                      </c:pt>
                      <c:pt idx="21">
                        <c:v>4851.2247023231757</c:v>
                      </c:pt>
                      <c:pt idx="22">
                        <c:v>5003.3064000011373</c:v>
                      </c:pt>
                      <c:pt idx="23">
                        <c:v>5148.5368459752262</c:v>
                      </c:pt>
                      <c:pt idx="24">
                        <c:v>5286.0961847662584</c:v>
                      </c:pt>
                    </c:numCache>
                  </c:numRef>
                </c:val>
                <c:smooth val="0"/>
                <c:extLst xmlns:c15="http://schemas.microsoft.com/office/drawing/2012/chart">
                  <c:ext xmlns:c16="http://schemas.microsoft.com/office/drawing/2014/chart" uri="{C3380CC4-5D6E-409C-BE32-E72D297353CC}">
                    <c16:uniqueId val="{00000001-C86C-4088-A0DD-8901FB223290}"/>
                  </c:ext>
                </c:extLst>
              </c15:ser>
            </c15:filteredLineSeries>
          </c:ext>
        </c:extLst>
      </c:lineChart>
      <c:catAx>
        <c:axId val="7582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84264"/>
        <c:crosses val="autoZero"/>
        <c:auto val="1"/>
        <c:lblAlgn val="ctr"/>
        <c:lblOffset val="100"/>
        <c:noMultiLvlLbl val="0"/>
      </c:catAx>
      <c:valAx>
        <c:axId val="758284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90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none"/>
          </c:marker>
          <c:xVal>
            <c:numRef>
              <c:f>Jakaumalaskuri!$B$6:$B$105</c:f>
              <c:numCache>
                <c:formatCode>0.00</c:formatCode>
                <c:ptCount val="100"/>
                <c:pt idx="0">
                  <c:v>2750</c:v>
                </c:pt>
                <c:pt idx="1">
                  <c:v>2765.151515151515</c:v>
                </c:pt>
                <c:pt idx="2">
                  <c:v>2780.30303030303</c:v>
                </c:pt>
                <c:pt idx="3">
                  <c:v>2795.454545454545</c:v>
                </c:pt>
                <c:pt idx="4">
                  <c:v>2810.6060606060601</c:v>
                </c:pt>
                <c:pt idx="5">
                  <c:v>2825.7575757575751</c:v>
                </c:pt>
                <c:pt idx="6">
                  <c:v>2840.9090909090901</c:v>
                </c:pt>
                <c:pt idx="7">
                  <c:v>2856.0606060606051</c:v>
                </c:pt>
                <c:pt idx="8">
                  <c:v>2871.2121212121201</c:v>
                </c:pt>
                <c:pt idx="9">
                  <c:v>2886.3636363636351</c:v>
                </c:pt>
                <c:pt idx="10">
                  <c:v>2901.5151515151501</c:v>
                </c:pt>
                <c:pt idx="11">
                  <c:v>2916.6666666666652</c:v>
                </c:pt>
                <c:pt idx="12">
                  <c:v>2931.8181818181802</c:v>
                </c:pt>
                <c:pt idx="13">
                  <c:v>2946.9696969696952</c:v>
                </c:pt>
                <c:pt idx="14">
                  <c:v>2962.1212121212102</c:v>
                </c:pt>
                <c:pt idx="15">
                  <c:v>2977.2727272727252</c:v>
                </c:pt>
                <c:pt idx="16">
                  <c:v>2992.4242424242402</c:v>
                </c:pt>
                <c:pt idx="17">
                  <c:v>3007.5757575757552</c:v>
                </c:pt>
                <c:pt idx="18">
                  <c:v>3022.7272727272702</c:v>
                </c:pt>
                <c:pt idx="19">
                  <c:v>3037.8787878787853</c:v>
                </c:pt>
                <c:pt idx="20">
                  <c:v>3053.0303030303003</c:v>
                </c:pt>
                <c:pt idx="21">
                  <c:v>3068.1818181818153</c:v>
                </c:pt>
                <c:pt idx="22">
                  <c:v>3083.3333333333303</c:v>
                </c:pt>
                <c:pt idx="23">
                  <c:v>3098.4848484848453</c:v>
                </c:pt>
                <c:pt idx="24">
                  <c:v>3113.6363636363603</c:v>
                </c:pt>
                <c:pt idx="25">
                  <c:v>3128.7878787878753</c:v>
                </c:pt>
                <c:pt idx="26">
                  <c:v>3143.9393939393904</c:v>
                </c:pt>
                <c:pt idx="27">
                  <c:v>3159.0909090909054</c:v>
                </c:pt>
                <c:pt idx="28">
                  <c:v>3174.2424242424204</c:v>
                </c:pt>
                <c:pt idx="29">
                  <c:v>3189.3939393939354</c:v>
                </c:pt>
                <c:pt idx="30">
                  <c:v>3204.5454545454504</c:v>
                </c:pt>
                <c:pt idx="31">
                  <c:v>3219.6969696969654</c:v>
                </c:pt>
                <c:pt idx="32">
                  <c:v>3234.8484848484804</c:v>
                </c:pt>
                <c:pt idx="33">
                  <c:v>3249.9999999999955</c:v>
                </c:pt>
                <c:pt idx="34">
                  <c:v>3265.1515151515105</c:v>
                </c:pt>
                <c:pt idx="35">
                  <c:v>3280.3030303030255</c:v>
                </c:pt>
                <c:pt idx="36">
                  <c:v>3295.4545454545405</c:v>
                </c:pt>
                <c:pt idx="37">
                  <c:v>3310.6060606060555</c:v>
                </c:pt>
                <c:pt idx="38">
                  <c:v>3325.7575757575705</c:v>
                </c:pt>
                <c:pt idx="39">
                  <c:v>3340.9090909090855</c:v>
                </c:pt>
                <c:pt idx="40">
                  <c:v>3356.0606060606005</c:v>
                </c:pt>
                <c:pt idx="41">
                  <c:v>3371.2121212121156</c:v>
                </c:pt>
                <c:pt idx="42">
                  <c:v>3386.3636363636306</c:v>
                </c:pt>
                <c:pt idx="43">
                  <c:v>3401.5151515151456</c:v>
                </c:pt>
                <c:pt idx="44">
                  <c:v>3416.6666666666606</c:v>
                </c:pt>
                <c:pt idx="45">
                  <c:v>3431.8181818181756</c:v>
                </c:pt>
                <c:pt idx="46">
                  <c:v>3446.9696969696906</c:v>
                </c:pt>
                <c:pt idx="47">
                  <c:v>3462.1212121212056</c:v>
                </c:pt>
                <c:pt idx="48">
                  <c:v>3477.2727272727207</c:v>
                </c:pt>
                <c:pt idx="49">
                  <c:v>3492.4242424242357</c:v>
                </c:pt>
                <c:pt idx="50">
                  <c:v>3507.5757575757507</c:v>
                </c:pt>
                <c:pt idx="51">
                  <c:v>3522.7272727272657</c:v>
                </c:pt>
                <c:pt idx="52">
                  <c:v>3537.8787878787807</c:v>
                </c:pt>
                <c:pt idx="53">
                  <c:v>3553.0303030302957</c:v>
                </c:pt>
                <c:pt idx="54">
                  <c:v>3568.1818181818107</c:v>
                </c:pt>
                <c:pt idx="55">
                  <c:v>3583.3333333333258</c:v>
                </c:pt>
                <c:pt idx="56">
                  <c:v>3598.4848484848408</c:v>
                </c:pt>
                <c:pt idx="57">
                  <c:v>3613.6363636363558</c:v>
                </c:pt>
                <c:pt idx="58">
                  <c:v>3628.7878787878708</c:v>
                </c:pt>
                <c:pt idx="59">
                  <c:v>3643.9393939393858</c:v>
                </c:pt>
                <c:pt idx="60">
                  <c:v>3659.0909090909008</c:v>
                </c:pt>
                <c:pt idx="61">
                  <c:v>3674.2424242424158</c:v>
                </c:pt>
                <c:pt idx="62">
                  <c:v>3689.3939393939309</c:v>
                </c:pt>
                <c:pt idx="63">
                  <c:v>3704.5454545454459</c:v>
                </c:pt>
                <c:pt idx="64">
                  <c:v>3719.6969696969609</c:v>
                </c:pt>
                <c:pt idx="65">
                  <c:v>3734.8484848484759</c:v>
                </c:pt>
                <c:pt idx="66">
                  <c:v>3749.9999999999909</c:v>
                </c:pt>
                <c:pt idx="67">
                  <c:v>3765.1515151515059</c:v>
                </c:pt>
                <c:pt idx="68">
                  <c:v>3780.3030303030209</c:v>
                </c:pt>
                <c:pt idx="69">
                  <c:v>3795.4545454545359</c:v>
                </c:pt>
                <c:pt idx="70">
                  <c:v>3810.606060606051</c:v>
                </c:pt>
                <c:pt idx="71">
                  <c:v>3825.757575757566</c:v>
                </c:pt>
                <c:pt idx="72">
                  <c:v>3840.909090909081</c:v>
                </c:pt>
                <c:pt idx="73">
                  <c:v>3856.060606060596</c:v>
                </c:pt>
                <c:pt idx="74">
                  <c:v>3871.212121212111</c:v>
                </c:pt>
                <c:pt idx="75">
                  <c:v>3886.363636363626</c:v>
                </c:pt>
                <c:pt idx="76">
                  <c:v>3901.515151515141</c:v>
                </c:pt>
                <c:pt idx="77">
                  <c:v>3916.6666666666561</c:v>
                </c:pt>
                <c:pt idx="78">
                  <c:v>3931.8181818181711</c:v>
                </c:pt>
                <c:pt idx="79">
                  <c:v>3946.9696969696861</c:v>
                </c:pt>
                <c:pt idx="80">
                  <c:v>3962.1212121212011</c:v>
                </c:pt>
                <c:pt idx="81">
                  <c:v>3977.2727272727161</c:v>
                </c:pt>
                <c:pt idx="82">
                  <c:v>3992.4242424242311</c:v>
                </c:pt>
                <c:pt idx="83">
                  <c:v>4007.5757575757461</c:v>
                </c:pt>
                <c:pt idx="84">
                  <c:v>4022.7272727272612</c:v>
                </c:pt>
                <c:pt idx="85">
                  <c:v>4037.8787878787762</c:v>
                </c:pt>
                <c:pt idx="86">
                  <c:v>4053.0303030302912</c:v>
                </c:pt>
                <c:pt idx="87">
                  <c:v>4068.1818181818062</c:v>
                </c:pt>
                <c:pt idx="88">
                  <c:v>4083.3333333333212</c:v>
                </c:pt>
                <c:pt idx="89">
                  <c:v>4098.4848484848362</c:v>
                </c:pt>
                <c:pt idx="90">
                  <c:v>4113.6363636363512</c:v>
                </c:pt>
                <c:pt idx="91">
                  <c:v>4128.7878787878662</c:v>
                </c:pt>
                <c:pt idx="92">
                  <c:v>4143.9393939393813</c:v>
                </c:pt>
                <c:pt idx="93">
                  <c:v>4159.0909090908963</c:v>
                </c:pt>
                <c:pt idx="94">
                  <c:v>4174.2424242424113</c:v>
                </c:pt>
                <c:pt idx="95">
                  <c:v>4189.3939393939263</c:v>
                </c:pt>
                <c:pt idx="96">
                  <c:v>4204.5454545454413</c:v>
                </c:pt>
                <c:pt idx="97">
                  <c:v>4219.6969696969563</c:v>
                </c:pt>
                <c:pt idx="98">
                  <c:v>4234.8484848484713</c:v>
                </c:pt>
                <c:pt idx="99">
                  <c:v>4250</c:v>
                </c:pt>
              </c:numCache>
            </c:numRef>
          </c:xVal>
          <c:yVal>
            <c:numRef>
              <c:f>Jakaumalaskuri!$C$6:$C$105</c:f>
              <c:numCache>
                <c:formatCode>0.00</c:formatCode>
                <c:ptCount val="100"/>
                <c:pt idx="0">
                  <c:v>1.7727393647752031E-5</c:v>
                </c:pt>
                <c:pt idx="1">
                  <c:v>2.1223153701150389E-5</c:v>
                </c:pt>
                <c:pt idx="2">
                  <c:v>2.5315105714331E-5</c:v>
                </c:pt>
                <c:pt idx="3">
                  <c:v>3.0085301394837159E-5</c:v>
                </c:pt>
                <c:pt idx="4">
                  <c:v>3.5623270053663955E-5</c:v>
                </c:pt>
                <c:pt idx="5">
                  <c:v>4.2025994088600497E-5</c:v>
                </c:pt>
                <c:pt idx="6">
                  <c:v>4.9397731166084006E-5</c:v>
                </c:pt>
                <c:pt idx="7">
                  <c:v>5.7849659190536162E-5</c:v>
                </c:pt>
                <c:pt idx="8">
                  <c:v>6.7499320746488233E-5</c:v>
                </c:pt>
                <c:pt idx="9">
                  <c:v>7.8469845142988684E-5</c:v>
                </c:pt>
                <c:pt idx="10">
                  <c:v>9.0888928580380517E-5</c:v>
                </c:pt>
                <c:pt idx="11">
                  <c:v>1.0488755637483653E-4</c:v>
                </c:pt>
                <c:pt idx="12">
                  <c:v>1.2059845566720088E-4</c:v>
                </c:pt>
                <c:pt idx="13">
                  <c:v>1.3815427262691996E-4</c:v>
                </c:pt>
                <c:pt idx="14">
                  <c:v>1.5768547481611049E-4</c:v>
                </c:pt>
                <c:pt idx="15">
                  <c:v>1.7931798703436778E-4</c:v>
                </c:pt>
                <c:pt idx="16">
                  <c:v>2.0317057750321262E-4</c:v>
                </c:pt>
                <c:pt idx="17">
                  <c:v>2.2935202049924748E-4</c:v>
                </c:pt>
                <c:pt idx="18">
                  <c:v>2.5795807128372634E-4</c:v>
                </c:pt>
                <c:pt idx="19">
                  <c:v>2.8906829912932522E-4</c:v>
                </c:pt>
                <c:pt idx="20">
                  <c:v>3.2274283409264819E-4</c:v>
                </c:pt>
                <c:pt idx="21">
                  <c:v>3.5901909256528993E-4</c:v>
                </c:pt>
                <c:pt idx="22">
                  <c:v>3.9790855517098675E-4</c:v>
                </c:pt>
                <c:pt idx="23">
                  <c:v>4.3939367786027149E-4</c:v>
                </c:pt>
                <c:pt idx="24">
                  <c:v>4.8342502268598569E-4</c:v>
                </c:pt>
                <c:pt idx="25">
                  <c:v>5.2991869833900489E-4</c:v>
                </c:pt>
                <c:pt idx="26">
                  <c:v>5.787542017349984E-4</c:v>
                </c:pt>
                <c:pt idx="27">
                  <c:v>6.297727504753621E-4</c:v>
                </c:pt>
                <c:pt idx="28">
                  <c:v>6.8277619163617845E-4</c:v>
                </c:pt>
                <c:pt idx="29">
                  <c:v>7.3752656493463126E-4</c:v>
                </c:pt>
                <c:pt idx="30">
                  <c:v>7.9374638785232546E-4</c:v>
                </c:pt>
                <c:pt idx="31">
                  <c:v>8.5111971684326054E-4</c:v>
                </c:pt>
                <c:pt idx="32">
                  <c:v>9.0929402252542656E-4</c:v>
                </c:pt>
                <c:pt idx="33">
                  <c:v>9.6788289807655593E-4</c:v>
                </c:pt>
                <c:pt idx="34">
                  <c:v>1.0264695993729585E-3</c:v>
                </c:pt>
                <c:pt idx="35">
                  <c:v>1.0846113932818939E-3</c:v>
                </c:pt>
                <c:pt idx="36">
                  <c:v>1.1418446675936016E-3</c:v>
                </c:pt>
                <c:pt idx="37">
                  <c:v>1.1976907330843803E-3</c:v>
                </c:pt>
                <c:pt idx="38">
                  <c:v>1.2516622259116604E-3</c:v>
                </c:pt>
                <c:pt idx="39">
                  <c:v>1.3032699977507424E-3</c:v>
                </c:pt>
                <c:pt idx="40">
                  <c:v>1.3520303625744478E-3</c:v>
                </c:pt>
                <c:pt idx="41">
                  <c:v>1.3974725534906013E-3</c:v>
                </c:pt>
                <c:pt idx="42">
                  <c:v>1.4391462312504781E-3</c:v>
                </c:pt>
                <c:pt idx="43">
                  <c:v>1.4766288784787758E-3</c:v>
                </c:pt>
                <c:pt idx="44">
                  <c:v>1.5095329107719605E-3</c:v>
                </c:pt>
                <c:pt idx="45">
                  <c:v>1.5375123378290254E-3</c:v>
                </c:pt>
                <c:pt idx="46">
                  <c:v>1.5602688148051384E-3</c:v>
                </c:pt>
                <c:pt idx="47">
                  <c:v>1.577556936019669E-3</c:v>
                </c:pt>
                <c:pt idx="48">
                  <c:v>1.5891886397269633E-3</c:v>
                </c:pt>
                <c:pt idx="49">
                  <c:v>1.5950366134149659E-3</c:v>
                </c:pt>
                <c:pt idx="50">
                  <c:v>1.5950366134149683E-3</c:v>
                </c:pt>
                <c:pt idx="51">
                  <c:v>1.5891886397269709E-3</c:v>
                </c:pt>
                <c:pt idx="52">
                  <c:v>1.5775569360196823E-3</c:v>
                </c:pt>
                <c:pt idx="53">
                  <c:v>1.5602688148051568E-3</c:v>
                </c:pt>
                <c:pt idx="54">
                  <c:v>1.5375123378290484E-3</c:v>
                </c:pt>
                <c:pt idx="55">
                  <c:v>1.5095329107719881E-3</c:v>
                </c:pt>
                <c:pt idx="56">
                  <c:v>1.4766288784788075E-3</c:v>
                </c:pt>
                <c:pt idx="57">
                  <c:v>1.4391462312505138E-3</c:v>
                </c:pt>
                <c:pt idx="58">
                  <c:v>1.3974725534906408E-3</c:v>
                </c:pt>
                <c:pt idx="59">
                  <c:v>1.3520303625744901E-3</c:v>
                </c:pt>
                <c:pt idx="60">
                  <c:v>1.3032699977507877E-3</c:v>
                </c:pt>
                <c:pt idx="61">
                  <c:v>1.2516622259117081E-3</c:v>
                </c:pt>
                <c:pt idx="62">
                  <c:v>1.1976907330844297E-3</c:v>
                </c:pt>
                <c:pt idx="63">
                  <c:v>1.1418446675936526E-3</c:v>
                </c:pt>
                <c:pt idx="64">
                  <c:v>1.0846113932819459E-3</c:v>
                </c:pt>
                <c:pt idx="65">
                  <c:v>1.026469599373011E-3</c:v>
                </c:pt>
                <c:pt idx="66">
                  <c:v>9.6788289807660862E-4</c:v>
                </c:pt>
                <c:pt idx="67">
                  <c:v>9.0929402252547926E-4</c:v>
                </c:pt>
                <c:pt idx="68">
                  <c:v>8.5111971684331247E-4</c:v>
                </c:pt>
                <c:pt idx="69">
                  <c:v>7.9374638785237664E-4</c:v>
                </c:pt>
                <c:pt idx="70">
                  <c:v>7.3752656493468135E-4</c:v>
                </c:pt>
                <c:pt idx="71">
                  <c:v>6.8277619163622703E-4</c:v>
                </c:pt>
                <c:pt idx="72">
                  <c:v>6.2977275047540872E-4</c:v>
                </c:pt>
                <c:pt idx="73">
                  <c:v>5.787542017350435E-4</c:v>
                </c:pt>
                <c:pt idx="74">
                  <c:v>5.2991869833904782E-4</c:v>
                </c:pt>
                <c:pt idx="75">
                  <c:v>4.8342502268602651E-4</c:v>
                </c:pt>
                <c:pt idx="76">
                  <c:v>4.3939367786031004E-4</c:v>
                </c:pt>
                <c:pt idx="77">
                  <c:v>3.9790855517102285E-4</c:v>
                </c:pt>
                <c:pt idx="78">
                  <c:v>3.5901909256532381E-4</c:v>
                </c:pt>
                <c:pt idx="79">
                  <c:v>3.2274283409267974E-4</c:v>
                </c:pt>
                <c:pt idx="80">
                  <c:v>2.8906829912935439E-4</c:v>
                </c:pt>
                <c:pt idx="81">
                  <c:v>2.5795807128375312E-4</c:v>
                </c:pt>
                <c:pt idx="82">
                  <c:v>2.2935202049927212E-4</c:v>
                </c:pt>
                <c:pt idx="83">
                  <c:v>2.0317057750323506E-4</c:v>
                </c:pt>
                <c:pt idx="84">
                  <c:v>1.7931798703438821E-4</c:v>
                </c:pt>
                <c:pt idx="85">
                  <c:v>1.5768547481612903E-4</c:v>
                </c:pt>
                <c:pt idx="86">
                  <c:v>1.3815427262693663E-4</c:v>
                </c:pt>
                <c:pt idx="87">
                  <c:v>1.2059845566721571E-4</c:v>
                </c:pt>
                <c:pt idx="88">
                  <c:v>1.0488755637484992E-4</c:v>
                </c:pt>
                <c:pt idx="89">
                  <c:v>9.0888928580392444E-5</c:v>
                </c:pt>
                <c:pt idx="90">
                  <c:v>7.8469845142999214E-5</c:v>
                </c:pt>
                <c:pt idx="91">
                  <c:v>6.749932074649753E-5</c:v>
                </c:pt>
                <c:pt idx="92">
                  <c:v>5.7849659190544307E-5</c:v>
                </c:pt>
                <c:pt idx="93">
                  <c:v>4.9397731166091141E-5</c:v>
                </c:pt>
                <c:pt idx="94">
                  <c:v>4.2025994088606691E-5</c:v>
                </c:pt>
                <c:pt idx="95">
                  <c:v>3.5623270053669295E-5</c:v>
                </c:pt>
                <c:pt idx="96">
                  <c:v>3.008530139484179E-5</c:v>
                </c:pt>
                <c:pt idx="97">
                  <c:v>2.5315105714334981E-5</c:v>
                </c:pt>
                <c:pt idx="98">
                  <c:v>2.1223153701153801E-5</c:v>
                </c:pt>
                <c:pt idx="99">
                  <c:v>1.7727393647752031E-5</c:v>
                </c:pt>
              </c:numCache>
            </c:numRef>
          </c:yVal>
          <c:smooth val="1"/>
          <c:extLst>
            <c:ext xmlns:c16="http://schemas.microsoft.com/office/drawing/2014/chart" uri="{C3380CC4-5D6E-409C-BE32-E72D297353CC}">
              <c16:uniqueId val="{00000000-0F87-421B-A83C-DAB4907EB5FC}"/>
            </c:ext>
          </c:extLst>
        </c:ser>
        <c:dLbls>
          <c:showLegendKey val="0"/>
          <c:showVal val="0"/>
          <c:showCatName val="0"/>
          <c:showSerName val="0"/>
          <c:showPercent val="0"/>
          <c:showBubbleSize val="0"/>
        </c:dLbls>
        <c:axId val="736935552"/>
        <c:axId val="736942032"/>
      </c:scatterChart>
      <c:valAx>
        <c:axId val="736935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42032"/>
        <c:crosses val="autoZero"/>
        <c:crossBetween val="midCat"/>
      </c:valAx>
      <c:valAx>
        <c:axId val="7369420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36935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600075</xdr:colOff>
      <xdr:row>18</xdr:row>
      <xdr:rowOff>0</xdr:rowOff>
    </xdr:from>
    <xdr:to>
      <xdr:col>7</xdr:col>
      <xdr:colOff>114300</xdr:colOff>
      <xdr:row>23</xdr:row>
      <xdr:rowOff>180975</xdr:rowOff>
    </xdr:to>
    <xdr:sp macro="" textlink="">
      <xdr:nvSpPr>
        <xdr:cNvPr id="2" name="TextBox 1">
          <a:extLst>
            <a:ext uri="{FF2B5EF4-FFF2-40B4-BE49-F238E27FC236}">
              <a16:creationId xmlns:a16="http://schemas.microsoft.com/office/drawing/2014/main" id="{51DC57A8-72E9-19C4-51E6-83754C441948}"/>
            </a:ext>
          </a:extLst>
        </xdr:cNvPr>
        <xdr:cNvSpPr txBox="1"/>
      </xdr:nvSpPr>
      <xdr:spPr>
        <a:xfrm>
          <a:off x="4591050" y="3543300"/>
          <a:ext cx="2619375" cy="11334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Tähän täytetään satokasvin tuotto- ja kustannustiedot hehtaaria kohti. Nykyisessä versiossa vain yksi satokasvi, eli oletetaan monokulttuuri.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0</xdr:colOff>
      <xdr:row>11</xdr:row>
      <xdr:rowOff>4762</xdr:rowOff>
    </xdr:from>
    <xdr:to>
      <xdr:col>36</xdr:col>
      <xdr:colOff>0</xdr:colOff>
      <xdr:row>27</xdr:row>
      <xdr:rowOff>9525</xdr:rowOff>
    </xdr:to>
    <xdr:graphicFrame macro="">
      <xdr:nvGraphicFramePr>
        <xdr:cNvPr id="3" name="Chart 2">
          <a:extLst>
            <a:ext uri="{FF2B5EF4-FFF2-40B4-BE49-F238E27FC236}">
              <a16:creationId xmlns:a16="http://schemas.microsoft.com/office/drawing/2014/main" id="{38D77454-4F62-2F6A-276B-74F8F7FC8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380998</xdr:colOff>
      <xdr:row>11</xdr:row>
      <xdr:rowOff>4762</xdr:rowOff>
    </xdr:from>
    <xdr:to>
      <xdr:col>49</xdr:col>
      <xdr:colOff>380999</xdr:colOff>
      <xdr:row>27</xdr:row>
      <xdr:rowOff>0</xdr:rowOff>
    </xdr:to>
    <xdr:graphicFrame macro="">
      <xdr:nvGraphicFramePr>
        <xdr:cNvPr id="5" name="Chart 4">
          <a:extLst>
            <a:ext uri="{FF2B5EF4-FFF2-40B4-BE49-F238E27FC236}">
              <a16:creationId xmlns:a16="http://schemas.microsoft.com/office/drawing/2014/main" id="{B920C200-38F9-4154-5A41-B76B15084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1</xdr:colOff>
      <xdr:row>19</xdr:row>
      <xdr:rowOff>9525</xdr:rowOff>
    </xdr:from>
    <xdr:to>
      <xdr:col>57</xdr:col>
      <xdr:colOff>1323975</xdr:colOff>
      <xdr:row>37</xdr:row>
      <xdr:rowOff>9526</xdr:rowOff>
    </xdr:to>
    <xdr:graphicFrame macro="">
      <xdr:nvGraphicFramePr>
        <xdr:cNvPr id="7" name="Chart 6">
          <a:extLst>
            <a:ext uri="{FF2B5EF4-FFF2-40B4-BE49-F238E27FC236}">
              <a16:creationId xmlns:a16="http://schemas.microsoft.com/office/drawing/2014/main" id="{3DC65530-7964-4559-8DBB-7F7D701BB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59</xdr:col>
      <xdr:colOff>9525</xdr:colOff>
      <xdr:row>32</xdr:row>
      <xdr:rowOff>0</xdr:rowOff>
    </xdr:from>
    <xdr:to>
      <xdr:col>64</xdr:col>
      <xdr:colOff>600075</xdr:colOff>
      <xdr:row>52</xdr:row>
      <xdr:rowOff>0</xdr:rowOff>
    </xdr:to>
    <xdr:graphicFrame macro="">
      <xdr:nvGraphicFramePr>
        <xdr:cNvPr id="14" name="Chart 13">
          <a:extLst>
            <a:ext uri="{FF2B5EF4-FFF2-40B4-BE49-F238E27FC236}">
              <a16:creationId xmlns:a16="http://schemas.microsoft.com/office/drawing/2014/main" id="{732247D4-3E10-4A2A-9304-66D735FD8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33</xdr:col>
      <xdr:colOff>9072</xdr:colOff>
      <xdr:row>15</xdr:row>
      <xdr:rowOff>4762</xdr:rowOff>
    </xdr:from>
    <xdr:to>
      <xdr:col>40</xdr:col>
      <xdr:colOff>9073</xdr:colOff>
      <xdr:row>29</xdr:row>
      <xdr:rowOff>0</xdr:rowOff>
    </xdr:to>
    <xdr:graphicFrame macro="">
      <xdr:nvGraphicFramePr>
        <xdr:cNvPr id="3" name="Chart 2">
          <a:extLst>
            <a:ext uri="{FF2B5EF4-FFF2-40B4-BE49-F238E27FC236}">
              <a16:creationId xmlns:a16="http://schemas.microsoft.com/office/drawing/2014/main" id="{237CEF01-9CCD-454F-ACBC-A635BE477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609599</xdr:colOff>
      <xdr:row>9</xdr:row>
      <xdr:rowOff>4762</xdr:rowOff>
    </xdr:from>
    <xdr:to>
      <xdr:col>10</xdr:col>
      <xdr:colOff>9524</xdr:colOff>
      <xdr:row>27</xdr:row>
      <xdr:rowOff>180975</xdr:rowOff>
    </xdr:to>
    <xdr:graphicFrame macro="">
      <xdr:nvGraphicFramePr>
        <xdr:cNvPr id="2" name="Chart 1">
          <a:extLst>
            <a:ext uri="{FF2B5EF4-FFF2-40B4-BE49-F238E27FC236}">
              <a16:creationId xmlns:a16="http://schemas.microsoft.com/office/drawing/2014/main" id="{98B43CAD-0036-75C4-DEE0-A1F7293C8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95250</xdr:rowOff>
    </xdr:from>
    <xdr:to>
      <xdr:col>17</xdr:col>
      <xdr:colOff>600075</xdr:colOff>
      <xdr:row>15</xdr:row>
      <xdr:rowOff>0</xdr:rowOff>
    </xdr:to>
    <xdr:sp macro="" textlink="">
      <xdr:nvSpPr>
        <xdr:cNvPr id="3" name="TextBox 2">
          <a:extLst>
            <a:ext uri="{FF2B5EF4-FFF2-40B4-BE49-F238E27FC236}">
              <a16:creationId xmlns:a16="http://schemas.microsoft.com/office/drawing/2014/main" id="{34ACD56F-EF4C-7C42-9467-2946E5A796B0}"/>
            </a:ext>
          </a:extLst>
        </xdr:cNvPr>
        <xdr:cNvSpPr txBox="1"/>
      </xdr:nvSpPr>
      <xdr:spPr>
        <a:xfrm>
          <a:off x="9648825" y="819150"/>
          <a:ext cx="4257675" cy="22288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Tämän välilehden tarkoitus on havainnollistaa visuaalisesti</a:t>
          </a:r>
          <a:r>
            <a:rPr lang="en-GB" sz="1100" baseline="0"/>
            <a:t> miltä normaalijakauma näyttää eri keskiarvoilla ja keskihajonnan arvoilla. Vaihtelemalla keltaisten solujen arvoja voi nähdä, miten jakauman muoto muuttuu. Käytännössä jakauman muoto kertoo, kuinka todennäköistä tietyn satotason tai hinnan esiintyminen muihin satoihin tai hintoihin nähden on. Vasemmalla näkyvä taulukko toimii pohjana kuvaajalle, eikä sen arvoihin kannata kiinnittää huomiota. Kuvaajan x-akseli näyttää muuttujan, kuten sadon tai hinnan, arvon, ja y-akseli kuvaa todennäköisyyttä saada tietty arvo. Yksittäisen muuttujan arvojen todennäköisyyksiä ei kuitenkaan ole mielekästä tarkastella. Tästä syystä kuvaajassa ei näytetä y-akselia eikä tiheysfuntkion arvo -sarake ei sisällä käytännön kannalta oleellista tietoa.</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DDC3-6C3D-4915-A3D3-2DAB385F85DF}">
  <dimension ref="B2:I29"/>
  <sheetViews>
    <sheetView zoomScaleNormal="100" workbookViewId="0">
      <selection activeCell="H7" sqref="H7"/>
    </sheetView>
  </sheetViews>
  <sheetFormatPr defaultRowHeight="15"/>
  <cols>
    <col min="2" max="2" width="23.28515625" bestFit="1" customWidth="1"/>
    <col min="3" max="3" width="9.140625" customWidth="1"/>
    <col min="7" max="7" width="37.42578125" bestFit="1" customWidth="1"/>
  </cols>
  <sheetData>
    <row r="2" spans="2:9" ht="21">
      <c r="B2" s="9" t="s">
        <v>0</v>
      </c>
    </row>
    <row r="3" spans="2:9" s="1" customFormat="1"/>
    <row r="4" spans="2:9" ht="15.75" thickBot="1">
      <c r="B4" s="42" t="s">
        <v>1</v>
      </c>
      <c r="C4" s="22"/>
      <c r="D4" s="22"/>
      <c r="E4" s="22"/>
      <c r="G4" s="42" t="s">
        <v>2</v>
      </c>
      <c r="H4" s="12"/>
      <c r="I4" s="12"/>
    </row>
    <row r="5" spans="2:9" ht="15.75" thickTop="1">
      <c r="C5" s="19" t="s">
        <v>3</v>
      </c>
      <c r="D5" s="19" t="s">
        <v>4</v>
      </c>
      <c r="E5" s="19" t="s">
        <v>5</v>
      </c>
      <c r="G5" s="45" t="s">
        <v>6</v>
      </c>
      <c r="H5" s="53"/>
      <c r="I5" s="53"/>
    </row>
    <row r="6" spans="2:9">
      <c r="B6" s="32" t="s">
        <v>7</v>
      </c>
      <c r="C6" s="10"/>
      <c r="D6" s="10"/>
      <c r="E6" s="10"/>
      <c r="G6" t="s">
        <v>8</v>
      </c>
      <c r="H6" s="34">
        <v>3500</v>
      </c>
      <c r="I6" s="14"/>
    </row>
    <row r="7" spans="2:9">
      <c r="B7" t="s">
        <v>9</v>
      </c>
      <c r="C7" s="14">
        <f>H6</f>
        <v>3500</v>
      </c>
      <c r="D7" s="14">
        <f>H11/1000</f>
        <v>0.2</v>
      </c>
      <c r="E7" s="14">
        <f>C7*D7</f>
        <v>700</v>
      </c>
      <c r="G7" t="s">
        <v>10</v>
      </c>
      <c r="H7" s="34">
        <v>250</v>
      </c>
      <c r="I7" s="14"/>
    </row>
    <row r="8" spans="2:9">
      <c r="B8" t="s">
        <v>11</v>
      </c>
      <c r="C8" s="14"/>
      <c r="D8" s="14"/>
      <c r="E8" s="14">
        <v>500</v>
      </c>
      <c r="G8" s="54" t="s">
        <v>12</v>
      </c>
      <c r="H8" s="55">
        <f>H6</f>
        <v>3500</v>
      </c>
      <c r="I8" s="55">
        <f>H7</f>
        <v>250</v>
      </c>
    </row>
    <row r="9" spans="2:9">
      <c r="C9" s="18"/>
      <c r="D9" s="14"/>
      <c r="E9" s="14"/>
      <c r="G9" s="4"/>
      <c r="H9" s="4"/>
      <c r="I9" s="4"/>
    </row>
    <row r="10" spans="2:9">
      <c r="C10" s="14"/>
      <c r="D10" s="14"/>
      <c r="E10" s="14"/>
      <c r="G10" s="1" t="s">
        <v>13</v>
      </c>
    </row>
    <row r="11" spans="2:9">
      <c r="B11" s="4"/>
      <c r="C11" s="19"/>
      <c r="D11" s="19"/>
      <c r="E11" s="19"/>
      <c r="G11" t="s">
        <v>14</v>
      </c>
      <c r="H11" s="34">
        <v>200</v>
      </c>
      <c r="I11" s="14"/>
    </row>
    <row r="12" spans="2:9">
      <c r="B12" t="s">
        <v>15</v>
      </c>
      <c r="C12" s="14"/>
      <c r="D12" s="14"/>
      <c r="E12" s="14">
        <f>SUM(E7:E11)</f>
        <v>1200</v>
      </c>
      <c r="G12" t="s">
        <v>10</v>
      </c>
      <c r="H12" s="34">
        <v>50</v>
      </c>
      <c r="I12" s="14"/>
    </row>
    <row r="13" spans="2:9">
      <c r="G13" s="54" t="s">
        <v>12</v>
      </c>
      <c r="H13" s="55">
        <f>H11</f>
        <v>200</v>
      </c>
      <c r="I13" s="55">
        <f>H12</f>
        <v>50</v>
      </c>
    </row>
    <row r="14" spans="2:9">
      <c r="B14" s="32" t="s">
        <v>16</v>
      </c>
      <c r="C14" s="10"/>
      <c r="D14" s="10"/>
      <c r="E14" s="10"/>
      <c r="G14" s="4"/>
      <c r="H14" s="4"/>
      <c r="I14" s="4"/>
    </row>
    <row r="15" spans="2:9" ht="15.75" thickBot="1">
      <c r="B15" t="s">
        <v>17</v>
      </c>
      <c r="C15" s="14"/>
      <c r="D15" s="14"/>
      <c r="E15">
        <v>115</v>
      </c>
      <c r="G15" s="42" t="s">
        <v>18</v>
      </c>
      <c r="H15" s="50">
        <v>0.05</v>
      </c>
      <c r="I15" s="22"/>
    </row>
    <row r="16" spans="2:9" ht="15.75" thickTop="1">
      <c r="B16" t="s">
        <v>19</v>
      </c>
      <c r="C16" s="14"/>
      <c r="D16" s="14"/>
      <c r="E16">
        <v>285</v>
      </c>
    </row>
    <row r="17" spans="2:5">
      <c r="B17" t="s">
        <v>20</v>
      </c>
      <c r="C17" s="14"/>
      <c r="D17" s="14"/>
      <c r="E17">
        <v>37</v>
      </c>
    </row>
    <row r="18" spans="2:5">
      <c r="B18" t="s">
        <v>21</v>
      </c>
      <c r="C18" s="14"/>
      <c r="D18" s="14"/>
      <c r="E18">
        <v>169</v>
      </c>
    </row>
    <row r="19" spans="2:5">
      <c r="B19" t="s">
        <v>22</v>
      </c>
      <c r="C19" s="14"/>
      <c r="D19" s="14"/>
      <c r="E19">
        <v>255</v>
      </c>
    </row>
    <row r="20" spans="2:5">
      <c r="B20" t="s">
        <v>23</v>
      </c>
      <c r="C20" s="14"/>
      <c r="D20" s="14"/>
      <c r="E20">
        <v>641</v>
      </c>
    </row>
    <row r="21" spans="2:5">
      <c r="C21" s="14"/>
      <c r="D21" s="14"/>
      <c r="E21" s="14"/>
    </row>
    <row r="22" spans="2:5">
      <c r="C22" s="14"/>
      <c r="D22" s="14"/>
      <c r="E22" s="14"/>
    </row>
    <row r="23" spans="2:5">
      <c r="C23" s="14"/>
      <c r="D23" s="14"/>
      <c r="E23" s="14"/>
    </row>
    <row r="24" spans="2:5">
      <c r="C24" s="14"/>
      <c r="D24" s="14"/>
      <c r="E24" s="14"/>
    </row>
    <row r="25" spans="2:5">
      <c r="B25" s="4"/>
      <c r="C25" s="19"/>
      <c r="D25" s="19"/>
      <c r="E25" s="19"/>
    </row>
    <row r="26" spans="2:5">
      <c r="B26" t="s">
        <v>15</v>
      </c>
      <c r="C26" s="14"/>
      <c r="D26" s="14"/>
      <c r="E26" s="14">
        <f>SUM(E15:E25)-E20</f>
        <v>861</v>
      </c>
    </row>
    <row r="27" spans="2:5">
      <c r="B27" s="33"/>
      <c r="C27" s="33"/>
      <c r="D27" s="33"/>
      <c r="E27" s="33"/>
    </row>
    <row r="28" spans="2:5" ht="15.75" thickBot="1">
      <c r="B28" s="48" t="s">
        <v>24</v>
      </c>
      <c r="C28" s="49"/>
      <c r="D28" s="49"/>
      <c r="E28" s="49">
        <f>E12-E26</f>
        <v>339</v>
      </c>
    </row>
    <row r="29" spans="2:5" ht="15.75" thickTop="1"/>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4C87-5B41-4E36-9775-1087DDCAAC10}">
  <dimension ref="B2:J182"/>
  <sheetViews>
    <sheetView topLeftCell="A13" zoomScaleNormal="100" workbookViewId="0">
      <selection activeCell="D51" sqref="D51"/>
    </sheetView>
  </sheetViews>
  <sheetFormatPr defaultRowHeight="15"/>
  <cols>
    <col min="2" max="2" width="42.28515625" customWidth="1"/>
    <col min="3" max="3" width="24.85546875" bestFit="1" customWidth="1"/>
  </cols>
  <sheetData>
    <row r="2" spans="2:5" ht="21">
      <c r="B2" s="9" t="s">
        <v>25</v>
      </c>
    </row>
    <row r="5" spans="2:5" ht="16.5" thickBot="1">
      <c r="B5" s="41" t="s">
        <v>26</v>
      </c>
      <c r="C5" s="12"/>
      <c r="D5" s="12"/>
      <c r="E5" s="12"/>
    </row>
    <row r="6" spans="2:5" ht="15.75" thickTop="1">
      <c r="B6" s="1" t="s">
        <v>27</v>
      </c>
    </row>
    <row r="7" spans="2:5">
      <c r="B7" t="s">
        <v>28</v>
      </c>
      <c r="C7" s="35">
        <v>-0.2</v>
      </c>
    </row>
    <row r="8" spans="2:5">
      <c r="B8" t="s">
        <v>29</v>
      </c>
      <c r="C8" s="35">
        <v>0.03</v>
      </c>
    </row>
    <row r="9" spans="2:5">
      <c r="B9" t="s">
        <v>30</v>
      </c>
      <c r="C9" s="35">
        <v>0</v>
      </c>
    </row>
    <row r="10" spans="2:5">
      <c r="B10" t="s">
        <v>31</v>
      </c>
      <c r="C10" s="36">
        <v>5</v>
      </c>
      <c r="D10" s="5"/>
    </row>
    <row r="11" spans="2:5">
      <c r="D11" s="5"/>
    </row>
    <row r="12" spans="2:5">
      <c r="B12" s="33"/>
      <c r="C12" s="30" t="s">
        <v>32</v>
      </c>
      <c r="D12" s="30" t="s">
        <v>4</v>
      </c>
      <c r="E12" s="30" t="s">
        <v>5</v>
      </c>
    </row>
    <row r="13" spans="2:5">
      <c r="B13" s="32" t="s">
        <v>7</v>
      </c>
      <c r="C13" s="37"/>
      <c r="D13" s="37"/>
      <c r="E13" s="37"/>
    </row>
    <row r="14" spans="2:5">
      <c r="C14" s="14"/>
      <c r="D14" s="14"/>
      <c r="E14" s="14"/>
    </row>
    <row r="15" spans="2:5">
      <c r="C15" s="14"/>
      <c r="D15" s="14"/>
      <c r="E15" s="14"/>
    </row>
    <row r="16" spans="2:5">
      <c r="C16" s="18"/>
      <c r="D16" s="14"/>
      <c r="E16" s="14"/>
    </row>
    <row r="17" spans="2:7">
      <c r="B17" s="4"/>
      <c r="C17" s="19"/>
      <c r="D17" s="19"/>
      <c r="E17" s="19"/>
    </row>
    <row r="18" spans="2:7">
      <c r="B18" t="s">
        <v>15</v>
      </c>
      <c r="C18" s="14"/>
      <c r="D18" s="14"/>
      <c r="E18" s="14">
        <f>SUM(E5:E17)</f>
        <v>0</v>
      </c>
    </row>
    <row r="20" spans="2:7">
      <c r="B20" s="32" t="s">
        <v>16</v>
      </c>
      <c r="C20" s="37"/>
      <c r="D20" s="37"/>
      <c r="E20" s="37"/>
    </row>
    <row r="21" spans="2:7">
      <c r="B21" t="s">
        <v>33</v>
      </c>
      <c r="C21" s="14">
        <v>-0.66</v>
      </c>
      <c r="D21" s="14">
        <v>15</v>
      </c>
      <c r="E21" s="21">
        <f>C21*D21</f>
        <v>-9.9</v>
      </c>
      <c r="F21" s="5"/>
      <c r="G21" s="5"/>
    </row>
    <row r="22" spans="2:7">
      <c r="B22" t="s">
        <v>34</v>
      </c>
      <c r="C22" s="14">
        <v>-15</v>
      </c>
      <c r="D22" s="14">
        <v>1.5</v>
      </c>
      <c r="E22" s="21">
        <f>C22*D22</f>
        <v>-22.5</v>
      </c>
      <c r="F22" s="5"/>
      <c r="G22" s="5"/>
    </row>
    <row r="23" spans="2:7">
      <c r="C23" s="20"/>
      <c r="D23" s="14"/>
      <c r="E23" s="14"/>
      <c r="F23" s="5"/>
      <c r="G23" s="5"/>
    </row>
    <row r="24" spans="2:7">
      <c r="C24" s="14"/>
      <c r="D24" s="14"/>
      <c r="E24" s="14"/>
      <c r="F24" s="5"/>
      <c r="G24" s="5"/>
    </row>
    <row r="25" spans="2:7">
      <c r="C25" s="14"/>
      <c r="D25" s="14"/>
      <c r="E25" s="14"/>
      <c r="F25" s="5"/>
      <c r="G25" s="5"/>
    </row>
    <row r="26" spans="2:7">
      <c r="C26" s="14"/>
      <c r="D26" s="14"/>
      <c r="E26" s="14"/>
      <c r="F26" s="5"/>
      <c r="G26" s="5"/>
    </row>
    <row r="27" spans="2:7">
      <c r="B27" s="10" t="s">
        <v>15</v>
      </c>
      <c r="C27" s="37"/>
      <c r="D27" s="37"/>
      <c r="E27" s="37">
        <f>SUM(E21:E23)</f>
        <v>-32.4</v>
      </c>
      <c r="F27" s="5"/>
      <c r="G27" s="5"/>
    </row>
    <row r="28" spans="2:7">
      <c r="B28" s="4"/>
      <c r="C28" s="4"/>
      <c r="D28" s="4"/>
      <c r="E28" s="4"/>
      <c r="F28" s="5"/>
      <c r="G28" s="5"/>
    </row>
    <row r="29" spans="2:7" ht="15.75" thickBot="1">
      <c r="B29" s="12" t="s">
        <v>35</v>
      </c>
      <c r="C29" s="22"/>
      <c r="D29" s="22"/>
      <c r="E29" s="22">
        <f>E27</f>
        <v>-32.4</v>
      </c>
      <c r="F29" s="5"/>
      <c r="G29" s="5"/>
    </row>
    <row r="30" spans="2:7" ht="15.75" thickTop="1">
      <c r="F30" s="5"/>
      <c r="G30" s="5"/>
    </row>
    <row r="31" spans="2:7">
      <c r="F31" s="5"/>
      <c r="G31" s="5"/>
    </row>
    <row r="32" spans="2:7" ht="16.5" thickBot="1">
      <c r="B32" s="41" t="s">
        <v>36</v>
      </c>
      <c r="C32" s="56"/>
      <c r="D32" s="12"/>
      <c r="E32" s="12"/>
      <c r="F32" s="5"/>
      <c r="G32" s="5"/>
    </row>
    <row r="33" spans="2:7" ht="15.75" thickTop="1">
      <c r="B33" s="1" t="s">
        <v>27</v>
      </c>
      <c r="F33" s="5"/>
      <c r="G33" s="5"/>
    </row>
    <row r="34" spans="2:7">
      <c r="B34" t="s">
        <v>28</v>
      </c>
      <c r="C34" s="35">
        <v>-0.1</v>
      </c>
      <c r="F34" s="5"/>
      <c r="G34" s="5"/>
    </row>
    <row r="35" spans="2:7">
      <c r="B35" t="s">
        <v>29</v>
      </c>
      <c r="C35" s="35">
        <v>5.0000000000000001E-3</v>
      </c>
      <c r="F35" s="5"/>
      <c r="G35" s="5"/>
    </row>
    <row r="36" spans="2:7">
      <c r="B36" t="s">
        <v>30</v>
      </c>
      <c r="C36" s="35">
        <v>0</v>
      </c>
      <c r="F36" s="5"/>
      <c r="G36" s="5"/>
    </row>
    <row r="37" spans="2:7">
      <c r="B37" t="s">
        <v>31</v>
      </c>
      <c r="C37" s="36">
        <v>5</v>
      </c>
      <c r="F37" s="5"/>
      <c r="G37" s="5"/>
    </row>
    <row r="38" spans="2:7">
      <c r="F38" s="5"/>
      <c r="G38" s="5"/>
    </row>
    <row r="39" spans="2:7">
      <c r="B39" s="33"/>
      <c r="C39" s="30" t="s">
        <v>32</v>
      </c>
      <c r="D39" s="30" t="s">
        <v>4</v>
      </c>
      <c r="E39" s="30" t="s">
        <v>5</v>
      </c>
      <c r="F39" s="5"/>
      <c r="G39" s="5"/>
    </row>
    <row r="40" spans="2:7">
      <c r="B40" s="32" t="s">
        <v>7</v>
      </c>
      <c r="C40" s="37"/>
      <c r="D40" s="37"/>
      <c r="E40" s="37"/>
      <c r="F40" s="5"/>
      <c r="G40" s="5"/>
    </row>
    <row r="41" spans="2:7">
      <c r="B41" t="s">
        <v>11</v>
      </c>
      <c r="C41" s="14"/>
      <c r="D41" s="14"/>
      <c r="E41" s="14">
        <v>130</v>
      </c>
      <c r="F41" s="5"/>
      <c r="G41" s="5"/>
    </row>
    <row r="42" spans="2:7">
      <c r="C42" s="14"/>
      <c r="D42" s="14"/>
      <c r="E42" s="14"/>
      <c r="F42" s="5"/>
      <c r="G42" s="5"/>
    </row>
    <row r="43" spans="2:7">
      <c r="C43" s="18"/>
      <c r="D43" s="14"/>
      <c r="E43" s="14"/>
      <c r="F43" s="5"/>
      <c r="G43" s="5"/>
    </row>
    <row r="44" spans="2:7">
      <c r="B44" s="4"/>
      <c r="C44" s="19"/>
      <c r="D44" s="19"/>
      <c r="E44" s="19"/>
      <c r="F44" s="5"/>
      <c r="G44" s="5"/>
    </row>
    <row r="45" spans="2:7">
      <c r="B45" t="s">
        <v>15</v>
      </c>
      <c r="C45" s="14"/>
      <c r="D45" s="14"/>
      <c r="E45" s="14">
        <f>SUM(E32:E44)</f>
        <v>130</v>
      </c>
      <c r="F45" s="5"/>
      <c r="G45" s="5"/>
    </row>
    <row r="46" spans="2:7">
      <c r="F46" s="5"/>
      <c r="G46" s="5"/>
    </row>
    <row r="47" spans="2:7">
      <c r="B47" s="32" t="s">
        <v>16</v>
      </c>
      <c r="C47" s="10"/>
      <c r="D47" s="10"/>
      <c r="E47" s="10"/>
      <c r="F47" s="5"/>
      <c r="G47" s="5"/>
    </row>
    <row r="48" spans="2:7">
      <c r="B48" t="s">
        <v>37</v>
      </c>
      <c r="C48" s="14"/>
      <c r="D48" s="14"/>
      <c r="E48" s="14">
        <v>50</v>
      </c>
      <c r="F48" s="5"/>
      <c r="G48" s="5"/>
    </row>
    <row r="49" spans="2:7">
      <c r="B49" t="s">
        <v>38</v>
      </c>
      <c r="C49" s="18">
        <v>-0.3</v>
      </c>
      <c r="D49" s="14"/>
      <c r="E49" s="14">
        <f>Satokasvi!E16*C49</f>
        <v>-85.5</v>
      </c>
      <c r="F49" s="5"/>
      <c r="G49" s="5"/>
    </row>
    <row r="50" spans="2:7">
      <c r="C50" s="14"/>
      <c r="D50" s="14"/>
      <c r="E50" s="14"/>
      <c r="F50" s="5"/>
      <c r="G50" s="5"/>
    </row>
    <row r="51" spans="2:7">
      <c r="C51" s="18"/>
      <c r="D51" s="14"/>
      <c r="E51" s="14"/>
      <c r="F51" s="5"/>
      <c r="G51" s="5"/>
    </row>
    <row r="52" spans="2:7">
      <c r="C52" s="18"/>
      <c r="D52" s="14"/>
      <c r="E52" s="14"/>
      <c r="F52" s="5"/>
      <c r="G52" s="5"/>
    </row>
    <row r="53" spans="2:7">
      <c r="C53" s="18"/>
      <c r="D53" s="14"/>
      <c r="E53" s="14"/>
      <c r="F53" s="5"/>
      <c r="G53" s="5"/>
    </row>
    <row r="54" spans="2:7">
      <c r="C54" s="18"/>
      <c r="D54" s="14"/>
      <c r="E54" s="14"/>
      <c r="F54" s="5"/>
      <c r="G54" s="5"/>
    </row>
    <row r="55" spans="2:7">
      <c r="C55" s="18"/>
      <c r="D55" s="14"/>
      <c r="E55" s="14"/>
      <c r="F55" s="5"/>
      <c r="G55" s="5"/>
    </row>
    <row r="56" spans="2:7">
      <c r="C56" s="14"/>
      <c r="D56" s="14"/>
      <c r="E56" s="14"/>
      <c r="F56" s="5"/>
      <c r="G56" s="5"/>
    </row>
    <row r="57" spans="2:7">
      <c r="B57" s="4"/>
      <c r="C57" s="19"/>
      <c r="D57" s="19"/>
      <c r="E57" s="19"/>
      <c r="F57" s="5"/>
      <c r="G57" s="5"/>
    </row>
    <row r="58" spans="2:7">
      <c r="B58" t="s">
        <v>15</v>
      </c>
      <c r="C58" s="14"/>
      <c r="D58" s="14"/>
      <c r="E58" s="14">
        <f>SUM(E48:E57)</f>
        <v>-35.5</v>
      </c>
      <c r="F58" s="5"/>
      <c r="G58" s="5"/>
    </row>
    <row r="59" spans="2:7">
      <c r="B59" s="4"/>
      <c r="C59" s="4"/>
      <c r="D59" s="4"/>
      <c r="E59" s="4"/>
      <c r="F59" s="5"/>
      <c r="G59" s="5"/>
    </row>
    <row r="60" spans="2:7" ht="15.75" thickBot="1">
      <c r="B60" s="42" t="s">
        <v>35</v>
      </c>
      <c r="C60" s="57"/>
      <c r="D60" s="22"/>
      <c r="E60" s="22">
        <f>E45-E58</f>
        <v>165.5</v>
      </c>
      <c r="F60" s="5"/>
      <c r="G60" s="5"/>
    </row>
    <row r="61" spans="2:7" ht="15.75" thickTop="1">
      <c r="C61" s="6"/>
      <c r="F61" s="5"/>
      <c r="G61" s="5"/>
    </row>
    <row r="62" spans="2:7">
      <c r="F62" s="5"/>
      <c r="G62" s="5"/>
    </row>
    <row r="63" spans="2:7" ht="16.5" thickBot="1">
      <c r="B63" s="41" t="s">
        <v>39</v>
      </c>
      <c r="C63" s="12"/>
      <c r="D63" s="12"/>
      <c r="E63" s="12"/>
      <c r="F63" s="5"/>
      <c r="G63" s="5"/>
    </row>
    <row r="64" spans="2:7" ht="15.75" thickTop="1">
      <c r="B64" s="1" t="s">
        <v>27</v>
      </c>
      <c r="E64" s="7"/>
      <c r="F64" s="5"/>
      <c r="G64" s="5"/>
    </row>
    <row r="65" spans="2:10">
      <c r="B65" t="s">
        <v>40</v>
      </c>
      <c r="C65" s="35">
        <v>0.02</v>
      </c>
      <c r="E65" s="7"/>
      <c r="F65" s="5"/>
      <c r="G65" s="5"/>
    </row>
    <row r="66" spans="2:10">
      <c r="B66" t="s">
        <v>30</v>
      </c>
      <c r="C66" s="35">
        <v>0</v>
      </c>
      <c r="E66" s="7"/>
      <c r="F66" s="5"/>
      <c r="G66" s="5"/>
    </row>
    <row r="67" spans="2:10">
      <c r="B67" t="s">
        <v>31</v>
      </c>
      <c r="C67" s="36">
        <v>10</v>
      </c>
      <c r="E67" s="7"/>
      <c r="F67" s="5"/>
      <c r="G67" s="5"/>
      <c r="J67" s="5"/>
    </row>
    <row r="68" spans="2:10">
      <c r="E68" s="7"/>
      <c r="F68" s="5"/>
      <c r="G68" s="5"/>
      <c r="J68" s="5"/>
    </row>
    <row r="69" spans="2:10">
      <c r="B69" s="33"/>
      <c r="C69" s="30" t="s">
        <v>32</v>
      </c>
      <c r="D69" s="30" t="s">
        <v>4</v>
      </c>
      <c r="E69" s="30" t="s">
        <v>5</v>
      </c>
      <c r="F69" s="5"/>
      <c r="G69" s="5"/>
    </row>
    <row r="70" spans="2:10">
      <c r="B70" s="32" t="s">
        <v>7</v>
      </c>
      <c r="C70" s="37"/>
      <c r="D70" s="37"/>
      <c r="E70" s="37"/>
      <c r="F70" s="5"/>
      <c r="G70" s="5"/>
    </row>
    <row r="71" spans="2:10">
      <c r="B71" t="s">
        <v>38</v>
      </c>
      <c r="C71" s="18">
        <v>0.25</v>
      </c>
      <c r="D71" s="14"/>
      <c r="E71" s="14">
        <f>C71*Satokasvi!E16</f>
        <v>71.25</v>
      </c>
      <c r="F71" s="5"/>
      <c r="G71" s="5"/>
    </row>
    <row r="72" spans="2:10">
      <c r="B72" t="s">
        <v>11</v>
      </c>
      <c r="C72" s="14"/>
      <c r="D72" s="14"/>
      <c r="E72" s="14">
        <v>35</v>
      </c>
      <c r="F72" s="5"/>
      <c r="G72" s="5"/>
    </row>
    <row r="73" spans="2:10">
      <c r="C73" s="14"/>
      <c r="D73" s="14"/>
      <c r="E73" s="14"/>
      <c r="F73" s="5"/>
      <c r="G73" s="5"/>
    </row>
    <row r="74" spans="2:10">
      <c r="C74" s="18"/>
      <c r="D74" s="14"/>
      <c r="E74" s="14"/>
      <c r="F74" s="5"/>
      <c r="G74" s="5"/>
    </row>
    <row r="75" spans="2:10">
      <c r="B75" s="4"/>
      <c r="C75" s="19"/>
      <c r="D75" s="19"/>
      <c r="E75" s="19"/>
      <c r="F75" s="5"/>
      <c r="G75" s="5"/>
    </row>
    <row r="76" spans="2:10">
      <c r="B76" t="s">
        <v>15</v>
      </c>
      <c r="C76" s="14"/>
      <c r="D76" s="14"/>
      <c r="E76" s="14">
        <f>SUM(E62:E75)</f>
        <v>106.25</v>
      </c>
      <c r="F76" s="5"/>
      <c r="G76" s="5"/>
    </row>
    <row r="77" spans="2:10">
      <c r="F77" s="5"/>
      <c r="G77" s="5"/>
    </row>
    <row r="78" spans="2:10">
      <c r="B78" s="32" t="s">
        <v>16</v>
      </c>
      <c r="C78" s="10"/>
      <c r="D78" s="10"/>
      <c r="E78" s="10"/>
      <c r="F78" s="5"/>
      <c r="G78" s="5"/>
    </row>
    <row r="79" spans="2:10">
      <c r="B79" t="s">
        <v>41</v>
      </c>
      <c r="C79" s="14"/>
      <c r="D79" s="14"/>
      <c r="E79" s="14">
        <v>350</v>
      </c>
      <c r="F79" s="5"/>
      <c r="G79" s="5"/>
    </row>
    <row r="80" spans="2:10">
      <c r="C80" s="14"/>
      <c r="D80" s="14"/>
      <c r="E80" s="14"/>
      <c r="F80" s="5"/>
      <c r="G80" s="5"/>
    </row>
    <row r="81" spans="2:7">
      <c r="C81" s="14"/>
      <c r="D81" s="14"/>
      <c r="E81" s="14"/>
      <c r="F81" s="5"/>
      <c r="G81" s="5"/>
    </row>
    <row r="82" spans="2:7">
      <c r="C82" s="14"/>
      <c r="D82" s="14"/>
      <c r="E82" s="14"/>
      <c r="F82" s="5"/>
      <c r="G82" s="5"/>
    </row>
    <row r="83" spans="2:7">
      <c r="C83" s="14"/>
      <c r="D83" s="14"/>
      <c r="E83" s="14"/>
      <c r="F83" s="5"/>
      <c r="G83" s="5"/>
    </row>
    <row r="84" spans="2:7">
      <c r="C84" s="14"/>
      <c r="D84" s="14"/>
      <c r="E84" s="14"/>
      <c r="F84" s="5"/>
      <c r="G84" s="5"/>
    </row>
    <row r="85" spans="2:7">
      <c r="B85" s="4"/>
      <c r="C85" s="19"/>
      <c r="D85" s="19"/>
      <c r="E85" s="19"/>
      <c r="F85" s="5"/>
      <c r="G85" s="5"/>
    </row>
    <row r="86" spans="2:7">
      <c r="B86" t="s">
        <v>15</v>
      </c>
      <c r="C86" s="14"/>
      <c r="D86" s="14"/>
      <c r="E86" s="14">
        <f>SUM(E79:E85)</f>
        <v>350</v>
      </c>
      <c r="F86" s="5"/>
      <c r="G86" s="5"/>
    </row>
    <row r="87" spans="2:7">
      <c r="B87" s="4"/>
      <c r="C87" s="4"/>
      <c r="D87" s="4"/>
      <c r="E87" s="4"/>
      <c r="F87" s="5"/>
      <c r="G87" s="5"/>
    </row>
    <row r="88" spans="2:7" ht="15.75" thickBot="1">
      <c r="B88" s="42" t="s">
        <v>35</v>
      </c>
      <c r="C88" s="22"/>
      <c r="D88" s="22"/>
      <c r="E88" s="22">
        <f>E76-E86</f>
        <v>-243.75</v>
      </c>
      <c r="F88" s="5"/>
      <c r="G88" s="5"/>
    </row>
    <row r="89" spans="2:7" ht="15.75" thickTop="1">
      <c r="F89" s="5"/>
      <c r="G89" s="5"/>
    </row>
    <row r="90" spans="2:7">
      <c r="F90" s="5"/>
      <c r="G90" s="5"/>
    </row>
    <row r="91" spans="2:7" ht="16.5" thickBot="1">
      <c r="B91" s="41" t="s">
        <v>42</v>
      </c>
      <c r="C91" s="12"/>
      <c r="D91" s="12"/>
      <c r="E91" s="12"/>
      <c r="F91" s="5"/>
      <c r="G91" s="5"/>
    </row>
    <row r="92" spans="2:7" ht="15.75" thickTop="1">
      <c r="B92" s="1" t="s">
        <v>27</v>
      </c>
      <c r="F92" s="5"/>
      <c r="G92" s="5"/>
    </row>
    <row r="93" spans="2:7">
      <c r="B93" t="s">
        <v>29</v>
      </c>
      <c r="C93" s="35">
        <v>0.01</v>
      </c>
      <c r="F93" s="5"/>
      <c r="G93" s="5"/>
    </row>
    <row r="94" spans="2:7">
      <c r="B94" t="s">
        <v>30</v>
      </c>
      <c r="C94" s="35">
        <v>0</v>
      </c>
      <c r="F94" s="5"/>
      <c r="G94" s="5"/>
    </row>
    <row r="95" spans="2:7">
      <c r="B95" t="s">
        <v>31</v>
      </c>
      <c r="C95" s="36">
        <v>10</v>
      </c>
      <c r="F95" s="5"/>
      <c r="G95" s="5"/>
    </row>
    <row r="96" spans="2:7">
      <c r="F96" s="5"/>
      <c r="G96" s="5"/>
    </row>
    <row r="97" spans="2:7">
      <c r="B97" s="33"/>
      <c r="C97" s="30" t="s">
        <v>32</v>
      </c>
      <c r="D97" s="30" t="s">
        <v>4</v>
      </c>
      <c r="E97" s="30" t="s">
        <v>5</v>
      </c>
      <c r="F97" s="5"/>
      <c r="G97" s="5"/>
    </row>
    <row r="98" spans="2:7">
      <c r="B98" s="32" t="s">
        <v>7</v>
      </c>
      <c r="F98" s="5"/>
      <c r="G98" s="5"/>
    </row>
    <row r="99" spans="2:7">
      <c r="B99" t="s">
        <v>11</v>
      </c>
      <c r="C99" s="14"/>
      <c r="D99" s="14"/>
      <c r="E99" s="14">
        <v>80</v>
      </c>
      <c r="F99" s="5"/>
      <c r="G99" s="5"/>
    </row>
    <row r="100" spans="2:7">
      <c r="B100" t="s">
        <v>38</v>
      </c>
      <c r="C100" s="18">
        <v>1</v>
      </c>
      <c r="D100" s="14"/>
      <c r="E100" s="14">
        <f>C100*Satokasvi!E16</f>
        <v>285</v>
      </c>
      <c r="F100" s="5"/>
      <c r="G100" s="5"/>
    </row>
    <row r="101" spans="2:7">
      <c r="C101" s="14"/>
      <c r="D101" s="14"/>
      <c r="E101" s="14"/>
      <c r="F101" s="5"/>
      <c r="G101" s="5"/>
    </row>
    <row r="102" spans="2:7">
      <c r="C102" s="18"/>
      <c r="D102" s="14"/>
      <c r="E102" s="14"/>
      <c r="F102" s="5"/>
      <c r="G102" s="5"/>
    </row>
    <row r="103" spans="2:7">
      <c r="B103" s="4"/>
      <c r="C103" s="19"/>
      <c r="D103" s="19"/>
      <c r="E103" s="19"/>
      <c r="F103" s="5"/>
      <c r="G103" s="5"/>
    </row>
    <row r="104" spans="2:7">
      <c r="B104" t="s">
        <v>15</v>
      </c>
      <c r="C104" s="14"/>
      <c r="D104" s="14"/>
      <c r="E104" s="14">
        <f>SUM(E91:E103)</f>
        <v>365</v>
      </c>
      <c r="F104" s="5"/>
      <c r="G104" s="5"/>
    </row>
    <row r="105" spans="2:7">
      <c r="F105" s="5"/>
      <c r="G105" s="5"/>
    </row>
    <row r="106" spans="2:7">
      <c r="B106" s="32" t="s">
        <v>16</v>
      </c>
      <c r="C106" s="10"/>
      <c r="D106" s="10"/>
      <c r="E106" s="10"/>
      <c r="F106" s="5"/>
      <c r="G106" s="5"/>
    </row>
    <row r="107" spans="2:7">
      <c r="B107" t="s">
        <v>37</v>
      </c>
      <c r="C107" s="14"/>
      <c r="D107" s="14"/>
      <c r="E107" s="14">
        <v>50</v>
      </c>
      <c r="F107" s="5"/>
      <c r="G107" s="5"/>
    </row>
    <row r="108" spans="2:7">
      <c r="C108" s="14"/>
      <c r="D108" s="14"/>
      <c r="E108" s="14"/>
      <c r="F108" s="5"/>
      <c r="G108" s="5"/>
    </row>
    <row r="109" spans="2:7">
      <c r="C109" s="14"/>
      <c r="D109" s="14"/>
      <c r="E109" s="14"/>
      <c r="F109" s="5"/>
      <c r="G109" s="5"/>
    </row>
    <row r="110" spans="2:7">
      <c r="C110" s="14"/>
      <c r="D110" s="14"/>
      <c r="E110" s="14"/>
      <c r="F110" s="5"/>
      <c r="G110" s="5"/>
    </row>
    <row r="111" spans="2:7">
      <c r="C111" s="14"/>
      <c r="D111" s="14"/>
      <c r="E111" s="14"/>
      <c r="F111" s="5"/>
      <c r="G111" s="5"/>
    </row>
    <row r="112" spans="2:7">
      <c r="B112" s="4"/>
      <c r="C112" s="19"/>
      <c r="D112" s="19"/>
      <c r="E112" s="19"/>
      <c r="F112" s="5"/>
      <c r="G112" s="5"/>
    </row>
    <row r="113" spans="2:7">
      <c r="B113" t="s">
        <v>15</v>
      </c>
      <c r="C113" s="14"/>
      <c r="D113" s="14"/>
      <c r="E113" s="14">
        <f>SUM(E107:E112)</f>
        <v>50</v>
      </c>
      <c r="F113" s="5"/>
      <c r="G113" s="5"/>
    </row>
    <row r="114" spans="2:7">
      <c r="B114" s="4"/>
      <c r="C114" s="4"/>
      <c r="D114" s="4"/>
      <c r="E114" s="4"/>
      <c r="F114" s="5"/>
      <c r="G114" s="5"/>
    </row>
    <row r="115" spans="2:7" ht="15.75" thickBot="1">
      <c r="B115" s="42" t="s">
        <v>35</v>
      </c>
      <c r="C115" s="22"/>
      <c r="D115" s="22"/>
      <c r="E115" s="22">
        <f>E104-E113</f>
        <v>315</v>
      </c>
      <c r="F115" s="5"/>
      <c r="G115" s="5"/>
    </row>
    <row r="116" spans="2:7" ht="15.75" thickTop="1">
      <c r="F116" s="5"/>
      <c r="G116" s="5"/>
    </row>
    <row r="117" spans="2:7">
      <c r="F117" s="5"/>
      <c r="G117" s="5"/>
    </row>
    <row r="118" spans="2:7">
      <c r="F118" s="5"/>
      <c r="G118" s="5"/>
    </row>
    <row r="119" spans="2:7">
      <c r="F119" s="5"/>
      <c r="G119" s="5"/>
    </row>
    <row r="120" spans="2:7">
      <c r="F120" s="5"/>
      <c r="G120" s="5"/>
    </row>
    <row r="121" spans="2:7">
      <c r="F121" s="5"/>
      <c r="G121" s="5"/>
    </row>
    <row r="179" spans="3:5">
      <c r="C179" s="3"/>
      <c r="D179" s="2"/>
      <c r="E179" s="2"/>
    </row>
    <row r="180" spans="3:5">
      <c r="C180" s="3"/>
      <c r="D180" s="2"/>
      <c r="E180" s="2"/>
    </row>
    <row r="181" spans="3:5">
      <c r="C181" s="3"/>
      <c r="D181" s="2"/>
      <c r="E181" s="2"/>
    </row>
    <row r="182" spans="3:5">
      <c r="C182" s="3"/>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D719-8B71-4ED7-B7F8-0C752A4A540C}">
  <dimension ref="B2:JG283"/>
  <sheetViews>
    <sheetView topLeftCell="AW3" zoomScaleNormal="100" workbookViewId="0">
      <selection activeCell="BF21" sqref="BF21"/>
    </sheetView>
  </sheetViews>
  <sheetFormatPr defaultRowHeight="15"/>
  <cols>
    <col min="2" max="2" width="60.7109375" bestFit="1" customWidth="1"/>
    <col min="3" max="27" width="5.7109375" customWidth="1"/>
    <col min="29" max="29" width="31.85546875" customWidth="1"/>
    <col min="30" max="54" width="5.7109375" customWidth="1"/>
    <col min="56" max="56" width="23.28515625" bestFit="1" customWidth="1"/>
    <col min="57" max="57" width="36.28515625" bestFit="1" customWidth="1"/>
    <col min="58" max="58" width="39.42578125" bestFit="1" customWidth="1"/>
    <col min="60" max="60" width="48.140625" bestFit="1" customWidth="1"/>
    <col min="61" max="71" width="8.28515625" customWidth="1"/>
    <col min="95" max="95" width="12" bestFit="1" customWidth="1"/>
    <col min="163" max="187" width="9.140625" customWidth="1"/>
    <col min="210" max="210" width="41.7109375" bestFit="1" customWidth="1"/>
    <col min="211" max="211" width="44.85546875" bestFit="1" customWidth="1"/>
    <col min="213" max="213" width="22.140625" customWidth="1"/>
    <col min="214" max="214" width="21.28515625" customWidth="1"/>
  </cols>
  <sheetData>
    <row r="2" spans="2:71" ht="21">
      <c r="B2" s="9" t="s">
        <v>43</v>
      </c>
    </row>
    <row r="3" spans="2:71" ht="16.5" thickBot="1">
      <c r="AC3" s="41" t="s">
        <v>44</v>
      </c>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D3" s="42" t="s">
        <v>45</v>
      </c>
      <c r="BE3" s="12"/>
      <c r="BF3" s="12"/>
      <c r="BH3" s="42" t="s">
        <v>46</v>
      </c>
      <c r="BI3" s="12"/>
      <c r="BJ3" s="12"/>
      <c r="BK3" s="12"/>
      <c r="BL3" s="12"/>
      <c r="BM3" s="12"/>
      <c r="BN3" s="12"/>
      <c r="BO3" s="12"/>
      <c r="BP3" s="12"/>
      <c r="BQ3" s="12"/>
      <c r="BR3" s="12"/>
      <c r="BS3" s="12"/>
    </row>
    <row r="4" spans="2:71" ht="17.25" thickTop="1" thickBot="1">
      <c r="B4" s="41" t="s">
        <v>47</v>
      </c>
      <c r="C4" s="12"/>
      <c r="D4" s="12"/>
      <c r="E4" s="12"/>
      <c r="F4" s="12"/>
      <c r="G4" s="12"/>
      <c r="H4" s="12"/>
      <c r="I4" s="12"/>
      <c r="J4" s="12"/>
      <c r="K4" s="12"/>
      <c r="L4" s="12"/>
      <c r="M4" s="12"/>
      <c r="N4" s="12"/>
      <c r="O4" s="12"/>
      <c r="P4" s="12"/>
      <c r="Q4" s="12"/>
      <c r="R4" s="12"/>
      <c r="S4" s="12"/>
      <c r="T4" s="12"/>
      <c r="U4" s="12"/>
      <c r="V4" s="12"/>
      <c r="W4" s="12"/>
      <c r="X4" s="12"/>
      <c r="Y4" s="12"/>
      <c r="Z4" s="12"/>
      <c r="AA4" s="12"/>
      <c r="AC4" s="17"/>
      <c r="AD4" s="4" t="s">
        <v>48</v>
      </c>
      <c r="AE4" s="4"/>
      <c r="AF4" s="4"/>
      <c r="AG4" s="4"/>
      <c r="AH4" s="4"/>
      <c r="AI4" s="4"/>
      <c r="AJ4" s="4"/>
      <c r="AK4" s="4"/>
      <c r="AL4" s="4"/>
      <c r="AM4" s="4"/>
      <c r="AN4" s="4"/>
      <c r="AO4" s="4"/>
      <c r="AP4" s="4"/>
      <c r="AQ4" s="4"/>
      <c r="AR4" s="4"/>
      <c r="AS4" s="4"/>
      <c r="AT4" s="4"/>
      <c r="AU4" s="4"/>
      <c r="AV4" s="4"/>
      <c r="AW4" s="4"/>
      <c r="AX4" s="4"/>
      <c r="AY4" s="4"/>
      <c r="AZ4" s="4"/>
      <c r="BA4" s="4"/>
      <c r="BB4" s="4"/>
      <c r="BD4" s="19" t="s">
        <v>24</v>
      </c>
      <c r="BE4" s="19" t="s">
        <v>49</v>
      </c>
      <c r="BF4" s="19" t="s">
        <v>50</v>
      </c>
      <c r="BH4" s="1" t="s">
        <v>51</v>
      </c>
    </row>
    <row r="5" spans="2:71" ht="15.75" thickTop="1">
      <c r="C5" s="4" t="s">
        <v>48</v>
      </c>
      <c r="D5" s="4"/>
      <c r="E5" s="4"/>
      <c r="F5" s="4"/>
      <c r="G5" s="4"/>
      <c r="H5" s="4"/>
      <c r="I5" s="4"/>
      <c r="J5" s="4"/>
      <c r="K5" s="4"/>
      <c r="L5" s="4"/>
      <c r="M5" s="4"/>
      <c r="N5" s="4"/>
      <c r="O5" s="4"/>
      <c r="P5" s="4"/>
      <c r="Q5" s="4"/>
      <c r="R5" s="4"/>
      <c r="S5" s="4"/>
      <c r="T5" s="4"/>
      <c r="U5" s="4"/>
      <c r="V5" s="4"/>
      <c r="W5" s="4"/>
      <c r="X5" s="4"/>
      <c r="Y5" s="4"/>
      <c r="Z5" s="4"/>
      <c r="AA5" s="4"/>
      <c r="AC5" s="33"/>
      <c r="AD5" s="30">
        <v>1</v>
      </c>
      <c r="AE5" s="30">
        <v>2</v>
      </c>
      <c r="AF5" s="30">
        <v>3</v>
      </c>
      <c r="AG5" s="30">
        <v>4</v>
      </c>
      <c r="AH5" s="30">
        <v>5</v>
      </c>
      <c r="AI5" s="30">
        <v>6</v>
      </c>
      <c r="AJ5" s="30">
        <v>7</v>
      </c>
      <c r="AK5" s="30">
        <v>8</v>
      </c>
      <c r="AL5" s="30">
        <v>9</v>
      </c>
      <c r="AM5" s="30">
        <v>10</v>
      </c>
      <c r="AN5" s="30">
        <v>11</v>
      </c>
      <c r="AO5" s="30">
        <v>12</v>
      </c>
      <c r="AP5" s="30">
        <v>13</v>
      </c>
      <c r="AQ5" s="30">
        <v>14</v>
      </c>
      <c r="AR5" s="30">
        <v>15</v>
      </c>
      <c r="AS5" s="30">
        <v>16</v>
      </c>
      <c r="AT5" s="30">
        <v>17</v>
      </c>
      <c r="AU5" s="30">
        <v>18</v>
      </c>
      <c r="AV5" s="30">
        <v>19</v>
      </c>
      <c r="AW5" s="30">
        <v>20</v>
      </c>
      <c r="AX5" s="30">
        <v>21</v>
      </c>
      <c r="AY5" s="30">
        <v>22</v>
      </c>
      <c r="AZ5" s="30">
        <v>23</v>
      </c>
      <c r="BA5" s="30">
        <v>24</v>
      </c>
      <c r="BB5" s="30">
        <v>25</v>
      </c>
      <c r="BC5" s="14"/>
      <c r="BD5" s="27">
        <f ca="1">BD6-(MAX($HB$62:$HC$161)-MIN($HB$62:$HC$161))/9</f>
        <v>-735.74488117551277</v>
      </c>
      <c r="BE5" s="14">
        <f t="shared" ref="BE5:BE15" ca="1" si="0">IF((COUNTIF($HB$62:$HB$161,"&gt;="&amp;BD5)-COUNTIF($HB$62:$HB$161,"&gt;="&amp;BD6))/100&gt;0,(COUNTIF($HB$62:$HB$161,"&gt;="&amp;BD5)-COUNTIF($HB$62:$HB$161,"&gt;="&amp;BD6))/100,0)</f>
        <v>0</v>
      </c>
      <c r="BF5" s="14">
        <f t="shared" ref="BF5:BF15" ca="1" si="1">IF((COUNTIF($HC$62:$HC$161,"&gt;="&amp;BD5)-COUNTIF($HC$62:$HC$161,"&gt;="&amp;BD6))/100&gt;0,(COUNTIF($HC$62:$HC$161,"&gt;="&amp;BD5)-COUNTIF($HC$62:$HC$161,"&gt;="&amp;BD6))/100,0)</f>
        <v>0</v>
      </c>
      <c r="BH5" t="s">
        <v>52</v>
      </c>
      <c r="BI5" s="34">
        <v>-0.5</v>
      </c>
    </row>
    <row r="6" spans="2:71">
      <c r="B6" s="33"/>
      <c r="C6" s="30">
        <v>1</v>
      </c>
      <c r="D6" s="30">
        <v>2</v>
      </c>
      <c r="E6" s="30">
        <v>3</v>
      </c>
      <c r="F6" s="30">
        <v>4</v>
      </c>
      <c r="G6" s="30">
        <v>5</v>
      </c>
      <c r="H6" s="30">
        <v>6</v>
      </c>
      <c r="I6" s="30">
        <v>7</v>
      </c>
      <c r="J6" s="30">
        <v>8</v>
      </c>
      <c r="K6" s="30">
        <v>9</v>
      </c>
      <c r="L6" s="30">
        <v>10</v>
      </c>
      <c r="M6" s="30">
        <v>11</v>
      </c>
      <c r="N6" s="30">
        <v>12</v>
      </c>
      <c r="O6" s="30">
        <v>13</v>
      </c>
      <c r="P6" s="30">
        <v>14</v>
      </c>
      <c r="Q6" s="30">
        <v>15</v>
      </c>
      <c r="R6" s="30">
        <v>16</v>
      </c>
      <c r="S6" s="30">
        <v>17</v>
      </c>
      <c r="T6" s="30">
        <v>18</v>
      </c>
      <c r="U6" s="30">
        <v>19</v>
      </c>
      <c r="V6" s="30">
        <v>20</v>
      </c>
      <c r="W6" s="30">
        <v>21</v>
      </c>
      <c r="X6" s="30">
        <v>22</v>
      </c>
      <c r="Y6" s="30">
        <v>23</v>
      </c>
      <c r="Z6" s="30">
        <v>24</v>
      </c>
      <c r="AA6" s="30">
        <v>25</v>
      </c>
      <c r="AC6" s="1" t="s">
        <v>53</v>
      </c>
      <c r="AD6" s="60">
        <f ca="1">AVERAGE(AB62:AB161)/1000</f>
        <v>3.3127775829654467</v>
      </c>
      <c r="AE6" s="60">
        <f ca="1">AVERAGE(AC62:AC161)/1000+AD6</f>
        <v>6.6450254961030861</v>
      </c>
      <c r="AF6" s="60">
        <f t="shared" ref="AF6:BB6" ca="1" si="2">AVERAGE(AD62:AD161)/1000+AE6</f>
        <v>9.9868838111949145</v>
      </c>
      <c r="AG6" s="60">
        <f t="shared" ca="1" si="2"/>
        <v>13.280194398445941</v>
      </c>
      <c r="AH6" s="60">
        <f t="shared" ca="1" si="2"/>
        <v>16.599204507326274</v>
      </c>
      <c r="AI6" s="60">
        <f t="shared" ca="1" si="2"/>
        <v>19.975043695034802</v>
      </c>
      <c r="AJ6" s="60">
        <f t="shared" ca="1" si="2"/>
        <v>23.305870797914839</v>
      </c>
      <c r="AK6" s="60">
        <f t="shared" ca="1" si="2"/>
        <v>26.619134896146011</v>
      </c>
      <c r="AL6" s="60">
        <f t="shared" ca="1" si="2"/>
        <v>30.006807044055748</v>
      </c>
      <c r="AM6" s="60">
        <f t="shared" ca="1" si="2"/>
        <v>33.282297401899399</v>
      </c>
      <c r="AN6" s="60">
        <f t="shared" ca="1" si="2"/>
        <v>36.550607908627015</v>
      </c>
      <c r="AO6" s="60">
        <f t="shared" ca="1" si="2"/>
        <v>39.934682116256695</v>
      </c>
      <c r="AP6" s="60">
        <f t="shared" ca="1" si="2"/>
        <v>43.239519096847488</v>
      </c>
      <c r="AQ6" s="60">
        <f t="shared" ca="1" si="2"/>
        <v>46.436862423121994</v>
      </c>
      <c r="AR6" s="60">
        <f t="shared" ca="1" si="2"/>
        <v>49.790558419159289</v>
      </c>
      <c r="AS6" s="60">
        <f t="shared" ca="1" si="2"/>
        <v>52.945977795986906</v>
      </c>
      <c r="AT6" s="60">
        <f t="shared" ca="1" si="2"/>
        <v>56.32815496792167</v>
      </c>
      <c r="AU6" s="60">
        <f t="shared" ca="1" si="2"/>
        <v>59.689432431336314</v>
      </c>
      <c r="AV6" s="60">
        <f t="shared" ca="1" si="2"/>
        <v>63.135349665516578</v>
      </c>
      <c r="AW6" s="60">
        <f t="shared" ca="1" si="2"/>
        <v>66.603292437375842</v>
      </c>
      <c r="AX6" s="60">
        <f t="shared" ca="1" si="2"/>
        <v>69.9422050497312</v>
      </c>
      <c r="AY6" s="60">
        <f t="shared" ca="1" si="2"/>
        <v>73.324153578971959</v>
      </c>
      <c r="AZ6" s="60">
        <f t="shared" ca="1" si="2"/>
        <v>76.563190632411747</v>
      </c>
      <c r="BA6" s="60">
        <f t="shared" ca="1" si="2"/>
        <v>79.949535152458068</v>
      </c>
      <c r="BB6" s="60">
        <f t="shared" ca="1" si="2"/>
        <v>83.25031938213715</v>
      </c>
      <c r="BC6" s="60"/>
      <c r="BD6" s="27">
        <f ca="1">MIN($HB$62:$HC$161)</f>
        <v>-256.69626577353199</v>
      </c>
      <c r="BE6" s="14">
        <f t="shared" ca="1" si="0"/>
        <v>0.01</v>
      </c>
      <c r="BF6" s="14">
        <f t="shared" ca="1" si="1"/>
        <v>0.01</v>
      </c>
      <c r="BH6" t="s">
        <v>54</v>
      </c>
      <c r="BI6" s="34">
        <v>0.5</v>
      </c>
    </row>
    <row r="7" spans="2:71">
      <c r="B7" s="1" t="s">
        <v>55</v>
      </c>
      <c r="AC7" s="1" t="s">
        <v>56</v>
      </c>
      <c r="AD7" s="60">
        <f ca="1">AVERAGE(BB62:BB161)/1000</f>
        <v>2.4018962587532688</v>
      </c>
      <c r="AE7" s="60">
        <f ca="1">AVERAGE(BC62:BC161)/1000+AD7</f>
        <v>4.8347038151767965</v>
      </c>
      <c r="AF7" s="60">
        <f t="shared" ref="AF7:BB7" ca="1" si="3">AVERAGE(BD62:BD161)/1000+AE7</f>
        <v>7.2913706997670999</v>
      </c>
      <c r="AG7" s="60">
        <f t="shared" ca="1" si="3"/>
        <v>9.7289474640268203</v>
      </c>
      <c r="AH7" s="60">
        <f t="shared" ca="1" si="3"/>
        <v>12.202273797164445</v>
      </c>
      <c r="AI7" s="60">
        <f t="shared" ca="1" si="3"/>
        <v>14.717949159844839</v>
      </c>
      <c r="AJ7" s="60">
        <f t="shared" ca="1" si="3"/>
        <v>17.200081516911041</v>
      </c>
      <c r="AK7" s="60">
        <f t="shared" ca="1" si="3"/>
        <v>19.669125922912912</v>
      </c>
      <c r="AL7" s="60">
        <f t="shared" ca="1" si="3"/>
        <v>22.193619207535246</v>
      </c>
      <c r="AM7" s="60">
        <f t="shared" ca="1" si="3"/>
        <v>24.634514622200335</v>
      </c>
      <c r="AN7" s="60">
        <f t="shared" ca="1" si="3"/>
        <v>27.070059611813758</v>
      </c>
      <c r="AO7" s="60">
        <f t="shared" ca="1" si="3"/>
        <v>29.591871711339394</v>
      </c>
      <c r="AP7" s="60">
        <f t="shared" ca="1" si="3"/>
        <v>32.054636229275651</v>
      </c>
      <c r="AQ7" s="60">
        <f t="shared" ca="1" si="3"/>
        <v>34.437296476015419</v>
      </c>
      <c r="AR7" s="60">
        <f t="shared" ca="1" si="3"/>
        <v>36.936470732262414</v>
      </c>
      <c r="AS7" s="60">
        <f t="shared" ca="1" si="3"/>
        <v>39.287889251874354</v>
      </c>
      <c r="AT7" s="60">
        <f t="shared" ca="1" si="3"/>
        <v>41.808287680400142</v>
      </c>
      <c r="AU7" s="60">
        <f t="shared" ca="1" si="3"/>
        <v>44.31311164613674</v>
      </c>
      <c r="AV7" s="60">
        <f t="shared" ca="1" si="3"/>
        <v>46.881009169047871</v>
      </c>
      <c r="AW7" s="60">
        <f t="shared" ca="1" si="3"/>
        <v>49.465320122637394</v>
      </c>
      <c r="AX7" s="60">
        <f t="shared" ca="1" si="3"/>
        <v>51.953477801364599</v>
      </c>
      <c r="AY7" s="60">
        <f t="shared" ca="1" si="3"/>
        <v>54.473705845354814</v>
      </c>
      <c r="AZ7" s="60">
        <f t="shared" ca="1" si="3"/>
        <v>56.887436257578145</v>
      </c>
      <c r="BA7" s="60">
        <f t="shared" ca="1" si="3"/>
        <v>59.410940193916666</v>
      </c>
      <c r="BB7" s="60">
        <f t="shared" ca="1" si="3"/>
        <v>61.870684601873521</v>
      </c>
      <c r="BC7" s="60"/>
      <c r="BD7" s="27">
        <f t="shared" ref="BD7:BD14" ca="1" si="4">BD6+(MAX($HB$62:$HC$161)-MIN($HB$62:$HC$161))/9</f>
        <v>222.35234962844879</v>
      </c>
      <c r="BE7" s="14">
        <f t="shared" ca="1" si="0"/>
        <v>0</v>
      </c>
      <c r="BF7" s="14">
        <f t="shared" ca="1" si="1"/>
        <v>0</v>
      </c>
      <c r="BH7" s="4"/>
      <c r="BI7" s="4"/>
    </row>
    <row r="8" spans="2:71">
      <c r="B8" t="s">
        <v>26</v>
      </c>
      <c r="C8" s="13" t="s">
        <v>57</v>
      </c>
      <c r="D8" s="13" t="s">
        <v>57</v>
      </c>
      <c r="E8" s="13" t="s">
        <v>57</v>
      </c>
      <c r="F8" s="13" t="s">
        <v>57</v>
      </c>
      <c r="G8" s="13" t="s">
        <v>57</v>
      </c>
      <c r="H8" s="13" t="s">
        <v>57</v>
      </c>
      <c r="I8" s="13" t="s">
        <v>57</v>
      </c>
      <c r="J8" s="13" t="s">
        <v>57</v>
      </c>
      <c r="K8" s="13" t="s">
        <v>57</v>
      </c>
      <c r="L8" s="13" t="s">
        <v>57</v>
      </c>
      <c r="M8" s="13" t="s">
        <v>57</v>
      </c>
      <c r="N8" s="13" t="s">
        <v>57</v>
      </c>
      <c r="O8" s="13" t="s">
        <v>57</v>
      </c>
      <c r="P8" s="13" t="s">
        <v>57</v>
      </c>
      <c r="Q8" s="13" t="s">
        <v>57</v>
      </c>
      <c r="R8" s="13" t="s">
        <v>57</v>
      </c>
      <c r="S8" s="13" t="s">
        <v>57</v>
      </c>
      <c r="T8" s="13" t="s">
        <v>57</v>
      </c>
      <c r="U8" s="13" t="s">
        <v>57</v>
      </c>
      <c r="V8" s="13" t="s">
        <v>57</v>
      </c>
      <c r="W8" s="13" t="s">
        <v>57</v>
      </c>
      <c r="X8" s="13" t="s">
        <v>57</v>
      </c>
      <c r="Y8" s="13" t="s">
        <v>57</v>
      </c>
      <c r="Z8" s="13" t="s">
        <v>57</v>
      </c>
      <c r="AA8" s="13" t="s">
        <v>57</v>
      </c>
      <c r="AC8" s="1" t="s">
        <v>58</v>
      </c>
      <c r="AD8" s="27">
        <f ca="1">AVERAGE(DB62:DB161)</f>
        <v>331.2034269596233</v>
      </c>
      <c r="AE8" s="27">
        <f ca="1">AVERAGE(DC62:DC161)+AD8</f>
        <v>630.30513116900352</v>
      </c>
      <c r="AF8" s="27">
        <f t="shared" ref="AF8:BB8" ca="1" si="5">AVERAGE(DD62:DD161)+AE8</f>
        <v>919.0367557615848</v>
      </c>
      <c r="AG8" s="27">
        <f t="shared" ca="1" si="5"/>
        <v>1177.6666960165703</v>
      </c>
      <c r="AH8" s="27">
        <f t="shared" ca="1" si="5"/>
        <v>1426.8183134580761</v>
      </c>
      <c r="AI8" s="27">
        <f t="shared" ca="1" si="5"/>
        <v>1706.5949121074489</v>
      </c>
      <c r="AJ8" s="27">
        <f t="shared" ca="1" si="5"/>
        <v>1961.8971420064779</v>
      </c>
      <c r="AK8" s="27">
        <f t="shared" ca="1" si="5"/>
        <v>2202.6160106836592</v>
      </c>
      <c r="AL8" s="27">
        <f t="shared" ca="1" si="5"/>
        <v>2461.8466290430438</v>
      </c>
      <c r="AM8" s="27">
        <f t="shared" ca="1" si="5"/>
        <v>2683.2295474914199</v>
      </c>
      <c r="AN8" s="27">
        <f t="shared" ca="1" si="5"/>
        <v>2892.0335354449958</v>
      </c>
      <c r="AO8" s="27">
        <f t="shared" ca="1" si="5"/>
        <v>3111.1189252317972</v>
      </c>
      <c r="AP8" s="27">
        <f t="shared" ca="1" si="5"/>
        <v>3346.7846806287375</v>
      </c>
      <c r="AQ8" s="27">
        <f t="shared" ca="1" si="5"/>
        <v>3520.0158870592186</v>
      </c>
      <c r="AR8" s="27">
        <f t="shared" ca="1" si="5"/>
        <v>3709.1907871124558</v>
      </c>
      <c r="AS8" s="27">
        <f t="shared" ca="1" si="5"/>
        <v>3876.3895581652887</v>
      </c>
      <c r="AT8" s="27">
        <f t="shared" ca="1" si="5"/>
        <v>4077.3253837701495</v>
      </c>
      <c r="AU8" s="27">
        <f t="shared" ca="1" si="5"/>
        <v>4261.1039844975785</v>
      </c>
      <c r="AV8" s="27">
        <f t="shared" ca="1" si="5"/>
        <v>4431.8049061762194</v>
      </c>
      <c r="AW8" s="27">
        <f t="shared" ca="1" si="5"/>
        <v>4614.615554034297</v>
      </c>
      <c r="AX8" s="27">
        <f t="shared" ca="1" si="5"/>
        <v>4776.0754646711985</v>
      </c>
      <c r="AY8" s="27">
        <f t="shared" ca="1" si="5"/>
        <v>4952.3063588385758</v>
      </c>
      <c r="AZ8" s="27">
        <f t="shared" ca="1" si="5"/>
        <v>5085.3848113396671</v>
      </c>
      <c r="BA8" s="27">
        <f t="shared" ca="1" si="5"/>
        <v>5239.5124283678042</v>
      </c>
      <c r="BB8" s="27">
        <f t="shared" ca="1" si="5"/>
        <v>5385.9688381569977</v>
      </c>
      <c r="BC8" s="27"/>
      <c r="BD8" s="27">
        <f t="shared" ca="1" si="4"/>
        <v>701.40096503042957</v>
      </c>
      <c r="BE8" s="14">
        <f t="shared" ca="1" si="0"/>
        <v>0</v>
      </c>
      <c r="BF8" s="14">
        <f t="shared" ca="1" si="1"/>
        <v>0</v>
      </c>
      <c r="BH8" s="1" t="s">
        <v>59</v>
      </c>
    </row>
    <row r="9" spans="2:71" ht="15.75" thickBot="1">
      <c r="B9" t="s">
        <v>36</v>
      </c>
      <c r="C9" s="13" t="s">
        <v>57</v>
      </c>
      <c r="D9" s="13" t="s">
        <v>57</v>
      </c>
      <c r="E9" s="13" t="s">
        <v>57</v>
      </c>
      <c r="F9" s="13" t="s">
        <v>57</v>
      </c>
      <c r="G9" s="13" t="s">
        <v>57</v>
      </c>
      <c r="H9" s="13" t="s">
        <v>57</v>
      </c>
      <c r="I9" s="13" t="s">
        <v>57</v>
      </c>
      <c r="J9" s="13" t="s">
        <v>57</v>
      </c>
      <c r="K9" s="13" t="s">
        <v>57</v>
      </c>
      <c r="L9" s="13" t="s">
        <v>57</v>
      </c>
      <c r="M9" s="13" t="s">
        <v>57</v>
      </c>
      <c r="N9" s="13" t="s">
        <v>57</v>
      </c>
      <c r="O9" s="13" t="s">
        <v>57</v>
      </c>
      <c r="P9" s="13" t="s">
        <v>57</v>
      </c>
      <c r="Q9" s="13" t="s">
        <v>57</v>
      </c>
      <c r="R9" s="13" t="s">
        <v>57</v>
      </c>
      <c r="S9" s="13" t="s">
        <v>57</v>
      </c>
      <c r="T9" s="13" t="s">
        <v>57</v>
      </c>
      <c r="U9" s="13" t="s">
        <v>57</v>
      </c>
      <c r="V9" s="13" t="s">
        <v>57</v>
      </c>
      <c r="W9" s="13" t="s">
        <v>57</v>
      </c>
      <c r="X9" s="13" t="s">
        <v>57</v>
      </c>
      <c r="Y9" s="13" t="s">
        <v>57</v>
      </c>
      <c r="Z9" s="13" t="s">
        <v>57</v>
      </c>
      <c r="AA9" s="13" t="s">
        <v>57</v>
      </c>
      <c r="AC9" s="42" t="s">
        <v>60</v>
      </c>
      <c r="AD9" s="23">
        <f ca="1">AVERAGE(EB62:EB161)</f>
        <v>272.98955792552385</v>
      </c>
      <c r="AE9" s="23">
        <f ca="1">AVERAGE(EC62:EC161)+AD9</f>
        <v>524.96964454699958</v>
      </c>
      <c r="AF9" s="23">
        <f t="shared" ref="AF9:BB9" ca="1" si="6">AVERAGE(ED62:ED161)+AE9</f>
        <v>771.52000837206663</v>
      </c>
      <c r="AG9" s="23">
        <f t="shared" ca="1" si="6"/>
        <v>997.86309572329606</v>
      </c>
      <c r="AH9" s="23">
        <f t="shared" ca="1" si="6"/>
        <v>1218.9989389499867</v>
      </c>
      <c r="AI9" s="23">
        <f t="shared" ca="1" si="6"/>
        <v>1461.9234679424123</v>
      </c>
      <c r="AJ9" s="23">
        <f t="shared" ca="1" si="6"/>
        <v>1685.6067359533756</v>
      </c>
      <c r="AK9" s="23">
        <f t="shared" ca="1" si="6"/>
        <v>1897.448734260744</v>
      </c>
      <c r="AL9" s="23">
        <f t="shared" ca="1" si="6"/>
        <v>2122.1403011292768</v>
      </c>
      <c r="AM9" s="23">
        <f t="shared" ca="1" si="6"/>
        <v>2317.7099102745988</v>
      </c>
      <c r="AN9" s="23">
        <f t="shared" ca="1" si="6"/>
        <v>2503.0145822117702</v>
      </c>
      <c r="AO9" s="23">
        <f t="shared" ca="1" si="6"/>
        <v>2695.1157914907649</v>
      </c>
      <c r="AP9" s="23">
        <f t="shared" ca="1" si="6"/>
        <v>2898.7327248493325</v>
      </c>
      <c r="AQ9" s="23">
        <f t="shared" ca="1" si="6"/>
        <v>3055.0079329267323</v>
      </c>
      <c r="AR9" s="23">
        <f t="shared" ca="1" si="6"/>
        <v>3222.3726345099053</v>
      </c>
      <c r="AS9" s="23">
        <f t="shared" ca="1" si="6"/>
        <v>3372.5920383717776</v>
      </c>
      <c r="AT9" s="23">
        <f t="shared" ca="1" si="6"/>
        <v>3547.2059978196085</v>
      </c>
      <c r="AU9" s="23">
        <f t="shared" ca="1" si="6"/>
        <v>3708.309832641969</v>
      </c>
      <c r="AV9" s="23">
        <f t="shared" ca="1" si="6"/>
        <v>3858.9647240985232</v>
      </c>
      <c r="AW9" s="23">
        <f t="shared" ca="1" si="6"/>
        <v>4017.9608156023933</v>
      </c>
      <c r="AX9" s="23">
        <f t="shared" ca="1" si="6"/>
        <v>4160.3832620964204</v>
      </c>
      <c r="AY9" s="23">
        <f t="shared" ca="1" si="6"/>
        <v>4313.1692827672396</v>
      </c>
      <c r="AZ9" s="23">
        <f t="shared" ca="1" si="6"/>
        <v>4433.1730915295866</v>
      </c>
      <c r="BA9" s="23">
        <f t="shared" ca="1" si="6"/>
        <v>4568.2559295627734</v>
      </c>
      <c r="BB9" s="23">
        <f t="shared" ca="1" si="6"/>
        <v>4697.0330498501262</v>
      </c>
      <c r="BC9" s="27"/>
      <c r="BD9" s="27">
        <f t="shared" ca="1" si="4"/>
        <v>1180.4495804324104</v>
      </c>
      <c r="BE9" s="14">
        <f t="shared" ca="1" si="0"/>
        <v>0.03</v>
      </c>
      <c r="BF9" s="14">
        <f t="shared" ca="1" si="1"/>
        <v>7.0000000000000007E-2</v>
      </c>
      <c r="BH9" t="s">
        <v>31</v>
      </c>
      <c r="BI9" s="34">
        <v>10</v>
      </c>
    </row>
    <row r="10" spans="2:71" ht="15.75" thickTop="1">
      <c r="B10" t="s">
        <v>61</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BD10" s="27">
        <f t="shared" ca="1" si="4"/>
        <v>1659.498195834391</v>
      </c>
      <c r="BE10" s="14">
        <f t="shared" ca="1" si="0"/>
        <v>0.1</v>
      </c>
      <c r="BF10" s="14">
        <f t="shared" ca="1" si="1"/>
        <v>0.24</v>
      </c>
      <c r="BH10" t="s">
        <v>52</v>
      </c>
      <c r="BI10" s="34">
        <v>-0.1</v>
      </c>
    </row>
    <row r="11" spans="2:71">
      <c r="B11" t="s">
        <v>42</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I11" s="14"/>
      <c r="AJ11" s="14"/>
      <c r="AK11" s="14"/>
      <c r="BD11" s="27">
        <f t="shared" ca="1" si="4"/>
        <v>2138.5468112363719</v>
      </c>
      <c r="BE11" s="14">
        <f t="shared" ca="1" si="0"/>
        <v>0.31</v>
      </c>
      <c r="BF11" s="14">
        <f t="shared" ca="1" si="1"/>
        <v>0.46</v>
      </c>
      <c r="BH11" t="s">
        <v>54</v>
      </c>
      <c r="BI11" s="34">
        <v>0.1</v>
      </c>
    </row>
    <row r="12" spans="2:71">
      <c r="B12" s="4"/>
      <c r="C12" s="4"/>
      <c r="D12" s="4"/>
      <c r="E12" s="4"/>
      <c r="F12" s="4"/>
      <c r="G12" s="4"/>
      <c r="H12" s="4"/>
      <c r="I12" s="4"/>
      <c r="J12" s="4"/>
      <c r="K12" s="4"/>
      <c r="L12" s="4"/>
      <c r="M12" s="4"/>
      <c r="N12" s="4"/>
      <c r="O12" s="4"/>
      <c r="P12" s="4"/>
      <c r="Q12" s="4"/>
      <c r="R12" s="4"/>
      <c r="S12" s="4"/>
      <c r="T12" s="4"/>
      <c r="U12" s="4"/>
      <c r="V12" s="4"/>
      <c r="W12" s="4"/>
      <c r="X12" s="4"/>
      <c r="Y12" s="4"/>
      <c r="Z12" s="4"/>
      <c r="AA12" s="4"/>
      <c r="BD12" s="27">
        <f t="shared" ca="1" si="4"/>
        <v>2617.5954266383528</v>
      </c>
      <c r="BE12" s="14">
        <f t="shared" ca="1" si="0"/>
        <v>0.33</v>
      </c>
      <c r="BF12" s="14">
        <f t="shared" ca="1" si="1"/>
        <v>0.15</v>
      </c>
    </row>
    <row r="13" spans="2:71" ht="15.75" thickBot="1">
      <c r="B13" s="46" t="s">
        <v>62</v>
      </c>
      <c r="C13" s="62">
        <v>0.03</v>
      </c>
      <c r="D13" s="12"/>
      <c r="E13" s="12"/>
      <c r="F13" s="12"/>
      <c r="G13" s="12"/>
      <c r="H13" s="12"/>
      <c r="I13" s="12"/>
      <c r="J13" s="12"/>
      <c r="K13" s="12"/>
      <c r="L13" s="12"/>
      <c r="M13" s="12"/>
      <c r="N13" s="12"/>
      <c r="O13" s="12"/>
      <c r="P13" s="12"/>
      <c r="Q13" s="12"/>
      <c r="R13" s="12"/>
      <c r="S13" s="12"/>
      <c r="T13" s="12"/>
      <c r="U13" s="12"/>
      <c r="V13" s="12"/>
      <c r="W13" s="12"/>
      <c r="X13" s="12"/>
      <c r="Y13" s="12"/>
      <c r="Z13" s="12"/>
      <c r="AA13" s="12"/>
      <c r="BD13" s="27">
        <f t="shared" ca="1" si="4"/>
        <v>3096.6440420403337</v>
      </c>
      <c r="BE13" s="14">
        <f t="shared" ca="1" si="0"/>
        <v>0.12</v>
      </c>
      <c r="BF13" s="14">
        <f t="shared" ca="1" si="1"/>
        <v>7.0000000000000007E-2</v>
      </c>
      <c r="BH13" s="32" t="s">
        <v>63</v>
      </c>
      <c r="BI13" s="75">
        <v>10</v>
      </c>
    </row>
    <row r="14" spans="2:71" ht="15.75" thickTop="1">
      <c r="BD14" s="27">
        <f t="shared" ca="1" si="4"/>
        <v>3575.6926574423146</v>
      </c>
      <c r="BE14" s="14">
        <f t="shared" ca="1" si="0"/>
        <v>0.09</v>
      </c>
      <c r="BF14" s="14">
        <f t="shared" ca="1" si="1"/>
        <v>0</v>
      </c>
    </row>
    <row r="15" spans="2:71">
      <c r="BD15" s="27">
        <f ca="1">MAX($HB$62:$HC$161)</f>
        <v>4054.7412728442955</v>
      </c>
      <c r="BE15" s="14">
        <f t="shared" ca="1" si="0"/>
        <v>0.01</v>
      </c>
      <c r="BF15" s="14">
        <f t="shared" ca="1" si="1"/>
        <v>0</v>
      </c>
      <c r="BH15" s="32" t="s">
        <v>64</v>
      </c>
      <c r="BI15" s="74">
        <f>_xlfn.XLOOKUP($BI$13,$IG$61:$JE$61,IG62:JE62)</f>
        <v>2891.7387616670067</v>
      </c>
    </row>
    <row r="16" spans="2:71" ht="15.75" thickBot="1">
      <c r="BD16" s="23">
        <f ca="1">BD15+(MAX($HB$62:$HC$161)-MIN($HB$62:$HC$161))/9</f>
        <v>4533.789888246276</v>
      </c>
      <c r="BE16" s="22">
        <f ca="1">COUNTIF($HB$62:$HB$161,"&gt;"&amp;BD16)</f>
        <v>0</v>
      </c>
      <c r="BF16" s="22">
        <f ca="1">COUNTIF($HC$62:$HC$161,"&gt;"&amp;BD16)</f>
        <v>0</v>
      </c>
    </row>
    <row r="17" spans="2:71" ht="17.25" thickTop="1" thickBot="1">
      <c r="B17" s="41" t="s">
        <v>65</v>
      </c>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BH17" s="32" t="s">
        <v>66</v>
      </c>
      <c r="BI17" s="10"/>
      <c r="BJ17" s="10"/>
      <c r="BK17" s="10"/>
      <c r="BL17" s="10"/>
      <c r="BM17" s="10"/>
      <c r="BN17" s="10"/>
      <c r="BO17" s="10"/>
      <c r="BP17" s="10"/>
      <c r="BQ17" s="10"/>
      <c r="BR17" s="10"/>
      <c r="BS17" s="10"/>
    </row>
    <row r="18" spans="2:71" ht="15.75" thickTop="1">
      <c r="C18" s="4" t="s">
        <v>48</v>
      </c>
      <c r="D18" s="4"/>
      <c r="E18" s="4"/>
      <c r="F18" s="4"/>
      <c r="G18" s="4"/>
      <c r="H18" s="4"/>
      <c r="I18" s="4"/>
      <c r="J18" s="4"/>
      <c r="K18" s="4"/>
      <c r="L18" s="4"/>
      <c r="M18" s="8"/>
      <c r="N18" s="4"/>
      <c r="O18" s="4"/>
      <c r="P18" s="4"/>
      <c r="Q18" s="4"/>
      <c r="R18" s="4"/>
      <c r="S18" s="4"/>
      <c r="T18" s="4"/>
      <c r="U18" s="4"/>
      <c r="V18" s="4"/>
      <c r="W18" s="8"/>
      <c r="X18" s="4"/>
      <c r="Y18" s="4"/>
      <c r="Z18" s="4"/>
      <c r="AA18" s="4"/>
      <c r="BD18" s="1" t="s">
        <v>63</v>
      </c>
      <c r="BE18" s="34">
        <v>10</v>
      </c>
      <c r="BJ18" t="s">
        <v>67</v>
      </c>
    </row>
    <row r="19" spans="2:71">
      <c r="B19" s="33"/>
      <c r="C19" s="30">
        <v>1</v>
      </c>
      <c r="D19" s="30">
        <v>2</v>
      </c>
      <c r="E19" s="30">
        <v>3</v>
      </c>
      <c r="F19" s="30">
        <v>4</v>
      </c>
      <c r="G19" s="30">
        <v>5</v>
      </c>
      <c r="H19" s="30">
        <v>6</v>
      </c>
      <c r="I19" s="30">
        <v>7</v>
      </c>
      <c r="J19" s="30">
        <v>8</v>
      </c>
      <c r="K19" s="30">
        <v>9</v>
      </c>
      <c r="L19" s="30">
        <v>10</v>
      </c>
      <c r="M19" s="30">
        <v>11</v>
      </c>
      <c r="N19" s="30">
        <v>12</v>
      </c>
      <c r="O19" s="30">
        <v>13</v>
      </c>
      <c r="P19" s="30">
        <v>14</v>
      </c>
      <c r="Q19" s="30">
        <v>15</v>
      </c>
      <c r="R19" s="30">
        <v>16</v>
      </c>
      <c r="S19" s="30">
        <v>17</v>
      </c>
      <c r="T19" s="30">
        <v>18</v>
      </c>
      <c r="U19" s="30">
        <v>19</v>
      </c>
      <c r="V19" s="30">
        <v>20</v>
      </c>
      <c r="W19" s="30">
        <v>21</v>
      </c>
      <c r="X19" s="30">
        <v>22</v>
      </c>
      <c r="Y19" s="30">
        <v>23</v>
      </c>
      <c r="Z19" s="30">
        <v>24</v>
      </c>
      <c r="AA19" s="30">
        <v>25</v>
      </c>
      <c r="BI19" s="66"/>
      <c r="BJ19" s="67">
        <f>HE80</f>
        <v>-0.5</v>
      </c>
      <c r="BK19" s="67">
        <f>HE90</f>
        <v>-0.3888888888888889</v>
      </c>
      <c r="BL19" s="67">
        <f>HE100</f>
        <v>-0.27777777777777779</v>
      </c>
      <c r="BM19" s="67">
        <f>HE110</f>
        <v>-0.16666666666666669</v>
      </c>
      <c r="BN19" s="67">
        <f>HE120</f>
        <v>-5.555555555555558E-2</v>
      </c>
      <c r="BO19" s="67">
        <f>HE130</f>
        <v>5.5555555555555525E-2</v>
      </c>
      <c r="BP19" s="67">
        <f>HE140</f>
        <v>0.16666666666666663</v>
      </c>
      <c r="BQ19" s="67">
        <f>HE150</f>
        <v>0.27777777777777773</v>
      </c>
      <c r="BR19" s="67">
        <f>HE160</f>
        <v>0.38888888888888884</v>
      </c>
      <c r="BS19" s="68">
        <f>HE170</f>
        <v>0.49999999999999994</v>
      </c>
    </row>
    <row r="20" spans="2:71">
      <c r="AD20" s="1"/>
      <c r="BH20" s="64" t="s">
        <v>40</v>
      </c>
      <c r="BI20" s="69">
        <f t="shared" ref="BI20:BI29" si="7">HF67</f>
        <v>-0.1</v>
      </c>
      <c r="BJ20">
        <f t="shared" ref="BJ20:BJ29" si="8">_xlfn.XLOOKUP($BI$13,$IG$61:$JE$61,IG183:JE183)</f>
        <v>884.6012928639459</v>
      </c>
      <c r="BK20">
        <f t="shared" ref="BK20:BK29" si="9">_xlfn.XLOOKUP($BI$13,$IG$61:$JE$61,IG193:JE193)</f>
        <v>1513.1867416117591</v>
      </c>
      <c r="BL20">
        <f t="shared" ref="BL20:BL29" si="10">_xlfn.XLOOKUP($BI$13,$IG$61:$JE$61,IG203:JE203)</f>
        <v>2141.7721903595716</v>
      </c>
      <c r="BM20">
        <f t="shared" ref="BM20:BM29" si="11">_xlfn.XLOOKUP($BI$13,$IG$61:$JE$61,IG213:JE213)</f>
        <v>2770.3576391073843</v>
      </c>
      <c r="BN20">
        <f t="shared" ref="BN20:BN29" si="12">_xlfn.XLOOKUP($BI$13,$IG$61:$JE$61,IG223:JE223)</f>
        <v>3398.9430878551975</v>
      </c>
      <c r="BO20">
        <f t="shared" ref="BO20:BO29" si="13">_xlfn.XLOOKUP($BI$13,$IG$61:$JE$61,IG233:JE233)</f>
        <v>4027.5285366030103</v>
      </c>
      <c r="BP20">
        <f t="shared" ref="BP20:BP29" si="14">_xlfn.XLOOKUP($BI$13,$IG$61:$JE$61,IG243:JE243)</f>
        <v>4656.113985350823</v>
      </c>
      <c r="BQ20">
        <f t="shared" ref="BQ20:BQ29" si="15">_xlfn.XLOOKUP($BI$13,$IG$61:$JE$61,IG253:JE253)</f>
        <v>5284.6994340986348</v>
      </c>
      <c r="BR20">
        <f t="shared" ref="BR20:BR29" si="16">_xlfn.XLOOKUP($BI$13,$IG$61:$JE$61,IG263:JE263)</f>
        <v>5913.2848828464485</v>
      </c>
      <c r="BS20">
        <f t="shared" ref="BS20:BS29" si="17">_xlfn.XLOOKUP($BI$13,$IG$61:$JE$61,IG273:JE273)</f>
        <v>6541.8703315942612</v>
      </c>
    </row>
    <row r="21" spans="2:71">
      <c r="B21" s="1" t="s">
        <v>27</v>
      </c>
      <c r="BI21" s="70">
        <f t="shared" si="7"/>
        <v>-7.7777777777777779E-2</v>
      </c>
      <c r="BJ21">
        <f t="shared" si="8"/>
        <v>919.47606475425334</v>
      </c>
      <c r="BK21">
        <f t="shared" si="9"/>
        <v>1555.8114628110243</v>
      </c>
      <c r="BL21">
        <f t="shared" si="10"/>
        <v>2192.1468608677937</v>
      </c>
      <c r="BM21">
        <f t="shared" si="11"/>
        <v>2828.4822589245637</v>
      </c>
      <c r="BN21">
        <f t="shared" si="12"/>
        <v>3464.817656981334</v>
      </c>
      <c r="BO21">
        <f t="shared" si="13"/>
        <v>4101.153055038104</v>
      </c>
      <c r="BP21">
        <f t="shared" si="14"/>
        <v>4737.4884530948748</v>
      </c>
      <c r="BQ21">
        <f t="shared" si="15"/>
        <v>5373.8238511516429</v>
      </c>
      <c r="BR21">
        <f t="shared" si="16"/>
        <v>6010.1592492084137</v>
      </c>
      <c r="BS21">
        <f t="shared" si="17"/>
        <v>6646.4946472651854</v>
      </c>
    </row>
    <row r="22" spans="2:71">
      <c r="B22" t="s">
        <v>26</v>
      </c>
      <c r="C22" s="15">
        <f>IF(C$19&lt;Toimenpiteet!$C$10,Toimenpiteet!$C$8*100/Toimenpiteet!$C$10*C$19,Toimenpiteet!$C$8*100/Toimenpiteet!$C$10*Toimenpiteet!$C$10)</f>
        <v>0.6</v>
      </c>
      <c r="D22" s="15">
        <f>IF(D$19&lt;Toimenpiteet!$C$10,Toimenpiteet!$C$8*100/Toimenpiteet!$C$10*D$19,Toimenpiteet!$C$8*100/Toimenpiteet!$C$10*Toimenpiteet!$C$10)</f>
        <v>1.2</v>
      </c>
      <c r="E22" s="15">
        <f>IF(E$19&lt;Toimenpiteet!$C$10,Toimenpiteet!$C$8*100/Toimenpiteet!$C$10*E$19,Toimenpiteet!$C$8*100/Toimenpiteet!$C$10*Toimenpiteet!$C$10)</f>
        <v>1.7999999999999998</v>
      </c>
      <c r="F22" s="15">
        <f>IF(F$19&lt;Toimenpiteet!$C$10,Toimenpiteet!$C$8*100/Toimenpiteet!$C$10*F$19,Toimenpiteet!$C$8*100/Toimenpiteet!$C$10*Toimenpiteet!$C$10)</f>
        <v>2.4</v>
      </c>
      <c r="G22" s="15">
        <f>IF(G$19&lt;Toimenpiteet!$C$10,Toimenpiteet!$C$8*100/Toimenpiteet!$C$10*G$19,Toimenpiteet!$C$8*100/Toimenpiteet!$C$10*Toimenpiteet!$C$10)</f>
        <v>3</v>
      </c>
      <c r="H22" s="15">
        <f>IF(H$19&lt;Toimenpiteet!$C$10,Toimenpiteet!$C$8*100/Toimenpiteet!$C$10*H$19,Toimenpiteet!$C$8*100/Toimenpiteet!$C$10*Toimenpiteet!$C$10)</f>
        <v>3</v>
      </c>
      <c r="I22" s="15">
        <f>IF(I$19&lt;Toimenpiteet!$C$10,Toimenpiteet!$C$8*100/Toimenpiteet!$C$10*I$19,Toimenpiteet!$C$8*100/Toimenpiteet!$C$10*Toimenpiteet!$C$10)</f>
        <v>3</v>
      </c>
      <c r="J22" s="15">
        <f>IF(J$19&lt;Toimenpiteet!$C$10,Toimenpiteet!$C$8*100/Toimenpiteet!$C$10*J$19,Toimenpiteet!$C$8*100/Toimenpiteet!$C$10*Toimenpiteet!$C$10)</f>
        <v>3</v>
      </c>
      <c r="K22" s="15">
        <f>IF(K$19&lt;Toimenpiteet!$C$10,Toimenpiteet!$C$8*100/Toimenpiteet!$C$10*K$19,Toimenpiteet!$C$8*100/Toimenpiteet!$C$10*Toimenpiteet!$C$10)</f>
        <v>3</v>
      </c>
      <c r="L22" s="15">
        <f>IF(L$19&lt;Toimenpiteet!$C$10,Toimenpiteet!$C$8*100/Toimenpiteet!$C$10*L$19,Toimenpiteet!$C$8*100/Toimenpiteet!$C$10*Toimenpiteet!$C$10)</f>
        <v>3</v>
      </c>
      <c r="M22" s="15">
        <f>IF(M$19&lt;Toimenpiteet!$C$10,Toimenpiteet!$C$8*100/Toimenpiteet!$C$10*M$19,Toimenpiteet!$C$8*100/Toimenpiteet!$C$10*Toimenpiteet!$C$10)</f>
        <v>3</v>
      </c>
      <c r="N22" s="15">
        <f>IF(N$19&lt;Toimenpiteet!$C$10,Toimenpiteet!$C$8*100/Toimenpiteet!$C$10*N$19,Toimenpiteet!$C$8*100/Toimenpiteet!$C$10*Toimenpiteet!$C$10)</f>
        <v>3</v>
      </c>
      <c r="O22" s="15">
        <f>IF(O$19&lt;Toimenpiteet!$C$10,Toimenpiteet!$C$8*100/Toimenpiteet!$C$10*O$19,Toimenpiteet!$C$8*100/Toimenpiteet!$C$10*Toimenpiteet!$C$10)</f>
        <v>3</v>
      </c>
      <c r="P22" s="15">
        <f>IF(P$19&lt;Toimenpiteet!$C$10,Toimenpiteet!$C$8*100/Toimenpiteet!$C$10*P$19,Toimenpiteet!$C$8*100/Toimenpiteet!$C$10*Toimenpiteet!$C$10)</f>
        <v>3</v>
      </c>
      <c r="Q22" s="15">
        <f>IF(Q$19&lt;Toimenpiteet!$C$10,Toimenpiteet!$C$8*100/Toimenpiteet!$C$10*Q$19,Toimenpiteet!$C$8*100/Toimenpiteet!$C$10*Toimenpiteet!$C$10)</f>
        <v>3</v>
      </c>
      <c r="R22" s="15">
        <f>IF(R$19&lt;Toimenpiteet!$C$10,Toimenpiteet!$C$8*100/Toimenpiteet!$C$10*R$19,Toimenpiteet!$C$8*100/Toimenpiteet!$C$10*Toimenpiteet!$C$10)</f>
        <v>3</v>
      </c>
      <c r="S22" s="15">
        <f>IF(S$19&lt;Toimenpiteet!$C$10,Toimenpiteet!$C$8*100/Toimenpiteet!$C$10*S$19,Toimenpiteet!$C$8*100/Toimenpiteet!$C$10*Toimenpiteet!$C$10)</f>
        <v>3</v>
      </c>
      <c r="T22" s="15">
        <f>IF(T$19&lt;Toimenpiteet!$C$10,Toimenpiteet!$C$8*100/Toimenpiteet!$C$10*T$19,Toimenpiteet!$C$8*100/Toimenpiteet!$C$10*Toimenpiteet!$C$10)</f>
        <v>3</v>
      </c>
      <c r="U22" s="15">
        <f>IF(U$19&lt;Toimenpiteet!$C$10,Toimenpiteet!$C$8*100/Toimenpiteet!$C$10*U$19,Toimenpiteet!$C$8*100/Toimenpiteet!$C$10*Toimenpiteet!$C$10)</f>
        <v>3</v>
      </c>
      <c r="V22" s="15">
        <f>IF(V$19&lt;Toimenpiteet!$C$10,Toimenpiteet!$C$8*100/Toimenpiteet!$C$10*V$19,Toimenpiteet!$C$8*100/Toimenpiteet!$C$10*Toimenpiteet!$C$10)</f>
        <v>3</v>
      </c>
      <c r="W22" s="15">
        <f>IF(W$19&lt;Toimenpiteet!$C$10,Toimenpiteet!$C$8*100/Toimenpiteet!$C$10*W$19,Toimenpiteet!$C$8*100/Toimenpiteet!$C$10*Toimenpiteet!$C$10)</f>
        <v>3</v>
      </c>
      <c r="X22" s="15">
        <f>IF(X$19&lt;Toimenpiteet!$C$10,Toimenpiteet!$C$8*100/Toimenpiteet!$C$10*X$19,Toimenpiteet!$C$8*100/Toimenpiteet!$C$10*Toimenpiteet!$C$10)</f>
        <v>3</v>
      </c>
      <c r="Y22" s="15">
        <f>IF(Y$19&lt;Toimenpiteet!$C$10,Toimenpiteet!$C$8*100/Toimenpiteet!$C$10*Y$19,Toimenpiteet!$C$8*100/Toimenpiteet!$C$10*Toimenpiteet!$C$10)</f>
        <v>3</v>
      </c>
      <c r="Z22" s="15">
        <f>IF(Z$19&lt;Toimenpiteet!$C$10,Toimenpiteet!$C$8*100/Toimenpiteet!$C$10*Z$19,Toimenpiteet!$C$8*100/Toimenpiteet!$C$10*Toimenpiteet!$C$10)</f>
        <v>3</v>
      </c>
      <c r="AA22" s="15">
        <f>IF(AA$19&lt;Toimenpiteet!$C$10,Toimenpiteet!$C$8*100/Toimenpiteet!$C$10*AA$19,Toimenpiteet!$C$8*100/Toimenpiteet!$C$10*Toimenpiteet!$C$10)</f>
        <v>3</v>
      </c>
      <c r="BI22" s="70">
        <f t="shared" si="7"/>
        <v>-5.5555555555555552E-2</v>
      </c>
      <c r="BJ22">
        <f t="shared" si="8"/>
        <v>954.3508366445609</v>
      </c>
      <c r="BK22">
        <f t="shared" si="9"/>
        <v>1598.4361840102886</v>
      </c>
      <c r="BL22">
        <f t="shared" si="10"/>
        <v>2242.5215313760154</v>
      </c>
      <c r="BM22">
        <f t="shared" si="11"/>
        <v>2886.6068787417421</v>
      </c>
      <c r="BN22">
        <f t="shared" si="12"/>
        <v>3530.6922261074706</v>
      </c>
      <c r="BO22">
        <f t="shared" si="13"/>
        <v>4174.7775734731968</v>
      </c>
      <c r="BP22">
        <f t="shared" si="14"/>
        <v>4818.8629208389229</v>
      </c>
      <c r="BQ22">
        <f t="shared" si="15"/>
        <v>5462.94826820465</v>
      </c>
      <c r="BR22">
        <f t="shared" si="16"/>
        <v>6107.033615570379</v>
      </c>
      <c r="BS22">
        <f t="shared" si="17"/>
        <v>6751.118962936107</v>
      </c>
    </row>
    <row r="23" spans="2:71">
      <c r="C23" s="15">
        <f>IF(COUNTIF($C$8:C8,"x")=0,0,_xlfn.XLOOKUP(COUNTIF($C$8:C8,"x"),$C$19:$AA$19,$C$22:$AA$22))</f>
        <v>0.6</v>
      </c>
      <c r="D23" s="15">
        <f>IF(COUNTIF($C$8:D8,"x")=0,0,_xlfn.XLOOKUP(COUNTIF($C$8:D8,"x"),$C$19:$AA$19,$C$22:$AA$22))</f>
        <v>1.2</v>
      </c>
      <c r="E23" s="15">
        <f>IF(COUNTIF($C$8:E8,"x")=0,0,_xlfn.XLOOKUP(COUNTIF($C$8:E8,"x"),$C$19:$AA$19,$C$22:$AA$22))</f>
        <v>1.7999999999999998</v>
      </c>
      <c r="F23" s="15">
        <f>IF(COUNTIF($C$8:F8,"x")=0,0,_xlfn.XLOOKUP(COUNTIF($C$8:F8,"x"),$C$19:$AA$19,$C$22:$AA$22))</f>
        <v>2.4</v>
      </c>
      <c r="G23" s="15">
        <f>IF(COUNTIF($C$8:G8,"x")=0,0,_xlfn.XLOOKUP(COUNTIF($C$8:G8,"x"),$C$19:$AA$19,$C$22:$AA$22))</f>
        <v>3</v>
      </c>
      <c r="H23" s="15">
        <f>IF(COUNTIF($C$8:H8,"x")=0,0,_xlfn.XLOOKUP(COUNTIF($C$8:H8,"x"),$C$19:$AA$19,$C$22:$AA$22))</f>
        <v>3</v>
      </c>
      <c r="I23" s="15">
        <f>IF(COUNTIF($C$8:I8,"x")=0,0,_xlfn.XLOOKUP(COUNTIF($C$8:I8,"x"),$C$19:$AA$19,$C$22:$AA$22))</f>
        <v>3</v>
      </c>
      <c r="J23" s="15">
        <f>IF(COUNTIF($C$8:J8,"x")=0,0,_xlfn.XLOOKUP(COUNTIF($C$8:J8,"x"),$C$19:$AA$19,$C$22:$AA$22))</f>
        <v>3</v>
      </c>
      <c r="K23" s="15">
        <f>IF(COUNTIF($C$8:K8,"x")=0,0,_xlfn.XLOOKUP(COUNTIF($C$8:K8,"x"),$C$19:$AA$19,$C$22:$AA$22))</f>
        <v>3</v>
      </c>
      <c r="L23" s="15">
        <f>IF(COUNTIF($C$8:L8,"x")=0,0,_xlfn.XLOOKUP(COUNTIF($C$8:L8,"x"),$C$19:$AA$19,$C$22:$AA$22))</f>
        <v>3</v>
      </c>
      <c r="M23" s="15">
        <f>IF(COUNTIF($C$8:M8,"x")=0,0,_xlfn.XLOOKUP(COUNTIF($C$8:M8,"x"),$C$19:$AA$19,$C$22:$AA$22))</f>
        <v>3</v>
      </c>
      <c r="N23" s="15">
        <f>IF(COUNTIF($C$8:N8,"x")=0,0,_xlfn.XLOOKUP(COUNTIF($C$8:N8,"x"),$C$19:$AA$19,$C$22:$AA$22))</f>
        <v>3</v>
      </c>
      <c r="O23" s="15">
        <f>IF(COUNTIF($C$8:O8,"x")=0,0,_xlfn.XLOOKUP(COUNTIF($C$8:O8,"x"),$C$19:$AA$19,$C$22:$AA$22))</f>
        <v>3</v>
      </c>
      <c r="P23" s="15">
        <f>IF(COUNTIF($C$8:P8,"x")=0,0,_xlfn.XLOOKUP(COUNTIF($C$8:P8,"x"),$C$19:$AA$19,$C$22:$AA$22))</f>
        <v>3</v>
      </c>
      <c r="Q23" s="15">
        <f>IF(COUNTIF($C$8:Q8,"x")=0,0,_xlfn.XLOOKUP(COUNTIF($C$8:Q8,"x"),$C$19:$AA$19,$C$22:$AA$22))</f>
        <v>3</v>
      </c>
      <c r="R23" s="15">
        <f>IF(COUNTIF($C$8:R8,"x")=0,0,_xlfn.XLOOKUP(COUNTIF($C$8:R8,"x"),$C$19:$AA$19,$C$22:$AA$22))</f>
        <v>3</v>
      </c>
      <c r="S23" s="15">
        <f>IF(COUNTIF($C$8:S8,"x")=0,0,_xlfn.XLOOKUP(COUNTIF($C$8:S8,"x"),$C$19:$AA$19,$C$22:$AA$22))</f>
        <v>3</v>
      </c>
      <c r="T23" s="15">
        <f>IF(COUNTIF($C$8:T8,"x")=0,0,_xlfn.XLOOKUP(COUNTIF($C$8:T8,"x"),$C$19:$AA$19,$C$22:$AA$22))</f>
        <v>3</v>
      </c>
      <c r="U23" s="15">
        <f>IF(COUNTIF($C$8:U8,"x")=0,0,_xlfn.XLOOKUP(COUNTIF($C$8:U8,"x"),$C$19:$AA$19,$C$22:$AA$22))</f>
        <v>3</v>
      </c>
      <c r="V23" s="15">
        <f>IF(COUNTIF($C$8:V8,"x")=0,0,_xlfn.XLOOKUP(COUNTIF($C$8:V8,"x"),$C$19:$AA$19,$C$22:$AA$22))</f>
        <v>3</v>
      </c>
      <c r="W23" s="15">
        <f>IF(COUNTIF($C$8:W8,"x")=0,0,_xlfn.XLOOKUP(COUNTIF($C$8:W8,"x"),$C$19:$AA$19,$C$22:$AA$22))</f>
        <v>3</v>
      </c>
      <c r="X23" s="15">
        <f>IF(COUNTIF($C$8:X8,"x")=0,0,_xlfn.XLOOKUP(COUNTIF($C$8:X8,"x"),$C$19:$AA$19,$C$22:$AA$22))</f>
        <v>3</v>
      </c>
      <c r="Y23" s="15">
        <f>IF(COUNTIF($C$8:Y8,"x")=0,0,_xlfn.XLOOKUP(COUNTIF($C$8:Y8,"x"),$C$19:$AA$19,$C$22:$AA$22))</f>
        <v>3</v>
      </c>
      <c r="Z23" s="15">
        <f>IF(COUNTIF($C$8:Z8,"x")=0,0,_xlfn.XLOOKUP(COUNTIF($C$8:Z8,"x"),$C$19:$AA$19,$C$22:$AA$22))</f>
        <v>3</v>
      </c>
      <c r="AA23" s="15">
        <f>IF(COUNTIF($C$8:AA8,"x")=0,0,_xlfn.XLOOKUP(COUNTIF($C$8:AA8,"x"),$C$19:$AA$19,$C$22:$AA$22))</f>
        <v>3</v>
      </c>
      <c r="BI23" s="70">
        <f t="shared" si="7"/>
        <v>-3.3333333333333326E-2</v>
      </c>
      <c r="BJ23">
        <f t="shared" si="8"/>
        <v>989.225608534868</v>
      </c>
      <c r="BK23">
        <f t="shared" si="9"/>
        <v>1641.0609052095529</v>
      </c>
      <c r="BL23">
        <f t="shared" si="10"/>
        <v>2292.8962018842371</v>
      </c>
      <c r="BM23">
        <f t="shared" si="11"/>
        <v>2944.7314985589205</v>
      </c>
      <c r="BN23">
        <f t="shared" si="12"/>
        <v>3596.5667952336062</v>
      </c>
      <c r="BO23">
        <f t="shared" si="13"/>
        <v>4248.4020919082895</v>
      </c>
      <c r="BP23">
        <f t="shared" si="14"/>
        <v>4900.2373885829738</v>
      </c>
      <c r="BQ23">
        <f t="shared" si="15"/>
        <v>5552.0726852576581</v>
      </c>
      <c r="BR23">
        <f t="shared" si="16"/>
        <v>6203.9079819323433</v>
      </c>
      <c r="BS23">
        <f t="shared" si="17"/>
        <v>6855.7432786070276</v>
      </c>
    </row>
    <row r="24" spans="2:71">
      <c r="B24" t="s">
        <v>36</v>
      </c>
      <c r="C24" s="15">
        <f>IF(C$19&lt;Toimenpiteet!$C$37,Toimenpiteet!$C$35*100/Toimenpiteet!$C$37*C$19,Toimenpiteet!$C$35*100/Toimenpiteet!$C$37*Toimenpiteet!$C$37)</f>
        <v>0.1</v>
      </c>
      <c r="D24" s="15">
        <f>IF(D$19&lt;Toimenpiteet!$C$37,Toimenpiteet!$C$35*100/Toimenpiteet!$C$37*D$19,Toimenpiteet!$C$35*100/Toimenpiteet!$C$37*Toimenpiteet!$C$37)</f>
        <v>0.2</v>
      </c>
      <c r="E24" s="15">
        <f>IF(E$19&lt;Toimenpiteet!$C$37,Toimenpiteet!$C$35*100/Toimenpiteet!$C$37*E$19,Toimenpiteet!$C$35*100/Toimenpiteet!$C$37*Toimenpiteet!$C$37)</f>
        <v>0.30000000000000004</v>
      </c>
      <c r="F24" s="15">
        <f>IF(F$19&lt;Toimenpiteet!$C$37,Toimenpiteet!$C$35*100/Toimenpiteet!$C$37*F$19,Toimenpiteet!$C$35*100/Toimenpiteet!$C$37*Toimenpiteet!$C$37)</f>
        <v>0.4</v>
      </c>
      <c r="G24" s="15">
        <f>IF(G$19&lt;Toimenpiteet!$C$37,Toimenpiteet!$C$35*100/Toimenpiteet!$C$37*G$19,Toimenpiteet!$C$35*100/Toimenpiteet!$C$37*Toimenpiteet!$C$37)</f>
        <v>0.5</v>
      </c>
      <c r="H24" s="15">
        <f>IF(H$19&lt;Toimenpiteet!$C$37,Toimenpiteet!$C$35*100/Toimenpiteet!$C$37*H$19,Toimenpiteet!$C$35*100/Toimenpiteet!$C$37*Toimenpiteet!$C$37)</f>
        <v>0.5</v>
      </c>
      <c r="I24" s="15">
        <f>IF(I$19&lt;Toimenpiteet!$C$37,Toimenpiteet!$C$35*100/Toimenpiteet!$C$37*I$19,Toimenpiteet!$C$35*100/Toimenpiteet!$C$37*Toimenpiteet!$C$37)</f>
        <v>0.5</v>
      </c>
      <c r="J24" s="15">
        <f>IF(J$19&lt;Toimenpiteet!$C$37,Toimenpiteet!$C$35*100/Toimenpiteet!$C$37*J$19,Toimenpiteet!$C$35*100/Toimenpiteet!$C$37*Toimenpiteet!$C$37)</f>
        <v>0.5</v>
      </c>
      <c r="K24" s="15">
        <f>IF(K$19&lt;Toimenpiteet!$C$37,Toimenpiteet!$C$35*100/Toimenpiteet!$C$37*K$19,Toimenpiteet!$C$35*100/Toimenpiteet!$C$37*Toimenpiteet!$C$37)</f>
        <v>0.5</v>
      </c>
      <c r="L24" s="15">
        <f>IF(L$19&lt;Toimenpiteet!$C$37,Toimenpiteet!$C$35*100/Toimenpiteet!$C$37*L$19,Toimenpiteet!$C$35*100/Toimenpiteet!$C$37*Toimenpiteet!$C$37)</f>
        <v>0.5</v>
      </c>
      <c r="M24" s="15">
        <f>IF(M$19&lt;Toimenpiteet!$C$37,Toimenpiteet!$C$35*100/Toimenpiteet!$C$37*M$19,Toimenpiteet!$C$35*100/Toimenpiteet!$C$37*Toimenpiteet!$C$37)</f>
        <v>0.5</v>
      </c>
      <c r="N24" s="15">
        <f>IF(N$19&lt;Toimenpiteet!$C$37,Toimenpiteet!$C$35*100/Toimenpiteet!$C$37*N$19,Toimenpiteet!$C$35*100/Toimenpiteet!$C$37*Toimenpiteet!$C$37)</f>
        <v>0.5</v>
      </c>
      <c r="O24" s="15">
        <f>IF(O$19&lt;Toimenpiteet!$C$37,Toimenpiteet!$C$35*100/Toimenpiteet!$C$37*O$19,Toimenpiteet!$C$35*100/Toimenpiteet!$C$37*Toimenpiteet!$C$37)</f>
        <v>0.5</v>
      </c>
      <c r="P24" s="15">
        <f>IF(P$19&lt;Toimenpiteet!$C$37,Toimenpiteet!$C$35*100/Toimenpiteet!$C$37*P$19,Toimenpiteet!$C$35*100/Toimenpiteet!$C$37*Toimenpiteet!$C$37)</f>
        <v>0.5</v>
      </c>
      <c r="Q24" s="15">
        <f>IF(Q$19&lt;Toimenpiteet!$C$37,Toimenpiteet!$C$35*100/Toimenpiteet!$C$37*Q$19,Toimenpiteet!$C$35*100/Toimenpiteet!$C$37*Toimenpiteet!$C$37)</f>
        <v>0.5</v>
      </c>
      <c r="R24" s="15">
        <f>IF(R$19&lt;Toimenpiteet!$C$37,Toimenpiteet!$C$35*100/Toimenpiteet!$C$37*R$19,Toimenpiteet!$C$35*100/Toimenpiteet!$C$37*Toimenpiteet!$C$37)</f>
        <v>0.5</v>
      </c>
      <c r="S24" s="15">
        <f>IF(S$19&lt;Toimenpiteet!$C$37,Toimenpiteet!$C$35*100/Toimenpiteet!$C$37*S$19,Toimenpiteet!$C$35*100/Toimenpiteet!$C$37*Toimenpiteet!$C$37)</f>
        <v>0.5</v>
      </c>
      <c r="T24" s="15">
        <f>IF(T$19&lt;Toimenpiteet!$C$37,Toimenpiteet!$C$35*100/Toimenpiteet!$C$37*T$19,Toimenpiteet!$C$35*100/Toimenpiteet!$C$37*Toimenpiteet!$C$37)</f>
        <v>0.5</v>
      </c>
      <c r="U24" s="15">
        <f>IF(U$19&lt;Toimenpiteet!$C$37,Toimenpiteet!$C$35*100/Toimenpiteet!$C$37*U$19,Toimenpiteet!$C$35*100/Toimenpiteet!$C$37*Toimenpiteet!$C$37)</f>
        <v>0.5</v>
      </c>
      <c r="V24" s="15">
        <f>IF(V$19&lt;Toimenpiteet!$C$37,Toimenpiteet!$C$35*100/Toimenpiteet!$C$37*V$19,Toimenpiteet!$C$35*100/Toimenpiteet!$C$37*Toimenpiteet!$C$37)</f>
        <v>0.5</v>
      </c>
      <c r="W24" s="15">
        <f>IF(W$19&lt;Toimenpiteet!$C$37,Toimenpiteet!$C$35*100/Toimenpiteet!$C$37*W$19,Toimenpiteet!$C$35*100/Toimenpiteet!$C$37*Toimenpiteet!$C$37)</f>
        <v>0.5</v>
      </c>
      <c r="X24" s="15">
        <f>IF(X$19&lt;Toimenpiteet!$C$37,Toimenpiteet!$C$35*100/Toimenpiteet!$C$37*X$19,Toimenpiteet!$C$35*100/Toimenpiteet!$C$37*Toimenpiteet!$C$37)</f>
        <v>0.5</v>
      </c>
      <c r="Y24" s="15">
        <f>IF(Y$19&lt;Toimenpiteet!$C$37,Toimenpiteet!$C$35*100/Toimenpiteet!$C$37*Y$19,Toimenpiteet!$C$35*100/Toimenpiteet!$C$37*Toimenpiteet!$C$37)</f>
        <v>0.5</v>
      </c>
      <c r="Z24" s="15">
        <f>IF(Z$19&lt;Toimenpiteet!$C$37,Toimenpiteet!$C$35*100/Toimenpiteet!$C$37*Z$19,Toimenpiteet!$C$35*100/Toimenpiteet!$C$37*Toimenpiteet!$C$37)</f>
        <v>0.5</v>
      </c>
      <c r="AA24" s="15">
        <f>IF(AA$19&lt;Toimenpiteet!$C$37,Toimenpiteet!$C$35*100/Toimenpiteet!$C$37*AA$19,Toimenpiteet!$C$35*100/Toimenpiteet!$C$37*Toimenpiteet!$C$37)</f>
        <v>0.5</v>
      </c>
      <c r="BI24" s="70">
        <f t="shared" si="7"/>
        <v>-1.1111111111111103E-2</v>
      </c>
      <c r="BJ24">
        <f t="shared" si="8"/>
        <v>1024.1003804251754</v>
      </c>
      <c r="BK24">
        <f t="shared" si="9"/>
        <v>1683.6856264088174</v>
      </c>
      <c r="BL24">
        <f t="shared" si="10"/>
        <v>2343.2708723924584</v>
      </c>
      <c r="BM24">
        <f t="shared" si="11"/>
        <v>3002.8561183761003</v>
      </c>
      <c r="BN24">
        <f t="shared" si="12"/>
        <v>3662.4413643597418</v>
      </c>
      <c r="BO24">
        <f t="shared" si="13"/>
        <v>4322.0266103433833</v>
      </c>
      <c r="BP24">
        <f t="shared" si="14"/>
        <v>4981.6118563270247</v>
      </c>
      <c r="BQ24">
        <f t="shared" si="15"/>
        <v>5641.1971023106662</v>
      </c>
      <c r="BR24">
        <f t="shared" si="16"/>
        <v>6300.7823482943095</v>
      </c>
      <c r="BS24">
        <f t="shared" si="17"/>
        <v>6960.36759427795</v>
      </c>
    </row>
    <row r="25" spans="2:71">
      <c r="C25" s="15">
        <f>IF(COUNTIF($C$9:C9,"x")=0,0,_xlfn.XLOOKUP(COUNTIF($C$9:C9,"x"),$C$19:$AA$19,$C$24:$AA$24))</f>
        <v>0.1</v>
      </c>
      <c r="D25" s="15">
        <f>IF(COUNTIF($C$9:D9,"x")=0,0,_xlfn.XLOOKUP(COUNTIF($C$9:D9,"x"),$C$19:$AA$19,$C$24:$AA$24))</f>
        <v>0.2</v>
      </c>
      <c r="E25" s="15">
        <f>IF(COUNTIF($C$9:E9,"x")=0,0,_xlfn.XLOOKUP(COUNTIF($C$9:E9,"x"),$C$19:$AA$19,$C$24:$AA$24))</f>
        <v>0.30000000000000004</v>
      </c>
      <c r="F25" s="15">
        <f>IF(COUNTIF($C$9:F9,"x")=0,0,_xlfn.XLOOKUP(COUNTIF($C$9:F9,"x"),$C$19:$AA$19,$C$24:$AA$24))</f>
        <v>0.4</v>
      </c>
      <c r="G25" s="15">
        <f>IF(COUNTIF($C$9:G9,"x")=0,0,_xlfn.XLOOKUP(COUNTIF($C$9:G9,"x"),$C$19:$AA$19,$C$24:$AA$24))</f>
        <v>0.5</v>
      </c>
      <c r="H25" s="15">
        <f>IF(COUNTIF($C$9:H9,"x")=0,0,_xlfn.XLOOKUP(COUNTIF($C$9:H9,"x"),$C$19:$AA$19,$C$24:$AA$24))</f>
        <v>0.5</v>
      </c>
      <c r="I25" s="15">
        <f>IF(COUNTIF($C$9:I9,"x")=0,0,_xlfn.XLOOKUP(COUNTIF($C$9:I9,"x"),$C$19:$AA$19,$C$24:$AA$24))</f>
        <v>0.5</v>
      </c>
      <c r="J25" s="15">
        <f>IF(COUNTIF($C$9:J9,"x")=0,0,_xlfn.XLOOKUP(COUNTIF($C$9:J9,"x"),$C$19:$AA$19,$C$24:$AA$24))</f>
        <v>0.5</v>
      </c>
      <c r="K25" s="15">
        <f>IF(COUNTIF($C$9:K9,"x")=0,0,_xlfn.XLOOKUP(COUNTIF($C$9:K9,"x"),$C$19:$AA$19,$C$24:$AA$24))</f>
        <v>0.5</v>
      </c>
      <c r="L25" s="15">
        <f>IF(COUNTIF($C$9:L9,"x")=0,0,_xlfn.XLOOKUP(COUNTIF($C$9:L9,"x"),$C$19:$AA$19,$C$24:$AA$24))</f>
        <v>0.5</v>
      </c>
      <c r="M25" s="15">
        <f>IF(COUNTIF($C$9:M9,"x")=0,0,_xlfn.XLOOKUP(COUNTIF($C$9:M9,"x"),$C$19:$AA$19,$C$24:$AA$24))</f>
        <v>0.5</v>
      </c>
      <c r="N25" s="15">
        <f>IF(COUNTIF($C$9:N9,"x")=0,0,_xlfn.XLOOKUP(COUNTIF($C$9:N9,"x"),$C$19:$AA$19,$C$24:$AA$24))</f>
        <v>0.5</v>
      </c>
      <c r="O25" s="15">
        <f>IF(COUNTIF($C$9:O9,"x")=0,0,_xlfn.XLOOKUP(COUNTIF($C$9:O9,"x"),$C$19:$AA$19,$C$24:$AA$24))</f>
        <v>0.5</v>
      </c>
      <c r="P25" s="15">
        <f>IF(COUNTIF($C$9:P9,"x")=0,0,_xlfn.XLOOKUP(COUNTIF($C$9:P9,"x"),$C$19:$AA$19,$C$24:$AA$24))</f>
        <v>0.5</v>
      </c>
      <c r="Q25" s="15">
        <f>IF(COUNTIF($C$9:Q9,"x")=0,0,_xlfn.XLOOKUP(COUNTIF($C$9:Q9,"x"),$C$19:$AA$19,$C$24:$AA$24))</f>
        <v>0.5</v>
      </c>
      <c r="R25" s="15">
        <f>IF(COUNTIF($C$9:R9,"x")=0,0,_xlfn.XLOOKUP(COUNTIF($C$9:R9,"x"),$C$19:$AA$19,$C$24:$AA$24))</f>
        <v>0.5</v>
      </c>
      <c r="S25" s="15">
        <f>IF(COUNTIF($C$9:S9,"x")=0,0,_xlfn.XLOOKUP(COUNTIF($C$9:S9,"x"),$C$19:$AA$19,$C$24:$AA$24))</f>
        <v>0.5</v>
      </c>
      <c r="T25" s="15">
        <f>IF(COUNTIF($C$9:T9,"x")=0,0,_xlfn.XLOOKUP(COUNTIF($C$9:T9,"x"),$C$19:$AA$19,$C$24:$AA$24))</f>
        <v>0.5</v>
      </c>
      <c r="U25" s="15">
        <f>IF(COUNTIF($C$9:U9,"x")=0,0,_xlfn.XLOOKUP(COUNTIF($C$9:U9,"x"),$C$19:$AA$19,$C$24:$AA$24))</f>
        <v>0.5</v>
      </c>
      <c r="V25" s="15">
        <f>IF(COUNTIF($C$9:V9,"x")=0,0,_xlfn.XLOOKUP(COUNTIF($C$9:V9,"x"),$C$19:$AA$19,$C$24:$AA$24))</f>
        <v>0.5</v>
      </c>
      <c r="W25" s="15">
        <f>IF(COUNTIF($C$9:W9,"x")=0,0,_xlfn.XLOOKUP(COUNTIF($C$9:W9,"x"),$C$19:$AA$19,$C$24:$AA$24))</f>
        <v>0.5</v>
      </c>
      <c r="X25" s="15">
        <f>IF(COUNTIF($C$9:X9,"x")=0,0,_xlfn.XLOOKUP(COUNTIF($C$9:X9,"x"),$C$19:$AA$19,$C$24:$AA$24))</f>
        <v>0.5</v>
      </c>
      <c r="Y25" s="15">
        <f>IF(COUNTIF($C$9:Y9,"x")=0,0,_xlfn.XLOOKUP(COUNTIF($C$9:Y9,"x"),$C$19:$AA$19,$C$24:$AA$24))</f>
        <v>0.5</v>
      </c>
      <c r="Z25" s="15">
        <f>IF(COUNTIF($C$9:Z9,"x")=0,0,_xlfn.XLOOKUP(COUNTIF($C$9:Z9,"x"),$C$19:$AA$19,$C$24:$AA$24))</f>
        <v>0.5</v>
      </c>
      <c r="AA25" s="15">
        <f>IF(COUNTIF($C$9:AA9,"x")=0,0,_xlfn.XLOOKUP(COUNTIF($C$9:AA9,"x"),$C$19:$AA$19,$C$24:$AA$24))</f>
        <v>0.5</v>
      </c>
      <c r="BI25" s="70">
        <f t="shared" si="7"/>
        <v>1.111111111111112E-2</v>
      </c>
      <c r="BJ25">
        <f t="shared" si="8"/>
        <v>1058.9751523154825</v>
      </c>
      <c r="BK25">
        <f t="shared" si="9"/>
        <v>1726.3103476080819</v>
      </c>
      <c r="BL25">
        <f t="shared" si="10"/>
        <v>2393.6455429006801</v>
      </c>
      <c r="BM25">
        <f t="shared" si="11"/>
        <v>3060.9807381932787</v>
      </c>
      <c r="BN25">
        <f t="shared" si="12"/>
        <v>3728.3159334858783</v>
      </c>
      <c r="BO25">
        <f t="shared" si="13"/>
        <v>4395.651128778476</v>
      </c>
      <c r="BP25">
        <f t="shared" si="14"/>
        <v>5062.9863240710747</v>
      </c>
      <c r="BQ25">
        <f t="shared" si="15"/>
        <v>5730.3215193636734</v>
      </c>
      <c r="BR25">
        <f t="shared" si="16"/>
        <v>6397.6567146562738</v>
      </c>
      <c r="BS25">
        <f t="shared" si="17"/>
        <v>7064.9919099488716</v>
      </c>
    </row>
    <row r="26" spans="2:71">
      <c r="B26" t="s">
        <v>61</v>
      </c>
      <c r="C26" s="15">
        <f>IF(C$19&lt;Toimenpiteet!$C$67,Toimenpiteet!$C$65*100/Toimenpiteet!$C$67*C$19,Toimenpiteet!$C$65*100/Toimenpiteet!$C$67*Toimenpiteet!$C$67)</f>
        <v>0.2</v>
      </c>
      <c r="D26" s="15">
        <f>IF(D$19&lt;Toimenpiteet!$C$67,Toimenpiteet!$C$65*100/Toimenpiteet!$C$67*D$19,Toimenpiteet!$C$65*100/Toimenpiteet!$C$67*Toimenpiteet!$C$67)</f>
        <v>0.4</v>
      </c>
      <c r="E26" s="15">
        <f>IF(E$19&lt;Toimenpiteet!$C$67,Toimenpiteet!$C$65*100/Toimenpiteet!$C$67*E$19,Toimenpiteet!$C$65*100/Toimenpiteet!$C$67*Toimenpiteet!$C$67)</f>
        <v>0.60000000000000009</v>
      </c>
      <c r="F26" s="15">
        <f>IF(F$19&lt;Toimenpiteet!$C$67,Toimenpiteet!$C$65*100/Toimenpiteet!$C$67*F$19,Toimenpiteet!$C$65*100/Toimenpiteet!$C$67*Toimenpiteet!$C$67)</f>
        <v>0.8</v>
      </c>
      <c r="G26" s="15">
        <f>IF(G$19&lt;Toimenpiteet!$C$67,Toimenpiteet!$C$65*100/Toimenpiteet!$C$67*G$19,Toimenpiteet!$C$65*100/Toimenpiteet!$C$67*Toimenpiteet!$C$67)</f>
        <v>1</v>
      </c>
      <c r="H26" s="15">
        <f>IF(H$19&lt;Toimenpiteet!$C$67,Toimenpiteet!$C$65*100/Toimenpiteet!$C$67*H$19,Toimenpiteet!$C$65*100/Toimenpiteet!$C$67*Toimenpiteet!$C$67)</f>
        <v>1.2000000000000002</v>
      </c>
      <c r="I26" s="15">
        <f>IF(I$19&lt;Toimenpiteet!$C$67,Toimenpiteet!$C$65*100/Toimenpiteet!$C$67*I$19,Toimenpiteet!$C$65*100/Toimenpiteet!$C$67*Toimenpiteet!$C$67)</f>
        <v>1.4000000000000001</v>
      </c>
      <c r="J26" s="15">
        <f>IF(J$19&lt;Toimenpiteet!$C$67,Toimenpiteet!$C$65*100/Toimenpiteet!$C$67*J$19,Toimenpiteet!$C$65*100/Toimenpiteet!$C$67*Toimenpiteet!$C$67)</f>
        <v>1.6</v>
      </c>
      <c r="K26" s="15">
        <f>IF(K$19&lt;Toimenpiteet!$C$67,Toimenpiteet!$C$65*100/Toimenpiteet!$C$67*K$19,Toimenpiteet!$C$65*100/Toimenpiteet!$C$67*Toimenpiteet!$C$67)</f>
        <v>1.8</v>
      </c>
      <c r="L26" s="15">
        <f>IF(L$19&lt;Toimenpiteet!$C$67,Toimenpiteet!$C$65*100/Toimenpiteet!$C$67*L$19,Toimenpiteet!$C$65*100/Toimenpiteet!$C$67*Toimenpiteet!$C$67)</f>
        <v>2</v>
      </c>
      <c r="M26" s="15">
        <f>IF(M$19&lt;Toimenpiteet!$C$67,Toimenpiteet!$C$65*100/Toimenpiteet!$C$67*M$19,Toimenpiteet!$C$65*100/Toimenpiteet!$C$67*Toimenpiteet!$C$67)</f>
        <v>2</v>
      </c>
      <c r="N26" s="15">
        <f>IF(N$19&lt;Toimenpiteet!$C$67,Toimenpiteet!$C$65*100/Toimenpiteet!$C$67*N$19,Toimenpiteet!$C$65*100/Toimenpiteet!$C$67*Toimenpiteet!$C$67)</f>
        <v>2</v>
      </c>
      <c r="O26" s="15">
        <f>IF(O$19&lt;Toimenpiteet!$C$67,Toimenpiteet!$C$65*100/Toimenpiteet!$C$67*O$19,Toimenpiteet!$C$65*100/Toimenpiteet!$C$67*Toimenpiteet!$C$67)</f>
        <v>2</v>
      </c>
      <c r="P26" s="15">
        <f>IF(P$19&lt;Toimenpiteet!$C$67,Toimenpiteet!$C$65*100/Toimenpiteet!$C$67*P$19,Toimenpiteet!$C$65*100/Toimenpiteet!$C$67*Toimenpiteet!$C$67)</f>
        <v>2</v>
      </c>
      <c r="Q26" s="15">
        <f>IF(Q$19&lt;Toimenpiteet!$C$67,Toimenpiteet!$C$65*100/Toimenpiteet!$C$67*Q$19,Toimenpiteet!$C$65*100/Toimenpiteet!$C$67*Toimenpiteet!$C$67)</f>
        <v>2</v>
      </c>
      <c r="R26" s="15">
        <f>IF(R$19&lt;Toimenpiteet!$C$67,Toimenpiteet!$C$65*100/Toimenpiteet!$C$67*R$19,Toimenpiteet!$C$65*100/Toimenpiteet!$C$67*Toimenpiteet!$C$67)</f>
        <v>2</v>
      </c>
      <c r="S26" s="15">
        <f>IF(S$19&lt;Toimenpiteet!$C$67,Toimenpiteet!$C$65*100/Toimenpiteet!$C$67*S$19,Toimenpiteet!$C$65*100/Toimenpiteet!$C$67*Toimenpiteet!$C$67)</f>
        <v>2</v>
      </c>
      <c r="T26" s="15">
        <f>IF(T$19&lt;Toimenpiteet!$C$67,Toimenpiteet!$C$65*100/Toimenpiteet!$C$67*T$19,Toimenpiteet!$C$65*100/Toimenpiteet!$C$67*Toimenpiteet!$C$67)</f>
        <v>2</v>
      </c>
      <c r="U26" s="15">
        <f>IF(U$19&lt;Toimenpiteet!$C$67,Toimenpiteet!$C$65*100/Toimenpiteet!$C$67*U$19,Toimenpiteet!$C$65*100/Toimenpiteet!$C$67*Toimenpiteet!$C$67)</f>
        <v>2</v>
      </c>
      <c r="V26" s="15">
        <f>IF(V$19&lt;Toimenpiteet!$C$67,Toimenpiteet!$C$65*100/Toimenpiteet!$C$67*V$19,Toimenpiteet!$C$65*100/Toimenpiteet!$C$67*Toimenpiteet!$C$67)</f>
        <v>2</v>
      </c>
      <c r="W26" s="15">
        <f>IF(W$19&lt;Toimenpiteet!$C$67,Toimenpiteet!$C$65*100/Toimenpiteet!$C$67*W$19,Toimenpiteet!$C$65*100/Toimenpiteet!$C$67*Toimenpiteet!$C$67)</f>
        <v>2</v>
      </c>
      <c r="X26" s="15">
        <f>IF(X$19&lt;Toimenpiteet!$C$67,Toimenpiteet!$C$65*100/Toimenpiteet!$C$67*X$19,Toimenpiteet!$C$65*100/Toimenpiteet!$C$67*Toimenpiteet!$C$67)</f>
        <v>2</v>
      </c>
      <c r="Y26" s="15">
        <f>IF(Y$19&lt;Toimenpiteet!$C$67,Toimenpiteet!$C$65*100/Toimenpiteet!$C$67*Y$19,Toimenpiteet!$C$65*100/Toimenpiteet!$C$67*Toimenpiteet!$C$67)</f>
        <v>2</v>
      </c>
      <c r="Z26" s="15">
        <f>IF(Z$19&lt;Toimenpiteet!$C$67,Toimenpiteet!$C$65*100/Toimenpiteet!$C$67*Z$19,Toimenpiteet!$C$65*100/Toimenpiteet!$C$67*Toimenpiteet!$C$67)</f>
        <v>2</v>
      </c>
      <c r="AA26" s="15">
        <f>IF(AA$19&lt;Toimenpiteet!$C$67,Toimenpiteet!$C$65*100/Toimenpiteet!$C$67*AA$19,Toimenpiteet!$C$65*100/Toimenpiteet!$C$67*Toimenpiteet!$C$67)</f>
        <v>2</v>
      </c>
      <c r="AF26" s="1"/>
      <c r="AG26" s="5"/>
      <c r="BI26" s="70">
        <f t="shared" si="7"/>
        <v>3.333333333333334E-2</v>
      </c>
      <c r="BJ26">
        <f t="shared" si="8"/>
        <v>1093.8499242057899</v>
      </c>
      <c r="BK26">
        <f t="shared" si="9"/>
        <v>1768.9350688073464</v>
      </c>
      <c r="BL26">
        <f t="shared" si="10"/>
        <v>2444.0202134089022</v>
      </c>
      <c r="BM26">
        <f t="shared" si="11"/>
        <v>3119.1053580104576</v>
      </c>
      <c r="BN26">
        <f t="shared" si="12"/>
        <v>3794.1905026120144</v>
      </c>
      <c r="BO26">
        <f t="shared" si="13"/>
        <v>4469.2756472135707</v>
      </c>
      <c r="BP26">
        <f t="shared" si="14"/>
        <v>5144.3607918151256</v>
      </c>
      <c r="BQ26">
        <f t="shared" si="15"/>
        <v>5819.4459364166805</v>
      </c>
      <c r="BR26">
        <f t="shared" si="16"/>
        <v>6494.5310810182373</v>
      </c>
      <c r="BS26">
        <f t="shared" si="17"/>
        <v>7169.6162256197931</v>
      </c>
    </row>
    <row r="27" spans="2:71">
      <c r="C27" s="15">
        <f>IF(COUNTIF($C$10:C10,"x")=0,0,_xlfn.XLOOKUP(COUNTIF($C$10:C10,"x"),$C$19:$AA$19,$C$26:$AA$26))</f>
        <v>0</v>
      </c>
      <c r="D27" s="15">
        <f>IF(COUNTIF($C$10:D10,"x")=0,0,_xlfn.XLOOKUP(COUNTIF($C$10:D10,"x"),$C$19:$AA$19,$C$26:$AA$26))</f>
        <v>0</v>
      </c>
      <c r="E27" s="15">
        <f>IF(COUNTIF($C$10:E10,"x")=0,0,_xlfn.XLOOKUP(COUNTIF($C$10:E10,"x"),$C$19:$AA$19,$C$26:$AA$26))</f>
        <v>0</v>
      </c>
      <c r="F27" s="15">
        <f>IF(COUNTIF($C$10:F10,"x")=0,0,_xlfn.XLOOKUP(COUNTIF($C$10:F10,"x"),$C$19:$AA$19,$C$26:$AA$26))</f>
        <v>0</v>
      </c>
      <c r="G27" s="15">
        <f>IF(COUNTIF($C$10:G10,"x")=0,0,_xlfn.XLOOKUP(COUNTIF($C$10:G10,"x"),$C$19:$AA$19,$C$26:$AA$26))</f>
        <v>0</v>
      </c>
      <c r="H27" s="15">
        <f>IF(COUNTIF($C$10:H10,"x")=0,0,_xlfn.XLOOKUP(COUNTIF($C$10:H10,"x"),$C$19:$AA$19,$C$26:$AA$26))</f>
        <v>0</v>
      </c>
      <c r="I27" s="15">
        <f>IF(COUNTIF($C$10:I10,"x")=0,0,_xlfn.XLOOKUP(COUNTIF($C$10:I10,"x"),$C$19:$AA$19,$C$26:$AA$26))</f>
        <v>0</v>
      </c>
      <c r="J27" s="15">
        <f>IF(COUNTIF($C$10:J10,"x")=0,0,_xlfn.XLOOKUP(COUNTIF($C$10:J10,"x"),$C$19:$AA$19,$C$26:$AA$26))</f>
        <v>0</v>
      </c>
      <c r="K27" s="15">
        <f>IF(COUNTIF($C$10:K10,"x")=0,0,_xlfn.XLOOKUP(COUNTIF($C$10:K10,"x"),$C$19:$AA$19,$C$26:$AA$26))</f>
        <v>0</v>
      </c>
      <c r="L27" s="15">
        <f>IF(COUNTIF($C$10:L10,"x")=0,0,_xlfn.XLOOKUP(COUNTIF($C$10:L10,"x"),$C$19:$AA$19,$C$26:$AA$26))</f>
        <v>0</v>
      </c>
      <c r="M27" s="15">
        <f>IF(COUNTIF($C$10:M10,"x")=0,0,_xlfn.XLOOKUP(COUNTIF($C$10:M10,"x"),$C$19:$AA$19,$C$26:$AA$26))</f>
        <v>0</v>
      </c>
      <c r="N27" s="15">
        <f>IF(COUNTIF($C$10:N10,"x")=0,0,_xlfn.XLOOKUP(COUNTIF($C$10:N10,"x"),$C$19:$AA$19,$C$26:$AA$26))</f>
        <v>0</v>
      </c>
      <c r="O27" s="15">
        <f>IF(COUNTIF($C$10:O10,"x")=0,0,_xlfn.XLOOKUP(COUNTIF($C$10:O10,"x"),$C$19:$AA$19,$C$26:$AA$26))</f>
        <v>0</v>
      </c>
      <c r="P27" s="15">
        <f>IF(COUNTIF($C$10:P10,"x")=0,0,_xlfn.XLOOKUP(COUNTIF($C$10:P10,"x"),$C$19:$AA$19,$C$26:$AA$26))</f>
        <v>0</v>
      </c>
      <c r="Q27" s="15">
        <f>IF(COUNTIF($C$10:Q10,"x")=0,0,_xlfn.XLOOKUP(COUNTIF($C$10:Q10,"x"),$C$19:$AA$19,$C$26:$AA$26))</f>
        <v>0</v>
      </c>
      <c r="R27" s="15">
        <f>IF(COUNTIF($C$10:R10,"x")=0,0,_xlfn.XLOOKUP(COUNTIF($C$10:R10,"x"),$C$19:$AA$19,$C$26:$AA$26))</f>
        <v>0</v>
      </c>
      <c r="S27" s="15">
        <f>IF(COUNTIF($C$10:S10,"x")=0,0,_xlfn.XLOOKUP(COUNTIF($C$10:S10,"x"),$C$19:$AA$19,$C$26:$AA$26))</f>
        <v>0</v>
      </c>
      <c r="T27" s="15">
        <f>IF(COUNTIF($C$10:T10,"x")=0,0,_xlfn.XLOOKUP(COUNTIF($C$10:T10,"x"),$C$19:$AA$19,$C$26:$AA$26))</f>
        <v>0</v>
      </c>
      <c r="U27" s="15">
        <f>IF(COUNTIF($C$10:U10,"x")=0,0,_xlfn.XLOOKUP(COUNTIF($C$10:U10,"x"),$C$19:$AA$19,$C$26:$AA$26))</f>
        <v>0</v>
      </c>
      <c r="V27" s="15">
        <f>IF(COUNTIF($C$10:V10,"x")=0,0,_xlfn.XLOOKUP(COUNTIF($C$10:V10,"x"),$C$19:$AA$19,$C$26:$AA$26))</f>
        <v>0</v>
      </c>
      <c r="W27" s="15">
        <f>IF(COUNTIF($C$10:W10,"x")=0,0,_xlfn.XLOOKUP(COUNTIF($C$10:W10,"x"),$C$19:$AA$19,$C$26:$AA$26))</f>
        <v>0</v>
      </c>
      <c r="X27" s="15">
        <f>IF(COUNTIF($C$10:X10,"x")=0,0,_xlfn.XLOOKUP(COUNTIF($C$10:X10,"x"),$C$19:$AA$19,$C$26:$AA$26))</f>
        <v>0</v>
      </c>
      <c r="Y27" s="15">
        <f>IF(COUNTIF($C$10:Y10,"x")=0,0,_xlfn.XLOOKUP(COUNTIF($C$10:Y10,"x"),$C$19:$AA$19,$C$26:$AA$26))</f>
        <v>0</v>
      </c>
      <c r="Z27" s="15">
        <f>IF(COUNTIF($C$10:Z10,"x")=0,0,_xlfn.XLOOKUP(COUNTIF($C$10:Z10,"x"),$C$19:$AA$19,$C$26:$AA$26))</f>
        <v>0</v>
      </c>
      <c r="AA27" s="15">
        <f>IF(COUNTIF($C$10:AA10,"x")=0,0,_xlfn.XLOOKUP(COUNTIF($C$10:AA10,"x"),$C$19:$AA$19,$C$26:$AA$26))</f>
        <v>0</v>
      </c>
      <c r="AF27" s="1"/>
      <c r="AG27" s="5"/>
      <c r="BI27" s="70">
        <f t="shared" si="7"/>
        <v>5.5555555555555566E-2</v>
      </c>
      <c r="BJ27">
        <f t="shared" si="8"/>
        <v>1128.7246960960972</v>
      </c>
      <c r="BK27">
        <f t="shared" si="9"/>
        <v>1811.5597900066105</v>
      </c>
      <c r="BL27">
        <f t="shared" si="10"/>
        <v>2494.3948839171239</v>
      </c>
      <c r="BM27">
        <f t="shared" si="11"/>
        <v>3177.2299778276365</v>
      </c>
      <c r="BN27">
        <f t="shared" si="12"/>
        <v>3860.06507173815</v>
      </c>
      <c r="BO27">
        <f t="shared" si="13"/>
        <v>4542.9001656486626</v>
      </c>
      <c r="BP27">
        <f t="shared" si="14"/>
        <v>5225.7352595591756</v>
      </c>
      <c r="BQ27">
        <f t="shared" si="15"/>
        <v>5908.5703534696877</v>
      </c>
      <c r="BR27">
        <f t="shared" si="16"/>
        <v>6591.4054473802016</v>
      </c>
      <c r="BS27">
        <f t="shared" si="17"/>
        <v>7274.2405412907165</v>
      </c>
    </row>
    <row r="28" spans="2:71">
      <c r="B28" t="s">
        <v>68</v>
      </c>
      <c r="C28" s="15">
        <f>IF(C$19&lt;Toimenpiteet!$C$95,Toimenpiteet!$C$93*100/Toimenpiteet!$C$95*C$19,Toimenpiteet!$C$93*100/Toimenpiteet!$C$95*Toimenpiteet!$C$95)</f>
        <v>0.1</v>
      </c>
      <c r="D28" s="15">
        <f>IF(D$19&lt;Toimenpiteet!$C$95,Toimenpiteet!$C$93*100/Toimenpiteet!$C$95*D$19,Toimenpiteet!$C$93*100/Toimenpiteet!$C$95*Toimenpiteet!$C$95)</f>
        <v>0.2</v>
      </c>
      <c r="E28" s="15">
        <f>IF(E$19&lt;Toimenpiteet!$C$95,Toimenpiteet!$C$93*100/Toimenpiteet!$C$95*E$19,Toimenpiteet!$C$93*100/Toimenpiteet!$C$95*Toimenpiteet!$C$95)</f>
        <v>0.30000000000000004</v>
      </c>
      <c r="F28" s="15">
        <f>IF(F$19&lt;Toimenpiteet!$C$95,Toimenpiteet!$C$93*100/Toimenpiteet!$C$95*F$19,Toimenpiteet!$C$93*100/Toimenpiteet!$C$95*Toimenpiteet!$C$95)</f>
        <v>0.4</v>
      </c>
      <c r="G28" s="15">
        <f>IF(G$19&lt;Toimenpiteet!$C$95,Toimenpiteet!$C$93*100/Toimenpiteet!$C$95*G$19,Toimenpiteet!$C$93*100/Toimenpiteet!$C$95*Toimenpiteet!$C$95)</f>
        <v>0.5</v>
      </c>
      <c r="H28" s="15">
        <f>IF(H$19&lt;Toimenpiteet!$C$95,Toimenpiteet!$C$93*100/Toimenpiteet!$C$95*H$19,Toimenpiteet!$C$93*100/Toimenpiteet!$C$95*Toimenpiteet!$C$95)</f>
        <v>0.60000000000000009</v>
      </c>
      <c r="I28" s="15">
        <f>IF(I$19&lt;Toimenpiteet!$C$95,Toimenpiteet!$C$93*100/Toimenpiteet!$C$95*I$19,Toimenpiteet!$C$93*100/Toimenpiteet!$C$95*Toimenpiteet!$C$95)</f>
        <v>0.70000000000000007</v>
      </c>
      <c r="J28" s="15">
        <f>IF(J$19&lt;Toimenpiteet!$C$95,Toimenpiteet!$C$93*100/Toimenpiteet!$C$95*J$19,Toimenpiteet!$C$93*100/Toimenpiteet!$C$95*Toimenpiteet!$C$95)</f>
        <v>0.8</v>
      </c>
      <c r="K28" s="15">
        <f>IF(K$19&lt;Toimenpiteet!$C$95,Toimenpiteet!$C$93*100/Toimenpiteet!$C$95*K$19,Toimenpiteet!$C$93*100/Toimenpiteet!$C$95*Toimenpiteet!$C$95)</f>
        <v>0.9</v>
      </c>
      <c r="L28" s="15">
        <f>IF(L$19&lt;Toimenpiteet!$C$95,Toimenpiteet!$C$93*100/Toimenpiteet!$C$95*L$19,Toimenpiteet!$C$93*100/Toimenpiteet!$C$95*Toimenpiteet!$C$95)</f>
        <v>1</v>
      </c>
      <c r="M28" s="15">
        <f>IF(M$19&lt;Toimenpiteet!$C$95,Toimenpiteet!$C$93*100/Toimenpiteet!$C$95*M$19,Toimenpiteet!$C$93*100/Toimenpiteet!$C$95*Toimenpiteet!$C$95)</f>
        <v>1</v>
      </c>
      <c r="N28" s="15">
        <f>IF(N$19&lt;Toimenpiteet!$C$95,Toimenpiteet!$C$93*100/Toimenpiteet!$C$95*N$19,Toimenpiteet!$C$93*100/Toimenpiteet!$C$95*Toimenpiteet!$C$95)</f>
        <v>1</v>
      </c>
      <c r="O28" s="15">
        <f>IF(O$19&lt;Toimenpiteet!$C$95,Toimenpiteet!$C$93*100/Toimenpiteet!$C$95*O$19,Toimenpiteet!$C$93*100/Toimenpiteet!$C$95*Toimenpiteet!$C$95)</f>
        <v>1</v>
      </c>
      <c r="P28" s="15">
        <f>IF(P$19&lt;Toimenpiteet!$C$95,Toimenpiteet!$C$93*100/Toimenpiteet!$C$95*P$19,Toimenpiteet!$C$93*100/Toimenpiteet!$C$95*Toimenpiteet!$C$95)</f>
        <v>1</v>
      </c>
      <c r="Q28" s="15">
        <f>IF(Q$19&lt;Toimenpiteet!$C$95,Toimenpiteet!$C$93*100/Toimenpiteet!$C$95*Q$19,Toimenpiteet!$C$93*100/Toimenpiteet!$C$95*Toimenpiteet!$C$95)</f>
        <v>1</v>
      </c>
      <c r="R28" s="15">
        <f>IF(R$19&lt;Toimenpiteet!$C$95,Toimenpiteet!$C$93*100/Toimenpiteet!$C$95*R$19,Toimenpiteet!$C$93*100/Toimenpiteet!$C$95*Toimenpiteet!$C$95)</f>
        <v>1</v>
      </c>
      <c r="S28" s="15">
        <f>IF(S$19&lt;Toimenpiteet!$C$95,Toimenpiteet!$C$93*100/Toimenpiteet!$C$95*S$19,Toimenpiteet!$C$93*100/Toimenpiteet!$C$95*Toimenpiteet!$C$95)</f>
        <v>1</v>
      </c>
      <c r="T28" s="15">
        <f>IF(T$19&lt;Toimenpiteet!$C$95,Toimenpiteet!$C$93*100/Toimenpiteet!$C$95*T$19,Toimenpiteet!$C$93*100/Toimenpiteet!$C$95*Toimenpiteet!$C$95)</f>
        <v>1</v>
      </c>
      <c r="U28" s="15">
        <f>IF(U$19&lt;Toimenpiteet!$C$95,Toimenpiteet!$C$93*100/Toimenpiteet!$C$95*U$19,Toimenpiteet!$C$93*100/Toimenpiteet!$C$95*Toimenpiteet!$C$95)</f>
        <v>1</v>
      </c>
      <c r="V28" s="15">
        <f>IF(V$19&lt;Toimenpiteet!$C$95,Toimenpiteet!$C$93*100/Toimenpiteet!$C$95*V$19,Toimenpiteet!$C$93*100/Toimenpiteet!$C$95*Toimenpiteet!$C$95)</f>
        <v>1</v>
      </c>
      <c r="W28" s="15">
        <f>IF(W$19&lt;Toimenpiteet!$C$95,Toimenpiteet!$C$93*100/Toimenpiteet!$C$95*W$19,Toimenpiteet!$C$93*100/Toimenpiteet!$C$95*Toimenpiteet!$C$95)</f>
        <v>1</v>
      </c>
      <c r="X28" s="15">
        <f>IF(X$19&lt;Toimenpiteet!$C$95,Toimenpiteet!$C$93*100/Toimenpiteet!$C$95*X$19,Toimenpiteet!$C$93*100/Toimenpiteet!$C$95*Toimenpiteet!$C$95)</f>
        <v>1</v>
      </c>
      <c r="Y28" s="15">
        <f>IF(Y$19&lt;Toimenpiteet!$C$95,Toimenpiteet!$C$93*100/Toimenpiteet!$C$95*Y$19,Toimenpiteet!$C$93*100/Toimenpiteet!$C$95*Toimenpiteet!$C$95)</f>
        <v>1</v>
      </c>
      <c r="Z28" s="15">
        <f>IF(Z$19&lt;Toimenpiteet!$C$95,Toimenpiteet!$C$93*100/Toimenpiteet!$C$95*Z$19,Toimenpiteet!$C$93*100/Toimenpiteet!$C$95*Toimenpiteet!$C$95)</f>
        <v>1</v>
      </c>
      <c r="AA28" s="15">
        <f>IF(AA$19&lt;Toimenpiteet!$C$95,Toimenpiteet!$C$93*100/Toimenpiteet!$C$95*AA$19,Toimenpiteet!$C$93*100/Toimenpiteet!$C$95*Toimenpiteet!$C$95)</f>
        <v>1</v>
      </c>
      <c r="AF28" s="1"/>
      <c r="AG28" s="5"/>
      <c r="BI28" s="70">
        <f t="shared" si="7"/>
        <v>7.7777777777777793E-2</v>
      </c>
      <c r="BJ28">
        <f t="shared" si="8"/>
        <v>1163.5994679864048</v>
      </c>
      <c r="BK28">
        <f t="shared" si="9"/>
        <v>1854.1845112058752</v>
      </c>
      <c r="BL28">
        <f t="shared" si="10"/>
        <v>2544.7695544253456</v>
      </c>
      <c r="BM28">
        <f t="shared" si="11"/>
        <v>3235.3545976448154</v>
      </c>
      <c r="BN28">
        <f t="shared" si="12"/>
        <v>3925.939640864286</v>
      </c>
      <c r="BO28">
        <f t="shared" si="13"/>
        <v>4616.5246840837572</v>
      </c>
      <c r="BP28">
        <f t="shared" si="14"/>
        <v>5307.1097273032265</v>
      </c>
      <c r="BQ28">
        <f t="shared" si="15"/>
        <v>5997.6947705226958</v>
      </c>
      <c r="BR28">
        <f t="shared" si="16"/>
        <v>6688.2798137421669</v>
      </c>
      <c r="BS28">
        <f t="shared" si="17"/>
        <v>7378.864856961638</v>
      </c>
    </row>
    <row r="29" spans="2:71">
      <c r="B29" s="4"/>
      <c r="C29" s="63">
        <f>IF(COUNTIF($C$11:C11,"x")=0,0,_xlfn.XLOOKUP(COUNTIF($C$11:C11,"x"),$C$19:$AA$19,$C$28:$AA$28))</f>
        <v>0</v>
      </c>
      <c r="D29" s="63">
        <f>IF(COUNTIF($C$11:D11,"x")=0,0,_xlfn.XLOOKUP(COUNTIF($C$11:D11,"x"),$C$19:$AA$19,$C$28:$AA$28))</f>
        <v>0</v>
      </c>
      <c r="E29" s="63">
        <f>IF(COUNTIF($C$11:E11,"x")=0,0,_xlfn.XLOOKUP(COUNTIF($C$11:E11,"x"),$C$19:$AA$19,$C$28:$AA$28))</f>
        <v>0</v>
      </c>
      <c r="F29" s="63">
        <f>IF(COUNTIF($C$11:F11,"x")=0,0,_xlfn.XLOOKUP(COUNTIF($C$11:F11,"x"),$C$19:$AA$19,$C$28:$AA$28))</f>
        <v>0</v>
      </c>
      <c r="G29" s="63">
        <f>IF(COUNTIF($C$11:G11,"x")=0,0,_xlfn.XLOOKUP(COUNTIF($C$11:G11,"x"),$C$19:$AA$19,$C$28:$AA$28))</f>
        <v>0</v>
      </c>
      <c r="H29" s="63">
        <f>IF(COUNTIF($C$11:H11,"x")=0,0,_xlfn.XLOOKUP(COUNTIF($C$11:H11,"x"),$C$19:$AA$19,$C$28:$AA$28))</f>
        <v>0</v>
      </c>
      <c r="I29" s="63">
        <f>IF(COUNTIF($C$11:I11,"x")=0,0,_xlfn.XLOOKUP(COUNTIF($C$11:I11,"x"),$C$19:$AA$19,$C$28:$AA$28))</f>
        <v>0</v>
      </c>
      <c r="J29" s="63">
        <f>IF(COUNTIF($C$11:J11,"x")=0,0,_xlfn.XLOOKUP(COUNTIF($C$11:J11,"x"),$C$19:$AA$19,$C$28:$AA$28))</f>
        <v>0</v>
      </c>
      <c r="K29" s="63">
        <f>IF(COUNTIF($C$11:K11,"x")=0,0,_xlfn.XLOOKUP(COUNTIF($C$11:K11,"x"),$C$19:$AA$19,$C$28:$AA$28))</f>
        <v>0</v>
      </c>
      <c r="L29" s="63">
        <f>IF(COUNTIF($C$11:L11,"x")=0,0,_xlfn.XLOOKUP(COUNTIF($C$11:L11,"x"),$C$19:$AA$19,$C$28:$AA$28))</f>
        <v>0</v>
      </c>
      <c r="M29" s="63">
        <f>IF(COUNTIF($C$11:M11,"x")=0,0,_xlfn.XLOOKUP(COUNTIF($C$11:M11,"x"),$C$19:$AA$19,$C$28:$AA$28))</f>
        <v>0</v>
      </c>
      <c r="N29" s="63">
        <f>IF(COUNTIF($C$11:N11,"x")=0,0,_xlfn.XLOOKUP(COUNTIF($C$11:N11,"x"),$C$19:$AA$19,$C$28:$AA$28))</f>
        <v>0</v>
      </c>
      <c r="O29" s="63">
        <f>IF(COUNTIF($C$11:O11,"x")=0,0,_xlfn.XLOOKUP(COUNTIF($C$11:O11,"x"),$C$19:$AA$19,$C$28:$AA$28))</f>
        <v>0</v>
      </c>
      <c r="P29" s="63">
        <f>IF(COUNTIF($C$11:P11,"x")=0,0,_xlfn.XLOOKUP(COUNTIF($C$11:P11,"x"),$C$19:$AA$19,$C$28:$AA$28))</f>
        <v>0</v>
      </c>
      <c r="Q29" s="63">
        <f>IF(COUNTIF($C$11:Q11,"x")=0,0,_xlfn.XLOOKUP(COUNTIF($C$11:Q11,"x"),$C$19:$AA$19,$C$28:$AA$28))</f>
        <v>0</v>
      </c>
      <c r="R29" s="63">
        <f>IF(COUNTIF($C$11:R11,"x")=0,0,_xlfn.XLOOKUP(COUNTIF($C$11:R11,"x"),$C$19:$AA$19,$C$28:$AA$28))</f>
        <v>0</v>
      </c>
      <c r="S29" s="63">
        <f>IF(COUNTIF($C$11:S11,"x")=0,0,_xlfn.XLOOKUP(COUNTIF($C$11:S11,"x"),$C$19:$AA$19,$C$28:$AA$28))</f>
        <v>0</v>
      </c>
      <c r="T29" s="63">
        <f>IF(COUNTIF($C$11:T11,"x")=0,0,_xlfn.XLOOKUP(COUNTIF($C$11:T11,"x"),$C$19:$AA$19,$C$28:$AA$28))</f>
        <v>0</v>
      </c>
      <c r="U29" s="63">
        <f>IF(COUNTIF($C$11:U11,"x")=0,0,_xlfn.XLOOKUP(COUNTIF($C$11:U11,"x"),$C$19:$AA$19,$C$28:$AA$28))</f>
        <v>0</v>
      </c>
      <c r="V29" s="63">
        <f>IF(COUNTIF($C$11:V11,"x")=0,0,_xlfn.XLOOKUP(COUNTIF($C$11:V11,"x"),$C$19:$AA$19,$C$28:$AA$28))</f>
        <v>0</v>
      </c>
      <c r="W29" s="63">
        <f>IF(COUNTIF($C$11:W11,"x")=0,0,_xlfn.XLOOKUP(COUNTIF($C$11:W11,"x"),$C$19:$AA$19,$C$28:$AA$28))</f>
        <v>0</v>
      </c>
      <c r="X29" s="63">
        <f>IF(COUNTIF($C$11:X11,"x")=0,0,_xlfn.XLOOKUP(COUNTIF($C$11:X11,"x"),$C$19:$AA$19,$C$28:$AA$28))</f>
        <v>0</v>
      </c>
      <c r="Y29" s="63">
        <f>IF(COUNTIF($C$11:Y11,"x")=0,0,_xlfn.XLOOKUP(COUNTIF($C$11:Y11,"x"),$C$19:$AA$19,$C$28:$AA$28))</f>
        <v>0</v>
      </c>
      <c r="Z29" s="63">
        <f>IF(COUNTIF($C$11:Z11,"x")=0,0,_xlfn.XLOOKUP(COUNTIF($C$11:Z11,"x"),$C$19:$AA$19,$C$28:$AA$28))</f>
        <v>0</v>
      </c>
      <c r="AA29" s="63">
        <f>IF(COUNTIF($C$11:AA11,"x")=0,0,_xlfn.XLOOKUP(COUNTIF($C$11:AA11,"x"),$C$19:$AA$19,$C$28:$AA$28))</f>
        <v>0</v>
      </c>
      <c r="AF29" s="1"/>
      <c r="AG29" s="5"/>
      <c r="BI29" s="71">
        <f t="shared" si="7"/>
        <v>0.10000000000000002</v>
      </c>
      <c r="BJ29">
        <f t="shared" si="8"/>
        <v>1198.4742398767119</v>
      </c>
      <c r="BK29">
        <f t="shared" si="9"/>
        <v>1896.8092324051399</v>
      </c>
      <c r="BL29">
        <f t="shared" si="10"/>
        <v>2595.1442249335673</v>
      </c>
      <c r="BM29">
        <f t="shared" si="11"/>
        <v>3293.4792174619947</v>
      </c>
      <c r="BN29">
        <f t="shared" si="12"/>
        <v>3991.8142099904221</v>
      </c>
      <c r="BO29">
        <f t="shared" si="13"/>
        <v>4690.1492025188491</v>
      </c>
      <c r="BP29">
        <f t="shared" si="14"/>
        <v>5388.4841950472764</v>
      </c>
      <c r="BQ29">
        <f t="shared" si="15"/>
        <v>6086.8191875757038</v>
      </c>
      <c r="BR29">
        <f t="shared" si="16"/>
        <v>6785.1541801041312</v>
      </c>
      <c r="BS29">
        <f t="shared" si="17"/>
        <v>7483.4891726325595</v>
      </c>
    </row>
    <row r="30" spans="2:71" ht="15.75" thickBot="1">
      <c r="B30" t="s">
        <v>69</v>
      </c>
      <c r="C30" s="15">
        <f>SUM(C23+C25+C27+C29)/100</f>
        <v>6.9999999999999993E-3</v>
      </c>
      <c r="D30" s="15">
        <f t="shared" ref="D30:AA30" si="18">SUM(D23+D25+D27+D29)/100</f>
        <v>1.3999999999999999E-2</v>
      </c>
      <c r="E30" s="15">
        <f t="shared" si="18"/>
        <v>2.0999999999999998E-2</v>
      </c>
      <c r="F30" s="15">
        <f t="shared" si="18"/>
        <v>2.7999999999999997E-2</v>
      </c>
      <c r="G30" s="15">
        <f t="shared" si="18"/>
        <v>3.5000000000000003E-2</v>
      </c>
      <c r="H30" s="15">
        <f t="shared" si="18"/>
        <v>3.5000000000000003E-2</v>
      </c>
      <c r="I30" s="15">
        <f t="shared" si="18"/>
        <v>3.5000000000000003E-2</v>
      </c>
      <c r="J30" s="15">
        <f t="shared" si="18"/>
        <v>3.5000000000000003E-2</v>
      </c>
      <c r="K30" s="15">
        <f t="shared" si="18"/>
        <v>3.5000000000000003E-2</v>
      </c>
      <c r="L30" s="15">
        <f t="shared" si="18"/>
        <v>3.5000000000000003E-2</v>
      </c>
      <c r="M30" s="15">
        <f t="shared" si="18"/>
        <v>3.5000000000000003E-2</v>
      </c>
      <c r="N30" s="15">
        <f t="shared" si="18"/>
        <v>3.5000000000000003E-2</v>
      </c>
      <c r="O30" s="15">
        <f t="shared" si="18"/>
        <v>3.5000000000000003E-2</v>
      </c>
      <c r="P30" s="15">
        <f t="shared" si="18"/>
        <v>3.5000000000000003E-2</v>
      </c>
      <c r="Q30" s="15">
        <f t="shared" si="18"/>
        <v>3.5000000000000003E-2</v>
      </c>
      <c r="R30" s="15">
        <f t="shared" si="18"/>
        <v>3.5000000000000003E-2</v>
      </c>
      <c r="S30" s="15">
        <f t="shared" si="18"/>
        <v>3.5000000000000003E-2</v>
      </c>
      <c r="T30" s="15">
        <f t="shared" si="18"/>
        <v>3.5000000000000003E-2</v>
      </c>
      <c r="U30" s="15">
        <f t="shared" si="18"/>
        <v>3.5000000000000003E-2</v>
      </c>
      <c r="V30" s="15">
        <f t="shared" si="18"/>
        <v>3.5000000000000003E-2</v>
      </c>
      <c r="W30" s="15">
        <f t="shared" si="18"/>
        <v>3.5000000000000003E-2</v>
      </c>
      <c r="X30" s="15">
        <f t="shared" si="18"/>
        <v>3.5000000000000003E-2</v>
      </c>
      <c r="Y30" s="15">
        <f t="shared" si="18"/>
        <v>3.5000000000000003E-2</v>
      </c>
      <c r="Z30" s="15">
        <f t="shared" si="18"/>
        <v>3.5000000000000003E-2</v>
      </c>
      <c r="AA30" s="15">
        <f t="shared" si="18"/>
        <v>3.5000000000000003E-2</v>
      </c>
      <c r="BH30" s="12"/>
      <c r="BI30" s="12"/>
      <c r="BJ30" s="12"/>
      <c r="BK30" s="12"/>
      <c r="BL30" s="12"/>
      <c r="BM30" s="12"/>
      <c r="BN30" s="12"/>
      <c r="BO30" s="12"/>
      <c r="BP30" s="12"/>
      <c r="BQ30" s="12"/>
      <c r="BR30" s="12"/>
      <c r="BS30" s="12"/>
    </row>
    <row r="31" spans="2:71" ht="15.75" thickTop="1"/>
    <row r="32" spans="2:71">
      <c r="B32" s="8" t="s">
        <v>30</v>
      </c>
      <c r="C32" s="4"/>
      <c r="D32" s="4"/>
      <c r="E32" s="4"/>
      <c r="F32" s="4"/>
      <c r="G32" s="4"/>
      <c r="H32" s="4"/>
      <c r="I32" s="4"/>
      <c r="J32" s="4"/>
      <c r="K32" s="4"/>
      <c r="L32" s="4"/>
      <c r="M32" s="4"/>
      <c r="N32" s="4"/>
      <c r="O32" s="4"/>
      <c r="P32" s="4"/>
      <c r="Q32" s="4"/>
      <c r="R32" s="4"/>
      <c r="S32" s="4"/>
      <c r="T32" s="4"/>
      <c r="U32" s="4"/>
      <c r="V32" s="4"/>
      <c r="W32" s="4"/>
      <c r="X32" s="4"/>
      <c r="Y32" s="4"/>
      <c r="Z32" s="4"/>
      <c r="AA32" s="4"/>
    </row>
    <row r="33" spans="2:27">
      <c r="B33" t="s">
        <v>26</v>
      </c>
      <c r="C33" s="15">
        <f>IF(C$19&lt;Toimenpiteet!$C$10,Toimenpiteet!$C$9*100/Toimenpiteet!$C$10*C$19,Toimenpiteet!$C$9*100/Toimenpiteet!$C$10*Toimenpiteet!$C$10)</f>
        <v>0</v>
      </c>
      <c r="D33" s="15">
        <f>IF(D$19&lt;Toimenpiteet!$C$10,Toimenpiteet!$C$9*100/Toimenpiteet!$C$10*D$19,Toimenpiteet!$C$9*100/Toimenpiteet!$C$10*Toimenpiteet!$C$10)</f>
        <v>0</v>
      </c>
      <c r="E33" s="15">
        <f>IF(E$19&lt;Toimenpiteet!$C$10,Toimenpiteet!$C$9*100/Toimenpiteet!$C$10*E$19,Toimenpiteet!$C$9*100/Toimenpiteet!$C$10*Toimenpiteet!$C$10)</f>
        <v>0</v>
      </c>
      <c r="F33" s="15">
        <f>IF(F$19&lt;Toimenpiteet!$C$10,Toimenpiteet!$C$9*100/Toimenpiteet!$C$10*F$19,Toimenpiteet!$C$9*100/Toimenpiteet!$C$10*Toimenpiteet!$C$10)</f>
        <v>0</v>
      </c>
      <c r="G33" s="15">
        <f>IF(G$19&lt;Toimenpiteet!$C$10,Toimenpiteet!$C$9*100/Toimenpiteet!$C$10*G$19,Toimenpiteet!$C$9*100/Toimenpiteet!$C$10*Toimenpiteet!$C$10)</f>
        <v>0</v>
      </c>
      <c r="H33" s="15">
        <f>IF(H$19&lt;Toimenpiteet!$C$10,Toimenpiteet!$C$9*100/Toimenpiteet!$C$10*H$19,Toimenpiteet!$C$9*100/Toimenpiteet!$C$10*Toimenpiteet!$C$10)</f>
        <v>0</v>
      </c>
      <c r="I33" s="15">
        <f>IF(I$19&lt;Toimenpiteet!$C$10,Toimenpiteet!$C$9*100/Toimenpiteet!$C$10*I$19,Toimenpiteet!$C$9*100/Toimenpiteet!$C$10*Toimenpiteet!$C$10)</f>
        <v>0</v>
      </c>
      <c r="J33" s="15">
        <f>IF(J$19&lt;Toimenpiteet!$C$10,Toimenpiteet!$C$9*100/Toimenpiteet!$C$10*J$19,Toimenpiteet!$C$9*100/Toimenpiteet!$C$10*Toimenpiteet!$C$10)</f>
        <v>0</v>
      </c>
      <c r="K33" s="15">
        <f>IF(K$19&lt;Toimenpiteet!$C$10,Toimenpiteet!$C$9*100/Toimenpiteet!$C$10*K$19,Toimenpiteet!$C$9*100/Toimenpiteet!$C$10*Toimenpiteet!$C$10)</f>
        <v>0</v>
      </c>
      <c r="L33" s="15">
        <f>IF(L$19&lt;Toimenpiteet!$C$10,Toimenpiteet!$C$9*100/Toimenpiteet!$C$10*L$19,Toimenpiteet!$C$9*100/Toimenpiteet!$C$10*Toimenpiteet!$C$10)</f>
        <v>0</v>
      </c>
      <c r="M33" s="15">
        <f>IF(M$19&lt;Toimenpiteet!$C$10,Toimenpiteet!$C$9*100/Toimenpiteet!$C$10*M$19,Toimenpiteet!$C$9*100/Toimenpiteet!$C$10*Toimenpiteet!$C$10)</f>
        <v>0</v>
      </c>
      <c r="N33" s="15">
        <f>IF(N$19&lt;Toimenpiteet!$C$10,Toimenpiteet!$C$9*100/Toimenpiteet!$C$10*N$19,Toimenpiteet!$C$9*100/Toimenpiteet!$C$10*Toimenpiteet!$C$10)</f>
        <v>0</v>
      </c>
      <c r="O33" s="15">
        <f>IF(O$19&lt;Toimenpiteet!$C$10,Toimenpiteet!$C$9*100/Toimenpiteet!$C$10*O$19,Toimenpiteet!$C$9*100/Toimenpiteet!$C$10*Toimenpiteet!$C$10)</f>
        <v>0</v>
      </c>
      <c r="P33" s="15">
        <f>IF(P$19&lt;Toimenpiteet!$C$10,Toimenpiteet!$C$9*100/Toimenpiteet!$C$10*P$19,Toimenpiteet!$C$9*100/Toimenpiteet!$C$10*Toimenpiteet!$C$10)</f>
        <v>0</v>
      </c>
      <c r="Q33" s="15">
        <f>IF(Q$19&lt;Toimenpiteet!$C$10,Toimenpiteet!$C$9*100/Toimenpiteet!$C$10*Q$19,Toimenpiteet!$C$9*100/Toimenpiteet!$C$10*Toimenpiteet!$C$10)</f>
        <v>0</v>
      </c>
      <c r="R33" s="15">
        <f>IF(R$19&lt;Toimenpiteet!$C$10,Toimenpiteet!$C$9*100/Toimenpiteet!$C$10*R$19,Toimenpiteet!$C$9*100/Toimenpiteet!$C$10*Toimenpiteet!$C$10)</f>
        <v>0</v>
      </c>
      <c r="S33" s="15">
        <f>IF(S$19&lt;Toimenpiteet!$C$10,Toimenpiteet!$C$9*100/Toimenpiteet!$C$10*S$19,Toimenpiteet!$C$9*100/Toimenpiteet!$C$10*Toimenpiteet!$C$10)</f>
        <v>0</v>
      </c>
      <c r="T33" s="15">
        <f>IF(T$19&lt;Toimenpiteet!$C$10,Toimenpiteet!$C$9*100/Toimenpiteet!$C$10*T$19,Toimenpiteet!$C$9*100/Toimenpiteet!$C$10*Toimenpiteet!$C$10)</f>
        <v>0</v>
      </c>
      <c r="U33" s="15">
        <f>IF(U$19&lt;Toimenpiteet!$C$10,Toimenpiteet!$C$9*100/Toimenpiteet!$C$10*U$19,Toimenpiteet!$C$9*100/Toimenpiteet!$C$10*Toimenpiteet!$C$10)</f>
        <v>0</v>
      </c>
      <c r="V33" s="15">
        <f>IF(V$19&lt;Toimenpiteet!$C$10,Toimenpiteet!$C$9*100/Toimenpiteet!$C$10*V$19,Toimenpiteet!$C$9*100/Toimenpiteet!$C$10*Toimenpiteet!$C$10)</f>
        <v>0</v>
      </c>
      <c r="W33" s="15">
        <f>IF(W$19&lt;Toimenpiteet!$C$10,Toimenpiteet!$C$9*100/Toimenpiteet!$C$10*W$19,Toimenpiteet!$C$9*100/Toimenpiteet!$C$10*Toimenpiteet!$C$10)</f>
        <v>0</v>
      </c>
      <c r="X33" s="15">
        <f>IF(X$19&lt;Toimenpiteet!$C$10,Toimenpiteet!$C$9*100/Toimenpiteet!$C$10*X$19,Toimenpiteet!$C$9*100/Toimenpiteet!$C$10*Toimenpiteet!$C$10)</f>
        <v>0</v>
      </c>
      <c r="Y33" s="15">
        <f>IF(Y$19&lt;Toimenpiteet!$C$10,Toimenpiteet!$C$9*100/Toimenpiteet!$C$10*Y$19,Toimenpiteet!$C$9*100/Toimenpiteet!$C$10*Toimenpiteet!$C$10)</f>
        <v>0</v>
      </c>
      <c r="Z33" s="15">
        <f>IF(Z$19&lt;Toimenpiteet!$C$10,Toimenpiteet!$C$9*100/Toimenpiteet!$C$10*Z$19,Toimenpiteet!$C$9*100/Toimenpiteet!$C$10*Toimenpiteet!$C$10)</f>
        <v>0</v>
      </c>
      <c r="AA33" s="15">
        <f>IF(AA$19&lt;Toimenpiteet!$C$10,Toimenpiteet!$C$9*100/Toimenpiteet!$C$10*AA$19,Toimenpiteet!$C$9*100/Toimenpiteet!$C$10*Toimenpiteet!$C$10)</f>
        <v>0</v>
      </c>
    </row>
    <row r="34" spans="2:27">
      <c r="C34" s="15">
        <f>IF(COUNTIF($C$8:C8,"x")=0,0,_xlfn.XLOOKUP(COUNTIF($C$8:C8,"x"),$C$19:$AA$19,$C$33:$AA$33))</f>
        <v>0</v>
      </c>
      <c r="D34" s="15">
        <f>IF(COUNTIF($C$8:D8,"x")=0,0,_xlfn.XLOOKUP(COUNTIF($C$8:D8,"x"),$C$19:$AA$19,$C$33:$AA$33))</f>
        <v>0</v>
      </c>
      <c r="E34" s="15">
        <f>IF(COUNTIF($C$8:E8,"x")=0,0,_xlfn.XLOOKUP(COUNTIF($C$8:E8,"x"),$C$19:$AA$19,$C$33:$AA$33))</f>
        <v>0</v>
      </c>
      <c r="F34" s="15">
        <f>IF(COUNTIF($C$8:F8,"x")=0,0,_xlfn.XLOOKUP(COUNTIF($C$8:F8,"x"),$C$19:$AA$19,$C$33:$AA$33))</f>
        <v>0</v>
      </c>
      <c r="G34" s="15">
        <f>IF(COUNTIF($C$8:G8,"x")=0,0,_xlfn.XLOOKUP(COUNTIF($C$8:G8,"x"),$C$19:$AA$19,$C$33:$AA$33))</f>
        <v>0</v>
      </c>
      <c r="H34" s="15">
        <f>IF(COUNTIF($C$8:H8,"x")=0,0,_xlfn.XLOOKUP(COUNTIF($C$8:H8,"x"),$C$19:$AA$19,$C$33:$AA$33))</f>
        <v>0</v>
      </c>
      <c r="I34" s="15">
        <f>IF(COUNTIF($C$8:I8,"x")=0,0,_xlfn.XLOOKUP(COUNTIF($C$8:I8,"x"),$C$19:$AA$19,$C$33:$AA$33))</f>
        <v>0</v>
      </c>
      <c r="J34" s="15">
        <f>IF(COUNTIF($C$8:J8,"x")=0,0,_xlfn.XLOOKUP(COUNTIF($C$8:J8,"x"),$C$19:$AA$19,$C$33:$AA$33))</f>
        <v>0</v>
      </c>
      <c r="K34" s="15">
        <f>IF(COUNTIF($C$8:K8,"x")=0,0,_xlfn.XLOOKUP(COUNTIF($C$8:K8,"x"),$C$19:$AA$19,$C$33:$AA$33))</f>
        <v>0</v>
      </c>
      <c r="L34" s="15">
        <f>IF(COUNTIF($C$8:L8,"x")=0,0,_xlfn.XLOOKUP(COUNTIF($C$8:L8,"x"),$C$19:$AA$19,$C$33:$AA$33))</f>
        <v>0</v>
      </c>
      <c r="M34" s="15">
        <f>IF(COUNTIF($C$8:M8,"x")=0,0,_xlfn.XLOOKUP(COUNTIF($C$8:M8,"x"),$C$19:$AA$19,$C$33:$AA$33))</f>
        <v>0</v>
      </c>
      <c r="N34" s="15">
        <f>IF(COUNTIF($C$8:N8,"x")=0,0,_xlfn.XLOOKUP(COUNTIF($C$8:N8,"x"),$C$19:$AA$19,$C$33:$AA$33))</f>
        <v>0</v>
      </c>
      <c r="O34" s="15">
        <f>IF(COUNTIF($C$8:O8,"x")=0,0,_xlfn.XLOOKUP(COUNTIF($C$8:O8,"x"),$C$19:$AA$19,$C$33:$AA$33))</f>
        <v>0</v>
      </c>
      <c r="P34" s="15">
        <f>IF(COUNTIF($C$8:P8,"x")=0,0,_xlfn.XLOOKUP(COUNTIF($C$8:P8,"x"),$C$19:$AA$19,$C$33:$AA$33))</f>
        <v>0</v>
      </c>
      <c r="Q34" s="15">
        <f>IF(COUNTIF($C$8:Q8,"x")=0,0,_xlfn.XLOOKUP(COUNTIF($C$8:Q8,"x"),$C$19:$AA$19,$C$33:$AA$33))</f>
        <v>0</v>
      </c>
      <c r="R34" s="15">
        <f>IF(COUNTIF($C$8:R8,"x")=0,0,_xlfn.XLOOKUP(COUNTIF($C$8:R8,"x"),$C$19:$AA$19,$C$33:$AA$33))</f>
        <v>0</v>
      </c>
      <c r="S34" s="15">
        <f>IF(COUNTIF($C$8:S8,"x")=0,0,_xlfn.XLOOKUP(COUNTIF($C$8:S8,"x"),$C$19:$AA$19,$C$33:$AA$33))</f>
        <v>0</v>
      </c>
      <c r="T34" s="15">
        <f>IF(COUNTIF($C$8:T8,"x")=0,0,_xlfn.XLOOKUP(COUNTIF($C$8:T8,"x"),$C$19:$AA$19,$C$33:$AA$33))</f>
        <v>0</v>
      </c>
      <c r="U34" s="15">
        <f>IF(COUNTIF($C$8:U8,"x")=0,0,_xlfn.XLOOKUP(COUNTIF($C$8:U8,"x"),$C$19:$AA$19,$C$33:$AA$33))</f>
        <v>0</v>
      </c>
      <c r="V34" s="15">
        <f>IF(COUNTIF($C$8:V8,"x")=0,0,_xlfn.XLOOKUP(COUNTIF($C$8:V8,"x"),$C$19:$AA$19,$C$33:$AA$33))</f>
        <v>0</v>
      </c>
      <c r="W34" s="15">
        <f>IF(COUNTIF($C$8:W8,"x")=0,0,_xlfn.XLOOKUP(COUNTIF($C$8:W8,"x"),$C$19:$AA$19,$C$33:$AA$33))</f>
        <v>0</v>
      </c>
      <c r="X34" s="15">
        <f>IF(COUNTIF($C$8:X8,"x")=0,0,_xlfn.XLOOKUP(COUNTIF($C$8:X8,"x"),$C$19:$AA$19,$C$33:$AA$33))</f>
        <v>0</v>
      </c>
      <c r="Y34" s="15">
        <f>IF(COUNTIF($C$8:Y8,"x")=0,0,_xlfn.XLOOKUP(COUNTIF($C$8:Y8,"x"),$C$19:$AA$19,$C$33:$AA$33))</f>
        <v>0</v>
      </c>
      <c r="Z34" s="15">
        <f>IF(COUNTIF($C$8:Z8,"x")=0,0,_xlfn.XLOOKUP(COUNTIF($C$8:Z8,"x"),$C$19:$AA$19,$C$33:$AA$33))</f>
        <v>0</v>
      </c>
      <c r="AA34" s="15">
        <f>IF(COUNTIF($C$8:AA8,"x")=0,0,_xlfn.XLOOKUP(COUNTIF($C$8:AA8,"x"),$C$19:$AA$19,$C$33:$AA$33))</f>
        <v>0</v>
      </c>
    </row>
    <row r="35" spans="2:27">
      <c r="B35" t="s">
        <v>36</v>
      </c>
      <c r="C35" s="15">
        <f>IF(C$19&lt;Toimenpiteet!$C$37,Toimenpiteet!$C$36*100/Toimenpiteet!$C$37*C$19,Toimenpiteet!$C$36*100/Toimenpiteet!$C$37*Toimenpiteet!$C$37)</f>
        <v>0</v>
      </c>
      <c r="D35" s="15">
        <f>IF(D$19&lt;Toimenpiteet!$C$37,Toimenpiteet!$C$36*100/Toimenpiteet!$C$37*D$19,Toimenpiteet!$C$36*100/Toimenpiteet!$C$37*Toimenpiteet!$C$37)</f>
        <v>0</v>
      </c>
      <c r="E35" s="15">
        <f>IF(E$19&lt;Toimenpiteet!$C$37,Toimenpiteet!$C$36*100/Toimenpiteet!$C$37*E$19,Toimenpiteet!$C$36*100/Toimenpiteet!$C$37*Toimenpiteet!$C$37)</f>
        <v>0</v>
      </c>
      <c r="F35" s="15">
        <f>IF(F$19&lt;Toimenpiteet!$C$37,Toimenpiteet!$C$36*100/Toimenpiteet!$C$37*F$19,Toimenpiteet!$C$36*100/Toimenpiteet!$C$37*Toimenpiteet!$C$37)</f>
        <v>0</v>
      </c>
      <c r="G35" s="15">
        <f>IF(G$19&lt;Toimenpiteet!$C$37,Toimenpiteet!$C$36*100/Toimenpiteet!$C$37*G$19,Toimenpiteet!$C$36*100/Toimenpiteet!$C$37*Toimenpiteet!$C$37)</f>
        <v>0</v>
      </c>
      <c r="H35" s="15">
        <f>IF(H$19&lt;Toimenpiteet!$C$37,Toimenpiteet!$C$36*100/Toimenpiteet!$C$37*H$19,Toimenpiteet!$C$36*100/Toimenpiteet!$C$37*Toimenpiteet!$C$37)</f>
        <v>0</v>
      </c>
      <c r="I35" s="15">
        <f>IF(I$19&lt;Toimenpiteet!$C$37,Toimenpiteet!$C$36*100/Toimenpiteet!$C$37*I$19,Toimenpiteet!$C$36*100/Toimenpiteet!$C$37*Toimenpiteet!$C$37)</f>
        <v>0</v>
      </c>
      <c r="J35" s="15">
        <f>IF(J$19&lt;Toimenpiteet!$C$37,Toimenpiteet!$C$36*100/Toimenpiteet!$C$37*J$19,Toimenpiteet!$C$36*100/Toimenpiteet!$C$37*Toimenpiteet!$C$37)</f>
        <v>0</v>
      </c>
      <c r="K35" s="15">
        <f>IF(K$19&lt;Toimenpiteet!$C$37,Toimenpiteet!$C$36*100/Toimenpiteet!$C$37*K$19,Toimenpiteet!$C$36*100/Toimenpiteet!$C$37*Toimenpiteet!$C$37)</f>
        <v>0</v>
      </c>
      <c r="L35" s="15">
        <f>IF(L$19&lt;Toimenpiteet!$C$37,Toimenpiteet!$C$36*100/Toimenpiteet!$C$37*L$19,Toimenpiteet!$C$36*100/Toimenpiteet!$C$37*Toimenpiteet!$C$37)</f>
        <v>0</v>
      </c>
      <c r="M35" s="15">
        <f>IF(M$19&lt;Toimenpiteet!$C$37,Toimenpiteet!$C$36*100/Toimenpiteet!$C$37*M$19,Toimenpiteet!$C$36*100/Toimenpiteet!$C$37*Toimenpiteet!$C$37)</f>
        <v>0</v>
      </c>
      <c r="N35" s="15">
        <f>IF(N$19&lt;Toimenpiteet!$C$37,Toimenpiteet!$C$36*100/Toimenpiteet!$C$37*N$19,Toimenpiteet!$C$36*100/Toimenpiteet!$C$37*Toimenpiteet!$C$37)</f>
        <v>0</v>
      </c>
      <c r="O35" s="15">
        <f>IF(O$19&lt;Toimenpiteet!$C$37,Toimenpiteet!$C$36*100/Toimenpiteet!$C$37*O$19,Toimenpiteet!$C$36*100/Toimenpiteet!$C$37*Toimenpiteet!$C$37)</f>
        <v>0</v>
      </c>
      <c r="P35" s="15">
        <f>IF(P$19&lt;Toimenpiteet!$C$37,Toimenpiteet!$C$36*100/Toimenpiteet!$C$37*P$19,Toimenpiteet!$C$36*100/Toimenpiteet!$C$37*Toimenpiteet!$C$37)</f>
        <v>0</v>
      </c>
      <c r="Q35" s="15">
        <f>IF(Q$19&lt;Toimenpiteet!$C$37,Toimenpiteet!$C$36*100/Toimenpiteet!$C$37*Q$19,Toimenpiteet!$C$36*100/Toimenpiteet!$C$37*Toimenpiteet!$C$37)</f>
        <v>0</v>
      </c>
      <c r="R35" s="15">
        <f>IF(R$19&lt;Toimenpiteet!$C$37,Toimenpiteet!$C$36*100/Toimenpiteet!$C$37*R$19,Toimenpiteet!$C$36*100/Toimenpiteet!$C$37*Toimenpiteet!$C$37)</f>
        <v>0</v>
      </c>
      <c r="S35" s="15">
        <f>IF(S$19&lt;Toimenpiteet!$C$37,Toimenpiteet!$C$36*100/Toimenpiteet!$C$37*S$19,Toimenpiteet!$C$36*100/Toimenpiteet!$C$37*Toimenpiteet!$C$37)</f>
        <v>0</v>
      </c>
      <c r="T35" s="15">
        <f>IF(T$19&lt;Toimenpiteet!$C$37,Toimenpiteet!$C$36*100/Toimenpiteet!$C$37*T$19,Toimenpiteet!$C$36*100/Toimenpiteet!$C$37*Toimenpiteet!$C$37)</f>
        <v>0</v>
      </c>
      <c r="U35" s="15">
        <f>IF(U$19&lt;Toimenpiteet!$C$37,Toimenpiteet!$C$36*100/Toimenpiteet!$C$37*U$19,Toimenpiteet!$C$36*100/Toimenpiteet!$C$37*Toimenpiteet!$C$37)</f>
        <v>0</v>
      </c>
      <c r="V35" s="15">
        <f>IF(V$19&lt;Toimenpiteet!$C$37,Toimenpiteet!$C$36*100/Toimenpiteet!$C$37*V$19,Toimenpiteet!$C$36*100/Toimenpiteet!$C$37*Toimenpiteet!$C$37)</f>
        <v>0</v>
      </c>
      <c r="W35" s="15">
        <f>IF(W$19&lt;Toimenpiteet!$C$37,Toimenpiteet!$C$36*100/Toimenpiteet!$C$37*W$19,Toimenpiteet!$C$36*100/Toimenpiteet!$C$37*Toimenpiteet!$C$37)</f>
        <v>0</v>
      </c>
      <c r="X35" s="15">
        <f>IF(X$19&lt;Toimenpiteet!$C$37,Toimenpiteet!$C$36*100/Toimenpiteet!$C$37*X$19,Toimenpiteet!$C$36*100/Toimenpiteet!$C$37*Toimenpiteet!$C$37)</f>
        <v>0</v>
      </c>
      <c r="Y35" s="15">
        <f>IF(Y$19&lt;Toimenpiteet!$C$37,Toimenpiteet!$C$36*100/Toimenpiteet!$C$37*Y$19,Toimenpiteet!$C$36*100/Toimenpiteet!$C$37*Toimenpiteet!$C$37)</f>
        <v>0</v>
      </c>
      <c r="Z35" s="15">
        <f>IF(Z$19&lt;Toimenpiteet!$C$37,Toimenpiteet!$C$36*100/Toimenpiteet!$C$37*Z$19,Toimenpiteet!$C$36*100/Toimenpiteet!$C$37*Toimenpiteet!$C$37)</f>
        <v>0</v>
      </c>
      <c r="AA35" s="15">
        <f>IF(AA$19&lt;Toimenpiteet!$C$37,Toimenpiteet!$C$36*100/Toimenpiteet!$C$37*AA$19,Toimenpiteet!$C$36*100/Toimenpiteet!$C$37*Toimenpiteet!$C$37)</f>
        <v>0</v>
      </c>
    </row>
    <row r="36" spans="2:27">
      <c r="C36" s="15">
        <f>IF(COUNTIF($C$9:C9,"x")=0,0,_xlfn.XLOOKUP(COUNTIF($C$9:C9,"x"),$C$19:$AA$19,$C$35:$AA$35))</f>
        <v>0</v>
      </c>
      <c r="D36" s="15">
        <f>IF(COUNTIF($C$9:D9,"x")=0,0,_xlfn.XLOOKUP(COUNTIF($C$9:D9,"x"),$C$19:$AA$19,$C$35:$AA$35))</f>
        <v>0</v>
      </c>
      <c r="E36" s="15">
        <f>IF(COUNTIF($C$9:E9,"x")=0,0,_xlfn.XLOOKUP(COUNTIF($C$9:E9,"x"),$C$19:$AA$19,$C$35:$AA$35))</f>
        <v>0</v>
      </c>
      <c r="F36" s="15">
        <f>IF(COUNTIF($C$9:F9,"x")=0,0,_xlfn.XLOOKUP(COUNTIF($C$9:F9,"x"),$C$19:$AA$19,$C$35:$AA$35))</f>
        <v>0</v>
      </c>
      <c r="G36" s="15">
        <f>IF(COUNTIF($C$9:G9,"x")=0,0,_xlfn.XLOOKUP(COUNTIF($C$9:G9,"x"),$C$19:$AA$19,$C$35:$AA$35))</f>
        <v>0</v>
      </c>
      <c r="H36" s="15">
        <f>IF(COUNTIF($C$9:H9,"x")=0,0,_xlfn.XLOOKUP(COUNTIF($C$9:H9,"x"),$C$19:$AA$19,$C$35:$AA$35))</f>
        <v>0</v>
      </c>
      <c r="I36" s="15">
        <f>IF(COUNTIF($C$9:I9,"x")=0,0,_xlfn.XLOOKUP(COUNTIF($C$9:I9,"x"),$C$19:$AA$19,$C$35:$AA$35))</f>
        <v>0</v>
      </c>
      <c r="J36" s="15">
        <f>IF(COUNTIF($C$9:J9,"x")=0,0,_xlfn.XLOOKUP(COUNTIF($C$9:J9,"x"),$C$19:$AA$19,$C$35:$AA$35))</f>
        <v>0</v>
      </c>
      <c r="K36" s="15">
        <f>IF(COUNTIF($C$9:K9,"x")=0,0,_xlfn.XLOOKUP(COUNTIF($C$9:K9,"x"),$C$19:$AA$19,$C$35:$AA$35))</f>
        <v>0</v>
      </c>
      <c r="L36" s="15">
        <f>IF(COUNTIF($C$9:L9,"x")=0,0,_xlfn.XLOOKUP(COUNTIF($C$9:L9,"x"),$C$19:$AA$19,$C$35:$AA$35))</f>
        <v>0</v>
      </c>
      <c r="M36" s="15">
        <f>IF(COUNTIF($C$9:M9,"x")=0,0,_xlfn.XLOOKUP(COUNTIF($C$9:M9,"x"),$C$19:$AA$19,$C$35:$AA$35))</f>
        <v>0</v>
      </c>
      <c r="N36" s="15">
        <f>IF(COUNTIF($C$9:N9,"x")=0,0,_xlfn.XLOOKUP(COUNTIF($C$9:N9,"x"),$C$19:$AA$19,$C$35:$AA$35))</f>
        <v>0</v>
      </c>
      <c r="O36" s="15">
        <f>IF(COUNTIF($C$9:O9,"x")=0,0,_xlfn.XLOOKUP(COUNTIF($C$9:O9,"x"),$C$19:$AA$19,$C$35:$AA$35))</f>
        <v>0</v>
      </c>
      <c r="P36" s="15">
        <f>IF(COUNTIF($C$9:P9,"x")=0,0,_xlfn.XLOOKUP(COUNTIF($C$9:P9,"x"),$C$19:$AA$19,$C$35:$AA$35))</f>
        <v>0</v>
      </c>
      <c r="Q36" s="15">
        <f>IF(COUNTIF($C$9:Q9,"x")=0,0,_xlfn.XLOOKUP(COUNTIF($C$9:Q9,"x"),$C$19:$AA$19,$C$35:$AA$35))</f>
        <v>0</v>
      </c>
      <c r="R36" s="15">
        <f>IF(COUNTIF($C$9:R9,"x")=0,0,_xlfn.XLOOKUP(COUNTIF($C$9:R9,"x"),$C$19:$AA$19,$C$35:$AA$35))</f>
        <v>0</v>
      </c>
      <c r="S36" s="15">
        <f>IF(COUNTIF($C$9:S9,"x")=0,0,_xlfn.XLOOKUP(COUNTIF($C$9:S9,"x"),$C$19:$AA$19,$C$35:$AA$35))</f>
        <v>0</v>
      </c>
      <c r="T36" s="15">
        <f>IF(COUNTIF($C$9:T9,"x")=0,0,_xlfn.XLOOKUP(COUNTIF($C$9:T9,"x"),$C$19:$AA$19,$C$35:$AA$35))</f>
        <v>0</v>
      </c>
      <c r="U36" s="15">
        <f>IF(COUNTIF($C$9:U9,"x")=0,0,_xlfn.XLOOKUP(COUNTIF($C$9:U9,"x"),$C$19:$AA$19,$C$35:$AA$35))</f>
        <v>0</v>
      </c>
      <c r="V36" s="15">
        <f>IF(COUNTIF($C$9:V9,"x")=0,0,_xlfn.XLOOKUP(COUNTIF($C$9:V9,"x"),$C$19:$AA$19,$C$35:$AA$35))</f>
        <v>0</v>
      </c>
      <c r="W36" s="15">
        <f>IF(COUNTIF($C$9:W9,"x")=0,0,_xlfn.XLOOKUP(COUNTIF($C$9:W9,"x"),$C$19:$AA$19,$C$35:$AA$35))</f>
        <v>0</v>
      </c>
      <c r="X36" s="15">
        <f>IF(COUNTIF($C$9:X9,"x")=0,0,_xlfn.XLOOKUP(COUNTIF($C$9:X9,"x"),$C$19:$AA$19,$C$35:$AA$35))</f>
        <v>0</v>
      </c>
      <c r="Y36" s="15">
        <f>IF(COUNTIF($C$9:Y9,"x")=0,0,_xlfn.XLOOKUP(COUNTIF($C$9:Y9,"x"),$C$19:$AA$19,$C$35:$AA$35))</f>
        <v>0</v>
      </c>
      <c r="Z36" s="15">
        <f>IF(COUNTIF($C$9:Z9,"x")=0,0,_xlfn.XLOOKUP(COUNTIF($C$9:Z9,"x"),$C$19:$AA$19,$C$35:$AA$35))</f>
        <v>0</v>
      </c>
      <c r="AA36" s="15">
        <f>IF(COUNTIF($C$9:AA9,"x")=0,0,_xlfn.XLOOKUP(COUNTIF($C$9:AA9,"x"),$C$19:$AA$19,$C$35:$AA$35))</f>
        <v>0</v>
      </c>
    </row>
    <row r="37" spans="2:27">
      <c r="B37" t="s">
        <v>61</v>
      </c>
      <c r="C37" s="15">
        <f>IF(C$19&lt;Toimenpiteet!$C$67,Toimenpiteet!$C$66*100/Toimenpiteet!$C$67*C$19,Toimenpiteet!$C$66*100/Toimenpiteet!$C$67*Toimenpiteet!$C$67)</f>
        <v>0</v>
      </c>
      <c r="D37" s="15">
        <f>IF(D$19&lt;Toimenpiteet!$C$67,Toimenpiteet!$C$66*100/Toimenpiteet!$C$67*D$19,Toimenpiteet!$C$66*100/Toimenpiteet!$C$67*Toimenpiteet!$C$67)</f>
        <v>0</v>
      </c>
      <c r="E37" s="15">
        <f>IF(E$19&lt;Toimenpiteet!$C$67,Toimenpiteet!$C$66*100/Toimenpiteet!$C$67*E$19,Toimenpiteet!$C$66*100/Toimenpiteet!$C$67*Toimenpiteet!$C$67)</f>
        <v>0</v>
      </c>
      <c r="F37" s="15">
        <f>IF(F$19&lt;Toimenpiteet!$C$67,Toimenpiteet!$C$66*100/Toimenpiteet!$C$67*F$19,Toimenpiteet!$C$66*100/Toimenpiteet!$C$67*Toimenpiteet!$C$67)</f>
        <v>0</v>
      </c>
      <c r="G37" s="15">
        <f>IF(G$19&lt;Toimenpiteet!$C$67,Toimenpiteet!$C$66*100/Toimenpiteet!$C$67*G$19,Toimenpiteet!$C$66*100/Toimenpiteet!$C$67*Toimenpiteet!$C$67)</f>
        <v>0</v>
      </c>
      <c r="H37" s="15">
        <f>IF(H$19&lt;Toimenpiteet!$C$67,Toimenpiteet!$C$66*100/Toimenpiteet!$C$67*H$19,Toimenpiteet!$C$66*100/Toimenpiteet!$C$67*Toimenpiteet!$C$67)</f>
        <v>0</v>
      </c>
      <c r="I37" s="15">
        <f>IF(I$19&lt;Toimenpiteet!$C$67,Toimenpiteet!$C$66*100/Toimenpiteet!$C$67*I$19,Toimenpiteet!$C$66*100/Toimenpiteet!$C$67*Toimenpiteet!$C$67)</f>
        <v>0</v>
      </c>
      <c r="J37" s="15">
        <f>IF(J$19&lt;Toimenpiteet!$C$67,Toimenpiteet!$C$66*100/Toimenpiteet!$C$67*J$19,Toimenpiteet!$C$66*100/Toimenpiteet!$C$67*Toimenpiteet!$C$67)</f>
        <v>0</v>
      </c>
      <c r="K37" s="15">
        <f>IF(K$19&lt;Toimenpiteet!$C$67,Toimenpiteet!$C$66*100/Toimenpiteet!$C$67*K$19,Toimenpiteet!$C$66*100/Toimenpiteet!$C$67*Toimenpiteet!$C$67)</f>
        <v>0</v>
      </c>
      <c r="L37" s="15">
        <f>IF(L$19&lt;Toimenpiteet!$C$67,Toimenpiteet!$C$66*100/Toimenpiteet!$C$67*L$19,Toimenpiteet!$C$66*100/Toimenpiteet!$C$67*Toimenpiteet!$C$67)</f>
        <v>0</v>
      </c>
      <c r="M37" s="15">
        <f>IF(M$19&lt;Toimenpiteet!$C$67,Toimenpiteet!$C$66*100/Toimenpiteet!$C$67*M$19,Toimenpiteet!$C$66*100/Toimenpiteet!$C$67*Toimenpiteet!$C$67)</f>
        <v>0</v>
      </c>
      <c r="N37" s="15">
        <f>IF(N$19&lt;Toimenpiteet!$C$67,Toimenpiteet!$C$66*100/Toimenpiteet!$C$67*N$19,Toimenpiteet!$C$66*100/Toimenpiteet!$C$67*Toimenpiteet!$C$67)</f>
        <v>0</v>
      </c>
      <c r="O37" s="15">
        <f>IF(O$19&lt;Toimenpiteet!$C$67,Toimenpiteet!$C$66*100/Toimenpiteet!$C$67*O$19,Toimenpiteet!$C$66*100/Toimenpiteet!$C$67*Toimenpiteet!$C$67)</f>
        <v>0</v>
      </c>
      <c r="P37" s="15">
        <f>IF(P$19&lt;Toimenpiteet!$C$67,Toimenpiteet!$C$66*100/Toimenpiteet!$C$67*P$19,Toimenpiteet!$C$66*100/Toimenpiteet!$C$67*Toimenpiteet!$C$67)</f>
        <v>0</v>
      </c>
      <c r="Q37" s="15">
        <f>IF(Q$19&lt;Toimenpiteet!$C$67,Toimenpiteet!$C$66*100/Toimenpiteet!$C$67*Q$19,Toimenpiteet!$C$66*100/Toimenpiteet!$C$67*Toimenpiteet!$C$67)</f>
        <v>0</v>
      </c>
      <c r="R37" s="15">
        <f>IF(R$19&lt;Toimenpiteet!$C$67,Toimenpiteet!$C$66*100/Toimenpiteet!$C$67*R$19,Toimenpiteet!$C$66*100/Toimenpiteet!$C$67*Toimenpiteet!$C$67)</f>
        <v>0</v>
      </c>
      <c r="S37" s="15">
        <f>IF(S$19&lt;Toimenpiteet!$C$67,Toimenpiteet!$C$66*100/Toimenpiteet!$C$67*S$19,Toimenpiteet!$C$66*100/Toimenpiteet!$C$67*Toimenpiteet!$C$67)</f>
        <v>0</v>
      </c>
      <c r="T37" s="15">
        <f>IF(T$19&lt;Toimenpiteet!$C$67,Toimenpiteet!$C$66*100/Toimenpiteet!$C$67*T$19,Toimenpiteet!$C$66*100/Toimenpiteet!$C$67*Toimenpiteet!$C$67)</f>
        <v>0</v>
      </c>
      <c r="U37" s="15">
        <f>IF(U$19&lt;Toimenpiteet!$C$67,Toimenpiteet!$C$66*100/Toimenpiteet!$C$67*U$19,Toimenpiteet!$C$66*100/Toimenpiteet!$C$67*Toimenpiteet!$C$67)</f>
        <v>0</v>
      </c>
      <c r="V37" s="15">
        <f>IF(V$19&lt;Toimenpiteet!$C$67,Toimenpiteet!$C$66*100/Toimenpiteet!$C$67*V$19,Toimenpiteet!$C$66*100/Toimenpiteet!$C$67*Toimenpiteet!$C$67)</f>
        <v>0</v>
      </c>
      <c r="W37" s="15">
        <f>IF(W$19&lt;Toimenpiteet!$C$67,Toimenpiteet!$C$66*100/Toimenpiteet!$C$67*W$19,Toimenpiteet!$C$66*100/Toimenpiteet!$C$67*Toimenpiteet!$C$67)</f>
        <v>0</v>
      </c>
      <c r="X37" s="15">
        <f>IF(X$19&lt;Toimenpiteet!$C$67,Toimenpiteet!$C$66*100/Toimenpiteet!$C$67*X$19,Toimenpiteet!$C$66*100/Toimenpiteet!$C$67*Toimenpiteet!$C$67)</f>
        <v>0</v>
      </c>
      <c r="Y37" s="15">
        <f>IF(Y$19&lt;Toimenpiteet!$C$67,Toimenpiteet!$C$66*100/Toimenpiteet!$C$67*Y$19,Toimenpiteet!$C$66*100/Toimenpiteet!$C$67*Toimenpiteet!$C$67)</f>
        <v>0</v>
      </c>
      <c r="Z37" s="15">
        <f>IF(Z$19&lt;Toimenpiteet!$C$67,Toimenpiteet!$C$66*100/Toimenpiteet!$C$67*Z$19,Toimenpiteet!$C$66*100/Toimenpiteet!$C$67*Toimenpiteet!$C$67)</f>
        <v>0</v>
      </c>
      <c r="AA37" s="15">
        <f>IF(AA$19&lt;Toimenpiteet!$C$67,Toimenpiteet!$C$66*100/Toimenpiteet!$C$67*AA$19,Toimenpiteet!$C$66*100/Toimenpiteet!$C$67*Toimenpiteet!$C$67)</f>
        <v>0</v>
      </c>
    </row>
    <row r="38" spans="2:27">
      <c r="C38" s="15">
        <f>IF(COUNTIF($C$10:C10,"x")=0,0,_xlfn.XLOOKUP(COUNTIF($C$10:C10,"x"),$C$19:$AA$19,$C$33:$AA$33))</f>
        <v>0</v>
      </c>
      <c r="D38" s="15">
        <f>IF(COUNTIF($C$10:D10,"x")=0,0,_xlfn.XLOOKUP(COUNTIF($C$10:D10,"x"),$C$19:$AA$19,$C$33:$AA$33))</f>
        <v>0</v>
      </c>
      <c r="E38" s="15">
        <f>IF(COUNTIF($C$10:E10,"x")=0,0,_xlfn.XLOOKUP(COUNTIF($C$10:E10,"x"),$C$19:$AA$19,$C$33:$AA$33))</f>
        <v>0</v>
      </c>
      <c r="F38" s="15">
        <f>IF(COUNTIF($C$10:F10,"x")=0,0,_xlfn.XLOOKUP(COUNTIF($C$10:F10,"x"),$C$19:$AA$19,$C$33:$AA$33))</f>
        <v>0</v>
      </c>
      <c r="G38" s="15">
        <f>IF(COUNTIF($C$10:G10,"x")=0,0,_xlfn.XLOOKUP(COUNTIF($C$10:G10,"x"),$C$19:$AA$19,$C$33:$AA$33))</f>
        <v>0</v>
      </c>
      <c r="H38" s="15">
        <f>IF(COUNTIF($C$10:H10,"x")=0,0,_xlfn.XLOOKUP(COUNTIF($C$10:H10,"x"),$C$19:$AA$19,$C$33:$AA$33))</f>
        <v>0</v>
      </c>
      <c r="I38" s="15">
        <f>IF(COUNTIF($C$10:I10,"x")=0,0,_xlfn.XLOOKUP(COUNTIF($C$10:I10,"x"),$C$19:$AA$19,$C$33:$AA$33))</f>
        <v>0</v>
      </c>
      <c r="J38" s="15">
        <f>IF(COUNTIF($C$10:J10,"x")=0,0,_xlfn.XLOOKUP(COUNTIF($C$10:J10,"x"),$C$19:$AA$19,$C$33:$AA$33))</f>
        <v>0</v>
      </c>
      <c r="K38" s="15">
        <f>IF(COUNTIF($C$10:K10,"x")=0,0,_xlfn.XLOOKUP(COUNTIF($C$10:K10,"x"),$C$19:$AA$19,$C$33:$AA$33))</f>
        <v>0</v>
      </c>
      <c r="L38" s="15">
        <f>IF(COUNTIF($C$10:L10,"x")=0,0,_xlfn.XLOOKUP(COUNTIF($C$10:L10,"x"),$C$19:$AA$19,$C$33:$AA$33))</f>
        <v>0</v>
      </c>
      <c r="M38" s="15">
        <f>IF(COUNTIF($C$10:M10,"x")=0,0,_xlfn.XLOOKUP(COUNTIF($C$10:M10,"x"),$C$19:$AA$19,$C$33:$AA$33))</f>
        <v>0</v>
      </c>
      <c r="N38" s="15">
        <f>IF(COUNTIF($C$10:N10,"x")=0,0,_xlfn.XLOOKUP(COUNTIF($C$10:N10,"x"),$C$19:$AA$19,$C$33:$AA$33))</f>
        <v>0</v>
      </c>
      <c r="O38" s="15">
        <f>IF(COUNTIF($C$10:O10,"x")=0,0,_xlfn.XLOOKUP(COUNTIF($C$10:O10,"x"),$C$19:$AA$19,$C$33:$AA$33))</f>
        <v>0</v>
      </c>
      <c r="P38" s="15">
        <f>IF(COUNTIF($C$10:P10,"x")=0,0,_xlfn.XLOOKUP(COUNTIF($C$10:P10,"x"),$C$19:$AA$19,$C$33:$AA$33))</f>
        <v>0</v>
      </c>
      <c r="Q38" s="15">
        <f>IF(COUNTIF($C$10:Q10,"x")=0,0,_xlfn.XLOOKUP(COUNTIF($C$10:Q10,"x"),$C$19:$AA$19,$C$33:$AA$33))</f>
        <v>0</v>
      </c>
      <c r="R38" s="15">
        <f>IF(COUNTIF($C$10:R10,"x")=0,0,_xlfn.XLOOKUP(COUNTIF($C$10:R10,"x"),$C$19:$AA$19,$C$33:$AA$33))</f>
        <v>0</v>
      </c>
      <c r="S38" s="15">
        <f>IF(COUNTIF($C$10:S10,"x")=0,0,_xlfn.XLOOKUP(COUNTIF($C$10:S10,"x"),$C$19:$AA$19,$C$33:$AA$33))</f>
        <v>0</v>
      </c>
      <c r="T38" s="15">
        <f>IF(COUNTIF($C$10:T10,"x")=0,0,_xlfn.XLOOKUP(COUNTIF($C$10:T10,"x"),$C$19:$AA$19,$C$33:$AA$33))</f>
        <v>0</v>
      </c>
      <c r="U38" s="15">
        <f>IF(COUNTIF($C$10:U10,"x")=0,0,_xlfn.XLOOKUP(COUNTIF($C$10:U10,"x"),$C$19:$AA$19,$C$33:$AA$33))</f>
        <v>0</v>
      </c>
      <c r="V38" s="15">
        <f>IF(COUNTIF($C$10:V10,"x")=0,0,_xlfn.XLOOKUP(COUNTIF($C$10:V10,"x"),$C$19:$AA$19,$C$33:$AA$33))</f>
        <v>0</v>
      </c>
      <c r="W38" s="15">
        <f>IF(COUNTIF($C$10:W10,"x")=0,0,_xlfn.XLOOKUP(COUNTIF($C$10:W10,"x"),$C$19:$AA$19,$C$33:$AA$33))</f>
        <v>0</v>
      </c>
      <c r="X38" s="15">
        <f>IF(COUNTIF($C$10:X10,"x")=0,0,_xlfn.XLOOKUP(COUNTIF($C$10:X10,"x"),$C$19:$AA$19,$C$33:$AA$33))</f>
        <v>0</v>
      </c>
      <c r="Y38" s="15">
        <f>IF(COUNTIF($C$10:Y10,"x")=0,0,_xlfn.XLOOKUP(COUNTIF($C$10:Y10,"x"),$C$19:$AA$19,$C$33:$AA$33))</f>
        <v>0</v>
      </c>
      <c r="Z38" s="15">
        <f>IF(COUNTIF($C$10:Z10,"x")=0,0,_xlfn.XLOOKUP(COUNTIF($C$10:Z10,"x"),$C$19:$AA$19,$C$33:$AA$33))</f>
        <v>0</v>
      </c>
      <c r="AA38" s="15">
        <f>IF(COUNTIF($C$10:AA10,"x")=0,0,_xlfn.XLOOKUP(COUNTIF($C$10:AA10,"x"),$C$19:$AA$19,$C$33:$AA$33))</f>
        <v>0</v>
      </c>
    </row>
    <row r="39" spans="2:27">
      <c r="B39" t="s">
        <v>68</v>
      </c>
      <c r="C39" s="15">
        <f>IF(C$19&lt;Toimenpiteet!$C$95,Toimenpiteet!$C$94*100/Toimenpiteet!$C$95*C$19,Toimenpiteet!$C$94*100/Toimenpiteet!$C$95*Toimenpiteet!$C$95)</f>
        <v>0</v>
      </c>
      <c r="D39" s="15">
        <f>IF(D$19&lt;Toimenpiteet!$C$95,Toimenpiteet!$C$94*100/Toimenpiteet!$C$95*D$19,Toimenpiteet!$C$94*100/Toimenpiteet!$C$95*Toimenpiteet!$C$95)</f>
        <v>0</v>
      </c>
      <c r="E39" s="15">
        <f>IF(E$19&lt;Toimenpiteet!$C$95,Toimenpiteet!$C$94*100/Toimenpiteet!$C$95*E$19,Toimenpiteet!$C$94*100/Toimenpiteet!$C$95*Toimenpiteet!$C$95)</f>
        <v>0</v>
      </c>
      <c r="F39" s="15">
        <f>IF(F$19&lt;Toimenpiteet!$C$95,Toimenpiteet!$C$94*100/Toimenpiteet!$C$95*F$19,Toimenpiteet!$C$94*100/Toimenpiteet!$C$95*Toimenpiteet!$C$95)</f>
        <v>0</v>
      </c>
      <c r="G39" s="15">
        <f>IF(G$19&lt;Toimenpiteet!$C$95,Toimenpiteet!$C$94*100/Toimenpiteet!$C$95*G$19,Toimenpiteet!$C$94*100/Toimenpiteet!$C$95*Toimenpiteet!$C$95)</f>
        <v>0</v>
      </c>
      <c r="H39" s="15">
        <f>IF(H$19&lt;Toimenpiteet!$C$95,Toimenpiteet!$C$94*100/Toimenpiteet!$C$95*H$19,Toimenpiteet!$C$94*100/Toimenpiteet!$C$95*Toimenpiteet!$C$95)</f>
        <v>0</v>
      </c>
      <c r="I39" s="15">
        <f>IF(I$19&lt;Toimenpiteet!$C$95,Toimenpiteet!$C$94*100/Toimenpiteet!$C$95*I$19,Toimenpiteet!$C$94*100/Toimenpiteet!$C$95*Toimenpiteet!$C$95)</f>
        <v>0</v>
      </c>
      <c r="J39" s="15">
        <f>IF(J$19&lt;Toimenpiteet!$C$95,Toimenpiteet!$C$94*100/Toimenpiteet!$C$95*J$19,Toimenpiteet!$C$94*100/Toimenpiteet!$C$95*Toimenpiteet!$C$95)</f>
        <v>0</v>
      </c>
      <c r="K39" s="15">
        <f>IF(K$19&lt;Toimenpiteet!$C$95,Toimenpiteet!$C$94*100/Toimenpiteet!$C$95*K$19,Toimenpiteet!$C$94*100/Toimenpiteet!$C$95*Toimenpiteet!$C$95)</f>
        <v>0</v>
      </c>
      <c r="L39" s="15">
        <f>IF(L$19&lt;Toimenpiteet!$C$95,Toimenpiteet!$C$94*100/Toimenpiteet!$C$95*L$19,Toimenpiteet!$C$94*100/Toimenpiteet!$C$95*Toimenpiteet!$C$95)</f>
        <v>0</v>
      </c>
      <c r="M39" s="15">
        <f>IF(M$19&lt;Toimenpiteet!$C$95,Toimenpiteet!$C$94*100/Toimenpiteet!$C$95*M$19,Toimenpiteet!$C$94*100/Toimenpiteet!$C$95*Toimenpiteet!$C$95)</f>
        <v>0</v>
      </c>
      <c r="N39" s="15">
        <f>IF(N$19&lt;Toimenpiteet!$C$95,Toimenpiteet!$C$94*100/Toimenpiteet!$C$95*N$19,Toimenpiteet!$C$94*100/Toimenpiteet!$C$95*Toimenpiteet!$C$95)</f>
        <v>0</v>
      </c>
      <c r="O39" s="15">
        <f>IF(O$19&lt;Toimenpiteet!$C$95,Toimenpiteet!$C$94*100/Toimenpiteet!$C$95*O$19,Toimenpiteet!$C$94*100/Toimenpiteet!$C$95*Toimenpiteet!$C$95)</f>
        <v>0</v>
      </c>
      <c r="P39" s="15">
        <f>IF(P$19&lt;Toimenpiteet!$C$95,Toimenpiteet!$C$94*100/Toimenpiteet!$C$95*P$19,Toimenpiteet!$C$94*100/Toimenpiteet!$C$95*Toimenpiteet!$C$95)</f>
        <v>0</v>
      </c>
      <c r="Q39" s="15">
        <f>IF(Q$19&lt;Toimenpiteet!$C$95,Toimenpiteet!$C$94*100/Toimenpiteet!$C$95*Q$19,Toimenpiteet!$C$94*100/Toimenpiteet!$C$95*Toimenpiteet!$C$95)</f>
        <v>0</v>
      </c>
      <c r="R39" s="15">
        <f>IF(R$19&lt;Toimenpiteet!$C$95,Toimenpiteet!$C$94*100/Toimenpiteet!$C$95*R$19,Toimenpiteet!$C$94*100/Toimenpiteet!$C$95*Toimenpiteet!$C$95)</f>
        <v>0</v>
      </c>
      <c r="S39" s="15">
        <f>IF(S$19&lt;Toimenpiteet!$C$95,Toimenpiteet!$C$94*100/Toimenpiteet!$C$95*S$19,Toimenpiteet!$C$94*100/Toimenpiteet!$C$95*Toimenpiteet!$C$95)</f>
        <v>0</v>
      </c>
      <c r="T39" s="15">
        <f>IF(T$19&lt;Toimenpiteet!$C$95,Toimenpiteet!$C$94*100/Toimenpiteet!$C$95*T$19,Toimenpiteet!$C$94*100/Toimenpiteet!$C$95*Toimenpiteet!$C$95)</f>
        <v>0</v>
      </c>
      <c r="U39" s="15">
        <f>IF(U$19&lt;Toimenpiteet!$C$95,Toimenpiteet!$C$94*100/Toimenpiteet!$C$95*U$19,Toimenpiteet!$C$94*100/Toimenpiteet!$C$95*Toimenpiteet!$C$95)</f>
        <v>0</v>
      </c>
      <c r="V39" s="15">
        <f>IF(V$19&lt;Toimenpiteet!$C$95,Toimenpiteet!$C$94*100/Toimenpiteet!$C$95*V$19,Toimenpiteet!$C$94*100/Toimenpiteet!$C$95*Toimenpiteet!$C$95)</f>
        <v>0</v>
      </c>
      <c r="W39" s="15">
        <f>IF(W$19&lt;Toimenpiteet!$C$95,Toimenpiteet!$C$94*100/Toimenpiteet!$C$95*W$19,Toimenpiteet!$C$94*100/Toimenpiteet!$C$95*Toimenpiteet!$C$95)</f>
        <v>0</v>
      </c>
      <c r="X39" s="15">
        <f>IF(X$19&lt;Toimenpiteet!$C$95,Toimenpiteet!$C$94*100/Toimenpiteet!$C$95*X$19,Toimenpiteet!$C$94*100/Toimenpiteet!$C$95*Toimenpiteet!$C$95)</f>
        <v>0</v>
      </c>
      <c r="Y39" s="15">
        <f>IF(Y$19&lt;Toimenpiteet!$C$95,Toimenpiteet!$C$94*100/Toimenpiteet!$C$95*Y$19,Toimenpiteet!$C$94*100/Toimenpiteet!$C$95*Toimenpiteet!$C$95)</f>
        <v>0</v>
      </c>
      <c r="Z39" s="15">
        <f>IF(Z$19&lt;Toimenpiteet!$C$95,Toimenpiteet!$C$94*100/Toimenpiteet!$C$95*Z$19,Toimenpiteet!$C$94*100/Toimenpiteet!$C$95*Toimenpiteet!$C$95)</f>
        <v>0</v>
      </c>
      <c r="AA39" s="15">
        <f>IF(AA$19&lt;Toimenpiteet!$C$95,Toimenpiteet!$C$94*100/Toimenpiteet!$C$95*AA$19,Toimenpiteet!$C$94*100/Toimenpiteet!$C$95*Toimenpiteet!$C$95)</f>
        <v>0</v>
      </c>
    </row>
    <row r="40" spans="2:27">
      <c r="B40" s="4"/>
      <c r="C40" s="63">
        <f>IF(COUNTIF($C$11:C11,"x")=0,0,_xlfn.XLOOKUP(COUNTIF($C$11:C11,"x"),$C$19:$AA$19,$C$33:$AA$33))</f>
        <v>0</v>
      </c>
      <c r="D40" s="63">
        <f>IF(COUNTIF($C$11:D11,"x")=0,0,_xlfn.XLOOKUP(COUNTIF($C$11:D11,"x"),$C$19:$AA$19,$C$33:$AA$33))</f>
        <v>0</v>
      </c>
      <c r="E40" s="63">
        <f>IF(COUNTIF($C$11:E11,"x")=0,0,_xlfn.XLOOKUP(COUNTIF($C$11:E11,"x"),$C$19:$AA$19,$C$33:$AA$33))</f>
        <v>0</v>
      </c>
      <c r="F40" s="63">
        <f>IF(COUNTIF($C$11:F11,"x")=0,0,_xlfn.XLOOKUP(COUNTIF($C$11:F11,"x"),$C$19:$AA$19,$C$33:$AA$33))</f>
        <v>0</v>
      </c>
      <c r="G40" s="63">
        <f>IF(COUNTIF($C$11:G11,"x")=0,0,_xlfn.XLOOKUP(COUNTIF($C$11:G11,"x"),$C$19:$AA$19,$C$33:$AA$33))</f>
        <v>0</v>
      </c>
      <c r="H40" s="63">
        <f>IF(COUNTIF($C$11:H11,"x")=0,0,_xlfn.XLOOKUP(COUNTIF($C$11:H11,"x"),$C$19:$AA$19,$C$33:$AA$33))</f>
        <v>0</v>
      </c>
      <c r="I40" s="63">
        <f>IF(COUNTIF($C$11:I11,"x")=0,0,_xlfn.XLOOKUP(COUNTIF($C$11:I11,"x"),$C$19:$AA$19,$C$33:$AA$33))</f>
        <v>0</v>
      </c>
      <c r="J40" s="63">
        <f>IF(COUNTIF($C$11:J11,"x")=0,0,_xlfn.XLOOKUP(COUNTIF($C$11:J11,"x"),$C$19:$AA$19,$C$33:$AA$33))</f>
        <v>0</v>
      </c>
      <c r="K40" s="63">
        <f>IF(COUNTIF($C$11:K11,"x")=0,0,_xlfn.XLOOKUP(COUNTIF($C$11:K11,"x"),$C$19:$AA$19,$C$33:$AA$33))</f>
        <v>0</v>
      </c>
      <c r="L40" s="63">
        <f>IF(COUNTIF($C$11:L11,"x")=0,0,_xlfn.XLOOKUP(COUNTIF($C$11:L11,"x"),$C$19:$AA$19,$C$33:$AA$33))</f>
        <v>0</v>
      </c>
      <c r="M40" s="63">
        <f>IF(COUNTIF($C$11:M11,"x")=0,0,_xlfn.XLOOKUP(COUNTIF($C$11:M11,"x"),$C$19:$AA$19,$C$33:$AA$33))</f>
        <v>0</v>
      </c>
      <c r="N40" s="63">
        <f>IF(COUNTIF($C$11:N11,"x")=0,0,_xlfn.XLOOKUP(COUNTIF($C$11:N11,"x"),$C$19:$AA$19,$C$33:$AA$33))</f>
        <v>0</v>
      </c>
      <c r="O40" s="63">
        <f>IF(COUNTIF($C$11:O11,"x")=0,0,_xlfn.XLOOKUP(COUNTIF($C$11:O11,"x"),$C$19:$AA$19,$C$33:$AA$33))</f>
        <v>0</v>
      </c>
      <c r="P40" s="63">
        <f>IF(COUNTIF($C$11:P11,"x")=0,0,_xlfn.XLOOKUP(COUNTIF($C$11:P11,"x"),$C$19:$AA$19,$C$33:$AA$33))</f>
        <v>0</v>
      </c>
      <c r="Q40" s="63">
        <f>IF(COUNTIF($C$11:Q11,"x")=0,0,_xlfn.XLOOKUP(COUNTIF($C$11:Q11,"x"),$C$19:$AA$19,$C$33:$AA$33))</f>
        <v>0</v>
      </c>
      <c r="R40" s="63">
        <f>IF(COUNTIF($C$11:R11,"x")=0,0,_xlfn.XLOOKUP(COUNTIF($C$11:R11,"x"),$C$19:$AA$19,$C$33:$AA$33))</f>
        <v>0</v>
      </c>
      <c r="S40" s="63">
        <f>IF(COUNTIF($C$11:S11,"x")=0,0,_xlfn.XLOOKUP(COUNTIF($C$11:S11,"x"),$C$19:$AA$19,$C$33:$AA$33))</f>
        <v>0</v>
      </c>
      <c r="T40" s="63">
        <f>IF(COUNTIF($C$11:T11,"x")=0,0,_xlfn.XLOOKUP(COUNTIF($C$11:T11,"x"),$C$19:$AA$19,$C$33:$AA$33))</f>
        <v>0</v>
      </c>
      <c r="U40" s="63">
        <f>IF(COUNTIF($C$11:U11,"x")=0,0,_xlfn.XLOOKUP(COUNTIF($C$11:U11,"x"),$C$19:$AA$19,$C$33:$AA$33))</f>
        <v>0</v>
      </c>
      <c r="V40" s="63">
        <f>IF(COUNTIF($C$11:V11,"x")=0,0,_xlfn.XLOOKUP(COUNTIF($C$11:V11,"x"),$C$19:$AA$19,$C$33:$AA$33))</f>
        <v>0</v>
      </c>
      <c r="W40" s="63">
        <f>IF(COUNTIF($C$11:W11,"x")=0,0,_xlfn.XLOOKUP(COUNTIF($C$11:W11,"x"),$C$19:$AA$19,$C$33:$AA$33))</f>
        <v>0</v>
      </c>
      <c r="X40" s="63">
        <f>IF(COUNTIF($C$11:X11,"x")=0,0,_xlfn.XLOOKUP(COUNTIF($C$11:X11,"x"),$C$19:$AA$19,$C$33:$AA$33))</f>
        <v>0</v>
      </c>
      <c r="Y40" s="63">
        <f>IF(COUNTIF($C$11:Y11,"x")=0,0,_xlfn.XLOOKUP(COUNTIF($C$11:Y11,"x"),$C$19:$AA$19,$C$33:$AA$33))</f>
        <v>0</v>
      </c>
      <c r="Z40" s="63">
        <f>IF(COUNTIF($C$11:Z11,"x")=0,0,_xlfn.XLOOKUP(COUNTIF($C$11:Z11,"x"),$C$19:$AA$19,$C$33:$AA$33))</f>
        <v>0</v>
      </c>
      <c r="AA40" s="63">
        <f>IF(COUNTIF($C$11:AA11,"x")=0,0,_xlfn.XLOOKUP(COUNTIF($C$11:AA11,"x"),$C$19:$AA$19,$C$33:$AA$33))</f>
        <v>0</v>
      </c>
    </row>
    <row r="41" spans="2:27" ht="15.75" thickBot="1">
      <c r="B41" s="12" t="s">
        <v>69</v>
      </c>
      <c r="C41" s="65">
        <f t="shared" ref="C41:Z41" si="19">IF(SUM(C34+C36+C38+C40)&lt;=-100,-0.99,IF(SUM(C34+C36+C38+C40)&gt;=100,0.99,SUM(C34+C36+C38+C40)/100))</f>
        <v>0</v>
      </c>
      <c r="D41" s="65">
        <f t="shared" si="19"/>
        <v>0</v>
      </c>
      <c r="E41" s="65">
        <f t="shared" si="19"/>
        <v>0</v>
      </c>
      <c r="F41" s="65">
        <f t="shared" si="19"/>
        <v>0</v>
      </c>
      <c r="G41" s="65">
        <f t="shared" si="19"/>
        <v>0</v>
      </c>
      <c r="H41" s="65">
        <f t="shared" si="19"/>
        <v>0</v>
      </c>
      <c r="I41" s="65">
        <f t="shared" si="19"/>
        <v>0</v>
      </c>
      <c r="J41" s="65">
        <f t="shared" si="19"/>
        <v>0</v>
      </c>
      <c r="K41" s="65">
        <f t="shared" si="19"/>
        <v>0</v>
      </c>
      <c r="L41" s="65">
        <f t="shared" si="19"/>
        <v>0</v>
      </c>
      <c r="M41" s="65">
        <f t="shared" si="19"/>
        <v>0</v>
      </c>
      <c r="N41" s="65">
        <f t="shared" si="19"/>
        <v>0</v>
      </c>
      <c r="O41" s="65">
        <f t="shared" si="19"/>
        <v>0</v>
      </c>
      <c r="P41" s="65">
        <f t="shared" si="19"/>
        <v>0</v>
      </c>
      <c r="Q41" s="65">
        <f t="shared" si="19"/>
        <v>0</v>
      </c>
      <c r="R41" s="65">
        <f t="shared" si="19"/>
        <v>0</v>
      </c>
      <c r="S41" s="65">
        <f t="shared" si="19"/>
        <v>0</v>
      </c>
      <c r="T41" s="65">
        <f t="shared" si="19"/>
        <v>0</v>
      </c>
      <c r="U41" s="65">
        <f t="shared" si="19"/>
        <v>0</v>
      </c>
      <c r="V41" s="65">
        <f t="shared" si="19"/>
        <v>0</v>
      </c>
      <c r="W41" s="65">
        <f t="shared" si="19"/>
        <v>0</v>
      </c>
      <c r="X41" s="65">
        <f t="shared" si="19"/>
        <v>0</v>
      </c>
      <c r="Y41" s="65">
        <f t="shared" si="19"/>
        <v>0</v>
      </c>
      <c r="Z41" s="65">
        <f t="shared" si="19"/>
        <v>0</v>
      </c>
      <c r="AA41" s="65">
        <f>IF(SUM(AA34+AA36+AA38+AA40)&lt;=-100,-0.99,IF(SUM(AA34+AA36+AA38+AA40)&gt;=100,0.99,SUM(AA34+AA36+AA38+AA40)/100))</f>
        <v>0</v>
      </c>
    </row>
    <row r="42" spans="2:27" ht="15.75" thickTop="1"/>
    <row r="53" spans="2:265">
      <c r="EY53" s="11"/>
    </row>
    <row r="54" spans="2:265">
      <c r="EY54" s="11"/>
    </row>
    <row r="55" spans="2:265">
      <c r="EY55" s="11"/>
    </row>
    <row r="56" spans="2:265">
      <c r="EY56" s="11"/>
    </row>
    <row r="57" spans="2:265" ht="15.75">
      <c r="B57" s="40" t="s">
        <v>70</v>
      </c>
    </row>
    <row r="58" spans="2:265">
      <c r="B58" s="1"/>
    </row>
    <row r="59" spans="2:265" ht="15.75" thickBot="1">
      <c r="B59" s="42" t="s">
        <v>71</v>
      </c>
      <c r="C59" s="12"/>
      <c r="D59" s="12"/>
      <c r="E59" s="12"/>
      <c r="F59" s="12"/>
      <c r="G59" s="12"/>
      <c r="H59" s="12"/>
      <c r="I59" s="12"/>
      <c r="J59" s="12"/>
      <c r="K59" s="12"/>
      <c r="L59" s="12"/>
      <c r="M59" s="12"/>
      <c r="N59" s="12"/>
      <c r="O59" s="12"/>
      <c r="P59" s="12"/>
      <c r="Q59" s="12"/>
      <c r="R59" s="12"/>
      <c r="S59" s="12"/>
      <c r="T59" s="12"/>
      <c r="U59" s="12"/>
      <c r="V59" s="12"/>
      <c r="W59" s="12"/>
      <c r="X59" s="12"/>
      <c r="Y59" s="12"/>
      <c r="Z59" s="12"/>
      <c r="AB59" s="42" t="s">
        <v>53</v>
      </c>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B59" s="42" t="s">
        <v>56</v>
      </c>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B59" s="42" t="s">
        <v>72</v>
      </c>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B59" s="42" t="s">
        <v>58</v>
      </c>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B59" s="42" t="s">
        <v>73</v>
      </c>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B59" s="42" t="s">
        <v>74</v>
      </c>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B59" s="42" t="s">
        <v>75</v>
      </c>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B59" s="42" t="s">
        <v>76</v>
      </c>
      <c r="HC59" s="12"/>
      <c r="HE59" s="42" t="s">
        <v>77</v>
      </c>
      <c r="HF59" s="12"/>
      <c r="HG59" s="12"/>
      <c r="HH59" s="12"/>
      <c r="HI59" s="12"/>
      <c r="HJ59" s="12"/>
      <c r="HK59" s="12"/>
      <c r="HL59" s="12"/>
      <c r="HM59" s="12"/>
      <c r="HN59" s="12"/>
      <c r="HO59" s="12"/>
      <c r="HP59" s="12"/>
      <c r="HQ59" s="12"/>
      <c r="HR59" s="12"/>
      <c r="HS59" s="12"/>
      <c r="HT59" s="12"/>
      <c r="HU59" s="12"/>
      <c r="HV59" s="12"/>
      <c r="HW59" s="12"/>
      <c r="HX59" s="12"/>
      <c r="HY59" s="12"/>
      <c r="HZ59" s="12"/>
      <c r="IA59" s="12"/>
      <c r="IB59" s="12"/>
      <c r="IC59" s="12"/>
      <c r="ID59" s="12"/>
      <c r="IE59" s="12"/>
      <c r="IG59" s="42" t="s">
        <v>78</v>
      </c>
      <c r="IH59" s="12"/>
      <c r="II59" s="12"/>
      <c r="IJ59" s="12"/>
      <c r="IK59" s="12"/>
      <c r="IL59" s="12"/>
      <c r="IM59" s="12"/>
      <c r="IN59" s="12"/>
      <c r="IO59" s="12"/>
      <c r="IP59" s="12"/>
      <c r="IQ59" s="12"/>
      <c r="IR59" s="12"/>
      <c r="IS59" s="12"/>
      <c r="IT59" s="12"/>
      <c r="IU59" s="12"/>
      <c r="IV59" s="12"/>
      <c r="IW59" s="12"/>
      <c r="IX59" s="12"/>
      <c r="IY59" s="12"/>
      <c r="IZ59" s="12"/>
      <c r="JA59" s="12"/>
      <c r="JB59" s="12"/>
      <c r="JC59" s="12"/>
      <c r="JD59" s="12"/>
      <c r="JE59" s="12"/>
    </row>
    <row r="60" spans="2:265" ht="15.75" thickTop="1">
      <c r="B60" t="s">
        <v>48</v>
      </c>
      <c r="E60" s="4"/>
      <c r="F60" s="4"/>
      <c r="G60" s="4"/>
      <c r="H60" s="4"/>
      <c r="I60" s="4"/>
      <c r="J60" s="4"/>
      <c r="K60" s="4"/>
      <c r="L60" s="4"/>
      <c r="M60" s="4"/>
      <c r="N60" s="8"/>
      <c r="O60" s="4"/>
      <c r="P60" s="4"/>
      <c r="Q60" s="4"/>
      <c r="R60" s="4"/>
      <c r="S60" s="4"/>
      <c r="T60" s="4"/>
      <c r="U60" s="4"/>
      <c r="V60" s="4"/>
      <c r="W60" s="4"/>
      <c r="X60" s="8"/>
      <c r="Y60" s="4"/>
      <c r="Z60" s="4"/>
      <c r="AB60" s="4" t="s">
        <v>48</v>
      </c>
      <c r="AC60" s="58"/>
      <c r="AD60" s="17"/>
      <c r="AE60" s="4"/>
      <c r="AF60" s="4"/>
      <c r="AG60" s="4"/>
      <c r="AH60" s="4"/>
      <c r="AI60" s="4"/>
      <c r="AJ60" s="4"/>
      <c r="AK60" s="4"/>
      <c r="AL60" s="4"/>
      <c r="AM60" s="4"/>
      <c r="AN60" s="8"/>
      <c r="AO60" s="4"/>
      <c r="AP60" s="4"/>
      <c r="AQ60" s="4"/>
      <c r="AR60" s="4"/>
      <c r="AS60" s="4"/>
      <c r="AT60" s="4"/>
      <c r="AU60" s="4"/>
      <c r="AV60" s="4"/>
      <c r="AW60" s="4"/>
      <c r="AX60" s="8"/>
      <c r="AY60" s="4"/>
      <c r="AZ60" s="4"/>
      <c r="BB60" s="4" t="s">
        <v>48</v>
      </c>
      <c r="BC60" s="17"/>
      <c r="BD60" s="17"/>
      <c r="BE60" s="4"/>
      <c r="BF60" s="4"/>
      <c r="BG60" s="4"/>
      <c r="BH60" s="4"/>
      <c r="BI60" s="4"/>
      <c r="BJ60" s="4"/>
      <c r="BK60" s="4"/>
      <c r="BL60" s="4"/>
      <c r="BM60" s="4"/>
      <c r="BN60" s="8"/>
      <c r="BO60" s="4"/>
      <c r="BP60" s="4"/>
      <c r="BQ60" s="4"/>
      <c r="BR60" s="4"/>
      <c r="BS60" s="4"/>
      <c r="BT60" s="4"/>
      <c r="BU60" s="4"/>
      <c r="BV60" s="4"/>
      <c r="BW60" s="4"/>
      <c r="BX60" s="8"/>
      <c r="BY60" s="4"/>
      <c r="BZ60" s="4"/>
      <c r="CB60" s="4" t="s">
        <v>48</v>
      </c>
      <c r="CC60" s="4"/>
      <c r="CD60" s="4"/>
      <c r="CE60" s="4"/>
      <c r="CF60" s="4"/>
      <c r="CG60" s="4"/>
      <c r="CH60" s="4"/>
      <c r="CI60" s="4"/>
      <c r="CJ60" s="4"/>
      <c r="CK60" s="4"/>
      <c r="CL60" s="4"/>
      <c r="CM60" s="4"/>
      <c r="CN60" s="8"/>
      <c r="CO60" s="4"/>
      <c r="CP60" s="4"/>
      <c r="CQ60" s="4"/>
      <c r="CR60" s="4"/>
      <c r="CS60" s="4"/>
      <c r="CT60" s="4"/>
      <c r="CU60" s="4"/>
      <c r="CV60" s="4"/>
      <c r="CW60" s="4"/>
      <c r="CX60" s="8"/>
      <c r="CY60" s="4"/>
      <c r="CZ60" s="4"/>
      <c r="DB60" s="4" t="s">
        <v>48</v>
      </c>
      <c r="DC60" s="4"/>
      <c r="DD60" s="4"/>
      <c r="DE60" s="4"/>
      <c r="DF60" s="4"/>
      <c r="DG60" s="4"/>
      <c r="DH60" s="4"/>
      <c r="DI60" s="4"/>
      <c r="DJ60" s="4"/>
      <c r="DK60" s="4"/>
      <c r="DL60" s="8"/>
      <c r="DM60" s="4"/>
      <c r="DN60" s="4"/>
      <c r="DO60" s="4"/>
      <c r="DP60" s="4"/>
      <c r="DQ60" s="4"/>
      <c r="DR60" s="4"/>
      <c r="DS60" s="4"/>
      <c r="DT60" s="4"/>
      <c r="DU60" s="4"/>
      <c r="DV60" s="8"/>
      <c r="DW60" s="4"/>
      <c r="DX60" s="4"/>
      <c r="DY60" s="4"/>
      <c r="DZ60" s="4"/>
      <c r="EB60" s="4" t="s">
        <v>48</v>
      </c>
      <c r="EC60" s="4"/>
      <c r="ED60" s="4"/>
      <c r="EE60" s="4"/>
      <c r="EF60" s="4"/>
      <c r="EG60" s="4"/>
      <c r="EH60" s="4"/>
      <c r="EI60" s="4"/>
      <c r="EJ60" s="4"/>
      <c r="EK60" s="4"/>
      <c r="EL60" s="8"/>
      <c r="EM60" s="4"/>
      <c r="EN60" s="4"/>
      <c r="EO60" s="4"/>
      <c r="EP60" s="4"/>
      <c r="EQ60" s="4"/>
      <c r="ER60" s="4"/>
      <c r="ES60" s="4"/>
      <c r="ET60" s="4"/>
      <c r="EU60" s="4"/>
      <c r="EV60" s="8"/>
      <c r="EW60" s="4"/>
      <c r="EX60" s="4"/>
      <c r="EY60" s="4"/>
      <c r="EZ60" s="4"/>
      <c r="FB60" s="4" t="s">
        <v>48</v>
      </c>
      <c r="FC60" s="4"/>
      <c r="FD60" s="4"/>
      <c r="FE60" s="4"/>
      <c r="FF60" s="4"/>
      <c r="FG60" s="4"/>
      <c r="FH60" s="4"/>
      <c r="FI60" s="4"/>
      <c r="FJ60" s="4"/>
      <c r="FK60" s="4"/>
      <c r="FL60" s="8"/>
      <c r="FM60" s="4"/>
      <c r="FN60" s="4"/>
      <c r="FO60" s="4"/>
      <c r="FP60" s="4"/>
      <c r="FQ60" s="4"/>
      <c r="FR60" s="4"/>
      <c r="FS60" s="4"/>
      <c r="FT60" s="4"/>
      <c r="FU60" s="4"/>
      <c r="FV60" s="8"/>
      <c r="FW60" s="4"/>
      <c r="FX60" s="4"/>
      <c r="FY60" s="4"/>
      <c r="FZ60" s="4"/>
      <c r="GB60" s="4" t="s">
        <v>48</v>
      </c>
      <c r="GC60" s="4"/>
      <c r="GD60" s="4"/>
      <c r="GE60" s="4"/>
      <c r="GF60" s="4"/>
      <c r="GG60" s="4"/>
      <c r="GH60" s="4"/>
      <c r="GI60" s="4"/>
      <c r="GJ60" s="4"/>
      <c r="GK60" s="4"/>
      <c r="GL60" s="8"/>
      <c r="GM60" s="4"/>
      <c r="GN60" s="4"/>
      <c r="GO60" s="4"/>
      <c r="GP60" s="4"/>
      <c r="GQ60" s="4"/>
      <c r="GR60" s="4"/>
      <c r="GS60" s="4"/>
      <c r="GT60" s="4"/>
      <c r="GU60" s="4"/>
      <c r="GV60" s="8"/>
      <c r="GW60" s="4"/>
      <c r="GX60" s="4"/>
      <c r="GY60" s="4"/>
      <c r="GZ60" s="4"/>
      <c r="HG60" s="19" t="s">
        <v>48</v>
      </c>
      <c r="HH60" s="4"/>
      <c r="HI60" s="4"/>
      <c r="HJ60" s="4"/>
      <c r="HK60" s="4"/>
      <c r="HL60" s="4"/>
      <c r="HM60" s="4"/>
      <c r="HN60" s="4"/>
      <c r="HO60" s="4"/>
      <c r="HP60" s="4"/>
      <c r="HQ60" s="4"/>
      <c r="HR60" s="4"/>
      <c r="HS60" s="4"/>
      <c r="HT60" s="4"/>
      <c r="HU60" s="4"/>
      <c r="HV60" s="4"/>
      <c r="HW60" s="4"/>
      <c r="HX60" s="4"/>
      <c r="HY60" s="4"/>
      <c r="HZ60" s="4"/>
      <c r="IA60" s="4"/>
      <c r="IB60" s="4"/>
      <c r="IC60" s="4"/>
      <c r="ID60" s="4"/>
      <c r="IE60" s="4"/>
      <c r="IG60" s="19" t="s">
        <v>48</v>
      </c>
      <c r="IH60" s="4"/>
      <c r="II60" s="4"/>
      <c r="IJ60" s="4"/>
      <c r="IK60" s="4"/>
      <c r="IL60" s="4"/>
      <c r="IM60" s="4"/>
      <c r="IN60" s="4"/>
      <c r="IO60" s="4"/>
      <c r="IP60" s="4"/>
      <c r="IQ60" s="4"/>
      <c r="IR60" s="4"/>
      <c r="IS60" s="4"/>
      <c r="IT60" s="4"/>
      <c r="IU60" s="4"/>
      <c r="IV60" s="4"/>
      <c r="IW60" s="4"/>
      <c r="IX60" s="4"/>
      <c r="IY60" s="4"/>
      <c r="IZ60" s="4"/>
      <c r="JA60" s="4"/>
      <c r="JB60" s="4"/>
      <c r="JC60" s="4"/>
      <c r="JD60" s="4"/>
      <c r="JE60" s="4"/>
    </row>
    <row r="61" spans="2:265">
      <c r="B61" s="30">
        <v>1</v>
      </c>
      <c r="C61" s="30">
        <v>2</v>
      </c>
      <c r="D61" s="30">
        <v>3</v>
      </c>
      <c r="E61" s="30">
        <v>4</v>
      </c>
      <c r="F61" s="30">
        <v>5</v>
      </c>
      <c r="G61" s="30">
        <v>6</v>
      </c>
      <c r="H61" s="30">
        <v>7</v>
      </c>
      <c r="I61" s="30">
        <v>8</v>
      </c>
      <c r="J61" s="30">
        <v>9</v>
      </c>
      <c r="K61" s="30">
        <v>10</v>
      </c>
      <c r="L61" s="30">
        <v>11</v>
      </c>
      <c r="M61" s="30">
        <v>12</v>
      </c>
      <c r="N61" s="30">
        <v>13</v>
      </c>
      <c r="O61" s="30">
        <v>14</v>
      </c>
      <c r="P61" s="30">
        <v>15</v>
      </c>
      <c r="Q61" s="30">
        <v>16</v>
      </c>
      <c r="R61" s="30">
        <v>17</v>
      </c>
      <c r="S61" s="30">
        <v>18</v>
      </c>
      <c r="T61" s="30">
        <v>19</v>
      </c>
      <c r="U61" s="30">
        <v>20</v>
      </c>
      <c r="V61" s="30">
        <v>21</v>
      </c>
      <c r="W61" s="30">
        <v>22</v>
      </c>
      <c r="X61" s="30">
        <v>23</v>
      </c>
      <c r="Y61" s="30">
        <v>24</v>
      </c>
      <c r="Z61" s="30">
        <v>25</v>
      </c>
      <c r="AB61" s="30">
        <v>1</v>
      </c>
      <c r="AC61" s="30">
        <v>2</v>
      </c>
      <c r="AD61" s="30">
        <v>3</v>
      </c>
      <c r="AE61" s="30">
        <v>4</v>
      </c>
      <c r="AF61" s="30">
        <v>5</v>
      </c>
      <c r="AG61" s="30">
        <v>6</v>
      </c>
      <c r="AH61" s="30">
        <v>7</v>
      </c>
      <c r="AI61" s="30">
        <v>8</v>
      </c>
      <c r="AJ61" s="30">
        <v>9</v>
      </c>
      <c r="AK61" s="30">
        <v>10</v>
      </c>
      <c r="AL61" s="30">
        <v>11</v>
      </c>
      <c r="AM61" s="30">
        <v>12</v>
      </c>
      <c r="AN61" s="30">
        <v>13</v>
      </c>
      <c r="AO61" s="30">
        <v>14</v>
      </c>
      <c r="AP61" s="30">
        <v>15</v>
      </c>
      <c r="AQ61" s="30">
        <v>16</v>
      </c>
      <c r="AR61" s="30">
        <v>17</v>
      </c>
      <c r="AS61" s="30">
        <v>18</v>
      </c>
      <c r="AT61" s="30">
        <v>19</v>
      </c>
      <c r="AU61" s="30">
        <v>20</v>
      </c>
      <c r="AV61" s="30">
        <v>21</v>
      </c>
      <c r="AW61" s="30">
        <v>22</v>
      </c>
      <c r="AX61" s="30">
        <v>23</v>
      </c>
      <c r="AY61" s="30">
        <v>24</v>
      </c>
      <c r="AZ61" s="30">
        <v>25</v>
      </c>
      <c r="BB61" s="14">
        <v>1</v>
      </c>
      <c r="BC61" s="14">
        <v>2</v>
      </c>
      <c r="BD61" s="14">
        <v>3</v>
      </c>
      <c r="BE61" s="14">
        <v>4</v>
      </c>
      <c r="BF61" s="14">
        <v>5</v>
      </c>
      <c r="BG61" s="14">
        <v>6</v>
      </c>
      <c r="BH61" s="14">
        <v>7</v>
      </c>
      <c r="BI61" s="14">
        <v>8</v>
      </c>
      <c r="BJ61" s="14">
        <v>9</v>
      </c>
      <c r="BK61" s="14">
        <v>10</v>
      </c>
      <c r="BL61" s="14">
        <v>11</v>
      </c>
      <c r="BM61" s="14">
        <v>12</v>
      </c>
      <c r="BN61" s="14">
        <v>13</v>
      </c>
      <c r="BO61" s="14">
        <v>14</v>
      </c>
      <c r="BP61" s="14">
        <v>15</v>
      </c>
      <c r="BQ61" s="14">
        <v>16</v>
      </c>
      <c r="BR61" s="14">
        <v>17</v>
      </c>
      <c r="BS61" s="14">
        <v>18</v>
      </c>
      <c r="BT61" s="14">
        <v>19</v>
      </c>
      <c r="BU61" s="14">
        <v>20</v>
      </c>
      <c r="BV61" s="14">
        <v>21</v>
      </c>
      <c r="BW61" s="14">
        <v>22</v>
      </c>
      <c r="BX61" s="14">
        <v>23</v>
      </c>
      <c r="BY61" s="14">
        <v>24</v>
      </c>
      <c r="BZ61" s="14">
        <v>25</v>
      </c>
      <c r="CB61" s="30">
        <v>1</v>
      </c>
      <c r="CC61" s="30">
        <v>2</v>
      </c>
      <c r="CD61" s="30">
        <v>3</v>
      </c>
      <c r="CE61" s="30">
        <v>4</v>
      </c>
      <c r="CF61" s="30">
        <v>5</v>
      </c>
      <c r="CG61" s="30">
        <v>6</v>
      </c>
      <c r="CH61" s="30">
        <v>7</v>
      </c>
      <c r="CI61" s="30">
        <v>8</v>
      </c>
      <c r="CJ61" s="30">
        <v>9</v>
      </c>
      <c r="CK61" s="30">
        <v>10</v>
      </c>
      <c r="CL61" s="30">
        <v>11</v>
      </c>
      <c r="CM61" s="30">
        <v>12</v>
      </c>
      <c r="CN61" s="30">
        <v>13</v>
      </c>
      <c r="CO61" s="30">
        <v>14</v>
      </c>
      <c r="CP61" s="30">
        <v>15</v>
      </c>
      <c r="CQ61" s="30">
        <v>16</v>
      </c>
      <c r="CR61" s="30">
        <v>17</v>
      </c>
      <c r="CS61" s="30">
        <v>18</v>
      </c>
      <c r="CT61" s="30">
        <v>19</v>
      </c>
      <c r="CU61" s="30">
        <v>20</v>
      </c>
      <c r="CV61" s="30">
        <v>21</v>
      </c>
      <c r="CW61" s="30">
        <v>22</v>
      </c>
      <c r="CX61" s="30">
        <v>23</v>
      </c>
      <c r="CY61" s="30">
        <v>24</v>
      </c>
      <c r="CZ61" s="30">
        <v>25</v>
      </c>
      <c r="DB61" s="30">
        <v>1</v>
      </c>
      <c r="DC61" s="30">
        <v>2</v>
      </c>
      <c r="DD61" s="30">
        <v>3</v>
      </c>
      <c r="DE61" s="30">
        <v>4</v>
      </c>
      <c r="DF61" s="30">
        <v>5</v>
      </c>
      <c r="DG61" s="30">
        <v>6</v>
      </c>
      <c r="DH61" s="30">
        <v>7</v>
      </c>
      <c r="DI61" s="30">
        <v>8</v>
      </c>
      <c r="DJ61" s="30">
        <v>9</v>
      </c>
      <c r="DK61" s="30">
        <v>10</v>
      </c>
      <c r="DL61" s="30">
        <v>11</v>
      </c>
      <c r="DM61" s="30">
        <v>12</v>
      </c>
      <c r="DN61" s="30">
        <v>13</v>
      </c>
      <c r="DO61" s="30">
        <v>14</v>
      </c>
      <c r="DP61" s="30">
        <v>15</v>
      </c>
      <c r="DQ61" s="30">
        <v>16</v>
      </c>
      <c r="DR61" s="30">
        <v>17</v>
      </c>
      <c r="DS61" s="30">
        <v>18</v>
      </c>
      <c r="DT61" s="30">
        <v>19</v>
      </c>
      <c r="DU61" s="30">
        <v>20</v>
      </c>
      <c r="DV61" s="30">
        <v>21</v>
      </c>
      <c r="DW61" s="30">
        <v>22</v>
      </c>
      <c r="DX61" s="30">
        <v>23</v>
      </c>
      <c r="DY61" s="30">
        <v>24</v>
      </c>
      <c r="DZ61" s="30">
        <v>25</v>
      </c>
      <c r="EB61" s="30">
        <v>1</v>
      </c>
      <c r="EC61" s="30">
        <v>2</v>
      </c>
      <c r="ED61" s="30">
        <v>3</v>
      </c>
      <c r="EE61" s="30">
        <v>4</v>
      </c>
      <c r="EF61" s="30">
        <v>5</v>
      </c>
      <c r="EG61" s="30">
        <v>6</v>
      </c>
      <c r="EH61" s="30">
        <v>7</v>
      </c>
      <c r="EI61" s="30">
        <v>8</v>
      </c>
      <c r="EJ61" s="30">
        <v>9</v>
      </c>
      <c r="EK61" s="30">
        <v>10</v>
      </c>
      <c r="EL61" s="30">
        <v>11</v>
      </c>
      <c r="EM61" s="30">
        <v>12</v>
      </c>
      <c r="EN61" s="30">
        <v>13</v>
      </c>
      <c r="EO61" s="30">
        <v>14</v>
      </c>
      <c r="EP61" s="30">
        <v>15</v>
      </c>
      <c r="EQ61" s="30">
        <v>16</v>
      </c>
      <c r="ER61" s="30">
        <v>17</v>
      </c>
      <c r="ES61" s="30">
        <v>18</v>
      </c>
      <c r="ET61" s="30">
        <v>19</v>
      </c>
      <c r="EU61" s="30">
        <v>20</v>
      </c>
      <c r="EV61" s="30">
        <v>21</v>
      </c>
      <c r="EW61" s="30">
        <v>22</v>
      </c>
      <c r="EX61" s="30">
        <v>23</v>
      </c>
      <c r="EY61" s="30">
        <v>24</v>
      </c>
      <c r="EZ61" s="30">
        <v>25</v>
      </c>
      <c r="FA61" s="14"/>
      <c r="FB61" s="30">
        <v>1</v>
      </c>
      <c r="FC61" s="30">
        <v>2</v>
      </c>
      <c r="FD61" s="30">
        <v>3</v>
      </c>
      <c r="FE61" s="30">
        <v>4</v>
      </c>
      <c r="FF61" s="30">
        <v>5</v>
      </c>
      <c r="FG61" s="30">
        <v>6</v>
      </c>
      <c r="FH61" s="30">
        <v>7</v>
      </c>
      <c r="FI61" s="30">
        <v>8</v>
      </c>
      <c r="FJ61" s="30">
        <v>9</v>
      </c>
      <c r="FK61" s="30">
        <v>10</v>
      </c>
      <c r="FL61" s="30">
        <v>11</v>
      </c>
      <c r="FM61" s="30">
        <v>12</v>
      </c>
      <c r="FN61" s="30">
        <v>13</v>
      </c>
      <c r="FO61" s="30">
        <v>14</v>
      </c>
      <c r="FP61" s="30">
        <v>15</v>
      </c>
      <c r="FQ61" s="30">
        <v>16</v>
      </c>
      <c r="FR61" s="30">
        <v>17</v>
      </c>
      <c r="FS61" s="30">
        <v>18</v>
      </c>
      <c r="FT61" s="30">
        <v>19</v>
      </c>
      <c r="FU61" s="30">
        <v>20</v>
      </c>
      <c r="FV61" s="30">
        <v>21</v>
      </c>
      <c r="FW61" s="30">
        <v>22</v>
      </c>
      <c r="FX61" s="30">
        <v>23</v>
      </c>
      <c r="FY61" s="30">
        <v>24</v>
      </c>
      <c r="FZ61" s="30">
        <v>25</v>
      </c>
      <c r="GB61" s="30">
        <v>1</v>
      </c>
      <c r="GC61" s="30">
        <v>2</v>
      </c>
      <c r="GD61" s="30">
        <v>3</v>
      </c>
      <c r="GE61" s="30">
        <v>4</v>
      </c>
      <c r="GF61" s="30">
        <v>5</v>
      </c>
      <c r="GG61" s="30">
        <v>6</v>
      </c>
      <c r="GH61" s="30">
        <v>7</v>
      </c>
      <c r="GI61" s="30">
        <v>8</v>
      </c>
      <c r="GJ61" s="30">
        <v>9</v>
      </c>
      <c r="GK61" s="30">
        <v>10</v>
      </c>
      <c r="GL61" s="30">
        <v>11</v>
      </c>
      <c r="GM61" s="30">
        <v>12</v>
      </c>
      <c r="GN61" s="30">
        <v>13</v>
      </c>
      <c r="GO61" s="30">
        <v>14</v>
      </c>
      <c r="GP61" s="30">
        <v>15</v>
      </c>
      <c r="GQ61" s="30">
        <v>16</v>
      </c>
      <c r="GR61" s="30">
        <v>17</v>
      </c>
      <c r="GS61" s="30">
        <v>18</v>
      </c>
      <c r="GT61" s="30">
        <v>19</v>
      </c>
      <c r="GU61" s="30">
        <v>20</v>
      </c>
      <c r="GV61" s="30">
        <v>21</v>
      </c>
      <c r="GW61" s="30">
        <v>22</v>
      </c>
      <c r="GX61" s="30">
        <v>23</v>
      </c>
      <c r="GY61" s="30">
        <v>24</v>
      </c>
      <c r="GZ61" s="30">
        <v>25</v>
      </c>
      <c r="HA61" s="14"/>
      <c r="HB61" s="30" t="s">
        <v>74</v>
      </c>
      <c r="HC61" s="30" t="s">
        <v>79</v>
      </c>
      <c r="HE61" s="33"/>
      <c r="HF61" s="33"/>
      <c r="HG61" s="30">
        <v>1</v>
      </c>
      <c r="HH61" s="30">
        <v>2</v>
      </c>
      <c r="HI61" s="30">
        <v>3</v>
      </c>
      <c r="HJ61" s="30">
        <v>4</v>
      </c>
      <c r="HK61" s="30">
        <v>5</v>
      </c>
      <c r="HL61" s="30">
        <v>6</v>
      </c>
      <c r="HM61" s="30">
        <v>7</v>
      </c>
      <c r="HN61" s="30">
        <v>8</v>
      </c>
      <c r="HO61" s="30">
        <v>9</v>
      </c>
      <c r="HP61" s="30">
        <v>10</v>
      </c>
      <c r="HQ61" s="30">
        <v>11</v>
      </c>
      <c r="HR61" s="30">
        <v>12</v>
      </c>
      <c r="HS61" s="30">
        <v>13</v>
      </c>
      <c r="HT61" s="30">
        <v>14</v>
      </c>
      <c r="HU61" s="30">
        <v>15</v>
      </c>
      <c r="HV61" s="30">
        <v>16</v>
      </c>
      <c r="HW61" s="30">
        <v>17</v>
      </c>
      <c r="HX61" s="30">
        <v>18</v>
      </c>
      <c r="HY61" s="30">
        <v>19</v>
      </c>
      <c r="HZ61" s="30">
        <v>20</v>
      </c>
      <c r="IA61" s="30">
        <v>21</v>
      </c>
      <c r="IB61" s="30">
        <v>22</v>
      </c>
      <c r="IC61" s="30">
        <v>23</v>
      </c>
      <c r="ID61" s="30">
        <v>24</v>
      </c>
      <c r="IE61" s="30">
        <v>25</v>
      </c>
      <c r="IG61" s="30">
        <v>1</v>
      </c>
      <c r="IH61" s="30">
        <v>2</v>
      </c>
      <c r="II61" s="30">
        <v>3</v>
      </c>
      <c r="IJ61" s="30">
        <v>4</v>
      </c>
      <c r="IK61" s="30">
        <v>5</v>
      </c>
      <c r="IL61" s="30">
        <v>6</v>
      </c>
      <c r="IM61" s="30">
        <v>7</v>
      </c>
      <c r="IN61" s="30">
        <v>8</v>
      </c>
      <c r="IO61" s="30">
        <v>9</v>
      </c>
      <c r="IP61" s="30">
        <v>10</v>
      </c>
      <c r="IQ61" s="30">
        <v>11</v>
      </c>
      <c r="IR61" s="30">
        <v>12</v>
      </c>
      <c r="IS61" s="30">
        <v>13</v>
      </c>
      <c r="IT61" s="30">
        <v>14</v>
      </c>
      <c r="IU61" s="30">
        <v>15</v>
      </c>
      <c r="IV61" s="30">
        <v>16</v>
      </c>
      <c r="IW61" s="30">
        <v>17</v>
      </c>
      <c r="IX61" s="30">
        <v>18</v>
      </c>
      <c r="IY61" s="30">
        <v>19</v>
      </c>
      <c r="IZ61" s="30">
        <v>20</v>
      </c>
      <c r="JA61" s="30">
        <v>21</v>
      </c>
      <c r="JB61" s="30">
        <v>22</v>
      </c>
      <c r="JC61" s="30">
        <v>23</v>
      </c>
      <c r="JD61" s="30">
        <v>24</v>
      </c>
      <c r="JE61" s="30">
        <v>25</v>
      </c>
    </row>
    <row r="62" spans="2:265">
      <c r="B62" s="11">
        <f ca="1">RAND()</f>
        <v>0.46033520852239185</v>
      </c>
      <c r="C62" s="11">
        <f t="shared" ref="C62:S77" ca="1" si="20">RAND()</f>
        <v>0.30697450058606801</v>
      </c>
      <c r="D62" s="11">
        <f t="shared" ca="1" si="20"/>
        <v>0.57059633984755087</v>
      </c>
      <c r="E62" s="11">
        <f t="shared" ca="1" si="20"/>
        <v>0.36433707875670984</v>
      </c>
      <c r="F62" s="11">
        <f t="shared" ca="1" si="20"/>
        <v>0.4459913039260559</v>
      </c>
      <c r="G62" s="11">
        <f t="shared" ca="1" si="20"/>
        <v>0.49793851863691119</v>
      </c>
      <c r="H62" s="11">
        <f t="shared" ca="1" si="20"/>
        <v>0.8637379954222052</v>
      </c>
      <c r="I62" s="11">
        <f t="shared" ca="1" si="20"/>
        <v>0.37401629075904219</v>
      </c>
      <c r="J62" s="11">
        <f t="shared" ca="1" si="20"/>
        <v>3.1716140320679598E-2</v>
      </c>
      <c r="K62" s="11">
        <f t="shared" ca="1" si="20"/>
        <v>0.65471026166809032</v>
      </c>
      <c r="L62" s="11">
        <f t="shared" ca="1" si="20"/>
        <v>0.12154523776608361</v>
      </c>
      <c r="M62" s="11">
        <f t="shared" ca="1" si="20"/>
        <v>0.51160634552296169</v>
      </c>
      <c r="N62" s="11">
        <f t="shared" ca="1" si="20"/>
        <v>0.40099659931119402</v>
      </c>
      <c r="O62" s="11">
        <f t="shared" ca="1" si="20"/>
        <v>0.38708050078919531</v>
      </c>
      <c r="P62" s="11">
        <f t="shared" ca="1" si="20"/>
        <v>8.8428109868229576E-2</v>
      </c>
      <c r="Q62" s="11">
        <f t="shared" ca="1" si="20"/>
        <v>0.21265128271613376</v>
      </c>
      <c r="R62" s="11">
        <f t="shared" ca="1" si="20"/>
        <v>0.89969911884505671</v>
      </c>
      <c r="S62" s="11">
        <f t="shared" ca="1" si="20"/>
        <v>0.86387878794759754</v>
      </c>
      <c r="T62" s="11">
        <f t="shared" ref="T62:Z77" ca="1" si="21">RAND()</f>
        <v>0.57069823766991579</v>
      </c>
      <c r="U62" s="11">
        <f t="shared" ca="1" si="21"/>
        <v>0.77441088576068062</v>
      </c>
      <c r="V62" s="11">
        <f t="shared" ca="1" si="21"/>
        <v>0.48374987850995621</v>
      </c>
      <c r="W62" s="11">
        <f t="shared" ca="1" si="21"/>
        <v>0.73308540451348581</v>
      </c>
      <c r="X62" s="11">
        <f t="shared" ca="1" si="21"/>
        <v>0.90387293529881418</v>
      </c>
      <c r="Y62" s="11">
        <f t="shared" ca="1" si="21"/>
        <v>0.22967772632014882</v>
      </c>
      <c r="Z62" s="11">
        <f t="shared" ca="1" si="21"/>
        <v>0.73569600039672423</v>
      </c>
      <c r="AB62" s="5">
        <f ca="1">_xlfn.NORM.INV(B62,Satokasvi!$H$8,Satokasvi!$I$8)*_xlfn.BINOM.INV(1,(1-Satokasvi!$H$15),B62)</f>
        <v>3475.1026838451035</v>
      </c>
      <c r="AC62" s="5">
        <f ca="1">_xlfn.NORM.INV(C62,Satokasvi!$H$8,Satokasvi!$I$8)*_xlfn.BINOM.INV(1,(1-Satokasvi!$H$15),C62)</f>
        <v>3373.8888562908724</v>
      </c>
      <c r="AD62" s="5">
        <f ca="1">_xlfn.NORM.INV(D62,Satokasvi!$H$8,Satokasvi!$I$8)*_xlfn.BINOM.INV(1,(1-Satokasvi!$H$15),D62)</f>
        <v>3544.4731506985431</v>
      </c>
      <c r="AE62" s="5">
        <f ca="1">_xlfn.NORM.INV(E62,Satokasvi!$H$8,Satokasvi!$I$8)*_xlfn.BINOM.INV(1,(1-Satokasvi!$H$15),E62)</f>
        <v>3413.2775658645101</v>
      </c>
      <c r="AF62" s="5">
        <f ca="1">_xlfn.NORM.INV(F62,Satokasvi!$H$8,Satokasvi!$I$8)*_xlfn.BINOM.INV(1,(1-Satokasvi!$H$15),F62)</f>
        <v>3466.0510172486852</v>
      </c>
      <c r="AG62" s="5">
        <f ca="1">_xlfn.NORM.INV(G62,Satokasvi!$H$8,Satokasvi!$I$8)*_xlfn.BINOM.INV(1,(1-Satokasvi!$H$15),G62)</f>
        <v>3498.708152382801</v>
      </c>
      <c r="AH62" s="5">
        <f ca="1">_xlfn.NORM.INV(H62,Satokasvi!$H$8,Satokasvi!$I$8)*_xlfn.BINOM.INV(1,(1-Satokasvi!$H$15),H62)</f>
        <v>3774.3171407007676</v>
      </c>
      <c r="AI62" s="5">
        <f ca="1">_xlfn.NORM.INV(I62,Satokasvi!$H$8,Satokasvi!$I$8)*_xlfn.BINOM.INV(1,(1-Satokasvi!$H$15),I62)</f>
        <v>3419.6913394597996</v>
      </c>
      <c r="AJ62" s="5">
        <f ca="1">_xlfn.NORM.INV(J62,Satokasvi!$H$8,Satokasvi!$I$8)*_xlfn.BINOM.INV(1,(1-Satokasvi!$H$15),J62)</f>
        <v>0</v>
      </c>
      <c r="AK62" s="5">
        <f ca="1">_xlfn.NORM.INV(K62,Satokasvi!$H$8,Satokasvi!$I$8)*_xlfn.BINOM.INV(1,(1-Satokasvi!$H$15),K62)</f>
        <v>3599.5171984237686</v>
      </c>
      <c r="AL62" s="5">
        <f ca="1">_xlfn.NORM.INV(L62,Satokasvi!$H$8,Satokasvi!$I$8)*_xlfn.BINOM.INV(1,(1-Satokasvi!$H$15),L62)</f>
        <v>3208.1757659552704</v>
      </c>
      <c r="AM62" s="5">
        <f ca="1">_xlfn.NORM.INV(M62,Satokasvi!$H$8,Satokasvi!$I$8)*_xlfn.BINOM.INV(1,(1-Satokasvi!$H$15),M62)</f>
        <v>3507.2742247618307</v>
      </c>
      <c r="AN62" s="5">
        <f ca="1">_xlfn.NORM.INV(N62,Satokasvi!$H$8,Satokasvi!$I$8)*_xlfn.BINOM.INV(1,(1-Satokasvi!$H$15),N62)</f>
        <v>3437.3079078956866</v>
      </c>
      <c r="AO62" s="5">
        <f ca="1">_xlfn.NORM.INV(O62,Satokasvi!$H$8,Satokasvi!$I$8)*_xlfn.BINOM.INV(1,(1-Satokasvi!$H$15),O62)</f>
        <v>3428.2658944223822</v>
      </c>
      <c r="AP62" s="5">
        <f ca="1">_xlfn.NORM.INV(P62,Satokasvi!$H$8,Satokasvi!$I$8)*_xlfn.BINOM.INV(1,(1-Satokasvi!$H$15),P62)</f>
        <v>3162.3754414788223</v>
      </c>
      <c r="AQ62" s="5">
        <f ca="1">_xlfn.NORM.INV(Q62,Satokasvi!$H$8,Satokasvi!$I$8)*_xlfn.BINOM.INV(1,(1-Satokasvi!$H$15),Q62)</f>
        <v>3300.686084710635</v>
      </c>
      <c r="AR62" s="5">
        <f ca="1">_xlfn.NORM.INV(R62,Satokasvi!$H$8,Satokasvi!$I$8)*_xlfn.BINOM.INV(1,(1-Satokasvi!$H$15),R62)</f>
        <v>3819.9597516389604</v>
      </c>
      <c r="AS62" s="5">
        <f ca="1">_xlfn.NORM.INV(S62,Satokasvi!$H$8,Satokasvi!$I$8)*_xlfn.BINOM.INV(1,(1-Satokasvi!$H$15),S62)</f>
        <v>3774.4782824418508</v>
      </c>
      <c r="AT62" s="5">
        <f ca="1">_xlfn.NORM.INV(T62,Satokasvi!$H$8,Satokasvi!$I$8)*_xlfn.BINOM.INV(1,(1-Satokasvi!$H$15),T62)</f>
        <v>3544.5380255935761</v>
      </c>
      <c r="AU62" s="5">
        <f ca="1">_xlfn.NORM.INV(U62,Satokasvi!$H$8,Satokasvi!$I$8)*_xlfn.BINOM.INV(1,(1-Satokasvi!$H$15),U62)</f>
        <v>3688.3630485161684</v>
      </c>
      <c r="AV62" s="5">
        <f ca="1">_xlfn.NORM.INV(V62,Satokasvi!$H$8,Satokasvi!$I$8)*_xlfn.BINOM.INV(1,(1-Satokasvi!$H$15),V62)</f>
        <v>3489.8139288928501</v>
      </c>
      <c r="AW62" s="5">
        <f ca="1">_xlfn.NORM.INV(W62,Satokasvi!$H$8,Satokasvi!$I$8)*_xlfn.BINOM.INV(1,(1-Satokasvi!$H$15),W62)</f>
        <v>3655.5428419578075</v>
      </c>
      <c r="AX62" s="5">
        <f ca="1">_xlfn.NORM.INV(X62,Satokasvi!$H$8,Satokasvi!$I$8)*_xlfn.BINOM.INV(1,(1-Satokasvi!$H$15),X62)</f>
        <v>3825.9849348807775</v>
      </c>
      <c r="AY62" s="5">
        <f ca="1">_xlfn.NORM.INV(Y62,Satokasvi!$H$8,Satokasvi!$I$8)*_xlfn.BINOM.INV(1,(1-Satokasvi!$H$15),Y62)</f>
        <v>3315.0228487121994</v>
      </c>
      <c r="AZ62" s="5">
        <f ca="1">_xlfn.NORM.INV(Z62,Satokasvi!$H$8,Satokasvi!$I$8)*_xlfn.BINOM.INV(1,(1-Satokasvi!$H$15),Z62)</f>
        <v>3657.5330861762636</v>
      </c>
      <c r="BB62" s="5">
        <f ca="1">IF(C$11="x",0,_xlfn.NORM.INV(B62,Satokasvi!$H$8,Satokasvi!$I$8)*IF(C$8="x",(1+Toimenpiteet!$C$7),1)*IF(C$9="x",(1+Toimenpiteet!$C$34),1)*(1+C$30)*_xlfn.BINOM.INV(1,(1-(Satokasvi!$H$15*(1+C$41))),B62))</f>
        <v>2519.5884498950536</v>
      </c>
      <c r="BC62" s="5">
        <f ca="1">IF(D$11="x",0,_xlfn.NORM.INV(C62,Satokasvi!$H$8,Satokasvi!$I$8)*IF(D$8="x",(1+Toimenpiteet!$C$7),1)*IF(D$9="x",(1+Toimenpiteet!$C$34),1)*(1+D$30)*_xlfn.BINOM.INV(1,(1-(Satokasvi!$H$15*(1+D$41))),C62))</f>
        <v>2463.2087762008405</v>
      </c>
      <c r="BD62" s="5">
        <f ca="1">IF(E$11="x",0,_xlfn.NORM.INV(D62,Satokasvi!$H$8,Satokasvi!$I$8)*IF(E$8="x",(1+Toimenpiteet!$C$7),1)*IF(E$9="x",(1+Toimenpiteet!$C$34),1)*(1+E$30)*_xlfn.BINOM.INV(1,(1-(Satokasvi!$H$15*(1+E$41))),D62))</f>
        <v>2605.6131025415129</v>
      </c>
      <c r="BE62" s="5">
        <f ca="1">IF(F$11="x",0,_xlfn.NORM.INV(E62,Satokasvi!$H$8,Satokasvi!$I$8)*IF(F$8="x",(1+Toimenpiteet!$C$7),1)*IF(F$9="x",(1+Toimenpiteet!$C$34),1)*(1+F$30)*_xlfn.BINOM.INV(1,(1-(Satokasvi!$H$15*(1+F$41))),E62))</f>
        <v>2526.3715231502761</v>
      </c>
      <c r="BF62" s="5">
        <f ca="1">IF(G$11="x",0,_xlfn.NORM.INV(F62,Satokasvi!$H$8,Satokasvi!$I$8)*IF(G$8="x",(1+Toimenpiteet!$C$7),1)*IF(G$9="x",(1+Toimenpiteet!$C$34),1)*(1+G$30)*_xlfn.BINOM.INV(1,(1-(Satokasvi!$H$15*(1+G$41))),F62))</f>
        <v>2582.9012180537202</v>
      </c>
      <c r="BG62" s="5">
        <f ca="1">IF(H$11="x",0,_xlfn.NORM.INV(G62,Satokasvi!$H$8,Satokasvi!$I$8)*IF(H$8="x",(1+Toimenpiteet!$C$7),1)*IF(H$9="x",(1+Toimenpiteet!$C$34),1)*(1+H$30)*_xlfn.BINOM.INV(1,(1-(Satokasvi!$H$15*(1+H$41))),G62))</f>
        <v>2607.2373151556631</v>
      </c>
      <c r="BH62" s="5">
        <f ca="1">IF(I$11="x",0,_xlfn.NORM.INV(H62,Satokasvi!$H$8,Satokasvi!$I$8)*IF(I$8="x",(1+Toimenpiteet!$C$7),1)*IF(I$9="x",(1+Toimenpiteet!$C$34),1)*(1+I$30)*_xlfn.BINOM.INV(1,(1-(Satokasvi!$H$15*(1+I$41))),H62))</f>
        <v>2812.6211332502121</v>
      </c>
      <c r="BI62" s="5">
        <f ca="1">IF(J$11="x",0,_xlfn.NORM.INV(I62,Satokasvi!$H$8,Satokasvi!$I$8)*IF(J$8="x",(1+Toimenpiteet!$C$7),1)*IF(J$9="x",(1+Toimenpiteet!$C$34),1)*(1+J$30)*_xlfn.BINOM.INV(1,(1-(Satokasvi!$H$15*(1+J$41))),I62))</f>
        <v>2548.3539861654431</v>
      </c>
      <c r="BJ62" s="5">
        <f ca="1">IF(K$11="x",0,_xlfn.NORM.INV(J62,Satokasvi!$H$8,Satokasvi!$I$8)*IF(K$8="x",(1+Toimenpiteet!$C$7),1)*IF(K$9="x",(1+Toimenpiteet!$C$34),1)*(1+K$30)*_xlfn.BINOM.INV(1,(1-(Satokasvi!$H$15*(1+K$41))),J62))</f>
        <v>0</v>
      </c>
      <c r="BK62" s="5">
        <f ca="1">IF(L$11="x",0,_xlfn.NORM.INV(K62,Satokasvi!$H$8,Satokasvi!$I$8)*IF(L$8="x",(1+Toimenpiteet!$C$7),1)*IF(L$9="x",(1+Toimenpiteet!$C$34),1)*(1+L$30)*_xlfn.BINOM.INV(1,(1-(Satokasvi!$H$15*(1+L$41))),K62))</f>
        <v>2682.360216265392</v>
      </c>
      <c r="BL62" s="5">
        <f ca="1">IF(M$11="x",0,_xlfn.NORM.INV(L62,Satokasvi!$H$8,Satokasvi!$I$8)*IF(M$8="x",(1+Toimenpiteet!$C$7),1)*IF(M$9="x",(1+Toimenpiteet!$C$34),1)*(1+M$30)*_xlfn.BINOM.INV(1,(1-(Satokasvi!$H$15*(1+M$41))),L62))</f>
        <v>2390.7325807898674</v>
      </c>
      <c r="BM62" s="5">
        <f ca="1">IF(N$11="x",0,_xlfn.NORM.INV(M62,Satokasvi!$H$8,Satokasvi!$I$8)*IF(N$8="x",(1+Toimenpiteet!$C$7),1)*IF(N$9="x",(1+Toimenpiteet!$C$34),1)*(1+N$30)*_xlfn.BINOM.INV(1,(1-(Satokasvi!$H$15*(1+N$41))),M62))</f>
        <v>2613.6207522925165</v>
      </c>
      <c r="BN62" s="5">
        <f ca="1">IF(O$11="x",0,_xlfn.NORM.INV(N62,Satokasvi!$H$8,Satokasvi!$I$8)*IF(O$8="x",(1+Toimenpiteet!$C$7),1)*IF(O$9="x",(1+Toimenpiteet!$C$34),1)*(1+O$30)*_xlfn.BINOM.INV(1,(1-(Satokasvi!$H$15*(1+O$41))),N62))</f>
        <v>2561.481852963866</v>
      </c>
      <c r="BO62" s="5">
        <f ca="1">IF(P$11="x",0,_xlfn.NORM.INV(O62,Satokasvi!$H$8,Satokasvi!$I$8)*IF(P$8="x",(1+Toimenpiteet!$C$7),1)*IF(P$9="x",(1+Toimenpiteet!$C$34),1)*(1+P$30)*_xlfn.BINOM.INV(1,(1-(Satokasvi!$H$15*(1+P$41))),O62))</f>
        <v>2554.7437445235591</v>
      </c>
      <c r="BP62" s="5">
        <f ca="1">IF(Q$11="x",0,_xlfn.NORM.INV(P62,Satokasvi!$H$8,Satokasvi!$I$8)*IF(Q$8="x",(1+Toimenpiteet!$C$7),1)*IF(Q$9="x",(1+Toimenpiteet!$C$34),1)*(1+Q$30)*_xlfn.BINOM.INV(1,(1-(Satokasvi!$H$15*(1+Q$41))),P62))</f>
        <v>2356.6021789900187</v>
      </c>
      <c r="BQ62" s="5">
        <f ca="1">IF(R$11="x",0,_xlfn.NORM.INV(Q62,Satokasvi!$H$8,Satokasvi!$I$8)*IF(R$8="x",(1+Toimenpiteet!$C$7),1)*IF(R$9="x",(1+Toimenpiteet!$C$34),1)*(1+R$30)*_xlfn.BINOM.INV(1,(1-(Satokasvi!$H$15*(1+R$41))),Q62))</f>
        <v>2459.6712703263652</v>
      </c>
      <c r="BR62" s="5">
        <f ca="1">IF(S$11="x",0,_xlfn.NORM.INV(R62,Satokasvi!$H$8,Satokasvi!$I$8)*IF(S$8="x",(1+Toimenpiteet!$C$7),1)*IF(S$9="x",(1+Toimenpiteet!$C$34),1)*(1+S$30)*_xlfn.BINOM.INV(1,(1-(Satokasvi!$H$15*(1+S$41))),R62))</f>
        <v>2846.6340069213534</v>
      </c>
      <c r="BS62" s="5">
        <f ca="1">IF(T$11="x",0,_xlfn.NORM.INV(S62,Satokasvi!$H$8,Satokasvi!$I$8)*IF(T$8="x",(1+Toimenpiteet!$C$7),1)*IF(T$9="x",(1+Toimenpiteet!$C$34),1)*(1+T$30)*_xlfn.BINOM.INV(1,(1-(Satokasvi!$H$15*(1+T$41))),S62))</f>
        <v>2812.7412160756671</v>
      </c>
      <c r="BT62" s="5">
        <f ca="1">IF(U$11="x",0,_xlfn.NORM.INV(T62,Satokasvi!$H$8,Satokasvi!$I$8)*IF(U$8="x",(1+Toimenpiteet!$C$7),1)*IF(U$9="x",(1+Toimenpiteet!$C$34),1)*(1+U$30)*_xlfn.BINOM.INV(1,(1-(Satokasvi!$H$15*(1+U$41))),T62))</f>
        <v>2641.3897366723331</v>
      </c>
      <c r="BU62" s="5">
        <f ca="1">IF(V$11="x",0,_xlfn.NORM.INV(U62,Satokasvi!$H$8,Satokasvi!$I$8)*IF(V$8="x",(1+Toimenpiteet!$C$7),1)*IF(V$9="x",(1+Toimenpiteet!$C$34),1)*(1+V$30)*_xlfn.BINOM.INV(1,(1-(Satokasvi!$H$15*(1+V$41))),U62))</f>
        <v>2748.5681437542489</v>
      </c>
      <c r="BV62" s="5">
        <f ca="1">IF(W$11="x",0,_xlfn.NORM.INV(V62,Satokasvi!$H$8,Satokasvi!$I$8)*IF(W$8="x",(1+Toimenpiteet!$C$7),1)*IF(W$9="x",(1+Toimenpiteet!$C$34),1)*(1+W$30)*_xlfn.BINOM.INV(1,(1-(Satokasvi!$H$15*(1+W$41))),V62))</f>
        <v>2600.6093398109515</v>
      </c>
      <c r="BW62" s="5">
        <f ca="1">IF(X$11="x",0,_xlfn.NORM.INV(W62,Satokasvi!$H$8,Satokasvi!$I$8)*IF(X$8="x",(1+Toimenpiteet!$C$7),1)*IF(X$9="x",(1+Toimenpiteet!$C$34),1)*(1+X$30)*_xlfn.BINOM.INV(1,(1-(Satokasvi!$H$15*(1+X$41))),W62))</f>
        <v>2724.1105258269586</v>
      </c>
      <c r="BX62" s="5">
        <f ca="1">IF(Y$11="x",0,_xlfn.NORM.INV(X62,Satokasvi!$H$8,Satokasvi!$I$8)*IF(Y$8="x",(1+Toimenpiteet!$C$7),1)*IF(Y$9="x",(1+Toimenpiteet!$C$34),1)*(1+Y$30)*_xlfn.BINOM.INV(1,(1-(Satokasvi!$H$15*(1+Y$41))),X62))</f>
        <v>2851.1239734731553</v>
      </c>
      <c r="BY62" s="5">
        <f ca="1">IF(Z$11="x",0,_xlfn.NORM.INV(Y62,Satokasvi!$H$8,Satokasvi!$I$8)*IF(Z$8="x",(1+Toimenpiteet!$C$7),1)*IF(Z$9="x",(1+Toimenpiteet!$C$34),1)*(1+Z$30)*_xlfn.BINOM.INV(1,(1-(Satokasvi!$H$15*(1+Z$41))),Y62))</f>
        <v>2470.3550268603312</v>
      </c>
      <c r="BZ62" s="5">
        <f ca="1">IF(AA$11="x",0,_xlfn.NORM.INV(Z62,Satokasvi!$H$8,Satokasvi!$I$8)*IF(AA$8="x",(1+Toimenpiteet!$C$7),1)*IF(AA$9="x",(1+Toimenpiteet!$C$34),1)*(1+AA$30)*_xlfn.BINOM.INV(1,(1-(Satokasvi!$H$15*(1+AA$41))),Z62))</f>
        <v>2725.5936558185517</v>
      </c>
      <c r="CB62" s="27">
        <f ca="1">_xlfn.NORM.INV(RAND(),Satokasvi!$H$13,Satokasvi!$I$13)</f>
        <v>236.18003529206288</v>
      </c>
      <c r="CC62" s="27">
        <f ca="1">_xlfn.NORM.INV(RAND(),Satokasvi!$H$13,Satokasvi!$I$13)</f>
        <v>97.231761848833528</v>
      </c>
      <c r="CD62" s="27">
        <f ca="1">_xlfn.NORM.INV(RAND(),Satokasvi!$H$13,Satokasvi!$I$13)</f>
        <v>264.65748155430833</v>
      </c>
      <c r="CE62" s="27">
        <f ca="1">_xlfn.NORM.INV(RAND(),Satokasvi!$H$13,Satokasvi!$I$13)</f>
        <v>181.03286020655071</v>
      </c>
      <c r="CF62" s="27">
        <f ca="1">_xlfn.NORM.INV(RAND(),Satokasvi!$H$13,Satokasvi!$I$13)</f>
        <v>242.09710009240598</v>
      </c>
      <c r="CG62" s="27">
        <f ca="1">_xlfn.NORM.INV(RAND(),Satokasvi!$H$13,Satokasvi!$I$13)</f>
        <v>250.37869586028276</v>
      </c>
      <c r="CH62" s="27">
        <f ca="1">_xlfn.NORM.INV(RAND(),Satokasvi!$H$13,Satokasvi!$I$13)</f>
        <v>139.22849892758651</v>
      </c>
      <c r="CI62" s="27">
        <f ca="1">_xlfn.NORM.INV(RAND(),Satokasvi!$H$13,Satokasvi!$I$13)</f>
        <v>231.76153666545173</v>
      </c>
      <c r="CJ62" s="27">
        <f ca="1">_xlfn.NORM.INV(RAND(),Satokasvi!$H$13,Satokasvi!$I$13)</f>
        <v>214.47505955803842</v>
      </c>
      <c r="CK62" s="27">
        <f ca="1">_xlfn.NORM.INV(RAND(),Satokasvi!$H$13,Satokasvi!$I$13)</f>
        <v>204.96891209685333</v>
      </c>
      <c r="CL62" s="27">
        <f ca="1">_xlfn.NORM.INV(RAND(),Satokasvi!$H$13,Satokasvi!$I$13)</f>
        <v>189.28360972909081</v>
      </c>
      <c r="CM62" s="27">
        <f ca="1">_xlfn.NORM.INV(RAND(),Satokasvi!$H$13,Satokasvi!$I$13)</f>
        <v>144.33827372081589</v>
      </c>
      <c r="CN62" s="27">
        <f ca="1">_xlfn.NORM.INV(RAND(),Satokasvi!$H$13,Satokasvi!$I$13)</f>
        <v>301.44467774240002</v>
      </c>
      <c r="CO62" s="27">
        <f ca="1">_xlfn.NORM.INV(RAND(),Satokasvi!$H$13,Satokasvi!$I$13)</f>
        <v>242.4103116983265</v>
      </c>
      <c r="CP62" s="27">
        <f ca="1">_xlfn.NORM.INV(RAND(),Satokasvi!$H$13,Satokasvi!$I$13)</f>
        <v>200.53896747681387</v>
      </c>
      <c r="CQ62" s="27">
        <f ca="1">_xlfn.NORM.INV(RAND(),Satokasvi!$H$13,Satokasvi!$I$13)</f>
        <v>289.34883728255971</v>
      </c>
      <c r="CR62" s="27">
        <f ca="1">_xlfn.NORM.INV(RAND(),Satokasvi!$H$13,Satokasvi!$I$13)</f>
        <v>123.10861283871547</v>
      </c>
      <c r="CS62" s="27">
        <f ca="1">_xlfn.NORM.INV(RAND(),Satokasvi!$H$13,Satokasvi!$I$13)</f>
        <v>282.65253977691714</v>
      </c>
      <c r="CT62" s="27">
        <f ca="1">_xlfn.NORM.INV(RAND(),Satokasvi!$H$13,Satokasvi!$I$13)</f>
        <v>275.35427374512528</v>
      </c>
      <c r="CU62" s="27">
        <f ca="1">_xlfn.NORM.INV(RAND(),Satokasvi!$H$13,Satokasvi!$I$13)</f>
        <v>244.75300960951012</v>
      </c>
      <c r="CV62" s="27">
        <f ca="1">_xlfn.NORM.INV(RAND(),Satokasvi!$H$13,Satokasvi!$I$13)</f>
        <v>213.69840969652174</v>
      </c>
      <c r="CW62" s="27">
        <f ca="1">_xlfn.NORM.INV(RAND(),Satokasvi!$H$13,Satokasvi!$I$13)</f>
        <v>287.01445278209178</v>
      </c>
      <c r="CX62" s="27">
        <f ca="1">_xlfn.NORM.INV(RAND(),Satokasvi!$H$13,Satokasvi!$I$13)</f>
        <v>163.55098538755365</v>
      </c>
      <c r="CY62" s="27">
        <f ca="1">_xlfn.NORM.INV(RAND(),Satokasvi!$H$13,Satokasvi!$I$13)</f>
        <v>189.09293972873326</v>
      </c>
      <c r="CZ62" s="27">
        <f ca="1">_xlfn.NORM.INV(RAND(),Satokasvi!$H$13,Satokasvi!$I$13)</f>
        <v>210.55763634842481</v>
      </c>
      <c r="DB62" s="29">
        <f ca="1">(AB62*(CB62/1000)+(Satokasvi!$E$28-Satokasvi!$E$7))/(1+$C$13)^DB$61</f>
        <v>446.35910146997963</v>
      </c>
      <c r="DC62" s="29">
        <f ca="1">(AC62*(CC62/1000)+(Satokasvi!$E$28-Satokasvi!$E$7))/(1+$C$13)^DC$61</f>
        <v>-31.059329079736592</v>
      </c>
      <c r="DD62" s="29">
        <f ca="1">(AD62*(CD62/1000)+(Satokasvi!$E$28-Satokasvi!$E$7))/(1+$C$13)^DD$61</f>
        <v>528.10202136557518</v>
      </c>
      <c r="DE62" s="29">
        <f ca="1">(AE62*(CE62/1000)+(Satokasvi!$E$28-Satokasvi!$E$7))/(1+$C$13)^DE$61</f>
        <v>228.26600568973379</v>
      </c>
      <c r="DF62" s="29">
        <f ca="1">(AF62*(CF62/1000)+(Satokasvi!$E$28-Satokasvi!$E$7))/(1+$C$13)^DF$61</f>
        <v>412.4312883792752</v>
      </c>
      <c r="DG62" s="29">
        <f ca="1">(AG62*(CG62/1000)+(Satokasvi!$E$28-Satokasvi!$E$7))/(1+$C$13)^DG$61</f>
        <v>431.30605408691781</v>
      </c>
      <c r="DH62" s="29">
        <f ca="1">(AH62*(CH62/1000)+(Satokasvi!$E$28-Satokasvi!$E$7))/(1+$C$13)^DH$61</f>
        <v>133.74746354139572</v>
      </c>
      <c r="DI62" s="29">
        <f ca="1">(AI62*(CI62/1000)+(Satokasvi!$E$28-Satokasvi!$E$7))/(1+$C$13)^DI$61</f>
        <v>340.67185994953275</v>
      </c>
      <c r="DJ62" s="29">
        <f ca="1">(AJ62*(CJ62/1000)+(Satokasvi!$E$28-Satokasvi!$E$7))/(1+$C$13)^DJ$61</f>
        <v>-276.6764403760493</v>
      </c>
      <c r="DK62" s="29">
        <f ca="1">(AK62*(CK62/1000)+(Satokasvi!$E$28-Satokasvi!$E$7))/(1+$C$13)^DK$61</f>
        <v>280.36649454240563</v>
      </c>
      <c r="DL62" s="29">
        <f ca="1">(AL62*(CL62/1000)+(Satokasvi!$E$28-Satokasvi!$E$7))/(1+$C$13)^DL$61</f>
        <v>177.89991621612725</v>
      </c>
      <c r="DM62" s="29">
        <f ca="1">(AM62*(CM62/1000)+(Satokasvi!$E$28-Satokasvi!$E$7))/(1+$C$13)^DM$61</f>
        <v>101.86414033905557</v>
      </c>
      <c r="DN62" s="29">
        <f ca="1">(AN62*(CN62/1000)+(Satokasvi!$E$28-Satokasvi!$E$7))/(1+$C$13)^DN$61</f>
        <v>459.74986369918764</v>
      </c>
      <c r="DO62" s="29">
        <f ca="1">(AO62*(CO62/1000)+(Satokasvi!$E$28-Satokasvi!$E$7))/(1+$C$13)^DO$61</f>
        <v>310.75644395025682</v>
      </c>
      <c r="DP62" s="29">
        <f ca="1">(AP62*(CP62/1000)+(Satokasvi!$E$28-Satokasvi!$E$7))/(1+$C$13)^DP$61</f>
        <v>175.34352958692196</v>
      </c>
      <c r="DQ62" s="29">
        <f ca="1">(AQ62*(CQ62/1000)+(Satokasvi!$E$28-Satokasvi!$E$7))/(1+$C$13)^DQ$61</f>
        <v>370.19212135732977</v>
      </c>
      <c r="DR62" s="29">
        <f ca="1">(AR62*(CR62/1000)+(Satokasvi!$E$28-Satokasvi!$E$7))/(1+$C$13)^DR$61</f>
        <v>66.110114441590014</v>
      </c>
      <c r="DS62" s="29">
        <f ca="1">(AS62*(CS62/1000)+(Satokasvi!$E$28-Satokasvi!$E$7))/(1+$C$13)^DS$61</f>
        <v>414.62180742126452</v>
      </c>
      <c r="DT62" s="29">
        <f ca="1">(AT62*(CT62/1000)+(Satokasvi!$E$28-Satokasvi!$E$7))/(1+$C$13)^DT$61</f>
        <v>350.72801301146018</v>
      </c>
      <c r="DU62" s="29">
        <f ca="1">(AU62*(CU62/1000)+(Satokasvi!$E$28-Satokasvi!$E$7))/(1+$C$13)^DU$61</f>
        <v>299.94717172333981</v>
      </c>
      <c r="DV62" s="29">
        <f ca="1">(AV62*(CV62/1000)+(Satokasvi!$E$28-Satokasvi!$E$7))/(1+$C$13)^DV$61</f>
        <v>206.83159140092252</v>
      </c>
      <c r="DW62" s="29">
        <f ca="1">(AW62*(CW62/1000)+(Satokasvi!$E$28-Satokasvi!$E$7))/(1+$C$13)^DW$61</f>
        <v>359.16309382027475</v>
      </c>
      <c r="DX62" s="29">
        <f ca="1">(AX62*(CX62/1000)+(Satokasvi!$E$28-Satokasvi!$E$7))/(1+$C$13)^DX$61</f>
        <v>134.14340069975449</v>
      </c>
      <c r="DY62" s="29">
        <f ca="1">(AY62*(CY62/1000)+(Satokasvi!$E$28-Satokasvi!$E$7))/(1+$C$13)^DY$61</f>
        <v>130.77931251670924</v>
      </c>
      <c r="DZ62" s="29">
        <f ca="1">(AZ62*(CZ62/1000)+(Satokasvi!$E$28-Satokasvi!$E$7))/(1+$C$13)^DZ$61</f>
        <v>195.3987171691125</v>
      </c>
      <c r="EB62" s="29">
        <f ca="1">IF(C$11="x",Toimenpiteet!$E$115,BB62*(CB62/1000)+(Satokasvi!$E$28-Satokasvi!$E$7)+IF(C$8="x",Toimenpiteet!$E$29,0)+IF(C$9="x",Toimenpiteet!$E$60,0)+IF(C$10="x",Toimenpiteet!$E$88,0))/(1+$C$13)^EB$61</f>
        <v>356.4820281725124</v>
      </c>
      <c r="EC62" s="29">
        <f ca="1">IF(D$11="x",Toimenpiteet!$E$115,BC62*(CC62/1000)+(Satokasvi!$E$28-Satokasvi!$E$7)+IF(D$8="x",Toimenpiteet!$E$29,0)+IF(D$9="x",Toimenpiteet!$E$60,0)+IF(D$10="x",Toimenpiteet!$E$88,0))/(1+$C$13)^EC$61</f>
        <v>10.936119437757378</v>
      </c>
      <c r="ED62" s="29">
        <f ca="1">IF(E$11="x",Toimenpiteet!$E$115,BD62*(CD62/1000)+(Satokasvi!$E$28-Satokasvi!$E$7)+IF(E$8="x",Toimenpiteet!$E$29,0)+IF(E$9="x",Toimenpiteet!$E$60,0)+IF(E$10="x",Toimenpiteet!$E$88,0))/(1+$C$13)^ED$61</f>
        <v>422.51632990083033</v>
      </c>
      <c r="EE62" s="29">
        <f ca="1">IF(F$11="x",Toimenpiteet!$E$115,BE62*(CE62/1000)+(Satokasvi!$E$28-Satokasvi!$E$7)+IF(F$8="x",Toimenpiteet!$E$29,0)+IF(F$9="x",Toimenpiteet!$E$60,0)+IF(F$10="x",Toimenpiteet!$E$88,0))/(1+$C$13)^EE$61</f>
        <v>203.86891754341266</v>
      </c>
      <c r="EF62" s="29">
        <f ca="1">IF(G$11="x",Toimenpiteet!$E$115,BF62*(CF62/1000)+(Satokasvi!$E$28-Satokasvi!$E$7)+IF(G$8="x",Toimenpiteet!$E$29,0)+IF(G$9="x",Toimenpiteet!$E$60,0)+IF(G$10="x",Toimenpiteet!$E$88,0))/(1+$C$13)^EF$61</f>
        <v>342.81185400951642</v>
      </c>
      <c r="EG62" s="29">
        <f ca="1">IF(H$11="x",Toimenpiteet!$E$115,BG62*(CG62/1000)+(Satokasvi!$E$28-Satokasvi!$E$7)+IF(H$8="x",Toimenpiteet!$E$29,0)+IF(H$9="x",Toimenpiteet!$E$60,0)+IF(H$10="x",Toimenpiteet!$E$88,0))/(1+$C$13)^EG$61</f>
        <v>355.84427918448421</v>
      </c>
      <c r="EH62" s="29">
        <f ca="1">IF(I$11="x",Toimenpiteet!$E$115,BH62*(CH62/1000)+(Satokasvi!$E$28-Satokasvi!$E$7)+IF(I$8="x",Toimenpiteet!$E$29,0)+IF(I$9="x",Toimenpiteet!$E$60,0)+IF(I$10="x",Toimenpiteet!$E$88,0))/(1+$C$13)^EH$61</f>
        <v>133.10065612125507</v>
      </c>
      <c r="EI62" s="29">
        <f ca="1">IF(J$11="x",Toimenpiteet!$E$115,BI62*(CI62/1000)+(Satokasvi!$E$28-Satokasvi!$E$7)+IF(J$8="x",Toimenpiteet!$E$29,0)+IF(J$9="x",Toimenpiteet!$E$60,0)+IF(J$10="x",Toimenpiteet!$E$88,0))/(1+$C$13)^EI$61</f>
        <v>286.32696740352492</v>
      </c>
      <c r="EJ62" s="29">
        <f ca="1">IF(K$11="x",Toimenpiteet!$E$115,BJ62*(CJ62/1000)+(Satokasvi!$E$28-Satokasvi!$E$7)+IF(K$8="x",Toimenpiteet!$E$29,0)+IF(K$9="x",Toimenpiteet!$E$60,0)+IF(K$10="x",Toimenpiteet!$E$88,0))/(1+$C$13)^EJ$61</f>
        <v>-174.66637330111257</v>
      </c>
      <c r="EK62" s="29">
        <f ca="1">IF(L$11="x",Toimenpiteet!$E$115,BK62*(CK62/1000)+(Satokasvi!$E$28-Satokasvi!$E$7)+IF(L$8="x",Toimenpiteet!$E$29,0)+IF(L$9="x",Toimenpiteet!$E$60,0)+IF(L$10="x",Toimenpiteet!$E$88,0))/(1+$C$13)^EK$61</f>
        <v>239.52417005059226</v>
      </c>
      <c r="EL62" s="29">
        <f ca="1">IF(M$11="x",Toimenpiteet!$E$115,BL62*(CL62/1000)+(Satokasvi!$E$28-Satokasvi!$E$7)+IF(M$8="x",Toimenpiteet!$E$29,0)+IF(M$9="x",Toimenpiteet!$E$60,0)+IF(M$10="x",Toimenpiteet!$E$88,0))/(1+$C$13)^EL$61</f>
        <v>162.27495767842464</v>
      </c>
      <c r="EM62" s="29">
        <f ca="1">IF(N$11="x",Toimenpiteet!$E$115,BM62*(CM62/1000)+(Satokasvi!$E$28-Satokasvi!$E$7)+IF(N$8="x",Toimenpiteet!$E$29,0)+IF(N$9="x",Toimenpiteet!$E$60,0)+IF(N$10="x",Toimenpiteet!$E$88,0))/(1+$C$13)^EM$61</f>
        <v>104.74793419053476</v>
      </c>
      <c r="EN62" s="29">
        <f ca="1">IF(O$11="x",Toimenpiteet!$E$115,BN62*(CN62/1000)+(Satokasvi!$E$28-Satokasvi!$E$7)+IF(O$8="x",Toimenpiteet!$E$29,0)+IF(O$9="x",Toimenpiteet!$E$60,0)+IF(O$10="x",Toimenpiteet!$E$88,0))/(1+$C$13)^EN$61</f>
        <v>370.60441086540226</v>
      </c>
      <c r="EO62" s="29">
        <f ca="1">IF(P$11="x",Toimenpiteet!$E$115,BO62*(CO62/1000)+(Satokasvi!$E$28-Satokasvi!$E$7)+IF(P$8="x",Toimenpiteet!$E$29,0)+IF(P$9="x",Toimenpiteet!$E$60,0)+IF(P$10="x",Toimenpiteet!$E$88,0))/(1+$C$13)^EO$61</f>
        <v>258.75901507713672</v>
      </c>
      <c r="EP62" s="29">
        <f ca="1">IF(Q$11="x",Toimenpiteet!$E$115,BP62*(CP62/1000)+(Satokasvi!$E$28-Satokasvi!$E$7)+IF(Q$8="x",Toimenpiteet!$E$29,0)+IF(Q$9="x",Toimenpiteet!$E$60,0)+IF(Q$10="x",Toimenpiteet!$E$88,0))/(1+$C$13)^EP$61</f>
        <v>157.05756431167458</v>
      </c>
      <c r="EQ62" s="29">
        <f ca="1">IF(R$11="x",Toimenpiteet!$E$115,BQ62*(CQ62/1000)+(Satokasvi!$E$28-Satokasvi!$E$7)+IF(R$8="x",Toimenpiteet!$E$29,0)+IF(R$9="x",Toimenpiteet!$E$60,0)+IF(R$10="x",Toimenpiteet!$E$88,0))/(1+$C$13)^EQ$61</f>
        <v>301.49004850878345</v>
      </c>
      <c r="ER62" s="29">
        <f ca="1">IF(S$11="x",Toimenpiteet!$E$115,BR62*(CR62/1000)+(Satokasvi!$E$28-Satokasvi!$E$7)+IF(S$8="x",Toimenpiteet!$E$29,0)+IF(S$9="x",Toimenpiteet!$E$60,0)+IF(S$10="x",Toimenpiteet!$E$88,0))/(1+$C$13)^ER$61</f>
        <v>74.141839488961509</v>
      </c>
      <c r="ES62" s="29">
        <f ca="1">IF(T$11="x",Toimenpiteet!$E$115,BS62*(CS62/1000)+(Satokasvi!$E$28-Satokasvi!$E$7)+IF(T$8="x",Toimenpiteet!$E$29,0)+IF(T$9="x",Toimenpiteet!$E$60,0)+IF(T$10="x",Toimenpiteet!$E$88,0))/(1+$C$13)^ES$61</f>
        <v>333.1281924506066</v>
      </c>
      <c r="ET62" s="29">
        <f ca="1">IF(U$11="x",Toimenpiteet!$E$115,BT62*(CT62/1000)+(Satokasvi!$E$28-Satokasvi!$E$7)+IF(U$8="x",Toimenpiteet!$E$29,0)+IF(U$9="x",Toimenpiteet!$E$60,0)+IF(U$10="x",Toimenpiteet!$E$88,0))/(1+$C$13)^ET$61</f>
        <v>284.81107991777145</v>
      </c>
      <c r="EU62" s="29">
        <f ca="1">IF(V$11="x",Toimenpiteet!$E$115,BU62*(CU62/1000)+(Satokasvi!$E$28-Satokasvi!$E$7)+IF(V$8="x",Toimenpiteet!$E$29,0)+IF(V$9="x",Toimenpiteet!$E$60,0)+IF(V$10="x",Toimenpiteet!$E$88,0))/(1+$C$13)^EU$61</f>
        <v>246.28622908826321</v>
      </c>
      <c r="EV62" s="29">
        <f ca="1">IF(W$11="x",Toimenpiteet!$E$115,BV62*(CV62/1000)+(Satokasvi!$E$28-Satokasvi!$E$7)+IF(W$8="x",Toimenpiteet!$E$29,0)+IF(W$9="x",Toimenpiteet!$E$60,0)+IF(W$10="x",Toimenpiteet!$E$88,0))/(1+$C$13)^EV$61</f>
        <v>176.23342299937553</v>
      </c>
      <c r="EW62" s="29">
        <f ca="1">IF(X$11="x",Toimenpiteet!$E$115,BW62*(CW62/1000)+(Satokasvi!$E$28-Satokasvi!$E$7)+IF(X$8="x",Toimenpiteet!$E$29,0)+IF(X$9="x",Toimenpiteet!$E$60,0)+IF(X$10="x",Toimenpiteet!$E$88,0))/(1+$C$13)^EW$61</f>
        <v>289.10709585215818</v>
      </c>
      <c r="EX62" s="29">
        <f ca="1">IF(Y$11="x",Toimenpiteet!$E$115,BX62*(CX62/1000)+(Satokasvi!$E$28-Satokasvi!$E$7)+IF(Y$8="x",Toimenpiteet!$E$29,0)+IF(Y$9="x",Toimenpiteet!$E$60,0)+IF(Y$10="x",Toimenpiteet!$E$88,0))/(1+$C$13)^EX$61</f>
        <v>120.79740815999047</v>
      </c>
      <c r="EY62" s="29">
        <f ca="1">IF(Z$11="x",Toimenpiteet!$E$115,BY62*(CY62/1000)+(Satokasvi!$E$28-Satokasvi!$E$7)+IF(Z$8="x",Toimenpiteet!$E$29,0)+IF(Z$9="x",Toimenpiteet!$E$60,0)+IF(Z$10="x",Toimenpiteet!$E$88,0))/(1+$C$13)^EY$61</f>
        <v>117.68368151127059</v>
      </c>
      <c r="EZ62" s="29">
        <f ca="1">IF(AA$11="x",Toimenpiteet!$E$115,BZ62*(CZ62/1000)+(Satokasvi!$E$28-Satokasvi!$E$7)+IF(AA$8="x",Toimenpiteet!$E$29,0)+IF(AA$9="x",Toimenpiteet!$E$60,0)+IF(AA$10="x",Toimenpiteet!$E$88,0))/(1+$C$13)^EZ$61</f>
        <v>165.24892774686813</v>
      </c>
      <c r="FA62" s="29"/>
      <c r="FB62" s="29">
        <f ca="1">DB62</f>
        <v>446.35910146997963</v>
      </c>
      <c r="FC62" s="29">
        <f ca="1">FB62+DC62</f>
        <v>415.29977239024305</v>
      </c>
      <c r="FD62" s="29">
        <f t="shared" ref="FD62:FZ62" ca="1" si="22">FC62+DD62</f>
        <v>943.40179375581829</v>
      </c>
      <c r="FE62" s="29">
        <f t="shared" ca="1" si="22"/>
        <v>1171.6677994455522</v>
      </c>
      <c r="FF62" s="29">
        <f t="shared" ca="1" si="22"/>
        <v>1584.0990878248274</v>
      </c>
      <c r="FG62" s="29">
        <f t="shared" ca="1" si="22"/>
        <v>2015.4051419117452</v>
      </c>
      <c r="FH62" s="29">
        <f t="shared" ca="1" si="22"/>
        <v>2149.1526054531409</v>
      </c>
      <c r="FI62" s="29">
        <f t="shared" ca="1" si="22"/>
        <v>2489.8244654026739</v>
      </c>
      <c r="FJ62" s="29">
        <f t="shared" ca="1" si="22"/>
        <v>2213.1480250266245</v>
      </c>
      <c r="FK62" s="29">
        <f t="shared" ca="1" si="22"/>
        <v>2493.5145195690302</v>
      </c>
      <c r="FL62" s="29">
        <f t="shared" ca="1" si="22"/>
        <v>2671.4144357851574</v>
      </c>
      <c r="FM62" s="29">
        <f t="shared" ca="1" si="22"/>
        <v>2773.278576124213</v>
      </c>
      <c r="FN62" s="29">
        <f t="shared" ca="1" si="22"/>
        <v>3233.0284398234007</v>
      </c>
      <c r="FO62" s="29">
        <f t="shared" ca="1" si="22"/>
        <v>3543.7848837736574</v>
      </c>
      <c r="FP62" s="29">
        <f t="shared" ca="1" si="22"/>
        <v>3719.1284133605795</v>
      </c>
      <c r="FQ62" s="29">
        <f t="shared" ca="1" si="22"/>
        <v>4089.3205347179091</v>
      </c>
      <c r="FR62" s="29">
        <f t="shared" ca="1" si="22"/>
        <v>4155.4306491594989</v>
      </c>
      <c r="FS62" s="29">
        <f t="shared" ca="1" si="22"/>
        <v>4570.0524565807636</v>
      </c>
      <c r="FT62" s="29">
        <f t="shared" ca="1" si="22"/>
        <v>4920.7804695922241</v>
      </c>
      <c r="FU62" s="29">
        <f t="shared" ca="1" si="22"/>
        <v>5220.7276413155641</v>
      </c>
      <c r="FV62" s="29">
        <f t="shared" ca="1" si="22"/>
        <v>5427.5592327164868</v>
      </c>
      <c r="FW62" s="29">
        <f t="shared" ca="1" si="22"/>
        <v>5786.7223265367611</v>
      </c>
      <c r="FX62" s="29">
        <f t="shared" ca="1" si="22"/>
        <v>5920.8657272365153</v>
      </c>
      <c r="FY62" s="29">
        <f t="shared" ca="1" si="22"/>
        <v>6051.6450397532244</v>
      </c>
      <c r="FZ62" s="29">
        <f t="shared" ca="1" si="22"/>
        <v>6247.0437569223368</v>
      </c>
      <c r="GA62" s="29"/>
      <c r="GB62" s="29">
        <f ca="1">EB62</f>
        <v>356.4820281725124</v>
      </c>
      <c r="GC62" s="29">
        <f ca="1">GB62+EC62</f>
        <v>367.41814761026978</v>
      </c>
      <c r="GD62" s="29">
        <f t="shared" ref="GD62:GD125" ca="1" si="23">GC62+ED62</f>
        <v>789.93447751110011</v>
      </c>
      <c r="GE62" s="29">
        <f t="shared" ref="GE62:GE125" ca="1" si="24">GD62+EE62</f>
        <v>993.80339505451275</v>
      </c>
      <c r="GF62" s="29">
        <f t="shared" ref="GF62:GF125" ca="1" si="25">GE62+EF62</f>
        <v>1336.6152490640293</v>
      </c>
      <c r="GG62" s="29">
        <f t="shared" ref="GG62:GG125" ca="1" si="26">GF62+EG62</f>
        <v>1692.4595282485134</v>
      </c>
      <c r="GH62" s="29">
        <f t="shared" ref="GH62:GH125" ca="1" si="27">GG62+EH62</f>
        <v>1825.5601843697684</v>
      </c>
      <c r="GI62" s="29">
        <f t="shared" ref="GI62:GI125" ca="1" si="28">GH62+EI62</f>
        <v>2111.8871517732932</v>
      </c>
      <c r="GJ62" s="29">
        <f t="shared" ref="GJ62:GJ125" ca="1" si="29">GI62+EJ62</f>
        <v>1937.2207784721807</v>
      </c>
      <c r="GK62" s="29">
        <f t="shared" ref="GK62:GK125" ca="1" si="30">GJ62+EK62</f>
        <v>2176.744948522773</v>
      </c>
      <c r="GL62" s="29">
        <f t="shared" ref="GL62:GL125" ca="1" si="31">GK62+EL62</f>
        <v>2339.0199062011975</v>
      </c>
      <c r="GM62" s="29">
        <f t="shared" ref="GM62:GM125" ca="1" si="32">GL62+EM62</f>
        <v>2443.7678403917321</v>
      </c>
      <c r="GN62" s="29">
        <f t="shared" ref="GN62:GN125" ca="1" si="33">GM62+EN62</f>
        <v>2814.3722512571344</v>
      </c>
      <c r="GO62" s="29">
        <f t="shared" ref="GO62:GO125" ca="1" si="34">GN62+EO62</f>
        <v>3073.131266334271</v>
      </c>
      <c r="GP62" s="29">
        <f t="shared" ref="GP62:GP125" ca="1" si="35">GO62+EP62</f>
        <v>3230.1888306459455</v>
      </c>
      <c r="GQ62" s="29">
        <f t="shared" ref="GQ62:GQ125" ca="1" si="36">GP62+EQ62</f>
        <v>3531.6788791547287</v>
      </c>
      <c r="GR62" s="29">
        <f t="shared" ref="GR62:GR125" ca="1" si="37">GQ62+ER62</f>
        <v>3605.8207186436903</v>
      </c>
      <c r="GS62" s="29">
        <f t="shared" ref="GS62:GS125" ca="1" si="38">GR62+ES62</f>
        <v>3938.9489110942968</v>
      </c>
      <c r="GT62" s="29">
        <f t="shared" ref="GT62:GT125" ca="1" si="39">GS62+ET62</f>
        <v>4223.759991012068</v>
      </c>
      <c r="GU62" s="29">
        <f t="shared" ref="GU62:GU125" ca="1" si="40">GT62+EU62</f>
        <v>4470.0462201003311</v>
      </c>
      <c r="GV62" s="29">
        <f t="shared" ref="GV62:GV125" ca="1" si="41">GU62+EV62</f>
        <v>4646.2796430997068</v>
      </c>
      <c r="GW62" s="29">
        <f t="shared" ref="GW62:GW125" ca="1" si="42">GV62+EW62</f>
        <v>4935.3867389518655</v>
      </c>
      <c r="GX62" s="29">
        <f t="shared" ref="GX62:GX125" ca="1" si="43">GW62+EX62</f>
        <v>5056.184147111856</v>
      </c>
      <c r="GY62" s="29">
        <f t="shared" ref="GY62:GY125" ca="1" si="44">GX62+EY62</f>
        <v>5173.8678286231261</v>
      </c>
      <c r="GZ62" s="29">
        <f t="shared" ref="GZ62:GZ125" ca="1" si="45">GY62+EZ62</f>
        <v>5339.1167563699946</v>
      </c>
      <c r="HA62" s="29"/>
      <c r="HB62" s="29">
        <f ca="1">_xlfn.XLOOKUP($BE$18,$FB$61:$FZ$61,FB62:FZ62)</f>
        <v>2493.5145195690302</v>
      </c>
      <c r="HC62" s="29">
        <f ca="1">_xlfn.XLOOKUP($BE$18,$GB$61:$GZ$61,GB62:GZ62)</f>
        <v>2176.744948522773</v>
      </c>
      <c r="HE62" s="1" t="s">
        <v>80</v>
      </c>
      <c r="HG62" s="14">
        <f>(Satokasvi!$E$28)/(1+$C$13)^HG$61</f>
        <v>329.126213592233</v>
      </c>
      <c r="HH62" s="14">
        <f>(Satokasvi!$E$28)/(1+$C$13)^HH$61</f>
        <v>319.54001319634273</v>
      </c>
      <c r="HI62" s="14">
        <f>(Satokasvi!$E$28)/(1+$C$13)^HI$61</f>
        <v>310.23302252072108</v>
      </c>
      <c r="HJ62" s="14">
        <f>(Satokasvi!$E$28)/(1+$C$13)^HJ$61</f>
        <v>301.19710924341854</v>
      </c>
      <c r="HK62" s="14">
        <f>(Satokasvi!$E$28)/(1+$C$13)^HK$61</f>
        <v>292.42437790623165</v>
      </c>
      <c r="HL62" s="14">
        <f>(Satokasvi!$E$28)/(1+$C$13)^HL$61</f>
        <v>283.90716301575884</v>
      </c>
      <c r="HM62" s="14">
        <f>(Satokasvi!$E$28)/(1+$C$13)^HM$61</f>
        <v>275.63802234539691</v>
      </c>
      <c r="HN62" s="14">
        <f>(Satokasvi!$E$28)/(1+$C$13)^HN$61</f>
        <v>267.60973043242421</v>
      </c>
      <c r="HO62" s="14">
        <f>(Satokasvi!$E$28)/(1+$C$13)^HO$61</f>
        <v>259.81527226448952</v>
      </c>
      <c r="HP62" s="14">
        <f>(Satokasvi!$E$28)/(1+$C$13)^HP$61</f>
        <v>252.24783714998983</v>
      </c>
      <c r="HQ62" s="14">
        <f>(Satokasvi!$E$28)/(1+$C$13)^HQ$61</f>
        <v>244.90081276698041</v>
      </c>
      <c r="HR62" s="14">
        <f>(Satokasvi!$E$28)/(1+$C$13)^HR$61</f>
        <v>237.76777938541792</v>
      </c>
      <c r="HS62" s="14">
        <f>(Satokasvi!$E$28)/(1+$C$13)^HS$61</f>
        <v>230.84250425768732</v>
      </c>
      <c r="HT62" s="14">
        <f>(Satokasvi!$E$28)/(1+$C$13)^HT$61</f>
        <v>224.11893617251192</v>
      </c>
      <c r="HU62" s="14">
        <f>(Satokasvi!$E$28)/(1+$C$13)^HU$61</f>
        <v>217.5912001674873</v>
      </c>
      <c r="HV62" s="14">
        <f>(Satokasvi!$E$28)/(1+$C$13)^HV$61</f>
        <v>211.25359239561877</v>
      </c>
      <c r="HW62" s="14">
        <f>(Satokasvi!$E$28)/(1+$C$13)^HW$61</f>
        <v>205.10057514137745</v>
      </c>
      <c r="HX62" s="14">
        <f>(Satokasvi!$E$28)/(1+$C$13)^HX$61</f>
        <v>199.12677198191986</v>
      </c>
      <c r="HY62" s="14">
        <f>(Satokasvi!$E$28)/(1+$C$13)^HY$61</f>
        <v>193.32696308924258</v>
      </c>
      <c r="HZ62" s="14">
        <f>(Satokasvi!$E$28)/(1+$C$13)^HZ$61</f>
        <v>187.69608066916754</v>
      </c>
      <c r="IA62" s="14">
        <f>(Satokasvi!$E$28)/(1+$C$13)^IA$61</f>
        <v>182.22920453317241</v>
      </c>
      <c r="IB62" s="14">
        <f>(Satokasvi!$E$28)/(1+$C$13)^IB$61</f>
        <v>176.92155779919651</v>
      </c>
      <c r="IC62" s="14">
        <f>(Satokasvi!$E$28)/(1+$C$13)^IC$61</f>
        <v>171.76850271766648</v>
      </c>
      <c r="ID62" s="14">
        <f>(Satokasvi!$E$28)/(1+$C$13)^ID$61</f>
        <v>166.76553661909369</v>
      </c>
      <c r="IE62" s="14">
        <f>(Satokasvi!$E$28)/(1+$C$13)^IE$61</f>
        <v>161.90828797970264</v>
      </c>
      <c r="IG62" s="14">
        <f>HG62</f>
        <v>329.126213592233</v>
      </c>
      <c r="IH62" s="14">
        <f>IG62+HH62</f>
        <v>648.66622678857573</v>
      </c>
      <c r="II62" s="14">
        <f t="shared" ref="II62:JE62" si="46">IH62+HI62</f>
        <v>958.89924930929681</v>
      </c>
      <c r="IJ62" s="14">
        <f t="shared" si="46"/>
        <v>1260.0963585527154</v>
      </c>
      <c r="IK62" s="14">
        <f t="shared" si="46"/>
        <v>1552.5207364589471</v>
      </c>
      <c r="IL62" s="14">
        <f t="shared" si="46"/>
        <v>1836.427899474706</v>
      </c>
      <c r="IM62" s="14">
        <f t="shared" si="46"/>
        <v>2112.0659218201031</v>
      </c>
      <c r="IN62" s="14">
        <f t="shared" si="46"/>
        <v>2379.6756522525275</v>
      </c>
      <c r="IO62" s="14">
        <f t="shared" si="46"/>
        <v>2639.490924517017</v>
      </c>
      <c r="IP62" s="14">
        <f t="shared" si="46"/>
        <v>2891.7387616670067</v>
      </c>
      <c r="IQ62" s="14">
        <f t="shared" si="46"/>
        <v>3136.639574433987</v>
      </c>
      <c r="IR62" s="14">
        <f t="shared" si="46"/>
        <v>3374.4073538194048</v>
      </c>
      <c r="IS62" s="14">
        <f t="shared" si="46"/>
        <v>3605.2498580770921</v>
      </c>
      <c r="IT62" s="14">
        <f t="shared" si="46"/>
        <v>3829.368794249604</v>
      </c>
      <c r="IU62" s="14">
        <f t="shared" si="46"/>
        <v>4046.9599944170914</v>
      </c>
      <c r="IV62" s="14">
        <f t="shared" si="46"/>
        <v>4258.2135868127098</v>
      </c>
      <c r="IW62" s="14">
        <f t="shared" si="46"/>
        <v>4463.3141619540875</v>
      </c>
      <c r="IX62" s="14">
        <f t="shared" si="46"/>
        <v>4662.4409339360072</v>
      </c>
      <c r="IY62" s="14">
        <f t="shared" si="46"/>
        <v>4855.76789702525</v>
      </c>
      <c r="IZ62" s="14">
        <f t="shared" si="46"/>
        <v>5043.4639776944177</v>
      </c>
      <c r="JA62" s="14">
        <f t="shared" si="46"/>
        <v>5225.6931822275901</v>
      </c>
      <c r="JB62" s="14">
        <f t="shared" si="46"/>
        <v>5402.6147400267864</v>
      </c>
      <c r="JC62" s="14">
        <f t="shared" si="46"/>
        <v>5574.3832427444531</v>
      </c>
      <c r="JD62" s="14">
        <f t="shared" si="46"/>
        <v>5741.148779363547</v>
      </c>
      <c r="JE62" s="14">
        <f t="shared" si="46"/>
        <v>5903.0570673432494</v>
      </c>
    </row>
    <row r="63" spans="2:265">
      <c r="B63" s="11">
        <f t="shared" ref="B63:Q78" ca="1" si="47">RAND()</f>
        <v>0.53330822918449095</v>
      </c>
      <c r="C63" s="11">
        <f t="shared" ca="1" si="47"/>
        <v>0.42726356767448082</v>
      </c>
      <c r="D63" s="11">
        <f t="shared" ca="1" si="47"/>
        <v>0.69444449153343824</v>
      </c>
      <c r="E63" s="11">
        <f t="shared" ca="1" si="47"/>
        <v>0.18737101380146748</v>
      </c>
      <c r="F63" s="11">
        <f t="shared" ca="1" si="47"/>
        <v>0.78104201399824935</v>
      </c>
      <c r="G63" s="11">
        <f t="shared" ca="1" si="47"/>
        <v>1.8796384249340825E-2</v>
      </c>
      <c r="H63" s="11">
        <f t="shared" ca="1" si="47"/>
        <v>0.25181056745427488</v>
      </c>
      <c r="I63" s="11">
        <f t="shared" ca="1" si="47"/>
        <v>0.48951863268352802</v>
      </c>
      <c r="J63" s="11">
        <f t="shared" ca="1" si="47"/>
        <v>0.78479426886485393</v>
      </c>
      <c r="K63" s="11">
        <f t="shared" ca="1" si="47"/>
        <v>0.91787554744600719</v>
      </c>
      <c r="L63" s="11">
        <f t="shared" ca="1" si="47"/>
        <v>0.94010400375518566</v>
      </c>
      <c r="M63" s="11">
        <f t="shared" ca="1" si="47"/>
        <v>0.67488396499143244</v>
      </c>
      <c r="N63" s="11">
        <f t="shared" ca="1" si="47"/>
        <v>0.72603654715780297</v>
      </c>
      <c r="O63" s="11">
        <f t="shared" ca="1" si="47"/>
        <v>0.29199466057831081</v>
      </c>
      <c r="P63" s="11">
        <f t="shared" ca="1" si="47"/>
        <v>0.71891111127345497</v>
      </c>
      <c r="Q63" s="11">
        <f t="shared" ca="1" si="47"/>
        <v>0.10669448387208236</v>
      </c>
      <c r="R63" s="11">
        <f t="shared" ca="1" si="20"/>
        <v>0.72180824847699832</v>
      </c>
      <c r="S63" s="11">
        <f t="shared" ca="1" si="20"/>
        <v>0.30042750261325224</v>
      </c>
      <c r="T63" s="11">
        <f t="shared" ca="1" si="21"/>
        <v>0.46541112061963963</v>
      </c>
      <c r="U63" s="11">
        <f t="shared" ca="1" si="21"/>
        <v>0.79210268365489311</v>
      </c>
      <c r="V63" s="11">
        <f t="shared" ca="1" si="21"/>
        <v>0.56627530454606645</v>
      </c>
      <c r="W63" s="11">
        <f t="shared" ca="1" si="21"/>
        <v>0.18283417164440741</v>
      </c>
      <c r="X63" s="11">
        <f t="shared" ca="1" si="21"/>
        <v>0.3217074078535993</v>
      </c>
      <c r="Y63" s="11">
        <f t="shared" ca="1" si="21"/>
        <v>0.312563917487096</v>
      </c>
      <c r="Z63" s="11">
        <f t="shared" ca="1" si="21"/>
        <v>0.45998656314937492</v>
      </c>
      <c r="AB63" s="5">
        <f ca="1">_xlfn.NORM.INV(B63,Satokasvi!$H$8,Satokasvi!$I$8)*_xlfn.BINOM.INV(1,(1-Satokasvi!$H$15),B63)</f>
        <v>3520.8971466875955</v>
      </c>
      <c r="AC63" s="5">
        <f ca="1">_xlfn.NORM.INV(C63,Satokasvi!$H$8,Satokasvi!$I$8)*_xlfn.BINOM.INV(1,(1-Satokasvi!$H$15),C63)</f>
        <v>3454.1636886518977</v>
      </c>
      <c r="AD63" s="5">
        <f ca="1">_xlfn.NORM.INV(D63,Satokasvi!$H$8,Satokasvi!$I$8)*_xlfn.BINOM.INV(1,(1-Satokasvi!$H$15),D63)</f>
        <v>3627.1220483584439</v>
      </c>
      <c r="AE63" s="5">
        <f ca="1">_xlfn.NORM.INV(E63,Satokasvi!$H$8,Satokasvi!$I$8)*_xlfn.BINOM.INV(1,(1-Satokasvi!$H$15),E63)</f>
        <v>3278.09352992601</v>
      </c>
      <c r="AF63" s="5">
        <f ca="1">_xlfn.NORM.INV(F63,Satokasvi!$H$8,Satokasvi!$I$8)*_xlfn.BINOM.INV(1,(1-Satokasvi!$H$15),F63)</f>
        <v>3693.9293042058839</v>
      </c>
      <c r="AG63" s="5">
        <f ca="1">_xlfn.NORM.INV(G63,Satokasvi!$H$8,Satokasvi!$I$8)*_xlfn.BINOM.INV(1,(1-Satokasvi!$H$15),G63)</f>
        <v>0</v>
      </c>
      <c r="AH63" s="5">
        <f ca="1">_xlfn.NORM.INV(H63,Satokasvi!$H$8,Satokasvi!$I$8)*_xlfn.BINOM.INV(1,(1-Satokasvi!$H$15),H63)</f>
        <v>3332.7992429963147</v>
      </c>
      <c r="AI63" s="5">
        <f ca="1">_xlfn.NORM.INV(I63,Satokasvi!$H$8,Satokasvi!$I$8)*_xlfn.BINOM.INV(1,(1-Satokasvi!$H$15),I63)</f>
        <v>3493.4310212637706</v>
      </c>
      <c r="AJ63" s="5">
        <f ca="1">_xlfn.NORM.INV(J63,Satokasvi!$H$8,Satokasvi!$I$8)*_xlfn.BINOM.INV(1,(1-Satokasvi!$H$15),J63)</f>
        <v>3697.1219370340937</v>
      </c>
      <c r="AK63" s="5">
        <f ca="1">_xlfn.NORM.INV(K63,Satokasvi!$H$8,Satokasvi!$I$8)*_xlfn.BINOM.INV(1,(1-Satokasvi!$H$15),K63)</f>
        <v>3847.7306447709784</v>
      </c>
      <c r="AL63" s="5">
        <f ca="1">_xlfn.NORM.INV(L63,Satokasvi!$H$8,Satokasvi!$I$8)*_xlfn.BINOM.INV(1,(1-Satokasvi!$H$15),L63)</f>
        <v>3888.91181669657</v>
      </c>
      <c r="AM63" s="5">
        <f ca="1">_xlfn.NORM.INV(M63,Satokasvi!$H$8,Satokasvi!$I$8)*_xlfn.BINOM.INV(1,(1-Satokasvi!$H$15),M63)</f>
        <v>3613.3599544411331</v>
      </c>
      <c r="AN63" s="5">
        <f ca="1">_xlfn.NORM.INV(N63,Satokasvi!$H$8,Satokasvi!$I$8)*_xlfn.BINOM.INV(1,(1-Satokasvi!$H$15),N63)</f>
        <v>3650.2173762891275</v>
      </c>
      <c r="AO63" s="5">
        <f ca="1">_xlfn.NORM.INV(O63,Satokasvi!$H$8,Satokasvi!$I$8)*_xlfn.BINOM.INV(1,(1-Satokasvi!$H$15),O63)</f>
        <v>3363.1082745348067</v>
      </c>
      <c r="AP63" s="5">
        <f ca="1">_xlfn.NORM.INV(P63,Satokasvi!$H$8,Satokasvi!$I$8)*_xlfn.BINOM.INV(1,(1-Satokasvi!$H$15),P63)</f>
        <v>3644.9024519805498</v>
      </c>
      <c r="AQ63" s="5">
        <f ca="1">_xlfn.NORM.INV(Q63,Satokasvi!$H$8,Satokasvi!$I$8)*_xlfn.BINOM.INV(1,(1-Satokasvi!$H$15),Q63)</f>
        <v>3188.9248618442539</v>
      </c>
      <c r="AR63" s="5">
        <f ca="1">_xlfn.NORM.INV(R63,Satokasvi!$H$8,Satokasvi!$I$8)*_xlfn.BINOM.INV(1,(1-Satokasvi!$H$15),R63)</f>
        <v>3647.0554215552788</v>
      </c>
      <c r="AS63" s="5">
        <f ca="1">_xlfn.NORM.INV(S63,Satokasvi!$H$8,Satokasvi!$I$8)*_xlfn.BINOM.INV(1,(1-Satokasvi!$H$15),S63)</f>
        <v>3369.2071583036836</v>
      </c>
      <c r="AT63" s="5">
        <f ca="1">_xlfn.NORM.INV(T63,Satokasvi!$H$8,Satokasvi!$I$8)*_xlfn.BINOM.INV(1,(1-Satokasvi!$H$15),T63)</f>
        <v>3478.2974064188534</v>
      </c>
      <c r="AU63" s="5">
        <f ca="1">_xlfn.NORM.INV(U63,Satokasvi!$H$8,Satokasvi!$I$8)*_xlfn.BINOM.INV(1,(1-Satokasvi!$H$15),U63)</f>
        <v>3703.4346864264144</v>
      </c>
      <c r="AV63" s="5">
        <f ca="1">_xlfn.NORM.INV(V63,Satokasvi!$H$8,Satokasvi!$I$8)*_xlfn.BINOM.INV(1,(1-Satokasvi!$H$15),V63)</f>
        <v>3541.7247910148853</v>
      </c>
      <c r="AW63" s="5">
        <f ca="1">_xlfn.NORM.INV(W63,Satokasvi!$H$8,Satokasvi!$I$8)*_xlfn.BINOM.INV(1,(1-Satokasvi!$H$15),W63)</f>
        <v>3273.8457581625676</v>
      </c>
      <c r="AX63" s="5">
        <f ca="1">_xlfn.NORM.INV(X63,Satokasvi!$H$8,Satokasvi!$I$8)*_xlfn.BINOM.INV(1,(1-Satokasvi!$H$15),X63)</f>
        <v>3384.2675950966564</v>
      </c>
      <c r="AY63" s="5">
        <f ca="1">_xlfn.NORM.INV(Y63,Satokasvi!$H$8,Satokasvi!$I$8)*_xlfn.BINOM.INV(1,(1-Satokasvi!$H$15),Y63)</f>
        <v>3377.8510316000379</v>
      </c>
      <c r="AZ63" s="5">
        <f ca="1">_xlfn.NORM.INV(Z63,Satokasvi!$H$8,Satokasvi!$I$8)*_xlfn.BINOM.INV(1,(1-Satokasvi!$H$15),Z63)</f>
        <v>3474.8831069855632</v>
      </c>
      <c r="BB63" s="5">
        <f ca="1">IF(C$11="x",0,_xlfn.NORM.INV(B63,Satokasvi!$H$8,Satokasvi!$I$8)*IF(C$8="x",(1+Toimenpiteet!$C$7),1)*IF(C$9="x",(1+Toimenpiteet!$C$34),1)*(1+C$30)*_xlfn.BINOM.INV(1,(1-(Satokasvi!$H$15*(1+C$41))),B63))</f>
        <v>2552.7912672343746</v>
      </c>
      <c r="BC63" s="5">
        <f ca="1">IF(D$11="x",0,_xlfn.NORM.INV(C63,Satokasvi!$H$8,Satokasvi!$I$8)*IF(D$8="x",(1+Toimenpiteet!$C$7),1)*IF(D$9="x",(1+Toimenpiteet!$C$34),1)*(1+D$30)*_xlfn.BINOM.INV(1,(1-(Satokasvi!$H$15*(1+D$41))),C63))</f>
        <v>2521.8158258109775</v>
      </c>
      <c r="BD63" s="5">
        <f ca="1">IF(E$11="x",0,_xlfn.NORM.INV(D63,Satokasvi!$H$8,Satokasvi!$I$8)*IF(E$8="x",(1+Toimenpiteet!$C$7),1)*IF(E$9="x",(1+Toimenpiteet!$C$34),1)*(1+E$30)*_xlfn.BINOM.INV(1,(1-(Satokasvi!$H$15*(1+E$41))),D63))</f>
        <v>2666.3699601892595</v>
      </c>
      <c r="BE63" s="5">
        <f ca="1">IF(F$11="x",0,_xlfn.NORM.INV(E63,Satokasvi!$H$8,Satokasvi!$I$8)*IF(F$8="x",(1+Toimenpiteet!$C$7),1)*IF(F$9="x",(1+Toimenpiteet!$C$34),1)*(1+F$30)*_xlfn.BINOM.INV(1,(1-(Satokasvi!$H$15*(1+F$41))),E63))</f>
        <v>2426.3137071100359</v>
      </c>
      <c r="BF63" s="5">
        <f ca="1">IF(G$11="x",0,_xlfn.NORM.INV(F63,Satokasvi!$H$8,Satokasvi!$I$8)*IF(G$8="x",(1+Toimenpiteet!$C$7),1)*IF(G$9="x",(1+Toimenpiteet!$C$34),1)*(1+G$30)*_xlfn.BINOM.INV(1,(1-(Satokasvi!$H$15*(1+G$41))),F63))</f>
        <v>2752.7161174942248</v>
      </c>
      <c r="BG63" s="5">
        <f ca="1">IF(H$11="x",0,_xlfn.NORM.INV(G63,Satokasvi!$H$8,Satokasvi!$I$8)*IF(H$8="x",(1+Toimenpiteet!$C$7),1)*IF(H$9="x",(1+Toimenpiteet!$C$34),1)*(1+H$30)*_xlfn.BINOM.INV(1,(1-(Satokasvi!$H$15*(1+H$41))),G63))</f>
        <v>0</v>
      </c>
      <c r="BH63" s="5">
        <f ca="1">IF(I$11="x",0,_xlfn.NORM.INV(H63,Satokasvi!$H$8,Satokasvi!$I$8)*IF(I$8="x",(1+Toimenpiteet!$C$7),1)*IF(I$9="x",(1+Toimenpiteet!$C$34),1)*(1+I$30)*_xlfn.BINOM.INV(1,(1-(Satokasvi!$H$15*(1+I$41))),H63))</f>
        <v>2483.6019958808538</v>
      </c>
      <c r="BI63" s="5">
        <f ca="1">IF(J$11="x",0,_xlfn.NORM.INV(I63,Satokasvi!$H$8,Satokasvi!$I$8)*IF(J$8="x",(1+Toimenpiteet!$C$7),1)*IF(J$9="x",(1+Toimenpiteet!$C$34),1)*(1+J$30)*_xlfn.BINOM.INV(1,(1-(Satokasvi!$H$15*(1+J$41))),I63))</f>
        <v>2603.3047970457619</v>
      </c>
      <c r="BJ63" s="5">
        <f ca="1">IF(K$11="x",0,_xlfn.NORM.INV(J63,Satokasvi!$H$8,Satokasvi!$I$8)*IF(K$8="x",(1+Toimenpiteet!$C$7),1)*IF(K$9="x",(1+Toimenpiteet!$C$34),1)*(1+K$30)*_xlfn.BINOM.INV(1,(1-(Satokasvi!$H$15*(1+K$41))),J63))</f>
        <v>2755.0952674778068</v>
      </c>
      <c r="BK63" s="5">
        <f ca="1">IF(L$11="x",0,_xlfn.NORM.INV(K63,Satokasvi!$H$8,Satokasvi!$I$8)*IF(L$8="x",(1+Toimenpiteet!$C$7),1)*IF(L$9="x",(1+Toimenpiteet!$C$34),1)*(1+L$30)*_xlfn.BINOM.INV(1,(1-(Satokasvi!$H$15*(1+L$41))),K63))</f>
        <v>2867.3288764833333</v>
      </c>
      <c r="BL63" s="5">
        <f ca="1">IF(M$11="x",0,_xlfn.NORM.INV(L63,Satokasvi!$H$8,Satokasvi!$I$8)*IF(M$8="x",(1+Toimenpiteet!$C$7),1)*IF(M$9="x",(1+Toimenpiteet!$C$34),1)*(1+M$30)*_xlfn.BINOM.INV(1,(1-(Satokasvi!$H$15*(1+M$41))),L63))</f>
        <v>2898.0170858022839</v>
      </c>
      <c r="BM63" s="5">
        <f ca="1">IF(N$11="x",0,_xlfn.NORM.INV(M63,Satokasvi!$H$8,Satokasvi!$I$8)*IF(N$8="x",(1+Toimenpiteet!$C$7),1)*IF(N$9="x",(1+Toimenpiteet!$C$34),1)*(1+N$30)*_xlfn.BINOM.INV(1,(1-(Satokasvi!$H$15*(1+N$41))),M63))</f>
        <v>2692.6758380495326</v>
      </c>
      <c r="BN63" s="5">
        <f ca="1">IF(O$11="x",0,_xlfn.NORM.INV(N63,Satokasvi!$H$8,Satokasvi!$I$8)*IF(O$8="x",(1+Toimenpiteet!$C$7),1)*IF(O$9="x",(1+Toimenpiteet!$C$34),1)*(1+O$30)*_xlfn.BINOM.INV(1,(1-(Satokasvi!$H$15*(1+O$41))),N63))</f>
        <v>2720.1419888106575</v>
      </c>
      <c r="BO63" s="5">
        <f ca="1">IF(P$11="x",0,_xlfn.NORM.INV(O63,Satokasvi!$H$8,Satokasvi!$I$8)*IF(P$8="x",(1+Toimenpiteet!$C$7),1)*IF(P$9="x",(1+Toimenpiteet!$C$34),1)*(1+P$30)*_xlfn.BINOM.INV(1,(1-(Satokasvi!$H$15*(1+P$41))),O63))</f>
        <v>2506.1882861833378</v>
      </c>
      <c r="BP63" s="5">
        <f ca="1">IF(Q$11="x",0,_xlfn.NORM.INV(P63,Satokasvi!$H$8,Satokasvi!$I$8)*IF(Q$8="x",(1+Toimenpiteet!$C$7),1)*IF(Q$9="x",(1+Toimenpiteet!$C$34),1)*(1+Q$30)*_xlfn.BINOM.INV(1,(1-(Satokasvi!$H$15*(1+Q$41))),P63))</f>
        <v>2716.1813072159057</v>
      </c>
      <c r="BQ63" s="5">
        <f ca="1">IF(R$11="x",0,_xlfn.NORM.INV(Q63,Satokasvi!$H$8,Satokasvi!$I$8)*IF(R$8="x",(1+Toimenpiteet!$C$7),1)*IF(R$9="x",(1+Toimenpiteet!$C$34),1)*(1+R$30)*_xlfn.BINOM.INV(1,(1-(Satokasvi!$H$15*(1+R$41))),Q63))</f>
        <v>2376.3868070463382</v>
      </c>
      <c r="BR63" s="5">
        <f ca="1">IF(S$11="x",0,_xlfn.NORM.INV(R63,Satokasvi!$H$8,Satokasvi!$I$8)*IF(S$8="x",(1+Toimenpiteet!$C$7),1)*IF(S$9="x",(1+Toimenpiteet!$C$34),1)*(1+S$30)*_xlfn.BINOM.INV(1,(1-(Satokasvi!$H$15*(1+S$41))),R63))</f>
        <v>2717.7857001429934</v>
      </c>
      <c r="BS63" s="5">
        <f ca="1">IF(T$11="x",0,_xlfn.NORM.INV(S63,Satokasvi!$H$8,Satokasvi!$I$8)*IF(T$8="x",(1+Toimenpiteet!$C$7),1)*IF(T$9="x",(1+Toimenpiteet!$C$34),1)*(1+T$30)*_xlfn.BINOM.INV(1,(1-(Satokasvi!$H$15*(1+T$41))),S63))</f>
        <v>2510.7331743679056</v>
      </c>
      <c r="BT63" s="5">
        <f ca="1">IF(U$11="x",0,_xlfn.NORM.INV(T63,Satokasvi!$H$8,Satokasvi!$I$8)*IF(U$8="x",(1+Toimenpiteet!$C$7),1)*IF(U$9="x",(1+Toimenpiteet!$C$34),1)*(1+U$30)*_xlfn.BINOM.INV(1,(1-(Satokasvi!$H$15*(1+U$41))),T63))</f>
        <v>2592.0272272633292</v>
      </c>
      <c r="BU63" s="5">
        <f ca="1">IF(V$11="x",0,_xlfn.NORM.INV(U63,Satokasvi!$H$8,Satokasvi!$I$8)*IF(V$8="x",(1+Toimenpiteet!$C$7),1)*IF(V$9="x",(1+Toimenpiteet!$C$34),1)*(1+V$30)*_xlfn.BINOM.INV(1,(1-(Satokasvi!$H$15*(1+V$41))),U63))</f>
        <v>2759.7995283249643</v>
      </c>
      <c r="BV63" s="5">
        <f ca="1">IF(W$11="x",0,_xlfn.NORM.INV(V63,Satokasvi!$H$8,Satokasvi!$I$8)*IF(W$8="x",(1+Toimenpiteet!$C$7),1)*IF(W$9="x",(1+Toimenpiteet!$C$34),1)*(1+W$30)*_xlfn.BINOM.INV(1,(1-(Satokasvi!$H$15*(1+W$41))),V63))</f>
        <v>2639.2933142642923</v>
      </c>
      <c r="BW63" s="5">
        <f ca="1">IF(X$11="x",0,_xlfn.NORM.INV(W63,Satokasvi!$H$8,Satokasvi!$I$8)*IF(X$8="x",(1+Toimenpiteet!$C$7),1)*IF(X$9="x",(1+Toimenpiteet!$C$34),1)*(1+X$30)*_xlfn.BINOM.INV(1,(1-(Satokasvi!$H$15*(1+X$41))),W63))</f>
        <v>2439.6698589827452</v>
      </c>
      <c r="BX63" s="5">
        <f ca="1">IF(Y$11="x",0,_xlfn.NORM.INV(X63,Satokasvi!$H$8,Satokasvi!$I$8)*IF(Y$8="x",(1+Toimenpiteet!$C$7),1)*IF(Y$9="x",(1+Toimenpiteet!$C$34),1)*(1+Y$30)*_xlfn.BINOM.INV(1,(1-(Satokasvi!$H$15*(1+Y$41))),X63))</f>
        <v>2521.9562118660283</v>
      </c>
      <c r="BY63" s="5">
        <f ca="1">IF(Z$11="x",0,_xlfn.NORM.INV(Y63,Satokasvi!$H$8,Satokasvi!$I$8)*IF(Z$8="x",(1+Toimenpiteet!$C$7),1)*IF(Z$9="x",(1+Toimenpiteet!$C$34),1)*(1+Z$30)*_xlfn.BINOM.INV(1,(1-(Satokasvi!$H$15*(1+Z$41))),Y63))</f>
        <v>2517.174588748348</v>
      </c>
      <c r="BZ63" s="5">
        <f ca="1">IF(AA$11="x",0,_xlfn.NORM.INV(Z63,Satokasvi!$H$8,Satokasvi!$I$8)*IF(AA$8="x",(1+Toimenpiteet!$C$7),1)*IF(AA$9="x",(1+Toimenpiteet!$C$34),1)*(1+AA$30)*_xlfn.BINOM.INV(1,(1-(Satokasvi!$H$15*(1+AA$41))),Z63))</f>
        <v>2589.482891325642</v>
      </c>
      <c r="CB63" s="27">
        <f ca="1">_xlfn.NORM.INV(RAND(),Satokasvi!$H$13,Satokasvi!$I$13)</f>
        <v>252.75865590498006</v>
      </c>
      <c r="CC63" s="27">
        <f ca="1">_xlfn.NORM.INV(RAND(),Satokasvi!$H$13,Satokasvi!$I$13)</f>
        <v>88.505856701660207</v>
      </c>
      <c r="CD63" s="27">
        <f ca="1">_xlfn.NORM.INV(RAND(),Satokasvi!$H$13,Satokasvi!$I$13)</f>
        <v>209.33157399350949</v>
      </c>
      <c r="CE63" s="27">
        <f ca="1">_xlfn.NORM.INV(RAND(),Satokasvi!$H$13,Satokasvi!$I$13)</f>
        <v>206.90595212043198</v>
      </c>
      <c r="CF63" s="27">
        <f ca="1">_xlfn.NORM.INV(RAND(),Satokasvi!$H$13,Satokasvi!$I$13)</f>
        <v>233.6420080245606</v>
      </c>
      <c r="CG63" s="27">
        <f ca="1">_xlfn.NORM.INV(RAND(),Satokasvi!$H$13,Satokasvi!$I$13)</f>
        <v>157.92574436115373</v>
      </c>
      <c r="CH63" s="27">
        <f ca="1">_xlfn.NORM.INV(RAND(),Satokasvi!$H$13,Satokasvi!$I$13)</f>
        <v>214.84853735436096</v>
      </c>
      <c r="CI63" s="27">
        <f ca="1">_xlfn.NORM.INV(RAND(),Satokasvi!$H$13,Satokasvi!$I$13)</f>
        <v>228.25616350215779</v>
      </c>
      <c r="CJ63" s="27">
        <f ca="1">_xlfn.NORM.INV(RAND(),Satokasvi!$H$13,Satokasvi!$I$13)</f>
        <v>187.47697642229247</v>
      </c>
      <c r="CK63" s="27">
        <f ca="1">_xlfn.NORM.INV(RAND(),Satokasvi!$H$13,Satokasvi!$I$13)</f>
        <v>144.28851513974897</v>
      </c>
      <c r="CL63" s="27">
        <f ca="1">_xlfn.NORM.INV(RAND(),Satokasvi!$H$13,Satokasvi!$I$13)</f>
        <v>49.643393347763578</v>
      </c>
      <c r="CM63" s="27">
        <f ca="1">_xlfn.NORM.INV(RAND(),Satokasvi!$H$13,Satokasvi!$I$13)</f>
        <v>223.36248471955648</v>
      </c>
      <c r="CN63" s="27">
        <f ca="1">_xlfn.NORM.INV(RAND(),Satokasvi!$H$13,Satokasvi!$I$13)</f>
        <v>185.21020422244874</v>
      </c>
      <c r="CO63" s="27">
        <f ca="1">_xlfn.NORM.INV(RAND(),Satokasvi!$H$13,Satokasvi!$I$13)</f>
        <v>177.36230021850986</v>
      </c>
      <c r="CP63" s="27">
        <f ca="1">_xlfn.NORM.INV(RAND(),Satokasvi!$H$13,Satokasvi!$I$13)</f>
        <v>197.28887658591881</v>
      </c>
      <c r="CQ63" s="27">
        <f ca="1">_xlfn.NORM.INV(RAND(),Satokasvi!$H$13,Satokasvi!$I$13)</f>
        <v>179.63751930054701</v>
      </c>
      <c r="CR63" s="27">
        <f ca="1">_xlfn.NORM.INV(RAND(),Satokasvi!$H$13,Satokasvi!$I$13)</f>
        <v>244.42920741293463</v>
      </c>
      <c r="CS63" s="27">
        <f ca="1">_xlfn.NORM.INV(RAND(),Satokasvi!$H$13,Satokasvi!$I$13)</f>
        <v>155.17596838560132</v>
      </c>
      <c r="CT63" s="27">
        <f ca="1">_xlfn.NORM.INV(RAND(),Satokasvi!$H$13,Satokasvi!$I$13)</f>
        <v>173.00520506464287</v>
      </c>
      <c r="CU63" s="27">
        <f ca="1">_xlfn.NORM.INV(RAND(),Satokasvi!$H$13,Satokasvi!$I$13)</f>
        <v>296.7131240971479</v>
      </c>
      <c r="CV63" s="27">
        <f ca="1">_xlfn.NORM.INV(RAND(),Satokasvi!$H$13,Satokasvi!$I$13)</f>
        <v>182.5171981092503</v>
      </c>
      <c r="CW63" s="27">
        <f ca="1">_xlfn.NORM.INV(RAND(),Satokasvi!$H$13,Satokasvi!$I$13)</f>
        <v>273.55437182760409</v>
      </c>
      <c r="CX63" s="27">
        <f ca="1">_xlfn.NORM.INV(RAND(),Satokasvi!$H$13,Satokasvi!$I$13)</f>
        <v>223.7732757755181</v>
      </c>
      <c r="CY63" s="27">
        <f ca="1">_xlfn.NORM.INV(RAND(),Satokasvi!$H$13,Satokasvi!$I$13)</f>
        <v>179.22483262078435</v>
      </c>
      <c r="CZ63" s="27">
        <f ca="1">_xlfn.NORM.INV(RAND(),Satokasvi!$H$13,Satokasvi!$I$13)</f>
        <v>228.68298498834346</v>
      </c>
      <c r="DB63" s="29">
        <f ca="1">(AB63*(CB63/1000)+(Satokasvi!$E$28-Satokasvi!$E$7))/(1+$C$13)^DB$61</f>
        <v>513.53129162760774</v>
      </c>
      <c r="DC63" s="29">
        <f ca="1">(AC63*(CC63/1000)+(Satokasvi!$E$28-Satokasvi!$E$7))/(1+$C$13)^DC$61</f>
        <v>-52.112624703645132</v>
      </c>
      <c r="DD63" s="29">
        <f ca="1">(AD63*(CD63/1000)+(Satokasvi!$E$28-Satokasvi!$E$7))/(1+$C$13)^DD$61</f>
        <v>364.4745370521963</v>
      </c>
      <c r="DE63" s="29">
        <f ca="1">(AE63*(CE63/1000)+(Satokasvi!$E$28-Satokasvi!$E$7))/(1+$C$13)^DE$61</f>
        <v>281.87879129010889</v>
      </c>
      <c r="DF63" s="29">
        <f ca="1">(AF63*(CF63/1000)+(Satokasvi!$E$28-Satokasvi!$E$7))/(1+$C$13)^DF$61</f>
        <v>433.078830334911</v>
      </c>
      <c r="DG63" s="29">
        <f ca="1">(AG63*(CG63/1000)+(Satokasvi!$E$28-Satokasvi!$E$7))/(1+$C$13)^DG$61</f>
        <v>-302.33181666279927</v>
      </c>
      <c r="DH63" s="29">
        <f ca="1">(AH63*(CH63/1000)+(Satokasvi!$E$28-Satokasvi!$E$7))/(1+$C$13)^DH$61</f>
        <v>288.68573650910599</v>
      </c>
      <c r="DI63" s="29">
        <f ca="1">(AI63*(CI63/1000)+(Satokasvi!$E$28-Satokasvi!$E$7))/(1+$C$13)^DI$61</f>
        <v>344.49594980571794</v>
      </c>
      <c r="DJ63" s="29">
        <f ca="1">(AJ63*(CJ63/1000)+(Satokasvi!$E$28-Satokasvi!$E$7))/(1+$C$13)^DJ$61</f>
        <v>254.54634287084352</v>
      </c>
      <c r="DK63" s="29">
        <f ca="1">(AK63*(CK63/1000)+(Satokasvi!$E$28-Satokasvi!$E$7))/(1+$C$13)^DK$61</f>
        <v>144.49064270388732</v>
      </c>
      <c r="DL63" s="29">
        <f ca="1">(AL63*(CL63/1000)+(Satokasvi!$E$28-Satokasvi!$E$7))/(1+$C$13)^DL$61</f>
        <v>-121.32431126040392</v>
      </c>
      <c r="DM63" s="29">
        <f ca="1">(AM63*(CM63/1000)+(Satokasvi!$E$28-Satokasvi!$E$7))/(1+$C$13)^DM$61</f>
        <v>312.87788978197869</v>
      </c>
      <c r="DN63" s="29">
        <f ca="1">(AN63*(CN63/1000)+(Satokasvi!$E$28-Satokasvi!$E$7))/(1+$C$13)^DN$61</f>
        <v>214.53883069415267</v>
      </c>
      <c r="DO63" s="29">
        <f ca="1">(AO63*(CO63/1000)+(Satokasvi!$E$28-Satokasvi!$E$7))/(1+$C$13)^DO$61</f>
        <v>155.6857193896079</v>
      </c>
      <c r="DP63" s="29">
        <f ca="1">(AP63*(CP63/1000)+(Satokasvi!$E$28-Satokasvi!$E$7))/(1+$C$13)^DP$61</f>
        <v>229.84993537144547</v>
      </c>
      <c r="DQ63" s="29">
        <f ca="1">(AQ63*(CQ63/1000)+(Satokasvi!$E$28-Satokasvi!$E$7))/(1+$C$13)^DQ$61</f>
        <v>132.01825969896265</v>
      </c>
      <c r="DR63" s="29">
        <f ca="1">(AR63*(CR63/1000)+(Satokasvi!$E$28-Satokasvi!$E$7))/(1+$C$13)^DR$61</f>
        <v>320.92907762630978</v>
      </c>
      <c r="DS63" s="29">
        <f ca="1">(AS63*(CS63/1000)+(Satokasvi!$E$28-Satokasvi!$E$7))/(1+$C$13)^DS$61</f>
        <v>95.052185701573819</v>
      </c>
      <c r="DT63" s="29">
        <f ca="1">(AT63*(CT63/1000)+(Satokasvi!$E$28-Satokasvi!$E$7))/(1+$C$13)^DT$61</f>
        <v>137.30409179415759</v>
      </c>
      <c r="DU63" s="29">
        <f ca="1">(AU63*(CU63/1000)+(Satokasvi!$E$28-Satokasvi!$E$7))/(1+$C$13)^DU$61</f>
        <v>408.5339050749987</v>
      </c>
      <c r="DV63" s="29">
        <f ca="1">(AV63*(CV63/1000)+(Satokasvi!$E$28-Satokasvi!$E$7))/(1+$C$13)^DV$61</f>
        <v>153.43037047504708</v>
      </c>
      <c r="DW63" s="29">
        <f ca="1">(AW63*(CW63/1000)+(Satokasvi!$E$28-Satokasvi!$E$7))/(1+$C$13)^DW$61</f>
        <v>278.9905896323512</v>
      </c>
      <c r="DX63" s="29">
        <f ca="1">(AX63*(CX63/1000)+(Satokasvi!$E$28-Satokasvi!$E$7))/(1+$C$13)^DX$61</f>
        <v>200.80632068643615</v>
      </c>
      <c r="DY63" s="29">
        <f ca="1">(AY63*(CY63/1000)+(Satokasvi!$E$28-Satokasvi!$E$7))/(1+$C$13)^DY$61</f>
        <v>120.22604009906952</v>
      </c>
      <c r="DZ63" s="29">
        <f ca="1">(AZ63*(CZ63/1000)+(Satokasvi!$E$28-Satokasvi!$E$7))/(1+$C$13)^DZ$61</f>
        <v>207.11205101996865</v>
      </c>
      <c r="EB63" s="29">
        <f ca="1">IF(C$11="x",Toimenpiteet!$E$115,BB63*(CB63/1000)+(Satokasvi!$E$28-Satokasvi!$E$7)+IF(C$8="x",Toimenpiteet!$E$29,0)+IF(C$9="x",Toimenpiteet!$E$60,0)+IF(C$10="x",Toimenpiteet!$E$88,0))/(1+$C$13)^EB$61</f>
        <v>405.18455292439927</v>
      </c>
      <c r="EC63" s="29">
        <f ca="1">IF(D$11="x",Toimenpiteet!$E$115,BC63*(CC63/1000)+(Satokasvi!$E$28-Satokasvi!$E$7)+IF(D$8="x",Toimenpiteet!$E$29,0)+IF(D$9="x",Toimenpiteet!$E$60,0)+IF(D$10="x",Toimenpiteet!$E$88,0))/(1+$C$13)^EC$61</f>
        <v>-4.4344706313457811</v>
      </c>
      <c r="ED63" s="29">
        <f ca="1">IF(E$11="x",Toimenpiteet!$E$115,BD63*(CD63/1000)+(Satokasvi!$E$28-Satokasvi!$E$7)+IF(E$8="x",Toimenpiteet!$E$29,0)+IF(E$9="x",Toimenpiteet!$E$60,0)+IF(E$10="x",Toimenpiteet!$E$88,0))/(1+$C$13)^ED$61</f>
        <v>302.23049363237936</v>
      </c>
      <c r="EE63" s="29">
        <f ca="1">IF(F$11="x",Toimenpiteet!$E$115,BE63*(CE63/1000)+(Satokasvi!$E$28-Satokasvi!$E$7)+IF(F$8="x",Toimenpiteet!$E$29,0)+IF(F$9="x",Toimenpiteet!$E$60,0)+IF(F$10="x",Toimenpiteet!$E$88,0))/(1+$C$13)^EE$61</f>
        <v>243.55095693338632</v>
      </c>
      <c r="EF63" s="29">
        <f ca="1">IF(G$11="x",Toimenpiteet!$E$115,BF63*(CF63/1000)+(Satokasvi!$E$28-Satokasvi!$E$7)+IF(G$8="x",Toimenpiteet!$E$29,0)+IF(G$9="x",Toimenpiteet!$E$60,0)+IF(G$10="x",Toimenpiteet!$E$88,0))/(1+$C$13)^EF$61</f>
        <v>358.19840227485628</v>
      </c>
      <c r="EG63" s="29">
        <f ca="1">IF(H$11="x",Toimenpiteet!$E$115,BG63*(CG63/1000)+(Satokasvi!$E$28-Satokasvi!$E$7)+IF(H$8="x",Toimenpiteet!$E$29,0)+IF(H$9="x",Toimenpiteet!$E$60,0)+IF(H$10="x",Toimenpiteet!$E$88,0))/(1+$C$13)^EG$61</f>
        <v>-190.86266209820482</v>
      </c>
      <c r="EH63" s="29">
        <f ca="1">IF(I$11="x",Toimenpiteet!$E$115,BH63*(CH63/1000)+(Satokasvi!$E$28-Satokasvi!$E$7)+IF(I$8="x",Toimenpiteet!$E$29,0)+IF(I$9="x",Toimenpiteet!$E$60,0)+IF(I$10="x",Toimenpiteet!$E$88,0))/(1+$C$13)^EH$61</f>
        <v>248.56065713679277</v>
      </c>
      <c r="EI63" s="29">
        <f ca="1">IF(J$11="x",Toimenpiteet!$E$115,BI63*(CI63/1000)+(Satokasvi!$E$28-Satokasvi!$E$7)+IF(J$8="x",Toimenpiteet!$E$29,0)+IF(J$9="x",Toimenpiteet!$E$60,0)+IF(J$10="x",Toimenpiteet!$E$88,0))/(1+$C$13)^EI$61</f>
        <v>289.17667916435397</v>
      </c>
      <c r="EJ63" s="29">
        <f ca="1">IF(K$11="x",Toimenpiteet!$E$115,BJ63*(CJ63/1000)+(Satokasvi!$E$28-Satokasvi!$E$7)+IF(K$8="x",Toimenpiteet!$E$29,0)+IF(K$9="x",Toimenpiteet!$E$60,0)+IF(K$10="x",Toimenpiteet!$E$88,0))/(1+$C$13)^EJ$61</f>
        <v>221.20084477447202</v>
      </c>
      <c r="EK63" s="29">
        <f ca="1">IF(L$11="x",Toimenpiteet!$E$115,BK63*(CK63/1000)+(Satokasvi!$E$28-Satokasvi!$E$7)+IF(L$8="x",Toimenpiteet!$E$29,0)+IF(L$9="x",Toimenpiteet!$E$60,0)+IF(L$10="x",Toimenpiteet!$E$88,0))/(1+$C$13)^EK$61</f>
        <v>138.26948526052846</v>
      </c>
      <c r="EL63" s="29">
        <f ca="1">IF(M$11="x",Toimenpiteet!$E$115,BL63*(CL63/1000)+(Satokasvi!$E$28-Satokasvi!$E$7)+IF(M$8="x",Toimenpiteet!$E$29,0)+IF(M$9="x",Toimenpiteet!$E$60,0)+IF(M$10="x",Toimenpiteet!$E$88,0))/(1+$C$13)^EL$61</f>
        <v>-60.706936637086379</v>
      </c>
      <c r="EM63" s="29">
        <f ca="1">IF(N$11="x",Toimenpiteet!$E$115,BM63*(CM63/1000)+(Satokasvi!$E$28-Satokasvi!$E$7)+IF(N$8="x",Toimenpiteet!$E$29,0)+IF(N$9="x",Toimenpiteet!$E$60,0)+IF(N$10="x",Toimenpiteet!$E$88,0))/(1+$C$13)^EM$61</f>
        <v>261.99538027540109</v>
      </c>
      <c r="EN63" s="29">
        <f ca="1">IF(O$11="x",Toimenpiteet!$E$115,BN63*(CN63/1000)+(Satokasvi!$E$28-Satokasvi!$E$7)+IF(O$8="x",Toimenpiteet!$E$29,0)+IF(O$9="x",Toimenpiteet!$E$60,0)+IF(O$10="x",Toimenpiteet!$E$88,0))/(1+$C$13)^EN$61</f>
        <v>187.87314907004998</v>
      </c>
      <c r="EO63" s="29">
        <f ca="1">IF(P$11="x",Toimenpiteet!$E$115,BO63*(CO63/1000)+(Satokasvi!$E$28-Satokasvi!$E$7)+IF(P$8="x",Toimenpiteet!$E$29,0)+IF(P$9="x",Toimenpiteet!$E$60,0)+IF(P$10="x",Toimenpiteet!$E$88,0))/(1+$C$13)^EO$61</f>
        <v>143.20031113454112</v>
      </c>
      <c r="EP63" s="29">
        <f ca="1">IF(Q$11="x",Toimenpiteet!$E$115,BP63*(CP63/1000)+(Satokasvi!$E$28-Satokasvi!$E$7)+IF(Q$8="x",Toimenpiteet!$E$29,0)+IF(Q$9="x",Toimenpiteet!$E$60,0)+IF(Q$10="x",Toimenpiteet!$E$88,0))/(1+$C$13)^EP$61</f>
        <v>197.67573790230151</v>
      </c>
      <c r="EQ63" s="29">
        <f ca="1">IF(R$11="x",Toimenpiteet!$E$115,BQ63*(CQ63/1000)+(Satokasvi!$E$28-Satokasvi!$E$7)+IF(R$8="x",Toimenpiteet!$E$29,0)+IF(R$9="x",Toimenpiteet!$E$60,0)+IF(R$10="x",Toimenpiteet!$E$88,0))/(1+$C$13)^EQ$61</f>
        <v>124.00288680096828</v>
      </c>
      <c r="ER63" s="29">
        <f ca="1">IF(S$11="x",Toimenpiteet!$E$115,BR63*(CR63/1000)+(Satokasvi!$E$28-Satokasvi!$E$7)+IF(S$8="x",Toimenpiteet!$E$29,0)+IF(S$9="x",Toimenpiteet!$E$60,0)+IF(S$10="x",Toimenpiteet!$E$88,0))/(1+$C$13)^ER$61</f>
        <v>264.03293085421467</v>
      </c>
      <c r="ES63" s="29">
        <f ca="1">IF(T$11="x",Toimenpiteet!$E$115,BS63*(CS63/1000)+(Satokasvi!$E$28-Satokasvi!$E$7)+IF(T$8="x",Toimenpiteet!$E$29,0)+IF(T$9="x",Toimenpiteet!$E$60,0)+IF(T$10="x",Toimenpiteet!$E$88,0))/(1+$C$13)^ES$61</f>
        <v>94.984910345093098</v>
      </c>
      <c r="ET63" s="29">
        <f ca="1">IF(U$11="x",Toimenpiteet!$E$115,BT63*(CT63/1000)+(Satokasvi!$E$28-Satokasvi!$E$7)+IF(U$8="x",Toimenpiteet!$E$29,0)+IF(U$9="x",Toimenpiteet!$E$60,0)+IF(U$10="x",Toimenpiteet!$E$88,0))/(1+$C$13)^ET$61</f>
        <v>125.76757382663749</v>
      </c>
      <c r="EU63" s="29">
        <f ca="1">IF(V$11="x",Toimenpiteet!$E$115,BU63*(CU63/1000)+(Satokasvi!$E$28-Satokasvi!$E$7)+IF(V$8="x",Toimenpiteet!$E$29,0)+IF(V$9="x",Toimenpiteet!$E$60,0)+IF(V$10="x",Toimenpiteet!$E$88,0))/(1+$C$13)^EU$61</f>
        <v>327.20506278191942</v>
      </c>
      <c r="EV63" s="29">
        <f ca="1">IF(W$11="x",Toimenpiteet!$E$115,BV63*(CV63/1000)+(Satokasvi!$E$28-Satokasvi!$E$7)+IF(W$8="x",Toimenpiteet!$E$29,0)+IF(W$9="x",Toimenpiteet!$E$60,0)+IF(W$10="x",Toimenpiteet!$E$88,0))/(1+$C$13)^EV$61</f>
        <v>136.4388331654132</v>
      </c>
      <c r="EW63" s="29">
        <f ca="1">IF(X$11="x",Toimenpiteet!$E$115,BW63*(CW63/1000)+(Satokasvi!$E$28-Satokasvi!$E$7)+IF(X$8="x",Toimenpiteet!$E$29,0)+IF(X$9="x",Toimenpiteet!$E$60,0)+IF(X$10="x",Toimenpiteet!$E$88,0))/(1+$C$13)^EW$61</f>
        <v>229.36254573131754</v>
      </c>
      <c r="EX63" s="29">
        <f ca="1">IF(Y$11="x",Toimenpiteet!$E$115,BX63*(CX63/1000)+(Satokasvi!$E$28-Satokasvi!$E$7)+IF(Y$8="x",Toimenpiteet!$E$29,0)+IF(Y$9="x",Toimenpiteet!$E$60,0)+IF(Y$10="x",Toimenpiteet!$E$88,0))/(1+$C$13)^EX$61</f>
        <v>170.47461613406566</v>
      </c>
      <c r="EY63" s="29">
        <f ca="1">IF(Z$11="x",Toimenpiteet!$E$115,BY63*(CY63/1000)+(Satokasvi!$E$28-Satokasvi!$E$7)+IF(Z$8="x",Toimenpiteet!$E$29,0)+IF(Z$9="x",Toimenpiteet!$E$60,0)+IF(Z$10="x",Toimenpiteet!$E$88,0))/(1+$C$13)^EY$61</f>
        <v>109.81938290564548</v>
      </c>
      <c r="EZ63" s="29">
        <f ca="1">IF(AA$11="x",Toimenpiteet!$E$115,BZ63*(CZ63/1000)+(Satokasvi!$E$28-Satokasvi!$E$7)+IF(AA$8="x",Toimenpiteet!$E$29,0)+IF(AA$9="x",Toimenpiteet!$E$60,0)+IF(AA$10="x",Toimenpiteet!$E$88,0))/(1+$C$13)^EZ$61</f>
        <v>173.97770413252621</v>
      </c>
      <c r="FA63" s="29"/>
      <c r="FB63" s="29">
        <f t="shared" ref="FB63:FB126" ca="1" si="48">DB63</f>
        <v>513.53129162760774</v>
      </c>
      <c r="FC63" s="29">
        <f t="shared" ref="FC63:FC126" ca="1" si="49">FB63+DC63</f>
        <v>461.41866692396263</v>
      </c>
      <c r="FD63" s="29">
        <f t="shared" ref="FD63:FD126" ca="1" si="50">FC63+DD63</f>
        <v>825.89320397615893</v>
      </c>
      <c r="FE63" s="29">
        <f t="shared" ref="FE63:FE126" ca="1" si="51">FD63+DE63</f>
        <v>1107.7719952662678</v>
      </c>
      <c r="FF63" s="29">
        <f t="shared" ref="FF63:FF126" ca="1" si="52">FE63+DF63</f>
        <v>1540.8508256011787</v>
      </c>
      <c r="FG63" s="29">
        <f t="shared" ref="FG63:FG126" ca="1" si="53">FF63+DG63</f>
        <v>1238.5190089383796</v>
      </c>
      <c r="FH63" s="29">
        <f t="shared" ref="FH63:FH126" ca="1" si="54">FG63+DH63</f>
        <v>1527.2047454474855</v>
      </c>
      <c r="FI63" s="29">
        <f t="shared" ref="FI63:FI126" ca="1" si="55">FH63+DI63</f>
        <v>1871.7006952532033</v>
      </c>
      <c r="FJ63" s="29">
        <f t="shared" ref="FJ63:FJ126" ca="1" si="56">FI63+DJ63</f>
        <v>2126.2470381240469</v>
      </c>
      <c r="FK63" s="29">
        <f t="shared" ref="FK63:FK126" ca="1" si="57">FJ63+DK63</f>
        <v>2270.7376808279341</v>
      </c>
      <c r="FL63" s="29">
        <f t="shared" ref="FL63:FL126" ca="1" si="58">FK63+DL63</f>
        <v>2149.41336956753</v>
      </c>
      <c r="FM63" s="29">
        <f t="shared" ref="FM63:FM126" ca="1" si="59">FL63+DM63</f>
        <v>2462.2912593495089</v>
      </c>
      <c r="FN63" s="29">
        <f t="shared" ref="FN63:FN126" ca="1" si="60">FM63+DN63</f>
        <v>2676.8300900436616</v>
      </c>
      <c r="FO63" s="29">
        <f t="shared" ref="FO63:FO126" ca="1" si="61">FN63+DO63</f>
        <v>2832.5158094332696</v>
      </c>
      <c r="FP63" s="29">
        <f t="shared" ref="FP63:FP126" ca="1" si="62">FO63+DP63</f>
        <v>3062.3657448047152</v>
      </c>
      <c r="FQ63" s="29">
        <f t="shared" ref="FQ63:FQ126" ca="1" si="63">FP63+DQ63</f>
        <v>3194.3840045036777</v>
      </c>
      <c r="FR63" s="29">
        <f t="shared" ref="FR63:FR126" ca="1" si="64">FQ63+DR63</f>
        <v>3515.3130821299874</v>
      </c>
      <c r="FS63" s="29">
        <f t="shared" ref="FS63:FS126" ca="1" si="65">FR63+DS63</f>
        <v>3610.3652678315611</v>
      </c>
      <c r="FT63" s="29">
        <f t="shared" ref="FT63:FT126" ca="1" si="66">FS63+DT63</f>
        <v>3747.6693596257187</v>
      </c>
      <c r="FU63" s="29">
        <f t="shared" ref="FU63:FU126" ca="1" si="67">FT63+DU63</f>
        <v>4156.2032647007172</v>
      </c>
      <c r="FV63" s="29">
        <f t="shared" ref="FV63:FV126" ca="1" si="68">FU63+DV63</f>
        <v>4309.6336351757645</v>
      </c>
      <c r="FW63" s="29">
        <f t="shared" ref="FW63:FW126" ca="1" si="69">FV63+DW63</f>
        <v>4588.6242248081162</v>
      </c>
      <c r="FX63" s="29">
        <f t="shared" ref="FX63:FX126" ca="1" si="70">FW63+DX63</f>
        <v>4789.4305454945525</v>
      </c>
      <c r="FY63" s="29">
        <f t="shared" ref="FY63:FY126" ca="1" si="71">FX63+DY63</f>
        <v>4909.6565855936224</v>
      </c>
      <c r="FZ63" s="29">
        <f t="shared" ref="FZ63:FZ126" ca="1" si="72">FY63+DZ63</f>
        <v>5116.7686366135913</v>
      </c>
      <c r="GA63" s="29"/>
      <c r="GB63" s="29">
        <f t="shared" ref="GB63:GB126" ca="1" si="73">EB63</f>
        <v>405.18455292439927</v>
      </c>
      <c r="GC63" s="29">
        <f t="shared" ref="GC63:GC126" ca="1" si="74">GB63+EC63</f>
        <v>400.75008229305348</v>
      </c>
      <c r="GD63" s="29">
        <f t="shared" ca="1" si="23"/>
        <v>702.98057592543284</v>
      </c>
      <c r="GE63" s="29">
        <f t="shared" ca="1" si="24"/>
        <v>946.53153285881922</v>
      </c>
      <c r="GF63" s="29">
        <f t="shared" ca="1" si="25"/>
        <v>1304.7299351336756</v>
      </c>
      <c r="GG63" s="29">
        <f t="shared" ca="1" si="26"/>
        <v>1113.8672730354708</v>
      </c>
      <c r="GH63" s="29">
        <f t="shared" ca="1" si="27"/>
        <v>1362.4279301722636</v>
      </c>
      <c r="GI63" s="29">
        <f t="shared" ca="1" si="28"/>
        <v>1651.6046093366176</v>
      </c>
      <c r="GJ63" s="29">
        <f t="shared" ca="1" si="29"/>
        <v>1872.8054541110896</v>
      </c>
      <c r="GK63" s="29">
        <f t="shared" ca="1" si="30"/>
        <v>2011.074939371618</v>
      </c>
      <c r="GL63" s="29">
        <f t="shared" ca="1" si="31"/>
        <v>1950.3680027345317</v>
      </c>
      <c r="GM63" s="29">
        <f t="shared" ca="1" si="32"/>
        <v>2212.3633830099329</v>
      </c>
      <c r="GN63" s="29">
        <f t="shared" ca="1" si="33"/>
        <v>2400.2365320799827</v>
      </c>
      <c r="GO63" s="29">
        <f t="shared" ca="1" si="34"/>
        <v>2543.4368432145238</v>
      </c>
      <c r="GP63" s="29">
        <f t="shared" ca="1" si="35"/>
        <v>2741.1125811168254</v>
      </c>
      <c r="GQ63" s="29">
        <f t="shared" ca="1" si="36"/>
        <v>2865.1154679177935</v>
      </c>
      <c r="GR63" s="29">
        <f t="shared" ca="1" si="37"/>
        <v>3129.148398772008</v>
      </c>
      <c r="GS63" s="29">
        <f t="shared" ca="1" si="38"/>
        <v>3224.1333091171009</v>
      </c>
      <c r="GT63" s="29">
        <f t="shared" ca="1" si="39"/>
        <v>3349.9008829437385</v>
      </c>
      <c r="GU63" s="29">
        <f t="shared" ca="1" si="40"/>
        <v>3677.1059457256579</v>
      </c>
      <c r="GV63" s="29">
        <f t="shared" ca="1" si="41"/>
        <v>3813.544778891071</v>
      </c>
      <c r="GW63" s="29">
        <f t="shared" ca="1" si="42"/>
        <v>4042.9073246223884</v>
      </c>
      <c r="GX63" s="29">
        <f t="shared" ca="1" si="43"/>
        <v>4213.3819407564542</v>
      </c>
      <c r="GY63" s="29">
        <f t="shared" ca="1" si="44"/>
        <v>4323.2013236620996</v>
      </c>
      <c r="GZ63" s="29">
        <f t="shared" ca="1" si="45"/>
        <v>4497.1790277946257</v>
      </c>
      <c r="HA63" s="29"/>
      <c r="HB63" s="29">
        <f ca="1">_xlfn.XLOOKUP($BE$18,$FB$61:$FZ$61,FB63:FZ63)</f>
        <v>2270.7376808279341</v>
      </c>
      <c r="HC63" s="29">
        <f t="shared" ref="HC63:HC126" ca="1" si="75">_xlfn.XLOOKUP($BE$18,$GB$61:$GZ$61,GB63:GZ63)</f>
        <v>2011.074939371618</v>
      </c>
    </row>
    <row r="64" spans="2:265">
      <c r="B64" s="11">
        <f t="shared" ca="1" si="47"/>
        <v>1.9907308682529101E-2</v>
      </c>
      <c r="C64" s="11">
        <f t="shared" ca="1" si="20"/>
        <v>0.86522849167995652</v>
      </c>
      <c r="D64" s="11">
        <f t="shared" ca="1" si="20"/>
        <v>2.0105710356962958E-2</v>
      </c>
      <c r="E64" s="11">
        <f t="shared" ca="1" si="20"/>
        <v>0.34322034276853797</v>
      </c>
      <c r="F64" s="11">
        <f t="shared" ca="1" si="20"/>
        <v>0.66018831618685769</v>
      </c>
      <c r="G64" s="11">
        <f t="shared" ca="1" si="20"/>
        <v>0.38340750602723639</v>
      </c>
      <c r="H64" s="11">
        <f t="shared" ca="1" si="20"/>
        <v>0.46458231278496509</v>
      </c>
      <c r="I64" s="11">
        <f t="shared" ca="1" si="20"/>
        <v>0.88347765945367085</v>
      </c>
      <c r="J64" s="11">
        <f t="shared" ca="1" si="20"/>
        <v>0.83134335284558891</v>
      </c>
      <c r="K64" s="11">
        <f t="shared" ca="1" si="20"/>
        <v>0.442578632719972</v>
      </c>
      <c r="L64" s="11">
        <f t="shared" ca="1" si="20"/>
        <v>0.4959107541122113</v>
      </c>
      <c r="M64" s="11">
        <f t="shared" ca="1" si="20"/>
        <v>0.47623466192369324</v>
      </c>
      <c r="N64" s="11">
        <f t="shared" ca="1" si="20"/>
        <v>7.4586322593286791E-2</v>
      </c>
      <c r="O64" s="11">
        <f t="shared" ca="1" si="20"/>
        <v>4.7042391631755831E-2</v>
      </c>
      <c r="P64" s="11">
        <f t="shared" ca="1" si="20"/>
        <v>0.49533397032392312</v>
      </c>
      <c r="Q64" s="11">
        <f t="shared" ca="1" si="20"/>
        <v>0.23887890617502883</v>
      </c>
      <c r="R64" s="11">
        <f t="shared" ca="1" si="20"/>
        <v>0.47505534380589876</v>
      </c>
      <c r="S64" s="11">
        <f t="shared" ca="1" si="20"/>
        <v>0.22210772751213892</v>
      </c>
      <c r="T64" s="11">
        <f t="shared" ca="1" si="21"/>
        <v>0.82353800413361955</v>
      </c>
      <c r="U64" s="11">
        <f t="shared" ca="1" si="21"/>
        <v>0.20236317370207435</v>
      </c>
      <c r="V64" s="11">
        <f t="shared" ca="1" si="21"/>
        <v>0.77277563699633156</v>
      </c>
      <c r="W64" s="11">
        <f t="shared" ca="1" si="21"/>
        <v>0.16929281452363698</v>
      </c>
      <c r="X64" s="11">
        <f t="shared" ca="1" si="21"/>
        <v>0.56373289675567939</v>
      </c>
      <c r="Y64" s="11">
        <f t="shared" ca="1" si="21"/>
        <v>0.4506545402924983</v>
      </c>
      <c r="Z64" s="11">
        <f t="shared" ca="1" si="21"/>
        <v>3.0339671199734131E-2</v>
      </c>
      <c r="AB64" s="5">
        <f ca="1">_xlfn.NORM.INV(B64,Satokasvi!$H$8,Satokasvi!$I$8)*_xlfn.BINOM.INV(1,(1-Satokasvi!$H$15),B64)</f>
        <v>0</v>
      </c>
      <c r="AC64" s="5">
        <f ca="1">_xlfn.NORM.INV(C64,Satokasvi!$H$8,Satokasvi!$I$8)*_xlfn.BINOM.INV(1,(1-Satokasvi!$H$15),C64)</f>
        <v>3776.0288875252181</v>
      </c>
      <c r="AD64" s="5">
        <f ca="1">_xlfn.NORM.INV(D64,Satokasvi!$H$8,Satokasvi!$I$8)*_xlfn.BINOM.INV(1,(1-Satokasvi!$H$15),D64)</f>
        <v>0</v>
      </c>
      <c r="AE64" s="5">
        <f ca="1">_xlfn.NORM.INV(E64,Satokasvi!$H$8,Satokasvi!$I$8)*_xlfn.BINOM.INV(1,(1-Satokasvi!$H$15),E64)</f>
        <v>3399.077497096172</v>
      </c>
      <c r="AF64" s="5">
        <f ca="1">_xlfn.NORM.INV(F64,Satokasvi!$H$8,Satokasvi!$I$8)*_xlfn.BINOM.INV(1,(1-Satokasvi!$H$15),F64)</f>
        <v>3603.2442832117063</v>
      </c>
      <c r="AG64" s="5">
        <f ca="1">_xlfn.NORM.INV(G64,Satokasvi!$H$8,Satokasvi!$I$8)*_xlfn.BINOM.INV(1,(1-Satokasvi!$H$15),G64)</f>
        <v>3425.8641119914232</v>
      </c>
      <c r="AH64" s="5">
        <f ca="1">_xlfn.NORM.INV(H64,Satokasvi!$H$8,Satokasvi!$I$8)*_xlfn.BINOM.INV(1,(1-Satokasvi!$H$15),H64)</f>
        <v>3477.7760198381238</v>
      </c>
      <c r="AI64" s="5">
        <f ca="1">_xlfn.NORM.INV(I64,Satokasvi!$H$8,Satokasvi!$I$8)*_xlfn.BINOM.INV(1,(1-Satokasvi!$H$15),I64)</f>
        <v>3798.1381230899078</v>
      </c>
      <c r="AJ64" s="5">
        <f ca="1">_xlfn.NORM.INV(J64,Satokasvi!$H$8,Satokasvi!$I$8)*_xlfn.BINOM.INV(1,(1-Satokasvi!$H$15),J64)</f>
        <v>3739.871835045441</v>
      </c>
      <c r="AK64" s="5">
        <f ca="1">_xlfn.NORM.INV(K64,Satokasvi!$H$8,Satokasvi!$I$8)*_xlfn.BINOM.INV(1,(1-Satokasvi!$H$15),K64)</f>
        <v>3463.8913401987502</v>
      </c>
      <c r="AL64" s="5">
        <f ca="1">_xlfn.NORM.INV(L64,Satokasvi!$H$8,Satokasvi!$I$8)*_xlfn.BINOM.INV(1,(1-Satokasvi!$H$15),L64)</f>
        <v>3497.4374002839636</v>
      </c>
      <c r="AM64" s="5">
        <f ca="1">_xlfn.NORM.INV(M64,Satokasvi!$H$8,Satokasvi!$I$8)*_xlfn.BINOM.INV(1,(1-Satokasvi!$H$15),M64)</f>
        <v>3485.0984636797798</v>
      </c>
      <c r="AN64" s="5">
        <f ca="1">_xlfn.NORM.INV(N64,Satokasvi!$H$8,Satokasvi!$I$8)*_xlfn.BINOM.INV(1,(1-Satokasvi!$H$15),N64)</f>
        <v>3139.3849974956365</v>
      </c>
      <c r="AO64" s="5">
        <f ca="1">_xlfn.NORM.INV(O64,Satokasvi!$H$8,Satokasvi!$I$8)*_xlfn.BINOM.INV(1,(1-Satokasvi!$H$15),O64)</f>
        <v>0</v>
      </c>
      <c r="AP64" s="5">
        <f ca="1">_xlfn.NORM.INV(P64,Satokasvi!$H$8,Satokasvi!$I$8)*_xlfn.BINOM.INV(1,(1-Satokasvi!$H$15),P64)</f>
        <v>3497.0759328522413</v>
      </c>
      <c r="AQ64" s="5">
        <f ca="1">_xlfn.NORM.INV(Q64,Satokasvi!$H$8,Satokasvi!$I$8)*_xlfn.BINOM.INV(1,(1-Satokasvi!$H$15),Q64)</f>
        <v>3322.5216387439336</v>
      </c>
      <c r="AR64" s="5">
        <f ca="1">_xlfn.NORM.INV(R64,Satokasvi!$H$8,Satokasvi!$I$8)*_xlfn.BINOM.INV(1,(1-Satokasvi!$H$15),R64)</f>
        <v>3484.3580552035405</v>
      </c>
      <c r="AS64" s="5">
        <f ca="1">_xlfn.NORM.INV(S64,Satokasvi!$H$8,Satokasvi!$I$8)*_xlfn.BINOM.INV(1,(1-Satokasvi!$H$15),S64)</f>
        <v>3308.7264507036293</v>
      </c>
      <c r="AT64" s="5">
        <f ca="1">_xlfn.NORM.INV(T64,Satokasvi!$H$8,Satokasvi!$I$8)*_xlfn.BINOM.INV(1,(1-Satokasvi!$H$15),T64)</f>
        <v>3732.2331621757758</v>
      </c>
      <c r="AU64" s="5">
        <f ca="1">_xlfn.NORM.INV(U64,Satokasvi!$H$8,Satokasvi!$I$8)*_xlfn.BINOM.INV(1,(1-Satokasvi!$H$15),U64)</f>
        <v>3291.6975193483936</v>
      </c>
      <c r="AV64" s="5">
        <f ca="1">_xlfn.NORM.INV(V64,Satokasvi!$H$8,Satokasvi!$I$8)*_xlfn.BINOM.INV(1,(1-Satokasvi!$H$15),V64)</f>
        <v>3687.0047380794131</v>
      </c>
      <c r="AW64" s="5">
        <f ca="1">_xlfn.NORM.INV(W64,Satokasvi!$H$8,Satokasvi!$I$8)*_xlfn.BINOM.INV(1,(1-Satokasvi!$H$15),W64)</f>
        <v>3260.7591006234156</v>
      </c>
      <c r="AX64" s="5">
        <f ca="1">_xlfn.NORM.INV(X64,Satokasvi!$H$8,Satokasvi!$I$8)*_xlfn.BINOM.INV(1,(1-Satokasvi!$H$15),X64)</f>
        <v>3540.1100875296015</v>
      </c>
      <c r="AY64" s="5">
        <f ca="1">_xlfn.NORM.INV(Y64,Satokasvi!$H$8,Satokasvi!$I$8)*_xlfn.BINOM.INV(1,(1-Satokasvi!$H$15),Y64)</f>
        <v>3468.9980441129896</v>
      </c>
      <c r="AZ64" s="5">
        <f ca="1">_xlfn.NORM.INV(Z64,Satokasvi!$H$8,Satokasvi!$I$8)*_xlfn.BINOM.INV(1,(1-Satokasvi!$H$15),Z64)</f>
        <v>0</v>
      </c>
      <c r="BB64" s="5">
        <f ca="1">IF(C$11="x",0,_xlfn.NORM.INV(B64,Satokasvi!$H$8,Satokasvi!$I$8)*IF(C$8="x",(1+Toimenpiteet!$C$7),1)*IF(C$9="x",(1+Toimenpiteet!$C$34),1)*(1+C$30)*_xlfn.BINOM.INV(1,(1-(Satokasvi!$H$15*(1+C$41))),B64))</f>
        <v>0</v>
      </c>
      <c r="BC64" s="5">
        <f ca="1">IF(D$11="x",0,_xlfn.NORM.INV(C64,Satokasvi!$H$8,Satokasvi!$I$8)*IF(D$8="x",(1+Toimenpiteet!$C$7),1)*IF(D$9="x",(1+Toimenpiteet!$C$34),1)*(1+D$30)*_xlfn.BINOM.INV(1,(1-(Satokasvi!$H$15*(1+D$41))),C64))</f>
        <v>2756.8031702044113</v>
      </c>
      <c r="BD64" s="5">
        <f ca="1">IF(E$11="x",0,_xlfn.NORM.INV(D64,Satokasvi!$H$8,Satokasvi!$I$8)*IF(E$8="x",(1+Toimenpiteet!$C$7),1)*IF(E$9="x",(1+Toimenpiteet!$C$34),1)*(1+E$30)*_xlfn.BINOM.INV(1,(1-(Satokasvi!$H$15*(1+E$41))),D64))</f>
        <v>0</v>
      </c>
      <c r="BE64" s="5">
        <f ca="1">IF(F$11="x",0,_xlfn.NORM.INV(E64,Satokasvi!$H$8,Satokasvi!$I$8)*IF(F$8="x",(1+Toimenpiteet!$C$7),1)*IF(F$9="x",(1+Toimenpiteet!$C$34),1)*(1+F$30)*_xlfn.BINOM.INV(1,(1-(Satokasvi!$H$15*(1+F$41))),E64))</f>
        <v>2515.8612002507034</v>
      </c>
      <c r="BF64" s="5">
        <f ca="1">IF(G$11="x",0,_xlfn.NORM.INV(F64,Satokasvi!$H$8,Satokasvi!$I$8)*IF(G$8="x",(1+Toimenpiteet!$C$7),1)*IF(G$9="x",(1+Toimenpiteet!$C$34),1)*(1+G$30)*_xlfn.BINOM.INV(1,(1-(Satokasvi!$H$15*(1+G$41))),F64))</f>
        <v>2685.1376398493639</v>
      </c>
      <c r="BG64" s="5">
        <f ca="1">IF(H$11="x",0,_xlfn.NORM.INV(G64,Satokasvi!$H$8,Satokasvi!$I$8)*IF(H$8="x",(1+Toimenpiteet!$C$7),1)*IF(H$9="x",(1+Toimenpiteet!$C$34),1)*(1+H$30)*_xlfn.BINOM.INV(1,(1-(Satokasvi!$H$15*(1+H$41))),G64))</f>
        <v>2552.9539362560085</v>
      </c>
      <c r="BH64" s="5">
        <f ca="1">IF(I$11="x",0,_xlfn.NORM.INV(H64,Satokasvi!$H$8,Satokasvi!$I$8)*IF(I$8="x",(1+Toimenpiteet!$C$7),1)*IF(I$9="x",(1+Toimenpiteet!$C$34),1)*(1+I$30)*_xlfn.BINOM.INV(1,(1-(Satokasvi!$H$15*(1+I$41))),H64))</f>
        <v>2591.6386899833697</v>
      </c>
      <c r="BI64" s="5">
        <f ca="1">IF(J$11="x",0,_xlfn.NORM.INV(I64,Satokasvi!$H$8,Satokasvi!$I$8)*IF(J$8="x",(1+Toimenpiteet!$C$7),1)*IF(J$9="x",(1+Toimenpiteet!$C$34),1)*(1+J$30)*_xlfn.BINOM.INV(1,(1-(Satokasvi!$H$15*(1+J$41))),I64))</f>
        <v>2830.3725293265998</v>
      </c>
      <c r="BJ64" s="5">
        <f ca="1">IF(K$11="x",0,_xlfn.NORM.INV(J64,Satokasvi!$H$8,Satokasvi!$I$8)*IF(K$8="x",(1+Toimenpiteet!$C$7),1)*IF(K$9="x",(1+Toimenpiteet!$C$34),1)*(1+K$30)*_xlfn.BINOM.INV(1,(1-(Satokasvi!$H$15*(1+K$41))),J64))</f>
        <v>2786.9524914758626</v>
      </c>
      <c r="BK64" s="5">
        <f ca="1">IF(L$11="x",0,_xlfn.NORM.INV(K64,Satokasvi!$H$8,Satokasvi!$I$8)*IF(L$8="x",(1+Toimenpiteet!$C$7),1)*IF(L$9="x",(1+Toimenpiteet!$C$34),1)*(1+L$30)*_xlfn.BINOM.INV(1,(1-(Satokasvi!$H$15*(1+L$41))),K64))</f>
        <v>2581.2918267161085</v>
      </c>
      <c r="BL64" s="5">
        <f ca="1">IF(M$11="x",0,_xlfn.NORM.INV(L64,Satokasvi!$H$8,Satokasvi!$I$8)*IF(M$8="x",(1+Toimenpiteet!$C$7),1)*IF(M$9="x",(1+Toimenpiteet!$C$34),1)*(1+M$30)*_xlfn.BINOM.INV(1,(1-(Satokasvi!$H$15*(1+M$41))),L64))</f>
        <v>2606.2903506916095</v>
      </c>
      <c r="BM64" s="5">
        <f ca="1">IF(N$11="x",0,_xlfn.NORM.INV(M64,Satokasvi!$H$8,Satokasvi!$I$8)*IF(N$8="x",(1+Toimenpiteet!$C$7),1)*IF(N$9="x",(1+Toimenpiteet!$C$34),1)*(1+N$30)*_xlfn.BINOM.INV(1,(1-(Satokasvi!$H$15*(1+N$41))),M64))</f>
        <v>2597.0953751341717</v>
      </c>
      <c r="BN64" s="5">
        <f ca="1">IF(O$11="x",0,_xlfn.NORM.INV(N64,Satokasvi!$H$8,Satokasvi!$I$8)*IF(O$8="x",(1+Toimenpiteet!$C$7),1)*IF(O$9="x",(1+Toimenpiteet!$C$34),1)*(1+O$30)*_xlfn.BINOM.INV(1,(1-(Satokasvi!$H$15*(1+O$41))),N64))</f>
        <v>2339.4697001337481</v>
      </c>
      <c r="BO64" s="5">
        <f ca="1">IF(P$11="x",0,_xlfn.NORM.INV(O64,Satokasvi!$H$8,Satokasvi!$I$8)*IF(P$8="x",(1+Toimenpiteet!$C$7),1)*IF(P$9="x",(1+Toimenpiteet!$C$34),1)*(1+P$30)*_xlfn.BINOM.INV(1,(1-(Satokasvi!$H$15*(1+P$41))),O64))</f>
        <v>0</v>
      </c>
      <c r="BP64" s="5">
        <f ca="1">IF(Q$11="x",0,_xlfn.NORM.INV(P64,Satokasvi!$H$8,Satokasvi!$I$8)*IF(Q$8="x",(1+Toimenpiteet!$C$7),1)*IF(Q$9="x",(1+Toimenpiteet!$C$34),1)*(1+Q$30)*_xlfn.BINOM.INV(1,(1-(Satokasvi!$H$15*(1+Q$41))),P64))</f>
        <v>2606.02098516149</v>
      </c>
      <c r="BQ64" s="5">
        <f ca="1">IF(R$11="x",0,_xlfn.NORM.INV(Q64,Satokasvi!$H$8,Satokasvi!$I$8)*IF(R$8="x",(1+Toimenpiteet!$C$7),1)*IF(R$9="x",(1+Toimenpiteet!$C$34),1)*(1+R$30)*_xlfn.BINOM.INV(1,(1-(Satokasvi!$H$15*(1+R$41))),Q64))</f>
        <v>2475.9431251919791</v>
      </c>
      <c r="BR64" s="5">
        <f ca="1">IF(S$11="x",0,_xlfn.NORM.INV(R64,Satokasvi!$H$8,Satokasvi!$I$8)*IF(S$8="x",(1+Toimenpiteet!$C$7),1)*IF(S$9="x",(1+Toimenpiteet!$C$34),1)*(1+S$30)*_xlfn.BINOM.INV(1,(1-(Satokasvi!$H$15*(1+S$41))),R64))</f>
        <v>2596.5436227376781</v>
      </c>
      <c r="BS64" s="5">
        <f ca="1">IF(T$11="x",0,_xlfn.NORM.INV(S64,Satokasvi!$H$8,Satokasvi!$I$8)*IF(T$8="x",(1+Toimenpiteet!$C$7),1)*IF(T$9="x",(1+Toimenpiteet!$C$34),1)*(1+T$30)*_xlfn.BINOM.INV(1,(1-(Satokasvi!$H$15*(1+T$41))),S64))</f>
        <v>2465.6629510643447</v>
      </c>
      <c r="BT64" s="5">
        <f ca="1">IF(U$11="x",0,_xlfn.NORM.INV(T64,Satokasvi!$H$8,Satokasvi!$I$8)*IF(U$8="x",(1+Toimenpiteet!$C$7),1)*IF(U$9="x",(1+Toimenpiteet!$C$34),1)*(1+U$30)*_xlfn.BINOM.INV(1,(1-(Satokasvi!$H$15*(1+U$41))),T64))</f>
        <v>2781.2601524533879</v>
      </c>
      <c r="BU64" s="5">
        <f ca="1">IF(V$11="x",0,_xlfn.NORM.INV(U64,Satokasvi!$H$8,Satokasvi!$I$8)*IF(V$8="x",(1+Toimenpiteet!$C$7),1)*IF(V$9="x",(1+Toimenpiteet!$C$34),1)*(1+V$30)*_xlfn.BINOM.INV(1,(1-(Satokasvi!$H$15*(1+V$41))),U64))</f>
        <v>2452.9729914184227</v>
      </c>
      <c r="BV64" s="5">
        <f ca="1">IF(W$11="x",0,_xlfn.NORM.INV(V64,Satokasvi!$H$8,Satokasvi!$I$8)*IF(W$8="x",(1+Toimenpiteet!$C$7),1)*IF(W$9="x",(1+Toimenpiteet!$C$34),1)*(1+W$30)*_xlfn.BINOM.INV(1,(1-(Satokasvi!$H$15*(1+W$41))),V64))</f>
        <v>2747.5559308167785</v>
      </c>
      <c r="BW64" s="5">
        <f ca="1">IF(X$11="x",0,_xlfn.NORM.INV(W64,Satokasvi!$H$8,Satokasvi!$I$8)*IF(X$8="x",(1+Toimenpiteet!$C$7),1)*IF(X$9="x",(1+Toimenpiteet!$C$34),1)*(1+X$30)*_xlfn.BINOM.INV(1,(1-(Satokasvi!$H$15*(1+X$41))),W64))</f>
        <v>2429.9176817845691</v>
      </c>
      <c r="BX64" s="5">
        <f ca="1">IF(Y$11="x",0,_xlfn.NORM.INV(X64,Satokasvi!$H$8,Satokasvi!$I$8)*IF(Y$8="x",(1+Toimenpiteet!$C$7),1)*IF(Y$9="x",(1+Toimenpiteet!$C$34),1)*(1+Y$30)*_xlfn.BINOM.INV(1,(1-(Satokasvi!$H$15*(1+Y$41))),X64))</f>
        <v>2638.0900372270589</v>
      </c>
      <c r="BY64" s="5">
        <f ca="1">IF(Z$11="x",0,_xlfn.NORM.INV(Y64,Satokasvi!$H$8,Satokasvi!$I$8)*IF(Z$8="x",(1+Toimenpiteet!$C$7),1)*IF(Z$9="x",(1+Toimenpiteet!$C$34),1)*(1+Z$30)*_xlfn.BINOM.INV(1,(1-(Satokasvi!$H$15*(1+Z$41))),Y64))</f>
        <v>2585.097342473</v>
      </c>
      <c r="BZ64" s="5">
        <f ca="1">IF(AA$11="x",0,_xlfn.NORM.INV(Z64,Satokasvi!$H$8,Satokasvi!$I$8)*IF(AA$8="x",(1+Toimenpiteet!$C$7),1)*IF(AA$9="x",(1+Toimenpiteet!$C$34),1)*(1+AA$30)*_xlfn.BINOM.INV(1,(1-(Satokasvi!$H$15*(1+AA$41))),Z64))</f>
        <v>0</v>
      </c>
      <c r="CB64" s="27">
        <f ca="1">_xlfn.NORM.INV(RAND(),Satokasvi!$H$13,Satokasvi!$I$13)</f>
        <v>185.32191589574876</v>
      </c>
      <c r="CC64" s="27">
        <f ca="1">_xlfn.NORM.INV(RAND(),Satokasvi!$H$13,Satokasvi!$I$13)</f>
        <v>304.52269487448984</v>
      </c>
      <c r="CD64" s="27">
        <f ca="1">_xlfn.NORM.INV(RAND(),Satokasvi!$H$13,Satokasvi!$I$13)</f>
        <v>196.16928578357974</v>
      </c>
      <c r="CE64" s="27">
        <f ca="1">_xlfn.NORM.INV(RAND(),Satokasvi!$H$13,Satokasvi!$I$13)</f>
        <v>227.90788241513593</v>
      </c>
      <c r="CF64" s="27">
        <f ca="1">_xlfn.NORM.INV(RAND(),Satokasvi!$H$13,Satokasvi!$I$13)</f>
        <v>223.56099592702611</v>
      </c>
      <c r="CG64" s="27">
        <f ca="1">_xlfn.NORM.INV(RAND(),Satokasvi!$H$13,Satokasvi!$I$13)</f>
        <v>203.32989507177243</v>
      </c>
      <c r="CH64" s="27">
        <f ca="1">_xlfn.NORM.INV(RAND(),Satokasvi!$H$13,Satokasvi!$I$13)</f>
        <v>189.06175860338942</v>
      </c>
      <c r="CI64" s="27">
        <f ca="1">_xlfn.NORM.INV(RAND(),Satokasvi!$H$13,Satokasvi!$I$13)</f>
        <v>192.85708930371874</v>
      </c>
      <c r="CJ64" s="27">
        <f ca="1">_xlfn.NORM.INV(RAND(),Satokasvi!$H$13,Satokasvi!$I$13)</f>
        <v>209.96928382290668</v>
      </c>
      <c r="CK64" s="27">
        <f ca="1">_xlfn.NORM.INV(RAND(),Satokasvi!$H$13,Satokasvi!$I$13)</f>
        <v>208.02778971885581</v>
      </c>
      <c r="CL64" s="27">
        <f ca="1">_xlfn.NORM.INV(RAND(),Satokasvi!$H$13,Satokasvi!$I$13)</f>
        <v>226.49789043345871</v>
      </c>
      <c r="CM64" s="27">
        <f ca="1">_xlfn.NORM.INV(RAND(),Satokasvi!$H$13,Satokasvi!$I$13)</f>
        <v>188.95724663289135</v>
      </c>
      <c r="CN64" s="27">
        <f ca="1">_xlfn.NORM.INV(RAND(),Satokasvi!$H$13,Satokasvi!$I$13)</f>
        <v>174.72393785638141</v>
      </c>
      <c r="CO64" s="27">
        <f ca="1">_xlfn.NORM.INV(RAND(),Satokasvi!$H$13,Satokasvi!$I$13)</f>
        <v>184.19344422092405</v>
      </c>
      <c r="CP64" s="27">
        <f ca="1">_xlfn.NORM.INV(RAND(),Satokasvi!$H$13,Satokasvi!$I$13)</f>
        <v>145.52461297255331</v>
      </c>
      <c r="CQ64" s="27">
        <f ca="1">_xlfn.NORM.INV(RAND(),Satokasvi!$H$13,Satokasvi!$I$13)</f>
        <v>231.17139709382587</v>
      </c>
      <c r="CR64" s="27">
        <f ca="1">_xlfn.NORM.INV(RAND(),Satokasvi!$H$13,Satokasvi!$I$13)</f>
        <v>212.48082880821065</v>
      </c>
      <c r="CS64" s="27">
        <f ca="1">_xlfn.NORM.INV(RAND(),Satokasvi!$H$13,Satokasvi!$I$13)</f>
        <v>248.51758839162807</v>
      </c>
      <c r="CT64" s="27">
        <f ca="1">_xlfn.NORM.INV(RAND(),Satokasvi!$H$13,Satokasvi!$I$13)</f>
        <v>203.39766257320636</v>
      </c>
      <c r="CU64" s="27">
        <f ca="1">_xlfn.NORM.INV(RAND(),Satokasvi!$H$13,Satokasvi!$I$13)</f>
        <v>267.91827904748857</v>
      </c>
      <c r="CV64" s="27">
        <f ca="1">_xlfn.NORM.INV(RAND(),Satokasvi!$H$13,Satokasvi!$I$13)</f>
        <v>111.23713208863659</v>
      </c>
      <c r="CW64" s="27">
        <f ca="1">_xlfn.NORM.INV(RAND(),Satokasvi!$H$13,Satokasvi!$I$13)</f>
        <v>261.43141249737653</v>
      </c>
      <c r="CX64" s="27">
        <f ca="1">_xlfn.NORM.INV(RAND(),Satokasvi!$H$13,Satokasvi!$I$13)</f>
        <v>171.94899064367604</v>
      </c>
      <c r="CY64" s="27">
        <f ca="1">_xlfn.NORM.INV(RAND(),Satokasvi!$H$13,Satokasvi!$I$13)</f>
        <v>144.37094572270644</v>
      </c>
      <c r="CZ64" s="27">
        <f ca="1">_xlfn.NORM.INV(RAND(),Satokasvi!$H$13,Satokasvi!$I$13)</f>
        <v>231.0259301259307</v>
      </c>
      <c r="DB64" s="29">
        <f ca="1">(AB64*(CB64/1000)+(Satokasvi!$E$28-Satokasvi!$E$7))/(1+$C$13)^DB$61</f>
        <v>-350.48543689320388</v>
      </c>
      <c r="DC64" s="29">
        <f ca="1">(AC64*(CC64/1000)+(Satokasvi!$E$28-Satokasvi!$E$7))/(1+$C$13)^DC$61</f>
        <v>743.60118083994848</v>
      </c>
      <c r="DD64" s="29">
        <f ca="1">(AD64*(CD64/1000)+(Satokasvi!$E$28-Satokasvi!$E$7))/(1+$C$13)^DD$61</f>
        <v>-330.3661390264906</v>
      </c>
      <c r="DE64" s="29">
        <f ca="1">(AE64*(CE64/1000)+(Satokasvi!$E$28-Satokasvi!$E$7))/(1+$C$13)^DE$61</f>
        <v>367.54626072463083</v>
      </c>
      <c r="DF64" s="29">
        <f ca="1">(AF64*(CF64/1000)+(Satokasvi!$E$28-Satokasvi!$E$7))/(1+$C$13)^DF$61</f>
        <v>383.46831899229721</v>
      </c>
      <c r="DG64" s="29">
        <f ca="1">(AG64*(CG64/1000)+(Satokasvi!$E$28-Satokasvi!$E$7))/(1+$C$13)^DG$61</f>
        <v>281.04346132650033</v>
      </c>
      <c r="DH64" s="29">
        <f ca="1">(AH64*(CH64/1000)+(Satokasvi!$E$28-Satokasvi!$E$7))/(1+$C$13)^DH$61</f>
        <v>241.09338256151858</v>
      </c>
      <c r="DI64" s="29">
        <f ca="1">(AI64*(CI64/1000)+(Satokasvi!$E$28-Satokasvi!$E$7))/(1+$C$13)^DI$61</f>
        <v>293.26384373214074</v>
      </c>
      <c r="DJ64" s="29">
        <f ca="1">(AJ64*(CJ64/1000)+(Satokasvi!$E$28-Satokasvi!$E$7))/(1+$C$13)^DJ$61</f>
        <v>325.15859158665359</v>
      </c>
      <c r="DK64" s="29">
        <f ca="1">(AK64*(CK64/1000)+(Satokasvi!$E$28-Satokasvi!$E$7))/(1+$C$13)^DK$61</f>
        <v>267.56550098996615</v>
      </c>
      <c r="DL64" s="29">
        <f ca="1">(AL64*(CL64/1000)+(Satokasvi!$E$28-Satokasvi!$E$7))/(1+$C$13)^DL$61</f>
        <v>311.48074195132006</v>
      </c>
      <c r="DM64" s="29">
        <f ca="1">(AM64*(CM64/1000)+(Satokasvi!$E$28-Satokasvi!$E$7))/(1+$C$13)^DM$61</f>
        <v>208.68478907399782</v>
      </c>
      <c r="DN64" s="29">
        <f ca="1">(AN64*(CN64/1000)+(Satokasvi!$E$28-Satokasvi!$E$7))/(1+$C$13)^DN$61</f>
        <v>127.69588296950512</v>
      </c>
      <c r="DO64" s="29">
        <f ca="1">(AO64*(CO64/1000)+(Satokasvi!$E$28-Satokasvi!$E$7))/(1+$C$13)^DO$61</f>
        <v>-238.66352790052156</v>
      </c>
      <c r="DP64" s="29">
        <f ca="1">(AP64*(CP64/1000)+(Satokasvi!$E$28-Satokasvi!$E$7))/(1+$C$13)^DP$61</f>
        <v>94.93819966188417</v>
      </c>
      <c r="DQ64" s="29">
        <f ca="1">(AQ64*(CQ64/1000)+(Satokasvi!$E$28-Satokasvi!$E$7))/(1+$C$13)^DQ$61</f>
        <v>253.67379302816099</v>
      </c>
      <c r="DR64" s="29">
        <f ca="1">(AR64*(CR64/1000)+(Satokasvi!$E$28-Satokasvi!$E$7))/(1+$C$13)^DR$61</f>
        <v>229.51860778165266</v>
      </c>
      <c r="DS64" s="29">
        <f ca="1">(AS64*(CS64/1000)+(Satokasvi!$E$28-Satokasvi!$E$7))/(1+$C$13)^DS$61</f>
        <v>270.95145687578662</v>
      </c>
      <c r="DT64" s="29">
        <f ca="1">(AT64*(CT64/1000)+(Satokasvi!$E$28-Satokasvi!$E$7))/(1+$C$13)^DT$61</f>
        <v>227.04655091786788</v>
      </c>
      <c r="DU64" s="29">
        <f ca="1">(AU64*(CU64/1000)+(Satokasvi!$E$28-Satokasvi!$E$7))/(1+$C$13)^DU$61</f>
        <v>288.41298616032043</v>
      </c>
      <c r="DV64" s="29">
        <f ca="1">(AV64*(CV64/1000)+(Satokasvi!$E$28-Satokasvi!$E$7))/(1+$C$13)^DV$61</f>
        <v>26.410781286116155</v>
      </c>
      <c r="DW64" s="29">
        <f ca="1">(AW64*(CW64/1000)+(Satokasvi!$E$28-Satokasvi!$E$7))/(1+$C$13)^DW$61</f>
        <v>256.49182357117934</v>
      </c>
      <c r="DX64" s="29">
        <f ca="1">(AX64*(CX64/1000)+(Satokasvi!$E$28-Satokasvi!$E$7))/(1+$C$13)^DX$61</f>
        <v>125.51684708100427</v>
      </c>
      <c r="DY64" s="29">
        <f ca="1">(AY64*(CY64/1000)+(Satokasvi!$E$28-Satokasvi!$E$7))/(1+$C$13)^DY$61</f>
        <v>68.78341879014836</v>
      </c>
      <c r="DZ64" s="29">
        <f ca="1">(AZ64*(CZ64/1000)+(Satokasvi!$E$28-Satokasvi!$E$7))/(1+$C$13)^DZ$61</f>
        <v>-172.41561050345913</v>
      </c>
      <c r="EB64" s="29">
        <f ca="1">IF(C$11="x",Toimenpiteet!$E$115,BB64*(CB64/1000)+(Satokasvi!$E$28-Satokasvi!$E$7)+IF(C$8="x",Toimenpiteet!$E$29,0)+IF(C$9="x",Toimenpiteet!$E$60,0)+IF(C$10="x",Toimenpiteet!$E$88,0))/(1+$C$13)^EB$61</f>
        <v>-221.26213592233006</v>
      </c>
      <c r="EC64" s="29">
        <f ca="1">IF(D$11="x",Toimenpiteet!$E$115,BC64*(CC64/1000)+(Satokasvi!$E$28-Satokasvi!$E$7)+IF(D$8="x",Toimenpiteet!$E$29,0)+IF(D$9="x",Toimenpiteet!$E$60,0)+IF(D$10="x",Toimenpiteet!$E$88,0))/(1+$C$13)^EC$61</f>
        <v>576.50026451992107</v>
      </c>
      <c r="ED64" s="29">
        <f ca="1">IF(E$11="x",Toimenpiteet!$E$115,BD64*(CD64/1000)+(Satokasvi!$E$28-Satokasvi!$E$7)+IF(E$8="x",Toimenpiteet!$E$29,0)+IF(E$9="x",Toimenpiteet!$E$60,0)+IF(E$10="x",Toimenpiteet!$E$88,0))/(1+$C$13)^ED$61</f>
        <v>-208.56078416658505</v>
      </c>
      <c r="EE64" s="29">
        <f ca="1">IF(F$11="x",Toimenpiteet!$E$115,BE64*(CE64/1000)+(Satokasvi!$E$28-Satokasvi!$E$7)+IF(F$8="x",Toimenpiteet!$E$29,0)+IF(F$9="x",Toimenpiteet!$E$60,0)+IF(F$10="x",Toimenpiteet!$E$88,0))/(1+$C$13)^EE$61</f>
        <v>306.95859111004211</v>
      </c>
      <c r="EF64" s="29">
        <f ca="1">IF(G$11="x",Toimenpiteet!$E$115,BF64*(CF64/1000)+(Satokasvi!$E$28-Satokasvi!$E$7)+IF(G$8="x",Toimenpiteet!$E$29,0)+IF(G$9="x",Toimenpiteet!$E$60,0)+IF(G$10="x",Toimenpiteet!$E$88,0))/(1+$C$13)^EF$61</f>
        <v>321.22864922234055</v>
      </c>
      <c r="EG64" s="29">
        <f ca="1">IF(H$11="x",Toimenpiteet!$E$115,BG64*(CG64/1000)+(Satokasvi!$E$28-Satokasvi!$E$7)+IF(H$8="x",Toimenpiteet!$E$29,0)+IF(H$9="x",Toimenpiteet!$E$60,0)+IF(H$10="x",Toimenpiteet!$E$88,0))/(1+$C$13)^EG$61</f>
        <v>243.86859505942121</v>
      </c>
      <c r="EH64" s="29">
        <f ca="1">IF(I$11="x",Toimenpiteet!$E$115,BH64*(CH64/1000)+(Satokasvi!$E$28-Satokasvi!$E$7)+IF(I$8="x",Toimenpiteet!$E$29,0)+IF(I$9="x",Toimenpiteet!$E$60,0)+IF(I$10="x",Toimenpiteet!$E$88,0))/(1+$C$13)^EH$61</f>
        <v>213.09483497505062</v>
      </c>
      <c r="EI64" s="29">
        <f ca="1">IF(J$11="x",Toimenpiteet!$E$115,BI64*(CI64/1000)+(Satokasvi!$E$28-Satokasvi!$E$7)+IF(J$8="x",Toimenpiteet!$E$29,0)+IF(J$9="x",Toimenpiteet!$E$60,0)+IF(J$10="x",Toimenpiteet!$E$88,0))/(1+$C$13)^EI$61</f>
        <v>250.99851371832435</v>
      </c>
      <c r="EJ64" s="29">
        <f ca="1">IF(K$11="x",Toimenpiteet!$E$115,BJ64*(CJ64/1000)+(Satokasvi!$E$28-Satokasvi!$E$7)+IF(K$8="x",Toimenpiteet!$E$29,0)+IF(K$9="x",Toimenpiteet!$E$60,0)+IF(K$10="x",Toimenpiteet!$E$88,0))/(1+$C$13)^EJ$61</f>
        <v>273.82109251749358</v>
      </c>
      <c r="EK64" s="29">
        <f ca="1">IF(L$11="x",Toimenpiteet!$E$115,BK64*(CK64/1000)+(Satokasvi!$E$28-Satokasvi!$E$7)+IF(L$8="x",Toimenpiteet!$E$29,0)+IF(L$9="x",Toimenpiteet!$E$60,0)+IF(L$10="x",Toimenpiteet!$E$88,0))/(1+$C$13)^EK$61</f>
        <v>229.98486965531441</v>
      </c>
      <c r="EL64" s="29">
        <f ca="1">IF(M$11="x",Toimenpiteet!$E$115,BL64*(CL64/1000)+(Satokasvi!$E$28-Satokasvi!$E$7)+IF(M$8="x",Toimenpiteet!$E$29,0)+IF(M$9="x",Toimenpiteet!$E$60,0)+IF(M$10="x",Toimenpiteet!$E$88,0))/(1+$C$13)^EL$61</f>
        <v>261.8193890162903</v>
      </c>
      <c r="EM64" s="29">
        <f ca="1">IF(N$11="x",Toimenpiteet!$E$115,BM64*(CM64/1000)+(Satokasvi!$E$28-Satokasvi!$E$7)+IF(N$8="x",Toimenpiteet!$E$29,0)+IF(N$9="x",Toimenpiteet!$E$60,0)+IF(N$10="x",Toimenpiteet!$E$88,0))/(1+$C$13)^EM$61</f>
        <v>184.35068162781366</v>
      </c>
      <c r="EN64" s="29">
        <f ca="1">IF(O$11="x",Toimenpiteet!$E$115,BN64*(CN64/1000)+(Satokasvi!$E$28-Satokasvi!$E$7)+IF(O$8="x",Toimenpiteet!$E$29,0)+IF(O$9="x",Toimenpiteet!$E$60,0)+IF(O$10="x",Toimenpiteet!$E$88,0))/(1+$C$13)^EN$61</f>
        <v>123.1577844256427</v>
      </c>
      <c r="EO64" s="29">
        <f ca="1">IF(P$11="x",Toimenpiteet!$E$115,BO64*(CO64/1000)+(Satokasvi!$E$28-Satokasvi!$E$7)+IF(P$8="x",Toimenpiteet!$E$29,0)+IF(P$9="x",Toimenpiteet!$E$60,0)+IF(P$10="x",Toimenpiteet!$E$88,0))/(1+$C$13)^EO$61</f>
        <v>-150.66874794606332</v>
      </c>
      <c r="EP64" s="29">
        <f ca="1">IF(Q$11="x",Toimenpiteet!$E$115,BP64*(CP64/1000)+(Satokasvi!$E$28-Satokasvi!$E$7)+IF(Q$8="x",Toimenpiteet!$E$29,0)+IF(Q$9="x",Toimenpiteet!$E$60,0)+IF(Q$10="x",Toimenpiteet!$E$88,0))/(1+$C$13)^EP$61</f>
        <v>97.139512451536362</v>
      </c>
      <c r="EQ64" s="29">
        <f ca="1">IF(R$11="x",Toimenpiteet!$E$115,BQ64*(CQ64/1000)+(Satokasvi!$E$28-Satokasvi!$E$7)+IF(R$8="x",Toimenpiteet!$E$29,0)+IF(R$9="x",Toimenpiteet!$E$60,0)+IF(R$10="x",Toimenpiteet!$E$88,0))/(1+$C$13)^EQ$61</f>
        <v>214.66059023788685</v>
      </c>
      <c r="ER64" s="29">
        <f ca="1">IF(S$11="x",Toimenpiteet!$E$115,BR64*(CR64/1000)+(Satokasvi!$E$28-Satokasvi!$E$7)+IF(S$8="x",Toimenpiteet!$E$29,0)+IF(S$9="x",Toimenpiteet!$E$60,0)+IF(S$10="x",Toimenpiteet!$E$88,0))/(1+$C$13)^ER$61</f>
        <v>195.91384872597621</v>
      </c>
      <c r="ES64" s="29">
        <f ca="1">IF(T$11="x",Toimenpiteet!$E$115,BS64*(CS64/1000)+(Satokasvi!$E$28-Satokasvi!$E$7)+IF(T$8="x",Toimenpiteet!$E$29,0)+IF(T$9="x",Toimenpiteet!$E$60,0)+IF(T$10="x",Toimenpiteet!$E$88,0))/(1+$C$13)^ES$61</f>
        <v>226.06504722411643</v>
      </c>
      <c r="ET64" s="29">
        <f ca="1">IF(U$11="x",Toimenpiteet!$E$115,BT64*(CT64/1000)+(Satokasvi!$E$28-Satokasvi!$E$7)+IF(U$8="x",Toimenpiteet!$E$29,0)+IF(U$9="x",Toimenpiteet!$E$60,0)+IF(U$10="x",Toimenpiteet!$E$88,0))/(1+$C$13)^ET$61</f>
        <v>192.64365436562645</v>
      </c>
      <c r="EU64" s="29">
        <f ca="1">IF(V$11="x",Toimenpiteet!$E$115,BU64*(CU64/1000)+(Satokasvi!$E$28-Satokasvi!$E$7)+IF(V$8="x",Toimenpiteet!$E$29,0)+IF(V$9="x",Toimenpiteet!$E$60,0)+IF(V$10="x",Toimenpiteet!$E$88,0))/(1+$C$13)^EU$61</f>
        <v>237.69095400670113</v>
      </c>
      <c r="EV64" s="29">
        <f ca="1">IF(W$11="x",Toimenpiteet!$E$115,BV64*(CV64/1000)+(Satokasvi!$E$28-Satokasvi!$E$7)+IF(W$8="x",Toimenpiteet!$E$29,0)+IF(W$9="x",Toimenpiteet!$E$60,0)+IF(W$10="x",Toimenpiteet!$E$88,0))/(1+$C$13)^EV$61</f>
        <v>41.783835301821888</v>
      </c>
      <c r="EW64" s="29">
        <f ca="1">IF(X$11="x",Toimenpiteet!$E$115,BW64*(CW64/1000)+(Satokasvi!$E$28-Satokasvi!$E$7)+IF(X$8="x",Toimenpiteet!$E$29,0)+IF(X$9="x",Toimenpiteet!$E$60,0)+IF(X$10="x",Toimenpiteet!$E$88,0))/(1+$C$13)^EW$61</f>
        <v>212.59646526253223</v>
      </c>
      <c r="EX64" s="29">
        <f ca="1">IF(Y$11="x",Toimenpiteet!$E$115,BX64*(CX64/1000)+(Satokasvi!$E$28-Satokasvi!$E$7)+IF(Y$8="x",Toimenpiteet!$E$29,0)+IF(Y$9="x",Toimenpiteet!$E$60,0)+IF(Y$10="x",Toimenpiteet!$E$88,0))/(1+$C$13)^EX$61</f>
        <v>114.3689004032978</v>
      </c>
      <c r="EY64" s="29">
        <f ca="1">IF(Z$11="x",Toimenpiteet!$E$115,BY64*(CY64/1000)+(Satokasvi!$E$28-Satokasvi!$E$7)+IF(Z$8="x",Toimenpiteet!$E$29,0)+IF(Z$9="x",Toimenpiteet!$E$60,0)+IF(Z$10="x",Toimenpiteet!$E$88,0))/(1+$C$13)^EY$61</f>
        <v>71.484341506237456</v>
      </c>
      <c r="EZ64" s="29">
        <f ca="1">IF(AA$11="x",Toimenpiteet!$E$115,BZ64*(CZ64/1000)+(Satokasvi!$E$28-Satokasvi!$E$7)+IF(AA$8="x",Toimenpiteet!$E$29,0)+IF(AA$9="x",Toimenpiteet!$E$60,0)+IF(AA$10="x",Toimenpiteet!$E$88,0))/(1+$C$13)^EZ$61</f>
        <v>-108.84630923473223</v>
      </c>
      <c r="FA64" s="29"/>
      <c r="FB64" s="29">
        <f t="shared" ca="1" si="48"/>
        <v>-350.48543689320388</v>
      </c>
      <c r="FC64" s="29">
        <f t="shared" ca="1" si="49"/>
        <v>393.1157439467446</v>
      </c>
      <c r="FD64" s="29">
        <f t="shared" ca="1" si="50"/>
        <v>62.749604920254001</v>
      </c>
      <c r="FE64" s="29">
        <f t="shared" ca="1" si="51"/>
        <v>430.29586564488483</v>
      </c>
      <c r="FF64" s="29">
        <f t="shared" ca="1" si="52"/>
        <v>813.7641846371821</v>
      </c>
      <c r="FG64" s="29">
        <f t="shared" ca="1" si="53"/>
        <v>1094.8076459636825</v>
      </c>
      <c r="FH64" s="29">
        <f t="shared" ca="1" si="54"/>
        <v>1335.9010285252011</v>
      </c>
      <c r="FI64" s="29">
        <f t="shared" ca="1" si="55"/>
        <v>1629.1648722573418</v>
      </c>
      <c r="FJ64" s="29">
        <f t="shared" ca="1" si="56"/>
        <v>1954.3234638439953</v>
      </c>
      <c r="FK64" s="29">
        <f t="shared" ca="1" si="57"/>
        <v>2221.8889648339614</v>
      </c>
      <c r="FL64" s="29">
        <f t="shared" ca="1" si="58"/>
        <v>2533.3697067852813</v>
      </c>
      <c r="FM64" s="29">
        <f t="shared" ca="1" si="59"/>
        <v>2742.0544958592791</v>
      </c>
      <c r="FN64" s="29">
        <f t="shared" ca="1" si="60"/>
        <v>2869.7503788287841</v>
      </c>
      <c r="FO64" s="29">
        <f t="shared" ca="1" si="61"/>
        <v>2631.0868509282627</v>
      </c>
      <c r="FP64" s="29">
        <f t="shared" ca="1" si="62"/>
        <v>2726.0250505901467</v>
      </c>
      <c r="FQ64" s="29">
        <f t="shared" ca="1" si="63"/>
        <v>2979.6988436183078</v>
      </c>
      <c r="FR64" s="29">
        <f t="shared" ca="1" si="64"/>
        <v>3209.2174513999603</v>
      </c>
      <c r="FS64" s="29">
        <f t="shared" ca="1" si="65"/>
        <v>3480.1689082757471</v>
      </c>
      <c r="FT64" s="29">
        <f t="shared" ca="1" si="66"/>
        <v>3707.2154591936151</v>
      </c>
      <c r="FU64" s="29">
        <f t="shared" ca="1" si="67"/>
        <v>3995.6284453539356</v>
      </c>
      <c r="FV64" s="29">
        <f t="shared" ca="1" si="68"/>
        <v>4022.0392266400518</v>
      </c>
      <c r="FW64" s="29">
        <f t="shared" ca="1" si="69"/>
        <v>4278.5310502112316</v>
      </c>
      <c r="FX64" s="29">
        <f t="shared" ca="1" si="70"/>
        <v>4404.0478972922356</v>
      </c>
      <c r="FY64" s="29">
        <f t="shared" ca="1" si="71"/>
        <v>4472.8313160823836</v>
      </c>
      <c r="FZ64" s="29">
        <f t="shared" ca="1" si="72"/>
        <v>4300.4157055789246</v>
      </c>
      <c r="GA64" s="29"/>
      <c r="GB64" s="29">
        <f t="shared" ca="1" si="73"/>
        <v>-221.26213592233006</v>
      </c>
      <c r="GC64" s="29">
        <f t="shared" ca="1" si="74"/>
        <v>355.23812859759101</v>
      </c>
      <c r="GD64" s="29">
        <f t="shared" ca="1" si="23"/>
        <v>146.67734443100596</v>
      </c>
      <c r="GE64" s="29">
        <f t="shared" ca="1" si="24"/>
        <v>453.63593554104807</v>
      </c>
      <c r="GF64" s="29">
        <f t="shared" ca="1" si="25"/>
        <v>774.86458476338862</v>
      </c>
      <c r="GG64" s="29">
        <f t="shared" ca="1" si="26"/>
        <v>1018.7331798228098</v>
      </c>
      <c r="GH64" s="29">
        <f t="shared" ca="1" si="27"/>
        <v>1231.8280147978603</v>
      </c>
      <c r="GI64" s="29">
        <f t="shared" ca="1" si="28"/>
        <v>1482.8265285161847</v>
      </c>
      <c r="GJ64" s="29">
        <f t="shared" ca="1" si="29"/>
        <v>1756.6476210336782</v>
      </c>
      <c r="GK64" s="29">
        <f t="shared" ca="1" si="30"/>
        <v>1986.6324906889927</v>
      </c>
      <c r="GL64" s="29">
        <f t="shared" ca="1" si="31"/>
        <v>2248.4518797052829</v>
      </c>
      <c r="GM64" s="29">
        <f t="shared" ca="1" si="32"/>
        <v>2432.8025613330965</v>
      </c>
      <c r="GN64" s="29">
        <f t="shared" ca="1" si="33"/>
        <v>2555.9603457587391</v>
      </c>
      <c r="GO64" s="29">
        <f t="shared" ca="1" si="34"/>
        <v>2405.2915978126757</v>
      </c>
      <c r="GP64" s="29">
        <f t="shared" ca="1" si="35"/>
        <v>2502.4311102642123</v>
      </c>
      <c r="GQ64" s="29">
        <f t="shared" ca="1" si="36"/>
        <v>2717.0917005020992</v>
      </c>
      <c r="GR64" s="29">
        <f t="shared" ca="1" si="37"/>
        <v>2913.0055492280753</v>
      </c>
      <c r="GS64" s="29">
        <f t="shared" ca="1" si="38"/>
        <v>3139.0705964521917</v>
      </c>
      <c r="GT64" s="29">
        <f t="shared" ca="1" si="39"/>
        <v>3331.7142508178181</v>
      </c>
      <c r="GU64" s="29">
        <f t="shared" ca="1" si="40"/>
        <v>3569.4052048245194</v>
      </c>
      <c r="GV64" s="29">
        <f t="shared" ca="1" si="41"/>
        <v>3611.1890401263413</v>
      </c>
      <c r="GW64" s="29">
        <f t="shared" ca="1" si="42"/>
        <v>3823.7855053888734</v>
      </c>
      <c r="GX64" s="29">
        <f t="shared" ca="1" si="43"/>
        <v>3938.154405792171</v>
      </c>
      <c r="GY64" s="29">
        <f t="shared" ca="1" si="44"/>
        <v>4009.6387472984084</v>
      </c>
      <c r="GZ64" s="29">
        <f t="shared" ca="1" si="45"/>
        <v>3900.7924380636759</v>
      </c>
      <c r="HA64" s="29"/>
      <c r="HB64" s="29">
        <f t="shared" ref="HB64:HB127" ca="1" si="76">_xlfn.XLOOKUP($BE$18,$FB$61:$FZ$61,FB64:FZ64)</f>
        <v>2221.8889648339614</v>
      </c>
      <c r="HC64" s="29">
        <f t="shared" ca="1" si="75"/>
        <v>1986.6324906889927</v>
      </c>
      <c r="HE64" s="76" t="s">
        <v>81</v>
      </c>
      <c r="HF64" s="76" t="s">
        <v>82</v>
      </c>
      <c r="HG64" s="33"/>
      <c r="HH64" s="33"/>
      <c r="HI64" s="33"/>
      <c r="HJ64" s="33"/>
      <c r="HK64" s="33"/>
      <c r="HL64" s="33"/>
      <c r="HM64" s="33"/>
      <c r="HN64" s="33"/>
      <c r="HO64" s="33"/>
      <c r="HP64" s="33"/>
      <c r="HQ64" s="33"/>
      <c r="HR64" s="33"/>
      <c r="HS64" s="33"/>
      <c r="HT64" s="33"/>
      <c r="HU64" s="33"/>
      <c r="HV64" s="33"/>
      <c r="HW64" s="33"/>
      <c r="HX64" s="33"/>
      <c r="HY64" s="33"/>
      <c r="HZ64" s="33"/>
      <c r="IA64" s="33"/>
      <c r="IB64" s="33"/>
      <c r="IC64" s="33"/>
      <c r="ID64" s="33"/>
      <c r="IE64" s="33"/>
    </row>
    <row r="65" spans="2:239">
      <c r="B65" s="11">
        <f t="shared" ca="1" si="47"/>
        <v>0.39939267176779347</v>
      </c>
      <c r="C65" s="11">
        <f t="shared" ca="1" si="47"/>
        <v>0.69328438338450693</v>
      </c>
      <c r="D65" s="11">
        <f t="shared" ca="1" si="47"/>
        <v>5.4447271621108739E-2</v>
      </c>
      <c r="E65" s="11">
        <f t="shared" ca="1" si="47"/>
        <v>0.96329470477260271</v>
      </c>
      <c r="F65" s="11">
        <f t="shared" ca="1" si="47"/>
        <v>0.70196583372479548</v>
      </c>
      <c r="G65" s="11">
        <f t="shared" ca="1" si="47"/>
        <v>0.22725504059177748</v>
      </c>
      <c r="H65" s="11">
        <f t="shared" ca="1" si="47"/>
        <v>0.81008144742156829</v>
      </c>
      <c r="I65" s="11">
        <f t="shared" ca="1" si="47"/>
        <v>0.20731001119136006</v>
      </c>
      <c r="J65" s="11">
        <f t="shared" ca="1" si="47"/>
        <v>0.25436322234913233</v>
      </c>
      <c r="K65" s="11">
        <f t="shared" ca="1" si="47"/>
        <v>0.37832607334655299</v>
      </c>
      <c r="L65" s="11">
        <f t="shared" ca="1" si="47"/>
        <v>0.59564741769490948</v>
      </c>
      <c r="M65" s="11">
        <f t="shared" ca="1" si="47"/>
        <v>0.39928407099616281</v>
      </c>
      <c r="N65" s="11">
        <f t="shared" ca="1" si="47"/>
        <v>0.71898823400611589</v>
      </c>
      <c r="O65" s="11">
        <f t="shared" ca="1" si="47"/>
        <v>0.83895871141995082</v>
      </c>
      <c r="P65" s="11">
        <f t="shared" ca="1" si="47"/>
        <v>0.6978461825893747</v>
      </c>
      <c r="Q65" s="11">
        <f t="shared" ca="1" si="47"/>
        <v>0.96071588796529617</v>
      </c>
      <c r="R65" s="11">
        <f t="shared" ca="1" si="20"/>
        <v>0.67101765550030323</v>
      </c>
      <c r="S65" s="11">
        <f t="shared" ca="1" si="20"/>
        <v>0.63655779119510847</v>
      </c>
      <c r="T65" s="11">
        <f t="shared" ca="1" si="21"/>
        <v>0.55707164916637875</v>
      </c>
      <c r="U65" s="11">
        <f t="shared" ca="1" si="21"/>
        <v>0.89438087142146572</v>
      </c>
      <c r="V65" s="11">
        <f t="shared" ca="1" si="21"/>
        <v>0.83576865579466686</v>
      </c>
      <c r="W65" s="11">
        <f t="shared" ca="1" si="21"/>
        <v>0.77108940276273075</v>
      </c>
      <c r="X65" s="11">
        <f t="shared" ca="1" si="21"/>
        <v>2.3874483172143246E-2</v>
      </c>
      <c r="Y65" s="11">
        <f t="shared" ca="1" si="21"/>
        <v>0.37955397743234509</v>
      </c>
      <c r="Z65" s="11">
        <f t="shared" ca="1" si="21"/>
        <v>9.0835444572132884E-2</v>
      </c>
      <c r="AB65" s="5">
        <f ca="1">_xlfn.NORM.INV(B65,Satokasvi!$H$8,Satokasvi!$I$8)*_xlfn.BINOM.INV(1,(1-Satokasvi!$H$15),B65)</f>
        <v>3436.270147218765</v>
      </c>
      <c r="AC65" s="5">
        <f ca="1">_xlfn.NORM.INV(C65,Satokasvi!$H$8,Satokasvi!$I$8)*_xlfn.BINOM.INV(1,(1-Satokasvi!$H$15),C65)</f>
        <v>3626.2954211233459</v>
      </c>
      <c r="AD65" s="5">
        <f ca="1">_xlfn.NORM.INV(D65,Satokasvi!$H$8,Satokasvi!$I$8)*_xlfn.BINOM.INV(1,(1-Satokasvi!$H$15),D65)</f>
        <v>3099.2045735730762</v>
      </c>
      <c r="AE65" s="5">
        <f ca="1">_xlfn.NORM.INV(E65,Satokasvi!$H$8,Satokasvi!$I$8)*_xlfn.BINOM.INV(1,(1-Satokasvi!$H$15),E65)</f>
        <v>3947.5673851329993</v>
      </c>
      <c r="AF65" s="5">
        <f ca="1">_xlfn.NORM.INV(F65,Satokasvi!$H$8,Satokasvi!$I$8)*_xlfn.BINOM.INV(1,(1-Satokasvi!$H$15),F65)</f>
        <v>3632.5157207331449</v>
      </c>
      <c r="AG65" s="5">
        <f ca="1">_xlfn.NORM.INV(G65,Satokasvi!$H$8,Satokasvi!$I$8)*_xlfn.BINOM.INV(1,(1-Satokasvi!$H$15),G65)</f>
        <v>3313.0206912870399</v>
      </c>
      <c r="AH65" s="5">
        <f ca="1">_xlfn.NORM.INV(H65,Satokasvi!$H$8,Satokasvi!$I$8)*_xlfn.BINOM.INV(1,(1-Satokasvi!$H$15),H65)</f>
        <v>3719.5491185109545</v>
      </c>
      <c r="AI65" s="5">
        <f ca="1">_xlfn.NORM.INV(I65,Satokasvi!$H$8,Satokasvi!$I$8)*_xlfn.BINOM.INV(1,(1-Satokasvi!$H$15),I65)</f>
        <v>3296.0523989399421</v>
      </c>
      <c r="AJ65" s="5">
        <f ca="1">_xlfn.NORM.INV(J65,Satokasvi!$H$8,Satokasvi!$I$8)*_xlfn.BINOM.INV(1,(1-Satokasvi!$H$15),J65)</f>
        <v>3334.7944892130176</v>
      </c>
      <c r="AK65" s="5">
        <f ca="1">_xlfn.NORM.INV(K65,Satokasvi!$H$8,Satokasvi!$I$8)*_xlfn.BINOM.INV(1,(1-Satokasvi!$H$15),K65)</f>
        <v>3422.5299784067156</v>
      </c>
      <c r="AL65" s="5">
        <f ca="1">_xlfn.NORM.INV(L65,Satokasvi!$H$8,Satokasvi!$I$8)*_xlfn.BINOM.INV(1,(1-Satokasvi!$H$15),L65)</f>
        <v>3560.5241977683122</v>
      </c>
      <c r="AM65" s="5">
        <f ca="1">_xlfn.NORM.INV(M65,Satokasvi!$H$8,Satokasvi!$I$8)*_xlfn.BINOM.INV(1,(1-Satokasvi!$H$15),M65)</f>
        <v>3436.1998416861807</v>
      </c>
      <c r="AN65" s="5">
        <f ca="1">_xlfn.NORM.INV(N65,Satokasvi!$H$8,Satokasvi!$I$8)*_xlfn.BINOM.INV(1,(1-Satokasvi!$H$15),N65)</f>
        <v>3644.9596250117356</v>
      </c>
      <c r="AO65" s="5">
        <f ca="1">_xlfn.NORM.INV(O65,Satokasvi!$H$8,Satokasvi!$I$8)*_xlfn.BINOM.INV(1,(1-Satokasvi!$H$15),O65)</f>
        <v>3747.5468258819069</v>
      </c>
      <c r="AP65" s="5">
        <f ca="1">_xlfn.NORM.INV(P65,Satokasvi!$H$8,Satokasvi!$I$8)*_xlfn.BINOM.INV(1,(1-Satokasvi!$H$15),P65)</f>
        <v>3629.553977719268</v>
      </c>
      <c r="AQ65" s="5">
        <f ca="1">_xlfn.NORM.INV(Q65,Satokasvi!$H$8,Satokasvi!$I$8)*_xlfn.BINOM.INV(1,(1-Satokasvi!$H$15),Q65)</f>
        <v>3939.7636662767873</v>
      </c>
      <c r="AR65" s="5">
        <f ca="1">_xlfn.NORM.INV(R65,Satokasvi!$H$8,Satokasvi!$I$8)*_xlfn.BINOM.INV(1,(1-Satokasvi!$H$15),R65)</f>
        <v>3610.6812390705331</v>
      </c>
      <c r="AS65" s="5">
        <f ca="1">_xlfn.NORM.INV(S65,Satokasvi!$H$8,Satokasvi!$I$8)*_xlfn.BINOM.INV(1,(1-Satokasvi!$H$15),S65)</f>
        <v>3587.3182329736128</v>
      </c>
      <c r="AT65" s="5">
        <f ca="1">_xlfn.NORM.INV(T65,Satokasvi!$H$8,Satokasvi!$I$8)*_xlfn.BINOM.INV(1,(1-Satokasvi!$H$15),T65)</f>
        <v>3535.8872227272768</v>
      </c>
      <c r="AU65" s="5">
        <f ca="1">_xlfn.NORM.INV(U65,Satokasvi!$H$8,Satokasvi!$I$8)*_xlfn.BINOM.INV(1,(1-Satokasvi!$H$15),U65)</f>
        <v>3812.5419497069929</v>
      </c>
      <c r="AV65" s="5">
        <f ca="1">_xlfn.NORM.INV(V65,Satokasvi!$H$8,Satokasvi!$I$8)*_xlfn.BINOM.INV(1,(1-Satokasvi!$H$15),V65)</f>
        <v>3744.3037677073085</v>
      </c>
      <c r="AW65" s="5">
        <f ca="1">_xlfn.NORM.INV(W65,Satokasvi!$H$8,Satokasvi!$I$8)*_xlfn.BINOM.INV(1,(1-Satokasvi!$H$15),W65)</f>
        <v>3685.6098338421602</v>
      </c>
      <c r="AX65" s="5">
        <f ca="1">_xlfn.NORM.INV(X65,Satokasvi!$H$8,Satokasvi!$I$8)*_xlfn.BINOM.INV(1,(1-Satokasvi!$H$15),X65)</f>
        <v>0</v>
      </c>
      <c r="AY65" s="5">
        <f ca="1">_xlfn.NORM.INV(Y65,Satokasvi!$H$8,Satokasvi!$I$8)*_xlfn.BINOM.INV(1,(1-Satokasvi!$H$15),Y65)</f>
        <v>3423.3368968526347</v>
      </c>
      <c r="AZ65" s="5">
        <f ca="1">_xlfn.NORM.INV(Z65,Satokasvi!$H$8,Satokasvi!$I$8)*_xlfn.BINOM.INV(1,(1-Satokasvi!$H$15),Z65)</f>
        <v>3166.0929966749677</v>
      </c>
      <c r="BB65" s="5">
        <f ca="1">IF(C$11="x",0,_xlfn.NORM.INV(B65,Satokasvi!$H$8,Satokasvi!$I$8)*IF(C$8="x",(1+Toimenpiteet!$C$7),1)*IF(C$9="x",(1+Toimenpiteet!$C$34),1)*(1+C$30)*_xlfn.BINOM.INV(1,(1-(Satokasvi!$H$15*(1+C$41))),B65))</f>
        <v>2491.4333075394934</v>
      </c>
      <c r="BC65" s="5">
        <f ca="1">IF(D$11="x",0,_xlfn.NORM.INV(C65,Satokasvi!$H$8,Satokasvi!$I$8)*IF(D$8="x",(1+Toimenpiteet!$C$7),1)*IF(D$9="x",(1+Toimenpiteet!$C$34),1)*(1+D$30)*_xlfn.BINOM.INV(1,(1-(Satokasvi!$H$15*(1+D$41))),C65))</f>
        <v>2647.4857610537324</v>
      </c>
      <c r="BD65" s="5">
        <f ca="1">IF(E$11="x",0,_xlfn.NORM.INV(D65,Satokasvi!$H$8,Satokasvi!$I$8)*IF(E$8="x",(1+Toimenpiteet!$C$7),1)*IF(E$9="x",(1+Toimenpiteet!$C$34),1)*(1+E$30)*_xlfn.BINOM.INV(1,(1-(Satokasvi!$H$15*(1+E$41))),D65))</f>
        <v>2278.2872661250399</v>
      </c>
      <c r="BE65" s="5">
        <f ca="1">IF(F$11="x",0,_xlfn.NORM.INV(E65,Satokasvi!$H$8,Satokasvi!$I$8)*IF(F$8="x",(1+Toimenpiteet!$C$7),1)*IF(F$9="x",(1+Toimenpiteet!$C$34),1)*(1+F$30)*_xlfn.BINOM.INV(1,(1-(Satokasvi!$H$15*(1+F$41))),E65))</f>
        <v>2921.8314757800413</v>
      </c>
      <c r="BF65" s="5">
        <f ca="1">IF(G$11="x",0,_xlfn.NORM.INV(F65,Satokasvi!$H$8,Satokasvi!$I$8)*IF(G$8="x",(1+Toimenpiteet!$C$7),1)*IF(G$9="x",(1+Toimenpiteet!$C$34),1)*(1+G$30)*_xlfn.BINOM.INV(1,(1-(Satokasvi!$H$15*(1+G$41))),F65))</f>
        <v>2706.9507150903396</v>
      </c>
      <c r="BG65" s="5">
        <f ca="1">IF(H$11="x",0,_xlfn.NORM.INV(G65,Satokasvi!$H$8,Satokasvi!$I$8)*IF(H$8="x",(1+Toimenpiteet!$C$7),1)*IF(H$9="x",(1+Toimenpiteet!$C$34),1)*(1+H$30)*_xlfn.BINOM.INV(1,(1-(Satokasvi!$H$15*(1+H$41))),G65))</f>
        <v>2468.8630191471025</v>
      </c>
      <c r="BH65" s="5">
        <f ca="1">IF(I$11="x",0,_xlfn.NORM.INV(H65,Satokasvi!$H$8,Satokasvi!$I$8)*IF(I$8="x",(1+Toimenpiteet!$C$7),1)*IF(I$9="x",(1+Toimenpiteet!$C$34),1)*(1+I$30)*_xlfn.BINOM.INV(1,(1-(Satokasvi!$H$15*(1+I$41))),H65))</f>
        <v>2771.8080031143636</v>
      </c>
      <c r="BI65" s="5">
        <f ca="1">IF(J$11="x",0,_xlfn.NORM.INV(I65,Satokasvi!$H$8,Satokasvi!$I$8)*IF(J$8="x",(1+Toimenpiteet!$C$7),1)*IF(J$9="x",(1+Toimenpiteet!$C$34),1)*(1+J$30)*_xlfn.BINOM.INV(1,(1-(Satokasvi!$H$15*(1+J$41))),I65))</f>
        <v>2456.2182476900448</v>
      </c>
      <c r="BJ65" s="5">
        <f ca="1">IF(K$11="x",0,_xlfn.NORM.INV(J65,Satokasvi!$H$8,Satokasvi!$I$8)*IF(K$8="x",(1+Toimenpiteet!$C$7),1)*IF(K$9="x",(1+Toimenpiteet!$C$34),1)*(1+K$30)*_xlfn.BINOM.INV(1,(1-(Satokasvi!$H$15*(1+K$41))),J65))</f>
        <v>2485.0888533615412</v>
      </c>
      <c r="BK65" s="5">
        <f ca="1">IF(L$11="x",0,_xlfn.NORM.INV(K65,Satokasvi!$H$8,Satokasvi!$I$8)*IF(L$8="x",(1+Toimenpiteet!$C$7),1)*IF(L$9="x",(1+Toimenpiteet!$C$34),1)*(1+L$30)*_xlfn.BINOM.INV(1,(1-(Satokasvi!$H$15*(1+L$41))),K65))</f>
        <v>2550.4693399086846</v>
      </c>
      <c r="BL65" s="5">
        <f ca="1">IF(M$11="x",0,_xlfn.NORM.INV(L65,Satokasvi!$H$8,Satokasvi!$I$8)*IF(M$8="x",(1+Toimenpiteet!$C$7),1)*IF(M$9="x",(1+Toimenpiteet!$C$34),1)*(1+M$30)*_xlfn.BINOM.INV(1,(1-(Satokasvi!$H$15*(1+M$41))),L65))</f>
        <v>2653.3026321769462</v>
      </c>
      <c r="BM65" s="5">
        <f ca="1">IF(N$11="x",0,_xlfn.NORM.INV(M65,Satokasvi!$H$8,Satokasvi!$I$8)*IF(N$8="x",(1+Toimenpiteet!$C$7),1)*IF(N$9="x",(1+Toimenpiteet!$C$34),1)*(1+N$30)*_xlfn.BINOM.INV(1,(1-(Satokasvi!$H$15*(1+N$41))),M65))</f>
        <v>2560.6561220245417</v>
      </c>
      <c r="BN65" s="5">
        <f ca="1">IF(O$11="x",0,_xlfn.NORM.INV(N65,Satokasvi!$H$8,Satokasvi!$I$8)*IF(O$8="x",(1+Toimenpiteet!$C$7),1)*IF(O$9="x",(1+Toimenpiteet!$C$34),1)*(1+O$30)*_xlfn.BINOM.INV(1,(1-(Satokasvi!$H$15*(1+O$41))),N65))</f>
        <v>2716.2239125587457</v>
      </c>
      <c r="BO65" s="5">
        <f ca="1">IF(P$11="x",0,_xlfn.NORM.INV(O65,Satokasvi!$H$8,Satokasvi!$I$8)*IF(P$8="x",(1+Toimenpiteet!$C$7),1)*IF(P$9="x",(1+Toimenpiteet!$C$34),1)*(1+P$30)*_xlfn.BINOM.INV(1,(1-(Satokasvi!$H$15*(1+P$41))),O65))</f>
        <v>2792.671894647197</v>
      </c>
      <c r="BP65" s="5">
        <f ca="1">IF(Q$11="x",0,_xlfn.NORM.INV(P65,Satokasvi!$H$8,Satokasvi!$I$8)*IF(Q$8="x",(1+Toimenpiteet!$C$7),1)*IF(Q$9="x",(1+Toimenpiteet!$C$34),1)*(1+Q$30)*_xlfn.BINOM.INV(1,(1-(Satokasvi!$H$15*(1+Q$41))),P65))</f>
        <v>2704.7436241963983</v>
      </c>
      <c r="BQ65" s="5">
        <f ca="1">IF(R$11="x",0,_xlfn.NORM.INV(Q65,Satokasvi!$H$8,Satokasvi!$I$8)*IF(R$8="x",(1+Toimenpiteet!$C$7),1)*IF(R$9="x",(1+Toimenpiteet!$C$34),1)*(1+R$30)*_xlfn.BINOM.INV(1,(1-(Satokasvi!$H$15*(1+R$41))),Q65))</f>
        <v>2935.9118841094619</v>
      </c>
      <c r="BR65" s="5">
        <f ca="1">IF(S$11="x",0,_xlfn.NORM.INV(R65,Satokasvi!$H$8,Satokasvi!$I$8)*IF(S$8="x",(1+Toimenpiteet!$C$7),1)*IF(S$9="x",(1+Toimenpiteet!$C$34),1)*(1+S$30)*_xlfn.BINOM.INV(1,(1-(Satokasvi!$H$15*(1+S$41))),R65))</f>
        <v>2690.6796593553613</v>
      </c>
      <c r="BS65" s="5">
        <f ca="1">IF(T$11="x",0,_xlfn.NORM.INV(S65,Satokasvi!$H$8,Satokasvi!$I$8)*IF(T$8="x",(1+Toimenpiteet!$C$7),1)*IF(T$9="x",(1+Toimenpiteet!$C$34),1)*(1+T$30)*_xlfn.BINOM.INV(1,(1-(Satokasvi!$H$15*(1+T$41))),S65))</f>
        <v>2673.2695472119367</v>
      </c>
      <c r="BT65" s="5">
        <f ca="1">IF(U$11="x",0,_xlfn.NORM.INV(T65,Satokasvi!$H$8,Satokasvi!$I$8)*IF(U$8="x",(1+Toimenpiteet!$C$7),1)*IF(U$9="x",(1+Toimenpiteet!$C$34),1)*(1+U$30)*_xlfn.BINOM.INV(1,(1-(Satokasvi!$H$15*(1+U$41))),T65))</f>
        <v>2634.9431583763667</v>
      </c>
      <c r="BU65" s="5">
        <f ca="1">IF(V$11="x",0,_xlfn.NORM.INV(U65,Satokasvi!$H$8,Satokasvi!$I$8)*IF(V$8="x",(1+Toimenpiteet!$C$7),1)*IF(V$9="x",(1+Toimenpiteet!$C$34),1)*(1+V$30)*_xlfn.BINOM.INV(1,(1-(Satokasvi!$H$15*(1+V$41))),U65))</f>
        <v>2841.106260921651</v>
      </c>
      <c r="BV65" s="5">
        <f ca="1">IF(W$11="x",0,_xlfn.NORM.INV(V65,Satokasvi!$H$8,Satokasvi!$I$8)*IF(W$8="x",(1+Toimenpiteet!$C$7),1)*IF(W$9="x",(1+Toimenpiteet!$C$34),1)*(1+W$30)*_xlfn.BINOM.INV(1,(1-(Satokasvi!$H$15*(1+W$41))),V65))</f>
        <v>2790.2551676954863</v>
      </c>
      <c r="BW65" s="5">
        <f ca="1">IF(X$11="x",0,_xlfn.NORM.INV(W65,Satokasvi!$H$8,Satokasvi!$I$8)*IF(X$8="x",(1+Toimenpiteet!$C$7),1)*IF(X$9="x",(1+Toimenpiteet!$C$34),1)*(1+X$30)*_xlfn.BINOM.INV(1,(1-(Satokasvi!$H$15*(1+X$41))),W65))</f>
        <v>2746.516448179178</v>
      </c>
      <c r="BX65" s="5">
        <f ca="1">IF(Y$11="x",0,_xlfn.NORM.INV(X65,Satokasvi!$H$8,Satokasvi!$I$8)*IF(Y$8="x",(1+Toimenpiteet!$C$7),1)*IF(Y$9="x",(1+Toimenpiteet!$C$34),1)*(1+Y$30)*_xlfn.BINOM.INV(1,(1-(Satokasvi!$H$15*(1+Y$41))),X65))</f>
        <v>0</v>
      </c>
      <c r="BY65" s="5">
        <f ca="1">IF(Z$11="x",0,_xlfn.NORM.INV(Y65,Satokasvi!$H$8,Satokasvi!$I$8)*IF(Z$8="x",(1+Toimenpiteet!$C$7),1)*IF(Z$9="x",(1+Toimenpiteet!$C$34),1)*(1+Z$30)*_xlfn.BINOM.INV(1,(1-(Satokasvi!$H$15*(1+Z$41))),Y65))</f>
        <v>2551.0706555345832</v>
      </c>
      <c r="BZ65" s="5">
        <f ca="1">IF(AA$11="x",0,_xlfn.NORM.INV(Z65,Satokasvi!$H$8,Satokasvi!$I$8)*IF(AA$8="x",(1+Toimenpiteet!$C$7),1)*IF(AA$9="x",(1+Toimenpiteet!$C$34),1)*(1+AA$30)*_xlfn.BINOM.INV(1,(1-(Satokasvi!$H$15*(1+AA$41))),Z65))</f>
        <v>2359.3725011221859</v>
      </c>
      <c r="CB65" s="27">
        <f ca="1">_xlfn.NORM.INV(RAND(),Satokasvi!$H$13,Satokasvi!$I$13)</f>
        <v>172.92330397881463</v>
      </c>
      <c r="CC65" s="27">
        <f ca="1">_xlfn.NORM.INV(RAND(),Satokasvi!$H$13,Satokasvi!$I$13)</f>
        <v>226.11854339470528</v>
      </c>
      <c r="CD65" s="27">
        <f ca="1">_xlfn.NORM.INV(RAND(),Satokasvi!$H$13,Satokasvi!$I$13)</f>
        <v>278.12864355892231</v>
      </c>
      <c r="CE65" s="27">
        <f ca="1">_xlfn.NORM.INV(RAND(),Satokasvi!$H$13,Satokasvi!$I$13)</f>
        <v>255.66641462120677</v>
      </c>
      <c r="CF65" s="27">
        <f ca="1">_xlfn.NORM.INV(RAND(),Satokasvi!$H$13,Satokasvi!$I$13)</f>
        <v>103.61098688632848</v>
      </c>
      <c r="CG65" s="27">
        <f ca="1">_xlfn.NORM.INV(RAND(),Satokasvi!$H$13,Satokasvi!$I$13)</f>
        <v>254.52862667315298</v>
      </c>
      <c r="CH65" s="27">
        <f ca="1">_xlfn.NORM.INV(RAND(),Satokasvi!$H$13,Satokasvi!$I$13)</f>
        <v>183.70210239031914</v>
      </c>
      <c r="CI65" s="27">
        <f ca="1">_xlfn.NORM.INV(RAND(),Satokasvi!$H$13,Satokasvi!$I$13)</f>
        <v>318.33523624598547</v>
      </c>
      <c r="CJ65" s="27">
        <f ca="1">_xlfn.NORM.INV(RAND(),Satokasvi!$H$13,Satokasvi!$I$13)</f>
        <v>248.41073825295405</v>
      </c>
      <c r="CK65" s="27">
        <f ca="1">_xlfn.NORM.INV(RAND(),Satokasvi!$H$13,Satokasvi!$I$13)</f>
        <v>204.787151242986</v>
      </c>
      <c r="CL65" s="27">
        <f ca="1">_xlfn.NORM.INV(RAND(),Satokasvi!$H$13,Satokasvi!$I$13)</f>
        <v>148.9086077148884</v>
      </c>
      <c r="CM65" s="27">
        <f ca="1">_xlfn.NORM.INV(RAND(),Satokasvi!$H$13,Satokasvi!$I$13)</f>
        <v>238.4302423785837</v>
      </c>
      <c r="CN65" s="27">
        <f ca="1">_xlfn.NORM.INV(RAND(),Satokasvi!$H$13,Satokasvi!$I$13)</f>
        <v>251.91925872293575</v>
      </c>
      <c r="CO65" s="27">
        <f ca="1">_xlfn.NORM.INV(RAND(),Satokasvi!$H$13,Satokasvi!$I$13)</f>
        <v>163.55756865243876</v>
      </c>
      <c r="CP65" s="27">
        <f ca="1">_xlfn.NORM.INV(RAND(),Satokasvi!$H$13,Satokasvi!$I$13)</f>
        <v>250.78204701223825</v>
      </c>
      <c r="CQ65" s="27">
        <f ca="1">_xlfn.NORM.INV(RAND(),Satokasvi!$H$13,Satokasvi!$I$13)</f>
        <v>118.73339619203708</v>
      </c>
      <c r="CR65" s="27">
        <f ca="1">_xlfn.NORM.INV(RAND(),Satokasvi!$H$13,Satokasvi!$I$13)</f>
        <v>238.63180908078004</v>
      </c>
      <c r="CS65" s="27">
        <f ca="1">_xlfn.NORM.INV(RAND(),Satokasvi!$H$13,Satokasvi!$I$13)</f>
        <v>221.06029033939961</v>
      </c>
      <c r="CT65" s="27">
        <f ca="1">_xlfn.NORM.INV(RAND(),Satokasvi!$H$13,Satokasvi!$I$13)</f>
        <v>164.60564713524087</v>
      </c>
      <c r="CU65" s="27">
        <f ca="1">_xlfn.NORM.INV(RAND(),Satokasvi!$H$13,Satokasvi!$I$13)</f>
        <v>211.16109458516144</v>
      </c>
      <c r="CV65" s="27">
        <f ca="1">_xlfn.NORM.INV(RAND(),Satokasvi!$H$13,Satokasvi!$I$13)</f>
        <v>222.00552710952329</v>
      </c>
      <c r="CW65" s="27">
        <f ca="1">_xlfn.NORM.INV(RAND(),Satokasvi!$H$13,Satokasvi!$I$13)</f>
        <v>170.56001914534446</v>
      </c>
      <c r="CX65" s="27">
        <f ca="1">_xlfn.NORM.INV(RAND(),Satokasvi!$H$13,Satokasvi!$I$13)</f>
        <v>254.56489723412653</v>
      </c>
      <c r="CY65" s="27">
        <f ca="1">_xlfn.NORM.INV(RAND(),Satokasvi!$H$13,Satokasvi!$I$13)</f>
        <v>152.44264373769778</v>
      </c>
      <c r="CZ65" s="27">
        <f ca="1">_xlfn.NORM.INV(RAND(),Satokasvi!$H$13,Satokasvi!$I$13)</f>
        <v>261.58082290432907</v>
      </c>
      <c r="DB65" s="29">
        <f ca="1">(AB65*(CB65/1000)+(Satokasvi!$E$28-Satokasvi!$E$7))/(1+$C$13)^DB$61</f>
        <v>226.41862836974434</v>
      </c>
      <c r="DC65" s="29">
        <f ca="1">(AC65*(CC65/1000)+(Satokasvi!$E$28-Satokasvi!$E$7))/(1+$C$13)^DC$61</f>
        <v>432.62573149524025</v>
      </c>
      <c r="DD65" s="29">
        <f ca="1">(AD65*(CD65/1000)+(Satokasvi!$E$28-Satokasvi!$E$7))/(1+$C$13)^DD$61</f>
        <v>458.46543936361769</v>
      </c>
      <c r="DE65" s="29">
        <f ca="1">(AE65*(CE65/1000)+(Satokasvi!$E$28-Satokasvi!$E$7))/(1+$C$13)^DE$61</f>
        <v>575.97096892788102</v>
      </c>
      <c r="DF65" s="29">
        <f ca="1">(AF65*(CF65/1000)+(Satokasvi!$E$28-Satokasvi!$E$7))/(1+$C$13)^DF$61</f>
        <v>13.257036490308682</v>
      </c>
      <c r="DG65" s="29">
        <f ca="1">(AG65*(CG65/1000)+(Satokasvi!$E$28-Satokasvi!$E$7))/(1+$C$13)^DG$61</f>
        <v>403.8839907556071</v>
      </c>
      <c r="DH65" s="29">
        <f ca="1">(AH65*(CH65/1000)+(Satokasvi!$E$28-Satokasvi!$E$7))/(1+$C$13)^DH$61</f>
        <v>262.05044441950417</v>
      </c>
      <c r="DI65" s="29">
        <f ca="1">(AI65*(CI65/1000)+(Satokasvi!$E$28-Satokasvi!$E$7))/(1+$C$13)^DI$61</f>
        <v>543.31060482718942</v>
      </c>
      <c r="DJ65" s="29">
        <f ca="1">(AJ65*(CJ65/1000)+(Satokasvi!$E$28-Satokasvi!$E$7))/(1+$C$13)^DJ$61</f>
        <v>358.22223109733756</v>
      </c>
      <c r="DK65" s="29">
        <f ca="1">(AK65*(CK65/1000)+(Satokasvi!$E$28-Satokasvi!$E$7))/(1+$C$13)^DK$61</f>
        <v>252.91020300497263</v>
      </c>
      <c r="DL65" s="29">
        <f ca="1">(AL65*(CL65/1000)+(Satokasvi!$E$28-Satokasvi!$E$7))/(1+$C$13)^DL$61</f>
        <v>122.22840706556433</v>
      </c>
      <c r="DM65" s="29">
        <f ca="1">(AM65*(CM65/1000)+(Satokasvi!$E$28-Satokasvi!$E$7))/(1+$C$13)^DM$61</f>
        <v>321.43816353964206</v>
      </c>
      <c r="DN65" s="29">
        <f ca="1">(AN65*(CN65/1000)+(Satokasvi!$E$28-Satokasvi!$E$7))/(1+$C$13)^DN$61</f>
        <v>379.45027867170268</v>
      </c>
      <c r="DO65" s="29">
        <f ca="1">(AO65*(CO65/1000)+(Satokasvi!$E$28-Satokasvi!$E$7))/(1+$C$13)^DO$61</f>
        <v>166.56178679022952</v>
      </c>
      <c r="DP65" s="29">
        <f ca="1">(AP65*(CP65/1000)+(Satokasvi!$E$28-Satokasvi!$E$7))/(1+$C$13)^DP$61</f>
        <v>352.52789655394417</v>
      </c>
      <c r="DQ65" s="29">
        <f ca="1">(AQ65*(CQ65/1000)+(Satokasvi!$E$28-Satokasvi!$E$7))/(1+$C$13)^DQ$61</f>
        <v>66.542713165034399</v>
      </c>
      <c r="DR65" s="29">
        <f ca="1">(AR65*(CR65/1000)+(Satokasvi!$E$28-Satokasvi!$E$7))/(1+$C$13)^DR$61</f>
        <v>302.88538781118848</v>
      </c>
      <c r="DS65" s="29">
        <f ca="1">(AS65*(CS65/1000)+(Satokasvi!$E$28-Satokasvi!$E$7))/(1+$C$13)^DS$61</f>
        <v>253.76246500190021</v>
      </c>
      <c r="DT65" s="29">
        <f ca="1">(AT65*(CT65/1000)+(Satokasvi!$E$28-Satokasvi!$E$7))/(1+$C$13)^DT$61</f>
        <v>126.04861221116903</v>
      </c>
      <c r="DU65" s="29">
        <f ca="1">(AU65*(CU65/1000)+(Satokasvi!$E$28-Satokasvi!$E$7))/(1+$C$13)^DU$61</f>
        <v>245.86554954532133</v>
      </c>
      <c r="DV65" s="29">
        <f ca="1">(AV65*(CV65/1000)+(Satokasvi!$E$28-Satokasvi!$E$7))/(1+$C$13)^DV$61</f>
        <v>252.78584303769634</v>
      </c>
      <c r="DW65" s="29">
        <f ca="1">(AW65*(CW65/1000)+(Satokasvi!$E$28-Satokasvi!$E$7))/(1+$C$13)^DW$61</f>
        <v>139.6676622904715</v>
      </c>
      <c r="DX65" s="29">
        <f ca="1">(AX65*(CX65/1000)+(Satokasvi!$E$28-Satokasvi!$E$7))/(1+$C$13)^DX$61</f>
        <v>-182.91572118311976</v>
      </c>
      <c r="DY65" s="29">
        <f ca="1">(AY65*(CY65/1000)+(Satokasvi!$E$28-Satokasvi!$E$7))/(1+$C$13)^DY$61</f>
        <v>79.133703924950638</v>
      </c>
      <c r="DZ65" s="29">
        <f ca="1">(AZ65*(CZ65/1000)+(Satokasvi!$E$28-Satokasvi!$E$7))/(1+$C$13)^DZ$61</f>
        <v>223.13216929315288</v>
      </c>
      <c r="EB65" s="29">
        <f ca="1">IF(C$11="x",Toimenpiteet!$E$115,BB65*(CB65/1000)+(Satokasvi!$E$28-Satokasvi!$E$7)+IF(C$8="x",Toimenpiteet!$E$29,0)+IF(C$9="x",Toimenpiteet!$E$60,0)+IF(C$10="x",Toimenpiteet!$E$88,0))/(1+$C$13)^EB$61</f>
        <v>197.01638755591785</v>
      </c>
      <c r="EC65" s="29">
        <f ca="1">IF(D$11="x",Toimenpiteet!$E$115,BC65*(CC65/1000)+(Satokasvi!$E$28-Satokasvi!$E$7)+IF(D$8="x",Toimenpiteet!$E$29,0)+IF(D$9="x",Toimenpiteet!$E$60,0)+IF(D$10="x",Toimenpiteet!$E$88,0))/(1+$C$13)^EC$61</f>
        <v>349.46330846233644</v>
      </c>
      <c r="ED65" s="29">
        <f ca="1">IF(E$11="x",Toimenpiteet!$E$115,BD65*(CD65/1000)+(Satokasvi!$E$28-Satokasvi!$E$7)+IF(E$8="x",Toimenpiteet!$E$29,0)+IF(E$9="x",Toimenpiteet!$E$60,0)+IF(E$10="x",Toimenpiteet!$E$88,0))/(1+$C$13)^ED$61</f>
        <v>371.32508573955141</v>
      </c>
      <c r="EE65" s="29">
        <f ca="1">IF(F$11="x",Toimenpiteet!$E$115,BE65*(CE65/1000)+(Satokasvi!$E$28-Satokasvi!$E$7)+IF(F$8="x",Toimenpiteet!$E$29,0)+IF(F$9="x",Toimenpiteet!$E$60,0)+IF(F$10="x",Toimenpiteet!$E$88,0))/(1+$C$13)^EE$61</f>
        <v>461.2262231337599</v>
      </c>
      <c r="EF65" s="29">
        <f ca="1">IF(G$11="x",Toimenpiteet!$E$115,BF65*(CF65/1000)+(Satokasvi!$E$28-Satokasvi!$E$7)+IF(G$8="x",Toimenpiteet!$E$29,0)+IF(G$9="x",Toimenpiteet!$E$60,0)+IF(G$10="x",Toimenpiteet!$E$88,0))/(1+$C$13)^EF$61</f>
        <v>45.347201501858578</v>
      </c>
      <c r="EG65" s="29">
        <f ca="1">IF(H$11="x",Toimenpiteet!$E$115,BG65*(CG65/1000)+(Satokasvi!$E$28-Satokasvi!$E$7)+IF(H$8="x",Toimenpiteet!$E$29,0)+IF(H$9="x",Toimenpiteet!$E$60,0)+IF(H$10="x",Toimenpiteet!$E$88,0))/(1+$C$13)^EG$61</f>
        <v>335.40935758999166</v>
      </c>
      <c r="EH65" s="29">
        <f ca="1">IF(I$11="x",Toimenpiteet!$E$115,BH65*(CH65/1000)+(Satokasvi!$E$28-Satokasvi!$E$7)+IF(I$8="x",Toimenpiteet!$E$29,0)+IF(I$9="x",Toimenpiteet!$E$60,0)+IF(I$10="x",Toimenpiteet!$E$88,0))/(1+$C$13)^EH$61</f>
        <v>228.71203747162153</v>
      </c>
      <c r="EI65" s="29">
        <f ca="1">IF(J$11="x",Toimenpiteet!$E$115,BI65*(CI65/1000)+(Satokasvi!$E$28-Satokasvi!$E$7)+IF(J$8="x",Toimenpiteet!$E$29,0)+IF(J$9="x",Toimenpiteet!$E$60,0)+IF(J$10="x",Toimenpiteet!$E$88,0))/(1+$C$13)^EI$61</f>
        <v>437.33336008635462</v>
      </c>
      <c r="EJ65" s="29">
        <f ca="1">IF(K$11="x",Toimenpiteet!$E$115,BJ65*(CJ65/1000)+(Satokasvi!$E$28-Satokasvi!$E$7)+IF(K$8="x",Toimenpiteet!$E$29,0)+IF(K$9="x",Toimenpiteet!$E$60,0)+IF(K$10="x",Toimenpiteet!$E$88,0))/(1+$C$13)^EJ$61</f>
        <v>298.46011668085544</v>
      </c>
      <c r="EK65" s="29">
        <f ca="1">IF(L$11="x",Toimenpiteet!$E$115,BK65*(CK65/1000)+(Satokasvi!$E$28-Satokasvi!$E$7)+IF(L$8="x",Toimenpiteet!$E$29,0)+IF(L$9="x",Toimenpiteet!$E$60,0)+IF(L$10="x",Toimenpiteet!$E$88,0))/(1+$C$13)^EK$61</f>
        <v>219.06374159689724</v>
      </c>
      <c r="EL65" s="29">
        <f ca="1">IF(M$11="x",Toimenpiteet!$E$115,BL65*(CL65/1000)+(Satokasvi!$E$28-Satokasvi!$E$7)+IF(M$8="x",Toimenpiteet!$E$29,0)+IF(M$9="x",Toimenpiteet!$E$60,0)+IF(M$10="x",Toimenpiteet!$E$88,0))/(1+$C$13)^EL$61</f>
        <v>120.78854905942518</v>
      </c>
      <c r="EM65" s="29">
        <f ca="1">IF(N$11="x",Toimenpiteet!$E$115,BM65*(CM65/1000)+(Satokasvi!$E$28-Satokasvi!$E$7)+IF(N$8="x",Toimenpiteet!$E$29,0)+IF(N$9="x",Toimenpiteet!$E$60,0)+IF(N$10="x",Toimenpiteet!$E$88,0))/(1+$C$13)^EM$61</f>
        <v>268.37449627961172</v>
      </c>
      <c r="EN65" s="29">
        <f ca="1">IF(O$11="x",Toimenpiteet!$E$115,BN65*(CN65/1000)+(Satokasvi!$E$28-Satokasvi!$E$7)+IF(O$8="x",Toimenpiteet!$E$29,0)+IF(O$9="x",Toimenpiteet!$E$60,0)+IF(O$10="x",Toimenpiteet!$E$88,0))/(1+$C$13)^EN$61</f>
        <v>310.76516010292039</v>
      </c>
      <c r="EO65" s="29">
        <f ca="1">IF(P$11="x",Toimenpiteet!$E$115,BO65*(CO65/1000)+(Satokasvi!$E$28-Satokasvi!$E$7)+IF(P$8="x",Toimenpiteet!$E$29,0)+IF(P$9="x",Toimenpiteet!$E$60,0)+IF(P$10="x",Toimenpiteet!$E$88,0))/(1+$C$13)^EO$61</f>
        <v>151.30515656148438</v>
      </c>
      <c r="EP65" s="29">
        <f ca="1">IF(Q$11="x",Toimenpiteet!$E$115,BP65*(CP65/1000)+(Satokasvi!$E$28-Satokasvi!$E$7)+IF(Q$8="x",Toimenpiteet!$E$29,0)+IF(Q$9="x",Toimenpiteet!$E$60,0)+IF(Q$10="x",Toimenpiteet!$E$88,0))/(1+$C$13)^EP$61</f>
        <v>289.09535457549947</v>
      </c>
      <c r="EQ65" s="29">
        <f ca="1">IF(R$11="x",Toimenpiteet!$E$115,BQ65*(CQ65/1000)+(Satokasvi!$E$28-Satokasvi!$E$7)+IF(R$8="x",Toimenpiteet!$E$29,0)+IF(R$9="x",Toimenpiteet!$E$60,0)+IF(R$10="x",Toimenpiteet!$E$88,0))/(1+$C$13)^EQ$61</f>
        <v>75.210509523884909</v>
      </c>
      <c r="ER65" s="29">
        <f ca="1">IF(S$11="x",Toimenpiteet!$E$115,BR65*(CR65/1000)+(Satokasvi!$E$28-Satokasvi!$E$7)+IF(S$8="x",Toimenpiteet!$E$29,0)+IF(S$9="x",Toimenpiteet!$E$60,0)+IF(S$10="x",Toimenpiteet!$E$88,0))/(1+$C$13)^ER$61</f>
        <v>250.58677320398627</v>
      </c>
      <c r="ES65" s="29">
        <f ca="1">IF(T$11="x",Toimenpiteet!$E$115,BS65*(CS65/1000)+(Satokasvi!$E$28-Satokasvi!$E$7)+IF(T$8="x",Toimenpiteet!$E$29,0)+IF(T$9="x",Toimenpiteet!$E$60,0)+IF(T$10="x",Toimenpiteet!$E$88,0))/(1+$C$13)^ES$61</f>
        <v>213.25581047969635</v>
      </c>
      <c r="ET65" s="29">
        <f ca="1">IF(U$11="x",Toimenpiteet!$E$115,BT65*(CT65/1000)+(Satokasvi!$E$28-Satokasvi!$E$7)+IF(U$8="x",Toimenpiteet!$E$29,0)+IF(U$9="x",Toimenpiteet!$E$60,0)+IF(U$10="x",Toimenpiteet!$E$88,0))/(1+$C$13)^ET$61</f>
        <v>117.37999044139441</v>
      </c>
      <c r="EU65" s="29">
        <f ca="1">IF(V$11="x",Toimenpiteet!$E$115,BU65*(CU65/1000)+(Satokasvi!$E$28-Satokasvi!$E$7)+IF(V$8="x",Toimenpiteet!$E$29,0)+IF(V$9="x",Toimenpiteet!$E$60,0)+IF(V$10="x",Toimenpiteet!$E$88,0))/(1+$C$13)^EU$61</f>
        <v>205.98460424120387</v>
      </c>
      <c r="EV65" s="29">
        <f ca="1">IF(W$11="x",Toimenpiteet!$E$115,BV65*(CV65/1000)+(Satokasvi!$E$28-Satokasvi!$E$7)+IF(W$8="x",Toimenpiteet!$E$29,0)+IF(W$9="x",Toimenpiteet!$E$60,0)+IF(W$10="x",Toimenpiteet!$E$88,0))/(1+$C$13)^EV$61</f>
        <v>210.47853131909946</v>
      </c>
      <c r="EW65" s="29">
        <f ca="1">IF(X$11="x",Toimenpiteet!$E$115,BW65*(CW65/1000)+(Satokasvi!$E$28-Satokasvi!$E$7)+IF(X$8="x",Toimenpiteet!$E$29,0)+IF(X$9="x",Toimenpiteet!$E$60,0)+IF(X$10="x",Toimenpiteet!$E$88,0))/(1+$C$13)^EW$61</f>
        <v>125.53910027614883</v>
      </c>
      <c r="EX65" s="29">
        <f ca="1">IF(Y$11="x",Toimenpiteet!$E$115,BX65*(CX65/1000)+(Satokasvi!$E$28-Satokasvi!$E$7)+IF(Y$8="x",Toimenpiteet!$E$29,0)+IF(Y$9="x",Toimenpiteet!$E$60,0)+IF(Y$10="x",Toimenpiteet!$E$88,0))/(1+$C$13)^EX$61</f>
        <v>-115.47504946712741</v>
      </c>
      <c r="EY65" s="29">
        <f ca="1">IF(Z$11="x",Toimenpiteet!$E$115,BY65*(CY65/1000)+(Satokasvi!$E$28-Satokasvi!$E$7)+IF(Z$8="x",Toimenpiteet!$E$29,0)+IF(Z$9="x",Toimenpiteet!$E$60,0)+IF(Z$10="x",Toimenpiteet!$E$88,0))/(1+$C$13)^EY$61</f>
        <v>79.197373988692092</v>
      </c>
      <c r="EZ65" s="29">
        <f ca="1">IF(AA$11="x",Toimenpiteet!$E$115,BZ65*(CZ65/1000)+(Satokasvi!$E$28-Satokasvi!$E$7)+IF(AA$8="x",Toimenpiteet!$E$29,0)+IF(AA$9="x",Toimenpiteet!$E$60,0)+IF(AA$10="x",Toimenpiteet!$E$88,0))/(1+$C$13)^EZ$61</f>
        <v>185.91589626970304</v>
      </c>
      <c r="FA65" s="29"/>
      <c r="FB65" s="29">
        <f t="shared" ca="1" si="48"/>
        <v>226.41862836974434</v>
      </c>
      <c r="FC65" s="29">
        <f t="shared" ca="1" si="49"/>
        <v>659.04435986498459</v>
      </c>
      <c r="FD65" s="29">
        <f t="shared" ca="1" si="50"/>
        <v>1117.5097992286023</v>
      </c>
      <c r="FE65" s="29">
        <f t="shared" ca="1" si="51"/>
        <v>1693.4807681564835</v>
      </c>
      <c r="FF65" s="29">
        <f t="shared" ca="1" si="52"/>
        <v>1706.7378046467923</v>
      </c>
      <c r="FG65" s="29">
        <f t="shared" ca="1" si="53"/>
        <v>2110.6217954023996</v>
      </c>
      <c r="FH65" s="29">
        <f t="shared" ca="1" si="54"/>
        <v>2372.6722398219035</v>
      </c>
      <c r="FI65" s="29">
        <f t="shared" ca="1" si="55"/>
        <v>2915.9828446490928</v>
      </c>
      <c r="FJ65" s="29">
        <f t="shared" ca="1" si="56"/>
        <v>3274.2050757464303</v>
      </c>
      <c r="FK65" s="29">
        <f t="shared" ca="1" si="57"/>
        <v>3527.1152787514029</v>
      </c>
      <c r="FL65" s="29">
        <f t="shared" ca="1" si="58"/>
        <v>3649.3436858169671</v>
      </c>
      <c r="FM65" s="29">
        <f t="shared" ca="1" si="59"/>
        <v>3970.7818493566092</v>
      </c>
      <c r="FN65" s="29">
        <f t="shared" ca="1" si="60"/>
        <v>4350.2321280283122</v>
      </c>
      <c r="FO65" s="29">
        <f t="shared" ca="1" si="61"/>
        <v>4516.7939148185415</v>
      </c>
      <c r="FP65" s="29">
        <f t="shared" ca="1" si="62"/>
        <v>4869.3218113724852</v>
      </c>
      <c r="FQ65" s="29">
        <f t="shared" ca="1" si="63"/>
        <v>4935.8645245375192</v>
      </c>
      <c r="FR65" s="29">
        <f t="shared" ca="1" si="64"/>
        <v>5238.7499123487078</v>
      </c>
      <c r="FS65" s="29">
        <f t="shared" ca="1" si="65"/>
        <v>5492.5123773506084</v>
      </c>
      <c r="FT65" s="29">
        <f t="shared" ca="1" si="66"/>
        <v>5618.5609895617772</v>
      </c>
      <c r="FU65" s="29">
        <f t="shared" ca="1" si="67"/>
        <v>5864.4265391070985</v>
      </c>
      <c r="FV65" s="29">
        <f t="shared" ca="1" si="68"/>
        <v>6117.2123821447949</v>
      </c>
      <c r="FW65" s="29">
        <f t="shared" ca="1" si="69"/>
        <v>6256.8800444352664</v>
      </c>
      <c r="FX65" s="29">
        <f t="shared" ca="1" si="70"/>
        <v>6073.9643232521466</v>
      </c>
      <c r="FY65" s="29">
        <f t="shared" ca="1" si="71"/>
        <v>6153.0980271770977</v>
      </c>
      <c r="FZ65" s="29">
        <f t="shared" ca="1" si="72"/>
        <v>6376.230196470251</v>
      </c>
      <c r="GA65" s="29"/>
      <c r="GB65" s="29">
        <f t="shared" ca="1" si="73"/>
        <v>197.01638755591785</v>
      </c>
      <c r="GC65" s="29">
        <f t="shared" ca="1" si="74"/>
        <v>546.47969601825434</v>
      </c>
      <c r="GD65" s="29">
        <f t="shared" ca="1" si="23"/>
        <v>917.80478175780581</v>
      </c>
      <c r="GE65" s="29">
        <f t="shared" ca="1" si="24"/>
        <v>1379.0310048915658</v>
      </c>
      <c r="GF65" s="29">
        <f t="shared" ca="1" si="25"/>
        <v>1424.3782063934243</v>
      </c>
      <c r="GG65" s="29">
        <f t="shared" ca="1" si="26"/>
        <v>1759.787563983416</v>
      </c>
      <c r="GH65" s="29">
        <f t="shared" ca="1" si="27"/>
        <v>1988.4996014550375</v>
      </c>
      <c r="GI65" s="29">
        <f t="shared" ca="1" si="28"/>
        <v>2425.8329615413923</v>
      </c>
      <c r="GJ65" s="29">
        <f t="shared" ca="1" si="29"/>
        <v>2724.2930782222475</v>
      </c>
      <c r="GK65" s="29">
        <f t="shared" ca="1" si="30"/>
        <v>2943.3568198191447</v>
      </c>
      <c r="GL65" s="29">
        <f t="shared" ca="1" si="31"/>
        <v>3064.14536887857</v>
      </c>
      <c r="GM65" s="29">
        <f t="shared" ca="1" si="32"/>
        <v>3332.5198651581818</v>
      </c>
      <c r="GN65" s="29">
        <f t="shared" ca="1" si="33"/>
        <v>3643.2850252611024</v>
      </c>
      <c r="GO65" s="29">
        <f t="shared" ca="1" si="34"/>
        <v>3794.5901818225866</v>
      </c>
      <c r="GP65" s="29">
        <f t="shared" ca="1" si="35"/>
        <v>4083.6855363980862</v>
      </c>
      <c r="GQ65" s="29">
        <f t="shared" ca="1" si="36"/>
        <v>4158.8960459219716</v>
      </c>
      <c r="GR65" s="29">
        <f t="shared" ca="1" si="37"/>
        <v>4409.4828191259576</v>
      </c>
      <c r="GS65" s="29">
        <f t="shared" ca="1" si="38"/>
        <v>4622.7386296056538</v>
      </c>
      <c r="GT65" s="29">
        <f t="shared" ca="1" si="39"/>
        <v>4740.1186200470484</v>
      </c>
      <c r="GU65" s="29">
        <f t="shared" ca="1" si="40"/>
        <v>4946.103224288252</v>
      </c>
      <c r="GV65" s="29">
        <f t="shared" ca="1" si="41"/>
        <v>5156.5817556073516</v>
      </c>
      <c r="GW65" s="29">
        <f t="shared" ca="1" si="42"/>
        <v>5282.1208558835006</v>
      </c>
      <c r="GX65" s="29">
        <f t="shared" ca="1" si="43"/>
        <v>5166.6458064163735</v>
      </c>
      <c r="GY65" s="29">
        <f t="shared" ca="1" si="44"/>
        <v>5245.8431804050651</v>
      </c>
      <c r="GZ65" s="29">
        <f t="shared" ca="1" si="45"/>
        <v>5431.759076674768</v>
      </c>
      <c r="HA65" s="29"/>
      <c r="HB65" s="29">
        <f t="shared" ca="1" si="76"/>
        <v>3527.1152787514029</v>
      </c>
      <c r="HC65" s="29">
        <f t="shared" ca="1" si="75"/>
        <v>2943.3568198191447</v>
      </c>
      <c r="HE65" s="1" t="s">
        <v>83</v>
      </c>
    </row>
    <row r="66" spans="2:239">
      <c r="B66" s="11">
        <f t="shared" ca="1" si="47"/>
        <v>0.49738469153391196</v>
      </c>
      <c r="C66" s="11">
        <f t="shared" ca="1" si="20"/>
        <v>0.35713753161161543</v>
      </c>
      <c r="D66" s="11">
        <f t="shared" ca="1" si="20"/>
        <v>0.32522400938844909</v>
      </c>
      <c r="E66" s="11">
        <f t="shared" ca="1" si="20"/>
        <v>0.30999414939618919</v>
      </c>
      <c r="F66" s="11">
        <f t="shared" ca="1" si="20"/>
        <v>0.33007166911194519</v>
      </c>
      <c r="G66" s="11">
        <f t="shared" ca="1" si="20"/>
        <v>0.72279150144925342</v>
      </c>
      <c r="H66" s="11">
        <f t="shared" ca="1" si="20"/>
        <v>0.42815179109196111</v>
      </c>
      <c r="I66" s="11">
        <f t="shared" ca="1" si="20"/>
        <v>0.46314554908564265</v>
      </c>
      <c r="J66" s="11">
        <f t="shared" ca="1" si="20"/>
        <v>0.42269964399131599</v>
      </c>
      <c r="K66" s="11">
        <f t="shared" ca="1" si="20"/>
        <v>0.51515718925152643</v>
      </c>
      <c r="L66" s="11">
        <f t="shared" ca="1" si="20"/>
        <v>0.97013151507402806</v>
      </c>
      <c r="M66" s="11">
        <f t="shared" ca="1" si="20"/>
        <v>3.5475420186020901E-2</v>
      </c>
      <c r="N66" s="11">
        <f t="shared" ca="1" si="20"/>
        <v>0.48988028775077186</v>
      </c>
      <c r="O66" s="11">
        <f t="shared" ca="1" si="20"/>
        <v>5.3531253750904839E-2</v>
      </c>
      <c r="P66" s="11">
        <f t="shared" ca="1" si="20"/>
        <v>0.14546832740345661</v>
      </c>
      <c r="Q66" s="11">
        <f t="shared" ca="1" si="20"/>
        <v>0.8034187819955857</v>
      </c>
      <c r="R66" s="11">
        <f t="shared" ca="1" si="20"/>
        <v>0.35962783084551286</v>
      </c>
      <c r="S66" s="11">
        <f t="shared" ca="1" si="20"/>
        <v>0.52988289012045731</v>
      </c>
      <c r="T66" s="11">
        <f t="shared" ca="1" si="21"/>
        <v>0.25222116293433117</v>
      </c>
      <c r="U66" s="11">
        <f t="shared" ca="1" si="21"/>
        <v>0.15110405167210994</v>
      </c>
      <c r="V66" s="11">
        <f t="shared" ca="1" si="21"/>
        <v>0.17189549329450027</v>
      </c>
      <c r="W66" s="11">
        <f t="shared" ca="1" si="21"/>
        <v>0.79321966849102776</v>
      </c>
      <c r="X66" s="11">
        <f t="shared" ca="1" si="21"/>
        <v>0.90570097806883287</v>
      </c>
      <c r="Y66" s="11">
        <f t="shared" ca="1" si="21"/>
        <v>0.30949173776068761</v>
      </c>
      <c r="Z66" s="11">
        <f t="shared" ca="1" si="21"/>
        <v>0.9044814983773557</v>
      </c>
      <c r="AB66" s="5">
        <f ca="1">_xlfn.NORM.INV(B66,Satokasvi!$H$8,Satokasvi!$I$8)*_xlfn.BINOM.INV(1,(1-Satokasvi!$H$15),B66)</f>
        <v>3498.3610867239313</v>
      </c>
      <c r="AC66" s="5">
        <f ca="1">_xlfn.NORM.INV(C66,Satokasvi!$H$8,Satokasvi!$I$8)*_xlfn.BINOM.INV(1,(1-Satokasvi!$H$15),C66)</f>
        <v>3408.4698421897738</v>
      </c>
      <c r="AD66" s="5">
        <f ca="1">_xlfn.NORM.INV(D66,Satokasvi!$H$8,Satokasvi!$I$8)*_xlfn.BINOM.INV(1,(1-Satokasvi!$H$15),D66)</f>
        <v>3386.7150295016754</v>
      </c>
      <c r="AE66" s="5">
        <f ca="1">_xlfn.NORM.INV(E66,Satokasvi!$H$8,Satokasvi!$I$8)*_xlfn.BINOM.INV(1,(1-Satokasvi!$H$15),E66)</f>
        <v>3376.0332672339309</v>
      </c>
      <c r="AF66" s="5">
        <f ca="1">_xlfn.NORM.INV(F66,Satokasvi!$H$8,Satokasvi!$I$8)*_xlfn.BINOM.INV(1,(1-Satokasvi!$H$15),F66)</f>
        <v>3390.0711813462181</v>
      </c>
      <c r="AG66" s="5">
        <f ca="1">_xlfn.NORM.INV(G66,Satokasvi!$H$8,Satokasvi!$I$8)*_xlfn.BINOM.INV(1,(1-Satokasvi!$H$15),G66)</f>
        <v>3647.7885909869933</v>
      </c>
      <c r="AH66" s="5">
        <f ca="1">_xlfn.NORM.INV(H66,Satokasvi!$H$8,Satokasvi!$I$8)*_xlfn.BINOM.INV(1,(1-Satokasvi!$H$15),H66)</f>
        <v>3454.7296176047967</v>
      </c>
      <c r="AI66" s="5">
        <f ca="1">_xlfn.NORM.INV(I66,Satokasvi!$H$8,Satokasvi!$I$8)*_xlfn.BINOM.INV(1,(1-Satokasvi!$H$15),I66)</f>
        <v>3476.8719498679056</v>
      </c>
      <c r="AJ66" s="5">
        <f ca="1">_xlfn.NORM.INV(J66,Satokasvi!$H$8,Satokasvi!$I$8)*_xlfn.BINOM.INV(1,(1-Satokasvi!$H$15),J66)</f>
        <v>3451.2520247464031</v>
      </c>
      <c r="AK66" s="5">
        <f ca="1">_xlfn.NORM.INV(K66,Satokasvi!$H$8,Satokasvi!$I$8)*_xlfn.BINOM.INV(1,(1-Satokasvi!$H$15),K66)</f>
        <v>3509.5006460899913</v>
      </c>
      <c r="AL66" s="5">
        <f ca="1">_xlfn.NORM.INV(L66,Satokasvi!$H$8,Satokasvi!$I$8)*_xlfn.BINOM.INV(1,(1-Satokasvi!$H$15),L66)</f>
        <v>3970.6824959784171</v>
      </c>
      <c r="AM66" s="5">
        <f ca="1">_xlfn.NORM.INV(M66,Satokasvi!$H$8,Satokasvi!$I$8)*_xlfn.BINOM.INV(1,(1-Satokasvi!$H$15),M66)</f>
        <v>0</v>
      </c>
      <c r="AN66" s="5">
        <f ca="1">_xlfn.NORM.INV(N66,Satokasvi!$H$8,Satokasvi!$I$8)*_xlfn.BINOM.INV(1,(1-Satokasvi!$H$15),N66)</f>
        <v>3493.6577305482615</v>
      </c>
      <c r="AO66" s="5">
        <f ca="1">_xlfn.NORM.INV(O66,Satokasvi!$H$8,Satokasvi!$I$8)*_xlfn.BINOM.INV(1,(1-Satokasvi!$H$15),O66)</f>
        <v>3097.115495149772</v>
      </c>
      <c r="AP66" s="5">
        <f ca="1">_xlfn.NORM.INV(P66,Satokasvi!$H$8,Satokasvi!$I$8)*_xlfn.BINOM.INV(1,(1-Satokasvi!$H$15),P66)</f>
        <v>3235.9827296056405</v>
      </c>
      <c r="AQ66" s="5">
        <f ca="1">_xlfn.NORM.INV(Q66,Satokasvi!$H$8,Satokasvi!$I$8)*_xlfn.BINOM.INV(1,(1-Satokasvi!$H$15),Q66)</f>
        <v>3713.4740812418486</v>
      </c>
      <c r="AR66" s="5">
        <f ca="1">_xlfn.NORM.INV(R66,Satokasvi!$H$8,Satokasvi!$I$8)*_xlfn.BINOM.INV(1,(1-Satokasvi!$H$15),R66)</f>
        <v>3410.1365593724681</v>
      </c>
      <c r="AS66" s="5">
        <f ca="1">_xlfn.NORM.INV(S66,Satokasvi!$H$8,Satokasvi!$I$8)*_xlfn.BINOM.INV(1,(1-Satokasvi!$H$15),S66)</f>
        <v>3518.7438704196857</v>
      </c>
      <c r="AT66" s="5">
        <f ca="1">_xlfn.NORM.INV(T66,Satokasvi!$H$8,Satokasvi!$I$8)*_xlfn.BINOM.INV(1,(1-Satokasvi!$H$15),T66)</f>
        <v>3333.1208953818964</v>
      </c>
      <c r="AU66" s="5">
        <f ca="1">_xlfn.NORM.INV(U66,Satokasvi!$H$8,Satokasvi!$I$8)*_xlfn.BINOM.INV(1,(1-Satokasvi!$H$15),U66)</f>
        <v>3242.0725597245564</v>
      </c>
      <c r="AV66" s="5">
        <f ca="1">_xlfn.NORM.INV(V66,Satokasvi!$H$8,Satokasvi!$I$8)*_xlfn.BINOM.INV(1,(1-Satokasvi!$H$15),V66)</f>
        <v>3263.3246645807062</v>
      </c>
      <c r="AW66" s="5">
        <f ca="1">_xlfn.NORM.INV(W66,Satokasvi!$H$8,Satokasvi!$I$8)*_xlfn.BINOM.INV(1,(1-Satokasvi!$H$15),W66)</f>
        <v>3704.4109266593055</v>
      </c>
      <c r="AX66" s="5">
        <f ca="1">_xlfn.NORM.INV(X66,Satokasvi!$H$8,Satokasvi!$I$8)*_xlfn.BINOM.INV(1,(1-Satokasvi!$H$15),X66)</f>
        <v>3828.6844456692379</v>
      </c>
      <c r="AY66" s="5">
        <f ca="1">_xlfn.NORM.INV(Y66,Satokasvi!$H$8,Satokasvi!$I$8)*_xlfn.BINOM.INV(1,(1-Satokasvi!$H$15),Y66)</f>
        <v>3375.6771145666762</v>
      </c>
      <c r="AZ66" s="5">
        <f ca="1">_xlfn.NORM.INV(Z66,Satokasvi!$H$8,Satokasvi!$I$8)*_xlfn.BINOM.INV(1,(1-Satokasvi!$H$15),Z66)</f>
        <v>3826.8793839854093</v>
      </c>
      <c r="BB66" s="5">
        <f ca="1">IF(C$11="x",0,_xlfn.NORM.INV(B66,Satokasvi!$H$8,Satokasvi!$I$8)*IF(C$8="x",(1+Toimenpiteet!$C$7),1)*IF(C$9="x",(1+Toimenpiteet!$C$34),1)*(1+C$30)*_xlfn.BINOM.INV(1,(1-(Satokasvi!$H$15*(1+C$41))),B66))</f>
        <v>2536.4517223183193</v>
      </c>
      <c r="BC66" s="5">
        <f ca="1">IF(D$11="x",0,_xlfn.NORM.INV(C66,Satokasvi!$H$8,Satokasvi!$I$8)*IF(D$8="x",(1+Toimenpiteet!$C$7),1)*IF(D$9="x",(1+Toimenpiteet!$C$34),1)*(1+D$30)*_xlfn.BINOM.INV(1,(1-(Satokasvi!$H$15*(1+D$41))),C66))</f>
        <v>2488.4556623859107</v>
      </c>
      <c r="BD66" s="5">
        <f ca="1">IF(E$11="x",0,_xlfn.NORM.INV(D66,Satokasvi!$H$8,Satokasvi!$I$8)*IF(E$8="x",(1+Toimenpiteet!$C$7),1)*IF(E$9="x",(1+Toimenpiteet!$C$34),1)*(1+E$30)*_xlfn.BINOM.INV(1,(1-(Satokasvi!$H$15*(1+E$41))),D66))</f>
        <v>2489.6419524872717</v>
      </c>
      <c r="BE66" s="5">
        <f ca="1">IF(F$11="x",0,_xlfn.NORM.INV(E66,Satokasvi!$H$8,Satokasvi!$I$8)*IF(F$8="x",(1+Toimenpiteet!$C$7),1)*IF(F$9="x",(1+Toimenpiteet!$C$34),1)*(1+F$30)*_xlfn.BINOM.INV(1,(1-(Satokasvi!$H$15*(1+F$41))),E66))</f>
        <v>2498.8047830758669</v>
      </c>
      <c r="BF66" s="5">
        <f ca="1">IF(G$11="x",0,_xlfn.NORM.INV(F66,Satokasvi!$H$8,Satokasvi!$I$8)*IF(G$8="x",(1+Toimenpiteet!$C$7),1)*IF(G$9="x",(1+Toimenpiteet!$C$34),1)*(1+G$30)*_xlfn.BINOM.INV(1,(1-(Satokasvi!$H$15*(1+G$41))),F66))</f>
        <v>2526.2810443392013</v>
      </c>
      <c r="BG66" s="5">
        <f ca="1">IF(H$11="x",0,_xlfn.NORM.INV(G66,Satokasvi!$H$8,Satokasvi!$I$8)*IF(H$8="x",(1+Toimenpiteet!$C$7),1)*IF(H$9="x",(1+Toimenpiteet!$C$34),1)*(1+H$30)*_xlfn.BINOM.INV(1,(1-(Satokasvi!$H$15*(1+H$41))),G66))</f>
        <v>2718.3320580035074</v>
      </c>
      <c r="BH66" s="5">
        <f ca="1">IF(I$11="x",0,_xlfn.NORM.INV(H66,Satokasvi!$H$8,Satokasvi!$I$8)*IF(I$8="x",(1+Toimenpiteet!$C$7),1)*IF(I$9="x",(1+Toimenpiteet!$C$34),1)*(1+I$30)*_xlfn.BINOM.INV(1,(1-(Satokasvi!$H$15*(1+I$41))),H66))</f>
        <v>2574.4645110390943</v>
      </c>
      <c r="BI66" s="5">
        <f ca="1">IF(J$11="x",0,_xlfn.NORM.INV(I66,Satokasvi!$H$8,Satokasvi!$I$8)*IF(J$8="x",(1+Toimenpiteet!$C$7),1)*IF(J$9="x",(1+Toimenpiteet!$C$34),1)*(1+J$30)*_xlfn.BINOM.INV(1,(1-(Satokasvi!$H$15*(1+J$41))),I66))</f>
        <v>2590.9649770415635</v>
      </c>
      <c r="BJ66" s="5">
        <f ca="1">IF(K$11="x",0,_xlfn.NORM.INV(J66,Satokasvi!$H$8,Satokasvi!$I$8)*IF(K$8="x",(1+Toimenpiteet!$C$7),1)*IF(K$9="x",(1+Toimenpiteet!$C$34),1)*(1+K$30)*_xlfn.BINOM.INV(1,(1-(Satokasvi!$H$15*(1+K$41))),J66))</f>
        <v>2571.8730088410198</v>
      </c>
      <c r="BK66" s="5">
        <f ca="1">IF(L$11="x",0,_xlfn.NORM.INV(K66,Satokasvi!$H$8,Satokasvi!$I$8)*IF(L$8="x",(1+Toimenpiteet!$C$7),1)*IF(L$9="x",(1+Toimenpiteet!$C$34),1)*(1+L$30)*_xlfn.BINOM.INV(1,(1-(Satokasvi!$H$15*(1+L$41))),K66))</f>
        <v>2615.279881466261</v>
      </c>
      <c r="BL66" s="5">
        <f ca="1">IF(M$11="x",0,_xlfn.NORM.INV(L66,Satokasvi!$H$8,Satokasvi!$I$8)*IF(M$8="x",(1+Toimenpiteet!$C$7),1)*IF(M$9="x",(1+Toimenpiteet!$C$34),1)*(1+M$30)*_xlfn.BINOM.INV(1,(1-(Satokasvi!$H$15*(1+M$41))),L66))</f>
        <v>2958.952596003116</v>
      </c>
      <c r="BM66" s="5">
        <f ca="1">IF(N$11="x",0,_xlfn.NORM.INV(M66,Satokasvi!$H$8,Satokasvi!$I$8)*IF(N$8="x",(1+Toimenpiteet!$C$7),1)*IF(N$9="x",(1+Toimenpiteet!$C$34),1)*(1+N$30)*_xlfn.BINOM.INV(1,(1-(Satokasvi!$H$15*(1+N$41))),M66))</f>
        <v>0</v>
      </c>
      <c r="BN66" s="5">
        <f ca="1">IF(O$11="x",0,_xlfn.NORM.INV(N66,Satokasvi!$H$8,Satokasvi!$I$8)*IF(O$8="x",(1+Toimenpiteet!$C$7),1)*IF(O$9="x",(1+Toimenpiteet!$C$34),1)*(1+O$30)*_xlfn.BINOM.INV(1,(1-(Satokasvi!$H$15*(1+O$41))),N66))</f>
        <v>2603.4737408045644</v>
      </c>
      <c r="BO66" s="5">
        <f ca="1">IF(P$11="x",0,_xlfn.NORM.INV(O66,Satokasvi!$H$8,Satokasvi!$I$8)*IF(P$8="x",(1+Toimenpiteet!$C$7),1)*IF(P$9="x",(1+Toimenpiteet!$C$34),1)*(1+P$30)*_xlfn.BINOM.INV(1,(1-(Satokasvi!$H$15*(1+P$41))),O66))</f>
        <v>2307.9704669856096</v>
      </c>
      <c r="BP66" s="5">
        <f ca="1">IF(Q$11="x",0,_xlfn.NORM.INV(P66,Satokasvi!$H$8,Satokasvi!$I$8)*IF(Q$8="x",(1+Toimenpiteet!$C$7),1)*IF(Q$9="x",(1+Toimenpiteet!$C$34),1)*(1+Q$30)*_xlfn.BINOM.INV(1,(1-(Satokasvi!$H$15*(1+Q$41))),P66))</f>
        <v>2411.4543301021235</v>
      </c>
      <c r="BQ66" s="5">
        <f ca="1">IF(R$11="x",0,_xlfn.NORM.INV(Q66,Satokasvi!$H$8,Satokasvi!$I$8)*IF(R$8="x",(1+Toimenpiteet!$C$7),1)*IF(R$9="x",(1+Toimenpiteet!$C$34),1)*(1+R$30)*_xlfn.BINOM.INV(1,(1-(Satokasvi!$H$15*(1+R$41))),Q66))</f>
        <v>2767.2808853414253</v>
      </c>
      <c r="BR66" s="5">
        <f ca="1">IF(S$11="x",0,_xlfn.NORM.INV(R66,Satokasvi!$H$8,Satokasvi!$I$8)*IF(S$8="x",(1+Toimenpiteet!$C$7),1)*IF(S$9="x",(1+Toimenpiteet!$C$34),1)*(1+S$30)*_xlfn.BINOM.INV(1,(1-(Satokasvi!$H$15*(1+S$41))),R66))</f>
        <v>2541.2337640443634</v>
      </c>
      <c r="BS66" s="5">
        <f ca="1">IF(T$11="x",0,_xlfn.NORM.INV(S66,Satokasvi!$H$8,Satokasvi!$I$8)*IF(T$8="x",(1+Toimenpiteet!$C$7),1)*IF(T$9="x",(1+Toimenpiteet!$C$34),1)*(1+T$30)*_xlfn.BINOM.INV(1,(1-(Satokasvi!$H$15*(1+T$41))),S66))</f>
        <v>2622.1679322367499</v>
      </c>
      <c r="BT66" s="5">
        <f ca="1">IF(U$11="x",0,_xlfn.NORM.INV(T66,Satokasvi!$H$8,Satokasvi!$I$8)*IF(U$8="x",(1+Toimenpiteet!$C$7),1)*IF(U$9="x",(1+Toimenpiteet!$C$34),1)*(1+U$30)*_xlfn.BINOM.INV(1,(1-(Satokasvi!$H$15*(1+U$41))),T66))</f>
        <v>2483.8416912385892</v>
      </c>
      <c r="BU66" s="5">
        <f ca="1">IF(V$11="x",0,_xlfn.NORM.INV(U66,Satokasvi!$H$8,Satokasvi!$I$8)*IF(V$8="x",(1+Toimenpiteet!$C$7),1)*IF(V$9="x",(1+Toimenpiteet!$C$34),1)*(1+V$30)*_xlfn.BINOM.INV(1,(1-(Satokasvi!$H$15*(1+V$41))),U66))</f>
        <v>2415.9924715067391</v>
      </c>
      <c r="BV66" s="5">
        <f ca="1">IF(W$11="x",0,_xlfn.NORM.INV(V66,Satokasvi!$H$8,Satokasvi!$I$8)*IF(W$8="x",(1+Toimenpiteet!$C$7),1)*IF(W$9="x",(1+Toimenpiteet!$C$34),1)*(1+W$30)*_xlfn.BINOM.INV(1,(1-(Satokasvi!$H$15*(1+W$41))),V66))</f>
        <v>2431.8295400455427</v>
      </c>
      <c r="BW66" s="5">
        <f ca="1">IF(X$11="x",0,_xlfn.NORM.INV(W66,Satokasvi!$H$8,Satokasvi!$I$8)*IF(X$8="x",(1+Toimenpiteet!$C$7),1)*IF(X$9="x",(1+Toimenpiteet!$C$34),1)*(1+X$30)*_xlfn.BINOM.INV(1,(1-(Satokasvi!$H$15*(1+X$41))),W66))</f>
        <v>2760.5270225465142</v>
      </c>
      <c r="BX66" s="5">
        <f ca="1">IF(Y$11="x",0,_xlfn.NORM.INV(X66,Satokasvi!$H$8,Satokasvi!$I$8)*IF(Y$8="x",(1+Toimenpiteet!$C$7),1)*IF(Y$9="x",(1+Toimenpiteet!$C$34),1)*(1+Y$30)*_xlfn.BINOM.INV(1,(1-(Satokasvi!$H$15*(1+Y$41))),X66))</f>
        <v>2853.1356489127161</v>
      </c>
      <c r="BY66" s="5">
        <f ca="1">IF(Z$11="x",0,_xlfn.NORM.INV(Y66,Satokasvi!$H$8,Satokasvi!$I$8)*IF(Z$8="x",(1+Toimenpiteet!$C$7),1)*IF(Z$9="x",(1+Toimenpiteet!$C$34),1)*(1+Z$30)*_xlfn.BINOM.INV(1,(1-(Satokasvi!$H$15*(1+Z$41))),Y66))</f>
        <v>2515.5545857750876</v>
      </c>
      <c r="BZ66" s="5">
        <f ca="1">IF(AA$11="x",0,_xlfn.NORM.INV(Z66,Satokasvi!$H$8,Satokasvi!$I$8)*IF(AA$8="x",(1+Toimenpiteet!$C$7),1)*IF(AA$9="x",(1+Toimenpiteet!$C$34),1)*(1+AA$30)*_xlfn.BINOM.INV(1,(1-(Satokasvi!$H$15*(1+AA$41))),Z66))</f>
        <v>2851.7905169459268</v>
      </c>
      <c r="CB66" s="27">
        <f ca="1">_xlfn.NORM.INV(RAND(),Satokasvi!$H$13,Satokasvi!$I$13)</f>
        <v>278.08877167312579</v>
      </c>
      <c r="CC66" s="27">
        <f ca="1">_xlfn.NORM.INV(RAND(),Satokasvi!$H$13,Satokasvi!$I$13)</f>
        <v>119.15880602155711</v>
      </c>
      <c r="CD66" s="27">
        <f ca="1">_xlfn.NORM.INV(RAND(),Satokasvi!$H$13,Satokasvi!$I$13)</f>
        <v>155.39753925413913</v>
      </c>
      <c r="CE66" s="27">
        <f ca="1">_xlfn.NORM.INV(RAND(),Satokasvi!$H$13,Satokasvi!$I$13)</f>
        <v>129.6948581527472</v>
      </c>
      <c r="CF66" s="27">
        <f ca="1">_xlfn.NORM.INV(RAND(),Satokasvi!$H$13,Satokasvi!$I$13)</f>
        <v>165.95045560295893</v>
      </c>
      <c r="CG66" s="27">
        <f ca="1">_xlfn.NORM.INV(RAND(),Satokasvi!$H$13,Satokasvi!$I$13)</f>
        <v>299.54767960297232</v>
      </c>
      <c r="CH66" s="27">
        <f ca="1">_xlfn.NORM.INV(RAND(),Satokasvi!$H$13,Satokasvi!$I$13)</f>
        <v>253.86732935876353</v>
      </c>
      <c r="CI66" s="27">
        <f ca="1">_xlfn.NORM.INV(RAND(),Satokasvi!$H$13,Satokasvi!$I$13)</f>
        <v>185.47658154431485</v>
      </c>
      <c r="CJ66" s="27">
        <f ca="1">_xlfn.NORM.INV(RAND(),Satokasvi!$H$13,Satokasvi!$I$13)</f>
        <v>102.85513225475287</v>
      </c>
      <c r="CK66" s="27">
        <f ca="1">_xlfn.NORM.INV(RAND(),Satokasvi!$H$13,Satokasvi!$I$13)</f>
        <v>177.70919127266041</v>
      </c>
      <c r="CL66" s="27">
        <f ca="1">_xlfn.NORM.INV(RAND(),Satokasvi!$H$13,Satokasvi!$I$13)</f>
        <v>243.38449655288005</v>
      </c>
      <c r="CM66" s="27">
        <f ca="1">_xlfn.NORM.INV(RAND(),Satokasvi!$H$13,Satokasvi!$I$13)</f>
        <v>133.6243052452885</v>
      </c>
      <c r="CN66" s="27">
        <f ca="1">_xlfn.NORM.INV(RAND(),Satokasvi!$H$13,Satokasvi!$I$13)</f>
        <v>239.75688910102306</v>
      </c>
      <c r="CO66" s="27">
        <f ca="1">_xlfn.NORM.INV(RAND(),Satokasvi!$H$13,Satokasvi!$I$13)</f>
        <v>202.71842047944801</v>
      </c>
      <c r="CP66" s="27">
        <f ca="1">_xlfn.NORM.INV(RAND(),Satokasvi!$H$13,Satokasvi!$I$13)</f>
        <v>195.75102147460146</v>
      </c>
      <c r="CQ66" s="27">
        <f ca="1">_xlfn.NORM.INV(RAND(),Satokasvi!$H$13,Satokasvi!$I$13)</f>
        <v>183.62808659395097</v>
      </c>
      <c r="CR66" s="27">
        <f ca="1">_xlfn.NORM.INV(RAND(),Satokasvi!$H$13,Satokasvi!$I$13)</f>
        <v>202.28629240596615</v>
      </c>
      <c r="CS66" s="27">
        <f ca="1">_xlfn.NORM.INV(RAND(),Satokasvi!$H$13,Satokasvi!$I$13)</f>
        <v>118.52068451407415</v>
      </c>
      <c r="CT66" s="27">
        <f ca="1">_xlfn.NORM.INV(RAND(),Satokasvi!$H$13,Satokasvi!$I$13)</f>
        <v>181.72034684121871</v>
      </c>
      <c r="CU66" s="27">
        <f ca="1">_xlfn.NORM.INV(RAND(),Satokasvi!$H$13,Satokasvi!$I$13)</f>
        <v>238.0972289383559</v>
      </c>
      <c r="CV66" s="27">
        <f ca="1">_xlfn.NORM.INV(RAND(),Satokasvi!$H$13,Satokasvi!$I$13)</f>
        <v>201.12864392952196</v>
      </c>
      <c r="CW66" s="27">
        <f ca="1">_xlfn.NORM.INV(RAND(),Satokasvi!$H$13,Satokasvi!$I$13)</f>
        <v>143.0267395476796</v>
      </c>
      <c r="CX66" s="27">
        <f ca="1">_xlfn.NORM.INV(RAND(),Satokasvi!$H$13,Satokasvi!$I$13)</f>
        <v>100.18591261462501</v>
      </c>
      <c r="CY66" s="27">
        <f ca="1">_xlfn.NORM.INV(RAND(),Satokasvi!$H$13,Satokasvi!$I$13)</f>
        <v>231.0178078351334</v>
      </c>
      <c r="CZ66" s="27">
        <f ca="1">_xlfn.NORM.INV(RAND(),Satokasvi!$H$13,Satokasvi!$I$13)</f>
        <v>178.27594140026417</v>
      </c>
      <c r="DB66" s="29">
        <f ca="1">(AB66*(CB66/1000)+(Satokasvi!$E$28-Satokasvi!$E$7))/(1+$C$13)^DB$61</f>
        <v>594.0339198797277</v>
      </c>
      <c r="DC66" s="29">
        <f ca="1">(AC66*(CC66/1000)+(Satokasvi!$E$28-Satokasvi!$E$7))/(1+$C$13)^DC$61</f>
        <v>42.557448162709633</v>
      </c>
      <c r="DD66" s="29">
        <f ca="1">(AD66*(CD66/1000)+(Satokasvi!$E$28-Satokasvi!$E$7))/(1+$C$13)^DD$61</f>
        <v>151.26118576695691</v>
      </c>
      <c r="DE66" s="29">
        <f ca="1">(AE66*(CE66/1000)+(Satokasvi!$E$28-Satokasvi!$E$7))/(1+$C$13)^DE$61</f>
        <v>68.283921929371971</v>
      </c>
      <c r="DF66" s="29">
        <f ca="1">(AF66*(CF66/1000)+(Satokasvi!$E$28-Satokasvi!$E$7))/(1+$C$13)^DF$61</f>
        <v>173.88800589937088</v>
      </c>
      <c r="DG66" s="29">
        <f ca="1">(AG66*(CG66/1000)+(Satokasvi!$E$28-Satokasvi!$E$7))/(1+$C$13)^DG$61</f>
        <v>612.77601512035562</v>
      </c>
      <c r="DH66" s="29">
        <f ca="1">(AH66*(CH66/1000)+(Satokasvi!$E$28-Satokasvi!$E$7))/(1+$C$13)^DH$61</f>
        <v>419.59016789065674</v>
      </c>
      <c r="DI66" s="29">
        <f ca="1">(AI66*(CI66/1000)+(Satokasvi!$E$28-Satokasvi!$E$7))/(1+$C$13)^DI$61</f>
        <v>224.09617017308784</v>
      </c>
      <c r="DJ66" s="29">
        <f ca="1">(AJ66*(CJ66/1000)+(Satokasvi!$E$28-Satokasvi!$E$7))/(1+$C$13)^DJ$61</f>
        <v>-4.6146078298103852</v>
      </c>
      <c r="DK66" s="29">
        <f ca="1">(AK66*(CK66/1000)+(Satokasvi!$E$28-Satokasvi!$E$7))/(1+$C$13)^DK$61</f>
        <v>195.4515367360311</v>
      </c>
      <c r="DL66" s="29">
        <f ca="1">(AL66*(CL66/1000)+(Satokasvi!$E$28-Satokasvi!$E$7))/(1+$C$13)^DL$61</f>
        <v>437.35569043560531</v>
      </c>
      <c r="DM66" s="29">
        <f ca="1">(AM66*(CM66/1000)+(Satokasvi!$E$28-Satokasvi!$E$7))/(1+$C$13)^DM$61</f>
        <v>-253.19813674966332</v>
      </c>
      <c r="DN66" s="29">
        <f ca="1">(AN66*(CN66/1000)+(Satokasvi!$E$28-Satokasvi!$E$7))/(1+$C$13)^DN$61</f>
        <v>324.56082192335168</v>
      </c>
      <c r="DO66" s="29">
        <f ca="1">(AO66*(CO66/1000)+(Satokasvi!$E$28-Satokasvi!$E$7))/(1+$C$13)^DO$61</f>
        <v>176.41423634868724</v>
      </c>
      <c r="DP66" s="29">
        <f ca="1">(AP66*(CP66/1000)+(Satokasvi!$E$28-Satokasvi!$E$7))/(1+$C$13)^DP$61</f>
        <v>174.87331371082769</v>
      </c>
      <c r="DQ66" s="29">
        <f ca="1">(AQ66*(CQ66/1000)+(Satokasvi!$E$28-Satokasvi!$E$7))/(1+$C$13)^DQ$61</f>
        <v>199.97311180161344</v>
      </c>
      <c r="DR66" s="29">
        <f ca="1">(AR66*(CR66/1000)+(Satokasvi!$E$28-Satokasvi!$E$7))/(1+$C$13)^DR$61</f>
        <v>198.94385590857132</v>
      </c>
      <c r="DS66" s="29">
        <f ca="1">(AS66*(CS66/1000)+(Satokasvi!$E$28-Satokasvi!$E$7))/(1+$C$13)^DS$61</f>
        <v>32.91990353560584</v>
      </c>
      <c r="DT66" s="29">
        <f ca="1">(AT66*(CT66/1000)+(Satokasvi!$E$28-Satokasvi!$E$7))/(1+$C$13)^DT$61</f>
        <v>139.54664413225871</v>
      </c>
      <c r="DU66" s="29">
        <f ca="1">(AU66*(CU66/1000)+(Satokasvi!$E$28-Satokasvi!$E$7))/(1+$C$13)^DU$61</f>
        <v>227.52114299466979</v>
      </c>
      <c r="DV66" s="29">
        <f ca="1">(AV66*(CV66/1000)+(Satokasvi!$E$28-Satokasvi!$E$7))/(1+$C$13)^DV$61</f>
        <v>158.76413820714049</v>
      </c>
      <c r="DW66" s="29">
        <f ca="1">(AW66*(CW66/1000)+(Satokasvi!$E$28-Satokasvi!$E$7))/(1+$C$13)^DW$61</f>
        <v>88.111015305409197</v>
      </c>
      <c r="DX66" s="29">
        <f ca="1">(AX66*(CX66/1000)+(Satokasvi!$E$28-Satokasvi!$E$7))/(1+$C$13)^DX$61</f>
        <v>11.441223972443213</v>
      </c>
      <c r="DY66" s="29">
        <f ca="1">(AY66*(CY66/1000)+(Satokasvi!$E$28-Satokasvi!$E$7))/(1+$C$13)^DY$61</f>
        <v>206.04227729473735</v>
      </c>
      <c r="DZ66" s="29">
        <f ca="1">(AZ66*(CZ66/1000)+(Satokasvi!$E$28-Satokasvi!$E$7))/(1+$C$13)^DZ$61</f>
        <v>153.42626371953139</v>
      </c>
      <c r="EB66" s="29">
        <f ca="1">IF(C$11="x",Toimenpiteet!$E$115,BB66*(CB66/1000)+(Satokasvi!$E$28-Satokasvi!$E$7)+IF(C$8="x",Toimenpiteet!$E$29,0)+IF(C$9="x",Toimenpiteet!$E$60,0)+IF(C$10="x",Toimenpiteet!$E$88,0))/(1+$C$13)^EB$61</f>
        <v>463.55217851231635</v>
      </c>
      <c r="EC66" s="29">
        <f ca="1">IF(D$11="x",Toimenpiteet!$E$115,BC66*(CC66/1000)+(Satokasvi!$E$28-Satokasvi!$E$7)+IF(D$8="x",Toimenpiteet!$E$29,0)+IF(D$9="x",Toimenpiteet!$E$60,0)+IF(D$10="x",Toimenpiteet!$E$88,0))/(1+$C$13)^EC$61</f>
        <v>64.682256166922571</v>
      </c>
      <c r="ED66" s="29">
        <f ca="1">IF(E$11="x",Toimenpiteet!$E$115,BD66*(CD66/1000)+(Satokasvi!$E$28-Satokasvi!$E$7)+IF(E$8="x",Toimenpiteet!$E$29,0)+IF(E$9="x",Toimenpiteet!$E$60,0)+IF(E$10="x",Toimenpiteet!$E$88,0))/(1+$C$13)^ED$61</f>
        <v>145.49309483557414</v>
      </c>
      <c r="EE66" s="29">
        <f ca="1">IF(F$11="x",Toimenpiteet!$E$115,BE66*(CE66/1000)+(Satokasvi!$E$28-Satokasvi!$E$7)+IF(F$8="x",Toimenpiteet!$E$29,0)+IF(F$9="x",Toimenpiteet!$E$60,0)+IF(F$10="x",Toimenpiteet!$E$88,0))/(1+$C$13)^EE$61</f>
        <v>85.456578427343302</v>
      </c>
      <c r="EF66" s="29">
        <f ca="1">IF(G$11="x",Toimenpiteet!$E$115,BF66*(CF66/1000)+(Satokasvi!$E$28-Satokasvi!$E$7)+IF(G$8="x",Toimenpiteet!$E$29,0)+IF(G$9="x",Toimenpiteet!$E$60,0)+IF(G$10="x",Toimenpiteet!$E$88,0))/(1+$C$13)^EF$61</f>
        <v>165.04939990549167</v>
      </c>
      <c r="EG66" s="29">
        <f ca="1">IF(H$11="x",Toimenpiteet!$E$115,BG66*(CG66/1000)+(Satokasvi!$E$28-Satokasvi!$E$7)+IF(H$8="x",Toimenpiteet!$E$29,0)+IF(H$9="x",Toimenpiteet!$E$60,0)+IF(H$10="x",Toimenpiteet!$E$88,0))/(1+$C$13)^EG$61</f>
        <v>491.07569414660219</v>
      </c>
      <c r="EH66" s="29">
        <f ca="1">IF(I$11="x",Toimenpiteet!$E$115,BH66*(CH66/1000)+(Satokasvi!$E$28-Satokasvi!$E$7)+IF(I$8="x",Toimenpiteet!$E$29,0)+IF(I$9="x",Toimenpiteet!$E$60,0)+IF(I$10="x",Toimenpiteet!$E$88,0))/(1+$C$13)^EH$61</f>
        <v>346.1106394023243</v>
      </c>
      <c r="EI66" s="29">
        <f ca="1">IF(J$11="x",Toimenpiteet!$E$115,BI66*(CI66/1000)+(Satokasvi!$E$28-Satokasvi!$E$7)+IF(J$8="x",Toimenpiteet!$E$29,0)+IF(J$9="x",Toimenpiteet!$E$60,0)+IF(J$10="x",Toimenpiteet!$E$88,0))/(1+$C$13)^EI$61</f>
        <v>199.4547633821181</v>
      </c>
      <c r="EJ66" s="29">
        <f ca="1">IF(K$11="x",Toimenpiteet!$E$115,BJ66*(CJ66/1000)+(Satokasvi!$E$28-Satokasvi!$E$7)+IF(K$8="x",Toimenpiteet!$E$29,0)+IF(K$9="x",Toimenpiteet!$E$60,0)+IF(K$10="x",Toimenpiteet!$E$88,0))/(1+$C$13)^EJ$61</f>
        <v>28.074104312344698</v>
      </c>
      <c r="EK66" s="29">
        <f ca="1">IF(L$11="x",Toimenpiteet!$E$115,BK66*(CK66/1000)+(Satokasvi!$E$28-Satokasvi!$E$7)+IF(L$8="x",Toimenpiteet!$E$29,0)+IF(L$9="x",Toimenpiteet!$E$60,0)+IF(L$10="x",Toimenpiteet!$E$88,0))/(1+$C$13)^EK$61</f>
        <v>176.24554349328196</v>
      </c>
      <c r="EL66" s="29">
        <f ca="1">IF(M$11="x",Toimenpiteet!$E$115,BL66*(CL66/1000)+(Satokasvi!$E$28-Satokasvi!$E$7)+IF(M$8="x",Toimenpiteet!$E$29,0)+IF(M$9="x",Toimenpiteet!$E$60,0)+IF(M$10="x",Toimenpiteet!$E$88,0))/(1+$C$13)^EL$61</f>
        <v>355.62140062677958</v>
      </c>
      <c r="EM66" s="29">
        <f ca="1">IF(N$11="x",Toimenpiteet!$E$115,BM66*(CM66/1000)+(Satokasvi!$E$28-Satokasvi!$E$7)+IF(N$8="x",Toimenpiteet!$E$29,0)+IF(N$9="x",Toimenpiteet!$E$60,0)+IF(N$10="x",Toimenpiteet!$E$88,0))/(1+$C$13)^EM$61</f>
        <v>-159.84447469597859</v>
      </c>
      <c r="EN66" s="29">
        <f ca="1">IF(O$11="x",Toimenpiteet!$E$115,BN66*(CN66/1000)+(Satokasvi!$E$28-Satokasvi!$E$7)+IF(O$8="x",Toimenpiteet!$E$29,0)+IF(O$9="x",Toimenpiteet!$E$60,0)+IF(O$10="x",Toimenpiteet!$E$88,0))/(1+$C$13)^EN$61</f>
        <v>269.86153693404918</v>
      </c>
      <c r="EO66" s="29">
        <f ca="1">IF(P$11="x",Toimenpiteet!$E$115,BO66*(CO66/1000)+(Satokasvi!$E$28-Satokasvi!$E$7)+IF(P$8="x",Toimenpiteet!$E$29,0)+IF(P$9="x",Toimenpiteet!$E$60,0)+IF(P$10="x",Toimenpiteet!$E$88,0))/(1+$C$13)^EO$61</f>
        <v>158.64720197244696</v>
      </c>
      <c r="EP66" s="29">
        <f ca="1">IF(Q$11="x",Toimenpiteet!$E$115,BP66*(CP66/1000)+(Satokasvi!$E$28-Satokasvi!$E$7)+IF(Q$8="x",Toimenpiteet!$E$29,0)+IF(Q$9="x",Toimenpiteet!$E$60,0)+IF(Q$10="x",Toimenpiteet!$E$88,0))/(1+$C$13)^EP$61</f>
        <v>156.70715944080914</v>
      </c>
      <c r="EQ66" s="29">
        <f ca="1">IF(R$11="x",Toimenpiteet!$E$115,BQ66*(CQ66/1000)+(Satokasvi!$E$28-Satokasvi!$E$7)+IF(R$8="x",Toimenpiteet!$E$29,0)+IF(R$9="x",Toimenpiteet!$E$60,0)+IF(R$10="x",Toimenpiteet!$E$88,0))/(1+$C$13)^EQ$61</f>
        <v>174.64284258786358</v>
      </c>
      <c r="ER66" s="29">
        <f ca="1">IF(S$11="x",Toimenpiteet!$E$115,BR66*(CR66/1000)+(Satokasvi!$E$28-Satokasvi!$E$7)+IF(S$8="x",Toimenpiteet!$E$29,0)+IF(S$9="x",Toimenpiteet!$E$60,0)+IF(S$10="x",Toimenpiteet!$E$88,0))/(1+$C$13)^ER$61</f>
        <v>173.12954363015601</v>
      </c>
      <c r="ES66" s="29">
        <f ca="1">IF(T$11="x",Toimenpiteet!$E$115,BS66*(CS66/1000)+(Satokasvi!$E$28-Satokasvi!$E$7)+IF(T$8="x",Toimenpiteet!$E$29,0)+IF(T$9="x",Toimenpiteet!$E$60,0)+IF(T$10="x",Toimenpiteet!$E$88,0))/(1+$C$13)^ES$61</f>
        <v>48.683933675013684</v>
      </c>
      <c r="ET66" s="29">
        <f ca="1">IF(U$11="x",Toimenpiteet!$E$115,BT66*(CT66/1000)+(Satokasvi!$E$28-Satokasvi!$E$7)+IF(U$8="x",Toimenpiteet!$E$29,0)+IF(U$9="x",Toimenpiteet!$E$60,0)+IF(U$10="x",Toimenpiteet!$E$88,0))/(1+$C$13)^ET$61</f>
        <v>127.43872382899048</v>
      </c>
      <c r="EU66" s="29">
        <f ca="1">IF(V$11="x",Toimenpiteet!$E$115,BU66*(CU66/1000)+(Satokasvi!$E$28-Satokasvi!$E$7)+IF(V$8="x",Toimenpiteet!$E$29,0)+IF(V$9="x",Toimenpiteet!$E$60,0)+IF(V$10="x",Toimenpiteet!$E$88,0))/(1+$C$13)^EU$61</f>
        <v>192.31435247965828</v>
      </c>
      <c r="EV66" s="29">
        <f ca="1">IF(W$11="x",Toimenpiteet!$E$115,BV66*(CV66/1000)+(Satokasvi!$E$28-Satokasvi!$E$7)+IF(W$8="x",Toimenpiteet!$E$29,0)+IF(W$9="x",Toimenpiteet!$E$60,0)+IF(W$10="x",Toimenpiteet!$E$88,0))/(1+$C$13)^EV$61</f>
        <v>140.41355687936922</v>
      </c>
      <c r="EW66" s="29">
        <f ca="1">IF(X$11="x",Toimenpiteet!$E$115,BW66*(CW66/1000)+(Satokasvi!$E$28-Satokasvi!$E$7)+IF(X$8="x",Toimenpiteet!$E$29,0)+IF(X$9="x",Toimenpiteet!$E$60,0)+IF(X$10="x",Toimenpiteet!$E$88,0))/(1+$C$13)^EW$61</f>
        <v>87.119086942880344</v>
      </c>
      <c r="EX66" s="29">
        <f ca="1">IF(Y$11="x",Toimenpiteet!$E$115,BX66*(CX66/1000)+(Satokasvi!$E$28-Satokasvi!$E$7)+IF(Y$8="x",Toimenpiteet!$E$29,0)+IF(Y$9="x",Toimenpiteet!$E$60,0)+IF(Y$10="x",Toimenpiteet!$E$88,0))/(1+$C$13)^EX$61</f>
        <v>29.359746062798102</v>
      </c>
      <c r="EY66" s="29">
        <f ca="1">IF(Z$11="x",Toimenpiteet!$E$115,BY66*(CY66/1000)+(Satokasvi!$E$28-Satokasvi!$E$7)+IF(Z$8="x",Toimenpiteet!$E$29,0)+IF(Z$9="x",Toimenpiteet!$E$60,0)+IF(Z$10="x",Toimenpiteet!$E$88,0))/(1+$C$13)^EY$61</f>
        <v>173.76964286385723</v>
      </c>
      <c r="EZ66" s="29">
        <f ca="1">IF(AA$11="x",Toimenpiteet!$E$115,BZ66*(CZ66/1000)+(Satokasvi!$E$28-Satokasvi!$E$7)+IF(AA$8="x",Toimenpiteet!$E$29,0)+IF(AA$9="x",Toimenpiteet!$E$60,0)+IF(AA$10="x",Toimenpiteet!$E$88,0))/(1+$C$13)^EZ$61</f>
        <v>133.97105543624028</v>
      </c>
      <c r="FA66" s="29"/>
      <c r="FB66" s="29">
        <f t="shared" ca="1" si="48"/>
        <v>594.0339198797277</v>
      </c>
      <c r="FC66" s="29">
        <f t="shared" ca="1" si="49"/>
        <v>636.59136804243735</v>
      </c>
      <c r="FD66" s="29">
        <f t="shared" ca="1" si="50"/>
        <v>787.85255380939429</v>
      </c>
      <c r="FE66" s="29">
        <f t="shared" ca="1" si="51"/>
        <v>856.13647573876631</v>
      </c>
      <c r="FF66" s="29">
        <f t="shared" ca="1" si="52"/>
        <v>1030.0244816381371</v>
      </c>
      <c r="FG66" s="29">
        <f t="shared" ca="1" si="53"/>
        <v>1642.8004967584927</v>
      </c>
      <c r="FH66" s="29">
        <f t="shared" ca="1" si="54"/>
        <v>2062.3906646491496</v>
      </c>
      <c r="FI66" s="29">
        <f t="shared" ca="1" si="55"/>
        <v>2286.4868348222376</v>
      </c>
      <c r="FJ66" s="29">
        <f t="shared" ca="1" si="56"/>
        <v>2281.8722269924274</v>
      </c>
      <c r="FK66" s="29">
        <f t="shared" ca="1" si="57"/>
        <v>2477.3237637284583</v>
      </c>
      <c r="FL66" s="29">
        <f t="shared" ca="1" si="58"/>
        <v>2914.6794541640638</v>
      </c>
      <c r="FM66" s="29">
        <f t="shared" ca="1" si="59"/>
        <v>2661.4813174144006</v>
      </c>
      <c r="FN66" s="29">
        <f t="shared" ca="1" si="60"/>
        <v>2986.0421393377524</v>
      </c>
      <c r="FO66" s="29">
        <f t="shared" ca="1" si="61"/>
        <v>3162.4563756864395</v>
      </c>
      <c r="FP66" s="29">
        <f t="shared" ca="1" si="62"/>
        <v>3337.3296893972674</v>
      </c>
      <c r="FQ66" s="29">
        <f t="shared" ca="1" si="63"/>
        <v>3537.3028011988808</v>
      </c>
      <c r="FR66" s="29">
        <f t="shared" ca="1" si="64"/>
        <v>3736.2466571074519</v>
      </c>
      <c r="FS66" s="29">
        <f t="shared" ca="1" si="65"/>
        <v>3769.1665606430579</v>
      </c>
      <c r="FT66" s="29">
        <f t="shared" ca="1" si="66"/>
        <v>3908.7132047753166</v>
      </c>
      <c r="FU66" s="29">
        <f t="shared" ca="1" si="67"/>
        <v>4136.234347769986</v>
      </c>
      <c r="FV66" s="29">
        <f t="shared" ca="1" si="68"/>
        <v>4294.9984859771266</v>
      </c>
      <c r="FW66" s="29">
        <f t="shared" ca="1" si="69"/>
        <v>4383.1095012825363</v>
      </c>
      <c r="FX66" s="29">
        <f t="shared" ca="1" si="70"/>
        <v>4394.5507252549796</v>
      </c>
      <c r="FY66" s="29">
        <f t="shared" ca="1" si="71"/>
        <v>4600.5930025497173</v>
      </c>
      <c r="FZ66" s="29">
        <f t="shared" ca="1" si="72"/>
        <v>4754.0192662692489</v>
      </c>
      <c r="GA66" s="29"/>
      <c r="GB66" s="29">
        <f t="shared" ca="1" si="73"/>
        <v>463.55217851231635</v>
      </c>
      <c r="GC66" s="29">
        <f t="shared" ca="1" si="74"/>
        <v>528.23443467923892</v>
      </c>
      <c r="GD66" s="29">
        <f t="shared" ca="1" si="23"/>
        <v>673.72752951481311</v>
      </c>
      <c r="GE66" s="29">
        <f t="shared" ca="1" si="24"/>
        <v>759.1841079421564</v>
      </c>
      <c r="GF66" s="29">
        <f t="shared" ca="1" si="25"/>
        <v>924.23350784764807</v>
      </c>
      <c r="GG66" s="29">
        <f t="shared" ca="1" si="26"/>
        <v>1415.3092019942503</v>
      </c>
      <c r="GH66" s="29">
        <f t="shared" ca="1" si="27"/>
        <v>1761.4198413965746</v>
      </c>
      <c r="GI66" s="29">
        <f t="shared" ca="1" si="28"/>
        <v>1960.8746047786926</v>
      </c>
      <c r="GJ66" s="29">
        <f t="shared" ca="1" si="29"/>
        <v>1988.9487090910372</v>
      </c>
      <c r="GK66" s="29">
        <f t="shared" ca="1" si="30"/>
        <v>2165.1942525843192</v>
      </c>
      <c r="GL66" s="29">
        <f t="shared" ca="1" si="31"/>
        <v>2520.8156532110988</v>
      </c>
      <c r="GM66" s="29">
        <f t="shared" ca="1" si="32"/>
        <v>2360.9711785151203</v>
      </c>
      <c r="GN66" s="29">
        <f t="shared" ca="1" si="33"/>
        <v>2630.8327154491694</v>
      </c>
      <c r="GO66" s="29">
        <f t="shared" ca="1" si="34"/>
        <v>2789.4799174216164</v>
      </c>
      <c r="GP66" s="29">
        <f t="shared" ca="1" si="35"/>
        <v>2946.1870768624253</v>
      </c>
      <c r="GQ66" s="29">
        <f t="shared" ca="1" si="36"/>
        <v>3120.8299194502888</v>
      </c>
      <c r="GR66" s="29">
        <f t="shared" ca="1" si="37"/>
        <v>3293.9594630804449</v>
      </c>
      <c r="GS66" s="29">
        <f t="shared" ca="1" si="38"/>
        <v>3342.6433967554585</v>
      </c>
      <c r="GT66" s="29">
        <f t="shared" ca="1" si="39"/>
        <v>3470.0821205844491</v>
      </c>
      <c r="GU66" s="29">
        <f t="shared" ca="1" si="40"/>
        <v>3662.3964730641073</v>
      </c>
      <c r="GV66" s="29">
        <f t="shared" ca="1" si="41"/>
        <v>3802.8100299434764</v>
      </c>
      <c r="GW66" s="29">
        <f t="shared" ca="1" si="42"/>
        <v>3889.9291168863565</v>
      </c>
      <c r="GX66" s="29">
        <f t="shared" ca="1" si="43"/>
        <v>3919.2888629491545</v>
      </c>
      <c r="GY66" s="29">
        <f t="shared" ca="1" si="44"/>
        <v>4093.0585058130118</v>
      </c>
      <c r="GZ66" s="29">
        <f t="shared" ca="1" si="45"/>
        <v>4227.0295612492519</v>
      </c>
      <c r="HA66" s="29"/>
      <c r="HB66" s="29">
        <f t="shared" ca="1" si="76"/>
        <v>2477.3237637284583</v>
      </c>
      <c r="HC66" s="29">
        <f t="shared" ca="1" si="75"/>
        <v>2165.1942525843192</v>
      </c>
      <c r="HF66" s="14"/>
    </row>
    <row r="67" spans="2:239">
      <c r="B67" s="11">
        <f t="shared" ca="1" si="47"/>
        <v>0.51977139474195755</v>
      </c>
      <c r="C67" s="11">
        <f t="shared" ca="1" si="47"/>
        <v>0.13978081722012459</v>
      </c>
      <c r="D67" s="11">
        <f t="shared" ca="1" si="47"/>
        <v>0.27389754833310198</v>
      </c>
      <c r="E67" s="11">
        <f t="shared" ca="1" si="47"/>
        <v>0.22042730966283486</v>
      </c>
      <c r="F67" s="11">
        <f t="shared" ca="1" si="47"/>
        <v>0.38521405816515208</v>
      </c>
      <c r="G67" s="11">
        <f t="shared" ca="1" si="47"/>
        <v>0.78867787839968273</v>
      </c>
      <c r="H67" s="11">
        <f t="shared" ca="1" si="47"/>
        <v>6.7169555220205623E-2</v>
      </c>
      <c r="I67" s="11">
        <f t="shared" ca="1" si="47"/>
        <v>0.41183589541033327</v>
      </c>
      <c r="J67" s="11">
        <f t="shared" ca="1" si="47"/>
        <v>0.7096260976804567</v>
      </c>
      <c r="K67" s="11">
        <f t="shared" ca="1" si="47"/>
        <v>0.4302686825244757</v>
      </c>
      <c r="L67" s="11">
        <f t="shared" ca="1" si="47"/>
        <v>0.28940473587452875</v>
      </c>
      <c r="M67" s="11">
        <f t="shared" ca="1" si="47"/>
        <v>0.98984451461270084</v>
      </c>
      <c r="N67" s="11">
        <f t="shared" ca="1" si="47"/>
        <v>0.62544014364685296</v>
      </c>
      <c r="O67" s="11">
        <f t="shared" ca="1" si="47"/>
        <v>0.39964913941573421</v>
      </c>
      <c r="P67" s="11">
        <f t="shared" ca="1" si="47"/>
        <v>0.70140309051387828</v>
      </c>
      <c r="Q67" s="11">
        <f t="shared" ca="1" si="47"/>
        <v>0.50180837284496638</v>
      </c>
      <c r="R67" s="11">
        <f t="shared" ca="1" si="20"/>
        <v>0.90996323915724275</v>
      </c>
      <c r="S67" s="11">
        <f t="shared" ca="1" si="20"/>
        <v>0.42488451919379844</v>
      </c>
      <c r="T67" s="11">
        <f t="shared" ca="1" si="21"/>
        <v>0.85474222688559121</v>
      </c>
      <c r="U67" s="11">
        <f t="shared" ca="1" si="21"/>
        <v>0.99945589141842694</v>
      </c>
      <c r="V67" s="11">
        <f t="shared" ca="1" si="21"/>
        <v>0.80035541749965466</v>
      </c>
      <c r="W67" s="11">
        <f t="shared" ca="1" si="21"/>
        <v>0.27425104193969008</v>
      </c>
      <c r="X67" s="11">
        <f t="shared" ca="1" si="21"/>
        <v>0.48241020049776751</v>
      </c>
      <c r="Y67" s="11">
        <f t="shared" ca="1" si="21"/>
        <v>0.66297166547888231</v>
      </c>
      <c r="Z67" s="11">
        <f t="shared" ca="1" si="21"/>
        <v>0.79241604007107747</v>
      </c>
      <c r="AB67" s="5">
        <f ca="1">_xlfn.NORM.INV(B67,Satokasvi!$H$8,Satokasvi!$I$8)*_xlfn.BINOM.INV(1,(1-Satokasvi!$H$15),B67)</f>
        <v>3512.3949605346279</v>
      </c>
      <c r="AC67" s="5">
        <f ca="1">_xlfn.NORM.INV(C67,Satokasvi!$H$8,Satokasvi!$I$8)*_xlfn.BINOM.INV(1,(1-Satokasvi!$H$15),C67)</f>
        <v>3229.6738458008858</v>
      </c>
      <c r="AD67" s="5">
        <f ca="1">_xlfn.NORM.INV(D67,Satokasvi!$H$8,Satokasvi!$I$8)*_xlfn.BINOM.INV(1,(1-Satokasvi!$H$15),D67)</f>
        <v>3349.7331504383083</v>
      </c>
      <c r="AE67" s="5">
        <f ca="1">_xlfn.NORM.INV(E67,Satokasvi!$H$8,Satokasvi!$I$8)*_xlfn.BINOM.INV(1,(1-Satokasvi!$H$15),E67)</f>
        <v>3307.3122850596433</v>
      </c>
      <c r="AF67" s="5">
        <f ca="1">_xlfn.NORM.INV(F67,Satokasvi!$H$8,Satokasvi!$I$8)*_xlfn.BINOM.INV(1,(1-Satokasvi!$H$15),F67)</f>
        <v>3427.0462632404033</v>
      </c>
      <c r="AG67" s="5">
        <f ca="1">_xlfn.NORM.INV(G67,Satokasvi!$H$8,Satokasvi!$I$8)*_xlfn.BINOM.INV(1,(1-Satokasvi!$H$15),G67)</f>
        <v>3700.4605504870742</v>
      </c>
      <c r="AH67" s="5">
        <f ca="1">_xlfn.NORM.INV(H67,Satokasvi!$H$8,Satokasvi!$I$8)*_xlfn.BINOM.INV(1,(1-Satokasvi!$H$15),H67)</f>
        <v>3125.6979673603496</v>
      </c>
      <c r="AI67" s="5">
        <f ca="1">_xlfn.NORM.INV(I67,Satokasvi!$H$8,Satokasvi!$I$8)*_xlfn.BINOM.INV(1,(1-Satokasvi!$H$15),I67)</f>
        <v>3444.2937759791112</v>
      </c>
      <c r="AJ67" s="5">
        <f ca="1">_xlfn.NORM.INV(J67,Satokasvi!$H$8,Satokasvi!$I$8)*_xlfn.BINOM.INV(1,(1-Satokasvi!$H$15),J67)</f>
        <v>3638.0731847135326</v>
      </c>
      <c r="AK67" s="5">
        <f ca="1">_xlfn.NORM.INV(K67,Satokasvi!$H$8,Satokasvi!$I$8)*_xlfn.BINOM.INV(1,(1-Satokasvi!$H$15),K67)</f>
        <v>3456.0774596207821</v>
      </c>
      <c r="AL67" s="5">
        <f ca="1">_xlfn.NORM.INV(L67,Satokasvi!$H$8,Satokasvi!$I$8)*_xlfn.BINOM.INV(1,(1-Satokasvi!$H$15),L67)</f>
        <v>3361.218862502436</v>
      </c>
      <c r="AM67" s="5">
        <f ca="1">_xlfn.NORM.INV(M67,Satokasvi!$H$8,Satokasvi!$I$8)*_xlfn.BINOM.INV(1,(1-Satokasvi!$H$15),M67)</f>
        <v>4080.1382988093819</v>
      </c>
      <c r="AN67" s="5">
        <f ca="1">_xlfn.NORM.INV(N67,Satokasvi!$H$8,Satokasvi!$I$8)*_xlfn.BINOM.INV(1,(1-Satokasvi!$H$15),N67)</f>
        <v>3579.9500774651306</v>
      </c>
      <c r="AO67" s="5">
        <f ca="1">_xlfn.NORM.INV(O67,Satokasvi!$H$8,Satokasvi!$I$8)*_xlfn.BINOM.INV(1,(1-Satokasvi!$H$15),O67)</f>
        <v>3436.4361582246024</v>
      </c>
      <c r="AP67" s="5">
        <f ca="1">_xlfn.NORM.INV(P67,Satokasvi!$H$8,Satokasvi!$I$8)*_xlfn.BINOM.INV(1,(1-Satokasvi!$H$15),P67)</f>
        <v>3632.1100583388406</v>
      </c>
      <c r="AQ67" s="5">
        <f ca="1">_xlfn.NORM.INV(Q67,Satokasvi!$H$8,Satokasvi!$I$8)*_xlfn.BINOM.INV(1,(1-Satokasvi!$H$15),Q67)</f>
        <v>3501.133233506906</v>
      </c>
      <c r="AR67" s="5">
        <f ca="1">_xlfn.NORM.INV(R67,Satokasvi!$H$8,Satokasvi!$I$8)*_xlfn.BINOM.INV(1,(1-Satokasvi!$H$15),R67)</f>
        <v>3835.1321737753374</v>
      </c>
      <c r="AS67" s="5">
        <f ca="1">_xlfn.NORM.INV(S67,Satokasvi!$H$8,Satokasvi!$I$8)*_xlfn.BINOM.INV(1,(1-Satokasvi!$H$15),S67)</f>
        <v>3452.6467187449239</v>
      </c>
      <c r="AT67" s="5">
        <f ca="1">_xlfn.NORM.INV(T67,Satokasvi!$H$8,Satokasvi!$I$8)*_xlfn.BINOM.INV(1,(1-Satokasvi!$H$15),T67)</f>
        <v>3764.2478314541222</v>
      </c>
      <c r="AU67" s="5">
        <f ca="1">_xlfn.NORM.INV(U67,Satokasvi!$H$8,Satokasvi!$I$8)*_xlfn.BINOM.INV(1,(1-Satokasvi!$H$15),U67)</f>
        <v>4316.6666758890315</v>
      </c>
      <c r="AV67" s="5">
        <f ca="1">_xlfn.NORM.INV(V67,Satokasvi!$H$8,Satokasvi!$I$8)*_xlfn.BINOM.INV(1,(1-Satokasvi!$H$15),V67)</f>
        <v>3710.722858369375</v>
      </c>
      <c r="AW67" s="5">
        <f ca="1">_xlfn.NORM.INV(W67,Satokasvi!$H$8,Satokasvi!$I$8)*_xlfn.BINOM.INV(1,(1-Satokasvi!$H$15),W67)</f>
        <v>3349.9984426313026</v>
      </c>
      <c r="AX67" s="5">
        <f ca="1">_xlfn.NORM.INV(X67,Satokasvi!$H$8,Satokasvi!$I$8)*_xlfn.BINOM.INV(1,(1-Satokasvi!$H$15),X67)</f>
        <v>3488.9736539511014</v>
      </c>
      <c r="AY67" s="5">
        <f ca="1">_xlfn.NORM.INV(Y67,Satokasvi!$H$8,Satokasvi!$I$8)*_xlfn.BINOM.INV(1,(1-Satokasvi!$H$15),Y67)</f>
        <v>3605.1467565576272</v>
      </c>
      <c r="AZ67" s="5">
        <f ca="1">_xlfn.NORM.INV(Z67,Satokasvi!$H$8,Satokasvi!$I$8)*_xlfn.BINOM.INV(1,(1-Satokasvi!$H$15),Z67)</f>
        <v>3703.7082451129536</v>
      </c>
      <c r="BB67" s="5">
        <f ca="1">IF(C$11="x",0,_xlfn.NORM.INV(B67,Satokasvi!$H$8,Satokasvi!$I$8)*IF(C$8="x",(1+Toimenpiteet!$C$7),1)*IF(C$9="x",(1+Toimenpiteet!$C$34),1)*(1+C$30)*_xlfn.BINOM.INV(1,(1-(Satokasvi!$H$15*(1+C$41))),B67))</f>
        <v>2546.6268421860264</v>
      </c>
      <c r="BC67" s="5">
        <f ca="1">IF(D$11="x",0,_xlfn.NORM.INV(C67,Satokasvi!$H$8,Satokasvi!$I$8)*IF(D$8="x",(1+Toimenpiteet!$C$7),1)*IF(D$9="x",(1+Toimenpiteet!$C$34),1)*(1+D$30)*_xlfn.BINOM.INV(1,(1-(Satokasvi!$H$15*(1+D$41))),C67))</f>
        <v>2357.9202813423108</v>
      </c>
      <c r="BD67" s="5">
        <f ca="1">IF(E$11="x",0,_xlfn.NORM.INV(D67,Satokasvi!$H$8,Satokasvi!$I$8)*IF(E$8="x",(1+Toimenpiteet!$C$7),1)*IF(E$9="x",(1+Toimenpiteet!$C$34),1)*(1+E$30)*_xlfn.BINOM.INV(1,(1-(Satokasvi!$H$15*(1+E$41))),D67))</f>
        <v>2462.4558335502093</v>
      </c>
      <c r="BE67" s="5">
        <f ca="1">IF(F$11="x",0,_xlfn.NORM.INV(E67,Satokasvi!$H$8,Satokasvi!$I$8)*IF(F$8="x",(1+Toimenpiteet!$C$7),1)*IF(F$9="x",(1+Toimenpiteet!$C$34),1)*(1+F$30)*_xlfn.BINOM.INV(1,(1-(Satokasvi!$H$15*(1+F$41))),E67))</f>
        <v>2447.940260909746</v>
      </c>
      <c r="BF67" s="5">
        <f ca="1">IF(G$11="x",0,_xlfn.NORM.INV(F67,Satokasvi!$H$8,Satokasvi!$I$8)*IF(G$8="x",(1+Toimenpiteet!$C$7),1)*IF(G$9="x",(1+Toimenpiteet!$C$34),1)*(1+G$30)*_xlfn.BINOM.INV(1,(1-(Satokasvi!$H$15*(1+G$41))),F67))</f>
        <v>2553.8348753667487</v>
      </c>
      <c r="BG67" s="5">
        <f ca="1">IF(H$11="x",0,_xlfn.NORM.INV(G67,Satokasvi!$H$8,Satokasvi!$I$8)*IF(H$8="x",(1+Toimenpiteet!$C$7),1)*IF(H$9="x",(1+Toimenpiteet!$C$34),1)*(1+H$30)*_xlfn.BINOM.INV(1,(1-(Satokasvi!$H$15*(1+H$41))),G67))</f>
        <v>2757.5832022229679</v>
      </c>
      <c r="BH67" s="5">
        <f ca="1">IF(I$11="x",0,_xlfn.NORM.INV(H67,Satokasvi!$H$8,Satokasvi!$I$8)*IF(I$8="x",(1+Toimenpiteet!$C$7),1)*IF(I$9="x",(1+Toimenpiteet!$C$34),1)*(1+I$30)*_xlfn.BINOM.INV(1,(1-(Satokasvi!$H$15*(1+I$41))),H67))</f>
        <v>2329.2701252769325</v>
      </c>
      <c r="BI67" s="5">
        <f ca="1">IF(J$11="x",0,_xlfn.NORM.INV(I67,Satokasvi!$H$8,Satokasvi!$I$8)*IF(J$8="x",(1+Toimenpiteet!$C$7),1)*IF(J$9="x",(1+Toimenpiteet!$C$34),1)*(1+J$30)*_xlfn.BINOM.INV(1,(1-(Satokasvi!$H$15*(1+J$41))),I67))</f>
        <v>2566.6877218596337</v>
      </c>
      <c r="BJ67" s="5">
        <f ca="1">IF(K$11="x",0,_xlfn.NORM.INV(J67,Satokasvi!$H$8,Satokasvi!$I$8)*IF(K$8="x",(1+Toimenpiteet!$C$7),1)*IF(K$9="x",(1+Toimenpiteet!$C$34),1)*(1+K$30)*_xlfn.BINOM.INV(1,(1-(Satokasvi!$H$15*(1+K$41))),J67))</f>
        <v>2711.0921372485241</v>
      </c>
      <c r="BK67" s="5">
        <f ca="1">IF(L$11="x",0,_xlfn.NORM.INV(K67,Satokasvi!$H$8,Satokasvi!$I$8)*IF(L$8="x",(1+Toimenpiteet!$C$7),1)*IF(L$9="x",(1+Toimenpiteet!$C$34),1)*(1+L$30)*_xlfn.BINOM.INV(1,(1-(Satokasvi!$H$15*(1+L$41))),K67))</f>
        <v>2575.468922909407</v>
      </c>
      <c r="BL67" s="5">
        <f ca="1">IF(M$11="x",0,_xlfn.NORM.INV(L67,Satokasvi!$H$8,Satokasvi!$I$8)*IF(M$8="x",(1+Toimenpiteet!$C$7),1)*IF(M$9="x",(1+Toimenpiteet!$C$34),1)*(1+M$30)*_xlfn.BINOM.INV(1,(1-(Satokasvi!$H$15*(1+M$41))),L67))</f>
        <v>2504.7802963368154</v>
      </c>
      <c r="BM67" s="5">
        <f ca="1">IF(N$11="x",0,_xlfn.NORM.INV(M67,Satokasvi!$H$8,Satokasvi!$I$8)*IF(N$8="x",(1+Toimenpiteet!$C$7),1)*IF(N$9="x",(1+Toimenpiteet!$C$34),1)*(1+N$30)*_xlfn.BINOM.INV(1,(1-(Satokasvi!$H$15*(1+N$41))),M67))</f>
        <v>3040.5190602727516</v>
      </c>
      <c r="BN67" s="5">
        <f ca="1">IF(O$11="x",0,_xlfn.NORM.INV(N67,Satokasvi!$H$8,Satokasvi!$I$8)*IF(O$8="x",(1+Toimenpiteet!$C$7),1)*IF(O$9="x",(1+Toimenpiteet!$C$34),1)*(1+O$30)*_xlfn.BINOM.INV(1,(1-(Satokasvi!$H$15*(1+O$41))),N67))</f>
        <v>2667.7787977270154</v>
      </c>
      <c r="BO67" s="5">
        <f ca="1">IF(P$11="x",0,_xlfn.NORM.INV(O67,Satokasvi!$H$8,Satokasvi!$I$8)*IF(P$8="x",(1+Toimenpiteet!$C$7),1)*IF(P$9="x",(1+Toimenpiteet!$C$34),1)*(1+P$30)*_xlfn.BINOM.INV(1,(1-(Satokasvi!$H$15*(1+P$41))),O67))</f>
        <v>2560.8322251089739</v>
      </c>
      <c r="BP67" s="5">
        <f ca="1">IF(Q$11="x",0,_xlfn.NORM.INV(P67,Satokasvi!$H$8,Satokasvi!$I$8)*IF(Q$8="x",(1+Toimenpiteet!$C$7),1)*IF(Q$9="x",(1+Toimenpiteet!$C$34),1)*(1+Q$30)*_xlfn.BINOM.INV(1,(1-(Satokasvi!$H$15*(1+Q$41))),P67))</f>
        <v>2706.6484154741042</v>
      </c>
      <c r="BQ67" s="5">
        <f ca="1">IF(R$11="x",0,_xlfn.NORM.INV(Q67,Satokasvi!$H$8,Satokasvi!$I$8)*IF(R$8="x",(1+Toimenpiteet!$C$7),1)*IF(R$9="x",(1+Toimenpiteet!$C$34),1)*(1+R$30)*_xlfn.BINOM.INV(1,(1-(Satokasvi!$H$15*(1+R$41))),Q67))</f>
        <v>2609.0444856093468</v>
      </c>
      <c r="BR67" s="5">
        <f ca="1">IF(S$11="x",0,_xlfn.NORM.INV(R67,Satokasvi!$H$8,Satokasvi!$I$8)*IF(S$8="x",(1+Toimenpiteet!$C$7),1)*IF(S$9="x",(1+Toimenpiteet!$C$34),1)*(1+S$30)*_xlfn.BINOM.INV(1,(1-(Satokasvi!$H$15*(1+S$41))),R67))</f>
        <v>2857.9404958973814</v>
      </c>
      <c r="BS67" s="5">
        <f ca="1">IF(T$11="x",0,_xlfn.NORM.INV(S67,Satokasvi!$H$8,Satokasvi!$I$8)*IF(T$8="x",(1+Toimenpiteet!$C$7),1)*IF(T$9="x",(1+Toimenpiteet!$C$34),1)*(1+T$30)*_xlfn.BINOM.INV(1,(1-(Satokasvi!$H$15*(1+T$41))),S67))</f>
        <v>2572.9123348087178</v>
      </c>
      <c r="BT67" s="5">
        <f ca="1">IF(U$11="x",0,_xlfn.NORM.INV(T67,Satokasvi!$H$8,Satokasvi!$I$8)*IF(U$8="x",(1+Toimenpiteet!$C$7),1)*IF(U$9="x",(1+Toimenpiteet!$C$34),1)*(1+U$30)*_xlfn.BINOM.INV(1,(1-(Satokasvi!$H$15*(1+U$41))),T67))</f>
        <v>2805.1174839996115</v>
      </c>
      <c r="BU67" s="5">
        <f ca="1">IF(V$11="x",0,_xlfn.NORM.INV(U67,Satokasvi!$H$8,Satokasvi!$I$8)*IF(V$8="x",(1+Toimenpiteet!$C$7),1)*IF(V$9="x",(1+Toimenpiteet!$C$34),1)*(1+V$30)*_xlfn.BINOM.INV(1,(1-(Satokasvi!$H$15*(1+V$41))),U67))</f>
        <v>3216.7800068725064</v>
      </c>
      <c r="BV67" s="5">
        <f ca="1">IF(W$11="x",0,_xlfn.NORM.INV(V67,Satokasvi!$H$8,Satokasvi!$I$8)*IF(W$8="x",(1+Toimenpiteet!$C$7),1)*IF(W$9="x",(1+Toimenpiteet!$C$34),1)*(1+W$30)*_xlfn.BINOM.INV(1,(1-(Satokasvi!$H$15*(1+W$41))),V67))</f>
        <v>2765.2306740568579</v>
      </c>
      <c r="BW67" s="5">
        <f ca="1">IF(X$11="x",0,_xlfn.NORM.INV(W67,Satokasvi!$H$8,Satokasvi!$I$8)*IF(X$8="x",(1+Toimenpiteet!$C$7),1)*IF(X$9="x",(1+Toimenpiteet!$C$34),1)*(1+X$30)*_xlfn.BINOM.INV(1,(1-(Satokasvi!$H$15*(1+X$41))),W67))</f>
        <v>2496.4188394488469</v>
      </c>
      <c r="BX67" s="5">
        <f ca="1">IF(Y$11="x",0,_xlfn.NORM.INV(X67,Satokasvi!$H$8,Satokasvi!$I$8)*IF(Y$8="x",(1+Toimenpiteet!$C$7),1)*IF(Y$9="x",(1+Toimenpiteet!$C$34),1)*(1+Y$30)*_xlfn.BINOM.INV(1,(1-(Satokasvi!$H$15*(1+Y$41))),X67))</f>
        <v>2599.9831669243608</v>
      </c>
      <c r="BY67" s="5">
        <f ca="1">IF(Z$11="x",0,_xlfn.NORM.INV(Y67,Satokasvi!$H$8,Satokasvi!$I$8)*IF(Z$8="x",(1+Toimenpiteet!$C$7),1)*IF(Z$9="x",(1+Toimenpiteet!$C$34),1)*(1+Z$30)*_xlfn.BINOM.INV(1,(1-(Satokasvi!$H$15*(1+Z$41))),Y67))</f>
        <v>2686.5553629867436</v>
      </c>
      <c r="BZ67" s="5">
        <f ca="1">IF(AA$11="x",0,_xlfn.NORM.INV(Z67,Satokasvi!$H$8,Satokasvi!$I$8)*IF(AA$8="x",(1+Toimenpiteet!$C$7),1)*IF(AA$9="x",(1+Toimenpiteet!$C$34),1)*(1+AA$30)*_xlfn.BINOM.INV(1,(1-(Satokasvi!$H$15*(1+AA$41))),Z67))</f>
        <v>2760.0033842581729</v>
      </c>
      <c r="CB67" s="27">
        <f ca="1">_xlfn.NORM.INV(RAND(),Satokasvi!$H$13,Satokasvi!$I$13)</f>
        <v>192.53783706778299</v>
      </c>
      <c r="CC67" s="27">
        <f ca="1">_xlfn.NORM.INV(RAND(),Satokasvi!$H$13,Satokasvi!$I$13)</f>
        <v>125.47652700329677</v>
      </c>
      <c r="CD67" s="27">
        <f ca="1">_xlfn.NORM.INV(RAND(),Satokasvi!$H$13,Satokasvi!$I$13)</f>
        <v>285.04033164060405</v>
      </c>
      <c r="CE67" s="27">
        <f ca="1">_xlfn.NORM.INV(RAND(),Satokasvi!$H$13,Satokasvi!$I$13)</f>
        <v>105.13211991905345</v>
      </c>
      <c r="CF67" s="27">
        <f ca="1">_xlfn.NORM.INV(RAND(),Satokasvi!$H$13,Satokasvi!$I$13)</f>
        <v>174.32950821848414</v>
      </c>
      <c r="CG67" s="27">
        <f ca="1">_xlfn.NORM.INV(RAND(),Satokasvi!$H$13,Satokasvi!$I$13)</f>
        <v>134.18708885858513</v>
      </c>
      <c r="CH67" s="27">
        <f ca="1">_xlfn.NORM.INV(RAND(),Satokasvi!$H$13,Satokasvi!$I$13)</f>
        <v>228.85705106612249</v>
      </c>
      <c r="CI67" s="27">
        <f ca="1">_xlfn.NORM.INV(RAND(),Satokasvi!$H$13,Satokasvi!$I$13)</f>
        <v>167.24752827392933</v>
      </c>
      <c r="CJ67" s="27">
        <f ca="1">_xlfn.NORM.INV(RAND(),Satokasvi!$H$13,Satokasvi!$I$13)</f>
        <v>165.38523260101258</v>
      </c>
      <c r="CK67" s="27">
        <f ca="1">_xlfn.NORM.INV(RAND(),Satokasvi!$H$13,Satokasvi!$I$13)</f>
        <v>280.1427982296143</v>
      </c>
      <c r="CL67" s="27">
        <f ca="1">_xlfn.NORM.INV(RAND(),Satokasvi!$H$13,Satokasvi!$I$13)</f>
        <v>197.93252404675189</v>
      </c>
      <c r="CM67" s="27">
        <f ca="1">_xlfn.NORM.INV(RAND(),Satokasvi!$H$13,Satokasvi!$I$13)</f>
        <v>194.11962168287346</v>
      </c>
      <c r="CN67" s="27">
        <f ca="1">_xlfn.NORM.INV(RAND(),Satokasvi!$H$13,Satokasvi!$I$13)</f>
        <v>236.68066053699167</v>
      </c>
      <c r="CO67" s="27">
        <f ca="1">_xlfn.NORM.INV(RAND(),Satokasvi!$H$13,Satokasvi!$I$13)</f>
        <v>234.37499079011113</v>
      </c>
      <c r="CP67" s="27">
        <f ca="1">_xlfn.NORM.INV(RAND(),Satokasvi!$H$13,Satokasvi!$I$13)</f>
        <v>213.80305284721857</v>
      </c>
      <c r="CQ67" s="27">
        <f ca="1">_xlfn.NORM.INV(RAND(),Satokasvi!$H$13,Satokasvi!$I$13)</f>
        <v>216.713390815042</v>
      </c>
      <c r="CR67" s="27">
        <f ca="1">_xlfn.NORM.INV(RAND(),Satokasvi!$H$13,Satokasvi!$I$13)</f>
        <v>181.21785998460572</v>
      </c>
      <c r="CS67" s="27">
        <f ca="1">_xlfn.NORM.INV(RAND(),Satokasvi!$H$13,Satokasvi!$I$13)</f>
        <v>246.83217853625752</v>
      </c>
      <c r="CT67" s="27">
        <f ca="1">_xlfn.NORM.INV(RAND(),Satokasvi!$H$13,Satokasvi!$I$13)</f>
        <v>157.76956602006391</v>
      </c>
      <c r="CU67" s="27">
        <f ca="1">_xlfn.NORM.INV(RAND(),Satokasvi!$H$13,Satokasvi!$I$13)</f>
        <v>136.06776938598605</v>
      </c>
      <c r="CV67" s="27">
        <f ca="1">_xlfn.NORM.INV(RAND(),Satokasvi!$H$13,Satokasvi!$I$13)</f>
        <v>225.035558090976</v>
      </c>
      <c r="CW67" s="27">
        <f ca="1">_xlfn.NORM.INV(RAND(),Satokasvi!$H$13,Satokasvi!$I$13)</f>
        <v>158.08756737723797</v>
      </c>
      <c r="CX67" s="27">
        <f ca="1">_xlfn.NORM.INV(RAND(),Satokasvi!$H$13,Satokasvi!$I$13)</f>
        <v>192.39885807038996</v>
      </c>
      <c r="CY67" s="27">
        <f ca="1">_xlfn.NORM.INV(RAND(),Satokasvi!$H$13,Satokasvi!$I$13)</f>
        <v>249.69504415744717</v>
      </c>
      <c r="CZ67" s="27">
        <f ca="1">_xlfn.NORM.INV(RAND(),Satokasvi!$H$13,Satokasvi!$I$13)</f>
        <v>171.6367639027028</v>
      </c>
      <c r="DB67" s="29">
        <f ca="1">(AB67*(CB67/1000)+(Satokasvi!$E$28-Satokasvi!$E$7))/(1+$C$13)^DB$61</f>
        <v>306.08633847487209</v>
      </c>
      <c r="DC67" s="29">
        <f ca="1">(AC67*(CC67/1000)+(Satokasvi!$E$28-Satokasvi!$E$7))/(1+$C$13)^DC$61</f>
        <v>41.708226528868053</v>
      </c>
      <c r="DD67" s="29">
        <f ca="1">(AD67*(CD67/1000)+(Satokasvi!$E$28-Satokasvi!$E$7))/(1+$C$13)^DD$61</f>
        <v>543.41939762489699</v>
      </c>
      <c r="DE67" s="29">
        <f ca="1">(AE67*(CE67/1000)+(Satokasvi!$E$28-Satokasvi!$E$7))/(1+$C$13)^DE$61</f>
        <v>-11.812655857710173</v>
      </c>
      <c r="DF67" s="29">
        <f ca="1">(AF67*(CF67/1000)+(Satokasvi!$E$28-Satokasvi!$E$7))/(1+$C$13)^DF$61</f>
        <v>203.95115784458397</v>
      </c>
      <c r="DG67" s="29">
        <f ca="1">(AG67*(CG67/1000)+(Satokasvi!$E$28-Satokasvi!$E$7))/(1+$C$13)^DG$61</f>
        <v>113.52436497123361</v>
      </c>
      <c r="DH67" s="29">
        <f ca="1">(AH67*(CH67/1000)+(Satokasvi!$E$28-Satokasvi!$E$7))/(1+$C$13)^DH$61</f>
        <v>288.10923566625581</v>
      </c>
      <c r="DI67" s="29">
        <f ca="1">(AI67*(CI67/1000)+(Satokasvi!$E$28-Satokasvi!$E$7))/(1+$C$13)^DI$61</f>
        <v>169.76215640191037</v>
      </c>
      <c r="DJ67" s="29">
        <f ca="1">(AJ67*(CJ67/1000)+(Satokasvi!$E$28-Satokasvi!$E$7))/(1+$C$13)^DJ$61</f>
        <v>184.4639228153024</v>
      </c>
      <c r="DK67" s="29">
        <f ca="1">(AK67*(CK67/1000)+(Satokasvi!$E$28-Satokasvi!$E$7))/(1+$C$13)^DK$61</f>
        <v>451.81026124020843</v>
      </c>
      <c r="DL67" s="29">
        <f ca="1">(AL67*(CL67/1000)+(Satokasvi!$E$28-Satokasvi!$E$7))/(1+$C$13)^DL$61</f>
        <v>219.82884522931477</v>
      </c>
      <c r="DM67" s="29">
        <f ca="1">(AM67*(CM67/1000)+(Satokasvi!$E$28-Satokasvi!$E$7))/(1+$C$13)^DM$61</f>
        <v>302.31920861017647</v>
      </c>
      <c r="DN67" s="29">
        <f ca="1">(AN67*(CN67/1000)+(Satokasvi!$E$28-Satokasvi!$E$7))/(1+$C$13)^DN$61</f>
        <v>331.15000668313985</v>
      </c>
      <c r="DO67" s="29">
        <f ca="1">(AO67*(CO67/1000)+(Satokasvi!$E$28-Satokasvi!$E$7))/(1+$C$13)^DO$61</f>
        <v>293.81046666654169</v>
      </c>
      <c r="DP67" s="29">
        <f ca="1">(AP67*(CP67/1000)+(Satokasvi!$E$28-Satokasvi!$E$7))/(1+$C$13)^DP$61</f>
        <v>266.72972381964854</v>
      </c>
      <c r="DQ67" s="29">
        <f ca="1">(AQ67*(CQ67/1000)+(Satokasvi!$E$28-Satokasvi!$E$7))/(1+$C$13)^DQ$61</f>
        <v>247.85994811106289</v>
      </c>
      <c r="DR67" s="29">
        <f ca="1">(AR67*(CR67/1000)+(Satokasvi!$E$28-Satokasvi!$E$7))/(1+$C$13)^DR$61</f>
        <v>202.07213222105543</v>
      </c>
      <c r="DS67" s="29">
        <f ca="1">(AS67*(CS67/1000)+(Satokasvi!$E$28-Satokasvi!$E$7))/(1+$C$13)^DS$61</f>
        <v>288.54251158991588</v>
      </c>
      <c r="DT67" s="29">
        <f ca="1">(AT67*(CT67/1000)+(Satokasvi!$E$28-Satokasvi!$E$7))/(1+$C$13)^DT$61</f>
        <v>132.81034664911067</v>
      </c>
      <c r="DU67" s="29">
        <f ca="1">(AU67*(CU67/1000)+(Satokasvi!$E$28-Satokasvi!$E$7))/(1+$C$13)^DU$61</f>
        <v>125.32960397230018</v>
      </c>
      <c r="DV67" s="29">
        <f ca="1">(AV67*(CV67/1000)+(Satokasvi!$E$28-Satokasvi!$E$7))/(1+$C$13)^DV$61</f>
        <v>254.82232575590243</v>
      </c>
      <c r="DW67" s="29">
        <f ca="1">(AW67*(CW67/1000)+(Satokasvi!$E$28-Satokasvi!$E$7))/(1+$C$13)^DW$61</f>
        <v>87.98747694591043</v>
      </c>
      <c r="DX67" s="29">
        <f ca="1">(AX67*(CX67/1000)+(Satokasvi!$E$28-Satokasvi!$E$7))/(1+$C$13)^DX$61</f>
        <v>157.21355264064425</v>
      </c>
      <c r="DY67" s="29">
        <f ca="1">(AY67*(CY67/1000)+(Satokasvi!$E$28-Satokasvi!$E$7))/(1+$C$13)^DY$61</f>
        <v>265.24441253501703</v>
      </c>
      <c r="DZ67" s="29">
        <f ca="1">(AZ67*(CZ67/1000)+(Satokasvi!$E$28-Satokasvi!$E$7))/(1+$C$13)^DZ$61</f>
        <v>131.19466670293491</v>
      </c>
      <c r="EB67" s="29">
        <f ca="1">IF(C$11="x",Toimenpiteet!$E$115,BB67*(CB67/1000)+(Satokasvi!$E$28-Satokasvi!$E$7)+IF(C$8="x",Toimenpiteet!$E$29,0)+IF(C$9="x",Toimenpiteet!$E$60,0)+IF(C$10="x",Toimenpiteet!$E$88,0))/(1+$C$13)^EB$61</f>
        <v>254.77866409053965</v>
      </c>
      <c r="EC67" s="29">
        <f ca="1">IF(D$11="x",Toimenpiteet!$E$115,BC67*(CC67/1000)+(Satokasvi!$E$28-Satokasvi!$E$7)+IF(D$8="x",Toimenpiteet!$E$29,0)+IF(D$9="x",Toimenpiteet!$E$60,0)+IF(D$10="x",Toimenpiteet!$E$88,0))/(1+$C$13)^EC$61</f>
        <v>64.062256436487473</v>
      </c>
      <c r="ED67" s="29">
        <f ca="1">IF(E$11="x",Toimenpiteet!$E$115,BD67*(CD67/1000)+(Satokasvi!$E$28-Satokasvi!$E$7)+IF(E$8="x",Toimenpiteet!$E$29,0)+IF(E$9="x",Toimenpiteet!$E$60,0)+IF(E$10="x",Toimenpiteet!$E$88,0))/(1+$C$13)^ED$61</f>
        <v>433.77643953658304</v>
      </c>
      <c r="EE67" s="29">
        <f ca="1">IF(F$11="x",Toimenpiteet!$E$115,BE67*(CE67/1000)+(Satokasvi!$E$28-Satokasvi!$E$7)+IF(F$8="x",Toimenpiteet!$E$29,0)+IF(F$9="x",Toimenpiteet!$E$60,0)+IF(F$10="x",Toimenpiteet!$E$88,0))/(1+$C$13)^EE$61</f>
        <v>26.172295412456556</v>
      </c>
      <c r="EF67" s="29">
        <f ca="1">IF(G$11="x",Toimenpiteet!$E$115,BF67*(CF67/1000)+(Satokasvi!$E$28-Satokasvi!$E$7)+IF(G$8="x",Toimenpiteet!$E$29,0)+IF(G$9="x",Toimenpiteet!$E$60,0)+IF(G$10="x",Toimenpiteet!$E$88,0))/(1+$C$13)^EF$61</f>
        <v>187.45246073506453</v>
      </c>
      <c r="EG67" s="29">
        <f ca="1">IF(H$11="x",Toimenpiteet!$E$115,BG67*(CG67/1000)+(Satokasvi!$E$28-Satokasvi!$E$7)+IF(H$8="x",Toimenpiteet!$E$29,0)+IF(H$9="x",Toimenpiteet!$E$60,0)+IF(H$10="x",Toimenpiteet!$E$88,0))/(1+$C$13)^EG$61</f>
        <v>119.03336445547649</v>
      </c>
      <c r="EH67" s="29">
        <f ca="1">IF(I$11="x",Toimenpiteet!$E$115,BH67*(CH67/1000)+(Satokasvi!$E$28-Satokasvi!$E$7)+IF(I$8="x",Toimenpiteet!$E$29,0)+IF(I$9="x",Toimenpiteet!$E$60,0)+IF(I$10="x",Toimenpiteet!$E$88,0))/(1+$C$13)^EH$61</f>
        <v>248.1310487087008</v>
      </c>
      <c r="EI67" s="29">
        <f ca="1">IF(J$11="x",Toimenpiteet!$E$115,BI67*(CI67/1000)+(Satokasvi!$E$28-Satokasvi!$E$7)+IF(J$8="x",Toimenpiteet!$E$29,0)+IF(J$9="x",Toimenpiteet!$E$60,0)+IF(J$10="x",Toimenpiteet!$E$88,0))/(1+$C$13)^EI$61</f>
        <v>158.96505631983658</v>
      </c>
      <c r="EJ67" s="29">
        <f ca="1">IF(K$11="x",Toimenpiteet!$E$115,BJ67*(CJ67/1000)+(Satokasvi!$E$28-Satokasvi!$E$7)+IF(K$8="x",Toimenpiteet!$E$29,0)+IF(K$9="x",Toimenpiteet!$E$60,0)+IF(K$10="x",Toimenpiteet!$E$88,0))/(1+$C$13)^EJ$61</f>
        <v>168.97542534908268</v>
      </c>
      <c r="EK67" s="29">
        <f ca="1">IF(L$11="x",Toimenpiteet!$E$115,BK67*(CK67/1000)+(Satokasvi!$E$28-Satokasvi!$E$7)+IF(L$8="x",Toimenpiteet!$E$29,0)+IF(L$9="x",Toimenpiteet!$E$60,0)+IF(L$10="x",Toimenpiteet!$E$88,0))/(1+$C$13)^EK$61</f>
        <v>367.28406499379497</v>
      </c>
      <c r="EL67" s="29">
        <f ca="1">IF(M$11="x",Toimenpiteet!$E$115,BL67*(CL67/1000)+(Satokasvi!$E$28-Satokasvi!$E$7)+IF(M$8="x",Toimenpiteet!$E$29,0)+IF(M$9="x",Toimenpiteet!$E$60,0)+IF(M$10="x",Toimenpiteet!$E$88,0))/(1+$C$13)^EL$61</f>
        <v>193.52039557905201</v>
      </c>
      <c r="EM67" s="29">
        <f ca="1">IF(N$11="x",Toimenpiteet!$E$115,BM67*(CM67/1000)+(Satokasvi!$E$28-Satokasvi!$E$7)+IF(N$8="x",Toimenpiteet!$E$29,0)+IF(N$9="x",Toimenpiteet!$E$60,0)+IF(N$10="x",Toimenpiteet!$E$88,0))/(1+$C$13)^EM$61</f>
        <v>254.12705106617403</v>
      </c>
      <c r="EN67" s="29">
        <f ca="1">IF(O$11="x",Toimenpiteet!$E$115,BN67*(CN67/1000)+(Satokasvi!$E$28-Satokasvi!$E$7)+IF(O$8="x",Toimenpiteet!$E$29,0)+IF(O$9="x",Toimenpiteet!$E$60,0)+IF(O$10="x",Toimenpiteet!$E$88,0))/(1+$C$13)^EN$61</f>
        <v>274.77179741704339</v>
      </c>
      <c r="EO67" s="29">
        <f ca="1">IF(P$11="x",Toimenpiteet!$E$115,BO67*(CO67/1000)+(Satokasvi!$E$28-Satokasvi!$E$7)+IF(P$8="x",Toimenpiteet!$E$29,0)+IF(P$9="x",Toimenpiteet!$E$60,0)+IF(P$10="x",Toimenpiteet!$E$88,0))/(1+$C$13)^EO$61</f>
        <v>246.13087280531221</v>
      </c>
      <c r="EP67" s="29">
        <f ca="1">IF(Q$11="x",Toimenpiteet!$E$115,BP67*(CP67/1000)+(Satokasvi!$E$28-Satokasvi!$E$7)+IF(Q$8="x",Toimenpiteet!$E$29,0)+IF(Q$9="x",Toimenpiteet!$E$60,0)+IF(Q$10="x",Toimenpiteet!$E$88,0))/(1+$C$13)^EP$61</f>
        <v>225.15855625390245</v>
      </c>
      <c r="EQ67" s="29">
        <f ca="1">IF(R$11="x",Toimenpiteet!$E$115,BQ67*(CQ67/1000)+(Satokasvi!$E$28-Satokasvi!$E$7)+IF(R$8="x",Toimenpiteet!$E$29,0)+IF(R$9="x",Toimenpiteet!$E$60,0)+IF(R$10="x",Toimenpiteet!$E$88,0))/(1+$C$13)^EQ$61</f>
        <v>210.32811300566541</v>
      </c>
      <c r="ER67" s="29">
        <f ca="1">IF(S$11="x",Toimenpiteet!$E$115,BR67*(CR67/1000)+(Satokasvi!$E$28-Satokasvi!$E$7)+IF(S$8="x",Toimenpiteet!$E$29,0)+IF(S$9="x",Toimenpiteet!$E$60,0)+IF(S$10="x",Toimenpiteet!$E$88,0))/(1+$C$13)^ER$61</f>
        <v>175.46073513821918</v>
      </c>
      <c r="ES67" s="29">
        <f ca="1">IF(T$11="x",Toimenpiteet!$E$115,BS67*(CS67/1000)+(Satokasvi!$E$28-Satokasvi!$E$7)+IF(T$8="x",Toimenpiteet!$E$29,0)+IF(T$9="x",Toimenpiteet!$E$60,0)+IF(T$10="x",Toimenpiteet!$E$88,0))/(1+$C$13)^ES$61</f>
        <v>239.1739011970856</v>
      </c>
      <c r="ET67" s="29">
        <f ca="1">IF(U$11="x",Toimenpiteet!$E$115,BT67*(CT67/1000)+(Satokasvi!$E$28-Satokasvi!$E$7)+IF(U$8="x",Toimenpiteet!$E$29,0)+IF(U$9="x",Toimenpiteet!$E$60,0)+IF(U$10="x",Toimenpiteet!$E$88,0))/(1+$C$13)^ET$61</f>
        <v>122.41883494454848</v>
      </c>
      <c r="EU67" s="29">
        <f ca="1">IF(V$11="x",Toimenpiteet!$E$115,BU67*(CU67/1000)+(Satokasvi!$E$28-Satokasvi!$E$7)+IF(V$8="x",Toimenpiteet!$E$29,0)+IF(V$9="x",Toimenpiteet!$E$60,0)+IF(V$10="x",Toimenpiteet!$E$88,0))/(1+$C$13)^EU$61</f>
        <v>116.16121760018851</v>
      </c>
      <c r="EV67" s="29">
        <f ca="1">IF(W$11="x",Toimenpiteet!$E$115,BV67*(CV67/1000)+(Satokasvi!$E$28-Satokasvi!$E$7)+IF(W$8="x",Toimenpiteet!$E$29,0)+IF(W$9="x",Toimenpiteet!$E$60,0)+IF(W$10="x",Toimenpiteet!$E$88,0))/(1+$C$13)^EV$61</f>
        <v>211.99611824070658</v>
      </c>
      <c r="EW67" s="29">
        <f ca="1">IF(X$11="x",Toimenpiteet!$E$115,BW67*(CW67/1000)+(Satokasvi!$E$28-Satokasvi!$E$7)+IF(X$8="x",Toimenpiteet!$E$29,0)+IF(X$9="x",Toimenpiteet!$E$60,0)+IF(X$10="x",Toimenpiteet!$E$88,0))/(1+$C$13)^EW$61</f>
        <v>87.027026157381925</v>
      </c>
      <c r="EX67" s="29">
        <f ca="1">IF(Y$11="x",Toimenpiteet!$E$115,BX67*(CX67/1000)+(Satokasvi!$E$28-Satokasvi!$E$7)+IF(Y$8="x",Toimenpiteet!$E$29,0)+IF(Y$9="x",Toimenpiteet!$E$60,0)+IF(Y$10="x",Toimenpiteet!$E$88,0))/(1+$C$13)^EX$61</f>
        <v>137.98928538634155</v>
      </c>
      <c r="EY67" s="29">
        <f ca="1">IF(Z$11="x",Toimenpiteet!$E$115,BY67*(CY67/1000)+(Satokasvi!$E$28-Satokasvi!$E$7)+IF(Z$8="x",Toimenpiteet!$E$29,0)+IF(Z$9="x",Toimenpiteet!$E$60,0)+IF(Z$10="x",Toimenpiteet!$E$88,0))/(1+$C$13)^EY$61</f>
        <v>217.88707404491356</v>
      </c>
      <c r="EZ67" s="29">
        <f ca="1">IF(AA$11="x",Toimenpiteet!$E$115,BZ67*(CZ67/1000)+(Satokasvi!$E$28-Satokasvi!$E$7)+IF(AA$8="x",Toimenpiteet!$E$29,0)+IF(AA$9="x",Toimenpiteet!$E$60,0)+IF(AA$10="x",Toimenpiteet!$E$88,0))/(1+$C$13)^EZ$61</f>
        <v>117.40406933947261</v>
      </c>
      <c r="FA67" s="29"/>
      <c r="FB67" s="29">
        <f t="shared" ca="1" si="48"/>
        <v>306.08633847487209</v>
      </c>
      <c r="FC67" s="29">
        <f t="shared" ca="1" si="49"/>
        <v>347.79456500374016</v>
      </c>
      <c r="FD67" s="29">
        <f t="shared" ca="1" si="50"/>
        <v>891.21396262863709</v>
      </c>
      <c r="FE67" s="29">
        <f t="shared" ca="1" si="51"/>
        <v>879.40130677092691</v>
      </c>
      <c r="FF67" s="29">
        <f t="shared" ca="1" si="52"/>
        <v>1083.3524646155108</v>
      </c>
      <c r="FG67" s="29">
        <f t="shared" ca="1" si="53"/>
        <v>1196.8768295867444</v>
      </c>
      <c r="FH67" s="29">
        <f t="shared" ca="1" si="54"/>
        <v>1484.9860652530001</v>
      </c>
      <c r="FI67" s="29">
        <f t="shared" ca="1" si="55"/>
        <v>1654.7482216549106</v>
      </c>
      <c r="FJ67" s="29">
        <f t="shared" ca="1" si="56"/>
        <v>1839.2121444702129</v>
      </c>
      <c r="FK67" s="29">
        <f t="shared" ca="1" si="57"/>
        <v>2291.0224057104215</v>
      </c>
      <c r="FL67" s="29">
        <f t="shared" ca="1" si="58"/>
        <v>2510.851250939736</v>
      </c>
      <c r="FM67" s="29">
        <f t="shared" ca="1" si="59"/>
        <v>2813.1704595499123</v>
      </c>
      <c r="FN67" s="29">
        <f t="shared" ca="1" si="60"/>
        <v>3144.3204662330522</v>
      </c>
      <c r="FO67" s="29">
        <f t="shared" ca="1" si="61"/>
        <v>3438.130932899594</v>
      </c>
      <c r="FP67" s="29">
        <f t="shared" ca="1" si="62"/>
        <v>3704.8606567192423</v>
      </c>
      <c r="FQ67" s="29">
        <f t="shared" ca="1" si="63"/>
        <v>3952.7206048303051</v>
      </c>
      <c r="FR67" s="29">
        <f t="shared" ca="1" si="64"/>
        <v>4154.7927370513607</v>
      </c>
      <c r="FS67" s="29">
        <f t="shared" ca="1" si="65"/>
        <v>4443.3352486412768</v>
      </c>
      <c r="FT67" s="29">
        <f t="shared" ca="1" si="66"/>
        <v>4576.1455952903871</v>
      </c>
      <c r="FU67" s="29">
        <f t="shared" ca="1" si="67"/>
        <v>4701.4751992626871</v>
      </c>
      <c r="FV67" s="29">
        <f t="shared" ca="1" si="68"/>
        <v>4956.2975250185891</v>
      </c>
      <c r="FW67" s="29">
        <f t="shared" ca="1" si="69"/>
        <v>5044.2850019644993</v>
      </c>
      <c r="FX67" s="29">
        <f t="shared" ca="1" si="70"/>
        <v>5201.4985546051439</v>
      </c>
      <c r="FY67" s="29">
        <f t="shared" ca="1" si="71"/>
        <v>5466.7429671401605</v>
      </c>
      <c r="FZ67" s="29">
        <f t="shared" ca="1" si="72"/>
        <v>5597.9376338430957</v>
      </c>
      <c r="GA67" s="29"/>
      <c r="GB67" s="29">
        <f t="shared" ca="1" si="73"/>
        <v>254.77866409053965</v>
      </c>
      <c r="GC67" s="29">
        <f t="shared" ca="1" si="74"/>
        <v>318.84092052702715</v>
      </c>
      <c r="GD67" s="29">
        <f t="shared" ca="1" si="23"/>
        <v>752.61736006361025</v>
      </c>
      <c r="GE67" s="29">
        <f t="shared" ca="1" si="24"/>
        <v>778.78965547606686</v>
      </c>
      <c r="GF67" s="29">
        <f t="shared" ca="1" si="25"/>
        <v>966.24211621113136</v>
      </c>
      <c r="GG67" s="29">
        <f t="shared" ca="1" si="26"/>
        <v>1085.2754806666078</v>
      </c>
      <c r="GH67" s="29">
        <f t="shared" ca="1" si="27"/>
        <v>1333.4065293753085</v>
      </c>
      <c r="GI67" s="29">
        <f t="shared" ca="1" si="28"/>
        <v>1492.3715856951451</v>
      </c>
      <c r="GJ67" s="29">
        <f t="shared" ca="1" si="29"/>
        <v>1661.3470110442277</v>
      </c>
      <c r="GK67" s="29">
        <f t="shared" ca="1" si="30"/>
        <v>2028.6310760380227</v>
      </c>
      <c r="GL67" s="29">
        <f t="shared" ca="1" si="31"/>
        <v>2222.1514716170745</v>
      </c>
      <c r="GM67" s="29">
        <f t="shared" ca="1" si="32"/>
        <v>2476.2785226832484</v>
      </c>
      <c r="GN67" s="29">
        <f t="shared" ca="1" si="33"/>
        <v>2751.0503201002916</v>
      </c>
      <c r="GO67" s="29">
        <f t="shared" ca="1" si="34"/>
        <v>2997.1811929056039</v>
      </c>
      <c r="GP67" s="29">
        <f t="shared" ca="1" si="35"/>
        <v>3222.3397491595065</v>
      </c>
      <c r="GQ67" s="29">
        <f t="shared" ca="1" si="36"/>
        <v>3432.6678621651718</v>
      </c>
      <c r="GR67" s="29">
        <f t="shared" ca="1" si="37"/>
        <v>3608.128597303391</v>
      </c>
      <c r="GS67" s="29">
        <f t="shared" ca="1" si="38"/>
        <v>3847.3024985004768</v>
      </c>
      <c r="GT67" s="29">
        <f t="shared" ca="1" si="39"/>
        <v>3969.7213334450253</v>
      </c>
      <c r="GU67" s="29">
        <f t="shared" ca="1" si="40"/>
        <v>4085.8825510452139</v>
      </c>
      <c r="GV67" s="29">
        <f t="shared" ca="1" si="41"/>
        <v>4297.8786692859203</v>
      </c>
      <c r="GW67" s="29">
        <f t="shared" ca="1" si="42"/>
        <v>4384.9056954433026</v>
      </c>
      <c r="GX67" s="29">
        <f t="shared" ca="1" si="43"/>
        <v>4522.8949808296438</v>
      </c>
      <c r="GY67" s="29">
        <f t="shared" ca="1" si="44"/>
        <v>4740.7820548745576</v>
      </c>
      <c r="GZ67" s="29">
        <f t="shared" ca="1" si="45"/>
        <v>4858.1861242140303</v>
      </c>
      <c r="HA67" s="29"/>
      <c r="HB67" s="29">
        <f t="shared" ca="1" si="76"/>
        <v>2291.0224057104215</v>
      </c>
      <c r="HC67" s="29">
        <f t="shared" ca="1" si="75"/>
        <v>2028.6310760380227</v>
      </c>
      <c r="HF67" s="60">
        <f>BI10</f>
        <v>-0.1</v>
      </c>
      <c r="HG67" s="28">
        <f>IF(HG$61&lt;$BI$9,$HF67/$BI$9*HG$61,$HF67/$BI$9*$BI$9)</f>
        <v>-0.01</v>
      </c>
      <c r="HH67" s="28">
        <f t="shared" ref="HH67:IE76" si="77">IF(HH$61&lt;$BI$9,$HF67/$BI$9*HH$61,$HF67/$BI$9*$BI$9)</f>
        <v>-0.02</v>
      </c>
      <c r="HI67" s="28">
        <f t="shared" si="77"/>
        <v>-0.03</v>
      </c>
      <c r="HJ67" s="28">
        <f t="shared" si="77"/>
        <v>-0.04</v>
      </c>
      <c r="HK67" s="28">
        <f t="shared" si="77"/>
        <v>-0.05</v>
      </c>
      <c r="HL67" s="28">
        <f t="shared" si="77"/>
        <v>-0.06</v>
      </c>
      <c r="HM67" s="28">
        <f t="shared" si="77"/>
        <v>-7.0000000000000007E-2</v>
      </c>
      <c r="HN67" s="28">
        <f t="shared" si="77"/>
        <v>-0.08</v>
      </c>
      <c r="HO67" s="28">
        <f t="shared" si="77"/>
        <v>-0.09</v>
      </c>
      <c r="HP67" s="28">
        <f t="shared" si="77"/>
        <v>-0.1</v>
      </c>
      <c r="HQ67" s="28">
        <f t="shared" si="77"/>
        <v>-0.1</v>
      </c>
      <c r="HR67" s="28">
        <f t="shared" si="77"/>
        <v>-0.1</v>
      </c>
      <c r="HS67" s="28">
        <f t="shared" si="77"/>
        <v>-0.1</v>
      </c>
      <c r="HT67" s="28">
        <f t="shared" si="77"/>
        <v>-0.1</v>
      </c>
      <c r="HU67" s="28">
        <f t="shared" si="77"/>
        <v>-0.1</v>
      </c>
      <c r="HV67" s="28">
        <f t="shared" si="77"/>
        <v>-0.1</v>
      </c>
      <c r="HW67" s="28">
        <f t="shared" si="77"/>
        <v>-0.1</v>
      </c>
      <c r="HX67" s="28">
        <f t="shared" si="77"/>
        <v>-0.1</v>
      </c>
      <c r="HY67" s="28">
        <f t="shared" si="77"/>
        <v>-0.1</v>
      </c>
      <c r="HZ67" s="28">
        <f t="shared" si="77"/>
        <v>-0.1</v>
      </c>
      <c r="IA67" s="28">
        <f t="shared" si="77"/>
        <v>-0.1</v>
      </c>
      <c r="IB67" s="28">
        <f t="shared" si="77"/>
        <v>-0.1</v>
      </c>
      <c r="IC67" s="28">
        <f t="shared" si="77"/>
        <v>-0.1</v>
      </c>
      <c r="ID67" s="28">
        <f t="shared" si="77"/>
        <v>-0.1</v>
      </c>
      <c r="IE67" s="28">
        <f t="shared" si="77"/>
        <v>-0.1</v>
      </c>
    </row>
    <row r="68" spans="2:239">
      <c r="B68" s="11">
        <f t="shared" ca="1" si="47"/>
        <v>0.71920294765887927</v>
      </c>
      <c r="C68" s="11">
        <f t="shared" ca="1" si="20"/>
        <v>9.5522584027462942E-2</v>
      </c>
      <c r="D68" s="11">
        <f t="shared" ca="1" si="20"/>
        <v>0.72146821275499895</v>
      </c>
      <c r="E68" s="11">
        <f t="shared" ca="1" si="20"/>
        <v>0.80937545365366648</v>
      </c>
      <c r="F68" s="11">
        <f t="shared" ca="1" si="20"/>
        <v>0.47724475261761723</v>
      </c>
      <c r="G68" s="11">
        <f t="shared" ca="1" si="20"/>
        <v>2.9875737797307234E-2</v>
      </c>
      <c r="H68" s="11">
        <f t="shared" ca="1" si="20"/>
        <v>0.1086291179972606</v>
      </c>
      <c r="I68" s="11">
        <f t="shared" ca="1" si="20"/>
        <v>0.3912493189954801</v>
      </c>
      <c r="J68" s="11">
        <f t="shared" ca="1" si="20"/>
        <v>0.15553064824832952</v>
      </c>
      <c r="K68" s="11">
        <f t="shared" ca="1" si="20"/>
        <v>0.96187273357640024</v>
      </c>
      <c r="L68" s="11">
        <f t="shared" ca="1" si="20"/>
        <v>0.74020436310615101</v>
      </c>
      <c r="M68" s="11">
        <f t="shared" ca="1" si="20"/>
        <v>0.71190765082719765</v>
      </c>
      <c r="N68" s="11">
        <f t="shared" ca="1" si="20"/>
        <v>0.52222584510017234</v>
      </c>
      <c r="O68" s="11">
        <f t="shared" ca="1" si="20"/>
        <v>0.36902967732389558</v>
      </c>
      <c r="P68" s="11">
        <f t="shared" ca="1" si="20"/>
        <v>0.90362221769932805</v>
      </c>
      <c r="Q68" s="11">
        <f t="shared" ca="1" si="20"/>
        <v>0.57772948410188263</v>
      </c>
      <c r="R68" s="11">
        <f t="shared" ca="1" si="20"/>
        <v>0.55982179821096667</v>
      </c>
      <c r="S68" s="11">
        <f t="shared" ca="1" si="20"/>
        <v>0.44729602310711958</v>
      </c>
      <c r="T68" s="11">
        <f t="shared" ca="1" si="21"/>
        <v>0.2241397070751745</v>
      </c>
      <c r="U68" s="11">
        <f t="shared" ca="1" si="21"/>
        <v>0.65241576991452921</v>
      </c>
      <c r="V68" s="11">
        <f t="shared" ca="1" si="21"/>
        <v>0.73340857888425914</v>
      </c>
      <c r="W68" s="11">
        <f t="shared" ca="1" si="21"/>
        <v>0.30516904300302627</v>
      </c>
      <c r="X68" s="11">
        <f t="shared" ca="1" si="21"/>
        <v>0.54510949672848152</v>
      </c>
      <c r="Y68" s="11">
        <f t="shared" ca="1" si="21"/>
        <v>3.0784896121207495E-2</v>
      </c>
      <c r="Z68" s="11">
        <f t="shared" ca="1" si="21"/>
        <v>0.53232383369809888</v>
      </c>
      <c r="AB68" s="5">
        <f ca="1">_xlfn.NORM.INV(B68,Satokasvi!$H$8,Satokasvi!$I$8)*_xlfn.BINOM.INV(1,(1-Satokasvi!$H$15),B68)</f>
        <v>3645.1188376259183</v>
      </c>
      <c r="AC68" s="5">
        <f ca="1">_xlfn.NORM.INV(C68,Satokasvi!$H$8,Satokasvi!$I$8)*_xlfn.BINOM.INV(1,(1-Satokasvi!$H$15),C68)</f>
        <v>3173.1266301688206</v>
      </c>
      <c r="AD68" s="5">
        <f ca="1">_xlfn.NORM.INV(D68,Satokasvi!$H$8,Satokasvi!$I$8)*_xlfn.BINOM.INV(1,(1-Satokasvi!$H$15),D68)</f>
        <v>3646.8021659084602</v>
      </c>
      <c r="AE68" s="5">
        <f ca="1">_xlfn.NORM.INV(E68,Satokasvi!$H$8,Satokasvi!$I$8)*_xlfn.BINOM.INV(1,(1-Satokasvi!$H$15),E68)</f>
        <v>3718.8992795091326</v>
      </c>
      <c r="AF68" s="5">
        <f ca="1">_xlfn.NORM.INV(F68,Satokasvi!$H$8,Satokasvi!$I$8)*_xlfn.BINOM.INV(1,(1-Satokasvi!$H$15),F68)</f>
        <v>3485.7325223587354</v>
      </c>
      <c r="AG68" s="5">
        <f ca="1">_xlfn.NORM.INV(G68,Satokasvi!$H$8,Satokasvi!$I$8)*_xlfn.BINOM.INV(1,(1-Satokasvi!$H$15),G68)</f>
        <v>0</v>
      </c>
      <c r="AH68" s="5">
        <f ca="1">_xlfn.NORM.INV(H68,Satokasvi!$H$8,Satokasvi!$I$8)*_xlfn.BINOM.INV(1,(1-Satokasvi!$H$15),H68)</f>
        <v>3191.537119049276</v>
      </c>
      <c r="AI68" s="5">
        <f ca="1">_xlfn.NORM.INV(I68,Satokasvi!$H$8,Satokasvi!$I$8)*_xlfn.BINOM.INV(1,(1-Satokasvi!$H$15),I68)</f>
        <v>3430.9839113213052</v>
      </c>
      <c r="AJ68" s="5">
        <f ca="1">_xlfn.NORM.INV(J68,Satokasvi!$H$8,Satokasvi!$I$8)*_xlfn.BINOM.INV(1,(1-Satokasvi!$H$15),J68)</f>
        <v>3246.7505943498895</v>
      </c>
      <c r="AK68" s="5">
        <f ca="1">_xlfn.NORM.INV(K68,Satokasvi!$H$8,Satokasvi!$I$8)*_xlfn.BINOM.INV(1,(1-Satokasvi!$H$15),K68)</f>
        <v>3943.2110412203206</v>
      </c>
      <c r="AL68" s="5">
        <f ca="1">_xlfn.NORM.INV(L68,Satokasvi!$H$8,Satokasvi!$I$8)*_xlfn.BINOM.INV(1,(1-Satokasvi!$H$15),L68)</f>
        <v>3660.9938933244275</v>
      </c>
      <c r="AM68" s="5">
        <f ca="1">_xlfn.NORM.INV(M68,Satokasvi!$H$8,Satokasvi!$I$8)*_xlfn.BINOM.INV(1,(1-Satokasvi!$H$15),M68)</f>
        <v>3639.741582840672</v>
      </c>
      <c r="AN68" s="5">
        <f ca="1">_xlfn.NORM.INV(N68,Satokasvi!$H$8,Satokasvi!$I$8)*_xlfn.BINOM.INV(1,(1-Satokasvi!$H$15),N68)</f>
        <v>3513.9351957669396</v>
      </c>
      <c r="AO68" s="5">
        <f ca="1">_xlfn.NORM.INV(O68,Satokasvi!$H$8,Satokasvi!$I$8)*_xlfn.BINOM.INV(1,(1-Satokasvi!$H$15),O68)</f>
        <v>3416.3939082541247</v>
      </c>
      <c r="AP68" s="5">
        <f ca="1">_xlfn.NORM.INV(P68,Satokasvi!$H$8,Satokasvi!$I$8)*_xlfn.BINOM.INV(1,(1-Satokasvi!$H$15),P68)</f>
        <v>3825.6176480252407</v>
      </c>
      <c r="AQ68" s="5">
        <f ca="1">_xlfn.NORM.INV(Q68,Satokasvi!$H$8,Satokasvi!$I$8)*_xlfn.BINOM.INV(1,(1-Satokasvi!$H$15),Q68)</f>
        <v>3549.0220820088884</v>
      </c>
      <c r="AR68" s="5">
        <f ca="1">_xlfn.NORM.INV(R68,Satokasvi!$H$8,Satokasvi!$I$8)*_xlfn.BINOM.INV(1,(1-Satokasvi!$H$15),R68)</f>
        <v>3537.629356441937</v>
      </c>
      <c r="AS68" s="5">
        <f ca="1">_xlfn.NORM.INV(S68,Satokasvi!$H$8,Satokasvi!$I$8)*_xlfn.BINOM.INV(1,(1-Satokasvi!$H$15),S68)</f>
        <v>3466.8760188211313</v>
      </c>
      <c r="AT68" s="5">
        <f ca="1">_xlfn.NORM.INV(T68,Satokasvi!$H$8,Satokasvi!$I$8)*_xlfn.BINOM.INV(1,(1-Satokasvi!$H$15),T68)</f>
        <v>3310.4283444422881</v>
      </c>
      <c r="AU68" s="5">
        <f ca="1">_xlfn.NORM.INV(U68,Satokasvi!$H$8,Satokasvi!$I$8)*_xlfn.BINOM.INV(1,(1-Satokasvi!$H$15),U68)</f>
        <v>3597.9626991047271</v>
      </c>
      <c r="AV68" s="5">
        <f ca="1">_xlfn.NORM.INV(V68,Satokasvi!$H$8,Satokasvi!$I$8)*_xlfn.BINOM.INV(1,(1-Satokasvi!$H$15),V68)</f>
        <v>3655.7886844021323</v>
      </c>
      <c r="AW68" s="5">
        <f ca="1">_xlfn.NORM.INV(W68,Satokasvi!$H$8,Satokasvi!$I$8)*_xlfn.BINOM.INV(1,(1-Satokasvi!$H$15),W68)</f>
        <v>3372.6022698277834</v>
      </c>
      <c r="AX68" s="5">
        <f ca="1">_xlfn.NORM.INV(X68,Satokasvi!$H$8,Satokasvi!$I$8)*_xlfn.BINOM.INV(1,(1-Satokasvi!$H$15),X68)</f>
        <v>3528.3286929259084</v>
      </c>
      <c r="AY68" s="5">
        <f ca="1">_xlfn.NORM.INV(Y68,Satokasvi!$H$8,Satokasvi!$I$8)*_xlfn.BINOM.INV(1,(1-Satokasvi!$H$15),Y68)</f>
        <v>0</v>
      </c>
      <c r="AZ68" s="5">
        <f ca="1">_xlfn.NORM.INV(Z68,Satokasvi!$H$8,Satokasvi!$I$8)*_xlfn.BINOM.INV(1,(1-Satokasvi!$H$15),Z68)</f>
        <v>3520.2781728705322</v>
      </c>
      <c r="BB68" s="5">
        <f ca="1">IF(C$11="x",0,_xlfn.NORM.INV(B68,Satokasvi!$H$8,Satokasvi!$I$8)*IF(C$8="x",(1+Toimenpiteet!$C$7),1)*IF(C$9="x",(1+Toimenpiteet!$C$34),1)*(1+C$30)*_xlfn.BINOM.INV(1,(1-(Satokasvi!$H$15*(1+C$41))),B68))</f>
        <v>2642.856962032296</v>
      </c>
      <c r="BC68" s="5">
        <f ca="1">IF(D$11="x",0,_xlfn.NORM.INV(C68,Satokasvi!$H$8,Satokasvi!$I$8)*IF(D$8="x",(1+Toimenpiteet!$C$7),1)*IF(D$9="x",(1+Toimenpiteet!$C$34),1)*(1+D$30)*_xlfn.BINOM.INV(1,(1-(Satokasvi!$H$15*(1+D$41))),C68))</f>
        <v>2316.6362901536527</v>
      </c>
      <c r="BD68" s="5">
        <f ca="1">IF(E$11="x",0,_xlfn.NORM.INV(D68,Satokasvi!$H$8,Satokasvi!$I$8)*IF(E$8="x",(1+Toimenpiteet!$C$7),1)*IF(E$9="x",(1+Toimenpiteet!$C$34),1)*(1+E$30)*_xlfn.BINOM.INV(1,(1-(Satokasvi!$H$15*(1+E$41))),D68))</f>
        <v>2680.8372082026276</v>
      </c>
      <c r="BE68" s="5">
        <f ca="1">IF(F$11="x",0,_xlfn.NORM.INV(E68,Satokasvi!$H$8,Satokasvi!$I$8)*IF(F$8="x",(1+Toimenpiteet!$C$7),1)*IF(F$9="x",(1+Toimenpiteet!$C$34),1)*(1+F$30)*_xlfn.BINOM.INV(1,(1-(Satokasvi!$H$15*(1+F$41))),E68))</f>
        <v>2752.5804907214797</v>
      </c>
      <c r="BF68" s="5">
        <f ca="1">IF(G$11="x",0,_xlfn.NORM.INV(F68,Satokasvi!$H$8,Satokasvi!$I$8)*IF(G$8="x",(1+Toimenpiteet!$C$7),1)*IF(G$9="x",(1+Toimenpiteet!$C$34),1)*(1+G$30)*_xlfn.BINOM.INV(1,(1-(Satokasvi!$H$15*(1+G$41))),F68))</f>
        <v>2597.5678756617299</v>
      </c>
      <c r="BG68" s="5">
        <f ca="1">IF(H$11="x",0,_xlfn.NORM.INV(G68,Satokasvi!$H$8,Satokasvi!$I$8)*IF(H$8="x",(1+Toimenpiteet!$C$7),1)*IF(H$9="x",(1+Toimenpiteet!$C$34),1)*(1+H$30)*_xlfn.BINOM.INV(1,(1-(Satokasvi!$H$15*(1+H$41))),G68))</f>
        <v>0</v>
      </c>
      <c r="BH68" s="5">
        <f ca="1">IF(I$11="x",0,_xlfn.NORM.INV(H68,Satokasvi!$H$8,Satokasvi!$I$8)*IF(I$8="x",(1+Toimenpiteet!$C$7),1)*IF(I$9="x",(1+Toimenpiteet!$C$34),1)*(1+I$30)*_xlfn.BINOM.INV(1,(1-(Satokasvi!$H$15*(1+I$41))),H68))</f>
        <v>2378.3334611155205</v>
      </c>
      <c r="BI68" s="5">
        <f ca="1">IF(J$11="x",0,_xlfn.NORM.INV(I68,Satokasvi!$H$8,Satokasvi!$I$8)*IF(J$8="x",(1+Toimenpiteet!$C$7),1)*IF(J$9="x",(1+Toimenpiteet!$C$34),1)*(1+J$30)*_xlfn.BINOM.INV(1,(1-(Satokasvi!$H$15*(1+J$41))),I68))</f>
        <v>2556.7692107166363</v>
      </c>
      <c r="BJ68" s="5">
        <f ca="1">IF(K$11="x",0,_xlfn.NORM.INV(J68,Satokasvi!$H$8,Satokasvi!$I$8)*IF(K$8="x",(1+Toimenpiteet!$C$7),1)*IF(K$9="x",(1+Toimenpiteet!$C$34),1)*(1+K$30)*_xlfn.BINOM.INV(1,(1-(Satokasvi!$H$15*(1+K$41))),J68))</f>
        <v>2419.4785429095373</v>
      </c>
      <c r="BK68" s="5">
        <f ca="1">IF(L$11="x",0,_xlfn.NORM.INV(K68,Satokasvi!$H$8,Satokasvi!$I$8)*IF(L$8="x",(1+Toimenpiteet!$C$7),1)*IF(L$9="x",(1+Toimenpiteet!$C$34),1)*(1+L$30)*_xlfn.BINOM.INV(1,(1-(Satokasvi!$H$15*(1+L$41))),K68))</f>
        <v>2938.480867917383</v>
      </c>
      <c r="BL68" s="5">
        <f ca="1">IF(M$11="x",0,_xlfn.NORM.INV(L68,Satokasvi!$H$8,Satokasvi!$I$8)*IF(M$8="x",(1+Toimenpiteet!$C$7),1)*IF(M$9="x",(1+Toimenpiteet!$C$34),1)*(1+M$30)*_xlfn.BINOM.INV(1,(1-(Satokasvi!$H$15*(1+M$41))),L68))</f>
        <v>2728.1726493053634</v>
      </c>
      <c r="BM68" s="5">
        <f ca="1">IF(N$11="x",0,_xlfn.NORM.INV(M68,Satokasvi!$H$8,Satokasvi!$I$8)*IF(N$8="x",(1+Toimenpiteet!$C$7),1)*IF(N$9="x",(1+Toimenpiteet!$C$34),1)*(1+N$30)*_xlfn.BINOM.INV(1,(1-(Satokasvi!$H$15*(1+N$41))),M68))</f>
        <v>2712.3354275328688</v>
      </c>
      <c r="BN68" s="5">
        <f ca="1">IF(O$11="x",0,_xlfn.NORM.INV(N68,Satokasvi!$H$8,Satokasvi!$I$8)*IF(O$8="x",(1+Toimenpiteet!$C$7),1)*IF(O$9="x",(1+Toimenpiteet!$C$34),1)*(1+O$30)*_xlfn.BINOM.INV(1,(1-(Satokasvi!$H$15*(1+O$41))),N68))</f>
        <v>2618.5845078855236</v>
      </c>
      <c r="BO68" s="5">
        <f ca="1">IF(P$11="x",0,_xlfn.NORM.INV(O68,Satokasvi!$H$8,Satokasvi!$I$8)*IF(P$8="x",(1+Toimenpiteet!$C$7),1)*IF(P$9="x",(1+Toimenpiteet!$C$34),1)*(1+P$30)*_xlfn.BINOM.INV(1,(1-(Satokasvi!$H$15*(1+P$41))),O68))</f>
        <v>2545.8967404309738</v>
      </c>
      <c r="BP68" s="5">
        <f ca="1">IF(Q$11="x",0,_xlfn.NORM.INV(P68,Satokasvi!$H$8,Satokasvi!$I$8)*IF(Q$8="x",(1+Toimenpiteet!$C$7),1)*IF(Q$9="x",(1+Toimenpiteet!$C$34),1)*(1+Q$30)*_xlfn.BINOM.INV(1,(1-(Satokasvi!$H$15*(1+Q$41))),P68))</f>
        <v>2850.850271308409</v>
      </c>
      <c r="BQ68" s="5">
        <f ca="1">IF(R$11="x",0,_xlfn.NORM.INV(Q68,Satokasvi!$H$8,Satokasvi!$I$8)*IF(R$8="x",(1+Toimenpiteet!$C$7),1)*IF(R$9="x",(1+Toimenpiteet!$C$34),1)*(1+R$30)*_xlfn.BINOM.INV(1,(1-(Satokasvi!$H$15*(1+R$41))),Q68))</f>
        <v>2644.7312555130238</v>
      </c>
      <c r="BR68" s="5">
        <f ca="1">IF(S$11="x",0,_xlfn.NORM.INV(R68,Satokasvi!$H$8,Satokasvi!$I$8)*IF(S$8="x",(1+Toimenpiteet!$C$7),1)*IF(S$9="x",(1+Toimenpiteet!$C$34),1)*(1+S$30)*_xlfn.BINOM.INV(1,(1-(Satokasvi!$H$15*(1+S$41))),R68))</f>
        <v>2636.2413964205311</v>
      </c>
      <c r="BS68" s="5">
        <f ca="1">IF(T$11="x",0,_xlfn.NORM.INV(S68,Satokasvi!$H$8,Satokasvi!$I$8)*IF(T$8="x",(1+Toimenpiteet!$C$7),1)*IF(T$9="x",(1+Toimenpiteet!$C$34),1)*(1+T$30)*_xlfn.BINOM.INV(1,(1-(Satokasvi!$H$15*(1+T$41))),S68))</f>
        <v>2583.5160092255069</v>
      </c>
      <c r="BT68" s="5">
        <f ca="1">IF(U$11="x",0,_xlfn.NORM.INV(T68,Satokasvi!$H$8,Satokasvi!$I$8)*IF(U$8="x",(1+Toimenpiteet!$C$7),1)*IF(U$9="x",(1+Toimenpiteet!$C$34),1)*(1+U$30)*_xlfn.BINOM.INV(1,(1-(Satokasvi!$H$15*(1+U$41))),T68))</f>
        <v>2466.9312022783929</v>
      </c>
      <c r="BU68" s="5">
        <f ca="1">IF(V$11="x",0,_xlfn.NORM.INV(U68,Satokasvi!$H$8,Satokasvi!$I$8)*IF(V$8="x",(1+Toimenpiteet!$C$7),1)*IF(V$9="x",(1+Toimenpiteet!$C$34),1)*(1+V$30)*_xlfn.BINOM.INV(1,(1-(Satokasvi!$H$15*(1+V$41))),U68))</f>
        <v>2681.2018033728427</v>
      </c>
      <c r="BV68" s="5">
        <f ca="1">IF(W$11="x",0,_xlfn.NORM.INV(V68,Satokasvi!$H$8,Satokasvi!$I$8)*IF(W$8="x",(1+Toimenpiteet!$C$7),1)*IF(W$9="x",(1+Toimenpiteet!$C$34),1)*(1+W$30)*_xlfn.BINOM.INV(1,(1-(Satokasvi!$H$15*(1+W$41))),V68))</f>
        <v>2724.2937276164689</v>
      </c>
      <c r="BW68" s="5">
        <f ca="1">IF(X$11="x",0,_xlfn.NORM.INV(W68,Satokasvi!$H$8,Satokasvi!$I$8)*IF(X$8="x",(1+Toimenpiteet!$C$7),1)*IF(X$9="x",(1+Toimenpiteet!$C$34),1)*(1+X$30)*_xlfn.BINOM.INV(1,(1-(Satokasvi!$H$15*(1+X$41))),W68))</f>
        <v>2513.2632114756643</v>
      </c>
      <c r="BX68" s="5">
        <f ca="1">IF(Y$11="x",0,_xlfn.NORM.INV(X68,Satokasvi!$H$8,Satokasvi!$I$8)*IF(Y$8="x",(1+Toimenpiteet!$C$7),1)*IF(Y$9="x",(1+Toimenpiteet!$C$34),1)*(1+Y$30)*_xlfn.BINOM.INV(1,(1-(Satokasvi!$H$15*(1+Y$41))),X68))</f>
        <v>2629.310541968387</v>
      </c>
      <c r="BY68" s="5">
        <f ca="1">IF(Z$11="x",0,_xlfn.NORM.INV(Y68,Satokasvi!$H$8,Satokasvi!$I$8)*IF(Z$8="x",(1+Toimenpiteet!$C$7),1)*IF(Z$9="x",(1+Toimenpiteet!$C$34),1)*(1+Z$30)*_xlfn.BINOM.INV(1,(1-(Satokasvi!$H$15*(1+Z$41))),Y68))</f>
        <v>0</v>
      </c>
      <c r="BZ68" s="5">
        <f ca="1">IF(AA$11="x",0,_xlfn.NORM.INV(Z68,Satokasvi!$H$8,Satokasvi!$I$8)*IF(AA$8="x",(1+Toimenpiteet!$C$7),1)*IF(AA$9="x",(1+Toimenpiteet!$C$34),1)*(1+AA$30)*_xlfn.BINOM.INV(1,(1-(Satokasvi!$H$15*(1+AA$41))),Z68))</f>
        <v>2623.3112944231211</v>
      </c>
      <c r="CB68" s="27">
        <f ca="1">_xlfn.NORM.INV(RAND(),Satokasvi!$H$13,Satokasvi!$I$13)</f>
        <v>283.40133924317354</v>
      </c>
      <c r="CC68" s="27">
        <f ca="1">_xlfn.NORM.INV(RAND(),Satokasvi!$H$13,Satokasvi!$I$13)</f>
        <v>199.88836588879542</v>
      </c>
      <c r="CD68" s="27">
        <f ca="1">_xlfn.NORM.INV(RAND(),Satokasvi!$H$13,Satokasvi!$I$13)</f>
        <v>223.70840574738219</v>
      </c>
      <c r="CE68" s="27">
        <f ca="1">_xlfn.NORM.INV(RAND(),Satokasvi!$H$13,Satokasvi!$I$13)</f>
        <v>242.42974745437971</v>
      </c>
      <c r="CF68" s="27">
        <f ca="1">_xlfn.NORM.INV(RAND(),Satokasvi!$H$13,Satokasvi!$I$13)</f>
        <v>269.75072691827052</v>
      </c>
      <c r="CG68" s="27">
        <f ca="1">_xlfn.NORM.INV(RAND(),Satokasvi!$H$13,Satokasvi!$I$13)</f>
        <v>185.70827427314188</v>
      </c>
      <c r="CH68" s="27">
        <f ca="1">_xlfn.NORM.INV(RAND(),Satokasvi!$H$13,Satokasvi!$I$13)</f>
        <v>256.85738360611998</v>
      </c>
      <c r="CI68" s="27">
        <f ca="1">_xlfn.NORM.INV(RAND(),Satokasvi!$H$13,Satokasvi!$I$13)</f>
        <v>211.19493907982201</v>
      </c>
      <c r="CJ68" s="27">
        <f ca="1">_xlfn.NORM.INV(RAND(),Satokasvi!$H$13,Satokasvi!$I$13)</f>
        <v>152.67233037836831</v>
      </c>
      <c r="CK68" s="27">
        <f ca="1">_xlfn.NORM.INV(RAND(),Satokasvi!$H$13,Satokasvi!$I$13)</f>
        <v>248.54917571398241</v>
      </c>
      <c r="CL68" s="27">
        <f ca="1">_xlfn.NORM.INV(RAND(),Satokasvi!$H$13,Satokasvi!$I$13)</f>
        <v>238.6886235726752</v>
      </c>
      <c r="CM68" s="27">
        <f ca="1">_xlfn.NORM.INV(RAND(),Satokasvi!$H$13,Satokasvi!$I$13)</f>
        <v>252.92377277164078</v>
      </c>
      <c r="CN68" s="27">
        <f ca="1">_xlfn.NORM.INV(RAND(),Satokasvi!$H$13,Satokasvi!$I$13)</f>
        <v>236.97713880282089</v>
      </c>
      <c r="CO68" s="27">
        <f ca="1">_xlfn.NORM.INV(RAND(),Satokasvi!$H$13,Satokasvi!$I$13)</f>
        <v>179.79854985043093</v>
      </c>
      <c r="CP68" s="27">
        <f ca="1">_xlfn.NORM.INV(RAND(),Satokasvi!$H$13,Satokasvi!$I$13)</f>
        <v>196.07662378568054</v>
      </c>
      <c r="CQ68" s="27">
        <f ca="1">_xlfn.NORM.INV(RAND(),Satokasvi!$H$13,Satokasvi!$I$13)</f>
        <v>221.55892411445424</v>
      </c>
      <c r="CR68" s="27">
        <f ca="1">_xlfn.NORM.INV(RAND(),Satokasvi!$H$13,Satokasvi!$I$13)</f>
        <v>169.62771767069449</v>
      </c>
      <c r="CS68" s="27">
        <f ca="1">_xlfn.NORM.INV(RAND(),Satokasvi!$H$13,Satokasvi!$I$13)</f>
        <v>41.633787192189033</v>
      </c>
      <c r="CT68" s="27">
        <f ca="1">_xlfn.NORM.INV(RAND(),Satokasvi!$H$13,Satokasvi!$I$13)</f>
        <v>209.7150937622296</v>
      </c>
      <c r="CU68" s="27">
        <f ca="1">_xlfn.NORM.INV(RAND(),Satokasvi!$H$13,Satokasvi!$I$13)</f>
        <v>179.16710098180135</v>
      </c>
      <c r="CV68" s="27">
        <f ca="1">_xlfn.NORM.INV(RAND(),Satokasvi!$H$13,Satokasvi!$I$13)</f>
        <v>221.5173066760135</v>
      </c>
      <c r="CW68" s="27">
        <f ca="1">_xlfn.NORM.INV(RAND(),Satokasvi!$H$13,Satokasvi!$I$13)</f>
        <v>243.63179664812529</v>
      </c>
      <c r="CX68" s="27">
        <f ca="1">_xlfn.NORM.INV(RAND(),Satokasvi!$H$13,Satokasvi!$I$13)</f>
        <v>270.65620803039229</v>
      </c>
      <c r="CY68" s="27">
        <f ca="1">_xlfn.NORM.INV(RAND(),Satokasvi!$H$13,Satokasvi!$I$13)</f>
        <v>236.44694402531076</v>
      </c>
      <c r="CZ68" s="27">
        <f ca="1">_xlfn.NORM.INV(RAND(),Satokasvi!$H$13,Satokasvi!$I$13)</f>
        <v>251.75438708949588</v>
      </c>
      <c r="DB68" s="29">
        <f ca="1">(AB68*(CB68/1000)+(Satokasvi!$E$28-Satokasvi!$E$7))/(1+$C$13)^DB$61</f>
        <v>652.45782551816035</v>
      </c>
      <c r="DC68" s="29">
        <f ca="1">(AC68*(CC68/1000)+(Satokasvi!$E$28-Satokasvi!$E$7))/(1+$C$13)^DC$61</f>
        <v>257.58421798724248</v>
      </c>
      <c r="DD68" s="29">
        <f ca="1">(AD68*(CD68/1000)+(Satokasvi!$E$28-Satokasvi!$E$7))/(1+$C$13)^DD$61</f>
        <v>416.22500277881107</v>
      </c>
      <c r="DE68" s="29">
        <f ca="1">(AE68*(CE68/1000)+(Satokasvi!$E$28-Satokasvi!$E$7))/(1+$C$13)^DE$61</f>
        <v>480.29105444290008</v>
      </c>
      <c r="DF68" s="29">
        <f ca="1">(AF68*(CF68/1000)+(Satokasvi!$E$28-Satokasvi!$E$7))/(1+$C$13)^DF$61</f>
        <v>499.69105200485859</v>
      </c>
      <c r="DG68" s="29">
        <f ca="1">(AG68*(CG68/1000)+(Satokasvi!$E$28-Satokasvi!$E$7))/(1+$C$13)^DG$61</f>
        <v>-302.33181666279927</v>
      </c>
      <c r="DH68" s="29">
        <f ca="1">(AH68*(CH68/1000)+(Satokasvi!$E$28-Satokasvi!$E$7))/(1+$C$13)^DH$61</f>
        <v>373.0218902751667</v>
      </c>
      <c r="DI68" s="29">
        <f ca="1">(AI68*(CI68/1000)+(Satokasvi!$E$28-Satokasvi!$E$7))/(1+$C$13)^DI$61</f>
        <v>287.03427992004606</v>
      </c>
      <c r="DJ68" s="29">
        <f ca="1">(AJ68*(CJ68/1000)+(Satokasvi!$E$28-Satokasvi!$E$7))/(1+$C$13)^DJ$61</f>
        <v>103.22788747195521</v>
      </c>
      <c r="DK68" s="29">
        <f ca="1">(AK68*(CK68/1000)+(Satokasvi!$E$28-Satokasvi!$E$7))/(1+$C$13)^DK$61</f>
        <v>460.65504035579846</v>
      </c>
      <c r="DL68" s="29">
        <f ca="1">(AL68*(CL68/1000)+(Satokasvi!$E$28-Satokasvi!$E$7))/(1+$C$13)^DL$61</f>
        <v>370.48478884365176</v>
      </c>
      <c r="DM68" s="29">
        <f ca="1">(AM68*(CM68/1000)+(Satokasvi!$E$28-Satokasvi!$E$7))/(1+$C$13)^DM$61</f>
        <v>392.47617058964636</v>
      </c>
      <c r="DN68" s="29">
        <f ca="1">(AN68*(CN68/1000)+(Satokasvi!$E$28-Satokasvi!$E$7))/(1+$C$13)^DN$61</f>
        <v>321.2199381672134</v>
      </c>
      <c r="DO68" s="29">
        <f ca="1">(AO68*(CO68/1000)+(Satokasvi!$E$28-Satokasvi!$E$7))/(1+$C$13)^DO$61</f>
        <v>167.4364609651156</v>
      </c>
      <c r="DP68" s="29">
        <f ca="1">(AP68*(CP68/1000)+(Satokasvi!$E$28-Satokasvi!$E$7))/(1+$C$13)^DP$61</f>
        <v>249.75759324202687</v>
      </c>
      <c r="DQ68" s="29">
        <f ca="1">(AQ68*(CQ68/1000)+(Satokasvi!$E$28-Satokasvi!$E$7))/(1+$C$13)^DQ$61</f>
        <v>265.04381348852229</v>
      </c>
      <c r="DR68" s="29">
        <f ca="1">(AR68*(CR68/1000)+(Satokasvi!$E$28-Satokasvi!$E$7))/(1+$C$13)^DR$61</f>
        <v>144.64732805981083</v>
      </c>
      <c r="DS68" s="29">
        <f ca="1">(AS68*(CS68/1000)+(Satokasvi!$E$28-Satokasvi!$E$7))/(1+$C$13)^DS$61</f>
        <v>-127.26539829583707</v>
      </c>
      <c r="DT68" s="29">
        <f ca="1">(AT68*(CT68/1000)+(Satokasvi!$E$28-Satokasvi!$E$7))/(1+$C$13)^DT$61</f>
        <v>190.04598818639172</v>
      </c>
      <c r="DU68" s="29">
        <f ca="1">(AU68*(CU68/1000)+(Satokasvi!$E$28-Satokasvi!$E$7))/(1+$C$13)^DU$61</f>
        <v>157.04267865382465</v>
      </c>
      <c r="DV68" s="29">
        <f ca="1">(AV68*(CV68/1000)+(Satokasvi!$E$28-Satokasvi!$E$7))/(1+$C$13)^DV$61</f>
        <v>241.26311497698393</v>
      </c>
      <c r="DW68" s="29">
        <f ca="1">(AW68*(CW68/1000)+(Satokasvi!$E$28-Satokasvi!$E$7))/(1+$C$13)^DW$61</f>
        <v>240.42186254007117</v>
      </c>
      <c r="DX68" s="29">
        <f ca="1">(AX68*(CX68/1000)+(Satokasvi!$E$28-Satokasvi!$E$7))/(1+$C$13)^DX$61</f>
        <v>300.95669045341106</v>
      </c>
      <c r="DY68" s="29">
        <f ca="1">(AY68*(CY68/1000)+(Satokasvi!$E$28-Satokasvi!$E$7))/(1+$C$13)^DY$61</f>
        <v>-177.58807881856291</v>
      </c>
      <c r="DZ68" s="29">
        <f ca="1">(AZ68*(CZ68/1000)+(Satokasvi!$E$28-Satokasvi!$E$7))/(1+$C$13)^DZ$61</f>
        <v>250.86016351423439</v>
      </c>
      <c r="EB68" s="29">
        <f ca="1">IF(C$11="x",Toimenpiteet!$E$115,BB68*(CB68/1000)+(Satokasvi!$E$28-Satokasvi!$E$7)+IF(C$8="x",Toimenpiteet!$E$29,0)+IF(C$9="x",Toimenpiteet!$E$60,0)+IF(C$10="x",Toimenpiteet!$E$88,0))/(1+$C$13)^EB$61</f>
        <v>505.91184705640552</v>
      </c>
      <c r="EC68" s="29">
        <f ca="1">IF(D$11="x",Toimenpiteet!$E$115,BC68*(CC68/1000)+(Satokasvi!$E$28-Satokasvi!$E$7)+IF(D$8="x",Toimenpiteet!$E$29,0)+IF(D$9="x",Toimenpiteet!$E$60,0)+IF(D$10="x",Toimenpiteet!$E$88,0))/(1+$C$13)^EC$61</f>
        <v>221.66900028041752</v>
      </c>
      <c r="ED68" s="29">
        <f ca="1">IF(E$11="x",Toimenpiteet!$E$115,BD68*(CD68/1000)+(Satokasvi!$E$28-Satokasvi!$E$7)+IF(E$8="x",Toimenpiteet!$E$29,0)+IF(E$9="x",Toimenpiteet!$E$60,0)+IF(E$10="x",Toimenpiteet!$E$88,0))/(1+$C$13)^ED$61</f>
        <v>340.27329599732849</v>
      </c>
      <c r="EE68" s="29">
        <f ca="1">IF(F$11="x",Toimenpiteet!$E$115,BE68*(CE68/1000)+(Satokasvi!$E$28-Satokasvi!$E$7)+IF(F$8="x",Toimenpiteet!$E$29,0)+IF(F$9="x",Toimenpiteet!$E$60,0)+IF(F$10="x",Toimenpiteet!$E$88,0))/(1+$C$13)^EE$61</f>
        <v>390.40777762855618</v>
      </c>
      <c r="EF68" s="29">
        <f ca="1">IF(G$11="x",Toimenpiteet!$E$115,BF68*(CF68/1000)+(Satokasvi!$E$28-Satokasvi!$E$7)+IF(G$8="x",Toimenpiteet!$E$29,0)+IF(G$9="x",Toimenpiteet!$E$60,0)+IF(G$10="x",Toimenpiteet!$E$88,0))/(1+$C$13)^EF$61</f>
        <v>407.83782986330124</v>
      </c>
      <c r="EG68" s="29">
        <f ca="1">IF(H$11="x",Toimenpiteet!$E$115,BG68*(CG68/1000)+(Satokasvi!$E$28-Satokasvi!$E$7)+IF(H$8="x",Toimenpiteet!$E$29,0)+IF(H$9="x",Toimenpiteet!$E$60,0)+IF(H$10="x",Toimenpiteet!$E$88,0))/(1+$C$13)^EG$61</f>
        <v>-190.86266209820482</v>
      </c>
      <c r="EH68" s="29">
        <f ca="1">IF(I$11="x",Toimenpiteet!$E$115,BH68*(CH68/1000)+(Satokasvi!$E$28-Satokasvi!$E$7)+IF(I$8="x",Toimenpiteet!$E$29,0)+IF(I$9="x",Toimenpiteet!$E$60,0)+IF(I$10="x",Toimenpiteet!$E$88,0))/(1+$C$13)^EH$61</f>
        <v>311.40795892326116</v>
      </c>
      <c r="EI68" s="29">
        <f ca="1">IF(J$11="x",Toimenpiteet!$E$115,BI68*(CI68/1000)+(Satokasvi!$E$28-Satokasvi!$E$7)+IF(J$8="x",Toimenpiteet!$E$29,0)+IF(J$9="x",Toimenpiteet!$E$60,0)+IF(J$10="x",Toimenpiteet!$E$88,0))/(1+$C$13)^EI$61</f>
        <v>246.35624276555129</v>
      </c>
      <c r="EJ68" s="29">
        <f ca="1">IF(K$11="x",Toimenpiteet!$E$115,BJ68*(CJ68/1000)+(Satokasvi!$E$28-Satokasvi!$E$7)+IF(K$8="x",Toimenpiteet!$E$29,0)+IF(K$9="x",Toimenpiteet!$E$60,0)+IF(K$10="x",Toimenpiteet!$E$88,0))/(1+$C$13)^EJ$61</f>
        <v>108.43833181122037</v>
      </c>
      <c r="EK68" s="29">
        <f ca="1">IF(L$11="x",Toimenpiteet!$E$115,BK68*(CK68/1000)+(Satokasvi!$E$28-Satokasvi!$E$7)+IF(L$8="x",Toimenpiteet!$E$29,0)+IF(L$9="x",Toimenpiteet!$E$60,0)+IF(L$10="x",Toimenpiteet!$E$88,0))/(1+$C$13)^EK$61</f>
        <v>373.8751943907327</v>
      </c>
      <c r="EL68" s="29">
        <f ca="1">IF(M$11="x",Toimenpiteet!$E$115,BL68*(CL68/1000)+(Satokasvi!$E$28-Satokasvi!$E$7)+IF(M$8="x",Toimenpiteet!$E$29,0)+IF(M$9="x",Toimenpiteet!$E$60,0)+IF(M$10="x",Toimenpiteet!$E$88,0))/(1+$C$13)^EL$61</f>
        <v>305.7892047604559</v>
      </c>
      <c r="EM68" s="29">
        <f ca="1">IF(N$11="x",Toimenpiteet!$E$115,BM68*(CM68/1000)+(Satokasvi!$E$28-Satokasvi!$E$7)+IF(N$8="x",Toimenpiteet!$E$29,0)+IF(N$9="x",Toimenpiteet!$E$60,0)+IF(N$10="x",Toimenpiteet!$E$88,0))/(1+$C$13)^EM$61</f>
        <v>321.31201913327504</v>
      </c>
      <c r="EN68" s="29">
        <f ca="1">IF(O$11="x",Toimenpiteet!$E$115,BN68*(CN68/1000)+(Satokasvi!$E$28-Satokasvi!$E$7)+IF(O$8="x",Toimenpiteet!$E$29,0)+IF(O$9="x",Toimenpiteet!$E$60,0)+IF(O$10="x",Toimenpiteet!$E$88,0))/(1+$C$13)^EN$61</f>
        <v>267.37191035897501</v>
      </c>
      <c r="EO68" s="29">
        <f ca="1">IF(P$11="x",Toimenpiteet!$E$115,BO68*(CO68/1000)+(Satokasvi!$E$28-Satokasvi!$E$7)+IF(P$8="x",Toimenpiteet!$E$29,0)+IF(P$9="x",Toimenpiteet!$E$60,0)+IF(P$10="x",Toimenpiteet!$E$88,0))/(1+$C$13)^EO$61</f>
        <v>151.9569637566095</v>
      </c>
      <c r="EP68" s="29">
        <f ca="1">IF(Q$11="x",Toimenpiteet!$E$115,BP68*(CP68/1000)+(Satokasvi!$E$28-Satokasvi!$E$7)+IF(Q$8="x",Toimenpiteet!$E$29,0)+IF(Q$9="x",Toimenpiteet!$E$60,0)+IF(Q$10="x",Toimenpiteet!$E$88,0))/(1+$C$13)^EP$61</f>
        <v>212.5109245474587</v>
      </c>
      <c r="EQ68" s="29">
        <f ca="1">IF(R$11="x",Toimenpiteet!$E$115,BQ68*(CQ68/1000)+(Satokasvi!$E$28-Satokasvi!$E$7)+IF(R$8="x",Toimenpiteet!$E$29,0)+IF(R$9="x",Toimenpiteet!$E$60,0)+IF(R$10="x",Toimenpiteet!$E$88,0))/(1+$C$13)^EQ$61</f>
        <v>223.13352948494813</v>
      </c>
      <c r="ER68" s="29">
        <f ca="1">IF(S$11="x",Toimenpiteet!$E$115,BR68*(CR68/1000)+(Satokasvi!$E$28-Satokasvi!$E$7)+IF(S$8="x",Toimenpiteet!$E$29,0)+IF(S$9="x",Toimenpiteet!$E$60,0)+IF(S$10="x",Toimenpiteet!$E$88,0))/(1+$C$13)^ER$61</f>
        <v>132.66777107725963</v>
      </c>
      <c r="ES68" s="29">
        <f ca="1">IF(T$11="x",Toimenpiteet!$E$115,BS68*(CS68/1000)+(Satokasvi!$E$28-Satokasvi!$E$7)+IF(T$8="x",Toimenpiteet!$E$29,0)+IF(T$9="x",Toimenpiteet!$E$60,0)+IF(T$10="x",Toimenpiteet!$E$88,0))/(1+$C$13)^ES$61</f>
        <v>-70.686153249777561</v>
      </c>
      <c r="ET68" s="29">
        <f ca="1">IF(U$11="x",Toimenpiteet!$E$115,BT68*(CT68/1000)+(Satokasvi!$E$28-Satokasvi!$E$7)+IF(U$8="x",Toimenpiteet!$E$29,0)+IF(U$9="x",Toimenpiteet!$E$60,0)+IF(U$10="x",Toimenpiteet!$E$88,0))/(1+$C$13)^ET$61</f>
        <v>165.07083501813037</v>
      </c>
      <c r="EU68" s="29">
        <f ca="1">IF(V$11="x",Toimenpiteet!$E$115,BU68*(CU68/1000)+(Satokasvi!$E$28-Satokasvi!$E$7)+IF(V$8="x",Toimenpiteet!$E$29,0)+IF(V$9="x",Toimenpiteet!$E$60,0)+IF(V$10="x",Toimenpiteet!$E$88,0))/(1+$C$13)^EU$61</f>
        <v>139.79380085286056</v>
      </c>
      <c r="EV68" s="29">
        <f ca="1">IF(W$11="x",Toimenpiteet!$E$115,BV68*(CV68/1000)+(Satokasvi!$E$28-Satokasvi!$E$7)+IF(W$8="x",Toimenpiteet!$E$29,0)+IF(W$9="x",Toimenpiteet!$E$60,0)+IF(W$10="x",Toimenpiteet!$E$88,0))/(1+$C$13)^EV$61</f>
        <v>201.89179436825654</v>
      </c>
      <c r="EW68" s="29">
        <f ca="1">IF(X$11="x",Toimenpiteet!$E$115,BW68*(CW68/1000)+(Satokasvi!$E$28-Satokasvi!$E$7)+IF(X$8="x",Toimenpiteet!$E$29,0)+IF(X$9="x",Toimenpiteet!$E$60,0)+IF(X$10="x",Toimenpiteet!$E$88,0))/(1+$C$13)^EW$61</f>
        <v>200.62113030215048</v>
      </c>
      <c r="EX68" s="29">
        <f ca="1">IF(Y$11="x",Toimenpiteet!$E$115,BX68*(CX68/1000)+(Satokasvi!$E$28-Satokasvi!$E$7)+IF(Y$8="x",Toimenpiteet!$E$29,0)+IF(Y$9="x",Toimenpiteet!$E$60,0)+IF(Y$10="x",Toimenpiteet!$E$88,0))/(1+$C$13)^EX$61</f>
        <v>245.10667168441537</v>
      </c>
      <c r="EY68" s="29">
        <f ca="1">IF(Z$11="x",Toimenpiteet!$E$115,BY68*(CY68/1000)+(Satokasvi!$E$28-Satokasvi!$E$7)+IF(Z$8="x",Toimenpiteet!$E$29,0)+IF(Z$9="x",Toimenpiteet!$E$60,0)+IF(Z$10="x",Toimenpiteet!$E$88,0))/(1+$C$13)^EY$61</f>
        <v>-112.11169851177419</v>
      </c>
      <c r="EZ68" s="29">
        <f ca="1">IF(AA$11="x",Toimenpiteet!$E$115,BZ68*(CZ68/1000)+(Satokasvi!$E$28-Satokasvi!$E$7)+IF(AA$8="x",Toimenpiteet!$E$29,0)+IF(AA$9="x",Toimenpiteet!$E$60,0)+IF(AA$10="x",Toimenpiteet!$E$88,0))/(1+$C$13)^EZ$61</f>
        <v>206.57879756325309</v>
      </c>
      <c r="FA68" s="29"/>
      <c r="FB68" s="29">
        <f t="shared" ca="1" si="48"/>
        <v>652.45782551816035</v>
      </c>
      <c r="FC68" s="29">
        <f t="shared" ca="1" si="49"/>
        <v>910.04204350540283</v>
      </c>
      <c r="FD68" s="29">
        <f t="shared" ca="1" si="50"/>
        <v>1326.2670462842138</v>
      </c>
      <c r="FE68" s="29">
        <f t="shared" ca="1" si="51"/>
        <v>1806.5581007271139</v>
      </c>
      <c r="FF68" s="29">
        <f t="shared" ca="1" si="52"/>
        <v>2306.2491527319726</v>
      </c>
      <c r="FG68" s="29">
        <f t="shared" ca="1" si="53"/>
        <v>2003.9173360691734</v>
      </c>
      <c r="FH68" s="29">
        <f t="shared" ca="1" si="54"/>
        <v>2376.9392263443401</v>
      </c>
      <c r="FI68" s="29">
        <f t="shared" ca="1" si="55"/>
        <v>2663.9735062643863</v>
      </c>
      <c r="FJ68" s="29">
        <f t="shared" ca="1" si="56"/>
        <v>2767.2013937363413</v>
      </c>
      <c r="FK68" s="29">
        <f t="shared" ca="1" si="57"/>
        <v>3227.8564340921398</v>
      </c>
      <c r="FL68" s="29">
        <f t="shared" ca="1" si="58"/>
        <v>3598.3412229357914</v>
      </c>
      <c r="FM68" s="29">
        <f t="shared" ca="1" si="59"/>
        <v>3990.8173935254376</v>
      </c>
      <c r="FN68" s="29">
        <f t="shared" ca="1" si="60"/>
        <v>4312.0373316926507</v>
      </c>
      <c r="FO68" s="29">
        <f t="shared" ca="1" si="61"/>
        <v>4479.4737926577664</v>
      </c>
      <c r="FP68" s="29">
        <f t="shared" ca="1" si="62"/>
        <v>4729.2313858997932</v>
      </c>
      <c r="FQ68" s="29">
        <f t="shared" ca="1" si="63"/>
        <v>4994.2751993883157</v>
      </c>
      <c r="FR68" s="29">
        <f t="shared" ca="1" si="64"/>
        <v>5138.9225274481269</v>
      </c>
      <c r="FS68" s="29">
        <f t="shared" ca="1" si="65"/>
        <v>5011.6571291522896</v>
      </c>
      <c r="FT68" s="29">
        <f t="shared" ca="1" si="66"/>
        <v>5201.7031173386813</v>
      </c>
      <c r="FU68" s="29">
        <f t="shared" ca="1" si="67"/>
        <v>5358.7457959925059</v>
      </c>
      <c r="FV68" s="29">
        <f t="shared" ca="1" si="68"/>
        <v>5600.00891096949</v>
      </c>
      <c r="FW68" s="29">
        <f t="shared" ca="1" si="69"/>
        <v>5840.4307735095608</v>
      </c>
      <c r="FX68" s="29">
        <f t="shared" ca="1" si="70"/>
        <v>6141.3874639629721</v>
      </c>
      <c r="FY68" s="29">
        <f t="shared" ca="1" si="71"/>
        <v>5963.7993851444089</v>
      </c>
      <c r="FZ68" s="29">
        <f t="shared" ca="1" si="72"/>
        <v>6214.659548658643</v>
      </c>
      <c r="GA68" s="29"/>
      <c r="GB68" s="29">
        <f t="shared" ca="1" si="73"/>
        <v>505.91184705640552</v>
      </c>
      <c r="GC68" s="29">
        <f t="shared" ca="1" si="74"/>
        <v>727.58084733682301</v>
      </c>
      <c r="GD68" s="29">
        <f t="shared" ca="1" si="23"/>
        <v>1067.8541433341516</v>
      </c>
      <c r="GE68" s="29">
        <f t="shared" ca="1" si="24"/>
        <v>1458.2619209627078</v>
      </c>
      <c r="GF68" s="29">
        <f t="shared" ca="1" si="25"/>
        <v>1866.0997508260091</v>
      </c>
      <c r="GG68" s="29">
        <f t="shared" ca="1" si="26"/>
        <v>1675.2370887278043</v>
      </c>
      <c r="GH68" s="29">
        <f t="shared" ca="1" si="27"/>
        <v>1986.6450476510654</v>
      </c>
      <c r="GI68" s="29">
        <f t="shared" ca="1" si="28"/>
        <v>2233.0012904166165</v>
      </c>
      <c r="GJ68" s="29">
        <f t="shared" ca="1" si="29"/>
        <v>2341.4396222278369</v>
      </c>
      <c r="GK68" s="29">
        <f t="shared" ca="1" si="30"/>
        <v>2715.3148166185697</v>
      </c>
      <c r="GL68" s="29">
        <f t="shared" ca="1" si="31"/>
        <v>3021.1040213790257</v>
      </c>
      <c r="GM68" s="29">
        <f t="shared" ca="1" si="32"/>
        <v>3342.4160405123007</v>
      </c>
      <c r="GN68" s="29">
        <f t="shared" ca="1" si="33"/>
        <v>3609.7879508712758</v>
      </c>
      <c r="GO68" s="29">
        <f t="shared" ca="1" si="34"/>
        <v>3761.7449146278855</v>
      </c>
      <c r="GP68" s="29">
        <f t="shared" ca="1" si="35"/>
        <v>3974.2558391753441</v>
      </c>
      <c r="GQ68" s="29">
        <f t="shared" ca="1" si="36"/>
        <v>4197.3893686602923</v>
      </c>
      <c r="GR68" s="29">
        <f t="shared" ca="1" si="37"/>
        <v>4330.0571397375516</v>
      </c>
      <c r="GS68" s="29">
        <f t="shared" ca="1" si="38"/>
        <v>4259.3709864877737</v>
      </c>
      <c r="GT68" s="29">
        <f t="shared" ca="1" si="39"/>
        <v>4424.441821505904</v>
      </c>
      <c r="GU68" s="29">
        <f t="shared" ca="1" si="40"/>
        <v>4564.2356223587649</v>
      </c>
      <c r="GV68" s="29">
        <f t="shared" ca="1" si="41"/>
        <v>4766.1274167270212</v>
      </c>
      <c r="GW68" s="29">
        <f t="shared" ca="1" si="42"/>
        <v>4966.7485470291713</v>
      </c>
      <c r="GX68" s="29">
        <f t="shared" ca="1" si="43"/>
        <v>5211.8552187135865</v>
      </c>
      <c r="GY68" s="29">
        <f t="shared" ca="1" si="44"/>
        <v>5099.7435202018123</v>
      </c>
      <c r="GZ68" s="29">
        <f t="shared" ca="1" si="45"/>
        <v>5306.3223177650652</v>
      </c>
      <c r="HA68" s="29"/>
      <c r="HB68" s="29">
        <f t="shared" ca="1" si="76"/>
        <v>3227.8564340921398</v>
      </c>
      <c r="HC68" s="29">
        <f t="shared" ca="1" si="75"/>
        <v>2715.3148166185697</v>
      </c>
      <c r="HF68" s="60">
        <f t="shared" ref="HF68:HF76" si="78">HF67+($BI$11-$BI$10)/9</f>
        <v>-7.7777777777777779E-2</v>
      </c>
      <c r="HG68" s="28">
        <f t="shared" ref="HG68:HV76" si="79">IF(HG$61&lt;$BI$9,$HF68/$BI$9*HG$61,$HF68/$BI$9*$BI$9)</f>
        <v>-7.7777777777777776E-3</v>
      </c>
      <c r="HH68" s="28">
        <f t="shared" si="79"/>
        <v>-1.5555555555555555E-2</v>
      </c>
      <c r="HI68" s="28">
        <f t="shared" si="79"/>
        <v>-2.3333333333333331E-2</v>
      </c>
      <c r="HJ68" s="28">
        <f t="shared" si="79"/>
        <v>-3.111111111111111E-2</v>
      </c>
      <c r="HK68" s="28">
        <f t="shared" si="79"/>
        <v>-3.888888888888889E-2</v>
      </c>
      <c r="HL68" s="28">
        <f t="shared" si="79"/>
        <v>-4.6666666666666662E-2</v>
      </c>
      <c r="HM68" s="28">
        <f t="shared" si="79"/>
        <v>-5.4444444444444441E-2</v>
      </c>
      <c r="HN68" s="28">
        <f t="shared" si="79"/>
        <v>-6.222222222222222E-2</v>
      </c>
      <c r="HO68" s="28">
        <f t="shared" si="79"/>
        <v>-6.9999999999999993E-2</v>
      </c>
      <c r="HP68" s="28">
        <f t="shared" si="79"/>
        <v>-7.7777777777777779E-2</v>
      </c>
      <c r="HQ68" s="28">
        <f t="shared" si="79"/>
        <v>-7.7777777777777779E-2</v>
      </c>
      <c r="HR68" s="28">
        <f t="shared" si="79"/>
        <v>-7.7777777777777779E-2</v>
      </c>
      <c r="HS68" s="28">
        <f t="shared" si="79"/>
        <v>-7.7777777777777779E-2</v>
      </c>
      <c r="HT68" s="28">
        <f t="shared" si="79"/>
        <v>-7.7777777777777779E-2</v>
      </c>
      <c r="HU68" s="28">
        <f t="shared" si="79"/>
        <v>-7.7777777777777779E-2</v>
      </c>
      <c r="HV68" s="28">
        <f t="shared" si="79"/>
        <v>-7.7777777777777779E-2</v>
      </c>
      <c r="HW68" s="28">
        <f t="shared" si="77"/>
        <v>-7.7777777777777779E-2</v>
      </c>
      <c r="HX68" s="28">
        <f t="shared" si="77"/>
        <v>-7.7777777777777779E-2</v>
      </c>
      <c r="HY68" s="28">
        <f t="shared" si="77"/>
        <v>-7.7777777777777779E-2</v>
      </c>
      <c r="HZ68" s="28">
        <f t="shared" si="77"/>
        <v>-7.7777777777777779E-2</v>
      </c>
      <c r="IA68" s="28">
        <f t="shared" si="77"/>
        <v>-7.7777777777777779E-2</v>
      </c>
      <c r="IB68" s="28">
        <f t="shared" si="77"/>
        <v>-7.7777777777777779E-2</v>
      </c>
      <c r="IC68" s="28">
        <f t="shared" si="77"/>
        <v>-7.7777777777777779E-2</v>
      </c>
      <c r="ID68" s="28">
        <f t="shared" si="77"/>
        <v>-7.7777777777777779E-2</v>
      </c>
      <c r="IE68" s="28">
        <f t="shared" si="77"/>
        <v>-7.7777777777777779E-2</v>
      </c>
    </row>
    <row r="69" spans="2:239">
      <c r="B69" s="11">
        <f t="shared" ca="1" si="47"/>
        <v>2.4606472066933893E-2</v>
      </c>
      <c r="C69" s="11">
        <f t="shared" ca="1" si="47"/>
        <v>0.53616412243547773</v>
      </c>
      <c r="D69" s="11">
        <f t="shared" ca="1" si="47"/>
        <v>0.98167939397380943</v>
      </c>
      <c r="E69" s="11">
        <f t="shared" ca="1" si="47"/>
        <v>0.54910346973887392</v>
      </c>
      <c r="F69" s="11">
        <f t="shared" ca="1" si="47"/>
        <v>0.61125851075298721</v>
      </c>
      <c r="G69" s="11">
        <f t="shared" ca="1" si="47"/>
        <v>0.60273655741573284</v>
      </c>
      <c r="H69" s="11">
        <f t="shared" ca="1" si="47"/>
        <v>0.10556107299303563</v>
      </c>
      <c r="I69" s="11">
        <f t="shared" ca="1" si="47"/>
        <v>0.22679101419466252</v>
      </c>
      <c r="J69" s="11">
        <f t="shared" ca="1" si="47"/>
        <v>0.87305274392471532</v>
      </c>
      <c r="K69" s="11">
        <f t="shared" ca="1" si="47"/>
        <v>0.17396101954769294</v>
      </c>
      <c r="L69" s="11">
        <f t="shared" ca="1" si="47"/>
        <v>0.63168571479761149</v>
      </c>
      <c r="M69" s="11">
        <f t="shared" ca="1" si="47"/>
        <v>0.85938858723698885</v>
      </c>
      <c r="N69" s="11">
        <f t="shared" ca="1" si="47"/>
        <v>6.7859614140310387E-2</v>
      </c>
      <c r="O69" s="11">
        <f t="shared" ca="1" si="47"/>
        <v>0.15920483729532231</v>
      </c>
      <c r="P69" s="11">
        <f t="shared" ca="1" si="47"/>
        <v>0.90699270374104313</v>
      </c>
      <c r="Q69" s="11">
        <f t="shared" ca="1" si="47"/>
        <v>4.1905738665834358E-2</v>
      </c>
      <c r="R69" s="11">
        <f t="shared" ca="1" si="20"/>
        <v>0.73118254789533299</v>
      </c>
      <c r="S69" s="11">
        <f t="shared" ca="1" si="20"/>
        <v>2.449448432522261E-3</v>
      </c>
      <c r="T69" s="11">
        <f t="shared" ca="1" si="21"/>
        <v>7.9138500673630485E-2</v>
      </c>
      <c r="U69" s="11">
        <f t="shared" ca="1" si="21"/>
        <v>0.92209916477476117</v>
      </c>
      <c r="V69" s="11">
        <f t="shared" ca="1" si="21"/>
        <v>0.36515661474126881</v>
      </c>
      <c r="W69" s="11">
        <f t="shared" ca="1" si="21"/>
        <v>2.0223407423232143E-2</v>
      </c>
      <c r="X69" s="11">
        <f t="shared" ca="1" si="21"/>
        <v>0.79892534638890378</v>
      </c>
      <c r="Y69" s="11">
        <f t="shared" ca="1" si="21"/>
        <v>0.20699881679702037</v>
      </c>
      <c r="Z69" s="11">
        <f t="shared" ca="1" si="21"/>
        <v>4.4454361153803967E-3</v>
      </c>
      <c r="AB69" s="5">
        <f ca="1">_xlfn.NORM.INV(B69,Satokasvi!$H$8,Satokasvi!$I$8)*_xlfn.BINOM.INV(1,(1-Satokasvi!$H$15),B69)</f>
        <v>0</v>
      </c>
      <c r="AC69" s="5">
        <f ca="1">_xlfn.NORM.INV(C69,Satokasvi!$H$8,Satokasvi!$I$8)*_xlfn.BINOM.INV(1,(1-Satokasvi!$H$15),C69)</f>
        <v>3522.6936304439005</v>
      </c>
      <c r="AD69" s="5">
        <f ca="1">_xlfn.NORM.INV(D69,Satokasvi!$H$8,Satokasvi!$I$8)*_xlfn.BINOM.INV(1,(1-Satokasvi!$H$15),D69)</f>
        <v>4022.4348600308458</v>
      </c>
      <c r="AE69" s="5">
        <f ca="1">_xlfn.NORM.INV(E69,Satokasvi!$H$8,Satokasvi!$I$8)*_xlfn.BINOM.INV(1,(1-Satokasvi!$H$15),E69)</f>
        <v>3530.8491464586923</v>
      </c>
      <c r="AF69" s="5">
        <f ca="1">_xlfn.NORM.INV(F69,Satokasvi!$H$8,Satokasvi!$I$8)*_xlfn.BINOM.INV(1,(1-Satokasvi!$H$15),F69)</f>
        <v>3570.6501636451294</v>
      </c>
      <c r="AG69" s="5">
        <f ca="1">_xlfn.NORM.INV(G69,Satokasvi!$H$8,Satokasvi!$I$8)*_xlfn.BINOM.INV(1,(1-Satokasvi!$H$15),G69)</f>
        <v>3565.1091917601198</v>
      </c>
      <c r="AH69" s="5">
        <f ca="1">_xlfn.NORM.INV(H69,Satokasvi!$H$8,Satokasvi!$I$8)*_xlfn.BINOM.INV(1,(1-Satokasvi!$H$15),H69)</f>
        <v>3187.3785545372684</v>
      </c>
      <c r="AI69" s="5">
        <f ca="1">_xlfn.NORM.INV(I69,Satokasvi!$H$8,Satokasvi!$I$8)*_xlfn.BINOM.INV(1,(1-Satokasvi!$H$15),I69)</f>
        <v>3312.6358420295933</v>
      </c>
      <c r="AJ69" s="5">
        <f ca="1">_xlfn.NORM.INV(J69,Satokasvi!$H$8,Satokasvi!$I$8)*_xlfn.BINOM.INV(1,(1-Satokasvi!$H$15),J69)</f>
        <v>3785.2352283577875</v>
      </c>
      <c r="AK69" s="5">
        <f ca="1">_xlfn.NORM.INV(K69,Satokasvi!$H$8,Satokasvi!$I$8)*_xlfn.BINOM.INV(1,(1-Satokasvi!$H$15),K69)</f>
        <v>3265.3431301592136</v>
      </c>
      <c r="AL69" s="5">
        <f ca="1">_xlfn.NORM.INV(L69,Satokasvi!$H$8,Satokasvi!$I$8)*_xlfn.BINOM.INV(1,(1-Satokasvi!$H$15),L69)</f>
        <v>3584.0803313045922</v>
      </c>
      <c r="AM69" s="5">
        <f ca="1">_xlfn.NORM.INV(M69,Satokasvi!$H$8,Satokasvi!$I$8)*_xlfn.BINOM.INV(1,(1-Satokasvi!$H$15),M69)</f>
        <v>3769.3941074595732</v>
      </c>
      <c r="AN69" s="5">
        <f ca="1">_xlfn.NORM.INV(N69,Satokasvi!$H$8,Satokasvi!$I$8)*_xlfn.BINOM.INV(1,(1-Satokasvi!$H$15),N69)</f>
        <v>3127.0191507653763</v>
      </c>
      <c r="AO69" s="5">
        <f ca="1">_xlfn.NORM.INV(O69,Satokasvi!$H$8,Satokasvi!$I$8)*_xlfn.BINOM.INV(1,(1-Satokasvi!$H$15),O69)</f>
        <v>3250.5671767215727</v>
      </c>
      <c r="AP69" s="5">
        <f ca="1">_xlfn.NORM.INV(P69,Satokasvi!$H$8,Satokasvi!$I$8)*_xlfn.BINOM.INV(1,(1-Satokasvi!$H$15),P69)</f>
        <v>3830.6153216135503</v>
      </c>
      <c r="AQ69" s="5">
        <f ca="1">_xlfn.NORM.INV(Q69,Satokasvi!$H$8,Satokasvi!$I$8)*_xlfn.BINOM.INV(1,(1-Satokasvi!$H$15),Q69)</f>
        <v>0</v>
      </c>
      <c r="AR69" s="5">
        <f ca="1">_xlfn.NORM.INV(R69,Satokasvi!$H$8,Satokasvi!$I$8)*_xlfn.BINOM.INV(1,(1-Satokasvi!$H$15),R69)</f>
        <v>3654.0983515399366</v>
      </c>
      <c r="AS69" s="5">
        <f ca="1">_xlfn.NORM.INV(S69,Satokasvi!$H$8,Satokasvi!$I$8)*_xlfn.BINOM.INV(1,(1-Satokasvi!$H$15),S69)</f>
        <v>0</v>
      </c>
      <c r="AT69" s="5">
        <f ca="1">_xlfn.NORM.INV(T69,Satokasvi!$H$8,Satokasvi!$I$8)*_xlfn.BINOM.INV(1,(1-Satokasvi!$H$15),T69)</f>
        <v>3147.277457715682</v>
      </c>
      <c r="AU69" s="5">
        <f ca="1">_xlfn.NORM.INV(U69,Satokasvi!$H$8,Satokasvi!$I$8)*_xlfn.BINOM.INV(1,(1-Satokasvi!$H$15),U69)</f>
        <v>3854.8334946139039</v>
      </c>
      <c r="AV69" s="5">
        <f ca="1">_xlfn.NORM.INV(V69,Satokasvi!$H$8,Satokasvi!$I$8)*_xlfn.BINOM.INV(1,(1-Satokasvi!$H$15),V69)</f>
        <v>3413.8227759714805</v>
      </c>
      <c r="AW69" s="5">
        <f ca="1">_xlfn.NORM.INV(W69,Satokasvi!$H$8,Satokasvi!$I$8)*_xlfn.BINOM.INV(1,(1-Satokasvi!$H$15),W69)</f>
        <v>0</v>
      </c>
      <c r="AX69" s="5">
        <f ca="1">_xlfn.NORM.INV(X69,Satokasvi!$H$8,Satokasvi!$I$8)*_xlfn.BINOM.INV(1,(1-Satokasvi!$H$15),X69)</f>
        <v>3709.4472101781703</v>
      </c>
      <c r="AY69" s="5">
        <f ca="1">_xlfn.NORM.INV(Y69,Satokasvi!$H$8,Satokasvi!$I$8)*_xlfn.BINOM.INV(1,(1-Satokasvi!$H$15),Y69)</f>
        <v>3295.7802735092619</v>
      </c>
      <c r="AZ69" s="5">
        <f ca="1">_xlfn.NORM.INV(Z69,Satokasvi!$H$8,Satokasvi!$I$8)*_xlfn.BINOM.INV(1,(1-Satokasvi!$H$15),Z69)</f>
        <v>0</v>
      </c>
      <c r="BB69" s="5">
        <f ca="1">IF(C$11="x",0,_xlfn.NORM.INV(B69,Satokasvi!$H$8,Satokasvi!$I$8)*IF(C$8="x",(1+Toimenpiteet!$C$7),1)*IF(C$9="x",(1+Toimenpiteet!$C$34),1)*(1+C$30)*_xlfn.BINOM.INV(1,(1-(Satokasvi!$H$15*(1+C$41))),B69))</f>
        <v>0</v>
      </c>
      <c r="BC69" s="5">
        <f ca="1">IF(D$11="x",0,_xlfn.NORM.INV(C69,Satokasvi!$H$8,Satokasvi!$I$8)*IF(D$8="x",(1+Toimenpiteet!$C$7),1)*IF(D$9="x",(1+Toimenpiteet!$C$34),1)*(1+D$30)*_xlfn.BINOM.INV(1,(1-(Satokasvi!$H$15*(1+D$41))),C69))</f>
        <v>2571.848165714483</v>
      </c>
      <c r="BD69" s="5">
        <f ca="1">IF(E$11="x",0,_xlfn.NORM.INV(D69,Satokasvi!$H$8,Satokasvi!$I$8)*IF(E$8="x",(1+Toimenpiteet!$C$7),1)*IF(E$9="x",(1+Toimenpiteet!$C$34),1)*(1+E$30)*_xlfn.BINOM.INV(1,(1-(Satokasvi!$H$15*(1+E$41))),D69))</f>
        <v>2956.9723143058754</v>
      </c>
      <c r="BE69" s="5">
        <f ca="1">IF(F$11="x",0,_xlfn.NORM.INV(E69,Satokasvi!$H$8,Satokasvi!$I$8)*IF(F$8="x",(1+Toimenpiteet!$C$7),1)*IF(F$9="x",(1+Toimenpiteet!$C$34),1)*(1+F$30)*_xlfn.BINOM.INV(1,(1-(Satokasvi!$H$15*(1+F$41))),E69))</f>
        <v>2613.3933042428662</v>
      </c>
      <c r="BF69" s="5">
        <f ca="1">IF(G$11="x",0,_xlfn.NORM.INV(F69,Satokasvi!$H$8,Satokasvi!$I$8)*IF(G$8="x",(1+Toimenpiteet!$C$7),1)*IF(G$9="x",(1+Toimenpiteet!$C$34),1)*(1+G$30)*_xlfn.BINOM.INV(1,(1-(Satokasvi!$H$15*(1+G$41))),F69))</f>
        <v>2660.848501948351</v>
      </c>
      <c r="BG69" s="5">
        <f ca="1">IF(H$11="x",0,_xlfn.NORM.INV(G69,Satokasvi!$H$8,Satokasvi!$I$8)*IF(H$8="x",(1+Toimenpiteet!$C$7),1)*IF(H$9="x",(1+Toimenpiteet!$C$34),1)*(1+H$30)*_xlfn.BINOM.INV(1,(1-(Satokasvi!$H$15*(1+H$41))),G69))</f>
        <v>2656.7193696996414</v>
      </c>
      <c r="BH69" s="5">
        <f ca="1">IF(I$11="x",0,_xlfn.NORM.INV(H69,Satokasvi!$H$8,Satokasvi!$I$8)*IF(I$8="x",(1+Toimenpiteet!$C$7),1)*IF(I$9="x",(1+Toimenpiteet!$C$34),1)*(1+I$30)*_xlfn.BINOM.INV(1,(1-(Satokasvi!$H$15*(1+I$41))),H69))</f>
        <v>2375.2344988411724</v>
      </c>
      <c r="BI69" s="5">
        <f ca="1">IF(J$11="x",0,_xlfn.NORM.INV(I69,Satokasvi!$H$8,Satokasvi!$I$8)*IF(J$8="x",(1+Toimenpiteet!$C$7),1)*IF(J$9="x",(1+Toimenpiteet!$C$34),1)*(1+J$30)*_xlfn.BINOM.INV(1,(1-(Satokasvi!$H$15*(1+J$41))),I69))</f>
        <v>2468.5762294804531</v>
      </c>
      <c r="BJ69" s="5">
        <f ca="1">IF(K$11="x",0,_xlfn.NORM.INV(J69,Satokasvi!$H$8,Satokasvi!$I$8)*IF(K$8="x",(1+Toimenpiteet!$C$7),1)*IF(K$9="x",(1+Toimenpiteet!$C$34),1)*(1+K$30)*_xlfn.BINOM.INV(1,(1-(Satokasvi!$H$15*(1+K$41))),J69))</f>
        <v>2820.7572921722231</v>
      </c>
      <c r="BK69" s="5">
        <f ca="1">IF(L$11="x",0,_xlfn.NORM.INV(K69,Satokasvi!$H$8,Satokasvi!$I$8)*IF(L$8="x",(1+Toimenpiteet!$C$7),1)*IF(L$9="x",(1+Toimenpiteet!$C$34),1)*(1+L$30)*_xlfn.BINOM.INV(1,(1-(Satokasvi!$H$15*(1+L$41))),K69))</f>
        <v>2433.333700594646</v>
      </c>
      <c r="BL69" s="5">
        <f ca="1">IF(M$11="x",0,_xlfn.NORM.INV(L69,Satokasvi!$H$8,Satokasvi!$I$8)*IF(M$8="x",(1+Toimenpiteet!$C$7),1)*IF(M$9="x",(1+Toimenpiteet!$C$34),1)*(1+M$30)*_xlfn.BINOM.INV(1,(1-(Satokasvi!$H$15*(1+M$41))),L69))</f>
        <v>2670.8566628881817</v>
      </c>
      <c r="BM69" s="5">
        <f ca="1">IF(N$11="x",0,_xlfn.NORM.INV(M69,Satokasvi!$H$8,Satokasvi!$I$8)*IF(N$8="x",(1+Toimenpiteet!$C$7),1)*IF(N$9="x",(1+Toimenpiteet!$C$34),1)*(1+N$30)*_xlfn.BINOM.INV(1,(1-(Satokasvi!$H$15*(1+N$41))),M69))</f>
        <v>2808.9524888788737</v>
      </c>
      <c r="BN69" s="5">
        <f ca="1">IF(O$11="x",0,_xlfn.NORM.INV(N69,Satokasvi!$H$8,Satokasvi!$I$8)*IF(O$8="x",(1+Toimenpiteet!$C$7),1)*IF(O$9="x",(1+Toimenpiteet!$C$34),1)*(1+O$30)*_xlfn.BINOM.INV(1,(1-(Satokasvi!$H$15*(1+O$41))),N69))</f>
        <v>2330.2546711503587</v>
      </c>
      <c r="BO69" s="5">
        <f ca="1">IF(P$11="x",0,_xlfn.NORM.INV(O69,Satokasvi!$H$8,Satokasvi!$I$8)*IF(P$8="x",(1+Toimenpiteet!$C$7),1)*IF(P$9="x",(1+Toimenpiteet!$C$34),1)*(1+P$30)*_xlfn.BINOM.INV(1,(1-(Satokasvi!$H$15*(1+P$41))),O69))</f>
        <v>2422.3226600929156</v>
      </c>
      <c r="BP69" s="5">
        <f ca="1">IF(Q$11="x",0,_xlfn.NORM.INV(P69,Satokasvi!$H$8,Satokasvi!$I$8)*IF(Q$8="x",(1+Toimenpiteet!$C$7),1)*IF(Q$9="x",(1+Toimenpiteet!$C$34),1)*(1+Q$30)*_xlfn.BINOM.INV(1,(1-(Satokasvi!$H$15*(1+Q$41))),P69))</f>
        <v>2854.5745376664177</v>
      </c>
      <c r="BQ69" s="5">
        <f ca="1">IF(R$11="x",0,_xlfn.NORM.INV(Q69,Satokasvi!$H$8,Satokasvi!$I$8)*IF(R$8="x",(1+Toimenpiteet!$C$7),1)*IF(R$9="x",(1+Toimenpiteet!$C$34),1)*(1+R$30)*_xlfn.BINOM.INV(1,(1-(Satokasvi!$H$15*(1+R$41))),Q69))</f>
        <v>0</v>
      </c>
      <c r="BR69" s="5">
        <f ca="1">IF(S$11="x",0,_xlfn.NORM.INV(R69,Satokasvi!$H$8,Satokasvi!$I$8)*IF(S$8="x",(1+Toimenpiteet!$C$7),1)*IF(S$9="x",(1+Toimenpiteet!$C$34),1)*(1+S$30)*_xlfn.BINOM.INV(1,(1-(Satokasvi!$H$15*(1+S$41))),R69))</f>
        <v>2723.0340915675606</v>
      </c>
      <c r="BS69" s="5">
        <f ca="1">IF(T$11="x",0,_xlfn.NORM.INV(S69,Satokasvi!$H$8,Satokasvi!$I$8)*IF(T$8="x",(1+Toimenpiteet!$C$7),1)*IF(T$9="x",(1+Toimenpiteet!$C$34),1)*(1+T$30)*_xlfn.BINOM.INV(1,(1-(Satokasvi!$H$15*(1+T$41))),S69))</f>
        <v>0</v>
      </c>
      <c r="BT69" s="5">
        <f ca="1">IF(U$11="x",0,_xlfn.NORM.INV(T69,Satokasvi!$H$8,Satokasvi!$I$8)*IF(U$8="x",(1+Toimenpiteet!$C$7),1)*IF(U$9="x",(1+Toimenpiteet!$C$34),1)*(1+U$30)*_xlfn.BINOM.INV(1,(1-(Satokasvi!$H$15*(1+U$41))),T69))</f>
        <v>2345.3511614897261</v>
      </c>
      <c r="BU69" s="5">
        <f ca="1">IF(V$11="x",0,_xlfn.NORM.INV(U69,Satokasvi!$H$8,Satokasvi!$I$8)*IF(V$8="x",(1+Toimenpiteet!$C$7),1)*IF(V$9="x",(1+Toimenpiteet!$C$34),1)*(1+V$30)*_xlfn.BINOM.INV(1,(1-(Satokasvi!$H$15*(1+V$41))),U69))</f>
        <v>2872.6219201862809</v>
      </c>
      <c r="BV69" s="5">
        <f ca="1">IF(W$11="x",0,_xlfn.NORM.INV(V69,Satokasvi!$H$8,Satokasvi!$I$8)*IF(W$8="x",(1+Toimenpiteet!$C$7),1)*IF(W$9="x",(1+Toimenpiteet!$C$34),1)*(1+W$30)*_xlfn.BINOM.INV(1,(1-(Satokasvi!$H$15*(1+W$41))),V69))</f>
        <v>2543.9807326539471</v>
      </c>
      <c r="BW69" s="5">
        <f ca="1">IF(X$11="x",0,_xlfn.NORM.INV(W69,Satokasvi!$H$8,Satokasvi!$I$8)*IF(X$8="x",(1+Toimenpiteet!$C$7),1)*IF(X$9="x",(1+Toimenpiteet!$C$34),1)*(1+X$30)*_xlfn.BINOM.INV(1,(1-(Satokasvi!$H$15*(1+X$41))),W69))</f>
        <v>0</v>
      </c>
      <c r="BX69" s="5">
        <f ca="1">IF(Y$11="x",0,_xlfn.NORM.INV(X69,Satokasvi!$H$8,Satokasvi!$I$8)*IF(Y$8="x",(1+Toimenpiteet!$C$7),1)*IF(Y$9="x",(1+Toimenpiteet!$C$34),1)*(1+Y$30)*_xlfn.BINOM.INV(1,(1-(Satokasvi!$H$15*(1+Y$41))),X69))</f>
        <v>2764.2800610247727</v>
      </c>
      <c r="BY69" s="5">
        <f ca="1">IF(Z$11="x",0,_xlfn.NORM.INV(Y69,Satokasvi!$H$8,Satokasvi!$I$8)*IF(Z$8="x",(1+Toimenpiteet!$C$7),1)*IF(Z$9="x",(1+Toimenpiteet!$C$34),1)*(1+Z$30)*_xlfn.BINOM.INV(1,(1-(Satokasvi!$H$15*(1+Z$41))),Y69))</f>
        <v>2456.015459819102</v>
      </c>
      <c r="BZ69" s="5">
        <f ca="1">IF(AA$11="x",0,_xlfn.NORM.INV(Z69,Satokasvi!$H$8,Satokasvi!$I$8)*IF(AA$8="x",(1+Toimenpiteet!$C$7),1)*IF(AA$9="x",(1+Toimenpiteet!$C$34),1)*(1+AA$30)*_xlfn.BINOM.INV(1,(1-(Satokasvi!$H$15*(1+AA$41))),Z69))</f>
        <v>0</v>
      </c>
      <c r="CB69" s="27">
        <f ca="1">_xlfn.NORM.INV(RAND(),Satokasvi!$H$13,Satokasvi!$I$13)</f>
        <v>248.42841125306393</v>
      </c>
      <c r="CC69" s="27">
        <f ca="1">_xlfn.NORM.INV(RAND(),Satokasvi!$H$13,Satokasvi!$I$13)</f>
        <v>191.54338919992421</v>
      </c>
      <c r="CD69" s="27">
        <f ca="1">_xlfn.NORM.INV(RAND(),Satokasvi!$H$13,Satokasvi!$I$13)</f>
        <v>150.35712917086468</v>
      </c>
      <c r="CE69" s="27">
        <f ca="1">_xlfn.NORM.INV(RAND(),Satokasvi!$H$13,Satokasvi!$I$13)</f>
        <v>164.77031421553545</v>
      </c>
      <c r="CF69" s="27">
        <f ca="1">_xlfn.NORM.INV(RAND(),Satokasvi!$H$13,Satokasvi!$I$13)</f>
        <v>235.53624705084985</v>
      </c>
      <c r="CG69" s="27">
        <f ca="1">_xlfn.NORM.INV(RAND(),Satokasvi!$H$13,Satokasvi!$I$13)</f>
        <v>200.39250659814095</v>
      </c>
      <c r="CH69" s="27">
        <f ca="1">_xlfn.NORM.INV(RAND(),Satokasvi!$H$13,Satokasvi!$I$13)</f>
        <v>218.24097353440121</v>
      </c>
      <c r="CI69" s="27">
        <f ca="1">_xlfn.NORM.INV(RAND(),Satokasvi!$H$13,Satokasvi!$I$13)</f>
        <v>303.62911849040546</v>
      </c>
      <c r="CJ69" s="27">
        <f ca="1">_xlfn.NORM.INV(RAND(),Satokasvi!$H$13,Satokasvi!$I$13)</f>
        <v>189.94979757009924</v>
      </c>
      <c r="CK69" s="27">
        <f ca="1">_xlfn.NORM.INV(RAND(),Satokasvi!$H$13,Satokasvi!$I$13)</f>
        <v>209.83178555479103</v>
      </c>
      <c r="CL69" s="27">
        <f ca="1">_xlfn.NORM.INV(RAND(),Satokasvi!$H$13,Satokasvi!$I$13)</f>
        <v>179.37991919312202</v>
      </c>
      <c r="CM69" s="27">
        <f ca="1">_xlfn.NORM.INV(RAND(),Satokasvi!$H$13,Satokasvi!$I$13)</f>
        <v>175.36222135682297</v>
      </c>
      <c r="CN69" s="27">
        <f ca="1">_xlfn.NORM.INV(RAND(),Satokasvi!$H$13,Satokasvi!$I$13)</f>
        <v>281.56362468015345</v>
      </c>
      <c r="CO69" s="27">
        <f ca="1">_xlfn.NORM.INV(RAND(),Satokasvi!$H$13,Satokasvi!$I$13)</f>
        <v>263.44188176439127</v>
      </c>
      <c r="CP69" s="27">
        <f ca="1">_xlfn.NORM.INV(RAND(),Satokasvi!$H$13,Satokasvi!$I$13)</f>
        <v>181.59643547137182</v>
      </c>
      <c r="CQ69" s="27">
        <f ca="1">_xlfn.NORM.INV(RAND(),Satokasvi!$H$13,Satokasvi!$I$13)</f>
        <v>180.68901963354611</v>
      </c>
      <c r="CR69" s="27">
        <f ca="1">_xlfn.NORM.INV(RAND(),Satokasvi!$H$13,Satokasvi!$I$13)</f>
        <v>192.69017451973431</v>
      </c>
      <c r="CS69" s="27">
        <f ca="1">_xlfn.NORM.INV(RAND(),Satokasvi!$H$13,Satokasvi!$I$13)</f>
        <v>143.64923945376009</v>
      </c>
      <c r="CT69" s="27">
        <f ca="1">_xlfn.NORM.INV(RAND(),Satokasvi!$H$13,Satokasvi!$I$13)</f>
        <v>172.11004653218495</v>
      </c>
      <c r="CU69" s="27">
        <f ca="1">_xlfn.NORM.INV(RAND(),Satokasvi!$H$13,Satokasvi!$I$13)</f>
        <v>247.51199205907395</v>
      </c>
      <c r="CV69" s="27">
        <f ca="1">_xlfn.NORM.INV(RAND(),Satokasvi!$H$13,Satokasvi!$I$13)</f>
        <v>202.82819644638781</v>
      </c>
      <c r="CW69" s="27">
        <f ca="1">_xlfn.NORM.INV(RAND(),Satokasvi!$H$13,Satokasvi!$I$13)</f>
        <v>214.02841218079004</v>
      </c>
      <c r="CX69" s="27">
        <f ca="1">_xlfn.NORM.INV(RAND(),Satokasvi!$H$13,Satokasvi!$I$13)</f>
        <v>221.55954939535286</v>
      </c>
      <c r="CY69" s="27">
        <f ca="1">_xlfn.NORM.INV(RAND(),Satokasvi!$H$13,Satokasvi!$I$13)</f>
        <v>302.20295821371877</v>
      </c>
      <c r="CZ69" s="27">
        <f ca="1">_xlfn.NORM.INV(RAND(),Satokasvi!$H$13,Satokasvi!$I$13)</f>
        <v>186.11782736058404</v>
      </c>
      <c r="DB69" s="29">
        <f ca="1">(AB69*(CB69/1000)+(Satokasvi!$E$28-Satokasvi!$E$7))/(1+$C$13)^DB$61</f>
        <v>-350.48543689320388</v>
      </c>
      <c r="DC69" s="29">
        <f ca="1">(AC69*(CC69/1000)+(Satokasvi!$E$28-Satokasvi!$E$7))/(1+$C$13)^DC$61</f>
        <v>295.73821951947406</v>
      </c>
      <c r="DD69" s="29">
        <f ca="1">(AD69*(CD69/1000)+(Satokasvi!$E$28-Satokasvi!$E$7))/(1+$C$13)^DD$61</f>
        <v>223.11314521472138</v>
      </c>
      <c r="DE69" s="29">
        <f ca="1">(AE69*(CE69/1000)+(Satokasvi!$E$28-Satokasvi!$E$7))/(1+$C$13)^DE$61</f>
        <v>196.15939151080823</v>
      </c>
      <c r="DF69" s="29">
        <f ca="1">(AF69*(CF69/1000)+(Satokasvi!$E$28-Satokasvi!$E$7))/(1+$C$13)^DF$61</f>
        <v>414.06734586583747</v>
      </c>
      <c r="DG69" s="29">
        <f ca="1">(AG69*(CG69/1000)+(Satokasvi!$E$28-Satokasvi!$E$7))/(1+$C$13)^DG$61</f>
        <v>295.98466353630039</v>
      </c>
      <c r="DH69" s="29">
        <f ca="1">(AH69*(CH69/1000)+(Satokasvi!$E$28-Satokasvi!$E$7))/(1+$C$13)^DH$61</f>
        <v>272.07391601031367</v>
      </c>
      <c r="DI69" s="29">
        <f ca="1">(AI69*(CI69/1000)+(Satokasvi!$E$28-Satokasvi!$E$7))/(1+$C$13)^DI$61</f>
        <v>509.02110025273231</v>
      </c>
      <c r="DJ69" s="29">
        <f ca="1">(AJ69*(CJ69/1000)+(Satokasvi!$E$28-Satokasvi!$E$7))/(1+$C$13)^DJ$61</f>
        <v>274.38076580566985</v>
      </c>
      <c r="DK69" s="29">
        <f ca="1">(AK69*(CK69/1000)+(Satokasvi!$E$28-Satokasvi!$E$7))/(1+$C$13)^DK$61</f>
        <v>241.21499256418463</v>
      </c>
      <c r="DL69" s="29">
        <f ca="1">(AL69*(CL69/1000)+(Satokasvi!$E$28-Satokasvi!$E$7))/(1+$C$13)^DL$61</f>
        <v>203.6592559778469</v>
      </c>
      <c r="DM69" s="29">
        <f ca="1">(AM69*(CM69/1000)+(Satokasvi!$E$28-Satokasvi!$E$7))/(1+$C$13)^DM$61</f>
        <v>210.4205036210935</v>
      </c>
      <c r="DN69" s="29">
        <f ca="1">(AN69*(CN69/1000)+(Satokasvi!$E$28-Satokasvi!$E$7))/(1+$C$13)^DN$61</f>
        <v>353.72347381311073</v>
      </c>
      <c r="DO69" s="29">
        <f ca="1">(AO69*(CO69/1000)+(Satokasvi!$E$28-Satokasvi!$E$7))/(1+$C$13)^DO$61</f>
        <v>327.47514127437512</v>
      </c>
      <c r="DP69" s="29">
        <f ca="1">(AP69*(CP69/1000)+(Satokasvi!$E$28-Satokasvi!$E$7))/(1+$C$13)^DP$61</f>
        <v>214.78375253645802</v>
      </c>
      <c r="DQ69" s="29">
        <f ca="1">(AQ69*(CQ69/1000)+(Satokasvi!$E$28-Satokasvi!$E$7))/(1+$C$13)^DQ$61</f>
        <v>-224.96326505846127</v>
      </c>
      <c r="DR69" s="29">
        <f ca="1">(AR69*(CR69/1000)+(Satokasvi!$E$28-Satokasvi!$E$7))/(1+$C$13)^DR$61</f>
        <v>207.58649640252622</v>
      </c>
      <c r="DS69" s="29">
        <f ca="1">(AS69*(CS69/1000)+(Satokasvi!$E$28-Satokasvi!$E$7))/(1+$C$13)^DS$61</f>
        <v>-212.04945334947806</v>
      </c>
      <c r="DT69" s="29">
        <f ca="1">(AT69*(CT69/1000)+(Satokasvi!$E$28-Satokasvi!$E$7))/(1+$C$13)^DT$61</f>
        <v>103.0381784996316</v>
      </c>
      <c r="DU69" s="29">
        <f ca="1">(AU69*(CU69/1000)+(Satokasvi!$E$28-Satokasvi!$E$7))/(1+$C$13)^DU$61</f>
        <v>328.39478871659412</v>
      </c>
      <c r="DV69" s="29">
        <f ca="1">(AV69*(CV69/1000)+(Satokasvi!$E$28-Satokasvi!$E$7))/(1+$C$13)^DV$61</f>
        <v>178.15432119083295</v>
      </c>
      <c r="DW69" s="29">
        <f ca="1">(AW69*(CW69/1000)+(Satokasvi!$E$28-Satokasvi!$E$7))/(1+$C$13)^DW$61</f>
        <v>-188.40319281861338</v>
      </c>
      <c r="DX69" s="29">
        <f ca="1">(AX69*(CX69/1000)+(Satokasvi!$E$28-Satokasvi!$E$7))/(1+$C$13)^DX$61</f>
        <v>233.51570848031608</v>
      </c>
      <c r="DY69" s="29">
        <f ca="1">(AY69*(CY69/1000)+(Satokasvi!$E$28-Satokasvi!$E$7))/(1+$C$13)^DY$61</f>
        <v>312.37524068908334</v>
      </c>
      <c r="DZ69" s="29">
        <f ca="1">(AZ69*(CZ69/1000)+(Satokasvi!$E$28-Satokasvi!$E$7))/(1+$C$13)^DZ$61</f>
        <v>-172.41561050345913</v>
      </c>
      <c r="EB69" s="29">
        <f ca="1">IF(C$11="x",Toimenpiteet!$E$115,BB69*(CB69/1000)+(Satokasvi!$E$28-Satokasvi!$E$7)+IF(C$8="x",Toimenpiteet!$E$29,0)+IF(C$9="x",Toimenpiteet!$E$60,0)+IF(C$10="x",Toimenpiteet!$E$88,0))/(1+$C$13)^EB$61</f>
        <v>-221.26213592233006</v>
      </c>
      <c r="EC69" s="29">
        <f ca="1">IF(D$11="x",Toimenpiteet!$E$115,BC69*(CC69/1000)+(Satokasvi!$E$28-Satokasvi!$E$7)+IF(D$8="x",Toimenpiteet!$E$29,0)+IF(D$9="x",Toimenpiteet!$E$60,0)+IF(D$10="x",Toimenpiteet!$E$88,0))/(1+$C$13)^EC$61</f>
        <v>249.52447371906908</v>
      </c>
      <c r="ED69" s="29">
        <f ca="1">IF(E$11="x",Toimenpiteet!$E$115,BD69*(CD69/1000)+(Satokasvi!$E$28-Satokasvi!$E$7)+IF(E$8="x",Toimenpiteet!$E$29,0)+IF(E$9="x",Toimenpiteet!$E$60,0)+IF(E$10="x",Toimenpiteet!$E$88,0))/(1+$C$13)^ED$61</f>
        <v>198.31290726481473</v>
      </c>
      <c r="EE69" s="29">
        <f ca="1">IF(F$11="x",Toimenpiteet!$E$115,BE69*(CE69/1000)+(Satokasvi!$E$28-Satokasvi!$E$7)+IF(F$8="x",Toimenpiteet!$E$29,0)+IF(F$9="x",Toimenpiteet!$E$60,0)+IF(F$10="x",Toimenpiteet!$E$88,0))/(1+$C$13)^EE$61</f>
        <v>180.10488599273913</v>
      </c>
      <c r="EF69" s="29">
        <f ca="1">IF(G$11="x",Toimenpiteet!$E$115,BF69*(CF69/1000)+(Satokasvi!$E$28-Satokasvi!$E$7)+IF(G$8="x",Toimenpiteet!$E$29,0)+IF(G$9="x",Toimenpiteet!$E$60,0)+IF(G$10="x",Toimenpiteet!$E$88,0))/(1+$C$13)^EF$61</f>
        <v>344.03104404850285</v>
      </c>
      <c r="EG69" s="29">
        <f ca="1">IF(H$11="x",Toimenpiteet!$E$115,BG69*(CG69/1000)+(Satokasvi!$E$28-Satokasvi!$E$7)+IF(H$8="x",Toimenpiteet!$E$29,0)+IF(H$9="x",Toimenpiteet!$E$60,0)+IF(H$10="x",Toimenpiteet!$E$88,0))/(1+$C$13)^EG$61</f>
        <v>255.00277894616423</v>
      </c>
      <c r="EH69" s="29">
        <f ca="1">IF(I$11="x",Toimenpiteet!$E$115,BH69*(CH69/1000)+(Satokasvi!$E$28-Satokasvi!$E$7)+IF(I$8="x",Toimenpiteet!$E$29,0)+IF(I$9="x",Toimenpiteet!$E$60,0)+IF(I$10="x",Toimenpiteet!$E$88,0))/(1+$C$13)^EH$61</f>
        <v>236.18152850109269</v>
      </c>
      <c r="EI69" s="29">
        <f ca="1">IF(J$11="x",Toimenpiteet!$E$115,BI69*(CI69/1000)+(Satokasvi!$E$28-Satokasvi!$E$7)+IF(J$8="x",Toimenpiteet!$E$29,0)+IF(J$9="x",Toimenpiteet!$E$60,0)+IF(J$10="x",Toimenpiteet!$E$88,0))/(1+$C$13)^EI$61</f>
        <v>411.7808212774691</v>
      </c>
      <c r="EJ69" s="29">
        <f ca="1">IF(K$11="x",Toimenpiteet!$E$115,BJ69*(CJ69/1000)+(Satokasvi!$E$28-Satokasvi!$E$7)+IF(K$8="x",Toimenpiteet!$E$29,0)+IF(K$9="x",Toimenpiteet!$E$60,0)+IF(K$10="x",Toimenpiteet!$E$88,0))/(1+$C$13)^EJ$61</f>
        <v>235.98145674550452</v>
      </c>
      <c r="EK69" s="29">
        <f ca="1">IF(L$11="x",Toimenpiteet!$E$115,BK69*(CK69/1000)+(Satokasvi!$E$28-Satokasvi!$E$7)+IF(L$8="x",Toimenpiteet!$E$29,0)+IF(L$9="x",Toimenpiteet!$E$60,0)+IF(L$10="x",Toimenpiteet!$E$88,0))/(1+$C$13)^EK$61</f>
        <v>210.348470776422</v>
      </c>
      <c r="EL69" s="29">
        <f ca="1">IF(M$11="x",Toimenpiteet!$E$115,BL69*(CL69/1000)+(Satokasvi!$E$28-Satokasvi!$E$7)+IF(M$8="x",Toimenpiteet!$E$29,0)+IF(M$9="x",Toimenpiteet!$E$60,0)+IF(M$10="x",Toimenpiteet!$E$88,0))/(1+$C$13)^EL$61</f>
        <v>181.47081766885813</v>
      </c>
      <c r="EM69" s="29">
        <f ca="1">IF(N$11="x",Toimenpiteet!$E$115,BM69*(CM69/1000)+(Satokasvi!$E$28-Satokasvi!$E$7)+IF(N$8="x",Toimenpiteet!$E$29,0)+IF(N$9="x",Toimenpiteet!$E$60,0)+IF(N$10="x",Toimenpiteet!$E$88,0))/(1+$C$13)^EM$61</f>
        <v>185.64413610830943</v>
      </c>
      <c r="EN69" s="29">
        <f ca="1">IF(O$11="x",Toimenpiteet!$E$115,BN69*(CN69/1000)+(Satokasvi!$E$28-Satokasvi!$E$7)+IF(O$8="x",Toimenpiteet!$E$29,0)+IF(O$9="x",Toimenpiteet!$E$60,0)+IF(O$10="x",Toimenpiteet!$E$88,0))/(1+$C$13)^EN$61</f>
        <v>291.59354512229766</v>
      </c>
      <c r="EO69" s="29">
        <f ca="1">IF(P$11="x",Toimenpiteet!$E$115,BO69*(CO69/1000)+(Satokasvi!$E$28-Satokasvi!$E$7)+IF(P$8="x",Toimenpiteet!$E$29,0)+IF(P$9="x",Toimenpiteet!$E$60,0)+IF(P$10="x",Toimenpiteet!$E$88,0))/(1+$C$13)^EO$61</f>
        <v>271.21778832306967</v>
      </c>
      <c r="EP69" s="29">
        <f ca="1">IF(Q$11="x",Toimenpiteet!$E$115,BP69*(CP69/1000)+(Satokasvi!$E$28-Satokasvi!$E$7)+IF(Q$8="x",Toimenpiteet!$E$29,0)+IF(Q$9="x",Toimenpiteet!$E$60,0)+IF(Q$10="x",Toimenpiteet!$E$88,0))/(1+$C$13)^EP$61</f>
        <v>186.44841845366881</v>
      </c>
      <c r="EQ69" s="29">
        <f ca="1">IF(R$11="x",Toimenpiteet!$E$115,BQ69*(CQ69/1000)+(Satokasvi!$E$28-Satokasvi!$E$7)+IF(R$8="x",Toimenpiteet!$E$29,0)+IF(R$9="x",Toimenpiteet!$E$60,0)+IF(R$10="x",Toimenpiteet!$E$88,0))/(1+$C$13)^EQ$61</f>
        <v>-142.01974544826405</v>
      </c>
      <c r="ER69" s="29">
        <f ca="1">IF(S$11="x",Toimenpiteet!$E$115,BR69*(CR69/1000)+(Satokasvi!$E$28-Satokasvi!$E$7)+IF(S$8="x",Toimenpiteet!$E$29,0)+IF(S$9="x",Toimenpiteet!$E$60,0)+IF(S$10="x",Toimenpiteet!$E$88,0))/(1+$C$13)^ER$61</f>
        <v>179.57003932625119</v>
      </c>
      <c r="ES69" s="29">
        <f ca="1">IF(T$11="x",Toimenpiteet!$E$115,BS69*(CS69/1000)+(Satokasvi!$E$28-Satokasvi!$E$7)+IF(T$8="x",Toimenpiteet!$E$29,0)+IF(T$9="x",Toimenpiteet!$E$60,0)+IF(T$10="x",Toimenpiteet!$E$88,0))/(1+$C$13)^ES$61</f>
        <v>-133.86723107575082</v>
      </c>
      <c r="ET69" s="29">
        <f ca="1">IF(U$11="x",Toimenpiteet!$E$115,BT69*(CT69/1000)+(Satokasvi!$E$28-Satokasvi!$E$7)+IF(U$8="x",Toimenpiteet!$E$29,0)+IF(U$9="x",Toimenpiteet!$E$60,0)+IF(U$10="x",Toimenpiteet!$E$88,0))/(1+$C$13)^ET$61</f>
        <v>100.23261523955675</v>
      </c>
      <c r="EU69" s="29">
        <f ca="1">IF(V$11="x",Toimenpiteet!$E$115,BU69*(CU69/1000)+(Satokasvi!$E$28-Satokasvi!$E$7)+IF(V$8="x",Toimenpiteet!$E$29,0)+IF(V$9="x",Toimenpiteet!$E$60,0)+IF(V$10="x",Toimenpiteet!$E$88,0))/(1+$C$13)^EU$61</f>
        <v>267.48539327163627</v>
      </c>
      <c r="EV69" s="29">
        <f ca="1">IF(W$11="x",Toimenpiteet!$E$115,BV69*(CV69/1000)+(Satokasvi!$E$28-Satokasvi!$E$7)+IF(W$8="x",Toimenpiteet!$E$29,0)+IF(W$9="x",Toimenpiteet!$E$60,0)+IF(W$10="x",Toimenpiteet!$E$88,0))/(1+$C$13)^EV$61</f>
        <v>154.86312123881683</v>
      </c>
      <c r="EW69" s="29">
        <f ca="1">IF(X$11="x",Toimenpiteet!$E$115,BW69*(CW69/1000)+(Satokasvi!$E$28-Satokasvi!$E$7)+IF(X$8="x",Toimenpiteet!$E$29,0)+IF(X$9="x",Toimenpiteet!$E$60,0)+IF(X$10="x",Toimenpiteet!$E$88,0))/(1+$C$13)^EW$61</f>
        <v>-118.93930095114123</v>
      </c>
      <c r="EX69" s="29">
        <f ca="1">IF(Y$11="x",Toimenpiteet!$E$115,BX69*(CX69/1000)+(Satokasvi!$E$28-Satokasvi!$E$7)+IF(Y$8="x",Toimenpiteet!$E$29,0)+IF(Y$9="x",Toimenpiteet!$E$60,0)+IF(Y$10="x",Toimenpiteet!$E$88,0))/(1+$C$13)^EX$61</f>
        <v>194.84965191806506</v>
      </c>
      <c r="EY69" s="29">
        <f ca="1">IF(Z$11="x",Toimenpiteet!$E$115,BY69*(CY69/1000)+(Satokasvi!$E$28-Satokasvi!$E$7)+IF(Z$8="x",Toimenpiteet!$E$29,0)+IF(Z$9="x",Toimenpiteet!$E$60,0)+IF(Z$10="x",Toimenpiteet!$E$88,0))/(1+$C$13)^EY$61</f>
        <v>253.00896718532383</v>
      </c>
      <c r="EZ69" s="29">
        <f ca="1">IF(AA$11="x",Toimenpiteet!$E$115,BZ69*(CZ69/1000)+(Satokasvi!$E$28-Satokasvi!$E$7)+IF(AA$8="x",Toimenpiteet!$E$29,0)+IF(AA$9="x",Toimenpiteet!$E$60,0)+IF(AA$10="x",Toimenpiteet!$E$88,0))/(1+$C$13)^EZ$61</f>
        <v>-108.84630923473223</v>
      </c>
      <c r="FA69" s="29"/>
      <c r="FB69" s="29">
        <f t="shared" ca="1" si="48"/>
        <v>-350.48543689320388</v>
      </c>
      <c r="FC69" s="29">
        <f t="shared" ca="1" si="49"/>
        <v>-54.747217373729825</v>
      </c>
      <c r="FD69" s="29">
        <f t="shared" ca="1" si="50"/>
        <v>168.36592784099156</v>
      </c>
      <c r="FE69" s="29">
        <f t="shared" ca="1" si="51"/>
        <v>364.52531935179979</v>
      </c>
      <c r="FF69" s="29">
        <f t="shared" ca="1" si="52"/>
        <v>778.5926652176372</v>
      </c>
      <c r="FG69" s="29">
        <f t="shared" ca="1" si="53"/>
        <v>1074.5773287539375</v>
      </c>
      <c r="FH69" s="29">
        <f t="shared" ca="1" si="54"/>
        <v>1346.6512447642513</v>
      </c>
      <c r="FI69" s="29">
        <f t="shared" ca="1" si="55"/>
        <v>1855.6723450169836</v>
      </c>
      <c r="FJ69" s="29">
        <f t="shared" ca="1" si="56"/>
        <v>2130.0531108226533</v>
      </c>
      <c r="FK69" s="29">
        <f t="shared" ca="1" si="57"/>
        <v>2371.268103386838</v>
      </c>
      <c r="FL69" s="29">
        <f t="shared" ca="1" si="58"/>
        <v>2574.9273593646849</v>
      </c>
      <c r="FM69" s="29">
        <f t="shared" ca="1" si="59"/>
        <v>2785.3478629857782</v>
      </c>
      <c r="FN69" s="29">
        <f t="shared" ca="1" si="60"/>
        <v>3139.0713367988888</v>
      </c>
      <c r="FO69" s="29">
        <f t="shared" ca="1" si="61"/>
        <v>3466.5464780732636</v>
      </c>
      <c r="FP69" s="29">
        <f t="shared" ca="1" si="62"/>
        <v>3681.3302306097216</v>
      </c>
      <c r="FQ69" s="29">
        <f t="shared" ca="1" si="63"/>
        <v>3456.3669655512604</v>
      </c>
      <c r="FR69" s="29">
        <f t="shared" ca="1" si="64"/>
        <v>3663.9534619537867</v>
      </c>
      <c r="FS69" s="29">
        <f t="shared" ca="1" si="65"/>
        <v>3451.9040086043087</v>
      </c>
      <c r="FT69" s="29">
        <f t="shared" ca="1" si="66"/>
        <v>3554.9421871039403</v>
      </c>
      <c r="FU69" s="29">
        <f t="shared" ca="1" si="67"/>
        <v>3883.3369758205345</v>
      </c>
      <c r="FV69" s="29">
        <f t="shared" ca="1" si="68"/>
        <v>4061.4912970113674</v>
      </c>
      <c r="FW69" s="29">
        <f t="shared" ca="1" si="69"/>
        <v>3873.0881041927541</v>
      </c>
      <c r="FX69" s="29">
        <f t="shared" ca="1" si="70"/>
        <v>4106.60381267307</v>
      </c>
      <c r="FY69" s="29">
        <f t="shared" ca="1" si="71"/>
        <v>4418.9790533621535</v>
      </c>
      <c r="FZ69" s="29">
        <f t="shared" ca="1" si="72"/>
        <v>4246.5634428586945</v>
      </c>
      <c r="GA69" s="29"/>
      <c r="GB69" s="29">
        <f t="shared" ca="1" si="73"/>
        <v>-221.26213592233006</v>
      </c>
      <c r="GC69" s="29">
        <f t="shared" ca="1" si="74"/>
        <v>28.262337796739018</v>
      </c>
      <c r="GD69" s="29">
        <f t="shared" ca="1" si="23"/>
        <v>226.57524506155374</v>
      </c>
      <c r="GE69" s="29">
        <f t="shared" ca="1" si="24"/>
        <v>406.68013105429287</v>
      </c>
      <c r="GF69" s="29">
        <f t="shared" ca="1" si="25"/>
        <v>750.71117510279578</v>
      </c>
      <c r="GG69" s="29">
        <f t="shared" ca="1" si="26"/>
        <v>1005.71395404896</v>
      </c>
      <c r="GH69" s="29">
        <f t="shared" ca="1" si="27"/>
        <v>1241.8954825500527</v>
      </c>
      <c r="GI69" s="29">
        <f t="shared" ca="1" si="28"/>
        <v>1653.6763038275219</v>
      </c>
      <c r="GJ69" s="29">
        <f t="shared" ca="1" si="29"/>
        <v>1889.6577605730265</v>
      </c>
      <c r="GK69" s="29">
        <f t="shared" ca="1" si="30"/>
        <v>2100.0062313494486</v>
      </c>
      <c r="GL69" s="29">
        <f t="shared" ca="1" si="31"/>
        <v>2281.4770490183068</v>
      </c>
      <c r="GM69" s="29">
        <f t="shared" ca="1" si="32"/>
        <v>2467.1211851266162</v>
      </c>
      <c r="GN69" s="29">
        <f t="shared" ca="1" si="33"/>
        <v>2758.7147302489138</v>
      </c>
      <c r="GO69" s="29">
        <f t="shared" ca="1" si="34"/>
        <v>3029.9325185719836</v>
      </c>
      <c r="GP69" s="29">
        <f t="shared" ca="1" si="35"/>
        <v>3216.3809370256522</v>
      </c>
      <c r="GQ69" s="29">
        <f t="shared" ca="1" si="36"/>
        <v>3074.3611915773881</v>
      </c>
      <c r="GR69" s="29">
        <f t="shared" ca="1" si="37"/>
        <v>3253.9312309036395</v>
      </c>
      <c r="GS69" s="29">
        <f t="shared" ca="1" si="38"/>
        <v>3120.0639998278889</v>
      </c>
      <c r="GT69" s="29">
        <f t="shared" ca="1" si="39"/>
        <v>3220.2966150674456</v>
      </c>
      <c r="GU69" s="29">
        <f t="shared" ca="1" si="40"/>
        <v>3487.782008339082</v>
      </c>
      <c r="GV69" s="29">
        <f t="shared" ca="1" si="41"/>
        <v>3642.6451295778988</v>
      </c>
      <c r="GW69" s="29">
        <f t="shared" ca="1" si="42"/>
        <v>3523.7058286267575</v>
      </c>
      <c r="GX69" s="29">
        <f t="shared" ca="1" si="43"/>
        <v>3718.5554805448223</v>
      </c>
      <c r="GY69" s="29">
        <f t="shared" ca="1" si="44"/>
        <v>3971.5644477301462</v>
      </c>
      <c r="GZ69" s="29">
        <f t="shared" ca="1" si="45"/>
        <v>3862.7181384954138</v>
      </c>
      <c r="HA69" s="29"/>
      <c r="HB69" s="29">
        <f t="shared" ca="1" si="76"/>
        <v>2371.268103386838</v>
      </c>
      <c r="HC69" s="29">
        <f t="shared" ca="1" si="75"/>
        <v>2100.0062313494486</v>
      </c>
      <c r="HF69" s="60">
        <f t="shared" si="78"/>
        <v>-5.5555555555555552E-2</v>
      </c>
      <c r="HG69" s="28">
        <f t="shared" si="79"/>
        <v>-5.5555555555555549E-3</v>
      </c>
      <c r="HH69" s="28">
        <f t="shared" si="77"/>
        <v>-1.111111111111111E-2</v>
      </c>
      <c r="HI69" s="28">
        <f t="shared" si="77"/>
        <v>-1.6666666666666663E-2</v>
      </c>
      <c r="HJ69" s="28">
        <f t="shared" si="77"/>
        <v>-2.222222222222222E-2</v>
      </c>
      <c r="HK69" s="28">
        <f t="shared" si="77"/>
        <v>-2.7777777777777776E-2</v>
      </c>
      <c r="HL69" s="28">
        <f t="shared" si="77"/>
        <v>-3.3333333333333326E-2</v>
      </c>
      <c r="HM69" s="28">
        <f t="shared" si="77"/>
        <v>-3.8888888888888883E-2</v>
      </c>
      <c r="HN69" s="28">
        <f t="shared" si="77"/>
        <v>-4.4444444444444439E-2</v>
      </c>
      <c r="HO69" s="28">
        <f t="shared" si="77"/>
        <v>-4.9999999999999996E-2</v>
      </c>
      <c r="HP69" s="28">
        <f t="shared" si="77"/>
        <v>-5.5555555555555552E-2</v>
      </c>
      <c r="HQ69" s="28">
        <f t="shared" si="77"/>
        <v>-5.5555555555555552E-2</v>
      </c>
      <c r="HR69" s="28">
        <f t="shared" si="77"/>
        <v>-5.5555555555555552E-2</v>
      </c>
      <c r="HS69" s="28">
        <f t="shared" si="77"/>
        <v>-5.5555555555555552E-2</v>
      </c>
      <c r="HT69" s="28">
        <f t="shared" si="77"/>
        <v>-5.5555555555555552E-2</v>
      </c>
      <c r="HU69" s="28">
        <f t="shared" si="77"/>
        <v>-5.5555555555555552E-2</v>
      </c>
      <c r="HV69" s="28">
        <f t="shared" si="77"/>
        <v>-5.5555555555555552E-2</v>
      </c>
      <c r="HW69" s="28">
        <f t="shared" si="77"/>
        <v>-5.5555555555555552E-2</v>
      </c>
      <c r="HX69" s="28">
        <f t="shared" si="77"/>
        <v>-5.5555555555555552E-2</v>
      </c>
      <c r="HY69" s="28">
        <f t="shared" si="77"/>
        <v>-5.5555555555555552E-2</v>
      </c>
      <c r="HZ69" s="28">
        <f t="shared" si="77"/>
        <v>-5.5555555555555552E-2</v>
      </c>
      <c r="IA69" s="28">
        <f t="shared" si="77"/>
        <v>-5.5555555555555552E-2</v>
      </c>
      <c r="IB69" s="28">
        <f t="shared" si="77"/>
        <v>-5.5555555555555552E-2</v>
      </c>
      <c r="IC69" s="28">
        <f t="shared" si="77"/>
        <v>-5.5555555555555552E-2</v>
      </c>
      <c r="ID69" s="28">
        <f t="shared" si="77"/>
        <v>-5.5555555555555552E-2</v>
      </c>
      <c r="IE69" s="28">
        <f t="shared" si="77"/>
        <v>-5.5555555555555552E-2</v>
      </c>
    </row>
    <row r="70" spans="2:239">
      <c r="B70" s="11">
        <f t="shared" ca="1" si="47"/>
        <v>0.79741562642150765</v>
      </c>
      <c r="C70" s="11">
        <f t="shared" ca="1" si="20"/>
        <v>0.69322414833746493</v>
      </c>
      <c r="D70" s="11">
        <f t="shared" ca="1" si="20"/>
        <v>3.6967902641914518E-2</v>
      </c>
      <c r="E70" s="11">
        <f t="shared" ca="1" si="20"/>
        <v>1.4204779538090628E-3</v>
      </c>
      <c r="F70" s="11">
        <f t="shared" ca="1" si="20"/>
        <v>4.024245762544687E-2</v>
      </c>
      <c r="G70" s="11">
        <f t="shared" ca="1" si="20"/>
        <v>0.66953257151894574</v>
      </c>
      <c r="H70" s="11">
        <f t="shared" ca="1" si="20"/>
        <v>1.631624110693064E-2</v>
      </c>
      <c r="I70" s="11">
        <f t="shared" ca="1" si="20"/>
        <v>0.86985560554566133</v>
      </c>
      <c r="J70" s="11">
        <f t="shared" ca="1" si="20"/>
        <v>0.52712801343885762</v>
      </c>
      <c r="K70" s="11">
        <f t="shared" ca="1" si="20"/>
        <v>1.5619038372519101E-2</v>
      </c>
      <c r="L70" s="11">
        <f t="shared" ca="1" si="20"/>
        <v>0.72264137294227193</v>
      </c>
      <c r="M70" s="11">
        <f t="shared" ca="1" si="20"/>
        <v>0.2819516511507596</v>
      </c>
      <c r="N70" s="11">
        <f t="shared" ca="1" si="20"/>
        <v>0.40733641847891877</v>
      </c>
      <c r="O70" s="11">
        <f t="shared" ca="1" si="20"/>
        <v>0.84295936737227972</v>
      </c>
      <c r="P70" s="11">
        <f t="shared" ca="1" si="20"/>
        <v>0.22945335441305925</v>
      </c>
      <c r="Q70" s="11">
        <f t="shared" ca="1" si="20"/>
        <v>1.875672310662102E-2</v>
      </c>
      <c r="R70" s="11">
        <f t="shared" ca="1" si="20"/>
        <v>0.14131927214355855</v>
      </c>
      <c r="S70" s="11">
        <f t="shared" ca="1" si="20"/>
        <v>0.8217151766370635</v>
      </c>
      <c r="T70" s="11">
        <f t="shared" ca="1" si="21"/>
        <v>0.68192672677253219</v>
      </c>
      <c r="U70" s="11">
        <f t="shared" ca="1" si="21"/>
        <v>0.1294564379202674</v>
      </c>
      <c r="V70" s="11">
        <f t="shared" ca="1" si="21"/>
        <v>0.53687335049433826</v>
      </c>
      <c r="W70" s="11">
        <f t="shared" ca="1" si="21"/>
        <v>0.67703914824688982</v>
      </c>
      <c r="X70" s="11">
        <f t="shared" ca="1" si="21"/>
        <v>0.53101996655441719</v>
      </c>
      <c r="Y70" s="11">
        <f t="shared" ca="1" si="21"/>
        <v>0.61856257375683199</v>
      </c>
      <c r="Z70" s="11">
        <f t="shared" ca="1" si="21"/>
        <v>6.4949213495597569E-2</v>
      </c>
      <c r="AB70" s="5">
        <f ca="1">_xlfn.NORM.INV(B70,Satokasvi!$H$8,Satokasvi!$I$8)*_xlfn.BINOM.INV(1,(1-Satokasvi!$H$15),B70)</f>
        <v>3708.1064044024279</v>
      </c>
      <c r="AC70" s="5">
        <f ca="1">_xlfn.NORM.INV(C70,Satokasvi!$H$8,Satokasvi!$I$8)*_xlfn.BINOM.INV(1,(1-Satokasvi!$H$15),C70)</f>
        <v>3626.2525388094759</v>
      </c>
      <c r="AD70" s="5">
        <f ca="1">_xlfn.NORM.INV(D70,Satokasvi!$H$8,Satokasvi!$I$8)*_xlfn.BINOM.INV(1,(1-Satokasvi!$H$15),D70)</f>
        <v>0</v>
      </c>
      <c r="AE70" s="5">
        <f ca="1">_xlfn.NORM.INV(E70,Satokasvi!$H$8,Satokasvi!$I$8)*_xlfn.BINOM.INV(1,(1-Satokasvi!$H$15),E70)</f>
        <v>0</v>
      </c>
      <c r="AF70" s="5">
        <f ca="1">_xlfn.NORM.INV(F70,Satokasvi!$H$8,Satokasvi!$I$8)*_xlfn.BINOM.INV(1,(1-Satokasvi!$H$15),F70)</f>
        <v>0</v>
      </c>
      <c r="AG70" s="5">
        <f ca="1">_xlfn.NORM.INV(G70,Satokasvi!$H$8,Satokasvi!$I$8)*_xlfn.BINOM.INV(1,(1-Satokasvi!$H$15),G70)</f>
        <v>3609.6557057404234</v>
      </c>
      <c r="AH70" s="5">
        <f ca="1">_xlfn.NORM.INV(H70,Satokasvi!$H$8,Satokasvi!$I$8)*_xlfn.BINOM.INV(1,(1-Satokasvi!$H$15),H70)</f>
        <v>0</v>
      </c>
      <c r="AI70" s="5">
        <f ca="1">_xlfn.NORM.INV(I70,Satokasvi!$H$8,Satokasvi!$I$8)*_xlfn.BINOM.INV(1,(1-Satokasvi!$H$15),I70)</f>
        <v>3781.4272051824223</v>
      </c>
      <c r="AJ70" s="5">
        <f ca="1">_xlfn.NORM.INV(J70,Satokasvi!$H$8,Satokasvi!$I$8)*_xlfn.BINOM.INV(1,(1-Satokasvi!$H$15),J70)</f>
        <v>3517.0130838695491</v>
      </c>
      <c r="AK70" s="5">
        <f ca="1">_xlfn.NORM.INV(K70,Satokasvi!$H$8,Satokasvi!$I$8)*_xlfn.BINOM.INV(1,(1-Satokasvi!$H$15),K70)</f>
        <v>0</v>
      </c>
      <c r="AL70" s="5">
        <f ca="1">_xlfn.NORM.INV(L70,Satokasvi!$H$8,Satokasvi!$I$8)*_xlfn.BINOM.INV(1,(1-Satokasvi!$H$15),L70)</f>
        <v>3647.67656452241</v>
      </c>
      <c r="AM70" s="5">
        <f ca="1">_xlfn.NORM.INV(M70,Satokasvi!$H$8,Satokasvi!$I$8)*_xlfn.BINOM.INV(1,(1-Satokasvi!$H$15),M70)</f>
        <v>3355.7366202420285</v>
      </c>
      <c r="AN70" s="5">
        <f ca="1">_xlfn.NORM.INV(N70,Satokasvi!$H$8,Satokasvi!$I$8)*_xlfn.BINOM.INV(1,(1-Satokasvi!$H$15),N70)</f>
        <v>3441.3994777263847</v>
      </c>
      <c r="AO70" s="5">
        <f ca="1">_xlfn.NORM.INV(O70,Satokasvi!$H$8,Satokasvi!$I$8)*_xlfn.BINOM.INV(1,(1-Satokasvi!$H$15),O70)</f>
        <v>3751.6738022076015</v>
      </c>
      <c r="AP70" s="5">
        <f ca="1">_xlfn.NORM.INV(P70,Satokasvi!$H$8,Satokasvi!$I$8)*_xlfn.BINOM.INV(1,(1-Satokasvi!$H$15),P70)</f>
        <v>3314.8379228030262</v>
      </c>
      <c r="AQ70" s="5">
        <f ca="1">_xlfn.NORM.INV(Q70,Satokasvi!$H$8,Satokasvi!$I$8)*_xlfn.BINOM.INV(1,(1-Satokasvi!$H$15),Q70)</f>
        <v>0</v>
      </c>
      <c r="AR70" s="5">
        <f ca="1">_xlfn.NORM.INV(R70,Satokasvi!$H$8,Satokasvi!$I$8)*_xlfn.BINOM.INV(1,(1-Satokasvi!$H$15),R70)</f>
        <v>3231.3972666127743</v>
      </c>
      <c r="AS70" s="5">
        <f ca="1">_xlfn.NORM.INV(S70,Satokasvi!$H$8,Satokasvi!$I$8)*_xlfn.BINOM.INV(1,(1-Satokasvi!$H$15),S70)</f>
        <v>3730.4803159928551</v>
      </c>
      <c r="AT70" s="5">
        <f ca="1">_xlfn.NORM.INV(T70,Satokasvi!$H$8,Satokasvi!$I$8)*_xlfn.BINOM.INV(1,(1-Satokasvi!$H$15),T70)</f>
        <v>3618.2733495890452</v>
      </c>
      <c r="AU70" s="5">
        <f ca="1">_xlfn.NORM.INV(U70,Satokasvi!$H$8,Satokasvi!$I$8)*_xlfn.BINOM.INV(1,(1-Satokasvi!$H$15),U70)</f>
        <v>3217.7589142799889</v>
      </c>
      <c r="AV70" s="5">
        <f ca="1">_xlfn.NORM.INV(V70,Satokasvi!$H$8,Satokasvi!$I$8)*_xlfn.BINOM.INV(1,(1-Satokasvi!$H$15),V70)</f>
        <v>3523.1399445038369</v>
      </c>
      <c r="AW70" s="5">
        <f ca="1">_xlfn.NORM.INV(W70,Satokasvi!$H$8,Satokasvi!$I$8)*_xlfn.BINOM.INV(1,(1-Satokasvi!$H$15),W70)</f>
        <v>3614.8587902898153</v>
      </c>
      <c r="AX70" s="5">
        <f ca="1">_xlfn.NORM.INV(X70,Satokasvi!$H$8,Satokasvi!$I$8)*_xlfn.BINOM.INV(1,(1-Satokasvi!$H$15),X70)</f>
        <v>3519.4585105274018</v>
      </c>
      <c r="AY70" s="5">
        <f ca="1">_xlfn.NORM.INV(Y70,Satokasvi!$H$8,Satokasvi!$I$8)*_xlfn.BINOM.INV(1,(1-Satokasvi!$H$15),Y70)</f>
        <v>3575.4269398980632</v>
      </c>
      <c r="AZ70" s="5">
        <f ca="1">_xlfn.NORM.INV(Z70,Satokasvi!$H$8,Satokasvi!$I$8)*_xlfn.BINOM.INV(1,(1-Satokasvi!$H$15),Z70)</f>
        <v>3121.3743619330794</v>
      </c>
      <c r="BB70" s="5">
        <f ca="1">IF(C$11="x",0,_xlfn.NORM.INV(B70,Satokasvi!$H$8,Satokasvi!$I$8)*IF(C$8="x",(1+Toimenpiteet!$C$7),1)*IF(C$9="x",(1+Toimenpiteet!$C$34),1)*(1+C$30)*_xlfn.BINOM.INV(1,(1-(Satokasvi!$H$15*(1+C$41))),B70))</f>
        <v>2688.5254674479361</v>
      </c>
      <c r="BC70" s="5">
        <f ca="1">IF(D$11="x",0,_xlfn.NORM.INV(C70,Satokasvi!$H$8,Satokasvi!$I$8)*IF(D$8="x",(1+Toimenpiteet!$C$7),1)*IF(D$9="x",(1+Toimenpiteet!$C$34),1)*(1+D$30)*_xlfn.BINOM.INV(1,(1-(Satokasvi!$H$15*(1+D$41))),C70))</f>
        <v>2647.4544535340228</v>
      </c>
      <c r="BD70" s="5">
        <f ca="1">IF(E$11="x",0,_xlfn.NORM.INV(D70,Satokasvi!$H$8,Satokasvi!$I$8)*IF(E$8="x",(1+Toimenpiteet!$C$7),1)*IF(E$9="x",(1+Toimenpiteet!$C$34),1)*(1+E$30)*_xlfn.BINOM.INV(1,(1-(Satokasvi!$H$15*(1+E$41))),D70))</f>
        <v>0</v>
      </c>
      <c r="BE70" s="5">
        <f ca="1">IF(F$11="x",0,_xlfn.NORM.INV(E70,Satokasvi!$H$8,Satokasvi!$I$8)*IF(F$8="x",(1+Toimenpiteet!$C$7),1)*IF(F$9="x",(1+Toimenpiteet!$C$34),1)*(1+F$30)*_xlfn.BINOM.INV(1,(1-(Satokasvi!$H$15*(1+F$41))),E70))</f>
        <v>0</v>
      </c>
      <c r="BF70" s="5">
        <f ca="1">IF(G$11="x",0,_xlfn.NORM.INV(F70,Satokasvi!$H$8,Satokasvi!$I$8)*IF(G$8="x",(1+Toimenpiteet!$C$7),1)*IF(G$9="x",(1+Toimenpiteet!$C$34),1)*(1+G$30)*_xlfn.BINOM.INV(1,(1-(Satokasvi!$H$15*(1+G$41))),F70))</f>
        <v>0</v>
      </c>
      <c r="BG70" s="5">
        <f ca="1">IF(H$11="x",0,_xlfn.NORM.INV(G70,Satokasvi!$H$8,Satokasvi!$I$8)*IF(H$8="x",(1+Toimenpiteet!$C$7),1)*IF(H$9="x",(1+Toimenpiteet!$C$34),1)*(1+H$30)*_xlfn.BINOM.INV(1,(1-(Satokasvi!$H$15*(1+H$41))),G70))</f>
        <v>2689.9154319177633</v>
      </c>
      <c r="BH70" s="5">
        <f ca="1">IF(I$11="x",0,_xlfn.NORM.INV(H70,Satokasvi!$H$8,Satokasvi!$I$8)*IF(I$8="x",(1+Toimenpiteet!$C$7),1)*IF(I$9="x",(1+Toimenpiteet!$C$34),1)*(1+I$30)*_xlfn.BINOM.INV(1,(1-(Satokasvi!$H$15*(1+I$41))),H70))</f>
        <v>0</v>
      </c>
      <c r="BI70" s="5">
        <f ca="1">IF(J$11="x",0,_xlfn.NORM.INV(I70,Satokasvi!$H$8,Satokasvi!$I$8)*IF(J$8="x",(1+Toimenpiteet!$C$7),1)*IF(J$9="x",(1+Toimenpiteet!$C$34),1)*(1+J$30)*_xlfn.BINOM.INV(1,(1-(Satokasvi!$H$15*(1+J$41))),I70))</f>
        <v>2817.9195533019411</v>
      </c>
      <c r="BJ70" s="5">
        <f ca="1">IF(K$11="x",0,_xlfn.NORM.INV(J70,Satokasvi!$H$8,Satokasvi!$I$8)*IF(K$8="x",(1+Toimenpiteet!$C$7),1)*IF(K$9="x",(1+Toimenpiteet!$C$34),1)*(1+K$30)*_xlfn.BINOM.INV(1,(1-(Satokasvi!$H$15*(1+K$41))),J70))</f>
        <v>2620.8781500995879</v>
      </c>
      <c r="BK70" s="5">
        <f ca="1">IF(L$11="x",0,_xlfn.NORM.INV(K70,Satokasvi!$H$8,Satokasvi!$I$8)*IF(L$8="x",(1+Toimenpiteet!$C$7),1)*IF(L$9="x",(1+Toimenpiteet!$C$34),1)*(1+L$30)*_xlfn.BINOM.INV(1,(1-(Satokasvi!$H$15*(1+L$41))),K70))</f>
        <v>0</v>
      </c>
      <c r="BL70" s="5">
        <f ca="1">IF(M$11="x",0,_xlfn.NORM.INV(L70,Satokasvi!$H$8,Satokasvi!$I$8)*IF(M$8="x",(1+Toimenpiteet!$C$7),1)*IF(M$9="x",(1+Toimenpiteet!$C$34),1)*(1+M$30)*_xlfn.BINOM.INV(1,(1-(Satokasvi!$H$15*(1+M$41))),L70))</f>
        <v>2718.2485758820999</v>
      </c>
      <c r="BM70" s="5">
        <f ca="1">IF(N$11="x",0,_xlfn.NORM.INV(M70,Satokasvi!$H$8,Satokasvi!$I$8)*IF(N$8="x",(1+Toimenpiteet!$C$7),1)*IF(N$9="x",(1+Toimenpiteet!$C$34),1)*(1+N$30)*_xlfn.BINOM.INV(1,(1-(Satokasvi!$H$15*(1+N$41))),M70))</f>
        <v>2500.6949294043598</v>
      </c>
      <c r="BN70" s="5">
        <f ca="1">IF(O$11="x",0,_xlfn.NORM.INV(N70,Satokasvi!$H$8,Satokasvi!$I$8)*IF(O$8="x",(1+Toimenpiteet!$C$7),1)*IF(O$9="x",(1+Toimenpiteet!$C$34),1)*(1+O$30)*_xlfn.BINOM.INV(1,(1-(Satokasvi!$H$15*(1+O$41))),N70))</f>
        <v>2564.5308908017018</v>
      </c>
      <c r="BO70" s="5">
        <f ca="1">IF(P$11="x",0,_xlfn.NORM.INV(O70,Satokasvi!$H$8,Satokasvi!$I$8)*IF(P$8="x",(1+Toimenpiteet!$C$7),1)*IF(P$9="x",(1+Toimenpiteet!$C$34),1)*(1+P$30)*_xlfn.BINOM.INV(1,(1-(Satokasvi!$H$15*(1+P$41))),O70))</f>
        <v>2795.7473174051042</v>
      </c>
      <c r="BP70" s="5">
        <f ca="1">IF(Q$11="x",0,_xlfn.NORM.INV(P70,Satokasvi!$H$8,Satokasvi!$I$8)*IF(Q$8="x",(1+Toimenpiteet!$C$7),1)*IF(Q$9="x",(1+Toimenpiteet!$C$34),1)*(1+Q$30)*_xlfn.BINOM.INV(1,(1-(Satokasvi!$H$15*(1+Q$41))),P70))</f>
        <v>2470.2172200728151</v>
      </c>
      <c r="BQ70" s="5">
        <f ca="1">IF(R$11="x",0,_xlfn.NORM.INV(Q70,Satokasvi!$H$8,Satokasvi!$I$8)*IF(R$8="x",(1+Toimenpiteet!$C$7),1)*IF(R$9="x",(1+Toimenpiteet!$C$34),1)*(1+R$30)*_xlfn.BINOM.INV(1,(1-(Satokasvi!$H$15*(1+R$41))),Q70))</f>
        <v>0</v>
      </c>
      <c r="BR70" s="5">
        <f ca="1">IF(S$11="x",0,_xlfn.NORM.INV(R70,Satokasvi!$H$8,Satokasvi!$I$8)*IF(S$8="x",(1+Toimenpiteet!$C$7),1)*IF(S$9="x",(1+Toimenpiteet!$C$34),1)*(1+S$30)*_xlfn.BINOM.INV(1,(1-(Satokasvi!$H$15*(1+S$41))),R70))</f>
        <v>2408.0372430798398</v>
      </c>
      <c r="BS70" s="5">
        <f ca="1">IF(T$11="x",0,_xlfn.NORM.INV(S70,Satokasvi!$H$8,Satokasvi!$I$8)*IF(T$8="x",(1+Toimenpiteet!$C$7),1)*IF(T$9="x",(1+Toimenpiteet!$C$34),1)*(1+T$30)*_xlfn.BINOM.INV(1,(1-(Satokasvi!$H$15*(1+T$41))),S70))</f>
        <v>2779.9539314778758</v>
      </c>
      <c r="BT70" s="5">
        <f ca="1">IF(U$11="x",0,_xlfn.NORM.INV(T70,Satokasvi!$H$8,Satokasvi!$I$8)*IF(U$8="x",(1+Toimenpiteet!$C$7),1)*IF(U$9="x",(1+Toimenpiteet!$C$34),1)*(1+U$30)*_xlfn.BINOM.INV(1,(1-(Satokasvi!$H$15*(1+U$41))),T70))</f>
        <v>2696.3373001137566</v>
      </c>
      <c r="BU70" s="5">
        <f ca="1">IF(V$11="x",0,_xlfn.NORM.INV(U70,Satokasvi!$H$8,Satokasvi!$I$8)*IF(V$8="x",(1+Toimenpiteet!$C$7),1)*IF(V$9="x",(1+Toimenpiteet!$C$34),1)*(1+V$30)*_xlfn.BINOM.INV(1,(1-(Satokasvi!$H$15*(1+V$41))),U70))</f>
        <v>2397.8739429214475</v>
      </c>
      <c r="BV70" s="5">
        <f ca="1">IF(W$11="x",0,_xlfn.NORM.INV(V70,Satokasvi!$H$8,Satokasvi!$I$8)*IF(W$8="x",(1+Toimenpiteet!$C$7),1)*IF(W$9="x",(1+Toimenpiteet!$C$34),1)*(1+W$30)*_xlfn.BINOM.INV(1,(1-(Satokasvi!$H$15*(1+W$41))),V70))</f>
        <v>2625.4438866442592</v>
      </c>
      <c r="BW70" s="5">
        <f ca="1">IF(X$11="x",0,_xlfn.NORM.INV(W70,Satokasvi!$H$8,Satokasvi!$I$8)*IF(X$8="x",(1+Toimenpiteet!$C$7),1)*IF(X$9="x",(1+Toimenpiteet!$C$34),1)*(1+X$30)*_xlfn.BINOM.INV(1,(1-(Satokasvi!$H$15*(1+X$41))),W70))</f>
        <v>2693.7927705239704</v>
      </c>
      <c r="BX70" s="5">
        <f ca="1">IF(Y$11="x",0,_xlfn.NORM.INV(X70,Satokasvi!$H$8,Satokasvi!$I$8)*IF(Y$8="x",(1+Toimenpiteet!$C$7),1)*IF(Y$9="x",(1+Toimenpiteet!$C$34),1)*(1+Y$30)*_xlfn.BINOM.INV(1,(1-(Satokasvi!$H$15*(1+Y$41))),X70))</f>
        <v>2622.7004820450197</v>
      </c>
      <c r="BY70" s="5">
        <f ca="1">IF(Z$11="x",0,_xlfn.NORM.INV(Y70,Satokasvi!$H$8,Satokasvi!$I$8)*IF(Z$8="x",(1+Toimenpiteet!$C$7),1)*IF(Z$9="x",(1+Toimenpiteet!$C$34),1)*(1+Z$30)*_xlfn.BINOM.INV(1,(1-(Satokasvi!$H$15*(1+Z$41))),Y70))</f>
        <v>2664.4081556120368</v>
      </c>
      <c r="BZ70" s="5">
        <f ca="1">IF(AA$11="x",0,_xlfn.NORM.INV(Z70,Satokasvi!$H$8,Satokasvi!$I$8)*IF(AA$8="x",(1+Toimenpiteet!$C$7),1)*IF(AA$9="x",(1+Toimenpiteet!$C$34),1)*(1+AA$30)*_xlfn.BINOM.INV(1,(1-(Satokasvi!$H$15*(1+AA$41))),Z70))</f>
        <v>2326.0481745125307</v>
      </c>
      <c r="CB70" s="27">
        <f ca="1">_xlfn.NORM.INV(RAND(),Satokasvi!$H$13,Satokasvi!$I$13)</f>
        <v>126.97620766405058</v>
      </c>
      <c r="CC70" s="27">
        <f ca="1">_xlfn.NORM.INV(RAND(),Satokasvi!$H$13,Satokasvi!$I$13)</f>
        <v>187.86651944257315</v>
      </c>
      <c r="CD70" s="27">
        <f ca="1">_xlfn.NORM.INV(RAND(),Satokasvi!$H$13,Satokasvi!$I$13)</f>
        <v>245.31490009818174</v>
      </c>
      <c r="CE70" s="27">
        <f ca="1">_xlfn.NORM.INV(RAND(),Satokasvi!$H$13,Satokasvi!$I$13)</f>
        <v>206.09294539228711</v>
      </c>
      <c r="CF70" s="27">
        <f ca="1">_xlfn.NORM.INV(RAND(),Satokasvi!$H$13,Satokasvi!$I$13)</f>
        <v>247.47428071514278</v>
      </c>
      <c r="CG70" s="27">
        <f ca="1">_xlfn.NORM.INV(RAND(),Satokasvi!$H$13,Satokasvi!$I$13)</f>
        <v>178.50293927920143</v>
      </c>
      <c r="CH70" s="27">
        <f ca="1">_xlfn.NORM.INV(RAND(),Satokasvi!$H$13,Satokasvi!$I$13)</f>
        <v>217.35224498530658</v>
      </c>
      <c r="CI70" s="27">
        <f ca="1">_xlfn.NORM.INV(RAND(),Satokasvi!$H$13,Satokasvi!$I$13)</f>
        <v>244.84488231058441</v>
      </c>
      <c r="CJ70" s="27">
        <f ca="1">_xlfn.NORM.INV(RAND(),Satokasvi!$H$13,Satokasvi!$I$13)</f>
        <v>168.03207983674992</v>
      </c>
      <c r="CK70" s="27">
        <f ca="1">_xlfn.NORM.INV(RAND(),Satokasvi!$H$13,Satokasvi!$I$13)</f>
        <v>280.43681399205985</v>
      </c>
      <c r="CL70" s="27">
        <f ca="1">_xlfn.NORM.INV(RAND(),Satokasvi!$H$13,Satokasvi!$I$13)</f>
        <v>190.26268070136723</v>
      </c>
      <c r="CM70" s="27">
        <f ca="1">_xlfn.NORM.INV(RAND(),Satokasvi!$H$13,Satokasvi!$I$13)</f>
        <v>165.05185782442561</v>
      </c>
      <c r="CN70" s="27">
        <f ca="1">_xlfn.NORM.INV(RAND(),Satokasvi!$H$13,Satokasvi!$I$13)</f>
        <v>246.76583757806097</v>
      </c>
      <c r="CO70" s="27">
        <f ca="1">_xlfn.NORM.INV(RAND(),Satokasvi!$H$13,Satokasvi!$I$13)</f>
        <v>206.62946144032188</v>
      </c>
      <c r="CP70" s="27">
        <f ca="1">_xlfn.NORM.INV(RAND(),Satokasvi!$H$13,Satokasvi!$I$13)</f>
        <v>254.85374007618196</v>
      </c>
      <c r="CQ70" s="27">
        <f ca="1">_xlfn.NORM.INV(RAND(),Satokasvi!$H$13,Satokasvi!$I$13)</f>
        <v>176.71245984443871</v>
      </c>
      <c r="CR70" s="27">
        <f ca="1">_xlfn.NORM.INV(RAND(),Satokasvi!$H$13,Satokasvi!$I$13)</f>
        <v>253.79588295689533</v>
      </c>
      <c r="CS70" s="27">
        <f ca="1">_xlfn.NORM.INV(RAND(),Satokasvi!$H$13,Satokasvi!$I$13)</f>
        <v>248.84025995470137</v>
      </c>
      <c r="CT70" s="27">
        <f ca="1">_xlfn.NORM.INV(RAND(),Satokasvi!$H$13,Satokasvi!$I$13)</f>
        <v>140.05303133857296</v>
      </c>
      <c r="CU70" s="27">
        <f ca="1">_xlfn.NORM.INV(RAND(),Satokasvi!$H$13,Satokasvi!$I$13)</f>
        <v>227.96977746613913</v>
      </c>
      <c r="CV70" s="27">
        <f ca="1">_xlfn.NORM.INV(RAND(),Satokasvi!$H$13,Satokasvi!$I$13)</f>
        <v>204.03867503787444</v>
      </c>
      <c r="CW70" s="27">
        <f ca="1">_xlfn.NORM.INV(RAND(),Satokasvi!$H$13,Satokasvi!$I$13)</f>
        <v>117.18795487073535</v>
      </c>
      <c r="CX70" s="27">
        <f ca="1">_xlfn.NORM.INV(RAND(),Satokasvi!$H$13,Satokasvi!$I$13)</f>
        <v>147.54995167396675</v>
      </c>
      <c r="CY70" s="27">
        <f ca="1">_xlfn.NORM.INV(RAND(),Satokasvi!$H$13,Satokasvi!$I$13)</f>
        <v>78.988674840234552</v>
      </c>
      <c r="CZ70" s="27">
        <f ca="1">_xlfn.NORM.INV(RAND(),Satokasvi!$H$13,Satokasvi!$I$13)</f>
        <v>250.34226964420657</v>
      </c>
      <c r="DB70" s="29">
        <f ca="1">(AB70*(CB70/1000)+(Satokasvi!$E$28-Satokasvi!$E$7))/(1+$C$13)^DB$61</f>
        <v>106.64202800562965</v>
      </c>
      <c r="DC70" s="29">
        <f ca="1">(AC70*(CC70/1000)+(Satokasvi!$E$28-Satokasvi!$E$7))/(1+$C$13)^DC$61</f>
        <v>301.86770014697959</v>
      </c>
      <c r="DD70" s="29">
        <f ca="1">(AD70*(CD70/1000)+(Satokasvi!$E$28-Satokasvi!$E$7))/(1+$C$13)^DD$61</f>
        <v>-330.3661390264906</v>
      </c>
      <c r="DE70" s="29">
        <f ca="1">(AE70*(CE70/1000)+(Satokasvi!$E$28-Satokasvi!$E$7))/(1+$C$13)^DE$61</f>
        <v>-320.74382429756372</v>
      </c>
      <c r="DF70" s="29">
        <f ca="1">(AF70*(CF70/1000)+(Satokasvi!$E$28-Satokasvi!$E$7))/(1+$C$13)^DF$61</f>
        <v>-311.40177116268325</v>
      </c>
      <c r="DG70" s="29">
        <f ca="1">(AG70*(CG70/1000)+(Satokasvi!$E$28-Satokasvi!$E$7))/(1+$C$13)^DG$61</f>
        <v>237.2878927365511</v>
      </c>
      <c r="DH70" s="29">
        <f ca="1">(AH70*(CH70/1000)+(Satokasvi!$E$28-Satokasvi!$E$7))/(1+$C$13)^DH$61</f>
        <v>-293.52603559495071</v>
      </c>
      <c r="DI70" s="29">
        <f ca="1">(AI70*(CI70/1000)+(Satokasvi!$E$28-Satokasvi!$E$7))/(1+$C$13)^DI$61</f>
        <v>445.90814648873226</v>
      </c>
      <c r="DJ70" s="29">
        <f ca="1">(AJ70*(CJ70/1000)+(Satokasvi!$E$28-Satokasvi!$E$7))/(1+$C$13)^DJ$61</f>
        <v>176.25364020798148</v>
      </c>
      <c r="DK70" s="29">
        <f ca="1">(AK70*(CK70/1000)+(Satokasvi!$E$28-Satokasvi!$E$7))/(1+$C$13)^DK$61</f>
        <v>-268.6179032777178</v>
      </c>
      <c r="DL70" s="29">
        <f ca="1">(AL70*(CL70/1000)+(Satokasvi!$E$28-Satokasvi!$E$7))/(1+$C$13)^DL$61</f>
        <v>240.57836507302162</v>
      </c>
      <c r="DM70" s="29">
        <f ca="1">(AM70*(CM70/1000)+(Satokasvi!$E$28-Satokasvi!$E$7))/(1+$C$13)^DM$61</f>
        <v>135.27553274872105</v>
      </c>
      <c r="DN70" s="29">
        <f ca="1">(AN70*(CN70/1000)+(Satokasvi!$E$28-Satokasvi!$E$7))/(1+$C$13)^DN$61</f>
        <v>332.45394374662794</v>
      </c>
      <c r="DO70" s="29">
        <f ca="1">(AO70*(CO70/1000)+(Satokasvi!$E$28-Satokasvi!$E$7))/(1+$C$13)^DO$61</f>
        <v>273.83918483883502</v>
      </c>
      <c r="DP70" s="29">
        <f ca="1">(AP70*(CP70/1000)+(Satokasvi!$E$28-Satokasvi!$E$7))/(1+$C$13)^DP$61</f>
        <v>310.53206711362742</v>
      </c>
      <c r="DQ70" s="29">
        <f ca="1">(AQ70*(CQ70/1000)+(Satokasvi!$E$28-Satokasvi!$E$7))/(1+$C$13)^DQ$61</f>
        <v>-224.96326505846127</v>
      </c>
      <c r="DR70" s="29">
        <f ca="1">(AR70*(CR70/1000)+(Satokasvi!$E$28-Satokasvi!$E$7))/(1+$C$13)^DR$61</f>
        <v>277.77232063034006</v>
      </c>
      <c r="DS70" s="29">
        <f ca="1">(AS70*(CS70/1000)+(Satokasvi!$E$28-Satokasvi!$E$7))/(1+$C$13)^DS$61</f>
        <v>333.22525537326646</v>
      </c>
      <c r="DT70" s="29">
        <f ca="1">(AT70*(CT70/1000)+(Satokasvi!$E$28-Satokasvi!$E$7))/(1+$C$13)^DT$61</f>
        <v>83.119274419242288</v>
      </c>
      <c r="DU70" s="29">
        <f ca="1">(AU70*(CU70/1000)+(Satokasvi!$E$28-Satokasvi!$E$7))/(1+$C$13)^DU$61</f>
        <v>206.27288977374951</v>
      </c>
      <c r="DV70" s="29">
        <f ca="1">(AV70*(CV70/1000)+(Satokasvi!$E$28-Satokasvi!$E$7))/(1+$C$13)^DV$61</f>
        <v>192.36566707858805</v>
      </c>
      <c r="DW70" s="29">
        <f ca="1">(AW70*(CW70/1000)+(Satokasvi!$E$28-Satokasvi!$E$7))/(1+$C$13)^DW$61</f>
        <v>32.679817013526097</v>
      </c>
      <c r="DX70" s="29">
        <f ca="1">(AX70*(CX70/1000)+(Satokasvi!$E$28-Satokasvi!$E$7))/(1+$C$13)^DX$61</f>
        <v>80.207243135487062</v>
      </c>
      <c r="DY70" s="29">
        <f ca="1">(AY70*(CY70/1000)+(Satokasvi!$E$28-Satokasvi!$E$7))/(1+$C$13)^DY$61</f>
        <v>-38.657020787121112</v>
      </c>
      <c r="DZ70" s="29">
        <f ca="1">(AZ70*(CZ70/1000)+(Satokasvi!$E$28-Satokasvi!$E$7))/(1+$C$13)^DZ$61</f>
        <v>200.79108496716032</v>
      </c>
      <c r="EB70" s="29">
        <f ca="1">IF(C$11="x",Toimenpiteet!$E$115,BB70*(CB70/1000)+(Satokasvi!$E$28-Satokasvi!$E$7)+IF(C$8="x",Toimenpiteet!$E$29,0)+IF(C$9="x",Toimenpiteet!$E$60,0)+IF(C$10="x",Toimenpiteet!$E$88,0))/(1+$C$13)^EB$61</f>
        <v>110.17356122792015</v>
      </c>
      <c r="EC70" s="29">
        <f ca="1">IF(D$11="x",Toimenpiteet!$E$115,BC70*(CC70/1000)+(Satokasvi!$E$28-Satokasvi!$E$7)+IF(D$8="x",Toimenpiteet!$E$29,0)+IF(D$9="x",Toimenpiteet!$E$60,0)+IF(D$10="x",Toimenpiteet!$E$88,0))/(1+$C$13)^EC$61</f>
        <v>253.99948493559847</v>
      </c>
      <c r="ED70" s="29">
        <f ca="1">IF(E$11="x",Toimenpiteet!$E$115,BD70*(CD70/1000)+(Satokasvi!$E$28-Satokasvi!$E$7)+IF(E$8="x",Toimenpiteet!$E$29,0)+IF(E$9="x",Toimenpiteet!$E$60,0)+IF(E$10="x",Toimenpiteet!$E$88,0))/(1+$C$13)^ED$61</f>
        <v>-208.56078416658505</v>
      </c>
      <c r="EE70" s="29">
        <f ca="1">IF(F$11="x",Toimenpiteet!$E$115,BE70*(CE70/1000)+(Satokasvi!$E$28-Satokasvi!$E$7)+IF(F$8="x",Toimenpiteet!$E$29,0)+IF(F$9="x",Toimenpiteet!$E$60,0)+IF(F$10="x",Toimenpiteet!$E$88,0))/(1+$C$13)^EE$61</f>
        <v>-202.48619821998551</v>
      </c>
      <c r="EF70" s="29">
        <f ca="1">IF(G$11="x",Toimenpiteet!$E$115,BF70*(CF70/1000)+(Satokasvi!$E$28-Satokasvi!$E$7)+IF(G$8="x",Toimenpiteet!$E$29,0)+IF(G$9="x",Toimenpiteet!$E$60,0)+IF(G$10="x",Toimenpiteet!$E$88,0))/(1+$C$13)^EF$61</f>
        <v>-196.58854196115098</v>
      </c>
      <c r="EG70" s="29">
        <f ca="1">IF(H$11="x",Toimenpiteet!$E$115,BG70*(CG70/1000)+(Satokasvi!$E$28-Satokasvi!$E$7)+IF(H$8="x",Toimenpiteet!$E$29,0)+IF(H$9="x",Toimenpiteet!$E$60,0)+IF(H$10="x",Toimenpiteet!$E$88,0))/(1+$C$13)^EG$61</f>
        <v>211.261945346191</v>
      </c>
      <c r="EH70" s="29">
        <f ca="1">IF(I$11="x",Toimenpiteet!$E$115,BH70*(CH70/1000)+(Satokasvi!$E$28-Satokasvi!$E$7)+IF(I$8="x",Toimenpiteet!$E$29,0)+IF(I$9="x",Toimenpiteet!$E$60,0)+IF(I$10="x",Toimenpiteet!$E$88,0))/(1+$C$13)^EH$61</f>
        <v>-185.30355543515032</v>
      </c>
      <c r="EI70" s="29">
        <f ca="1">IF(J$11="x",Toimenpiteet!$E$115,BI70*(CI70/1000)+(Satokasvi!$E$28-Satokasvi!$E$7)+IF(J$8="x",Toimenpiteet!$E$29,0)+IF(J$9="x",Toimenpiteet!$E$60,0)+IF(J$10="x",Toimenpiteet!$E$88,0))/(1+$C$13)^EI$61</f>
        <v>364.74904813253619</v>
      </c>
      <c r="EJ70" s="29">
        <f ca="1">IF(K$11="x",Toimenpiteet!$E$115,BJ70*(CJ70/1000)+(Satokasvi!$E$28-Satokasvi!$E$7)+IF(K$8="x",Toimenpiteet!$E$29,0)+IF(K$9="x",Toimenpiteet!$E$60,0)+IF(K$10="x",Toimenpiteet!$E$88,0))/(1+$C$13)^EJ$61</f>
        <v>162.85712275010712</v>
      </c>
      <c r="EK70" s="29">
        <f ca="1">IF(L$11="x",Toimenpiteet!$E$115,BK70*(CK70/1000)+(Satokasvi!$E$28-Satokasvi!$E$7)+IF(L$8="x",Toimenpiteet!$E$29,0)+IF(L$9="x",Toimenpiteet!$E$60,0)+IF(L$10="x",Toimenpiteet!$E$88,0))/(1+$C$13)^EK$61</f>
        <v>-169.57900320496364</v>
      </c>
      <c r="EL70" s="29">
        <f ca="1">IF(M$11="x",Toimenpiteet!$E$115,BL70*(CL70/1000)+(Satokasvi!$E$28-Satokasvi!$E$7)+IF(M$8="x",Toimenpiteet!$E$29,0)+IF(M$9="x",Toimenpiteet!$E$60,0)+IF(M$10="x",Toimenpiteet!$E$88,0))/(1+$C$13)^EL$61</f>
        <v>208.98293776658232</v>
      </c>
      <c r="EM70" s="29">
        <f ca="1">IF(N$11="x",Toimenpiteet!$E$115,BM70*(CM70/1000)+(Satokasvi!$E$28-Satokasvi!$E$7)+IF(N$8="x",Toimenpiteet!$E$29,0)+IF(N$9="x",Toimenpiteet!$E$60,0)+IF(N$10="x",Toimenpiteet!$E$88,0))/(1+$C$13)^EM$61</f>
        <v>129.64610381421744</v>
      </c>
      <c r="EN70" s="29">
        <f ca="1">IF(O$11="x",Toimenpiteet!$E$115,BN70*(CN70/1000)+(Satokasvi!$E$28-Satokasvi!$E$7)+IF(O$8="x",Toimenpiteet!$E$29,0)+IF(O$9="x",Toimenpiteet!$E$60,0)+IF(O$10="x",Toimenpiteet!$E$88,0))/(1+$C$13)^EN$61</f>
        <v>275.74349131675467</v>
      </c>
      <c r="EO70" s="29">
        <f ca="1">IF(P$11="x",Toimenpiteet!$E$115,BO70*(CO70/1000)+(Satokasvi!$E$28-Satokasvi!$E$7)+IF(P$8="x",Toimenpiteet!$E$29,0)+IF(P$9="x",Toimenpiteet!$E$60,0)+IF(P$10="x",Toimenpiteet!$E$88,0))/(1+$C$13)^EO$61</f>
        <v>231.24827358730514</v>
      </c>
      <c r="EP70" s="29">
        <f ca="1">IF(Q$11="x",Toimenpiteet!$E$115,BP70*(CP70/1000)+(Satokasvi!$E$28-Satokasvi!$E$7)+IF(Q$8="x",Toimenpiteet!$E$29,0)+IF(Q$9="x",Toimenpiteet!$E$60,0)+IF(Q$10="x",Toimenpiteet!$E$88,0))/(1+$C$13)^EP$61</f>
        <v>257.80006247657548</v>
      </c>
      <c r="EQ70" s="29">
        <f ca="1">IF(R$11="x",Toimenpiteet!$E$115,BQ70*(CQ70/1000)+(Satokasvi!$E$28-Satokasvi!$E$7)+IF(R$8="x",Toimenpiteet!$E$29,0)+IF(R$9="x",Toimenpiteet!$E$60,0)+IF(R$10="x",Toimenpiteet!$E$88,0))/(1+$C$13)^EQ$61</f>
        <v>-142.01974544826405</v>
      </c>
      <c r="ER70" s="29">
        <f ca="1">IF(S$11="x",Toimenpiteet!$E$115,BR70*(CR70/1000)+(Satokasvi!$E$28-Satokasvi!$E$7)+IF(S$8="x",Toimenpiteet!$E$29,0)+IF(S$9="x",Toimenpiteet!$E$60,0)+IF(S$10="x",Toimenpiteet!$E$88,0))/(1+$C$13)^ER$61</f>
        <v>231.87251554081806</v>
      </c>
      <c r="ES70" s="29">
        <f ca="1">IF(T$11="x",Toimenpiteet!$E$115,BS70*(CS70/1000)+(Satokasvi!$E$28-Satokasvi!$E$7)+IF(T$8="x",Toimenpiteet!$E$29,0)+IF(T$9="x",Toimenpiteet!$E$60,0)+IF(T$10="x",Toimenpiteet!$E$88,0))/(1+$C$13)^ES$61</f>
        <v>272.47148186443837</v>
      </c>
      <c r="ET70" s="29">
        <f ca="1">IF(U$11="x",Toimenpiteet!$E$115,BT70*(CT70/1000)+(Satokasvi!$E$28-Satokasvi!$E$7)+IF(U$8="x",Toimenpiteet!$E$29,0)+IF(U$9="x",Toimenpiteet!$E$60,0)+IF(U$10="x",Toimenpiteet!$E$88,0))/(1+$C$13)^ET$61</f>
        <v>85.389047918850636</v>
      </c>
      <c r="EU70" s="29">
        <f ca="1">IF(V$11="x",Toimenpiteet!$E$115,BU70*(CU70/1000)+(Satokasvi!$E$28-Satokasvi!$E$7)+IF(V$8="x",Toimenpiteet!$E$29,0)+IF(V$9="x",Toimenpiteet!$E$60,0)+IF(V$10="x",Toimenpiteet!$E$88,0))/(1+$C$13)^EU$61</f>
        <v>176.4801541794285</v>
      </c>
      <c r="EV70" s="29">
        <f ca="1">IF(W$11="x",Toimenpiteet!$E$115,BV70*(CV70/1000)+(Satokasvi!$E$28-Satokasvi!$E$7)+IF(W$8="x",Toimenpiteet!$E$29,0)+IF(W$9="x",Toimenpiteet!$E$60,0)+IF(W$10="x",Toimenpiteet!$E$88,0))/(1+$C$13)^EV$61</f>
        <v>165.45341619437195</v>
      </c>
      <c r="EW70" s="29">
        <f ca="1">IF(X$11="x",Toimenpiteet!$E$115,BW70*(CW70/1000)+(Satokasvi!$E$28-Satokasvi!$E$7)+IF(X$8="x",Toimenpiteet!$E$29,0)+IF(X$9="x",Toimenpiteet!$E$60,0)+IF(X$10="x",Toimenpiteet!$E$88,0))/(1+$C$13)^EW$61</f>
        <v>45.811757975769098</v>
      </c>
      <c r="EX70" s="29">
        <f ca="1">IF(Y$11="x",Toimenpiteet!$E$115,BX70*(CX70/1000)+(Satokasvi!$E$28-Satokasvi!$E$7)+IF(Y$8="x",Toimenpiteet!$E$29,0)+IF(Y$9="x",Toimenpiteet!$E$60,0)+IF(Y$10="x",Toimenpiteet!$E$88,0))/(1+$C$13)^EX$61</f>
        <v>80.604183543098372</v>
      </c>
      <c r="EY70" s="29">
        <f ca="1">IF(Z$11="x",Toimenpiteet!$E$115,BY70*(CY70/1000)+(Satokasvi!$E$28-Satokasvi!$E$7)+IF(Z$8="x",Toimenpiteet!$E$29,0)+IF(Z$9="x",Toimenpiteet!$E$60,0)+IF(Z$10="x",Toimenpiteet!$E$88,0))/(1+$C$13)^EY$61</f>
        <v>-8.5802740667437725</v>
      </c>
      <c r="EZ70" s="29">
        <f ca="1">IF(AA$11="x",Toimenpiteet!$E$115,BZ70*(CZ70/1000)+(Satokasvi!$E$28-Satokasvi!$E$7)+IF(AA$8="x",Toimenpiteet!$E$29,0)+IF(AA$9="x",Toimenpiteet!$E$60,0)+IF(AA$10="x",Toimenpiteet!$E$88,0))/(1+$C$13)^EZ$61</f>
        <v>169.26732022997339</v>
      </c>
      <c r="FA70" s="29"/>
      <c r="FB70" s="29">
        <f t="shared" ca="1" si="48"/>
        <v>106.64202800562965</v>
      </c>
      <c r="FC70" s="29">
        <f t="shared" ca="1" si="49"/>
        <v>408.50972815260923</v>
      </c>
      <c r="FD70" s="29">
        <f t="shared" ca="1" si="50"/>
        <v>78.143589126118627</v>
      </c>
      <c r="FE70" s="29">
        <f t="shared" ca="1" si="51"/>
        <v>-242.60023517144509</v>
      </c>
      <c r="FF70" s="29">
        <f t="shared" ca="1" si="52"/>
        <v>-554.00200633412828</v>
      </c>
      <c r="FG70" s="29">
        <f t="shared" ca="1" si="53"/>
        <v>-316.71411359757718</v>
      </c>
      <c r="FH70" s="29">
        <f t="shared" ca="1" si="54"/>
        <v>-610.24014919252795</v>
      </c>
      <c r="FI70" s="29">
        <f t="shared" ca="1" si="55"/>
        <v>-164.33200270379569</v>
      </c>
      <c r="FJ70" s="29">
        <f t="shared" ca="1" si="56"/>
        <v>11.921637504185782</v>
      </c>
      <c r="FK70" s="29">
        <f t="shared" ca="1" si="57"/>
        <v>-256.69626577353199</v>
      </c>
      <c r="FL70" s="29">
        <f t="shared" ca="1" si="58"/>
        <v>-16.117900700510376</v>
      </c>
      <c r="FM70" s="29">
        <f t="shared" ca="1" si="59"/>
        <v>119.15763204821067</v>
      </c>
      <c r="FN70" s="29">
        <f t="shared" ca="1" si="60"/>
        <v>451.61157579483859</v>
      </c>
      <c r="FO70" s="29">
        <f t="shared" ca="1" si="61"/>
        <v>725.45076063367355</v>
      </c>
      <c r="FP70" s="29">
        <f t="shared" ca="1" si="62"/>
        <v>1035.9828277473009</v>
      </c>
      <c r="FQ70" s="29">
        <f t="shared" ca="1" si="63"/>
        <v>811.01956268883964</v>
      </c>
      <c r="FR70" s="29">
        <f t="shared" ca="1" si="64"/>
        <v>1088.7918833191798</v>
      </c>
      <c r="FS70" s="29">
        <f t="shared" ca="1" si="65"/>
        <v>1422.0171386924462</v>
      </c>
      <c r="FT70" s="29">
        <f t="shared" ca="1" si="66"/>
        <v>1505.1364131116884</v>
      </c>
      <c r="FU70" s="29">
        <f t="shared" ca="1" si="67"/>
        <v>1711.4093028854379</v>
      </c>
      <c r="FV70" s="29">
        <f t="shared" ca="1" si="68"/>
        <v>1903.774969964026</v>
      </c>
      <c r="FW70" s="29">
        <f t="shared" ca="1" si="69"/>
        <v>1936.4547869775522</v>
      </c>
      <c r="FX70" s="29">
        <f t="shared" ca="1" si="70"/>
        <v>2016.6620301130392</v>
      </c>
      <c r="FY70" s="29">
        <f t="shared" ca="1" si="71"/>
        <v>1978.0050093259181</v>
      </c>
      <c r="FZ70" s="29">
        <f t="shared" ca="1" si="72"/>
        <v>2178.7960942930786</v>
      </c>
      <c r="GA70" s="29"/>
      <c r="GB70" s="29">
        <f t="shared" ca="1" si="73"/>
        <v>110.17356122792015</v>
      </c>
      <c r="GC70" s="29">
        <f t="shared" ca="1" si="74"/>
        <v>364.17304616351862</v>
      </c>
      <c r="GD70" s="29">
        <f t="shared" ca="1" si="23"/>
        <v>155.61226199693357</v>
      </c>
      <c r="GE70" s="29">
        <f t="shared" ca="1" si="24"/>
        <v>-46.873936223051942</v>
      </c>
      <c r="GF70" s="29">
        <f t="shared" ca="1" si="25"/>
        <v>-243.46247818420292</v>
      </c>
      <c r="GG70" s="29">
        <f t="shared" ca="1" si="26"/>
        <v>-32.200532838011924</v>
      </c>
      <c r="GH70" s="29">
        <f t="shared" ca="1" si="27"/>
        <v>-217.50408827316224</v>
      </c>
      <c r="GI70" s="29">
        <f t="shared" ca="1" si="28"/>
        <v>147.24495985937395</v>
      </c>
      <c r="GJ70" s="29">
        <f t="shared" ca="1" si="29"/>
        <v>310.10208260948104</v>
      </c>
      <c r="GK70" s="29">
        <f t="shared" ca="1" si="30"/>
        <v>140.5230794045174</v>
      </c>
      <c r="GL70" s="29">
        <f t="shared" ca="1" si="31"/>
        <v>349.50601717109976</v>
      </c>
      <c r="GM70" s="29">
        <f t="shared" ca="1" si="32"/>
        <v>479.1521209853172</v>
      </c>
      <c r="GN70" s="29">
        <f t="shared" ca="1" si="33"/>
        <v>754.89561230207187</v>
      </c>
      <c r="GO70" s="29">
        <f t="shared" ca="1" si="34"/>
        <v>986.14388588937697</v>
      </c>
      <c r="GP70" s="29">
        <f t="shared" ca="1" si="35"/>
        <v>1243.9439483659526</v>
      </c>
      <c r="GQ70" s="29">
        <f t="shared" ca="1" si="36"/>
        <v>1101.9242029176885</v>
      </c>
      <c r="GR70" s="29">
        <f t="shared" ca="1" si="37"/>
        <v>1333.7967184585066</v>
      </c>
      <c r="GS70" s="29">
        <f t="shared" ca="1" si="38"/>
        <v>1606.2682003229449</v>
      </c>
      <c r="GT70" s="29">
        <f t="shared" ca="1" si="39"/>
        <v>1691.6572482417955</v>
      </c>
      <c r="GU70" s="29">
        <f t="shared" ca="1" si="40"/>
        <v>1868.1374024212241</v>
      </c>
      <c r="GV70" s="29">
        <f t="shared" ca="1" si="41"/>
        <v>2033.5908186155962</v>
      </c>
      <c r="GW70" s="29">
        <f t="shared" ca="1" si="42"/>
        <v>2079.4025765913652</v>
      </c>
      <c r="GX70" s="29">
        <f t="shared" ca="1" si="43"/>
        <v>2160.0067601344635</v>
      </c>
      <c r="GY70" s="29">
        <f t="shared" ca="1" si="44"/>
        <v>2151.4264860677199</v>
      </c>
      <c r="GZ70" s="29">
        <f t="shared" ca="1" si="45"/>
        <v>2320.6938062976933</v>
      </c>
      <c r="HA70" s="29"/>
      <c r="HB70" s="29">
        <f t="shared" ca="1" si="76"/>
        <v>-256.69626577353199</v>
      </c>
      <c r="HC70" s="29">
        <f t="shared" ca="1" si="75"/>
        <v>140.5230794045174</v>
      </c>
      <c r="HF70" s="60">
        <f t="shared" si="78"/>
        <v>-3.3333333333333326E-2</v>
      </c>
      <c r="HG70" s="28">
        <f t="shared" si="79"/>
        <v>-3.3333333333333327E-3</v>
      </c>
      <c r="HH70" s="28">
        <f t="shared" si="77"/>
        <v>-6.6666666666666654E-3</v>
      </c>
      <c r="HI70" s="28">
        <f t="shared" si="77"/>
        <v>-9.9999999999999985E-3</v>
      </c>
      <c r="HJ70" s="28">
        <f t="shared" si="77"/>
        <v>-1.3333333333333331E-2</v>
      </c>
      <c r="HK70" s="28">
        <f t="shared" si="77"/>
        <v>-1.6666666666666663E-2</v>
      </c>
      <c r="HL70" s="28">
        <f t="shared" si="77"/>
        <v>-1.9999999999999997E-2</v>
      </c>
      <c r="HM70" s="28">
        <f t="shared" si="77"/>
        <v>-2.3333333333333327E-2</v>
      </c>
      <c r="HN70" s="28">
        <f t="shared" si="77"/>
        <v>-2.6666666666666661E-2</v>
      </c>
      <c r="HO70" s="28">
        <f t="shared" si="77"/>
        <v>-2.9999999999999995E-2</v>
      </c>
      <c r="HP70" s="28">
        <f t="shared" si="77"/>
        <v>-3.3333333333333326E-2</v>
      </c>
      <c r="HQ70" s="28">
        <f t="shared" si="77"/>
        <v>-3.3333333333333326E-2</v>
      </c>
      <c r="HR70" s="28">
        <f t="shared" si="77"/>
        <v>-3.3333333333333326E-2</v>
      </c>
      <c r="HS70" s="28">
        <f t="shared" si="77"/>
        <v>-3.3333333333333326E-2</v>
      </c>
      <c r="HT70" s="28">
        <f t="shared" si="77"/>
        <v>-3.3333333333333326E-2</v>
      </c>
      <c r="HU70" s="28">
        <f t="shared" si="77"/>
        <v>-3.3333333333333326E-2</v>
      </c>
      <c r="HV70" s="28">
        <f t="shared" si="77"/>
        <v>-3.3333333333333326E-2</v>
      </c>
      <c r="HW70" s="28">
        <f t="shared" si="77"/>
        <v>-3.3333333333333326E-2</v>
      </c>
      <c r="HX70" s="28">
        <f t="shared" si="77"/>
        <v>-3.3333333333333326E-2</v>
      </c>
      <c r="HY70" s="28">
        <f t="shared" si="77"/>
        <v>-3.3333333333333326E-2</v>
      </c>
      <c r="HZ70" s="28">
        <f t="shared" si="77"/>
        <v>-3.3333333333333326E-2</v>
      </c>
      <c r="IA70" s="28">
        <f t="shared" si="77"/>
        <v>-3.3333333333333326E-2</v>
      </c>
      <c r="IB70" s="28">
        <f t="shared" si="77"/>
        <v>-3.3333333333333326E-2</v>
      </c>
      <c r="IC70" s="28">
        <f t="shared" si="77"/>
        <v>-3.3333333333333326E-2</v>
      </c>
      <c r="ID70" s="28">
        <f t="shared" si="77"/>
        <v>-3.3333333333333326E-2</v>
      </c>
      <c r="IE70" s="28">
        <f t="shared" si="77"/>
        <v>-3.3333333333333326E-2</v>
      </c>
    </row>
    <row r="71" spans="2:239">
      <c r="B71" s="11">
        <f t="shared" ca="1" si="47"/>
        <v>0.20564245857737717</v>
      </c>
      <c r="C71" s="11">
        <f t="shared" ca="1" si="47"/>
        <v>0.63047080968870872</v>
      </c>
      <c r="D71" s="11">
        <f t="shared" ca="1" si="47"/>
        <v>0.40153665588337695</v>
      </c>
      <c r="E71" s="11">
        <f t="shared" ca="1" si="47"/>
        <v>0.63830097389034268</v>
      </c>
      <c r="F71" s="11">
        <f t="shared" ca="1" si="47"/>
        <v>0.5857308305529394</v>
      </c>
      <c r="G71" s="11">
        <f t="shared" ca="1" si="47"/>
        <v>0.77720517914769138</v>
      </c>
      <c r="H71" s="11">
        <f t="shared" ca="1" si="47"/>
        <v>0.8718204882575713</v>
      </c>
      <c r="I71" s="11">
        <f t="shared" ca="1" si="47"/>
        <v>0.36836605978167725</v>
      </c>
      <c r="J71" s="11">
        <f t="shared" ca="1" si="47"/>
        <v>2.5610807287642645E-3</v>
      </c>
      <c r="K71" s="11">
        <f t="shared" ca="1" si="47"/>
        <v>0.27510912802122078</v>
      </c>
      <c r="L71" s="11">
        <f t="shared" ca="1" si="47"/>
        <v>0.20534477808577623</v>
      </c>
      <c r="M71" s="11">
        <f t="shared" ca="1" si="47"/>
        <v>0.93312430270918056</v>
      </c>
      <c r="N71" s="11">
        <f t="shared" ca="1" si="47"/>
        <v>0.32350564165921925</v>
      </c>
      <c r="O71" s="11">
        <f t="shared" ca="1" si="47"/>
        <v>4.8728884518154825E-2</v>
      </c>
      <c r="P71" s="11">
        <f t="shared" ca="1" si="47"/>
        <v>0.18413145961768529</v>
      </c>
      <c r="Q71" s="11">
        <f t="shared" ca="1" si="47"/>
        <v>0.43002647670066441</v>
      </c>
      <c r="R71" s="11">
        <f t="shared" ca="1" si="20"/>
        <v>0.59924188065637674</v>
      </c>
      <c r="S71" s="11">
        <f t="shared" ca="1" si="20"/>
        <v>0.56069812097193694</v>
      </c>
      <c r="T71" s="11">
        <f t="shared" ca="1" si="21"/>
        <v>1.3845345050268798E-2</v>
      </c>
      <c r="U71" s="11">
        <f t="shared" ca="1" si="21"/>
        <v>0.6671369145245365</v>
      </c>
      <c r="V71" s="11">
        <f t="shared" ca="1" si="21"/>
        <v>0.97937546243733509</v>
      </c>
      <c r="W71" s="11">
        <f t="shared" ca="1" si="21"/>
        <v>0.85879185167350247</v>
      </c>
      <c r="X71" s="11">
        <f t="shared" ca="1" si="21"/>
        <v>0.34416747702021733</v>
      </c>
      <c r="Y71" s="11">
        <f t="shared" ca="1" si="21"/>
        <v>6.6376892221650108E-3</v>
      </c>
      <c r="Z71" s="11">
        <f t="shared" ca="1" si="21"/>
        <v>0.48778758057355254</v>
      </c>
      <c r="AB71" s="5">
        <f ca="1">_xlfn.NORM.INV(B71,Satokasvi!$H$8,Satokasvi!$I$8)*_xlfn.BINOM.INV(1,(1-Satokasvi!$H$15),B71)</f>
        <v>3294.5913615069362</v>
      </c>
      <c r="AC71" s="5">
        <f ca="1">_xlfn.NORM.INV(C71,Satokasvi!$H$8,Satokasvi!$I$8)*_xlfn.BINOM.INV(1,(1-Satokasvi!$H$15),C71)</f>
        <v>3583.2751386948016</v>
      </c>
      <c r="AD71" s="5">
        <f ca="1">_xlfn.NORM.INV(D71,Satokasvi!$H$8,Satokasvi!$I$8)*_xlfn.BINOM.INV(1,(1-Satokasvi!$H$15),D71)</f>
        <v>3437.6570872329394</v>
      </c>
      <c r="AE71" s="5">
        <f ca="1">_xlfn.NORM.INV(E71,Satokasvi!$H$8,Satokasvi!$I$8)*_xlfn.BINOM.INV(1,(1-Satokasvi!$H$15),E71)</f>
        <v>3588.4802621424292</v>
      </c>
      <c r="AF71" s="5">
        <f ca="1">_xlfn.NORM.INV(F71,Satokasvi!$H$8,Satokasvi!$I$8)*_xlfn.BINOM.INV(1,(1-Satokasvi!$H$15),F71)</f>
        <v>3554.1441450336156</v>
      </c>
      <c r="AG71" s="5">
        <f ca="1">_xlfn.NORM.INV(G71,Satokasvi!$H$8,Satokasvi!$I$8)*_xlfn.BINOM.INV(1,(1-Satokasvi!$H$15),G71)</f>
        <v>3690.6970826163943</v>
      </c>
      <c r="AH71" s="5">
        <f ca="1">_xlfn.NORM.INV(H71,Satokasvi!$H$8,Satokasvi!$I$8)*_xlfn.BINOM.INV(1,(1-Satokasvi!$H$15),H71)</f>
        <v>3783.759722893702</v>
      </c>
      <c r="AI71" s="5">
        <f ca="1">_xlfn.NORM.INV(I71,Satokasvi!$H$8,Satokasvi!$I$8)*_xlfn.BINOM.INV(1,(1-Satokasvi!$H$15),I71)</f>
        <v>3415.9540006444777</v>
      </c>
      <c r="AJ71" s="5">
        <f ca="1">_xlfn.NORM.INV(J71,Satokasvi!$H$8,Satokasvi!$I$8)*_xlfn.BINOM.INV(1,(1-Satokasvi!$H$15),J71)</f>
        <v>0</v>
      </c>
      <c r="AK71" s="5">
        <f ca="1">_xlfn.NORM.INV(K71,Satokasvi!$H$8,Satokasvi!$I$8)*_xlfn.BINOM.INV(1,(1-Satokasvi!$H$15),K71)</f>
        <v>3350.6417234699543</v>
      </c>
      <c r="AL71" s="5">
        <f ca="1">_xlfn.NORM.INV(L71,Satokasvi!$H$8,Satokasvi!$I$8)*_xlfn.BINOM.INV(1,(1-Satokasvi!$H$15),L71)</f>
        <v>3294.3298086138439</v>
      </c>
      <c r="AM71" s="5">
        <f ca="1">_xlfn.NORM.INV(M71,Satokasvi!$H$8,Satokasvi!$I$8)*_xlfn.BINOM.INV(1,(1-Satokasvi!$H$15),M71)</f>
        <v>3874.8678386693095</v>
      </c>
      <c r="AN71" s="5">
        <f ca="1">_xlfn.NORM.INV(N71,Satokasvi!$H$8,Satokasvi!$I$8)*_xlfn.BINOM.INV(1,(1-Satokasvi!$H$15),N71)</f>
        <v>3385.5204752529371</v>
      </c>
      <c r="AO71" s="5">
        <f ca="1">_xlfn.NORM.INV(O71,Satokasvi!$H$8,Satokasvi!$I$8)*_xlfn.BINOM.INV(1,(1-Satokasvi!$H$15),O71)</f>
        <v>0</v>
      </c>
      <c r="AP71" s="5">
        <f ca="1">_xlfn.NORM.INV(P71,Satokasvi!$H$8,Satokasvi!$I$8)*_xlfn.BINOM.INV(1,(1-Satokasvi!$H$15),P71)</f>
        <v>3275.067013924534</v>
      </c>
      <c r="AQ71" s="5">
        <f ca="1">_xlfn.NORM.INV(Q71,Satokasvi!$H$8,Satokasvi!$I$8)*_xlfn.BINOM.INV(1,(1-Satokasvi!$H$15),Q71)</f>
        <v>3455.9233106014381</v>
      </c>
      <c r="AR71" s="5">
        <f ca="1">_xlfn.NORM.INV(R71,Satokasvi!$H$8,Satokasvi!$I$8)*_xlfn.BINOM.INV(1,(1-Satokasvi!$H$15),R71)</f>
        <v>3562.8463227663951</v>
      </c>
      <c r="AS71" s="5">
        <f ca="1">_xlfn.NORM.INV(S71,Satokasvi!$H$8,Satokasvi!$I$8)*_xlfn.BINOM.INV(1,(1-Satokasvi!$H$15),S71)</f>
        <v>3538.1848596785126</v>
      </c>
      <c r="AT71" s="5">
        <f ca="1">_xlfn.NORM.INV(T71,Satokasvi!$H$8,Satokasvi!$I$8)*_xlfn.BINOM.INV(1,(1-Satokasvi!$H$15),T71)</f>
        <v>0</v>
      </c>
      <c r="AU71" s="5">
        <f ca="1">_xlfn.NORM.INV(U71,Satokasvi!$H$8,Satokasvi!$I$8)*_xlfn.BINOM.INV(1,(1-Satokasvi!$H$15),U71)</f>
        <v>3608.0052429402599</v>
      </c>
      <c r="AV71" s="5">
        <f ca="1">_xlfn.NORM.INV(V71,Satokasvi!$H$8,Satokasvi!$I$8)*_xlfn.BINOM.INV(1,(1-Satokasvi!$H$15),V71)</f>
        <v>4010.2544065714824</v>
      </c>
      <c r="AW71" s="5">
        <f ca="1">_xlfn.NORM.INV(W71,Satokasvi!$H$8,Satokasvi!$I$8)*_xlfn.BINOM.INV(1,(1-Satokasvi!$H$15),W71)</f>
        <v>3768.7267896570802</v>
      </c>
      <c r="AX71" s="5">
        <f ca="1">_xlfn.NORM.INV(X71,Satokasvi!$H$8,Satokasvi!$I$8)*_xlfn.BINOM.INV(1,(1-Satokasvi!$H$15),X71)</f>
        <v>3399.7210789872811</v>
      </c>
      <c r="AY71" s="5">
        <f ca="1">_xlfn.NORM.INV(Y71,Satokasvi!$H$8,Satokasvi!$I$8)*_xlfn.BINOM.INV(1,(1-Satokasvi!$H$15),Y71)</f>
        <v>0</v>
      </c>
      <c r="AZ71" s="5">
        <f ca="1">_xlfn.NORM.INV(Z71,Satokasvi!$H$8,Satokasvi!$I$8)*_xlfn.BINOM.INV(1,(1-Satokasvi!$H$15),Z71)</f>
        <v>3492.3458053852155</v>
      </c>
      <c r="BB71" s="5">
        <f ca="1">IF(C$11="x",0,_xlfn.NORM.INV(B71,Satokasvi!$H$8,Satokasvi!$I$8)*IF(C$8="x",(1+Toimenpiteet!$C$7),1)*IF(C$9="x",(1+Toimenpiteet!$C$34),1)*(1+C$30)*_xlfn.BINOM.INV(1,(1-(Satokasvi!$H$15*(1+C$41))),B71))</f>
        <v>2388.7105207469895</v>
      </c>
      <c r="BC71" s="5">
        <f ca="1">IF(D$11="x",0,_xlfn.NORM.INV(C71,Satokasvi!$H$8,Satokasvi!$I$8)*IF(D$8="x",(1+Toimenpiteet!$C$7),1)*IF(D$9="x",(1+Toimenpiteet!$C$34),1)*(1+D$30)*_xlfn.BINOM.INV(1,(1-(Satokasvi!$H$15*(1+D$41))),C71))</f>
        <v>2616.0775132583008</v>
      </c>
      <c r="BD71" s="5">
        <f ca="1">IF(E$11="x",0,_xlfn.NORM.INV(D71,Satokasvi!$H$8,Satokasvi!$I$8)*IF(E$8="x",(1+Toimenpiteet!$C$7),1)*IF(E$9="x",(1+Toimenpiteet!$C$34),1)*(1+E$30)*_xlfn.BINOM.INV(1,(1-(Satokasvi!$H$15*(1+E$41))),D71))</f>
        <v>2527.0904779666785</v>
      </c>
      <c r="BE71" s="5">
        <f ca="1">IF(F$11="x",0,_xlfn.NORM.INV(E71,Satokasvi!$H$8,Satokasvi!$I$8)*IF(F$8="x",(1+Toimenpiteet!$C$7),1)*IF(F$9="x",(1+Toimenpiteet!$C$34),1)*(1+F$30)*_xlfn.BINOM.INV(1,(1-(Satokasvi!$H$15*(1+F$41))),E71))</f>
        <v>2656.0495508273407</v>
      </c>
      <c r="BF71" s="5">
        <f ca="1">IF(G$11="x",0,_xlfn.NORM.INV(F71,Satokasvi!$H$8,Satokasvi!$I$8)*IF(G$8="x",(1+Toimenpiteet!$C$7),1)*IF(G$9="x",(1+Toimenpiteet!$C$34),1)*(1+G$30)*_xlfn.BINOM.INV(1,(1-(Satokasvi!$H$15*(1+G$41))),F71))</f>
        <v>2648.5482168790504</v>
      </c>
      <c r="BG71" s="5">
        <f ca="1">IF(H$11="x",0,_xlfn.NORM.INV(G71,Satokasvi!$H$8,Satokasvi!$I$8)*IF(H$8="x",(1+Toimenpiteet!$C$7),1)*IF(H$9="x",(1+Toimenpiteet!$C$34),1)*(1+H$30)*_xlfn.BINOM.INV(1,(1-(Satokasvi!$H$15*(1+H$41))),G71))</f>
        <v>2750.3074659657368</v>
      </c>
      <c r="BH71" s="5">
        <f ca="1">IF(I$11="x",0,_xlfn.NORM.INV(H71,Satokasvi!$H$8,Satokasvi!$I$8)*IF(I$8="x",(1+Toimenpiteet!$C$7),1)*IF(I$9="x",(1+Toimenpiteet!$C$34),1)*(1+I$30)*_xlfn.BINOM.INV(1,(1-(Satokasvi!$H$15*(1+I$41))),H71))</f>
        <v>2819.6577455003867</v>
      </c>
      <c r="BI71" s="5">
        <f ca="1">IF(J$11="x",0,_xlfn.NORM.INV(I71,Satokasvi!$H$8,Satokasvi!$I$8)*IF(J$8="x",(1+Toimenpiteet!$C$7),1)*IF(J$9="x",(1+Toimenpiteet!$C$34),1)*(1+J$30)*_xlfn.BINOM.INV(1,(1-(Satokasvi!$H$15*(1+J$41))),I71))</f>
        <v>2545.5689212802649</v>
      </c>
      <c r="BJ71" s="5">
        <f ca="1">IF(K$11="x",0,_xlfn.NORM.INV(J71,Satokasvi!$H$8,Satokasvi!$I$8)*IF(K$8="x",(1+Toimenpiteet!$C$7),1)*IF(K$9="x",(1+Toimenpiteet!$C$34),1)*(1+K$30)*_xlfn.BINOM.INV(1,(1-(Satokasvi!$H$15*(1+K$41))),J71))</f>
        <v>0</v>
      </c>
      <c r="BK71" s="5">
        <f ca="1">IF(L$11="x",0,_xlfn.NORM.INV(K71,Satokasvi!$H$8,Satokasvi!$I$8)*IF(L$8="x",(1+Toimenpiteet!$C$7),1)*IF(L$9="x",(1+Toimenpiteet!$C$34),1)*(1+L$30)*_xlfn.BINOM.INV(1,(1-(Satokasvi!$H$15*(1+L$41))),K71))</f>
        <v>2496.8982123298101</v>
      </c>
      <c r="BL71" s="5">
        <f ca="1">IF(M$11="x",0,_xlfn.NORM.INV(L71,Satokasvi!$H$8,Satokasvi!$I$8)*IF(M$8="x",(1+Toimenpiteet!$C$7),1)*IF(M$9="x",(1+Toimenpiteet!$C$34),1)*(1+M$30)*_xlfn.BINOM.INV(1,(1-(Satokasvi!$H$15*(1+M$41))),L71))</f>
        <v>2454.9345733790365</v>
      </c>
      <c r="BM71" s="5">
        <f ca="1">IF(N$11="x",0,_xlfn.NORM.INV(M71,Satokasvi!$H$8,Satokasvi!$I$8)*IF(N$8="x",(1+Toimenpiteet!$C$7),1)*IF(N$9="x",(1+Toimenpiteet!$C$34),1)*(1+N$30)*_xlfn.BINOM.INV(1,(1-(Satokasvi!$H$15*(1+N$41))),M71))</f>
        <v>2887.5515133763697</v>
      </c>
      <c r="BN71" s="5">
        <f ca="1">IF(O$11="x",0,_xlfn.NORM.INV(N71,Satokasvi!$H$8,Satokasvi!$I$8)*IF(O$8="x",(1+Toimenpiteet!$C$7),1)*IF(O$9="x",(1+Toimenpiteet!$C$34),1)*(1+O$30)*_xlfn.BINOM.INV(1,(1-(Satokasvi!$H$15*(1+O$41))),N71))</f>
        <v>2522.889858158489</v>
      </c>
      <c r="BO71" s="5">
        <f ca="1">IF(P$11="x",0,_xlfn.NORM.INV(O71,Satokasvi!$H$8,Satokasvi!$I$8)*IF(P$8="x",(1+Toimenpiteet!$C$7),1)*IF(P$9="x",(1+Toimenpiteet!$C$34),1)*(1+P$30)*_xlfn.BINOM.INV(1,(1-(Satokasvi!$H$15*(1+P$41))),O71))</f>
        <v>0</v>
      </c>
      <c r="BP71" s="5">
        <f ca="1">IF(Q$11="x",0,_xlfn.NORM.INV(P71,Satokasvi!$H$8,Satokasvi!$I$8)*IF(Q$8="x",(1+Toimenpiteet!$C$7),1)*IF(Q$9="x",(1+Toimenpiteet!$C$34),1)*(1+Q$30)*_xlfn.BINOM.INV(1,(1-(Satokasvi!$H$15*(1+Q$41))),P71))</f>
        <v>2440.5799387765624</v>
      </c>
      <c r="BQ71" s="5">
        <f ca="1">IF(R$11="x",0,_xlfn.NORM.INV(Q71,Satokasvi!$H$8,Satokasvi!$I$8)*IF(R$8="x",(1+Toimenpiteet!$C$7),1)*IF(R$9="x",(1+Toimenpiteet!$C$34),1)*(1+R$30)*_xlfn.BINOM.INV(1,(1-(Satokasvi!$H$15*(1+R$41))),Q71))</f>
        <v>2575.3540510601915</v>
      </c>
      <c r="BR71" s="5">
        <f ca="1">IF(S$11="x",0,_xlfn.NORM.INV(R71,Satokasvi!$H$8,Satokasvi!$I$8)*IF(S$8="x",(1+Toimenpiteet!$C$7),1)*IF(S$9="x",(1+Toimenpiteet!$C$34),1)*(1+S$30)*_xlfn.BINOM.INV(1,(1-(Satokasvi!$H$15*(1+S$41))),R71))</f>
        <v>2655.0330797255178</v>
      </c>
      <c r="BS71" s="5">
        <f ca="1">IF(T$11="x",0,_xlfn.NORM.INV(S71,Satokasvi!$H$8,Satokasvi!$I$8)*IF(T$8="x",(1+Toimenpiteet!$C$7),1)*IF(T$9="x",(1+Toimenpiteet!$C$34),1)*(1+T$30)*_xlfn.BINOM.INV(1,(1-(Satokasvi!$H$15*(1+T$41))),S71))</f>
        <v>2636.655357432428</v>
      </c>
      <c r="BT71" s="5">
        <f ca="1">IF(U$11="x",0,_xlfn.NORM.INV(T71,Satokasvi!$H$8,Satokasvi!$I$8)*IF(U$8="x",(1+Toimenpiteet!$C$7),1)*IF(U$9="x",(1+Toimenpiteet!$C$34),1)*(1+U$30)*_xlfn.BINOM.INV(1,(1-(Satokasvi!$H$15*(1+U$41))),T71))</f>
        <v>0</v>
      </c>
      <c r="BU71" s="5">
        <f ca="1">IF(V$11="x",0,_xlfn.NORM.INV(U71,Satokasvi!$H$8,Satokasvi!$I$8)*IF(V$8="x",(1+Toimenpiteet!$C$7),1)*IF(V$9="x",(1+Toimenpiteet!$C$34),1)*(1+V$30)*_xlfn.BINOM.INV(1,(1-(Satokasvi!$H$15*(1+V$41))),U71))</f>
        <v>2688.6855070390816</v>
      </c>
      <c r="BV71" s="5">
        <f ca="1">IF(W$11="x",0,_xlfn.NORM.INV(V71,Satokasvi!$H$8,Satokasvi!$I$8)*IF(W$8="x",(1+Toimenpiteet!$C$7),1)*IF(W$9="x",(1+Toimenpiteet!$C$34),1)*(1+W$30)*_xlfn.BINOM.INV(1,(1-(Satokasvi!$H$15*(1+W$41))),V71))</f>
        <v>2988.4415837770684</v>
      </c>
      <c r="BW71" s="5">
        <f ca="1">IF(X$11="x",0,_xlfn.NORM.INV(W71,Satokasvi!$H$8,Satokasvi!$I$8)*IF(X$8="x",(1+Toimenpiteet!$C$7),1)*IF(X$9="x",(1+Toimenpiteet!$C$34),1)*(1+X$30)*_xlfn.BINOM.INV(1,(1-(Satokasvi!$H$15*(1+X$41))),W71))</f>
        <v>2808.455203652456</v>
      </c>
      <c r="BX71" s="5">
        <f ca="1">IF(Y$11="x",0,_xlfn.NORM.INV(X71,Satokasvi!$H$8,Satokasvi!$I$8)*IF(Y$8="x",(1+Toimenpiteet!$C$7),1)*IF(Y$9="x",(1+Toimenpiteet!$C$34),1)*(1+Y$30)*_xlfn.BINOM.INV(1,(1-(Satokasvi!$H$15*(1+Y$41))),X71))</f>
        <v>2533.4721480613225</v>
      </c>
      <c r="BY71" s="5">
        <f ca="1">IF(Z$11="x",0,_xlfn.NORM.INV(Y71,Satokasvi!$H$8,Satokasvi!$I$8)*IF(Z$8="x",(1+Toimenpiteet!$C$7),1)*IF(Z$9="x",(1+Toimenpiteet!$C$34),1)*(1+Z$30)*_xlfn.BINOM.INV(1,(1-(Satokasvi!$H$15*(1+Z$41))),Y71))</f>
        <v>0</v>
      </c>
      <c r="BZ71" s="5">
        <f ca="1">IF(AA$11="x",0,_xlfn.NORM.INV(Z71,Satokasvi!$H$8,Satokasvi!$I$8)*IF(AA$8="x",(1+Toimenpiteet!$C$7),1)*IF(AA$9="x",(1+Toimenpiteet!$C$34),1)*(1+AA$30)*_xlfn.BINOM.INV(1,(1-(Satokasvi!$H$15*(1+AA$41))),Z71))</f>
        <v>2602.4960941730628</v>
      </c>
      <c r="CB71" s="27">
        <f ca="1">_xlfn.NORM.INV(RAND(),Satokasvi!$H$13,Satokasvi!$I$13)</f>
        <v>392.59110790488364</v>
      </c>
      <c r="CC71" s="27">
        <f ca="1">_xlfn.NORM.INV(RAND(),Satokasvi!$H$13,Satokasvi!$I$13)</f>
        <v>226.60312846552489</v>
      </c>
      <c r="CD71" s="27">
        <f ca="1">_xlfn.NORM.INV(RAND(),Satokasvi!$H$13,Satokasvi!$I$13)</f>
        <v>234.02444071965718</v>
      </c>
      <c r="CE71" s="27">
        <f ca="1">_xlfn.NORM.INV(RAND(),Satokasvi!$H$13,Satokasvi!$I$13)</f>
        <v>122.06513813544653</v>
      </c>
      <c r="CF71" s="27">
        <f ca="1">_xlfn.NORM.INV(RAND(),Satokasvi!$H$13,Satokasvi!$I$13)</f>
        <v>172.53641340438799</v>
      </c>
      <c r="CG71" s="27">
        <f ca="1">_xlfn.NORM.INV(RAND(),Satokasvi!$H$13,Satokasvi!$I$13)</f>
        <v>221.05452428456297</v>
      </c>
      <c r="CH71" s="27">
        <f ca="1">_xlfn.NORM.INV(RAND(),Satokasvi!$H$13,Satokasvi!$I$13)</f>
        <v>260.96690030401857</v>
      </c>
      <c r="CI71" s="27">
        <f ca="1">_xlfn.NORM.INV(RAND(),Satokasvi!$H$13,Satokasvi!$I$13)</f>
        <v>119.91418844792257</v>
      </c>
      <c r="CJ71" s="27">
        <f ca="1">_xlfn.NORM.INV(RAND(),Satokasvi!$H$13,Satokasvi!$I$13)</f>
        <v>182.32063448482666</v>
      </c>
      <c r="CK71" s="27">
        <f ca="1">_xlfn.NORM.INV(RAND(),Satokasvi!$H$13,Satokasvi!$I$13)</f>
        <v>235.84589569453573</v>
      </c>
      <c r="CL71" s="27">
        <f ca="1">_xlfn.NORM.INV(RAND(),Satokasvi!$H$13,Satokasvi!$I$13)</f>
        <v>315.71690319124468</v>
      </c>
      <c r="CM71" s="27">
        <f ca="1">_xlfn.NORM.INV(RAND(),Satokasvi!$H$13,Satokasvi!$I$13)</f>
        <v>258.42206698300066</v>
      </c>
      <c r="CN71" s="27">
        <f ca="1">_xlfn.NORM.INV(RAND(),Satokasvi!$H$13,Satokasvi!$I$13)</f>
        <v>204.42568664400667</v>
      </c>
      <c r="CO71" s="27">
        <f ca="1">_xlfn.NORM.INV(RAND(),Satokasvi!$H$13,Satokasvi!$I$13)</f>
        <v>245.18862692203777</v>
      </c>
      <c r="CP71" s="27">
        <f ca="1">_xlfn.NORM.INV(RAND(),Satokasvi!$H$13,Satokasvi!$I$13)</f>
        <v>258.28836995770052</v>
      </c>
      <c r="CQ71" s="27">
        <f ca="1">_xlfn.NORM.INV(RAND(),Satokasvi!$H$13,Satokasvi!$I$13)</f>
        <v>206.3979538381748</v>
      </c>
      <c r="CR71" s="27">
        <f ca="1">_xlfn.NORM.INV(RAND(),Satokasvi!$H$13,Satokasvi!$I$13)</f>
        <v>250.06964733046129</v>
      </c>
      <c r="CS71" s="27">
        <f ca="1">_xlfn.NORM.INV(RAND(),Satokasvi!$H$13,Satokasvi!$I$13)</f>
        <v>85.021775530062072</v>
      </c>
      <c r="CT71" s="27">
        <f ca="1">_xlfn.NORM.INV(RAND(),Satokasvi!$H$13,Satokasvi!$I$13)</f>
        <v>170.21020167414252</v>
      </c>
      <c r="CU71" s="27">
        <f ca="1">_xlfn.NORM.INV(RAND(),Satokasvi!$H$13,Satokasvi!$I$13)</f>
        <v>235.70043003459202</v>
      </c>
      <c r="CV71" s="27">
        <f ca="1">_xlfn.NORM.INV(RAND(),Satokasvi!$H$13,Satokasvi!$I$13)</f>
        <v>193.6720069822529</v>
      </c>
      <c r="CW71" s="27">
        <f ca="1">_xlfn.NORM.INV(RAND(),Satokasvi!$H$13,Satokasvi!$I$13)</f>
        <v>309.20020891695242</v>
      </c>
      <c r="CX71" s="27">
        <f ca="1">_xlfn.NORM.INV(RAND(),Satokasvi!$H$13,Satokasvi!$I$13)</f>
        <v>161.23185727102293</v>
      </c>
      <c r="CY71" s="27">
        <f ca="1">_xlfn.NORM.INV(RAND(),Satokasvi!$H$13,Satokasvi!$I$13)</f>
        <v>249.73853287917001</v>
      </c>
      <c r="CZ71" s="27">
        <f ca="1">_xlfn.NORM.INV(RAND(),Satokasvi!$H$13,Satokasvi!$I$13)</f>
        <v>225.55886222551487</v>
      </c>
      <c r="DB71" s="29">
        <f ca="1">(AB71*(CB71/1000)+(Satokasvi!$E$28-Satokasvi!$E$7))/(1+$C$13)^DB$61</f>
        <v>905.26919680375443</v>
      </c>
      <c r="DC71" s="29">
        <f ca="1">(AC71*(CC71/1000)+(Satokasvi!$E$28-Satokasvi!$E$7))/(1+$C$13)^DC$61</f>
        <v>425.09318180882241</v>
      </c>
      <c r="DD71" s="29">
        <f ca="1">(AD71*(CD71/1000)+(Satokasvi!$E$28-Satokasvi!$E$7))/(1+$C$13)^DD$61</f>
        <v>405.86146148640455</v>
      </c>
      <c r="DE71" s="29">
        <f ca="1">(AE71*(CE71/1000)+(Satokasvi!$E$28-Satokasvi!$E$7))/(1+$C$13)^DE$61</f>
        <v>68.438681430435921</v>
      </c>
      <c r="DF71" s="29">
        <f ca="1">(AF71*(CF71/1000)+(Satokasvi!$E$28-Satokasvi!$E$7))/(1+$C$13)^DF$61</f>
        <v>217.56656954361864</v>
      </c>
      <c r="DG71" s="29">
        <f ca="1">(AG71*(CG71/1000)+(Satokasvi!$E$28-Satokasvi!$E$7))/(1+$C$13)^DG$61</f>
        <v>380.92576782305503</v>
      </c>
      <c r="DH71" s="29">
        <f ca="1">(AH71*(CH71/1000)+(Satokasvi!$E$28-Satokasvi!$E$7))/(1+$C$13)^DH$61</f>
        <v>509.34983171006263</v>
      </c>
      <c r="DI71" s="29">
        <f ca="1">(AI71*(CI71/1000)+(Satokasvi!$E$28-Satokasvi!$E$7))/(1+$C$13)^DI$61</f>
        <v>38.382144066314858</v>
      </c>
      <c r="DJ71" s="29">
        <f ca="1">(AJ71*(CJ71/1000)+(Satokasvi!$E$28-Satokasvi!$E$7))/(1+$C$13)^DJ$61</f>
        <v>-276.6764403760493</v>
      </c>
      <c r="DK71" s="29">
        <f ca="1">(AK71*(CK71/1000)+(Satokasvi!$E$28-Satokasvi!$E$7))/(1+$C$13)^DK$61</f>
        <v>319.39122479684045</v>
      </c>
      <c r="DL71" s="29">
        <f ca="1">(AL71*(CL71/1000)+(Satokasvi!$E$28-Satokasvi!$E$7))/(1+$C$13)^DL$61</f>
        <v>490.57866566346274</v>
      </c>
      <c r="DM71" s="29">
        <f ca="1">(AM71*(CM71/1000)+(Satokasvi!$E$28-Satokasvi!$E$7))/(1+$C$13)^DM$61</f>
        <v>449.12955746131439</v>
      </c>
      <c r="DN71" s="29">
        <f ca="1">(AN71*(CN71/1000)+(Satokasvi!$E$28-Satokasvi!$E$7))/(1+$C$13)^DN$61</f>
        <v>225.45437313982757</v>
      </c>
      <c r="DO71" s="29">
        <f ca="1">(AO71*(CO71/1000)+(Satokasvi!$E$28-Satokasvi!$E$7))/(1+$C$13)^DO$61</f>
        <v>-238.66352790052156</v>
      </c>
      <c r="DP71" s="29">
        <f ca="1">(AP71*(CP71/1000)+(Satokasvi!$E$28-Satokasvi!$E$7))/(1+$C$13)^DP$61</f>
        <v>311.24638125410956</v>
      </c>
      <c r="DQ71" s="29">
        <f ca="1">(AQ71*(CQ71/1000)+(Satokasvi!$E$28-Satokasvi!$E$7))/(1+$C$13)^DQ$61</f>
        <v>219.53890839226591</v>
      </c>
      <c r="DR71" s="29">
        <f ca="1">(AR71*(CR71/1000)+(Satokasvi!$E$28-Satokasvi!$E$7))/(1+$C$13)^DR$61</f>
        <v>320.63434830857449</v>
      </c>
      <c r="DS71" s="29">
        <f ca="1">(AS71*(CS71/1000)+(Satokasvi!$E$28-Satokasvi!$E$7))/(1+$C$13)^DS$61</f>
        <v>-35.347786909590162</v>
      </c>
      <c r="DT71" s="29">
        <f ca="1">(AT71*(CT71/1000)+(Satokasvi!$E$28-Satokasvi!$E$7))/(1+$C$13)^DT$61</f>
        <v>-205.87325567910491</v>
      </c>
      <c r="DU71" s="29">
        <f ca="1">(AU71*(CU71/1000)+(Satokasvi!$E$28-Satokasvi!$E$7))/(1+$C$13)^DU$61</f>
        <v>270.97355795899364</v>
      </c>
      <c r="DV71" s="29">
        <f ca="1">(AV71*(CV71/1000)+(Satokasvi!$E$28-Satokasvi!$E$7))/(1+$C$13)^DV$61</f>
        <v>223.44526815887224</v>
      </c>
      <c r="DW71" s="29">
        <f ca="1">(AW71*(CW71/1000)+(Satokasvi!$E$28-Satokasvi!$E$7))/(1+$C$13)^DW$61</f>
        <v>419.75349920757981</v>
      </c>
      <c r="DX71" s="29">
        <f ca="1">(AX71*(CX71/1000)+(Satokasvi!$E$28-Satokasvi!$E$7))/(1+$C$13)^DX$61</f>
        <v>94.823988061073791</v>
      </c>
      <c r="DY71" s="29">
        <f ca="1">(AY71*(CY71/1000)+(Satokasvi!$E$28-Satokasvi!$E$7))/(1+$C$13)^DY$61</f>
        <v>-177.58807881856291</v>
      </c>
      <c r="DZ71" s="29">
        <f ca="1">(AZ71*(CZ71/1000)+(Satokasvi!$E$28-Satokasvi!$E$7))/(1+$C$13)^DZ$61</f>
        <v>203.80840791039034</v>
      </c>
      <c r="EB71" s="29">
        <f ca="1">IF(C$11="x",Toimenpiteet!$E$115,BB71*(CB71/1000)+(Satokasvi!$E$28-Satokasvi!$E$7)+IF(C$8="x",Toimenpiteet!$E$29,0)+IF(C$9="x",Toimenpiteet!$E$60,0)+IF(C$10="x",Toimenpiteet!$E$88,0))/(1+$C$13)^EB$61</f>
        <v>689.21020369331279</v>
      </c>
      <c r="EC71" s="29">
        <f ca="1">IF(D$11="x",Toimenpiteet!$E$115,BC71*(CC71/1000)+(Satokasvi!$E$28-Satokasvi!$E$7)+IF(D$8="x",Toimenpiteet!$E$29,0)+IF(D$9="x",Toimenpiteet!$E$60,0)+IF(D$10="x",Toimenpiteet!$E$88,0))/(1+$C$13)^EC$61</f>
        <v>343.96394458727656</v>
      </c>
      <c r="ED71" s="29">
        <f ca="1">IF(E$11="x",Toimenpiteet!$E$115,BD71*(CD71/1000)+(Satokasvi!$E$28-Satokasvi!$E$7)+IF(E$8="x",Toimenpiteet!$E$29,0)+IF(E$9="x",Toimenpiteet!$E$60,0)+IF(E$10="x",Toimenpiteet!$E$88,0))/(1+$C$13)^ED$61</f>
        <v>332.65484952245441</v>
      </c>
      <c r="EE71" s="29">
        <f ca="1">IF(F$11="x",Toimenpiteet!$E$115,BE71*(CE71/1000)+(Satokasvi!$E$28-Satokasvi!$E$7)+IF(F$8="x",Toimenpiteet!$E$29,0)+IF(F$9="x",Toimenpiteet!$E$60,0)+IF(F$10="x",Toimenpiteet!$E$88,0))/(1+$C$13)^EE$61</f>
        <v>85.571125219650682</v>
      </c>
      <c r="EF71" s="29">
        <f ca="1">IF(G$11="x",Toimenpiteet!$E$115,BF71*(CF71/1000)+(Satokasvi!$E$28-Satokasvi!$E$7)+IF(G$8="x",Toimenpiteet!$E$29,0)+IF(G$9="x",Toimenpiteet!$E$60,0)+IF(G$10="x",Toimenpiteet!$E$88,0))/(1+$C$13)^EF$61</f>
        <v>197.59866553318517</v>
      </c>
      <c r="EG71" s="29">
        <f ca="1">IF(H$11="x",Toimenpiteet!$E$115,BG71*(CG71/1000)+(Satokasvi!$E$28-Satokasvi!$E$7)+IF(H$8="x",Toimenpiteet!$E$29,0)+IF(H$9="x",Toimenpiteet!$E$60,0)+IF(H$10="x",Toimenpiteet!$E$88,0))/(1+$C$13)^EG$61</f>
        <v>318.30088986065374</v>
      </c>
      <c r="EH71" s="29">
        <f ca="1">IF(I$11="x",Toimenpiteet!$E$115,BH71*(CH71/1000)+(Satokasvi!$E$28-Satokasvi!$E$7)+IF(I$8="x",Toimenpiteet!$E$29,0)+IF(I$9="x",Toimenpiteet!$E$60,0)+IF(I$10="x",Toimenpiteet!$E$88,0))/(1+$C$13)^EH$61</f>
        <v>412.99954088054562</v>
      </c>
      <c r="EI71" s="29">
        <f ca="1">IF(J$11="x",Toimenpiteet!$E$115,BI71*(CI71/1000)+(Satokasvi!$E$28-Satokasvi!$E$7)+IF(J$8="x",Toimenpiteet!$E$29,0)+IF(J$9="x",Toimenpiteet!$E$60,0)+IF(J$10="x",Toimenpiteet!$E$88,0))/(1+$C$13)^EI$61</f>
        <v>61.060671127350815</v>
      </c>
      <c r="EJ71" s="29">
        <f ca="1">IF(K$11="x",Toimenpiteet!$E$115,BJ71*(CJ71/1000)+(Satokasvi!$E$28-Satokasvi!$E$7)+IF(K$8="x",Toimenpiteet!$E$29,0)+IF(K$9="x",Toimenpiteet!$E$60,0)+IF(K$10="x",Toimenpiteet!$E$88,0))/(1+$C$13)^EJ$61</f>
        <v>-174.66637330111257</v>
      </c>
      <c r="EK71" s="29">
        <f ca="1">IF(L$11="x",Toimenpiteet!$E$115,BK71*(CK71/1000)+(Satokasvi!$E$28-Satokasvi!$E$7)+IF(L$8="x",Toimenpiteet!$E$29,0)+IF(L$9="x",Toimenpiteet!$E$60,0)+IF(L$10="x",Toimenpiteet!$E$88,0))/(1+$C$13)^EK$61</f>
        <v>268.60539903619713</v>
      </c>
      <c r="EL71" s="29">
        <f ca="1">IF(M$11="x",Toimenpiteet!$E$115,BL71*(CL71/1000)+(Satokasvi!$E$28-Satokasvi!$E$7)+IF(M$8="x",Toimenpiteet!$E$29,0)+IF(M$9="x",Toimenpiteet!$E$60,0)+IF(M$10="x",Toimenpiteet!$E$88,0))/(1+$C$13)^EL$61</f>
        <v>395.28316176657904</v>
      </c>
      <c r="EM71" s="29">
        <f ca="1">IF(N$11="x",Toimenpiteet!$E$115,BM71*(CM71/1000)+(Satokasvi!$E$28-Satokasvi!$E$7)+IF(N$8="x",Toimenpiteet!$E$29,0)+IF(N$9="x",Toimenpiteet!$E$60,0)+IF(N$10="x",Toimenpiteet!$E$88,0))/(1+$C$13)^EM$61</f>
        <v>363.53012303004209</v>
      </c>
      <c r="EN71" s="29">
        <f ca="1">IF(O$11="x",Toimenpiteet!$E$115,BN71*(CN71/1000)+(Satokasvi!$E$28-Satokasvi!$E$7)+IF(O$8="x",Toimenpiteet!$E$29,0)+IF(O$9="x",Toimenpiteet!$E$60,0)+IF(O$10="x",Toimenpiteet!$E$88,0))/(1+$C$13)^EN$61</f>
        <v>196.00741130056704</v>
      </c>
      <c r="EO71" s="29">
        <f ca="1">IF(P$11="x",Toimenpiteet!$E$115,BO71*(CO71/1000)+(Satokasvi!$E$28-Satokasvi!$E$7)+IF(P$8="x",Toimenpiteet!$E$29,0)+IF(P$9="x",Toimenpiteet!$E$60,0)+IF(P$10="x",Toimenpiteet!$E$88,0))/(1+$C$13)^EO$61</f>
        <v>-150.66874794606332</v>
      </c>
      <c r="EP71" s="29">
        <f ca="1">IF(Q$11="x",Toimenpiteet!$E$115,BP71*(CP71/1000)+(Satokasvi!$E$28-Satokasvi!$E$7)+IF(Q$8="x",Toimenpiteet!$E$29,0)+IF(Q$9="x",Toimenpiteet!$E$60,0)+IF(Q$10="x",Toimenpiteet!$E$88,0))/(1+$C$13)^EP$61</f>
        <v>258.33236937406269</v>
      </c>
      <c r="EQ71" s="29">
        <f ca="1">IF(R$11="x",Toimenpiteet!$E$115,BQ71*(CQ71/1000)+(Satokasvi!$E$28-Satokasvi!$E$7)+IF(R$8="x",Toimenpiteet!$E$29,0)+IF(R$9="x",Toimenpiteet!$E$60,0)+IF(R$10="x",Toimenpiteet!$E$88,0))/(1+$C$13)^EQ$61</f>
        <v>189.22327420721783</v>
      </c>
      <c r="ER71" s="29">
        <f ca="1">IF(S$11="x",Toimenpiteet!$E$115,BR71*(CR71/1000)+(Satokasvi!$E$28-Satokasvi!$E$7)+IF(S$8="x",Toimenpiteet!$E$29,0)+IF(S$9="x",Toimenpiteet!$E$60,0)+IF(S$10="x",Toimenpiteet!$E$88,0))/(1+$C$13)^ER$61</f>
        <v>263.81329856663842</v>
      </c>
      <c r="ES71" s="29">
        <f ca="1">IF(T$11="x",Toimenpiteet!$E$115,BS71*(CS71/1000)+(Satokasvi!$E$28-Satokasvi!$E$7)+IF(T$8="x",Toimenpiteet!$E$29,0)+IF(T$9="x",Toimenpiteet!$E$60,0)+IF(T$10="x",Toimenpiteet!$E$88,0))/(1+$C$13)^ES$61</f>
        <v>-2.1891492447463472</v>
      </c>
      <c r="ET71" s="29">
        <f ca="1">IF(U$11="x",Toimenpiteet!$E$115,BT71*(CT71/1000)+(Satokasvi!$E$28-Satokasvi!$E$7)+IF(U$8="x",Toimenpiteet!$E$29,0)+IF(U$9="x",Toimenpiteet!$E$60,0)+IF(U$10="x",Toimenpiteet!$E$88,0))/(1+$C$13)^ET$61</f>
        <v>-129.96818551043771</v>
      </c>
      <c r="EU71" s="29">
        <f ca="1">IF(V$11="x",Toimenpiteet!$E$115,BU71*(CU71/1000)+(Satokasvi!$E$28-Satokasvi!$E$7)+IF(V$8="x",Toimenpiteet!$E$29,0)+IF(V$9="x",Toimenpiteet!$E$60,0)+IF(V$10="x",Toimenpiteet!$E$88,0))/(1+$C$13)^EU$61</f>
        <v>224.69509211107243</v>
      </c>
      <c r="EV71" s="29">
        <f ca="1">IF(W$11="x",Toimenpiteet!$E$115,BV71*(CV71/1000)+(Satokasvi!$E$28-Satokasvi!$E$7)+IF(W$8="x",Toimenpiteet!$E$29,0)+IF(W$9="x",Toimenpiteet!$E$60,0)+IF(W$10="x",Toimenpiteet!$E$88,0))/(1+$C$13)^EV$61</f>
        <v>188.6139349193997</v>
      </c>
      <c r="EW71" s="29">
        <f ca="1">IF(X$11="x",Toimenpiteet!$E$115,BW71*(CW71/1000)+(Satokasvi!$E$28-Satokasvi!$E$7)+IF(X$8="x",Toimenpiteet!$E$29,0)+IF(X$9="x",Toimenpiteet!$E$60,0)+IF(X$10="x",Toimenpiteet!$E$88,0))/(1+$C$13)^EW$61</f>
        <v>334.25906594677792</v>
      </c>
      <c r="EX71" s="29">
        <f ca="1">IF(Y$11="x",Toimenpiteet!$E$115,BX71*(CX71/1000)+(Satokasvi!$E$28-Satokasvi!$E$7)+IF(Y$8="x",Toimenpiteet!$E$29,0)+IF(Y$9="x",Toimenpiteet!$E$60,0)+IF(Y$10="x",Toimenpiteet!$E$88,0))/(1+$C$13)^EX$61</f>
        <v>91.496581861645694</v>
      </c>
      <c r="EY71" s="29">
        <f ca="1">IF(Z$11="x",Toimenpiteet!$E$115,BY71*(CY71/1000)+(Satokasvi!$E$28-Satokasvi!$E$7)+IF(Z$8="x",Toimenpiteet!$E$29,0)+IF(Z$9="x",Toimenpiteet!$E$60,0)+IF(Z$10="x",Toimenpiteet!$E$88,0))/(1+$C$13)^EY$61</f>
        <v>-112.11169851177419</v>
      </c>
      <c r="EZ71" s="29">
        <f ca="1">IF(AA$11="x",Toimenpiteet!$E$115,BZ71*(CZ71/1000)+(Satokasvi!$E$28-Satokasvi!$E$7)+IF(AA$8="x",Toimenpiteet!$E$29,0)+IF(AA$9="x",Toimenpiteet!$E$60,0)+IF(AA$10="x",Toimenpiteet!$E$88,0))/(1+$C$13)^EZ$61</f>
        <v>171.51582928726847</v>
      </c>
      <c r="FA71" s="29"/>
      <c r="FB71" s="29">
        <f t="shared" ca="1" si="48"/>
        <v>905.26919680375443</v>
      </c>
      <c r="FC71" s="29">
        <f t="shared" ca="1" si="49"/>
        <v>1330.3623786125768</v>
      </c>
      <c r="FD71" s="29">
        <f t="shared" ca="1" si="50"/>
        <v>1736.2238400989813</v>
      </c>
      <c r="FE71" s="29">
        <f t="shared" ca="1" si="51"/>
        <v>1804.6625215294173</v>
      </c>
      <c r="FF71" s="29">
        <f t="shared" ca="1" si="52"/>
        <v>2022.229091073036</v>
      </c>
      <c r="FG71" s="29">
        <f t="shared" ca="1" si="53"/>
        <v>2403.1548588960909</v>
      </c>
      <c r="FH71" s="29">
        <f t="shared" ca="1" si="54"/>
        <v>2912.5046906061534</v>
      </c>
      <c r="FI71" s="29">
        <f t="shared" ca="1" si="55"/>
        <v>2950.8868346724685</v>
      </c>
      <c r="FJ71" s="29">
        <f t="shared" ca="1" si="56"/>
        <v>2674.2103942964191</v>
      </c>
      <c r="FK71" s="29">
        <f t="shared" ca="1" si="57"/>
        <v>2993.6016190932596</v>
      </c>
      <c r="FL71" s="29">
        <f t="shared" ca="1" si="58"/>
        <v>3484.1802847567224</v>
      </c>
      <c r="FM71" s="29">
        <f t="shared" ca="1" si="59"/>
        <v>3933.3098422180369</v>
      </c>
      <c r="FN71" s="29">
        <f t="shared" ca="1" si="60"/>
        <v>4158.7642153578645</v>
      </c>
      <c r="FO71" s="29">
        <f t="shared" ca="1" si="61"/>
        <v>3920.1006874573432</v>
      </c>
      <c r="FP71" s="29">
        <f t="shared" ca="1" si="62"/>
        <v>4231.3470687114532</v>
      </c>
      <c r="FQ71" s="29">
        <f t="shared" ca="1" si="63"/>
        <v>4450.8859771037187</v>
      </c>
      <c r="FR71" s="29">
        <f t="shared" ca="1" si="64"/>
        <v>4771.5203254122935</v>
      </c>
      <c r="FS71" s="29">
        <f t="shared" ca="1" si="65"/>
        <v>4736.172538502703</v>
      </c>
      <c r="FT71" s="29">
        <f t="shared" ca="1" si="66"/>
        <v>4530.2992828235983</v>
      </c>
      <c r="FU71" s="29">
        <f t="shared" ca="1" si="67"/>
        <v>4801.2728407825916</v>
      </c>
      <c r="FV71" s="29">
        <f t="shared" ca="1" si="68"/>
        <v>5024.7181089414635</v>
      </c>
      <c r="FW71" s="29">
        <f t="shared" ca="1" si="69"/>
        <v>5444.4716081490433</v>
      </c>
      <c r="FX71" s="29">
        <f t="shared" ca="1" si="70"/>
        <v>5539.2955962101169</v>
      </c>
      <c r="FY71" s="29">
        <f t="shared" ca="1" si="71"/>
        <v>5361.7075173915537</v>
      </c>
      <c r="FZ71" s="29">
        <f t="shared" ca="1" si="72"/>
        <v>5565.5159253019438</v>
      </c>
      <c r="GA71" s="29"/>
      <c r="GB71" s="29">
        <f t="shared" ca="1" si="73"/>
        <v>689.21020369331279</v>
      </c>
      <c r="GC71" s="29">
        <f t="shared" ca="1" si="74"/>
        <v>1033.1741482805894</v>
      </c>
      <c r="GD71" s="29">
        <f t="shared" ca="1" si="23"/>
        <v>1365.8289978030439</v>
      </c>
      <c r="GE71" s="29">
        <f t="shared" ca="1" si="24"/>
        <v>1451.4001230226945</v>
      </c>
      <c r="GF71" s="29">
        <f t="shared" ca="1" si="25"/>
        <v>1648.9987885558796</v>
      </c>
      <c r="GG71" s="29">
        <f t="shared" ca="1" si="26"/>
        <v>1967.2996784165334</v>
      </c>
      <c r="GH71" s="29">
        <f t="shared" ca="1" si="27"/>
        <v>2380.2992192970792</v>
      </c>
      <c r="GI71" s="29">
        <f t="shared" ca="1" si="28"/>
        <v>2441.35989042443</v>
      </c>
      <c r="GJ71" s="29">
        <f t="shared" ca="1" si="29"/>
        <v>2266.6935171233172</v>
      </c>
      <c r="GK71" s="29">
        <f t="shared" ca="1" si="30"/>
        <v>2535.2989161595142</v>
      </c>
      <c r="GL71" s="29">
        <f t="shared" ca="1" si="31"/>
        <v>2930.582077926093</v>
      </c>
      <c r="GM71" s="29">
        <f t="shared" ca="1" si="32"/>
        <v>3294.112200956135</v>
      </c>
      <c r="GN71" s="29">
        <f t="shared" ca="1" si="33"/>
        <v>3490.1196122567021</v>
      </c>
      <c r="GO71" s="29">
        <f t="shared" ca="1" si="34"/>
        <v>3339.4508643106387</v>
      </c>
      <c r="GP71" s="29">
        <f t="shared" ca="1" si="35"/>
        <v>3597.7832336847014</v>
      </c>
      <c r="GQ71" s="29">
        <f t="shared" ca="1" si="36"/>
        <v>3787.0065078919192</v>
      </c>
      <c r="GR71" s="29">
        <f t="shared" ca="1" si="37"/>
        <v>4050.8198064585577</v>
      </c>
      <c r="GS71" s="29">
        <f t="shared" ca="1" si="38"/>
        <v>4048.6306572138114</v>
      </c>
      <c r="GT71" s="29">
        <f t="shared" ca="1" si="39"/>
        <v>3918.6624717033737</v>
      </c>
      <c r="GU71" s="29">
        <f t="shared" ca="1" si="40"/>
        <v>4143.3575638144466</v>
      </c>
      <c r="GV71" s="29">
        <f t="shared" ca="1" si="41"/>
        <v>4331.9714987338466</v>
      </c>
      <c r="GW71" s="29">
        <f t="shared" ca="1" si="42"/>
        <v>4666.2305646806244</v>
      </c>
      <c r="GX71" s="29">
        <f t="shared" ca="1" si="43"/>
        <v>4757.72714654227</v>
      </c>
      <c r="GY71" s="29">
        <f t="shared" ca="1" si="44"/>
        <v>4645.6154480304958</v>
      </c>
      <c r="GZ71" s="29">
        <f t="shared" ca="1" si="45"/>
        <v>4817.1312773177642</v>
      </c>
      <c r="HA71" s="29"/>
      <c r="HB71" s="29">
        <f t="shared" ca="1" si="76"/>
        <v>2993.6016190932596</v>
      </c>
      <c r="HC71" s="29">
        <f t="shared" ca="1" si="75"/>
        <v>2535.2989161595142</v>
      </c>
      <c r="HF71" s="60">
        <f t="shared" si="78"/>
        <v>-1.1111111111111103E-2</v>
      </c>
      <c r="HG71" s="28">
        <f t="shared" si="79"/>
        <v>-1.1111111111111102E-3</v>
      </c>
      <c r="HH71" s="28">
        <f t="shared" si="77"/>
        <v>-2.2222222222222205E-3</v>
      </c>
      <c r="HI71" s="28">
        <f t="shared" si="77"/>
        <v>-3.3333333333333305E-3</v>
      </c>
      <c r="HJ71" s="28">
        <f t="shared" si="77"/>
        <v>-4.444444444444441E-3</v>
      </c>
      <c r="HK71" s="28">
        <f t="shared" si="77"/>
        <v>-5.5555555555555514E-3</v>
      </c>
      <c r="HL71" s="28">
        <f t="shared" si="77"/>
        <v>-6.666666666666661E-3</v>
      </c>
      <c r="HM71" s="28">
        <f t="shared" si="77"/>
        <v>-7.7777777777777715E-3</v>
      </c>
      <c r="HN71" s="28">
        <f t="shared" si="77"/>
        <v>-8.8888888888888819E-3</v>
      </c>
      <c r="HO71" s="28">
        <f t="shared" si="77"/>
        <v>-9.9999999999999915E-3</v>
      </c>
      <c r="HP71" s="28">
        <f t="shared" si="77"/>
        <v>-1.1111111111111103E-2</v>
      </c>
      <c r="HQ71" s="28">
        <f t="shared" si="77"/>
        <v>-1.1111111111111103E-2</v>
      </c>
      <c r="HR71" s="28">
        <f t="shared" si="77"/>
        <v>-1.1111111111111103E-2</v>
      </c>
      <c r="HS71" s="28">
        <f t="shared" si="77"/>
        <v>-1.1111111111111103E-2</v>
      </c>
      <c r="HT71" s="28">
        <f t="shared" si="77"/>
        <v>-1.1111111111111103E-2</v>
      </c>
      <c r="HU71" s="28">
        <f t="shared" si="77"/>
        <v>-1.1111111111111103E-2</v>
      </c>
      <c r="HV71" s="28">
        <f t="shared" si="77"/>
        <v>-1.1111111111111103E-2</v>
      </c>
      <c r="HW71" s="28">
        <f t="shared" si="77"/>
        <v>-1.1111111111111103E-2</v>
      </c>
      <c r="HX71" s="28">
        <f t="shared" si="77"/>
        <v>-1.1111111111111103E-2</v>
      </c>
      <c r="HY71" s="28">
        <f t="shared" si="77"/>
        <v>-1.1111111111111103E-2</v>
      </c>
      <c r="HZ71" s="28">
        <f t="shared" si="77"/>
        <v>-1.1111111111111103E-2</v>
      </c>
      <c r="IA71" s="28">
        <f t="shared" si="77"/>
        <v>-1.1111111111111103E-2</v>
      </c>
      <c r="IB71" s="28">
        <f t="shared" si="77"/>
        <v>-1.1111111111111103E-2</v>
      </c>
      <c r="IC71" s="28">
        <f t="shared" si="77"/>
        <v>-1.1111111111111103E-2</v>
      </c>
      <c r="ID71" s="28">
        <f t="shared" si="77"/>
        <v>-1.1111111111111103E-2</v>
      </c>
      <c r="IE71" s="28">
        <f t="shared" si="77"/>
        <v>-1.1111111111111103E-2</v>
      </c>
    </row>
    <row r="72" spans="2:239">
      <c r="B72" s="11">
        <f t="shared" ca="1" si="47"/>
        <v>0.30168169006734402</v>
      </c>
      <c r="C72" s="11">
        <f t="shared" ca="1" si="20"/>
        <v>7.3475457223649898E-2</v>
      </c>
      <c r="D72" s="11">
        <f t="shared" ca="1" si="20"/>
        <v>0.64280743417083253</v>
      </c>
      <c r="E72" s="11">
        <f t="shared" ca="1" si="20"/>
        <v>4.2005977194449651E-2</v>
      </c>
      <c r="F72" s="11">
        <f t="shared" ca="1" si="20"/>
        <v>3.2643052310339815E-2</v>
      </c>
      <c r="G72" s="11">
        <f t="shared" ca="1" si="20"/>
        <v>0.96883481302603081</v>
      </c>
      <c r="H72" s="11">
        <f t="shared" ca="1" si="20"/>
        <v>0.5327222968105757</v>
      </c>
      <c r="I72" s="11">
        <f t="shared" ca="1" si="20"/>
        <v>0.99788961534163489</v>
      </c>
      <c r="J72" s="11">
        <f t="shared" ca="1" si="20"/>
        <v>0.14630276260796415</v>
      </c>
      <c r="K72" s="11">
        <f t="shared" ca="1" si="20"/>
        <v>4.9176325018409295E-2</v>
      </c>
      <c r="L72" s="11">
        <f t="shared" ca="1" si="20"/>
        <v>0.53544210544928461</v>
      </c>
      <c r="M72" s="11">
        <f t="shared" ca="1" si="20"/>
        <v>0.67544085101793649</v>
      </c>
      <c r="N72" s="11">
        <f t="shared" ca="1" si="20"/>
        <v>0.31296228206252985</v>
      </c>
      <c r="O72" s="11">
        <f t="shared" ca="1" si="20"/>
        <v>0.6086838064261727</v>
      </c>
      <c r="P72" s="11">
        <f t="shared" ca="1" si="20"/>
        <v>0.73546263319626581</v>
      </c>
      <c r="Q72" s="11">
        <f t="shared" ca="1" si="20"/>
        <v>0.87445853075522917</v>
      </c>
      <c r="R72" s="11">
        <f t="shared" ca="1" si="20"/>
        <v>0.46933620952949073</v>
      </c>
      <c r="S72" s="11">
        <f t="shared" ca="1" si="20"/>
        <v>0.41565362482850743</v>
      </c>
      <c r="T72" s="11">
        <f t="shared" ca="1" si="21"/>
        <v>0.47360214417796687</v>
      </c>
      <c r="U72" s="11">
        <f t="shared" ca="1" si="21"/>
        <v>0.51906765732156901</v>
      </c>
      <c r="V72" s="11">
        <f t="shared" ca="1" si="21"/>
        <v>0.97981984438317593</v>
      </c>
      <c r="W72" s="11">
        <f t="shared" ca="1" si="21"/>
        <v>0.10154666286567959</v>
      </c>
      <c r="X72" s="11">
        <f t="shared" ca="1" si="21"/>
        <v>0.89866568274023995</v>
      </c>
      <c r="Y72" s="11">
        <f t="shared" ca="1" si="21"/>
        <v>0.60016186775944358</v>
      </c>
      <c r="Z72" s="11">
        <f t="shared" ca="1" si="21"/>
        <v>0.78060442885997605</v>
      </c>
      <c r="AB72" s="5">
        <f ca="1">_xlfn.NORM.INV(B72,Satokasvi!$H$8,Satokasvi!$I$8)*_xlfn.BINOM.INV(1,(1-Satokasvi!$H$15),B72)</f>
        <v>3370.1075243780242</v>
      </c>
      <c r="AC72" s="5">
        <f ca="1">_xlfn.NORM.INV(C72,Satokasvi!$H$8,Satokasvi!$I$8)*_xlfn.BINOM.INV(1,(1-Satokasvi!$H$15),C72)</f>
        <v>3137.4035049380882</v>
      </c>
      <c r="AD72" s="5">
        <f ca="1">_xlfn.NORM.INV(D72,Satokasvi!$H$8,Satokasvi!$I$8)*_xlfn.BINOM.INV(1,(1-Satokasvi!$H$15),D72)</f>
        <v>3591.4932805738626</v>
      </c>
      <c r="AE72" s="5">
        <f ca="1">_xlfn.NORM.INV(E72,Satokasvi!$H$8,Satokasvi!$I$8)*_xlfn.BINOM.INV(1,(1-Satokasvi!$H$15),E72)</f>
        <v>0</v>
      </c>
      <c r="AF72" s="5">
        <f ca="1">_xlfn.NORM.INV(F72,Satokasvi!$H$8,Satokasvi!$I$8)*_xlfn.BINOM.INV(1,(1-Satokasvi!$H$15),F72)</f>
        <v>0</v>
      </c>
      <c r="AG72" s="5">
        <f ca="1">_xlfn.NORM.INV(G72,Satokasvi!$H$8,Satokasvi!$I$8)*_xlfn.BINOM.INV(1,(1-Satokasvi!$H$15),G72)</f>
        <v>3965.9845669498113</v>
      </c>
      <c r="AH72" s="5">
        <f ca="1">_xlfn.NORM.INV(H72,Satokasvi!$H$8,Satokasvi!$I$8)*_xlfn.BINOM.INV(1,(1-Satokasvi!$H$15),H72)</f>
        <v>3520.5287055939316</v>
      </c>
      <c r="AI72" s="5">
        <f ca="1">_xlfn.NORM.INV(I72,Satokasvi!$H$8,Satokasvi!$I$8)*_xlfn.BINOM.INV(1,(1-Satokasvi!$H$15),I72)</f>
        <v>4215.2931998454778</v>
      </c>
      <c r="AJ72" s="5">
        <f ca="1">_xlfn.NORM.INV(J72,Satokasvi!$H$8,Satokasvi!$I$8)*_xlfn.BINOM.INV(1,(1-Satokasvi!$H$15),J72)</f>
        <v>3236.8942523594492</v>
      </c>
      <c r="AK72" s="5">
        <f ca="1">_xlfn.NORM.INV(K72,Satokasvi!$H$8,Satokasvi!$I$8)*_xlfn.BINOM.INV(1,(1-Satokasvi!$H$15),K72)</f>
        <v>0</v>
      </c>
      <c r="AL72" s="5">
        <f ca="1">_xlfn.NORM.INV(L72,Satokasvi!$H$8,Satokasvi!$I$8)*_xlfn.BINOM.INV(1,(1-Satokasvi!$H$15),L72)</f>
        <v>3522.2393426439025</v>
      </c>
      <c r="AM72" s="5">
        <f ca="1">_xlfn.NORM.INV(M72,Satokasvi!$H$8,Satokasvi!$I$8)*_xlfn.BINOM.INV(1,(1-Satokasvi!$H$15),M72)</f>
        <v>3613.7468519616232</v>
      </c>
      <c r="AN72" s="5">
        <f ca="1">_xlfn.NORM.INV(N72,Satokasvi!$H$8,Satokasvi!$I$8)*_xlfn.BINOM.INV(1,(1-Satokasvi!$H$15),N72)</f>
        <v>3378.1322411563137</v>
      </c>
      <c r="AO72" s="5">
        <f ca="1">_xlfn.NORM.INV(O72,Satokasvi!$H$8,Satokasvi!$I$8)*_xlfn.BINOM.INV(1,(1-Satokasvi!$H$15),O72)</f>
        <v>3568.9725545671304</v>
      </c>
      <c r="AP72" s="5">
        <f ca="1">_xlfn.NORM.INV(P72,Satokasvi!$H$8,Satokasvi!$I$8)*_xlfn.BINOM.INV(1,(1-Satokasvi!$H$15),P72)</f>
        <v>3657.3547686016423</v>
      </c>
      <c r="AQ72" s="5">
        <f ca="1">_xlfn.NORM.INV(Q72,Satokasvi!$H$8,Satokasvi!$I$8)*_xlfn.BINOM.INV(1,(1-Satokasvi!$H$15),Q72)</f>
        <v>3786.9307467885324</v>
      </c>
      <c r="AR72" s="5">
        <f ca="1">_xlfn.NORM.INV(R72,Satokasvi!$H$8,Satokasvi!$I$8)*_xlfn.BINOM.INV(1,(1-Satokasvi!$H$15),R72)</f>
        <v>3480.765359075293</v>
      </c>
      <c r="AS72" s="5">
        <f ca="1">_xlfn.NORM.INV(S72,Satokasvi!$H$8,Satokasvi!$I$8)*_xlfn.BINOM.INV(1,(1-Satokasvi!$H$15),S72)</f>
        <v>3446.7436816140216</v>
      </c>
      <c r="AT72" s="5">
        <f ca="1">_xlfn.NORM.INV(T72,Satokasvi!$H$8,Satokasvi!$I$8)*_xlfn.BINOM.INV(1,(1-Satokasvi!$H$15),T72)</f>
        <v>3483.4455069264277</v>
      </c>
      <c r="AU72" s="5">
        <f ca="1">_xlfn.NORM.INV(U72,Satokasvi!$H$8,Satokasvi!$I$8)*_xlfn.BINOM.INV(1,(1-Satokasvi!$H$15),U72)</f>
        <v>3511.9534352471542</v>
      </c>
      <c r="AV72" s="5">
        <f ca="1">_xlfn.NORM.INV(V72,Satokasvi!$H$8,Satokasvi!$I$8)*_xlfn.BINOM.INV(1,(1-Satokasvi!$H$15),V72)</f>
        <v>4012.510554379975</v>
      </c>
      <c r="AW72" s="5">
        <f ca="1">_xlfn.NORM.INV(W72,Satokasvi!$H$8,Satokasvi!$I$8)*_xlfn.BINOM.INV(1,(1-Satokasvi!$H$15),W72)</f>
        <v>3181.803031836921</v>
      </c>
      <c r="AX72" s="5">
        <f ca="1">_xlfn.NORM.INV(X72,Satokasvi!$H$8,Satokasvi!$I$8)*_xlfn.BINOM.INV(1,(1-Satokasvi!$H$15),X72)</f>
        <v>3818.4963189189766</v>
      </c>
      <c r="AY72" s="5">
        <f ca="1">_xlfn.NORM.INV(Y72,Satokasvi!$H$8,Satokasvi!$I$8)*_xlfn.BINOM.INV(1,(1-Satokasvi!$H$15),Y72)</f>
        <v>3563.4415250294792</v>
      </c>
      <c r="AZ72" s="5">
        <f ca="1">_xlfn.NORM.INV(Z72,Satokasvi!$H$8,Satokasvi!$I$8)*_xlfn.BINOM.INV(1,(1-Satokasvi!$H$15),Z72)</f>
        <v>3693.5590425495579</v>
      </c>
      <c r="BB72" s="5">
        <f ca="1">IF(C$11="x",0,_xlfn.NORM.INV(B72,Satokasvi!$H$8,Satokasvi!$I$8)*IF(C$8="x",(1+Toimenpiteet!$C$7),1)*IF(C$9="x",(1+Toimenpiteet!$C$34),1)*(1+C$30)*_xlfn.BINOM.INV(1,(1-(Satokasvi!$H$15*(1+C$41))),B72))</f>
        <v>2443.4627594750427</v>
      </c>
      <c r="BC72" s="5">
        <f ca="1">IF(D$11="x",0,_xlfn.NORM.INV(C72,Satokasvi!$H$8,Satokasvi!$I$8)*IF(D$8="x",(1+Toimenpiteet!$C$7),1)*IF(D$9="x",(1+Toimenpiteet!$C$34),1)*(1+D$30)*_xlfn.BINOM.INV(1,(1-(Satokasvi!$H$15*(1+D$41))),C72))</f>
        <v>2290.5555508851994</v>
      </c>
      <c r="BD72" s="5">
        <f ca="1">IF(E$11="x",0,_xlfn.NORM.INV(D72,Satokasvi!$H$8,Satokasvi!$I$8)*IF(E$8="x",(1+Toimenpiteet!$C$7),1)*IF(E$9="x",(1+Toimenpiteet!$C$34),1)*(1+E$30)*_xlfn.BINOM.INV(1,(1-(Satokasvi!$H$15*(1+E$41))),D72))</f>
        <v>2640.178540415458</v>
      </c>
      <c r="BE72" s="5">
        <f ca="1">IF(F$11="x",0,_xlfn.NORM.INV(E72,Satokasvi!$H$8,Satokasvi!$I$8)*IF(F$8="x",(1+Toimenpiteet!$C$7),1)*IF(F$9="x",(1+Toimenpiteet!$C$34),1)*(1+F$30)*_xlfn.BINOM.INV(1,(1-(Satokasvi!$H$15*(1+F$41))),E72))</f>
        <v>0</v>
      </c>
      <c r="BF72" s="5">
        <f ca="1">IF(G$11="x",0,_xlfn.NORM.INV(F72,Satokasvi!$H$8,Satokasvi!$I$8)*IF(G$8="x",(1+Toimenpiteet!$C$7),1)*IF(G$9="x",(1+Toimenpiteet!$C$34),1)*(1+G$30)*_xlfn.BINOM.INV(1,(1-(Satokasvi!$H$15*(1+G$41))),F72))</f>
        <v>0</v>
      </c>
      <c r="BG72" s="5">
        <f ca="1">IF(H$11="x",0,_xlfn.NORM.INV(G72,Satokasvi!$H$8,Satokasvi!$I$8)*IF(H$8="x",(1+Toimenpiteet!$C$7),1)*IF(H$9="x",(1+Toimenpiteet!$C$34),1)*(1+H$30)*_xlfn.BINOM.INV(1,(1-(Satokasvi!$H$15*(1+H$41))),G72))</f>
        <v>2955.4516992909994</v>
      </c>
      <c r="BH72" s="5">
        <f ca="1">IF(I$11="x",0,_xlfn.NORM.INV(H72,Satokasvi!$H$8,Satokasvi!$I$8)*IF(I$8="x",(1+Toimenpiteet!$C$7),1)*IF(I$9="x",(1+Toimenpiteet!$C$34),1)*(1+I$30)*_xlfn.BINOM.INV(1,(1-(Satokasvi!$H$15*(1+I$41))),H72))</f>
        <v>2623.4979914085975</v>
      </c>
      <c r="BI72" s="5">
        <f ca="1">IF(J$11="x",0,_xlfn.NORM.INV(I72,Satokasvi!$H$8,Satokasvi!$I$8)*IF(J$8="x",(1+Toimenpiteet!$C$7),1)*IF(J$9="x",(1+Toimenpiteet!$C$34),1)*(1+J$30)*_xlfn.BINOM.INV(1,(1-(Satokasvi!$H$15*(1+J$41))),I72))</f>
        <v>3141.2364925248498</v>
      </c>
      <c r="BJ72" s="5">
        <f ca="1">IF(K$11="x",0,_xlfn.NORM.INV(J72,Satokasvi!$H$8,Satokasvi!$I$8)*IF(K$8="x",(1+Toimenpiteet!$C$7),1)*IF(K$9="x",(1+Toimenpiteet!$C$34),1)*(1+K$30)*_xlfn.BINOM.INV(1,(1-(Satokasvi!$H$15*(1+K$41))),J72))</f>
        <v>2412.1335968582616</v>
      </c>
      <c r="BK72" s="5">
        <f ca="1">IF(L$11="x",0,_xlfn.NORM.INV(K72,Satokasvi!$H$8,Satokasvi!$I$8)*IF(L$8="x",(1+Toimenpiteet!$C$7),1)*IF(L$9="x",(1+Toimenpiteet!$C$34),1)*(1+L$30)*_xlfn.BINOM.INV(1,(1-(Satokasvi!$H$15*(1+L$41))),K72))</f>
        <v>0</v>
      </c>
      <c r="BL72" s="5">
        <f ca="1">IF(M$11="x",0,_xlfn.NORM.INV(L72,Satokasvi!$H$8,Satokasvi!$I$8)*IF(M$8="x",(1+Toimenpiteet!$C$7),1)*IF(M$9="x",(1+Toimenpiteet!$C$34),1)*(1+M$30)*_xlfn.BINOM.INV(1,(1-(Satokasvi!$H$15*(1+M$41))),L72))</f>
        <v>2624.7727581382364</v>
      </c>
      <c r="BM72" s="5">
        <f ca="1">IF(N$11="x",0,_xlfn.NORM.INV(M72,Satokasvi!$H$8,Satokasvi!$I$8)*IF(N$8="x",(1+Toimenpiteet!$C$7),1)*IF(N$9="x",(1+Toimenpiteet!$C$34),1)*(1+N$30)*_xlfn.BINOM.INV(1,(1-(Satokasvi!$H$15*(1+N$41))),M72))</f>
        <v>2692.9641540818016</v>
      </c>
      <c r="BN72" s="5">
        <f ca="1">IF(O$11="x",0,_xlfn.NORM.INV(N72,Satokasvi!$H$8,Satokasvi!$I$8)*IF(O$8="x",(1+Toimenpiteet!$C$7),1)*IF(O$9="x",(1+Toimenpiteet!$C$34),1)*(1+O$30)*_xlfn.BINOM.INV(1,(1-(Satokasvi!$H$15*(1+O$41))),N72))</f>
        <v>2517.3841461096849</v>
      </c>
      <c r="BO72" s="5">
        <f ca="1">IF(P$11="x",0,_xlfn.NORM.INV(O72,Satokasvi!$H$8,Satokasvi!$I$8)*IF(P$8="x",(1+Toimenpiteet!$C$7),1)*IF(P$9="x",(1+Toimenpiteet!$C$34),1)*(1+P$30)*_xlfn.BINOM.INV(1,(1-(Satokasvi!$H$15*(1+P$41))),O72))</f>
        <v>2659.5983476634256</v>
      </c>
      <c r="BP72" s="5">
        <f ca="1">IF(Q$11="x",0,_xlfn.NORM.INV(P72,Satokasvi!$H$8,Satokasvi!$I$8)*IF(Q$8="x",(1+Toimenpiteet!$C$7),1)*IF(Q$9="x",(1+Toimenpiteet!$C$34),1)*(1+Q$30)*_xlfn.BINOM.INV(1,(1-(Satokasvi!$H$15*(1+Q$41))),P72))</f>
        <v>2725.4607735619438</v>
      </c>
      <c r="BQ72" s="5">
        <f ca="1">IF(R$11="x",0,_xlfn.NORM.INV(Q72,Satokasvi!$H$8,Satokasvi!$I$8)*IF(R$8="x",(1+Toimenpiteet!$C$7),1)*IF(R$9="x",(1+Toimenpiteet!$C$34),1)*(1+R$30)*_xlfn.BINOM.INV(1,(1-(Satokasvi!$H$15*(1+R$41))),Q72))</f>
        <v>2822.0207925068139</v>
      </c>
      <c r="BR72" s="5">
        <f ca="1">IF(S$11="x",0,_xlfn.NORM.INV(R72,Satokasvi!$H$8,Satokasvi!$I$8)*IF(S$8="x",(1+Toimenpiteet!$C$7),1)*IF(S$9="x",(1+Toimenpiteet!$C$34),1)*(1+S$30)*_xlfn.BINOM.INV(1,(1-(Satokasvi!$H$15*(1+S$41))),R72))</f>
        <v>2593.8663455829083</v>
      </c>
      <c r="BS72" s="5">
        <f ca="1">IF(T$11="x",0,_xlfn.NORM.INV(S72,Satokasvi!$H$8,Satokasvi!$I$8)*IF(T$8="x",(1+Toimenpiteet!$C$7),1)*IF(T$9="x",(1+Toimenpiteet!$C$34),1)*(1+T$30)*_xlfn.BINOM.INV(1,(1-(Satokasvi!$H$15*(1+T$41))),S72))</f>
        <v>2568.5133915387692</v>
      </c>
      <c r="BT72" s="5">
        <f ca="1">IF(U$11="x",0,_xlfn.NORM.INV(T72,Satokasvi!$H$8,Satokasvi!$I$8)*IF(U$8="x",(1+Toimenpiteet!$C$7),1)*IF(U$9="x",(1+Toimenpiteet!$C$34),1)*(1+U$30)*_xlfn.BINOM.INV(1,(1-(Satokasvi!$H$15*(1+U$41))),T72))</f>
        <v>2595.8635917615738</v>
      </c>
      <c r="BU72" s="5">
        <f ca="1">IF(V$11="x",0,_xlfn.NORM.INV(U72,Satokasvi!$H$8,Satokasvi!$I$8)*IF(V$8="x",(1+Toimenpiteet!$C$7),1)*IF(V$9="x",(1+Toimenpiteet!$C$34),1)*(1+V$30)*_xlfn.BINOM.INV(1,(1-(Satokasvi!$H$15*(1+V$41))),U72))</f>
        <v>2617.1076999461793</v>
      </c>
      <c r="BV72" s="5">
        <f ca="1">IF(W$11="x",0,_xlfn.NORM.INV(V72,Satokasvi!$H$8,Satokasvi!$I$8)*IF(W$8="x",(1+Toimenpiteet!$C$7),1)*IF(W$9="x",(1+Toimenpiteet!$C$34),1)*(1+W$30)*_xlfn.BINOM.INV(1,(1-(Satokasvi!$H$15*(1+W$41))),V72))</f>
        <v>2990.1228651239576</v>
      </c>
      <c r="BW72" s="5">
        <f ca="1">IF(X$11="x",0,_xlfn.NORM.INV(W72,Satokasvi!$H$8,Satokasvi!$I$8)*IF(X$8="x",(1+Toimenpiteet!$C$7),1)*IF(X$9="x",(1+Toimenpiteet!$C$34),1)*(1+X$30)*_xlfn.BINOM.INV(1,(1-(Satokasvi!$H$15*(1+X$41))),W72))</f>
        <v>2371.0796193248734</v>
      </c>
      <c r="BX72" s="5">
        <f ca="1">IF(Y$11="x",0,_xlfn.NORM.INV(X72,Satokasvi!$H$8,Satokasvi!$I$8)*IF(Y$8="x",(1+Toimenpiteet!$C$7),1)*IF(Y$9="x",(1+Toimenpiteet!$C$34),1)*(1+Y$30)*_xlfn.BINOM.INV(1,(1-(Satokasvi!$H$15*(1+Y$41))),X72))</f>
        <v>2845.543456858421</v>
      </c>
      <c r="BY72" s="5">
        <f ca="1">IF(Z$11="x",0,_xlfn.NORM.INV(Y72,Satokasvi!$H$8,Satokasvi!$I$8)*IF(Z$8="x",(1+Toimenpiteet!$C$7),1)*IF(Z$9="x",(1+Toimenpiteet!$C$34),1)*(1+Z$30)*_xlfn.BINOM.INV(1,(1-(Satokasvi!$H$15*(1+Z$41))),Y72))</f>
        <v>2655.4766244519678</v>
      </c>
      <c r="BZ72" s="5">
        <f ca="1">IF(AA$11="x",0,_xlfn.NORM.INV(Z72,Satokasvi!$H$8,Satokasvi!$I$8)*IF(AA$8="x",(1+Toimenpiteet!$C$7),1)*IF(AA$9="x",(1+Toimenpiteet!$C$34),1)*(1+AA$30)*_xlfn.BINOM.INV(1,(1-(Satokasvi!$H$15*(1+AA$41))),Z72))</f>
        <v>2752.4401985079307</v>
      </c>
      <c r="CB72" s="27">
        <f ca="1">_xlfn.NORM.INV(RAND(),Satokasvi!$H$13,Satokasvi!$I$13)</f>
        <v>198.29566864485892</v>
      </c>
      <c r="CC72" s="27">
        <f ca="1">_xlfn.NORM.INV(RAND(),Satokasvi!$H$13,Satokasvi!$I$13)</f>
        <v>183.80639074295144</v>
      </c>
      <c r="CD72" s="27">
        <f ca="1">_xlfn.NORM.INV(RAND(),Satokasvi!$H$13,Satokasvi!$I$13)</f>
        <v>198.46497299458738</v>
      </c>
      <c r="CE72" s="27">
        <f ca="1">_xlfn.NORM.INV(RAND(),Satokasvi!$H$13,Satokasvi!$I$13)</f>
        <v>306.92309648315012</v>
      </c>
      <c r="CF72" s="27">
        <f ca="1">_xlfn.NORM.INV(RAND(),Satokasvi!$H$13,Satokasvi!$I$13)</f>
        <v>173.61352527777814</v>
      </c>
      <c r="CG72" s="27">
        <f ca="1">_xlfn.NORM.INV(RAND(),Satokasvi!$H$13,Satokasvi!$I$13)</f>
        <v>191.96408765434069</v>
      </c>
      <c r="CH72" s="27">
        <f ca="1">_xlfn.NORM.INV(RAND(),Satokasvi!$H$13,Satokasvi!$I$13)</f>
        <v>219.85823075321971</v>
      </c>
      <c r="CI72" s="27">
        <f ca="1">_xlfn.NORM.INV(RAND(),Satokasvi!$H$13,Satokasvi!$I$13)</f>
        <v>222.87081097198052</v>
      </c>
      <c r="CJ72" s="27">
        <f ca="1">_xlfn.NORM.INV(RAND(),Satokasvi!$H$13,Satokasvi!$I$13)</f>
        <v>247.24223217022106</v>
      </c>
      <c r="CK72" s="27">
        <f ca="1">_xlfn.NORM.INV(RAND(),Satokasvi!$H$13,Satokasvi!$I$13)</f>
        <v>178.51474728166522</v>
      </c>
      <c r="CL72" s="27">
        <f ca="1">_xlfn.NORM.INV(RAND(),Satokasvi!$H$13,Satokasvi!$I$13)</f>
        <v>298.74869430298776</v>
      </c>
      <c r="CM72" s="27">
        <f ca="1">_xlfn.NORM.INV(RAND(),Satokasvi!$H$13,Satokasvi!$I$13)</f>
        <v>210.64242851771874</v>
      </c>
      <c r="CN72" s="27">
        <f ca="1">_xlfn.NORM.INV(RAND(),Satokasvi!$H$13,Satokasvi!$I$13)</f>
        <v>225.73306064412583</v>
      </c>
      <c r="CO72" s="27">
        <f ca="1">_xlfn.NORM.INV(RAND(),Satokasvi!$H$13,Satokasvi!$I$13)</f>
        <v>267.28272664867455</v>
      </c>
      <c r="CP72" s="27">
        <f ca="1">_xlfn.NORM.INV(RAND(),Satokasvi!$H$13,Satokasvi!$I$13)</f>
        <v>217.8990650472017</v>
      </c>
      <c r="CQ72" s="27">
        <f ca="1">_xlfn.NORM.INV(RAND(),Satokasvi!$H$13,Satokasvi!$I$13)</f>
        <v>161.06224452029247</v>
      </c>
      <c r="CR72" s="27">
        <f ca="1">_xlfn.NORM.INV(RAND(),Satokasvi!$H$13,Satokasvi!$I$13)</f>
        <v>266.09996046813131</v>
      </c>
      <c r="CS72" s="27">
        <f ca="1">_xlfn.NORM.INV(RAND(),Satokasvi!$H$13,Satokasvi!$I$13)</f>
        <v>258.82040855165906</v>
      </c>
      <c r="CT72" s="27">
        <f ca="1">_xlfn.NORM.INV(RAND(),Satokasvi!$H$13,Satokasvi!$I$13)</f>
        <v>157.56281485911697</v>
      </c>
      <c r="CU72" s="27">
        <f ca="1">_xlfn.NORM.INV(RAND(),Satokasvi!$H$13,Satokasvi!$I$13)</f>
        <v>250.42940714027009</v>
      </c>
      <c r="CV72" s="27">
        <f ca="1">_xlfn.NORM.INV(RAND(),Satokasvi!$H$13,Satokasvi!$I$13)</f>
        <v>264.2495615599035</v>
      </c>
      <c r="CW72" s="27">
        <f ca="1">_xlfn.NORM.INV(RAND(),Satokasvi!$H$13,Satokasvi!$I$13)</f>
        <v>134.9159102871933</v>
      </c>
      <c r="CX72" s="27">
        <f ca="1">_xlfn.NORM.INV(RAND(),Satokasvi!$H$13,Satokasvi!$I$13)</f>
        <v>120.35116293137327</v>
      </c>
      <c r="CY72" s="27">
        <f ca="1">_xlfn.NORM.INV(RAND(),Satokasvi!$H$13,Satokasvi!$I$13)</f>
        <v>221.72082654982302</v>
      </c>
      <c r="CZ72" s="27">
        <f ca="1">_xlfn.NORM.INV(RAND(),Satokasvi!$H$13,Satokasvi!$I$13)</f>
        <v>170.76875073421346</v>
      </c>
      <c r="DB72" s="29">
        <f ca="1">(AB72*(CB72/1000)+(Satokasvi!$E$28-Satokasvi!$E$7))/(1+$C$13)^DB$61</f>
        <v>298.32788830253446</v>
      </c>
      <c r="DC72" s="29">
        <f ca="1">(AC72*(CC72/1000)+(Satokasvi!$E$28-Satokasvi!$E$7))/(1+$C$13)^DC$61</f>
        <v>203.29419789514154</v>
      </c>
      <c r="DD72" s="29">
        <f ca="1">(AD72*(CD72/1000)+(Satokasvi!$E$28-Satokasvi!$E$7))/(1+$C$13)^DD$61</f>
        <v>321.93367322243677</v>
      </c>
      <c r="DE72" s="29">
        <f ca="1">(AE72*(CE72/1000)+(Satokasvi!$E$28-Satokasvi!$E$7))/(1+$C$13)^DE$61</f>
        <v>-320.74382429756372</v>
      </c>
      <c r="DF72" s="29">
        <f ca="1">(AF72*(CF72/1000)+(Satokasvi!$E$28-Satokasvi!$E$7))/(1+$C$13)^DF$61</f>
        <v>-311.40177116268325</v>
      </c>
      <c r="DG72" s="29">
        <f ca="1">(AG72*(CG72/1000)+(Satokasvi!$E$28-Satokasvi!$E$7))/(1+$C$13)^DG$61</f>
        <v>335.26723260733945</v>
      </c>
      <c r="DH72" s="29">
        <f ca="1">(AH72*(CH72/1000)+(Satokasvi!$E$28-Satokasvi!$E$7))/(1+$C$13)^DH$61</f>
        <v>335.82078954505175</v>
      </c>
      <c r="DI72" s="29">
        <f ca="1">(AI72*(CI72/1000)+(Satokasvi!$E$28-Satokasvi!$E$7))/(1+$C$13)^DI$61</f>
        <v>456.64625525461321</v>
      </c>
      <c r="DJ72" s="29">
        <f ca="1">(AJ72*(CJ72/1000)+(Satokasvi!$E$28-Satokasvi!$E$7))/(1+$C$13)^DJ$61</f>
        <v>336.68454080506291</v>
      </c>
      <c r="DK72" s="29">
        <f ca="1">(AK72*(CK72/1000)+(Satokasvi!$E$28-Satokasvi!$E$7))/(1+$C$13)^DK$61</f>
        <v>-268.6179032777178</v>
      </c>
      <c r="DL72" s="29">
        <f ca="1">(AL72*(CL72/1000)+(Satokasvi!$E$28-Satokasvi!$E$7))/(1+$C$13)^DL$61</f>
        <v>499.38411366549155</v>
      </c>
      <c r="DM72" s="29">
        <f ca="1">(AM72*(CM72/1000)+(Satokasvi!$E$28-Satokasvi!$E$7))/(1+$C$13)^DM$61</f>
        <v>280.6981287239048</v>
      </c>
      <c r="DN72" s="29">
        <f ca="1">(AN72*(CN72/1000)+(Satokasvi!$E$28-Satokasvi!$E$7))/(1+$C$13)^DN$61</f>
        <v>273.44018484466289</v>
      </c>
      <c r="DO72" s="29">
        <f ca="1">(AO72*(CO72/1000)+(Satokasvi!$E$28-Satokasvi!$E$7))/(1+$C$13)^DO$61</f>
        <v>391.9930870717659</v>
      </c>
      <c r="DP72" s="29">
        <f ca="1">(AP72*(CP72/1000)+(Satokasvi!$E$28-Satokasvi!$E$7))/(1+$C$13)^DP$61</f>
        <v>279.80956467970373</v>
      </c>
      <c r="DQ72" s="29">
        <f ca="1">(AQ72*(CQ72/1000)+(Satokasvi!$E$28-Satokasvi!$E$7))/(1+$C$13)^DQ$61</f>
        <v>155.12592201005305</v>
      </c>
      <c r="DR72" s="29">
        <f ca="1">(AR72*(CR72/1000)+(Satokasvi!$E$28-Satokasvi!$E$7))/(1+$C$13)^DR$61</f>
        <v>341.97436800142066</v>
      </c>
      <c r="DS72" s="29">
        <f ca="1">(AS72*(CS72/1000)+(Satokasvi!$E$28-Satokasvi!$E$7))/(1+$C$13)^DS$61</f>
        <v>311.95799702185809</v>
      </c>
      <c r="DT72" s="29">
        <f ca="1">(AT72*(CT72/1000)+(Satokasvi!$E$28-Satokasvi!$E$7))/(1+$C$13)^DT$61</f>
        <v>107.13477672347192</v>
      </c>
      <c r="DU72" s="29">
        <f ca="1">(AU72*(CU72/1000)+(Satokasvi!$E$28-Satokasvi!$E$7))/(1+$C$13)^DU$61</f>
        <v>287.07889455550844</v>
      </c>
      <c r="DV72" s="29">
        <f ca="1">(AV72*(CV72/1000)+(Satokasvi!$E$28-Satokasvi!$E$7))/(1+$C$13)^DV$61</f>
        <v>375.91044202573596</v>
      </c>
      <c r="DW72" s="29">
        <f ca="1">(AW72*(CW72/1000)+(Satokasvi!$E$28-Satokasvi!$E$7))/(1+$C$13)^DW$61</f>
        <v>35.632655356227914</v>
      </c>
      <c r="DX72" s="29">
        <f ca="1">(AX72*(CX72/1000)+(Satokasvi!$E$28-Satokasvi!$E$7))/(1+$C$13)^DX$61</f>
        <v>49.939778203492317</v>
      </c>
      <c r="DY72" s="29">
        <f ca="1">(AY72*(CY72/1000)+(Satokasvi!$E$28-Satokasvi!$E$7))/(1+$C$13)^DY$61</f>
        <v>211.08345352232871</v>
      </c>
      <c r="DZ72" s="29">
        <f ca="1">(AZ72*(CZ72/1000)+(Satokasvi!$E$28-Satokasvi!$E$7))/(1+$C$13)^DZ$61</f>
        <v>128.83145802563394</v>
      </c>
      <c r="EB72" s="29">
        <f ca="1">IF(C$11="x",Toimenpiteet!$E$115,BB72*(CB72/1000)+(Satokasvi!$E$28-Satokasvi!$E$7)+IF(C$8="x",Toimenpiteet!$E$29,0)+IF(C$9="x",Toimenpiteet!$E$60,0)+IF(C$10="x",Toimenpiteet!$E$88,0))/(1+$C$13)^EB$61</f>
        <v>249.15347737758805</v>
      </c>
      <c r="EC72" s="29">
        <f ca="1">IF(D$11="x",Toimenpiteet!$E$115,BC72*(CC72/1000)+(Satokasvi!$E$28-Satokasvi!$E$7)+IF(D$8="x",Toimenpiteet!$E$29,0)+IF(D$9="x",Toimenpiteet!$E$60,0)+IF(D$10="x",Toimenpiteet!$E$88,0))/(1+$C$13)^EC$61</f>
        <v>182.03294241157633</v>
      </c>
      <c r="ED72" s="29">
        <f ca="1">IF(E$11="x",Toimenpiteet!$E$115,BD72*(CD72/1000)+(Satokasvi!$E$28-Satokasvi!$E$7)+IF(E$8="x",Toimenpiteet!$E$29,0)+IF(E$9="x",Toimenpiteet!$E$60,0)+IF(E$10="x",Toimenpiteet!$E$88,0))/(1+$C$13)^ED$61</f>
        <v>270.95785381384644</v>
      </c>
      <c r="EE72" s="29">
        <f ca="1">IF(F$11="x",Toimenpiteet!$E$115,BE72*(CE72/1000)+(Satokasvi!$E$28-Satokasvi!$E$7)+IF(F$8="x",Toimenpiteet!$E$29,0)+IF(F$9="x",Toimenpiteet!$E$60,0)+IF(F$10="x",Toimenpiteet!$E$88,0))/(1+$C$13)^EE$61</f>
        <v>-202.48619821998551</v>
      </c>
      <c r="EF72" s="29">
        <f ca="1">IF(G$11="x",Toimenpiteet!$E$115,BF72*(CF72/1000)+(Satokasvi!$E$28-Satokasvi!$E$7)+IF(G$8="x",Toimenpiteet!$E$29,0)+IF(G$9="x",Toimenpiteet!$E$60,0)+IF(G$10="x",Toimenpiteet!$E$88,0))/(1+$C$13)^EF$61</f>
        <v>-196.58854196115098</v>
      </c>
      <c r="EG72" s="29">
        <f ca="1">IF(H$11="x",Toimenpiteet!$E$115,BG72*(CG72/1000)+(Satokasvi!$E$28-Satokasvi!$E$7)+IF(H$8="x",Toimenpiteet!$E$29,0)+IF(H$9="x",Toimenpiteet!$E$60,0)+IF(H$10="x",Toimenpiteet!$E$88,0))/(1+$C$13)^EG$61</f>
        <v>284.2761494179025</v>
      </c>
      <c r="EH72" s="29">
        <f ca="1">IF(I$11="x",Toimenpiteet!$E$115,BH72*(CH72/1000)+(Satokasvi!$E$28-Satokasvi!$E$7)+IF(I$8="x",Toimenpiteet!$E$29,0)+IF(I$9="x",Toimenpiteet!$E$60,0)+IF(I$10="x",Toimenpiteet!$E$88,0))/(1+$C$13)^EH$61</f>
        <v>283.68569865917948</v>
      </c>
      <c r="EI72" s="29">
        <f ca="1">IF(J$11="x",Toimenpiteet!$E$115,BI72*(CI72/1000)+(Satokasvi!$E$28-Satokasvi!$E$7)+IF(J$8="x",Toimenpiteet!$E$29,0)+IF(J$9="x",Toimenpiteet!$E$60,0)+IF(J$10="x",Toimenpiteet!$E$88,0))/(1+$C$13)^EI$61</f>
        <v>372.75108678487067</v>
      </c>
      <c r="EJ72" s="29">
        <f ca="1">IF(K$11="x",Toimenpiteet!$E$115,BJ72*(CJ72/1000)+(Satokasvi!$E$28-Satokasvi!$E$7)+IF(K$8="x",Toimenpiteet!$E$29,0)+IF(K$9="x",Toimenpiteet!$E$60,0)+IF(K$10="x",Toimenpiteet!$E$88,0))/(1+$C$13)^EJ$61</f>
        <v>282.41022987505227</v>
      </c>
      <c r="EK72" s="29">
        <f ca="1">IF(L$11="x",Toimenpiteet!$E$115,BK72*(CK72/1000)+(Satokasvi!$E$28-Satokasvi!$E$7)+IF(L$8="x",Toimenpiteet!$E$29,0)+IF(L$9="x",Toimenpiteet!$E$60,0)+IF(L$10="x",Toimenpiteet!$E$88,0))/(1+$C$13)^EK$61</f>
        <v>-169.57900320496364</v>
      </c>
      <c r="EL72" s="29">
        <f ca="1">IF(M$11="x",Toimenpiteet!$E$115,BL72*(CL72/1000)+(Satokasvi!$E$28-Satokasvi!$E$7)+IF(M$8="x",Toimenpiteet!$E$29,0)+IF(M$9="x",Toimenpiteet!$E$60,0)+IF(M$10="x",Toimenpiteet!$E$88,0))/(1+$C$13)^EL$61</f>
        <v>401.84498161769108</v>
      </c>
      <c r="EM72" s="29">
        <f ca="1">IF(N$11="x",Toimenpiteet!$E$115,BM72*(CM72/1000)+(Satokasvi!$E$28-Satokasvi!$E$7)+IF(N$8="x",Toimenpiteet!$E$29,0)+IF(N$9="x",Toimenpiteet!$E$60,0)+IF(N$10="x",Toimenpiteet!$E$88,0))/(1+$C$13)^EM$61</f>
        <v>238.01502233492442</v>
      </c>
      <c r="EN72" s="29">
        <f ca="1">IF(O$11="x",Toimenpiteet!$E$115,BN72*(CN72/1000)+(Satokasvi!$E$28-Satokasvi!$E$7)+IF(O$8="x",Toimenpiteet!$E$29,0)+IF(O$9="x",Toimenpiteet!$E$60,0)+IF(O$10="x",Toimenpiteet!$E$88,0))/(1+$C$13)^EN$61</f>
        <v>231.76643818301025</v>
      </c>
      <c r="EO72" s="29">
        <f ca="1">IF(P$11="x",Toimenpiteet!$E$115,BO72*(CO72/1000)+(Satokasvi!$E$28-Satokasvi!$E$7)+IF(P$8="x",Toimenpiteet!$E$29,0)+IF(P$9="x",Toimenpiteet!$E$60,0)+IF(P$10="x",Toimenpiteet!$E$88,0))/(1+$C$13)^EO$61</f>
        <v>319.29656153128531</v>
      </c>
      <c r="EP72" s="29">
        <f ca="1">IF(Q$11="x",Toimenpiteet!$E$115,BP72*(CP72/1000)+(Satokasvi!$E$28-Satokasvi!$E$7)+IF(Q$8="x",Toimenpiteet!$E$29,0)+IF(Q$9="x",Toimenpiteet!$E$60,0)+IF(Q$10="x",Toimenpiteet!$E$88,0))/(1+$C$13)^EP$61</f>
        <v>234.90565366281555</v>
      </c>
      <c r="EQ72" s="29">
        <f ca="1">IF(R$11="x",Toimenpiteet!$E$115,BQ72*(CQ72/1000)+(Satokasvi!$E$28-Satokasvi!$E$7)+IF(R$8="x",Toimenpiteet!$E$29,0)+IF(R$9="x",Toimenpiteet!$E$60,0)+IF(R$10="x",Toimenpiteet!$E$88,0))/(1+$C$13)^EQ$61</f>
        <v>141.22271675519275</v>
      </c>
      <c r="ER72" s="29">
        <f ca="1">IF(S$11="x",Toimenpiteet!$E$115,BR72*(CR72/1000)+(Satokasvi!$E$28-Satokasvi!$E$7)+IF(S$8="x",Toimenpiteet!$E$29,0)+IF(S$9="x",Toimenpiteet!$E$60,0)+IF(S$10="x",Toimenpiteet!$E$88,0))/(1+$C$13)^ER$61</f>
        <v>279.71588124174724</v>
      </c>
      <c r="ES72" s="29">
        <f ca="1">IF(T$11="x",Toimenpiteet!$E$115,BS72*(CS72/1000)+(Satokasvi!$E$28-Satokasvi!$E$7)+IF(T$8="x",Toimenpiteet!$E$29,0)+IF(T$9="x",Toimenpiteet!$E$60,0)+IF(T$10="x",Toimenpiteet!$E$88,0))/(1+$C$13)^ES$61</f>
        <v>256.62312094096893</v>
      </c>
      <c r="ET72" s="29">
        <f ca="1">IF(U$11="x",Toimenpiteet!$E$115,BT72*(CT72/1000)+(Satokasvi!$E$28-Satokasvi!$E$7)+IF(U$8="x",Toimenpiteet!$E$29,0)+IF(U$9="x",Toimenpiteet!$E$60,0)+IF(U$10="x",Toimenpiteet!$E$88,0))/(1+$C$13)^ET$61</f>
        <v>103.28540023596254</v>
      </c>
      <c r="EU72" s="29">
        <f ca="1">IF(V$11="x",Toimenpiteet!$E$115,BU72*(CU72/1000)+(Satokasvi!$E$28-Satokasvi!$E$7)+IF(V$8="x",Toimenpiteet!$E$29,0)+IF(V$9="x",Toimenpiteet!$E$60,0)+IF(V$10="x",Toimenpiteet!$E$88,0))/(1+$C$13)^EU$61</f>
        <v>236.69678894279528</v>
      </c>
      <c r="EV72" s="29">
        <f ca="1">IF(W$11="x",Toimenpiteet!$E$115,BV72*(CV72/1000)+(Satokasvi!$E$28-Satokasvi!$E$7)+IF(W$8="x",Toimenpiteet!$E$29,0)+IF(W$9="x",Toimenpiteet!$E$60,0)+IF(W$10="x",Toimenpiteet!$E$88,0))/(1+$C$13)^EV$61</f>
        <v>302.23098248498661</v>
      </c>
      <c r="EW72" s="29">
        <f ca="1">IF(X$11="x",Toimenpiteet!$E$115,BW72*(CW72/1000)+(Satokasvi!$E$28-Satokasvi!$E$7)+IF(X$8="x",Toimenpiteet!$E$29,0)+IF(X$9="x",Toimenpiteet!$E$60,0)+IF(X$10="x",Toimenpiteet!$E$88,0))/(1+$C$13)^EW$61</f>
        <v>48.01221310875048</v>
      </c>
      <c r="EX72" s="29">
        <f ca="1">IF(Y$11="x",Toimenpiteet!$E$115,BX72*(CX72/1000)+(Satokasvi!$E$28-Satokasvi!$E$7)+IF(Y$8="x",Toimenpiteet!$E$29,0)+IF(Y$9="x",Toimenpiteet!$E$60,0)+IF(Y$10="x",Toimenpiteet!$E$88,0))/(1+$C$13)^EX$61</f>
        <v>58.048868675775886</v>
      </c>
      <c r="EY72" s="29">
        <f ca="1">IF(Z$11="x",Toimenpiteet!$E$115,BY72*(CY72/1000)+(Satokasvi!$E$28-Satokasvi!$E$7)+IF(Z$8="x",Toimenpiteet!$E$29,0)+IF(Z$9="x",Toimenpiteet!$E$60,0)+IF(Z$10="x",Toimenpiteet!$E$88,0))/(1+$C$13)^EY$61</f>
        <v>177.52632738865822</v>
      </c>
      <c r="EZ72" s="29">
        <f ca="1">IF(AA$11="x",Toimenpiteet!$E$115,BZ72*(CZ72/1000)+(Satokasvi!$E$28-Satokasvi!$E$7)+IF(AA$8="x",Toimenpiteet!$E$29,0)+IF(AA$9="x",Toimenpiteet!$E$60,0)+IF(AA$10="x",Toimenpiteet!$E$88,0))/(1+$C$13)^EZ$61</f>
        <v>115.64300623314794</v>
      </c>
      <c r="FA72" s="29"/>
      <c r="FB72" s="29">
        <f t="shared" ca="1" si="48"/>
        <v>298.32788830253446</v>
      </c>
      <c r="FC72" s="29">
        <f t="shared" ca="1" si="49"/>
        <v>501.62208619767603</v>
      </c>
      <c r="FD72" s="29">
        <f t="shared" ca="1" si="50"/>
        <v>823.55575942011274</v>
      </c>
      <c r="FE72" s="29">
        <f t="shared" ca="1" si="51"/>
        <v>502.81193512254902</v>
      </c>
      <c r="FF72" s="29">
        <f t="shared" ca="1" si="52"/>
        <v>191.41016395986577</v>
      </c>
      <c r="FG72" s="29">
        <f t="shared" ca="1" si="53"/>
        <v>526.67739656720528</v>
      </c>
      <c r="FH72" s="29">
        <f t="shared" ca="1" si="54"/>
        <v>862.49818611225703</v>
      </c>
      <c r="FI72" s="29">
        <f t="shared" ca="1" si="55"/>
        <v>1319.1444413668703</v>
      </c>
      <c r="FJ72" s="29">
        <f t="shared" ca="1" si="56"/>
        <v>1655.8289821719331</v>
      </c>
      <c r="FK72" s="29">
        <f t="shared" ca="1" si="57"/>
        <v>1387.2110788942155</v>
      </c>
      <c r="FL72" s="29">
        <f t="shared" ca="1" si="58"/>
        <v>1886.5951925597069</v>
      </c>
      <c r="FM72" s="29">
        <f t="shared" ca="1" si="59"/>
        <v>2167.2933212836115</v>
      </c>
      <c r="FN72" s="29">
        <f t="shared" ca="1" si="60"/>
        <v>2440.7335061282743</v>
      </c>
      <c r="FO72" s="29">
        <f t="shared" ca="1" si="61"/>
        <v>2832.72659320004</v>
      </c>
      <c r="FP72" s="29">
        <f t="shared" ca="1" si="62"/>
        <v>3112.5361578797438</v>
      </c>
      <c r="FQ72" s="29">
        <f t="shared" ca="1" si="63"/>
        <v>3267.6620798897966</v>
      </c>
      <c r="FR72" s="29">
        <f t="shared" ca="1" si="64"/>
        <v>3609.6364478912174</v>
      </c>
      <c r="FS72" s="29">
        <f t="shared" ca="1" si="65"/>
        <v>3921.5944449130757</v>
      </c>
      <c r="FT72" s="29">
        <f t="shared" ca="1" si="66"/>
        <v>4028.7292216365477</v>
      </c>
      <c r="FU72" s="29">
        <f t="shared" ca="1" si="67"/>
        <v>4315.8081161920563</v>
      </c>
      <c r="FV72" s="29">
        <f t="shared" ca="1" si="68"/>
        <v>4691.7185582177926</v>
      </c>
      <c r="FW72" s="29">
        <f t="shared" ca="1" si="69"/>
        <v>4727.3512135740202</v>
      </c>
      <c r="FX72" s="29">
        <f t="shared" ca="1" si="70"/>
        <v>4777.2909917775123</v>
      </c>
      <c r="FY72" s="29">
        <f t="shared" ca="1" si="71"/>
        <v>4988.3744452998408</v>
      </c>
      <c r="FZ72" s="29">
        <f t="shared" ca="1" si="72"/>
        <v>5117.2059033254745</v>
      </c>
      <c r="GA72" s="29"/>
      <c r="GB72" s="29">
        <f t="shared" ca="1" si="73"/>
        <v>249.15347737758805</v>
      </c>
      <c r="GC72" s="29">
        <f t="shared" ca="1" si="74"/>
        <v>431.18641978916435</v>
      </c>
      <c r="GD72" s="29">
        <f t="shared" ca="1" si="23"/>
        <v>702.14427360301079</v>
      </c>
      <c r="GE72" s="29">
        <f t="shared" ca="1" si="24"/>
        <v>499.65807538302528</v>
      </c>
      <c r="GF72" s="29">
        <f t="shared" ca="1" si="25"/>
        <v>303.06953342187433</v>
      </c>
      <c r="GG72" s="29">
        <f t="shared" ca="1" si="26"/>
        <v>587.34568283977683</v>
      </c>
      <c r="GH72" s="29">
        <f t="shared" ca="1" si="27"/>
        <v>871.03138149895631</v>
      </c>
      <c r="GI72" s="29">
        <f t="shared" ca="1" si="28"/>
        <v>1243.782468283827</v>
      </c>
      <c r="GJ72" s="29">
        <f t="shared" ca="1" si="29"/>
        <v>1526.1926981588792</v>
      </c>
      <c r="GK72" s="29">
        <f t="shared" ca="1" si="30"/>
        <v>1356.6136949539157</v>
      </c>
      <c r="GL72" s="29">
        <f t="shared" ca="1" si="31"/>
        <v>1758.4586765716067</v>
      </c>
      <c r="GM72" s="29">
        <f t="shared" ca="1" si="32"/>
        <v>1996.4736989065311</v>
      </c>
      <c r="GN72" s="29">
        <f t="shared" ca="1" si="33"/>
        <v>2228.2401370895413</v>
      </c>
      <c r="GO72" s="29">
        <f t="shared" ca="1" si="34"/>
        <v>2547.5366986208264</v>
      </c>
      <c r="GP72" s="29">
        <f t="shared" ca="1" si="35"/>
        <v>2782.4423522836419</v>
      </c>
      <c r="GQ72" s="29">
        <f t="shared" ca="1" si="36"/>
        <v>2923.6650690388346</v>
      </c>
      <c r="GR72" s="29">
        <f t="shared" ca="1" si="37"/>
        <v>3203.3809502805821</v>
      </c>
      <c r="GS72" s="29">
        <f t="shared" ca="1" si="38"/>
        <v>3460.0040712215509</v>
      </c>
      <c r="GT72" s="29">
        <f t="shared" ca="1" si="39"/>
        <v>3563.2894714575136</v>
      </c>
      <c r="GU72" s="29">
        <f t="shared" ca="1" si="40"/>
        <v>3799.9862604003088</v>
      </c>
      <c r="GV72" s="29">
        <f t="shared" ca="1" si="41"/>
        <v>4102.2172428852955</v>
      </c>
      <c r="GW72" s="29">
        <f t="shared" ca="1" si="42"/>
        <v>4150.2294559940456</v>
      </c>
      <c r="GX72" s="29">
        <f t="shared" ca="1" si="43"/>
        <v>4208.2783246698218</v>
      </c>
      <c r="GY72" s="29">
        <f t="shared" ca="1" si="44"/>
        <v>4385.8046520584803</v>
      </c>
      <c r="GZ72" s="29">
        <f t="shared" ca="1" si="45"/>
        <v>4501.4476582916286</v>
      </c>
      <c r="HA72" s="29"/>
      <c r="HB72" s="29">
        <f t="shared" ca="1" si="76"/>
        <v>1387.2110788942155</v>
      </c>
      <c r="HC72" s="29">
        <f t="shared" ca="1" si="75"/>
        <v>1356.6136949539157</v>
      </c>
      <c r="HF72" s="60">
        <f t="shared" si="78"/>
        <v>1.111111111111112E-2</v>
      </c>
      <c r="HG72" s="28">
        <f t="shared" si="79"/>
        <v>1.111111111111112E-3</v>
      </c>
      <c r="HH72" s="28">
        <f t="shared" si="77"/>
        <v>2.222222222222224E-3</v>
      </c>
      <c r="HI72" s="28">
        <f t="shared" si="77"/>
        <v>3.3333333333333357E-3</v>
      </c>
      <c r="HJ72" s="28">
        <f t="shared" si="77"/>
        <v>4.4444444444444479E-3</v>
      </c>
      <c r="HK72" s="28">
        <f t="shared" si="77"/>
        <v>5.5555555555555601E-3</v>
      </c>
      <c r="HL72" s="28">
        <f t="shared" si="77"/>
        <v>6.6666666666666714E-3</v>
      </c>
      <c r="HM72" s="28">
        <f t="shared" si="77"/>
        <v>7.7777777777777836E-3</v>
      </c>
      <c r="HN72" s="28">
        <f t="shared" si="77"/>
        <v>8.8888888888888958E-3</v>
      </c>
      <c r="HO72" s="28">
        <f t="shared" si="77"/>
        <v>1.0000000000000007E-2</v>
      </c>
      <c r="HP72" s="28">
        <f t="shared" si="77"/>
        <v>1.111111111111112E-2</v>
      </c>
      <c r="HQ72" s="28">
        <f t="shared" si="77"/>
        <v>1.111111111111112E-2</v>
      </c>
      <c r="HR72" s="28">
        <f t="shared" si="77"/>
        <v>1.111111111111112E-2</v>
      </c>
      <c r="HS72" s="28">
        <f t="shared" si="77"/>
        <v>1.111111111111112E-2</v>
      </c>
      <c r="HT72" s="28">
        <f t="shared" si="77"/>
        <v>1.111111111111112E-2</v>
      </c>
      <c r="HU72" s="28">
        <f t="shared" si="77"/>
        <v>1.111111111111112E-2</v>
      </c>
      <c r="HV72" s="28">
        <f t="shared" si="77"/>
        <v>1.111111111111112E-2</v>
      </c>
      <c r="HW72" s="28">
        <f t="shared" si="77"/>
        <v>1.111111111111112E-2</v>
      </c>
      <c r="HX72" s="28">
        <f t="shared" si="77"/>
        <v>1.111111111111112E-2</v>
      </c>
      <c r="HY72" s="28">
        <f t="shared" si="77"/>
        <v>1.111111111111112E-2</v>
      </c>
      <c r="HZ72" s="28">
        <f t="shared" si="77"/>
        <v>1.111111111111112E-2</v>
      </c>
      <c r="IA72" s="28">
        <f t="shared" si="77"/>
        <v>1.111111111111112E-2</v>
      </c>
      <c r="IB72" s="28">
        <f t="shared" si="77"/>
        <v>1.111111111111112E-2</v>
      </c>
      <c r="IC72" s="28">
        <f t="shared" si="77"/>
        <v>1.111111111111112E-2</v>
      </c>
      <c r="ID72" s="28">
        <f t="shared" si="77"/>
        <v>1.111111111111112E-2</v>
      </c>
      <c r="IE72" s="28">
        <f t="shared" si="77"/>
        <v>1.111111111111112E-2</v>
      </c>
    </row>
    <row r="73" spans="2:239">
      <c r="B73" s="11">
        <f t="shared" ca="1" si="47"/>
        <v>0.10993779996483544</v>
      </c>
      <c r="C73" s="11">
        <f t="shared" ca="1" si="47"/>
        <v>0.86220029413003374</v>
      </c>
      <c r="D73" s="11">
        <f t="shared" ca="1" si="47"/>
        <v>0.80936204810187651</v>
      </c>
      <c r="E73" s="11">
        <f t="shared" ca="1" si="47"/>
        <v>0.90780175359820503</v>
      </c>
      <c r="F73" s="11">
        <f t="shared" ca="1" si="47"/>
        <v>0.26089685284030073</v>
      </c>
      <c r="G73" s="11">
        <f t="shared" ca="1" si="47"/>
        <v>0.4848353207025855</v>
      </c>
      <c r="H73" s="11">
        <f t="shared" ca="1" si="47"/>
        <v>0.25751723380897418</v>
      </c>
      <c r="I73" s="11">
        <f t="shared" ca="1" si="47"/>
        <v>0.28334467105280858</v>
      </c>
      <c r="J73" s="11">
        <f t="shared" ca="1" si="47"/>
        <v>0.63893410657211547</v>
      </c>
      <c r="K73" s="11">
        <f t="shared" ca="1" si="47"/>
        <v>0.10123303210927193</v>
      </c>
      <c r="L73" s="11">
        <f t="shared" ca="1" si="47"/>
        <v>0.22917503869413902</v>
      </c>
      <c r="M73" s="11">
        <f t="shared" ca="1" si="47"/>
        <v>0.13698305158339763</v>
      </c>
      <c r="N73" s="11">
        <f t="shared" ca="1" si="47"/>
        <v>0.61045439981757021</v>
      </c>
      <c r="O73" s="11">
        <f t="shared" ca="1" si="47"/>
        <v>0.8275304017905285</v>
      </c>
      <c r="P73" s="11">
        <f t="shared" ca="1" si="47"/>
        <v>0.39912396884057466</v>
      </c>
      <c r="Q73" s="11">
        <f t="shared" ca="1" si="47"/>
        <v>0.93294407410681635</v>
      </c>
      <c r="R73" s="11">
        <f t="shared" ca="1" si="20"/>
        <v>0.22823678664172764</v>
      </c>
      <c r="S73" s="11">
        <f t="shared" ca="1" si="20"/>
        <v>0.35943281626129298</v>
      </c>
      <c r="T73" s="11">
        <f t="shared" ca="1" si="21"/>
        <v>0.93541444453156453</v>
      </c>
      <c r="U73" s="11">
        <f t="shared" ca="1" si="21"/>
        <v>0.9442651802082801</v>
      </c>
      <c r="V73" s="11">
        <f t="shared" ca="1" si="21"/>
        <v>0.7776942726965641</v>
      </c>
      <c r="W73" s="11">
        <f t="shared" ca="1" si="21"/>
        <v>0.48870070882639027</v>
      </c>
      <c r="X73" s="11">
        <f t="shared" ca="1" si="21"/>
        <v>0.17003760477281682</v>
      </c>
      <c r="Y73" s="11">
        <f t="shared" ca="1" si="21"/>
        <v>0.51521797225804322</v>
      </c>
      <c r="Z73" s="11">
        <f t="shared" ca="1" si="21"/>
        <v>0.97858396432721262</v>
      </c>
      <c r="AB73" s="5">
        <f ca="1">_xlfn.NORM.INV(B73,Satokasvi!$H$8,Satokasvi!$I$8)*_xlfn.BINOM.INV(1,(1-Satokasvi!$H$15),B73)</f>
        <v>3193.2852560412312</v>
      </c>
      <c r="AC73" s="5">
        <f ca="1">_xlfn.NORM.INV(C73,Satokasvi!$H$8,Satokasvi!$I$8)*_xlfn.BINOM.INV(1,(1-Satokasvi!$H$15),C73)</f>
        <v>3772.5645561498432</v>
      </c>
      <c r="AD73" s="5">
        <f ca="1">_xlfn.NORM.INV(D73,Satokasvi!$H$8,Satokasvi!$I$8)*_xlfn.BINOM.INV(1,(1-Satokasvi!$H$15),D73)</f>
        <v>3718.8869545466073</v>
      </c>
      <c r="AE73" s="5">
        <f ca="1">_xlfn.NORM.INV(E73,Satokasvi!$H$8,Satokasvi!$I$8)*_xlfn.BINOM.INV(1,(1-Satokasvi!$H$15),E73)</f>
        <v>3831.8348070953571</v>
      </c>
      <c r="AF73" s="5">
        <f ca="1">_xlfn.NORM.INV(F73,Satokasvi!$H$8,Satokasvi!$I$8)*_xlfn.BINOM.INV(1,(1-Satokasvi!$H$15),F73)</f>
        <v>3339.8542723777859</v>
      </c>
      <c r="AG73" s="5">
        <f ca="1">_xlfn.NORM.INV(G73,Satokasvi!$H$8,Satokasvi!$I$8)*_xlfn.BINOM.INV(1,(1-Satokasvi!$H$15),G73)</f>
        <v>3490.4946568276018</v>
      </c>
      <c r="AH73" s="5">
        <f ca="1">_xlfn.NORM.INV(H73,Satokasvi!$H$8,Satokasvi!$I$8)*_xlfn.BINOM.INV(1,(1-Satokasvi!$H$15),H73)</f>
        <v>3337.2453451269835</v>
      </c>
      <c r="AI73" s="5">
        <f ca="1">_xlfn.NORM.INV(I73,Satokasvi!$H$8,Satokasvi!$I$8)*_xlfn.BINOM.INV(1,(1-Satokasvi!$H$15),I73)</f>
        <v>3356.7664850674623</v>
      </c>
      <c r="AJ73" s="5">
        <f ca="1">_xlfn.NORM.INV(J73,Satokasvi!$H$8,Satokasvi!$I$8)*_xlfn.BINOM.INV(1,(1-Satokasvi!$H$15),J73)</f>
        <v>3588.9027893232596</v>
      </c>
      <c r="AK73" s="5">
        <f ca="1">_xlfn.NORM.INV(K73,Satokasvi!$H$8,Satokasvi!$I$8)*_xlfn.BINOM.INV(1,(1-Satokasvi!$H$15),K73)</f>
        <v>3181.3607350034526</v>
      </c>
      <c r="AL73" s="5">
        <f ca="1">_xlfn.NORM.INV(L73,Satokasvi!$H$8,Satokasvi!$I$8)*_xlfn.BINOM.INV(1,(1-Satokasvi!$H$15),L73)</f>
        <v>3314.6083958653112</v>
      </c>
      <c r="AM73" s="5">
        <f ca="1">_xlfn.NORM.INV(M73,Satokasvi!$H$8,Satokasvi!$I$8)*_xlfn.BINOM.INV(1,(1-Satokasvi!$H$15),M73)</f>
        <v>3226.5063413519151</v>
      </c>
      <c r="AN73" s="5">
        <f ca="1">_xlfn.NORM.INV(N73,Satokasvi!$H$8,Satokasvi!$I$8)*_xlfn.BINOM.INV(1,(1-Satokasvi!$H$15),N73)</f>
        <v>3570.125888111671</v>
      </c>
      <c r="AO73" s="5">
        <f ca="1">_xlfn.NORM.INV(O73,Satokasvi!$H$8,Satokasvi!$I$8)*_xlfn.BINOM.INV(1,(1-Satokasvi!$H$15),O73)</f>
        <v>3736.1127665665317</v>
      </c>
      <c r="AP73" s="5">
        <f ca="1">_xlfn.NORM.INV(P73,Satokasvi!$H$8,Satokasvi!$I$8)*_xlfn.BINOM.INV(1,(1-Satokasvi!$H$15),P73)</f>
        <v>3436.0961861891838</v>
      </c>
      <c r="AQ73" s="5">
        <f ca="1">_xlfn.NORM.INV(Q73,Satokasvi!$H$8,Satokasvi!$I$8)*_xlfn.BINOM.INV(1,(1-Satokasvi!$H$15),Q73)</f>
        <v>3874.5205917293561</v>
      </c>
      <c r="AR73" s="5">
        <f ca="1">_xlfn.NORM.INV(R73,Satokasvi!$H$8,Satokasvi!$I$8)*_xlfn.BINOM.INV(1,(1-Satokasvi!$H$15),R73)</f>
        <v>3313.8334649541935</v>
      </c>
      <c r="AS73" s="5">
        <f ca="1">_xlfn.NORM.INV(S73,Satokasvi!$H$8,Satokasvi!$I$8)*_xlfn.BINOM.INV(1,(1-Satokasvi!$H$15),S73)</f>
        <v>3410.0061842576592</v>
      </c>
      <c r="AT73" s="5">
        <f ca="1">_xlfn.NORM.INV(T73,Satokasvi!$H$8,Satokasvi!$I$8)*_xlfn.BINOM.INV(1,(1-Satokasvi!$H$15),T73)</f>
        <v>3879.3446627009157</v>
      </c>
      <c r="AU73" s="5">
        <f ca="1">_xlfn.NORM.INV(U73,Satokasvi!$H$8,Satokasvi!$I$8)*_xlfn.BINOM.INV(1,(1-Satokasvi!$H$15),U73)</f>
        <v>3897.9055269294608</v>
      </c>
      <c r="AV73" s="5">
        <f ca="1">_xlfn.NORM.INV(V73,Satokasvi!$H$8,Satokasvi!$I$8)*_xlfn.BINOM.INV(1,(1-Satokasvi!$H$15),V73)</f>
        <v>3691.1073246072879</v>
      </c>
      <c r="AW73" s="5">
        <f ca="1">_xlfn.NORM.INV(W73,Satokasvi!$H$8,Satokasvi!$I$8)*_xlfn.BINOM.INV(1,(1-Satokasvi!$H$15),W73)</f>
        <v>3492.9182723498088</v>
      </c>
      <c r="AX73" s="5">
        <f ca="1">_xlfn.NORM.INV(X73,Satokasvi!$H$8,Satokasvi!$I$8)*_xlfn.BINOM.INV(1,(1-Satokasvi!$H$15),X73)</f>
        <v>3261.4958350847019</v>
      </c>
      <c r="AY73" s="5">
        <f ca="1">_xlfn.NORM.INV(Y73,Satokasvi!$H$8,Satokasvi!$I$8)*_xlfn.BINOM.INV(1,(1-Satokasvi!$H$15),Y73)</f>
        <v>3509.5387638159859</v>
      </c>
      <c r="AZ73" s="5">
        <f ca="1">_xlfn.NORM.INV(Z73,Satokasvi!$H$8,Satokasvi!$I$8)*_xlfn.BINOM.INV(1,(1-Satokasvi!$H$15),Z73)</f>
        <v>4006.3359562920664</v>
      </c>
      <c r="BB73" s="5">
        <f ca="1">IF(C$11="x",0,_xlfn.NORM.INV(B73,Satokasvi!$H$8,Satokasvi!$I$8)*IF(C$8="x",(1+Toimenpiteet!$C$7),1)*IF(C$9="x",(1+Toimenpiteet!$C$34),1)*(1+C$30)*_xlfn.BINOM.INV(1,(1-(Satokasvi!$H$15*(1+C$41))),B73))</f>
        <v>2315.259542040134</v>
      </c>
      <c r="BC73" s="5">
        <f ca="1">IF(D$11="x",0,_xlfn.NORM.INV(C73,Satokasvi!$H$8,Satokasvi!$I$8)*IF(D$8="x",(1+Toimenpiteet!$C$7),1)*IF(D$9="x",(1+Toimenpiteet!$C$34),1)*(1+D$30)*_xlfn.BINOM.INV(1,(1-(Satokasvi!$H$15*(1+D$41))),C73))</f>
        <v>2754.273931153878</v>
      </c>
      <c r="BD73" s="5">
        <f ca="1">IF(E$11="x",0,_xlfn.NORM.INV(D73,Satokasvi!$H$8,Satokasvi!$I$8)*IF(E$8="x",(1+Toimenpiteet!$C$7),1)*IF(E$9="x",(1+Toimenpiteet!$C$34),1)*(1+E$30)*_xlfn.BINOM.INV(1,(1-(Satokasvi!$H$15*(1+E$41))),D73))</f>
        <v>2733.8281780263023</v>
      </c>
      <c r="BE73" s="5">
        <f ca="1">IF(F$11="x",0,_xlfn.NORM.INV(E73,Satokasvi!$H$8,Satokasvi!$I$8)*IF(F$8="x",(1+Toimenpiteet!$C$7),1)*IF(F$9="x",(1+Toimenpiteet!$C$34),1)*(1+F$30)*_xlfn.BINOM.INV(1,(1-(Satokasvi!$H$15*(1+F$41))),E73))</f>
        <v>2836.1708508196998</v>
      </c>
      <c r="BF73" s="5">
        <f ca="1">IF(G$11="x",0,_xlfn.NORM.INV(F73,Satokasvi!$H$8,Satokasvi!$I$8)*IF(G$8="x",(1+Toimenpiteet!$C$7),1)*IF(G$9="x",(1+Toimenpiteet!$C$34),1)*(1+G$30)*_xlfn.BINOM.INV(1,(1-(Satokasvi!$H$15*(1+G$41))),F73))</f>
        <v>2488.8594037759262</v>
      </c>
      <c r="BG73" s="5">
        <f ca="1">IF(H$11="x",0,_xlfn.NORM.INV(G73,Satokasvi!$H$8,Satokasvi!$I$8)*IF(H$8="x",(1+Toimenpiteet!$C$7),1)*IF(H$9="x",(1+Toimenpiteet!$C$34),1)*(1+H$30)*_xlfn.BINOM.INV(1,(1-(Satokasvi!$H$15*(1+H$41))),G73))</f>
        <v>2601.1166182679294</v>
      </c>
      <c r="BH73" s="5">
        <f ca="1">IF(I$11="x",0,_xlfn.NORM.INV(H73,Satokasvi!$H$8,Satokasvi!$I$8)*IF(I$8="x",(1+Toimenpiteet!$C$7),1)*IF(I$9="x",(1+Toimenpiteet!$C$34),1)*(1+I$30)*_xlfn.BINOM.INV(1,(1-(Satokasvi!$H$15*(1+I$41))),H73))</f>
        <v>2486.9152311886278</v>
      </c>
      <c r="BI73" s="5">
        <f ca="1">IF(J$11="x",0,_xlfn.NORM.INV(I73,Satokasvi!$H$8,Satokasvi!$I$8)*IF(J$8="x",(1+Toimenpiteet!$C$7),1)*IF(J$9="x",(1+Toimenpiteet!$C$34),1)*(1+J$30)*_xlfn.BINOM.INV(1,(1-(Satokasvi!$H$15*(1+J$41))),I73))</f>
        <v>2501.4623846722729</v>
      </c>
      <c r="BJ73" s="5">
        <f ca="1">IF(K$11="x",0,_xlfn.NORM.INV(J73,Satokasvi!$H$8,Satokasvi!$I$8)*IF(K$8="x",(1+Toimenpiteet!$C$7),1)*IF(K$9="x",(1+Toimenpiteet!$C$34),1)*(1+K$30)*_xlfn.BINOM.INV(1,(1-(Satokasvi!$H$15*(1+K$41))),J73))</f>
        <v>2674.4503586036931</v>
      </c>
      <c r="BK73" s="5">
        <f ca="1">IF(L$11="x",0,_xlfn.NORM.INV(K73,Satokasvi!$H$8,Satokasvi!$I$8)*IF(L$8="x",(1+Toimenpiteet!$C$7),1)*IF(L$9="x",(1+Toimenpiteet!$C$34),1)*(1+L$30)*_xlfn.BINOM.INV(1,(1-(Satokasvi!$H$15*(1+L$41))),K73))</f>
        <v>2370.7500197245727</v>
      </c>
      <c r="BL73" s="5">
        <f ca="1">IF(M$11="x",0,_xlfn.NORM.INV(L73,Satokasvi!$H$8,Satokasvi!$I$8)*IF(M$8="x",(1+Toimenpiteet!$C$7),1)*IF(M$9="x",(1+Toimenpiteet!$C$34),1)*(1+M$30)*_xlfn.BINOM.INV(1,(1-(Satokasvi!$H$15*(1+M$41))),L73))</f>
        <v>2470.0461765988302</v>
      </c>
      <c r="BM73" s="5">
        <f ca="1">IF(N$11="x",0,_xlfn.NORM.INV(M73,Satokasvi!$H$8,Satokasvi!$I$8)*IF(N$8="x",(1+Toimenpiteet!$C$7),1)*IF(N$9="x",(1+Toimenpiteet!$C$34),1)*(1+N$30)*_xlfn.BINOM.INV(1,(1-(Satokasvi!$H$15*(1+N$41))),M73))</f>
        <v>2404.3925255754471</v>
      </c>
      <c r="BN73" s="5">
        <f ca="1">IF(O$11="x",0,_xlfn.NORM.INV(N73,Satokasvi!$H$8,Satokasvi!$I$8)*IF(O$8="x",(1+Toimenpiteet!$C$7),1)*IF(O$9="x",(1+Toimenpiteet!$C$34),1)*(1+O$30)*_xlfn.BINOM.INV(1,(1-(Satokasvi!$H$15*(1+O$41))),N73))</f>
        <v>2660.4578118208174</v>
      </c>
      <c r="BO73" s="5">
        <f ca="1">IF(P$11="x",0,_xlfn.NORM.INV(O73,Satokasvi!$H$8,Satokasvi!$I$8)*IF(P$8="x",(1+Toimenpiteet!$C$7),1)*IF(P$9="x",(1+Toimenpiteet!$C$34),1)*(1+P$30)*_xlfn.BINOM.INV(1,(1-(Satokasvi!$H$15*(1+P$41))),O73))</f>
        <v>2784.1512336453798</v>
      </c>
      <c r="BP73" s="5">
        <f ca="1">IF(Q$11="x",0,_xlfn.NORM.INV(P73,Satokasvi!$H$8,Satokasvi!$I$8)*IF(Q$8="x",(1+Toimenpiteet!$C$7),1)*IF(Q$9="x",(1+Toimenpiteet!$C$34),1)*(1+Q$30)*_xlfn.BINOM.INV(1,(1-(Satokasvi!$H$15*(1+Q$41))),P73))</f>
        <v>2560.5788779481795</v>
      </c>
      <c r="BQ73" s="5">
        <f ca="1">IF(R$11="x",0,_xlfn.NORM.INV(Q73,Satokasvi!$H$8,Satokasvi!$I$8)*IF(R$8="x",(1+Toimenpiteet!$C$7),1)*IF(R$9="x",(1+Toimenpiteet!$C$34),1)*(1+R$30)*_xlfn.BINOM.INV(1,(1-(Satokasvi!$H$15*(1+R$41))),Q73))</f>
        <v>2887.292744956716</v>
      </c>
      <c r="BR73" s="5">
        <f ca="1">IF(S$11="x",0,_xlfn.NORM.INV(R73,Satokasvi!$H$8,Satokasvi!$I$8)*IF(S$8="x",(1+Toimenpiteet!$C$7),1)*IF(S$9="x",(1+Toimenpiteet!$C$34),1)*(1+S$30)*_xlfn.BINOM.INV(1,(1-(Satokasvi!$H$15*(1+S$41))),R73))</f>
        <v>2469.4686980838646</v>
      </c>
      <c r="BS73" s="5">
        <f ca="1">IF(T$11="x",0,_xlfn.NORM.INV(S73,Satokasvi!$H$8,Satokasvi!$I$8)*IF(T$8="x",(1+Toimenpiteet!$C$7),1)*IF(T$9="x",(1+Toimenpiteet!$C$34),1)*(1+T$30)*_xlfn.BINOM.INV(1,(1-(Satokasvi!$H$15*(1+T$41))),S73))</f>
        <v>2541.136608508808</v>
      </c>
      <c r="BT73" s="5">
        <f ca="1">IF(U$11="x",0,_xlfn.NORM.INV(T73,Satokasvi!$H$8,Satokasvi!$I$8)*IF(U$8="x",(1+Toimenpiteet!$C$7),1)*IF(U$9="x",(1+Toimenpiteet!$C$34),1)*(1+U$30)*_xlfn.BINOM.INV(1,(1-(Satokasvi!$H$15*(1+U$41))),T73))</f>
        <v>2890.8876426447227</v>
      </c>
      <c r="BU73" s="5">
        <f ca="1">IF(V$11="x",0,_xlfn.NORM.INV(U73,Satokasvi!$H$8,Satokasvi!$I$8)*IF(V$8="x",(1+Toimenpiteet!$C$7),1)*IF(V$9="x",(1+Toimenpiteet!$C$34),1)*(1+V$30)*_xlfn.BINOM.INV(1,(1-(Satokasvi!$H$15*(1+V$41))),U73))</f>
        <v>2904.7191986678345</v>
      </c>
      <c r="BV73" s="5">
        <f ca="1">IF(W$11="x",0,_xlfn.NORM.INV(V73,Satokasvi!$H$8,Satokasvi!$I$8)*IF(W$8="x",(1+Toimenpiteet!$C$7),1)*IF(W$9="x",(1+Toimenpiteet!$C$34),1)*(1+W$30)*_xlfn.BINOM.INV(1,(1-(Satokasvi!$H$15*(1+W$41))),V73))</f>
        <v>2750.6131782973507</v>
      </c>
      <c r="BW73" s="5">
        <f ca="1">IF(X$11="x",0,_xlfn.NORM.INV(W73,Satokasvi!$H$8,Satokasvi!$I$8)*IF(X$8="x",(1+Toimenpiteet!$C$7),1)*IF(X$9="x",(1+Toimenpiteet!$C$34),1)*(1+X$30)*_xlfn.BINOM.INV(1,(1-(Satokasvi!$H$15*(1+X$41))),W73))</f>
        <v>2602.9226965550779</v>
      </c>
      <c r="BX73" s="5">
        <f ca="1">IF(Y$11="x",0,_xlfn.NORM.INV(X73,Satokasvi!$H$8,Satokasvi!$I$8)*IF(Y$8="x",(1+Toimenpiteet!$C$7),1)*IF(Y$9="x",(1+Toimenpiteet!$C$34),1)*(1+Y$30)*_xlfn.BINOM.INV(1,(1-(Satokasvi!$H$15*(1+Y$41))),X73))</f>
        <v>2430.4666963051195</v>
      </c>
      <c r="BY73" s="5">
        <f ca="1">IF(Z$11="x",0,_xlfn.NORM.INV(Y73,Satokasvi!$H$8,Satokasvi!$I$8)*IF(Z$8="x",(1+Toimenpiteet!$C$7),1)*IF(Z$9="x",(1+Toimenpiteet!$C$34),1)*(1+Z$30)*_xlfn.BINOM.INV(1,(1-(Satokasvi!$H$15*(1+Z$41))),Y73))</f>
        <v>2615.3082867956723</v>
      </c>
      <c r="BZ73" s="5">
        <f ca="1">IF(AA$11="x",0,_xlfn.NORM.INV(Z73,Satokasvi!$H$8,Satokasvi!$I$8)*IF(AA$8="x",(1+Toimenpiteet!$C$7),1)*IF(AA$9="x",(1+Toimenpiteet!$C$34),1)*(1+AA$30)*_xlfn.BINOM.INV(1,(1-(Satokasvi!$H$15*(1+AA$41))),Z73))</f>
        <v>2985.5215546288478</v>
      </c>
      <c r="CB73" s="27">
        <f ca="1">_xlfn.NORM.INV(RAND(),Satokasvi!$H$13,Satokasvi!$I$13)</f>
        <v>224.13907794777791</v>
      </c>
      <c r="CC73" s="27">
        <f ca="1">_xlfn.NORM.INV(RAND(),Satokasvi!$H$13,Satokasvi!$I$13)</f>
        <v>186.33659916255158</v>
      </c>
      <c r="CD73" s="27">
        <f ca="1">_xlfn.NORM.INV(RAND(),Satokasvi!$H$13,Satokasvi!$I$13)</f>
        <v>109.04261807881549</v>
      </c>
      <c r="CE73" s="27">
        <f ca="1">_xlfn.NORM.INV(RAND(),Satokasvi!$H$13,Satokasvi!$I$13)</f>
        <v>198.44346834684856</v>
      </c>
      <c r="CF73" s="27">
        <f ca="1">_xlfn.NORM.INV(RAND(),Satokasvi!$H$13,Satokasvi!$I$13)</f>
        <v>228.59025729670591</v>
      </c>
      <c r="CG73" s="27">
        <f ca="1">_xlfn.NORM.INV(RAND(),Satokasvi!$H$13,Satokasvi!$I$13)</f>
        <v>187.69321571499805</v>
      </c>
      <c r="CH73" s="27">
        <f ca="1">_xlfn.NORM.INV(RAND(),Satokasvi!$H$13,Satokasvi!$I$13)</f>
        <v>206.84047562738985</v>
      </c>
      <c r="CI73" s="27">
        <f ca="1">_xlfn.NORM.INV(RAND(),Satokasvi!$H$13,Satokasvi!$I$13)</f>
        <v>123.53684533187051</v>
      </c>
      <c r="CJ73" s="27">
        <f ca="1">_xlfn.NORM.INV(RAND(),Satokasvi!$H$13,Satokasvi!$I$13)</f>
        <v>237.52567534631078</v>
      </c>
      <c r="CK73" s="27">
        <f ca="1">_xlfn.NORM.INV(RAND(),Satokasvi!$H$13,Satokasvi!$I$13)</f>
        <v>239.23985249135859</v>
      </c>
      <c r="CL73" s="27">
        <f ca="1">_xlfn.NORM.INV(RAND(),Satokasvi!$H$13,Satokasvi!$I$13)</f>
        <v>213.92209144308211</v>
      </c>
      <c r="CM73" s="27">
        <f ca="1">_xlfn.NORM.INV(RAND(),Satokasvi!$H$13,Satokasvi!$I$13)</f>
        <v>262.36483215957111</v>
      </c>
      <c r="CN73" s="27">
        <f ca="1">_xlfn.NORM.INV(RAND(),Satokasvi!$H$13,Satokasvi!$I$13)</f>
        <v>212.64863297057522</v>
      </c>
      <c r="CO73" s="27">
        <f ca="1">_xlfn.NORM.INV(RAND(),Satokasvi!$H$13,Satokasvi!$I$13)</f>
        <v>226.29688943523848</v>
      </c>
      <c r="CP73" s="27">
        <f ca="1">_xlfn.NORM.INV(RAND(),Satokasvi!$H$13,Satokasvi!$I$13)</f>
        <v>281.98784251422416</v>
      </c>
      <c r="CQ73" s="27">
        <f ca="1">_xlfn.NORM.INV(RAND(),Satokasvi!$H$13,Satokasvi!$I$13)</f>
        <v>202.72801819556386</v>
      </c>
      <c r="CR73" s="27">
        <f ca="1">_xlfn.NORM.INV(RAND(),Satokasvi!$H$13,Satokasvi!$I$13)</f>
        <v>242.70201556782899</v>
      </c>
      <c r="CS73" s="27">
        <f ca="1">_xlfn.NORM.INV(RAND(),Satokasvi!$H$13,Satokasvi!$I$13)</f>
        <v>155.80906114779012</v>
      </c>
      <c r="CT73" s="27">
        <f ca="1">_xlfn.NORM.INV(RAND(),Satokasvi!$H$13,Satokasvi!$I$13)</f>
        <v>167.44702797175074</v>
      </c>
      <c r="CU73" s="27">
        <f ca="1">_xlfn.NORM.INV(RAND(),Satokasvi!$H$13,Satokasvi!$I$13)</f>
        <v>217.14461792428557</v>
      </c>
      <c r="CV73" s="27">
        <f ca="1">_xlfn.NORM.INV(RAND(),Satokasvi!$H$13,Satokasvi!$I$13)</f>
        <v>141.07322085267754</v>
      </c>
      <c r="CW73" s="27">
        <f ca="1">_xlfn.NORM.INV(RAND(),Satokasvi!$H$13,Satokasvi!$I$13)</f>
        <v>226.02726919606417</v>
      </c>
      <c r="CX73" s="27">
        <f ca="1">_xlfn.NORM.INV(RAND(),Satokasvi!$H$13,Satokasvi!$I$13)</f>
        <v>111.25461429177209</v>
      </c>
      <c r="CY73" s="27">
        <f ca="1">_xlfn.NORM.INV(RAND(),Satokasvi!$H$13,Satokasvi!$I$13)</f>
        <v>217.46223296236715</v>
      </c>
      <c r="CZ73" s="27">
        <f ca="1">_xlfn.NORM.INV(RAND(),Satokasvi!$H$13,Satokasvi!$I$13)</f>
        <v>219.46168449333155</v>
      </c>
      <c r="DB73" s="29">
        <f ca="1">(AB73*(CB73/1000)+(Satokasvi!$E$28-Satokasvi!$E$7))/(1+$C$13)^DB$61</f>
        <v>344.40777952749073</v>
      </c>
      <c r="DC73" s="29">
        <f ca="1">(AC73*(CC73/1000)+(Satokasvi!$E$28-Satokasvi!$E$7))/(1+$C$13)^DC$61</f>
        <v>322.33655341138905</v>
      </c>
      <c r="DD73" s="29">
        <f ca="1">(AD73*(CD73/1000)+(Satokasvi!$E$28-Satokasvi!$E$7))/(1+$C$13)^DD$61</f>
        <v>40.739516698054459</v>
      </c>
      <c r="DE73" s="29">
        <f ca="1">(AE73*(CE73/1000)+(Satokasvi!$E$28-Satokasvi!$E$7))/(1+$C$13)^DE$61</f>
        <v>354.86402745455194</v>
      </c>
      <c r="DF73" s="29">
        <f ca="1">(AF73*(CF73/1000)+(Satokasvi!$E$28-Satokasvi!$E$7))/(1+$C$13)^DF$61</f>
        <v>347.16393334281662</v>
      </c>
      <c r="DG73" s="29">
        <f ca="1">(AG73*(CG73/1000)+(Satokasvi!$E$28-Satokasvi!$E$7))/(1+$C$13)^DG$61</f>
        <v>246.3394337342136</v>
      </c>
      <c r="DH73" s="29">
        <f ca="1">(AH73*(CH73/1000)+(Satokasvi!$E$28-Satokasvi!$E$7))/(1+$C$13)^DH$61</f>
        <v>267.73267058374842</v>
      </c>
      <c r="DI73" s="29">
        <f ca="1">(AI73*(CI73/1000)+(Satokasvi!$E$28-Satokasvi!$E$7))/(1+$C$13)^DI$61</f>
        <v>42.378915376798311</v>
      </c>
      <c r="DJ73" s="29">
        <f ca="1">(AJ73*(CJ73/1000)+(Satokasvi!$E$28-Satokasvi!$E$7))/(1+$C$13)^DJ$61</f>
        <v>376.6605298738134</v>
      </c>
      <c r="DK73" s="29">
        <f ca="1">(AK73*(CK73/1000)+(Satokasvi!$E$28-Satokasvi!$E$7))/(1+$C$13)^DK$61</f>
        <v>297.71813121236977</v>
      </c>
      <c r="DL73" s="29">
        <f ca="1">(AL73*(CL73/1000)+(Satokasvi!$E$28-Satokasvi!$E$7))/(1+$C$13)^DL$61</f>
        <v>251.45170026517536</v>
      </c>
      <c r="DM73" s="29">
        <f ca="1">(AM73*(CM73/1000)+(Satokasvi!$E$28-Satokasvi!$E$7))/(1+$C$13)^DM$61</f>
        <v>340.53521820518887</v>
      </c>
      <c r="DN73" s="29">
        <f ca="1">(AN73*(CN73/1000)+(Satokasvi!$E$28-Satokasvi!$E$7))/(1+$C$13)^DN$61</f>
        <v>271.14283178691261</v>
      </c>
      <c r="DO73" s="29">
        <f ca="1">(AO73*(CO73/1000)+(Satokasvi!$E$28-Satokasvi!$E$7))/(1+$C$13)^DO$61</f>
        <v>320.29220461595838</v>
      </c>
      <c r="DP73" s="29">
        <f ca="1">(AP73*(CP73/1000)+(Satokasvi!$E$28-Satokasvi!$E$7))/(1+$C$13)^DP$61</f>
        <v>390.21185150409872</v>
      </c>
      <c r="DQ73" s="29">
        <f ca="1">(AQ73*(CQ73/1000)+(Satokasvi!$E$28-Satokasvi!$E$7))/(1+$C$13)^DQ$61</f>
        <v>264.51808921361516</v>
      </c>
      <c r="DR73" s="29">
        <f ca="1">(AR73*(CR73/1000)+(Satokasvi!$E$28-Satokasvi!$E$7))/(1+$C$13)^DR$61</f>
        <v>268.18809704270734</v>
      </c>
      <c r="DS73" s="29">
        <f ca="1">(AS73*(CS73/1000)+(Satokasvi!$E$28-Satokasvi!$E$7))/(1+$C$13)^DS$61</f>
        <v>100.03909460810475</v>
      </c>
      <c r="DT73" s="29">
        <f ca="1">(AT73*(CT73/1000)+(Satokasvi!$E$28-Satokasvi!$E$7))/(1+$C$13)^DT$61</f>
        <v>164.575841492492</v>
      </c>
      <c r="DU73" s="29">
        <f ca="1">(AU73*(CU73/1000)+(Satokasvi!$E$28-Satokasvi!$E$7))/(1+$C$13)^DU$61</f>
        <v>268.75930841485916</v>
      </c>
      <c r="DV73" s="29">
        <f ca="1">(AV73*(CV73/1000)+(Satokasvi!$E$28-Satokasvi!$E$7))/(1+$C$13)^DV$61</f>
        <v>85.855434523195015</v>
      </c>
      <c r="DW73" s="29">
        <f ca="1">(AW73*(CW73/1000)+(Satokasvi!$E$28-Satokasvi!$E$7))/(1+$C$13)^DW$61</f>
        <v>223.62821163134572</v>
      </c>
      <c r="DX73" s="29">
        <f ca="1">(AX73*(CX73/1000)+(Satokasvi!$E$28-Satokasvi!$E$7))/(1+$C$13)^DX$61</f>
        <v>0.94065354424713921</v>
      </c>
      <c r="DY73" s="29">
        <f ca="1">(AY73*(CY73/1000)+(Satokasvi!$E$28-Satokasvi!$E$7))/(1+$C$13)^DY$61</f>
        <v>197.85188031055742</v>
      </c>
      <c r="DZ73" s="29">
        <f ca="1">(AZ73*(CZ73/1000)+(Satokasvi!$E$28-Satokasvi!$E$7))/(1+$C$13)^DZ$61</f>
        <v>247.51299088325271</v>
      </c>
      <c r="EB73" s="29">
        <f ca="1">IF(C$11="x",Toimenpiteet!$E$115,BB73*(CB73/1000)+(Satokasvi!$E$28-Satokasvi!$E$7)+IF(C$8="x",Toimenpiteet!$E$29,0)+IF(C$9="x",Toimenpiteet!$E$60,0)+IF(C$10="x",Toimenpiteet!$E$88,0))/(1+$C$13)^EB$61</f>
        <v>282.56324171133031</v>
      </c>
      <c r="EC73" s="29">
        <f ca="1">IF(D$11="x",Toimenpiteet!$E$115,BC73*(CC73/1000)+(Satokasvi!$E$28-Satokasvi!$E$7)+IF(D$8="x",Toimenpiteet!$E$29,0)+IF(D$9="x",Toimenpiteet!$E$60,0)+IF(D$10="x",Toimenpiteet!$E$88,0))/(1+$C$13)^EC$61</f>
        <v>268.94338532687851</v>
      </c>
      <c r="ED73" s="29">
        <f ca="1">IF(E$11="x",Toimenpiteet!$E$115,BD73*(CD73/1000)+(Satokasvi!$E$28-Satokasvi!$E$7)+IF(E$8="x",Toimenpiteet!$E$29,0)+IF(E$9="x",Toimenpiteet!$E$60,0)+IF(E$10="x",Toimenpiteet!$E$88,0))/(1+$C$13)^ED$61</f>
        <v>64.246405469642539</v>
      </c>
      <c r="EE73" s="29">
        <f ca="1">IF(F$11="x",Toimenpiteet!$E$115,BE73*(CE73/1000)+(Satokasvi!$E$28-Satokasvi!$E$7)+IF(F$8="x",Toimenpiteet!$E$29,0)+IF(F$9="x",Toimenpiteet!$E$60,0)+IF(F$10="x",Toimenpiteet!$E$88,0))/(1+$C$13)^EE$61</f>
        <v>297.57170933286051</v>
      </c>
      <c r="EF73" s="29">
        <f ca="1">IF(G$11="x",Toimenpiteet!$E$115,BF73*(CF73/1000)+(Satokasvi!$E$28-Satokasvi!$E$7)+IF(G$8="x",Toimenpiteet!$E$29,0)+IF(G$9="x",Toimenpiteet!$E$60,0)+IF(G$10="x",Toimenpiteet!$E$88,0))/(1+$C$13)^EF$61</f>
        <v>294.17462103634756</v>
      </c>
      <c r="EG73" s="29">
        <f ca="1">IF(H$11="x",Toimenpiteet!$E$115,BG73*(CG73/1000)+(Satokasvi!$E$28-Satokasvi!$E$7)+IF(H$8="x",Toimenpiteet!$E$29,0)+IF(H$9="x",Toimenpiteet!$E$60,0)+IF(H$10="x",Toimenpiteet!$E$88,0))/(1+$C$13)^EG$61</f>
        <v>218.00715369764922</v>
      </c>
      <c r="EH73" s="29">
        <f ca="1">IF(I$11="x",Toimenpiteet!$E$115,BH73*(CH73/1000)+(Satokasvi!$E$28-Satokasvi!$E$7)+IF(I$8="x",Toimenpiteet!$E$29,0)+IF(I$9="x",Toimenpiteet!$E$60,0)+IF(I$10="x",Toimenpiteet!$E$88,0))/(1+$C$13)^EH$61</f>
        <v>232.94643240921624</v>
      </c>
      <c r="EI73" s="29">
        <f ca="1">IF(J$11="x",Toimenpiteet!$E$115,BI73*(CI73/1000)+(Satokasvi!$E$28-Satokasvi!$E$7)+IF(J$8="x",Toimenpiteet!$E$29,0)+IF(J$9="x",Toimenpiteet!$E$60,0)+IF(J$10="x",Toimenpiteet!$E$88,0))/(1+$C$13)^EI$61</f>
        <v>64.039065107923079</v>
      </c>
      <c r="EJ73" s="29">
        <f ca="1">IF(K$11="x",Toimenpiteet!$E$115,BJ73*(CJ73/1000)+(Satokasvi!$E$28-Satokasvi!$E$7)+IF(K$8="x",Toimenpiteet!$E$29,0)+IF(K$9="x",Toimenpiteet!$E$60,0)+IF(K$10="x",Toimenpiteet!$E$88,0))/(1+$C$13)^EJ$61</f>
        <v>312.2003369290851</v>
      </c>
      <c r="EK73" s="29">
        <f ca="1">IF(L$11="x",Toimenpiteet!$E$115,BK73*(CK73/1000)+(Satokasvi!$E$28-Satokasvi!$E$7)+IF(L$8="x",Toimenpiteet!$E$29,0)+IF(L$9="x",Toimenpiteet!$E$60,0)+IF(L$10="x",Toimenpiteet!$E$88,0))/(1+$C$13)^EK$61</f>
        <v>252.45460969704953</v>
      </c>
      <c r="EL73" s="29">
        <f ca="1">IF(M$11="x",Toimenpiteet!$E$115,BL73*(CL73/1000)+(Satokasvi!$E$28-Satokasvi!$E$7)+IF(M$8="x",Toimenpiteet!$E$29,0)+IF(M$9="x",Toimenpiteet!$E$60,0)+IF(M$10="x",Toimenpiteet!$E$88,0))/(1+$C$13)^EL$61</f>
        <v>217.08574715177542</v>
      </c>
      <c r="EM73" s="29">
        <f ca="1">IF(N$11="x",Toimenpiteet!$E$115,BM73*(CM73/1000)+(Satokasvi!$E$28-Satokasvi!$E$7)+IF(N$8="x",Toimenpiteet!$E$29,0)+IF(N$9="x",Toimenpiteet!$E$60,0)+IF(N$10="x",Toimenpiteet!$E$88,0))/(1+$C$13)^EM$61</f>
        <v>282.60562141637729</v>
      </c>
      <c r="EN73" s="29">
        <f ca="1">IF(O$11="x",Toimenpiteet!$E$115,BN73*(CN73/1000)+(Satokasvi!$E$28-Satokasvi!$E$7)+IF(O$8="x",Toimenpiteet!$E$29,0)+IF(O$9="x",Toimenpiteet!$E$60,0)+IF(O$10="x",Toimenpiteet!$E$88,0))/(1+$C$13)^EN$61</f>
        <v>230.05445068437481</v>
      </c>
      <c r="EO73" s="29">
        <f ca="1">IF(P$11="x",Toimenpiteet!$E$115,BO73*(CO73/1000)+(Satokasvi!$E$28-Satokasvi!$E$7)+IF(P$8="x",Toimenpiteet!$E$29,0)+IF(P$9="x",Toimenpiteet!$E$60,0)+IF(P$10="x",Toimenpiteet!$E$88,0))/(1+$C$13)^EO$61</f>
        <v>265.86506392521761</v>
      </c>
      <c r="EP73" s="29">
        <f ca="1">IF(Q$11="x",Toimenpiteet!$E$115,BP73*(CP73/1000)+(Satokasvi!$E$28-Satokasvi!$E$7)+IF(Q$8="x",Toimenpiteet!$E$29,0)+IF(Q$9="x",Toimenpiteet!$E$60,0)+IF(Q$10="x",Toimenpiteet!$E$88,0))/(1+$C$13)^EP$61</f>
        <v>317.17743780435467</v>
      </c>
      <c r="EQ73" s="29">
        <f ca="1">IF(R$11="x",Toimenpiteet!$E$115,BQ73*(CQ73/1000)+(Satokasvi!$E$28-Satokasvi!$E$7)+IF(R$8="x",Toimenpiteet!$E$29,0)+IF(R$9="x",Toimenpiteet!$E$60,0)+IF(R$10="x",Toimenpiteet!$E$88,0))/(1+$C$13)^EQ$61</f>
        <v>222.74175975528732</v>
      </c>
      <c r="ER73" s="29">
        <f ca="1">IF(S$11="x",Toimenpiteet!$E$115,BR73*(CR73/1000)+(Satokasvi!$E$28-Satokasvi!$E$7)+IF(S$8="x",Toimenpiteet!$E$29,0)+IF(S$9="x",Toimenpiteet!$E$60,0)+IF(S$10="x",Toimenpiteet!$E$88,0))/(1+$C$13)^ER$61</f>
        <v>224.73035212331411</v>
      </c>
      <c r="ES73" s="29">
        <f ca="1">IF(T$11="x",Toimenpiteet!$E$115,BS73*(CS73/1000)+(Satokasvi!$E$28-Satokasvi!$E$7)+IF(T$8="x",Toimenpiteet!$E$29,0)+IF(T$9="x",Toimenpiteet!$E$60,0)+IF(T$10="x",Toimenpiteet!$E$88,0))/(1+$C$13)^ES$61</f>
        <v>98.701154862239918</v>
      </c>
      <c r="ET73" s="29">
        <f ca="1">IF(U$11="x",Toimenpiteet!$E$115,BT73*(CT73/1000)+(Satokasvi!$E$28-Satokasvi!$E$7)+IF(U$8="x",Toimenpiteet!$E$29,0)+IF(U$9="x",Toimenpiteet!$E$60,0)+IF(U$10="x",Toimenpiteet!$E$88,0))/(1+$C$13)^ET$61</f>
        <v>146.09048170183635</v>
      </c>
      <c r="EU73" s="29">
        <f ca="1">IF(V$11="x",Toimenpiteet!$E$115,BU73*(CU73/1000)+(Satokasvi!$E$28-Satokasvi!$E$7)+IF(V$8="x",Toimenpiteet!$E$29,0)+IF(V$9="x",Toimenpiteet!$E$60,0)+IF(V$10="x",Toimenpiteet!$E$88,0))/(1+$C$13)^EU$61</f>
        <v>223.04503335078343</v>
      </c>
      <c r="EV73" s="29">
        <f ca="1">IF(W$11="x",Toimenpiteet!$E$115,BV73*(CV73/1000)+(Satokasvi!$E$28-Satokasvi!$E$7)+IF(W$8="x",Toimenpiteet!$E$29,0)+IF(W$9="x",Toimenpiteet!$E$60,0)+IF(W$10="x",Toimenpiteet!$E$88,0))/(1+$C$13)^EV$61</f>
        <v>86.081990894093011</v>
      </c>
      <c r="EW73" s="29">
        <f ca="1">IF(X$11="x",Toimenpiteet!$E$115,BW73*(CW73/1000)+(Satokasvi!$E$28-Satokasvi!$E$7)+IF(X$8="x",Toimenpiteet!$E$29,0)+IF(X$9="x",Toimenpiteet!$E$60,0)+IF(X$10="x",Toimenpiteet!$E$88,0))/(1+$C$13)^EW$61</f>
        <v>188.10650164496832</v>
      </c>
      <c r="EX73" s="29">
        <f ca="1">IF(Y$11="x",Toimenpiteet!$E$115,BX73*(CX73/1000)+(Satokasvi!$E$28-Satokasvi!$E$7)+IF(Y$8="x",Toimenpiteet!$E$29,0)+IF(Y$9="x",Toimenpiteet!$E$60,0)+IF(Y$10="x",Toimenpiteet!$E$88,0))/(1+$C$13)^EX$61</f>
        <v>21.534720979706378</v>
      </c>
      <c r="EY73" s="29">
        <f ca="1">IF(Z$11="x",Toimenpiteet!$E$115,BY73*(CY73/1000)+(Satokasvi!$E$28-Satokasvi!$E$7)+IF(Z$8="x",Toimenpiteet!$E$29,0)+IF(Z$9="x",Toimenpiteet!$E$60,0)+IF(Z$10="x",Toimenpiteet!$E$88,0))/(1+$C$13)^EY$61</f>
        <v>167.66615903124625</v>
      </c>
      <c r="EZ73" s="29">
        <f ca="1">IF(AA$11="x",Toimenpiteet!$E$115,BZ73*(CZ73/1000)+(Satokasvi!$E$28-Satokasvi!$E$7)+IF(AA$8="x",Toimenpiteet!$E$29,0)+IF(AA$9="x",Toimenpiteet!$E$60,0)+IF(AA$10="x",Toimenpiteet!$E$88,0))/(1+$C$13)^EZ$61</f>
        <v>204.08448451864541</v>
      </c>
      <c r="FA73" s="29"/>
      <c r="FB73" s="29">
        <f t="shared" ca="1" si="48"/>
        <v>344.40777952749073</v>
      </c>
      <c r="FC73" s="29">
        <f t="shared" ca="1" si="49"/>
        <v>666.74433293887978</v>
      </c>
      <c r="FD73" s="29">
        <f t="shared" ca="1" si="50"/>
        <v>707.48384963693422</v>
      </c>
      <c r="FE73" s="29">
        <f t="shared" ca="1" si="51"/>
        <v>1062.3478770914862</v>
      </c>
      <c r="FF73" s="29">
        <f t="shared" ca="1" si="52"/>
        <v>1409.5118104343028</v>
      </c>
      <c r="FG73" s="29">
        <f t="shared" ca="1" si="53"/>
        <v>1655.8512441685164</v>
      </c>
      <c r="FH73" s="29">
        <f t="shared" ca="1" si="54"/>
        <v>1923.5839147522647</v>
      </c>
      <c r="FI73" s="29">
        <f t="shared" ca="1" si="55"/>
        <v>1965.9628301290629</v>
      </c>
      <c r="FJ73" s="29">
        <f t="shared" ca="1" si="56"/>
        <v>2342.6233600028763</v>
      </c>
      <c r="FK73" s="29">
        <f t="shared" ca="1" si="57"/>
        <v>2640.3414912152462</v>
      </c>
      <c r="FL73" s="29">
        <f t="shared" ca="1" si="58"/>
        <v>2891.7931914804217</v>
      </c>
      <c r="FM73" s="29">
        <f t="shared" ca="1" si="59"/>
        <v>3232.3284096856105</v>
      </c>
      <c r="FN73" s="29">
        <f t="shared" ca="1" si="60"/>
        <v>3503.4712414725232</v>
      </c>
      <c r="FO73" s="29">
        <f t="shared" ca="1" si="61"/>
        <v>3823.7634460884815</v>
      </c>
      <c r="FP73" s="29">
        <f t="shared" ca="1" si="62"/>
        <v>4213.9752975925803</v>
      </c>
      <c r="FQ73" s="29">
        <f t="shared" ca="1" si="63"/>
        <v>4478.4933868061953</v>
      </c>
      <c r="FR73" s="29">
        <f t="shared" ca="1" si="64"/>
        <v>4746.6814838489026</v>
      </c>
      <c r="FS73" s="29">
        <f t="shared" ca="1" si="65"/>
        <v>4846.7205784570078</v>
      </c>
      <c r="FT73" s="29">
        <f t="shared" ca="1" si="66"/>
        <v>5011.2964199495</v>
      </c>
      <c r="FU73" s="29">
        <f t="shared" ca="1" si="67"/>
        <v>5280.0557283643593</v>
      </c>
      <c r="FV73" s="29">
        <f t="shared" ca="1" si="68"/>
        <v>5365.9111628875544</v>
      </c>
      <c r="FW73" s="29">
        <f t="shared" ca="1" si="69"/>
        <v>5589.5393745189003</v>
      </c>
      <c r="FX73" s="29">
        <f t="shared" ca="1" si="70"/>
        <v>5590.4800280631471</v>
      </c>
      <c r="FY73" s="29">
        <f t="shared" ca="1" si="71"/>
        <v>5788.3319083737042</v>
      </c>
      <c r="FZ73" s="29">
        <f t="shared" ca="1" si="72"/>
        <v>6035.8448992569565</v>
      </c>
      <c r="GA73" s="29"/>
      <c r="GB73" s="29">
        <f t="shared" ca="1" si="73"/>
        <v>282.56324171133031</v>
      </c>
      <c r="GC73" s="29">
        <f t="shared" ca="1" si="74"/>
        <v>551.50662703820876</v>
      </c>
      <c r="GD73" s="29">
        <f t="shared" ca="1" si="23"/>
        <v>615.75303250785134</v>
      </c>
      <c r="GE73" s="29">
        <f t="shared" ca="1" si="24"/>
        <v>913.32474184071179</v>
      </c>
      <c r="GF73" s="29">
        <f t="shared" ca="1" si="25"/>
        <v>1207.4993628770594</v>
      </c>
      <c r="GG73" s="29">
        <f t="shared" ca="1" si="26"/>
        <v>1425.5065165747087</v>
      </c>
      <c r="GH73" s="29">
        <f t="shared" ca="1" si="27"/>
        <v>1658.4529489839249</v>
      </c>
      <c r="GI73" s="29">
        <f t="shared" ca="1" si="28"/>
        <v>1722.492014091848</v>
      </c>
      <c r="GJ73" s="29">
        <f t="shared" ca="1" si="29"/>
        <v>2034.6923510209331</v>
      </c>
      <c r="GK73" s="29">
        <f t="shared" ca="1" si="30"/>
        <v>2287.1469607179824</v>
      </c>
      <c r="GL73" s="29">
        <f t="shared" ca="1" si="31"/>
        <v>2504.2327078697581</v>
      </c>
      <c r="GM73" s="29">
        <f t="shared" ca="1" si="32"/>
        <v>2786.8383292861354</v>
      </c>
      <c r="GN73" s="29">
        <f t="shared" ca="1" si="33"/>
        <v>3016.8927799705102</v>
      </c>
      <c r="GO73" s="29">
        <f t="shared" ca="1" si="34"/>
        <v>3282.757843895728</v>
      </c>
      <c r="GP73" s="29">
        <f t="shared" ca="1" si="35"/>
        <v>3599.9352817000827</v>
      </c>
      <c r="GQ73" s="29">
        <f t="shared" ca="1" si="36"/>
        <v>3822.6770414553698</v>
      </c>
      <c r="GR73" s="29">
        <f t="shared" ca="1" si="37"/>
        <v>4047.4073935786837</v>
      </c>
      <c r="GS73" s="29">
        <f t="shared" ca="1" si="38"/>
        <v>4146.1085484409232</v>
      </c>
      <c r="GT73" s="29">
        <f t="shared" ca="1" si="39"/>
        <v>4292.1990301427595</v>
      </c>
      <c r="GU73" s="29">
        <f t="shared" ca="1" si="40"/>
        <v>4515.2440634935429</v>
      </c>
      <c r="GV73" s="29">
        <f t="shared" ca="1" si="41"/>
        <v>4601.3260543876358</v>
      </c>
      <c r="GW73" s="29">
        <f t="shared" ca="1" si="42"/>
        <v>4789.4325560326042</v>
      </c>
      <c r="GX73" s="29">
        <f t="shared" ca="1" si="43"/>
        <v>4810.9672770123107</v>
      </c>
      <c r="GY73" s="29">
        <f t="shared" ca="1" si="44"/>
        <v>4978.6334360435567</v>
      </c>
      <c r="GZ73" s="29">
        <f t="shared" ca="1" si="45"/>
        <v>5182.7179205622024</v>
      </c>
      <c r="HA73" s="29"/>
      <c r="HB73" s="29">
        <f t="shared" ca="1" si="76"/>
        <v>2640.3414912152462</v>
      </c>
      <c r="HC73" s="29">
        <f t="shared" ca="1" si="75"/>
        <v>2287.1469607179824</v>
      </c>
      <c r="HF73" s="60">
        <f t="shared" si="78"/>
        <v>3.333333333333334E-2</v>
      </c>
      <c r="HG73" s="28">
        <f t="shared" si="79"/>
        <v>3.333333333333334E-3</v>
      </c>
      <c r="HH73" s="28">
        <f t="shared" si="77"/>
        <v>6.666666666666668E-3</v>
      </c>
      <c r="HI73" s="28">
        <f t="shared" si="77"/>
        <v>1.0000000000000002E-2</v>
      </c>
      <c r="HJ73" s="28">
        <f t="shared" si="77"/>
        <v>1.3333333333333336E-2</v>
      </c>
      <c r="HK73" s="28">
        <f t="shared" si="77"/>
        <v>1.666666666666667E-2</v>
      </c>
      <c r="HL73" s="28">
        <f t="shared" si="77"/>
        <v>2.0000000000000004E-2</v>
      </c>
      <c r="HM73" s="28">
        <f t="shared" si="77"/>
        <v>2.3333333333333338E-2</v>
      </c>
      <c r="HN73" s="28">
        <f t="shared" si="77"/>
        <v>2.6666666666666672E-2</v>
      </c>
      <c r="HO73" s="28">
        <f t="shared" si="77"/>
        <v>3.0000000000000006E-2</v>
      </c>
      <c r="HP73" s="28">
        <f t="shared" si="77"/>
        <v>3.333333333333334E-2</v>
      </c>
      <c r="HQ73" s="28">
        <f t="shared" si="77"/>
        <v>3.333333333333334E-2</v>
      </c>
      <c r="HR73" s="28">
        <f t="shared" si="77"/>
        <v>3.333333333333334E-2</v>
      </c>
      <c r="HS73" s="28">
        <f t="shared" si="77"/>
        <v>3.333333333333334E-2</v>
      </c>
      <c r="HT73" s="28">
        <f t="shared" si="77"/>
        <v>3.333333333333334E-2</v>
      </c>
      <c r="HU73" s="28">
        <f t="shared" si="77"/>
        <v>3.333333333333334E-2</v>
      </c>
      <c r="HV73" s="28">
        <f t="shared" si="77"/>
        <v>3.333333333333334E-2</v>
      </c>
      <c r="HW73" s="28">
        <f t="shared" si="77"/>
        <v>3.333333333333334E-2</v>
      </c>
      <c r="HX73" s="28">
        <f t="shared" si="77"/>
        <v>3.333333333333334E-2</v>
      </c>
      <c r="HY73" s="28">
        <f t="shared" si="77"/>
        <v>3.333333333333334E-2</v>
      </c>
      <c r="HZ73" s="28">
        <f t="shared" si="77"/>
        <v>3.333333333333334E-2</v>
      </c>
      <c r="IA73" s="28">
        <f t="shared" si="77"/>
        <v>3.333333333333334E-2</v>
      </c>
      <c r="IB73" s="28">
        <f t="shared" si="77"/>
        <v>3.333333333333334E-2</v>
      </c>
      <c r="IC73" s="28">
        <f t="shared" si="77"/>
        <v>3.333333333333334E-2</v>
      </c>
      <c r="ID73" s="28">
        <f t="shared" si="77"/>
        <v>3.333333333333334E-2</v>
      </c>
      <c r="IE73" s="28">
        <f t="shared" si="77"/>
        <v>3.333333333333334E-2</v>
      </c>
    </row>
    <row r="74" spans="2:239">
      <c r="B74" s="11">
        <f t="shared" ca="1" si="47"/>
        <v>0.45282050053615264</v>
      </c>
      <c r="C74" s="11">
        <f t="shared" ca="1" si="20"/>
        <v>0.24786484130084629</v>
      </c>
      <c r="D74" s="11">
        <f t="shared" ca="1" si="20"/>
        <v>0.2168821278653198</v>
      </c>
      <c r="E74" s="11">
        <f t="shared" ca="1" si="20"/>
        <v>0.48793669897143321</v>
      </c>
      <c r="F74" s="11">
        <f t="shared" ca="1" si="20"/>
        <v>0.53998976877881844</v>
      </c>
      <c r="G74" s="11">
        <f t="shared" ca="1" si="20"/>
        <v>0.96473937966843804</v>
      </c>
      <c r="H74" s="11">
        <f t="shared" ca="1" si="20"/>
        <v>0.17271869194175149</v>
      </c>
      <c r="I74" s="11">
        <f t="shared" ca="1" si="20"/>
        <v>0.1022213409235242</v>
      </c>
      <c r="J74" s="11">
        <f t="shared" ca="1" si="20"/>
        <v>0.75703479565569232</v>
      </c>
      <c r="K74" s="11">
        <f t="shared" ca="1" si="20"/>
        <v>0.94073262573073069</v>
      </c>
      <c r="L74" s="11">
        <f t="shared" ca="1" si="20"/>
        <v>9.4076550180305696E-2</v>
      </c>
      <c r="M74" s="11">
        <f t="shared" ca="1" si="20"/>
        <v>8.7660583415894E-2</v>
      </c>
      <c r="N74" s="11">
        <f t="shared" ca="1" si="20"/>
        <v>0.99211282981689741</v>
      </c>
      <c r="O74" s="11">
        <f t="shared" ca="1" si="20"/>
        <v>9.4220721905721172E-2</v>
      </c>
      <c r="P74" s="11">
        <f t="shared" ca="1" si="20"/>
        <v>0.19844415393284043</v>
      </c>
      <c r="Q74" s="11">
        <f t="shared" ca="1" si="20"/>
        <v>0.78165053249718497</v>
      </c>
      <c r="R74" s="11">
        <f t="shared" ca="1" si="20"/>
        <v>0.75911697991028881</v>
      </c>
      <c r="S74" s="11">
        <f t="shared" ca="1" si="20"/>
        <v>0.60259424621150603</v>
      </c>
      <c r="T74" s="11">
        <f t="shared" ca="1" si="21"/>
        <v>8.7594978535617929E-2</v>
      </c>
      <c r="U74" s="11">
        <f t="shared" ca="1" si="21"/>
        <v>0.87294277445843615</v>
      </c>
      <c r="V74" s="11">
        <f t="shared" ca="1" si="21"/>
        <v>0.97370508323886329</v>
      </c>
      <c r="W74" s="11">
        <f t="shared" ca="1" si="21"/>
        <v>0.66742990895887666</v>
      </c>
      <c r="X74" s="11">
        <f t="shared" ca="1" si="21"/>
        <v>0.42896809828438864</v>
      </c>
      <c r="Y74" s="11">
        <f t="shared" ca="1" si="21"/>
        <v>0.44053894497460977</v>
      </c>
      <c r="Z74" s="11">
        <f t="shared" ca="1" si="21"/>
        <v>0.17078855529405212</v>
      </c>
      <c r="AB74" s="5">
        <f ca="1">_xlfn.NORM.INV(B74,Satokasvi!$H$8,Satokasvi!$I$8)*_xlfn.BINOM.INV(1,(1-Satokasvi!$H$15),B74)</f>
        <v>3470.3653780096724</v>
      </c>
      <c r="AC74" s="5">
        <f ca="1">_xlfn.NORM.INV(C74,Satokasvi!$H$8,Satokasvi!$I$8)*_xlfn.BINOM.INV(1,(1-Satokasvi!$H$15),C74)</f>
        <v>3329.693967793291</v>
      </c>
      <c r="AD74" s="5">
        <f ca="1">_xlfn.NORM.INV(D74,Satokasvi!$H$8,Satokasvi!$I$8)*_xlfn.BINOM.INV(1,(1-Satokasvi!$H$15),D74)</f>
        <v>3304.3083803425639</v>
      </c>
      <c r="AE74" s="5">
        <f ca="1">_xlfn.NORM.INV(E74,Satokasvi!$H$8,Satokasvi!$I$8)*_xlfn.BINOM.INV(1,(1-Satokasvi!$H$15),E74)</f>
        <v>3492.4392947581437</v>
      </c>
      <c r="AF74" s="5">
        <f ca="1">_xlfn.NORM.INV(F74,Satokasvi!$H$8,Satokasvi!$I$8)*_xlfn.BINOM.INV(1,(1-Satokasvi!$H$15),F74)</f>
        <v>3525.1019862514363</v>
      </c>
      <c r="AG74" s="5">
        <f ca="1">_xlfn.NORM.INV(G74,Satokasvi!$H$8,Satokasvi!$I$8)*_xlfn.BINOM.INV(1,(1-Satokasvi!$H$15),G74)</f>
        <v>3952.1370202759763</v>
      </c>
      <c r="AH74" s="5">
        <f ca="1">_xlfn.NORM.INV(H74,Satokasvi!$H$8,Satokasvi!$I$8)*_xlfn.BINOM.INV(1,(1-Satokasvi!$H$15),H74)</f>
        <v>3264.1309502849454</v>
      </c>
      <c r="AI74" s="5">
        <f ca="1">_xlfn.NORM.INV(I74,Satokasvi!$H$8,Satokasvi!$I$8)*_xlfn.BINOM.INV(1,(1-Satokasvi!$H$15),I74)</f>
        <v>3182.751133983063</v>
      </c>
      <c r="AJ74" s="5">
        <f ca="1">_xlfn.NORM.INV(J74,Satokasvi!$H$8,Satokasvi!$I$8)*_xlfn.BINOM.INV(1,(1-Satokasvi!$H$15),J74)</f>
        <v>3674.1990243834402</v>
      </c>
      <c r="AK74" s="5">
        <f ca="1">_xlfn.NORM.INV(K74,Satokasvi!$H$8,Satokasvi!$I$8)*_xlfn.BINOM.INV(1,(1-Satokasvi!$H$15),K74)</f>
        <v>3890.2383476886416</v>
      </c>
      <c r="AL74" s="5">
        <f ca="1">_xlfn.NORM.INV(L74,Satokasvi!$H$8,Satokasvi!$I$8)*_xlfn.BINOM.INV(1,(1-Satokasvi!$H$15),L74)</f>
        <v>3170.9844005213013</v>
      </c>
      <c r="AM74" s="5">
        <f ca="1">_xlfn.NORM.INV(M74,Satokasvi!$H$8,Satokasvi!$I$8)*_xlfn.BINOM.INV(1,(1-Satokasvi!$H$15),M74)</f>
        <v>3161.1743498805599</v>
      </c>
      <c r="AN74" s="5">
        <f ca="1">_xlfn.NORM.INV(N74,Satokasvi!$H$8,Satokasvi!$I$8)*_xlfn.BINOM.INV(1,(1-Satokasvi!$H$15),N74)</f>
        <v>4103.5237990841151</v>
      </c>
      <c r="AO74" s="5">
        <f ca="1">_xlfn.NORM.INV(O74,Satokasvi!$H$8,Satokasvi!$I$8)*_xlfn.BINOM.INV(1,(1-Satokasvi!$H$15),O74)</f>
        <v>3171.1990689084537</v>
      </c>
      <c r="AP74" s="5">
        <f ca="1">_xlfn.NORM.INV(P74,Satokasvi!$H$8,Satokasvi!$I$8)*_xlfn.BINOM.INV(1,(1-Satokasvi!$H$15),P74)</f>
        <v>3288.2020879154616</v>
      </c>
      <c r="AQ74" s="5">
        <f ca="1">_xlfn.NORM.INV(Q74,Satokasvi!$H$8,Satokasvi!$I$8)*_xlfn.BINOM.INV(1,(1-Satokasvi!$H$15),Q74)</f>
        <v>3694.4449090232447</v>
      </c>
      <c r="AR74" s="5">
        <f ca="1">_xlfn.NORM.INV(R74,Satokasvi!$H$8,Satokasvi!$I$8)*_xlfn.BINOM.INV(1,(1-Satokasvi!$H$15),R74)</f>
        <v>3675.8662383641745</v>
      </c>
      <c r="AS74" s="5">
        <f ca="1">_xlfn.NORM.INV(S74,Satokasvi!$H$8,Satokasvi!$I$8)*_xlfn.BINOM.INV(1,(1-Satokasvi!$H$15),S74)</f>
        <v>3565.016939568859</v>
      </c>
      <c r="AT74" s="5">
        <f ca="1">_xlfn.NORM.INV(T74,Satokasvi!$H$8,Satokasvi!$I$8)*_xlfn.BINOM.INV(1,(1-Satokasvi!$H$15),T74)</f>
        <v>3161.0713223631997</v>
      </c>
      <c r="AU74" s="5">
        <f ca="1">_xlfn.NORM.INV(U74,Satokasvi!$H$8,Satokasvi!$I$8)*_xlfn.BINOM.INV(1,(1-Satokasvi!$H$15),U74)</f>
        <v>3785.1031469258223</v>
      </c>
      <c r="AV74" s="5">
        <f ca="1">_xlfn.NORM.INV(V74,Satokasvi!$H$8,Satokasvi!$I$8)*_xlfn.BINOM.INV(1,(1-Satokasvi!$H$15),V74)</f>
        <v>3984.568436845726</v>
      </c>
      <c r="AW74" s="5">
        <f ca="1">_xlfn.NORM.INV(W74,Satokasvi!$H$8,Satokasvi!$I$8)*_xlfn.BINOM.INV(1,(1-Satokasvi!$H$15),W74)</f>
        <v>3608.2068444733964</v>
      </c>
      <c r="AX74" s="5">
        <f ca="1">_xlfn.NORM.INV(X74,Satokasvi!$H$8,Satokasvi!$I$8)*_xlfn.BINOM.INV(1,(1-Satokasvi!$H$15),X74)</f>
        <v>3455.2495207853112</v>
      </c>
      <c r="AY74" s="5">
        <f ca="1">_xlfn.NORM.INV(Y74,Satokasvi!$H$8,Satokasvi!$I$8)*_xlfn.BINOM.INV(1,(1-Satokasvi!$H$15),Y74)</f>
        <v>3462.5992654571096</v>
      </c>
      <c r="AZ74" s="5">
        <f ca="1">_xlfn.NORM.INV(Z74,Satokasvi!$H$8,Satokasvi!$I$8)*_xlfn.BINOM.INV(1,(1-Satokasvi!$H$15),Z74)</f>
        <v>3262.236572066342</v>
      </c>
      <c r="BB74" s="5">
        <f ca="1">IF(C$11="x",0,_xlfn.NORM.INV(B74,Satokasvi!$H$8,Satokasvi!$I$8)*IF(C$8="x",(1+Toimenpiteet!$C$7),1)*IF(C$9="x",(1+Toimenpiteet!$C$34),1)*(1+C$30)*_xlfn.BINOM.INV(1,(1-(Satokasvi!$H$15*(1+C$41))),B74))</f>
        <v>2516.1537136721331</v>
      </c>
      <c r="BC74" s="5">
        <f ca="1">IF(D$11="x",0,_xlfn.NORM.INV(C74,Satokasvi!$H$8,Satokasvi!$I$8)*IF(D$8="x",(1+Toimenpiteet!$C$7),1)*IF(D$9="x",(1+Toimenpiteet!$C$34),1)*(1+D$30)*_xlfn.BINOM.INV(1,(1-(Satokasvi!$H$15*(1+D$41))),C74))</f>
        <v>2430.9429720065264</v>
      </c>
      <c r="BD74" s="5">
        <f ca="1">IF(E$11="x",0,_xlfn.NORM.INV(D74,Satokasvi!$H$8,Satokasvi!$I$8)*IF(E$8="x",(1+Toimenpiteet!$C$7),1)*IF(E$9="x",(1+Toimenpiteet!$C$34),1)*(1+E$30)*_xlfn.BINOM.INV(1,(1-(Satokasvi!$H$15*(1+E$41))),D74))</f>
        <v>2429.0631765574253</v>
      </c>
      <c r="BE74" s="5">
        <f ca="1">IF(F$11="x",0,_xlfn.NORM.INV(E74,Satokasvi!$H$8,Satokasvi!$I$8)*IF(F$8="x",(1+Toimenpiteet!$C$7),1)*IF(F$9="x",(1+Toimenpiteet!$C$34),1)*(1+F$30)*_xlfn.BINOM.INV(1,(1-(Satokasvi!$H$15*(1+F$41))),E74))</f>
        <v>2584.9638684081879</v>
      </c>
      <c r="BF74" s="5">
        <f ca="1">IF(G$11="x",0,_xlfn.NORM.INV(F74,Satokasvi!$H$8,Satokasvi!$I$8)*IF(G$8="x",(1+Toimenpiteet!$C$7),1)*IF(G$9="x",(1+Toimenpiteet!$C$34),1)*(1+G$30)*_xlfn.BINOM.INV(1,(1-(Satokasvi!$H$15*(1+G$41))),F74))</f>
        <v>2626.9060001545704</v>
      </c>
      <c r="BG74" s="5">
        <f ca="1">IF(H$11="x",0,_xlfn.NORM.INV(G74,Satokasvi!$H$8,Satokasvi!$I$8)*IF(H$8="x",(1+Toimenpiteet!$C$7),1)*IF(H$9="x",(1+Toimenpiteet!$C$34),1)*(1+H$30)*_xlfn.BINOM.INV(1,(1-(Satokasvi!$H$15*(1+H$41))),G74))</f>
        <v>2945.1325075096574</v>
      </c>
      <c r="BH74" s="5">
        <f ca="1">IF(I$11="x",0,_xlfn.NORM.INV(H74,Satokasvi!$H$8,Satokasvi!$I$8)*IF(I$8="x",(1+Toimenpiteet!$C$7),1)*IF(I$9="x",(1+Toimenpiteet!$C$34),1)*(1+I$30)*_xlfn.BINOM.INV(1,(1-(Satokasvi!$H$15*(1+I$41))),H74))</f>
        <v>2432.4303841523415</v>
      </c>
      <c r="BI74" s="5">
        <f ca="1">IF(J$11="x",0,_xlfn.NORM.INV(I74,Satokasvi!$H$8,Satokasvi!$I$8)*IF(J$8="x",(1+Toimenpiteet!$C$7),1)*IF(J$9="x",(1+Toimenpiteet!$C$34),1)*(1+J$30)*_xlfn.BINOM.INV(1,(1-(Satokasvi!$H$15*(1+J$41))),I74))</f>
        <v>2371.7861450441787</v>
      </c>
      <c r="BJ74" s="5">
        <f ca="1">IF(K$11="x",0,_xlfn.NORM.INV(J74,Satokasvi!$H$8,Satokasvi!$I$8)*IF(K$8="x",(1+Toimenpiteet!$C$7),1)*IF(K$9="x",(1+Toimenpiteet!$C$34),1)*(1+K$30)*_xlfn.BINOM.INV(1,(1-(Satokasvi!$H$15*(1+K$41))),J74))</f>
        <v>2738.0131129705396</v>
      </c>
      <c r="BK74" s="5">
        <f ca="1">IF(L$11="x",0,_xlfn.NORM.INV(K74,Satokasvi!$H$8,Satokasvi!$I$8)*IF(L$8="x",(1+Toimenpiteet!$C$7),1)*IF(L$9="x",(1+Toimenpiteet!$C$34),1)*(1+L$30)*_xlfn.BINOM.INV(1,(1-(Satokasvi!$H$15*(1+L$41))),K74))</f>
        <v>2899.0056166975755</v>
      </c>
      <c r="BL74" s="5">
        <f ca="1">IF(M$11="x",0,_xlfn.NORM.INV(L74,Satokasvi!$H$8,Satokasvi!$I$8)*IF(M$8="x",(1+Toimenpiteet!$C$7),1)*IF(M$9="x",(1+Toimenpiteet!$C$34),1)*(1+M$30)*_xlfn.BINOM.INV(1,(1-(Satokasvi!$H$15*(1+M$41))),L74))</f>
        <v>2363.0175752684736</v>
      </c>
      <c r="BM74" s="5">
        <f ca="1">IF(N$11="x",0,_xlfn.NORM.INV(M74,Satokasvi!$H$8,Satokasvi!$I$8)*IF(N$8="x",(1+Toimenpiteet!$C$7),1)*IF(N$9="x",(1+Toimenpiteet!$C$34),1)*(1+N$30)*_xlfn.BINOM.INV(1,(1-(Satokasvi!$H$15*(1+N$41))),M74))</f>
        <v>2355.7071255309934</v>
      </c>
      <c r="BN74" s="5">
        <f ca="1">IF(O$11="x",0,_xlfn.NORM.INV(N74,Satokasvi!$H$8,Satokasvi!$I$8)*IF(O$8="x",(1+Toimenpiteet!$C$7),1)*IF(O$9="x",(1+Toimenpiteet!$C$34),1)*(1+O$30)*_xlfn.BINOM.INV(1,(1-(Satokasvi!$H$15*(1+O$41))),N74))</f>
        <v>3057.9459350774823</v>
      </c>
      <c r="BO74" s="5">
        <f ca="1">IF(P$11="x",0,_xlfn.NORM.INV(O74,Satokasvi!$H$8,Satokasvi!$I$8)*IF(P$8="x",(1+Toimenpiteet!$C$7),1)*IF(P$9="x",(1+Toimenpiteet!$C$34),1)*(1+P$30)*_xlfn.BINOM.INV(1,(1-(Satokasvi!$H$15*(1+P$41))),O74))</f>
        <v>2363.1775461505799</v>
      </c>
      <c r="BP74" s="5">
        <f ca="1">IF(Q$11="x",0,_xlfn.NORM.INV(P74,Satokasvi!$H$8,Satokasvi!$I$8)*IF(Q$8="x",(1+Toimenpiteet!$C$7),1)*IF(Q$9="x",(1+Toimenpiteet!$C$34),1)*(1+Q$30)*_xlfn.BINOM.INV(1,(1-(Satokasvi!$H$15*(1+Q$41))),P74))</f>
        <v>2450.368195914602</v>
      </c>
      <c r="BQ74" s="5">
        <f ca="1">IF(R$11="x",0,_xlfn.NORM.INV(Q74,Satokasvi!$H$8,Satokasvi!$I$8)*IF(R$8="x",(1+Toimenpiteet!$C$7),1)*IF(R$9="x",(1+Toimenpiteet!$C$34),1)*(1+R$30)*_xlfn.BINOM.INV(1,(1-(Satokasvi!$H$15*(1+R$41))),Q74))</f>
        <v>2753.1003462041217</v>
      </c>
      <c r="BR74" s="5">
        <f ca="1">IF(S$11="x",0,_xlfn.NORM.INV(R74,Satokasvi!$H$8,Satokasvi!$I$8)*IF(S$8="x",(1+Toimenpiteet!$C$7),1)*IF(S$9="x",(1+Toimenpiteet!$C$34),1)*(1+S$30)*_xlfn.BINOM.INV(1,(1-(Satokasvi!$H$15*(1+S$41))),R74))</f>
        <v>2739.2555208289828</v>
      </c>
      <c r="BS74" s="5">
        <f ca="1">IF(T$11="x",0,_xlfn.NORM.INV(S74,Satokasvi!$H$8,Satokasvi!$I$8)*IF(T$8="x",(1+Toimenpiteet!$C$7),1)*IF(T$9="x",(1+Toimenpiteet!$C$34),1)*(1+T$30)*_xlfn.BINOM.INV(1,(1-(Satokasvi!$H$15*(1+T$41))),S74))</f>
        <v>2656.6506233667137</v>
      </c>
      <c r="BT74" s="5">
        <f ca="1">IF(U$11="x",0,_xlfn.NORM.INV(T74,Satokasvi!$H$8,Satokasvi!$I$8)*IF(U$8="x",(1+Toimenpiteet!$C$7),1)*IF(U$9="x",(1+Toimenpiteet!$C$34),1)*(1+U$30)*_xlfn.BINOM.INV(1,(1-(Satokasvi!$H$15*(1+U$41))),T74))</f>
        <v>2355.6303494250565</v>
      </c>
      <c r="BU74" s="5">
        <f ca="1">IF(V$11="x",0,_xlfn.NORM.INV(U74,Satokasvi!$H$8,Satokasvi!$I$8)*IF(V$8="x",(1+Toimenpiteet!$C$7),1)*IF(V$9="x",(1+Toimenpiteet!$C$34),1)*(1+V$30)*_xlfn.BINOM.INV(1,(1-(Satokasvi!$H$15*(1+V$41))),U74))</f>
        <v>2820.6588650891231</v>
      </c>
      <c r="BV74" s="5">
        <f ca="1">IF(W$11="x",0,_xlfn.NORM.INV(V74,Satokasvi!$H$8,Satokasvi!$I$8)*IF(W$8="x",(1+Toimenpiteet!$C$7),1)*IF(W$9="x",(1+Toimenpiteet!$C$34),1)*(1+W$30)*_xlfn.BINOM.INV(1,(1-(Satokasvi!$H$15*(1+W$41))),V74))</f>
        <v>2969.3003991374353</v>
      </c>
      <c r="BW74" s="5">
        <f ca="1">IF(X$11="x",0,_xlfn.NORM.INV(W74,Satokasvi!$H$8,Satokasvi!$I$8)*IF(X$8="x",(1+Toimenpiteet!$C$7),1)*IF(X$9="x",(1+Toimenpiteet!$C$34),1)*(1+X$30)*_xlfn.BINOM.INV(1,(1-(Satokasvi!$H$15*(1+X$41))),W74))</f>
        <v>2688.8357405015749</v>
      </c>
      <c r="BX74" s="5">
        <f ca="1">IF(Y$11="x",0,_xlfn.NORM.INV(X74,Satokasvi!$H$8,Satokasvi!$I$8)*IF(Y$8="x",(1+Toimenpiteet!$C$7),1)*IF(Y$9="x",(1+Toimenpiteet!$C$34),1)*(1+Y$30)*_xlfn.BINOM.INV(1,(1-(Satokasvi!$H$15*(1+Y$41))),X74))</f>
        <v>2574.8519428892141</v>
      </c>
      <c r="BY74" s="5">
        <f ca="1">IF(Z$11="x",0,_xlfn.NORM.INV(Y74,Satokasvi!$H$8,Satokasvi!$I$8)*IF(Z$8="x",(1+Toimenpiteet!$C$7),1)*IF(Z$9="x",(1+Toimenpiteet!$C$34),1)*(1+Z$30)*_xlfn.BINOM.INV(1,(1-(Satokasvi!$H$15*(1+Z$41))),Y74))</f>
        <v>2580.3289726186385</v>
      </c>
      <c r="BZ74" s="5">
        <f ca="1">IF(AA$11="x",0,_xlfn.NORM.INV(Z74,Satokasvi!$H$8,Satokasvi!$I$8)*IF(AA$8="x",(1+Toimenpiteet!$C$7),1)*IF(AA$9="x",(1+Toimenpiteet!$C$34),1)*(1+AA$30)*_xlfn.BINOM.INV(1,(1-(Satokasvi!$H$15*(1+AA$41))),Z74))</f>
        <v>2431.0186935038382</v>
      </c>
      <c r="CB74" s="27">
        <f ca="1">_xlfn.NORM.INV(RAND(),Satokasvi!$H$13,Satokasvi!$I$13)</f>
        <v>136.36073837881631</v>
      </c>
      <c r="CC74" s="27">
        <f ca="1">_xlfn.NORM.INV(RAND(),Satokasvi!$H$13,Satokasvi!$I$13)</f>
        <v>206.78806043027478</v>
      </c>
      <c r="CD74" s="27">
        <f ca="1">_xlfn.NORM.INV(RAND(),Satokasvi!$H$13,Satokasvi!$I$13)</f>
        <v>238.54219906381465</v>
      </c>
      <c r="CE74" s="27">
        <f ca="1">_xlfn.NORM.INV(RAND(),Satokasvi!$H$13,Satokasvi!$I$13)</f>
        <v>253.10710369447699</v>
      </c>
      <c r="CF74" s="27">
        <f ca="1">_xlfn.NORM.INV(RAND(),Satokasvi!$H$13,Satokasvi!$I$13)</f>
        <v>199.21299936587141</v>
      </c>
      <c r="CG74" s="27">
        <f ca="1">_xlfn.NORM.INV(RAND(),Satokasvi!$H$13,Satokasvi!$I$13)</f>
        <v>216.43295567425338</v>
      </c>
      <c r="CH74" s="27">
        <f ca="1">_xlfn.NORM.INV(RAND(),Satokasvi!$H$13,Satokasvi!$I$13)</f>
        <v>147.4310939323064</v>
      </c>
      <c r="CI74" s="27">
        <f ca="1">_xlfn.NORM.INV(RAND(),Satokasvi!$H$13,Satokasvi!$I$13)</f>
        <v>244.46073402641349</v>
      </c>
      <c r="CJ74" s="27">
        <f ca="1">_xlfn.NORM.INV(RAND(),Satokasvi!$H$13,Satokasvi!$I$13)</f>
        <v>288.95043143296937</v>
      </c>
      <c r="CK74" s="27">
        <f ca="1">_xlfn.NORM.INV(RAND(),Satokasvi!$H$13,Satokasvi!$I$13)</f>
        <v>242.41672358244858</v>
      </c>
      <c r="CL74" s="27">
        <f ca="1">_xlfn.NORM.INV(RAND(),Satokasvi!$H$13,Satokasvi!$I$13)</f>
        <v>276.66289229289549</v>
      </c>
      <c r="CM74" s="27">
        <f ca="1">_xlfn.NORM.INV(RAND(),Satokasvi!$H$13,Satokasvi!$I$13)</f>
        <v>222.44238989847412</v>
      </c>
      <c r="CN74" s="27">
        <f ca="1">_xlfn.NORM.INV(RAND(),Satokasvi!$H$13,Satokasvi!$I$13)</f>
        <v>216.67359710728442</v>
      </c>
      <c r="CO74" s="27">
        <f ca="1">_xlfn.NORM.INV(RAND(),Satokasvi!$H$13,Satokasvi!$I$13)</f>
        <v>299.43442799234469</v>
      </c>
      <c r="CP74" s="27">
        <f ca="1">_xlfn.NORM.INV(RAND(),Satokasvi!$H$13,Satokasvi!$I$13)</f>
        <v>136.98077252058167</v>
      </c>
      <c r="CQ74" s="27">
        <f ca="1">_xlfn.NORM.INV(RAND(),Satokasvi!$H$13,Satokasvi!$I$13)</f>
        <v>200.11907145693013</v>
      </c>
      <c r="CR74" s="27">
        <f ca="1">_xlfn.NORM.INV(RAND(),Satokasvi!$H$13,Satokasvi!$I$13)</f>
        <v>158.17710598375658</v>
      </c>
      <c r="CS74" s="27">
        <f ca="1">_xlfn.NORM.INV(RAND(),Satokasvi!$H$13,Satokasvi!$I$13)</f>
        <v>225.71442353353814</v>
      </c>
      <c r="CT74" s="27">
        <f ca="1">_xlfn.NORM.INV(RAND(),Satokasvi!$H$13,Satokasvi!$I$13)</f>
        <v>235.49591207462703</v>
      </c>
      <c r="CU74" s="27">
        <f ca="1">_xlfn.NORM.INV(RAND(),Satokasvi!$H$13,Satokasvi!$I$13)</f>
        <v>177.43412431192849</v>
      </c>
      <c r="CV74" s="27">
        <f ca="1">_xlfn.NORM.INV(RAND(),Satokasvi!$H$13,Satokasvi!$I$13)</f>
        <v>166.97209060953293</v>
      </c>
      <c r="CW74" s="27">
        <f ca="1">_xlfn.NORM.INV(RAND(),Satokasvi!$H$13,Satokasvi!$I$13)</f>
        <v>128.03332075391069</v>
      </c>
      <c r="CX74" s="27">
        <f ca="1">_xlfn.NORM.INV(RAND(),Satokasvi!$H$13,Satokasvi!$I$13)</f>
        <v>108.5376322217478</v>
      </c>
      <c r="CY74" s="27">
        <f ca="1">_xlfn.NORM.INV(RAND(),Satokasvi!$H$13,Satokasvi!$I$13)</f>
        <v>260.56103694990657</v>
      </c>
      <c r="CZ74" s="27">
        <f ca="1">_xlfn.NORM.INV(RAND(),Satokasvi!$H$13,Satokasvi!$I$13)</f>
        <v>204.7510473161467</v>
      </c>
      <c r="DB74" s="29">
        <f ca="1">(AB74*(CB74/1000)+(Satokasvi!$E$28-Satokasvi!$E$7))/(1+$C$13)^DB$61</f>
        <v>108.95299552396011</v>
      </c>
      <c r="DC74" s="29">
        <f ca="1">(AC74*(CC74/1000)+(Satokasvi!$E$28-Satokasvi!$E$7))/(1+$C$13)^DC$61</f>
        <v>308.7387665438406</v>
      </c>
      <c r="DD74" s="29">
        <f ca="1">(AD74*(CD74/1000)+(Satokasvi!$E$28-Satokasvi!$E$7))/(1+$C$13)^DD$61</f>
        <v>390.96406278229318</v>
      </c>
      <c r="DE74" s="29">
        <f ca="1">(AE74*(CE74/1000)+(Satokasvi!$E$28-Satokasvi!$E$7))/(1+$C$13)^DE$61</f>
        <v>464.64424807569083</v>
      </c>
      <c r="DF74" s="29">
        <f ca="1">(AF74*(CF74/1000)+(Satokasvi!$E$28-Satokasvi!$E$7))/(1+$C$13)^DF$61</f>
        <v>294.36191778703653</v>
      </c>
      <c r="DG74" s="29">
        <f ca="1">(AG74*(CG74/1000)+(Satokasvi!$E$28-Satokasvi!$E$7))/(1+$C$13)^DG$61</f>
        <v>414.02935027641769</v>
      </c>
      <c r="DH74" s="29">
        <f ca="1">(AH74*(CH74/1000)+(Satokasvi!$E$28-Satokasvi!$E$7))/(1+$C$13)^DH$61</f>
        <v>97.761567359814038</v>
      </c>
      <c r="DI74" s="29">
        <f ca="1">(AI74*(CI74/1000)+(Satokasvi!$E$28-Satokasvi!$E$7))/(1+$C$13)^DI$61</f>
        <v>329.22918259962051</v>
      </c>
      <c r="DJ74" s="29">
        <f ca="1">(AJ74*(CJ74/1000)+(Satokasvi!$E$28-Satokasvi!$E$7))/(1+$C$13)^DJ$61</f>
        <v>536.99861550640651</v>
      </c>
      <c r="DK74" s="29">
        <f ca="1">(AK74*(CK74/1000)+(Satokasvi!$E$28-Satokasvi!$E$7))/(1+$C$13)^DK$61</f>
        <v>433.10643664120232</v>
      </c>
      <c r="DL74" s="29">
        <f ca="1">(AL74*(CL74/1000)+(Satokasvi!$E$28-Satokasvi!$E$7))/(1+$C$13)^DL$61</f>
        <v>372.98156516981607</v>
      </c>
      <c r="DM74" s="29">
        <f ca="1">(AM74*(CM74/1000)+(Satokasvi!$E$28-Satokasvi!$E$7))/(1+$C$13)^DM$61</f>
        <v>239.99759036039799</v>
      </c>
      <c r="DN74" s="29">
        <f ca="1">(AN74*(CN74/1000)+(Satokasvi!$E$28-Satokasvi!$E$7))/(1+$C$13)^DN$61</f>
        <v>359.62760509026867</v>
      </c>
      <c r="DO74" s="29">
        <f ca="1">(AO74*(CO74/1000)+(Satokasvi!$E$28-Satokasvi!$E$7))/(1+$C$13)^DO$61</f>
        <v>389.11158100378935</v>
      </c>
      <c r="DP74" s="29">
        <f ca="1">(AP74*(CP74/1000)+(Satokasvi!$E$28-Satokasvi!$E$7))/(1+$C$13)^DP$61</f>
        <v>57.395592008946259</v>
      </c>
      <c r="DQ74" s="29">
        <f ca="1">(AQ74*(CQ74/1000)+(Satokasvi!$E$28-Satokasvi!$E$7))/(1+$C$13)^DQ$61</f>
        <v>235.76205312355216</v>
      </c>
      <c r="DR74" s="29">
        <f ca="1">(AR74*(CR74/1000)+(Satokasvi!$E$28-Satokasvi!$E$7))/(1+$C$13)^DR$61</f>
        <v>133.36854484575971</v>
      </c>
      <c r="DS74" s="29">
        <f ca="1">(AS74*(CS74/1000)+(Satokasvi!$E$28-Satokasvi!$E$7))/(1+$C$13)^DS$61</f>
        <v>260.61273920452925</v>
      </c>
      <c r="DT74" s="29">
        <f ca="1">(AT74*(CT74/1000)+(Satokasvi!$E$28-Satokasvi!$E$7))/(1+$C$13)^DT$61</f>
        <v>218.65871151116605</v>
      </c>
      <c r="DU74" s="29">
        <f ca="1">(AU74*(CU74/1000)+(Satokasvi!$E$28-Satokasvi!$E$7))/(1+$C$13)^DU$61</f>
        <v>171.97526727193011</v>
      </c>
      <c r="DV74" s="29">
        <f ca="1">(AV74*(CV74/1000)+(Satokasvi!$E$28-Satokasvi!$E$7))/(1+$C$13)^DV$61</f>
        <v>163.58254585307202</v>
      </c>
      <c r="DW74" s="29">
        <f ca="1">(AW74*(CW74/1000)+(Satokasvi!$E$28-Satokasvi!$E$7))/(1+$C$13)^DW$61</f>
        <v>52.695853364694159</v>
      </c>
      <c r="DX74" s="29">
        <f ca="1">(AX74*(CX74/1000)+(Satokasvi!$E$28-Satokasvi!$E$7))/(1+$C$13)^DX$61</f>
        <v>7.1061499672292578</v>
      </c>
      <c r="DY74" s="29">
        <f ca="1">(AY74*(CY74/1000)+(Satokasvi!$E$28-Satokasvi!$E$7))/(1+$C$13)^DY$61</f>
        <v>266.24361681758546</v>
      </c>
      <c r="DZ74" s="29">
        <f ca="1">(AZ74*(CZ74/1000)+(Satokasvi!$E$28-Satokasvi!$E$7))/(1+$C$13)^DZ$61</f>
        <v>146.59928848056572</v>
      </c>
      <c r="EB74" s="29">
        <f ca="1">IF(C$11="x",Toimenpiteet!$E$115,BB74*(CB74/1000)+(Satokasvi!$E$28-Satokasvi!$E$7)+IF(C$8="x",Toimenpiteet!$E$29,0)+IF(C$9="x",Toimenpiteet!$E$60,0)+IF(C$10="x",Toimenpiteet!$E$88,0))/(1+$C$13)^EB$61</f>
        <v>111.84910511741052</v>
      </c>
      <c r="EC74" s="29">
        <f ca="1">IF(D$11="x",Toimenpiteet!$E$115,BC74*(CC74/1000)+(Satokasvi!$E$28-Satokasvi!$E$7)+IF(D$8="x",Toimenpiteet!$E$29,0)+IF(D$9="x",Toimenpiteet!$E$60,0)+IF(D$10="x",Toimenpiteet!$E$88,0))/(1+$C$13)^EC$61</f>
        <v>259.01591309061871</v>
      </c>
      <c r="ED74" s="29">
        <f ca="1">IF(E$11="x",Toimenpiteet!$E$115,BD74*(CD74/1000)+(Satokasvi!$E$28-Satokasvi!$E$7)+IF(E$8="x",Toimenpiteet!$E$29,0)+IF(E$9="x",Toimenpiteet!$E$60,0)+IF(E$10="x",Toimenpiteet!$E$88,0))/(1+$C$13)^ED$61</f>
        <v>321.70347378708806</v>
      </c>
      <c r="EE74" s="29">
        <f ca="1">IF(F$11="x",Toimenpiteet!$E$115,BE74*(CE74/1000)+(Satokasvi!$E$28-Satokasvi!$E$7)+IF(F$8="x",Toimenpiteet!$E$29,0)+IF(F$9="x",Toimenpiteet!$E$60,0)+IF(F$10="x",Toimenpiteet!$E$88,0))/(1+$C$13)^EE$61</f>
        <v>378.82663742780267</v>
      </c>
      <c r="EF74" s="29">
        <f ca="1">IF(G$11="x",Toimenpiteet!$E$115,BF74*(CF74/1000)+(Satokasvi!$E$28-Satokasvi!$E$7)+IF(G$8="x",Toimenpiteet!$E$29,0)+IF(G$9="x",Toimenpiteet!$E$60,0)+IF(G$10="x",Toimenpiteet!$E$88,0))/(1+$C$13)^EF$61</f>
        <v>254.82655904418019</v>
      </c>
      <c r="EG74" s="29">
        <f ca="1">IF(H$11="x",Toimenpiteet!$E$115,BG74*(CG74/1000)+(Satokasvi!$E$28-Satokasvi!$E$7)+IF(H$8="x",Toimenpiteet!$E$29,0)+IF(H$9="x",Toimenpiteet!$E$60,0)+IF(H$10="x",Toimenpiteet!$E$88,0))/(1+$C$13)^EG$61</f>
        <v>342.96967950489955</v>
      </c>
      <c r="EH74" s="29">
        <f ca="1">IF(I$11="x",Toimenpiteet!$E$115,BH74*(CH74/1000)+(Satokasvi!$E$28-Satokasvi!$E$7)+IF(I$8="x",Toimenpiteet!$E$29,0)+IF(I$9="x",Toimenpiteet!$E$60,0)+IF(I$10="x",Toimenpiteet!$E$88,0))/(1+$C$13)^EH$61</f>
        <v>106.28396628674041</v>
      </c>
      <c r="EI74" s="29">
        <f ca="1">IF(J$11="x",Toimenpiteet!$E$115,BI74*(CI74/1000)+(Satokasvi!$E$28-Satokasvi!$E$7)+IF(J$8="x",Toimenpiteet!$E$29,0)+IF(J$9="x",Toimenpiteet!$E$60,0)+IF(J$10="x",Toimenpiteet!$E$88,0))/(1+$C$13)^EI$61</f>
        <v>277.79988424237018</v>
      </c>
      <c r="EJ74" s="29">
        <f ca="1">IF(K$11="x",Toimenpiteet!$E$115,BJ74*(CJ74/1000)+(Satokasvi!$E$28-Satokasvi!$E$7)+IF(K$8="x",Toimenpiteet!$E$29,0)+IF(K$9="x",Toimenpiteet!$E$60,0)+IF(K$10="x",Toimenpiteet!$E$88,0))/(1+$C$13)^EJ$61</f>
        <v>431.68427834249349</v>
      </c>
      <c r="EK74" s="29">
        <f ca="1">IF(L$11="x",Toimenpiteet!$E$115,BK74*(CK74/1000)+(Satokasvi!$E$28-Satokasvi!$E$7)+IF(L$8="x",Toimenpiteet!$E$29,0)+IF(L$9="x",Toimenpiteet!$E$60,0)+IF(L$10="x",Toimenpiteet!$E$88,0))/(1+$C$13)^EK$61</f>
        <v>353.34597490261564</v>
      </c>
      <c r="EL74" s="29">
        <f ca="1">IF(M$11="x",Toimenpiteet!$E$115,BL74*(CL74/1000)+(Satokasvi!$E$28-Satokasvi!$E$7)+IF(M$8="x",Toimenpiteet!$E$29,0)+IF(M$9="x",Toimenpiteet!$E$60,0)+IF(M$10="x",Toimenpiteet!$E$88,0))/(1+$C$13)^EL$61</f>
        <v>307.64980247871358</v>
      </c>
      <c r="EM74" s="29">
        <f ca="1">IF(N$11="x",Toimenpiteet!$E$115,BM74*(CM74/1000)+(Satokasvi!$E$28-Satokasvi!$E$7)+IF(N$8="x",Toimenpiteet!$E$29,0)+IF(N$9="x",Toimenpiteet!$E$60,0)+IF(N$10="x",Toimenpiteet!$E$88,0))/(1+$C$13)^EM$61</f>
        <v>207.6849811464391</v>
      </c>
      <c r="EN74" s="29">
        <f ca="1">IF(O$11="x",Toimenpiteet!$E$115,BN74*(CN74/1000)+(Satokasvi!$E$28-Satokasvi!$E$7)+IF(O$8="x",Toimenpiteet!$E$29,0)+IF(O$9="x",Toimenpiteet!$E$60,0)+IF(O$10="x",Toimenpiteet!$E$88,0))/(1+$C$13)^EN$61</f>
        <v>295.99330375003564</v>
      </c>
      <c r="EO74" s="29">
        <f ca="1">IF(P$11="x",Toimenpiteet!$E$115,BO74*(CO74/1000)+(Satokasvi!$E$28-Satokasvi!$E$7)+IF(P$8="x",Toimenpiteet!$E$29,0)+IF(P$9="x",Toimenpiteet!$E$60,0)+IF(P$10="x",Toimenpiteet!$E$88,0))/(1+$C$13)^EO$61</f>
        <v>317.14926320942919</v>
      </c>
      <c r="EP74" s="29">
        <f ca="1">IF(Q$11="x",Toimenpiteet!$E$115,BP74*(CP74/1000)+(Satokasvi!$E$28-Satokasvi!$E$7)+IF(Q$8="x",Toimenpiteet!$E$29,0)+IF(Q$9="x",Toimenpiteet!$E$60,0)+IF(Q$10="x",Toimenpiteet!$E$88,0))/(1+$C$13)^EP$61</f>
        <v>69.162761228567078</v>
      </c>
      <c r="EQ74" s="29">
        <f ca="1">IF(R$11="x",Toimenpiteet!$E$115,BQ74*(CQ74/1000)+(Satokasvi!$E$28-Satokasvi!$E$7)+IF(R$8="x",Toimenpiteet!$E$29,0)+IF(R$9="x",Toimenpiteet!$E$60,0)+IF(R$10="x",Toimenpiteet!$E$88,0))/(1+$C$13)^EQ$61</f>
        <v>201.31276166097234</v>
      </c>
      <c r="ER74" s="29">
        <f ca="1">IF(S$11="x",Toimenpiteet!$E$115,BR74*(CR74/1000)+(Satokasvi!$E$28-Satokasvi!$E$7)+IF(S$8="x",Toimenpiteet!$E$29,0)+IF(S$9="x",Toimenpiteet!$E$60,0)+IF(S$10="x",Toimenpiteet!$E$88,0))/(1+$C$13)^ER$61</f>
        <v>124.26282182614872</v>
      </c>
      <c r="ES74" s="29">
        <f ca="1">IF(T$11="x",Toimenpiteet!$E$115,BS74*(CS74/1000)+(Satokasvi!$E$28-Satokasvi!$E$7)+IF(T$8="x",Toimenpiteet!$E$29,0)+IF(T$9="x",Toimenpiteet!$E$60,0)+IF(T$10="x",Toimenpiteet!$E$88,0))/(1+$C$13)^ES$61</f>
        <v>218.36063481549547</v>
      </c>
      <c r="ET74" s="29">
        <f ca="1">IF(U$11="x",Toimenpiteet!$E$115,BT74*(CT74/1000)+(Satokasvi!$E$28-Satokasvi!$E$7)+IF(U$8="x",Toimenpiteet!$E$29,0)+IF(U$9="x",Toimenpiteet!$E$60,0)+IF(U$10="x",Toimenpiteet!$E$88,0))/(1+$C$13)^ET$61</f>
        <v>186.39303643975225</v>
      </c>
      <c r="EU74" s="29">
        <f ca="1">IF(V$11="x",Toimenpiteet!$E$115,BU74*(CU74/1000)+(Satokasvi!$E$28-Satokasvi!$E$7)+IF(V$8="x",Toimenpiteet!$E$29,0)+IF(V$9="x",Toimenpiteet!$E$60,0)+IF(V$10="x",Toimenpiteet!$E$88,0))/(1+$C$13)^EU$61</f>
        <v>150.92156589107276</v>
      </c>
      <c r="EV74" s="29">
        <f ca="1">IF(W$11="x",Toimenpiteet!$E$115,BV74*(CV74/1000)+(Satokasvi!$E$28-Satokasvi!$E$7)+IF(W$8="x",Toimenpiteet!$E$29,0)+IF(W$9="x",Toimenpiteet!$E$60,0)+IF(W$10="x",Toimenpiteet!$E$88,0))/(1+$C$13)^EV$61</f>
        <v>144.00423425711739</v>
      </c>
      <c r="EW74" s="29">
        <f ca="1">IF(X$11="x",Toimenpiteet!$E$115,BW74*(CW74/1000)+(Satokasvi!$E$28-Satokasvi!$E$7)+IF(X$8="x",Toimenpiteet!$E$29,0)+IF(X$9="x",Toimenpiteet!$E$60,0)+IF(X$10="x",Toimenpiteet!$E$88,0))/(1+$C$13)^EW$61</f>
        <v>60.727708264659526</v>
      </c>
      <c r="EX74" s="29">
        <f ca="1">IF(Y$11="x",Toimenpiteet!$E$115,BX74*(CX74/1000)+(Satokasvi!$E$28-Satokasvi!$E$7)+IF(Y$8="x",Toimenpiteet!$E$29,0)+IF(Y$9="x",Toimenpiteet!$E$60,0)+IF(Y$10="x",Toimenpiteet!$E$88,0))/(1+$C$13)^EX$61</f>
        <v>26.129248914112686</v>
      </c>
      <c r="EY74" s="29">
        <f ca="1">IF(Z$11="x",Toimenpiteet!$E$115,BY74*(CY74/1000)+(Satokasvi!$E$28-Satokasvi!$E$7)+IF(Z$8="x",Toimenpiteet!$E$29,0)+IF(Z$9="x",Toimenpiteet!$E$60,0)+IF(Z$10="x",Toimenpiteet!$E$88,0))/(1+$C$13)^EY$61</f>
        <v>218.63168107628363</v>
      </c>
      <c r="EZ74" s="29">
        <f ca="1">IF(AA$11="x",Toimenpiteet!$E$115,BZ74*(CZ74/1000)+(Satokasvi!$E$28-Satokasvi!$E$7)+IF(AA$8="x",Toimenpiteet!$E$29,0)+IF(AA$9="x",Toimenpiteet!$E$60,0)+IF(AA$10="x",Toimenpiteet!$E$88,0))/(1+$C$13)^EZ$61</f>
        <v>128.88359348816309</v>
      </c>
      <c r="FA74" s="29"/>
      <c r="FB74" s="29">
        <f t="shared" ca="1" si="48"/>
        <v>108.95299552396011</v>
      </c>
      <c r="FC74" s="29">
        <f t="shared" ca="1" si="49"/>
        <v>417.69176206780071</v>
      </c>
      <c r="FD74" s="29">
        <f t="shared" ca="1" si="50"/>
        <v>808.65582485009395</v>
      </c>
      <c r="FE74" s="29">
        <f t="shared" ca="1" si="51"/>
        <v>1273.3000729257847</v>
      </c>
      <c r="FF74" s="29">
        <f t="shared" ca="1" si="52"/>
        <v>1567.6619907128211</v>
      </c>
      <c r="FG74" s="29">
        <f t="shared" ca="1" si="53"/>
        <v>1981.6913409892388</v>
      </c>
      <c r="FH74" s="29">
        <f t="shared" ca="1" si="54"/>
        <v>2079.4529083490529</v>
      </c>
      <c r="FI74" s="29">
        <f t="shared" ca="1" si="55"/>
        <v>2408.6820909486732</v>
      </c>
      <c r="FJ74" s="29">
        <f t="shared" ca="1" si="56"/>
        <v>2945.6807064550799</v>
      </c>
      <c r="FK74" s="29">
        <f t="shared" ca="1" si="57"/>
        <v>3378.7871430962823</v>
      </c>
      <c r="FL74" s="29">
        <f t="shared" ca="1" si="58"/>
        <v>3751.7687082660982</v>
      </c>
      <c r="FM74" s="29">
        <f t="shared" ca="1" si="59"/>
        <v>3991.7662986264963</v>
      </c>
      <c r="FN74" s="29">
        <f t="shared" ca="1" si="60"/>
        <v>4351.3939037167647</v>
      </c>
      <c r="FO74" s="29">
        <f t="shared" ca="1" si="61"/>
        <v>4740.5054847205538</v>
      </c>
      <c r="FP74" s="29">
        <f t="shared" ca="1" si="62"/>
        <v>4797.9010767295003</v>
      </c>
      <c r="FQ74" s="29">
        <f t="shared" ca="1" si="63"/>
        <v>5033.6631298530529</v>
      </c>
      <c r="FR74" s="29">
        <f t="shared" ca="1" si="64"/>
        <v>5167.0316746988128</v>
      </c>
      <c r="FS74" s="29">
        <f t="shared" ca="1" si="65"/>
        <v>5427.644413903342</v>
      </c>
      <c r="FT74" s="29">
        <f t="shared" ca="1" si="66"/>
        <v>5646.303125414508</v>
      </c>
      <c r="FU74" s="29">
        <f t="shared" ca="1" si="67"/>
        <v>5818.2783926864386</v>
      </c>
      <c r="FV74" s="29">
        <f t="shared" ca="1" si="68"/>
        <v>5981.8609385395102</v>
      </c>
      <c r="FW74" s="29">
        <f t="shared" ca="1" si="69"/>
        <v>6034.5567919042041</v>
      </c>
      <c r="FX74" s="29">
        <f t="shared" ca="1" si="70"/>
        <v>6041.6629418714338</v>
      </c>
      <c r="FY74" s="29">
        <f t="shared" ca="1" si="71"/>
        <v>6307.9065586890192</v>
      </c>
      <c r="FZ74" s="29">
        <f t="shared" ca="1" si="72"/>
        <v>6454.5058471695847</v>
      </c>
      <c r="GA74" s="29"/>
      <c r="GB74" s="29">
        <f t="shared" ca="1" si="73"/>
        <v>111.84910511741052</v>
      </c>
      <c r="GC74" s="29">
        <f t="shared" ca="1" si="74"/>
        <v>370.86501820802926</v>
      </c>
      <c r="GD74" s="29">
        <f t="shared" ca="1" si="23"/>
        <v>692.56849199511726</v>
      </c>
      <c r="GE74" s="29">
        <f t="shared" ca="1" si="24"/>
        <v>1071.39512942292</v>
      </c>
      <c r="GF74" s="29">
        <f t="shared" ca="1" si="25"/>
        <v>1326.2216884671002</v>
      </c>
      <c r="GG74" s="29">
        <f t="shared" ca="1" si="26"/>
        <v>1669.1913679719996</v>
      </c>
      <c r="GH74" s="29">
        <f t="shared" ca="1" si="27"/>
        <v>1775.4753342587401</v>
      </c>
      <c r="GI74" s="29">
        <f t="shared" ca="1" si="28"/>
        <v>2053.2752185011104</v>
      </c>
      <c r="GJ74" s="29">
        <f t="shared" ca="1" si="29"/>
        <v>2484.959496843604</v>
      </c>
      <c r="GK74" s="29">
        <f t="shared" ca="1" si="30"/>
        <v>2838.3054717462196</v>
      </c>
      <c r="GL74" s="29">
        <f t="shared" ca="1" si="31"/>
        <v>3145.9552742249334</v>
      </c>
      <c r="GM74" s="29">
        <f t="shared" ca="1" si="32"/>
        <v>3353.6402553713724</v>
      </c>
      <c r="GN74" s="29">
        <f t="shared" ca="1" si="33"/>
        <v>3649.6335591214079</v>
      </c>
      <c r="GO74" s="29">
        <f t="shared" ca="1" si="34"/>
        <v>3966.782822330837</v>
      </c>
      <c r="GP74" s="29">
        <f t="shared" ca="1" si="35"/>
        <v>4035.945583559404</v>
      </c>
      <c r="GQ74" s="29">
        <f t="shared" ca="1" si="36"/>
        <v>4237.2583452203762</v>
      </c>
      <c r="GR74" s="29">
        <f t="shared" ca="1" si="37"/>
        <v>4361.5211670465251</v>
      </c>
      <c r="GS74" s="29">
        <f t="shared" ca="1" si="38"/>
        <v>4579.8818018620204</v>
      </c>
      <c r="GT74" s="29">
        <f t="shared" ca="1" si="39"/>
        <v>4766.2748383017724</v>
      </c>
      <c r="GU74" s="29">
        <f t="shared" ca="1" si="40"/>
        <v>4917.196404192845</v>
      </c>
      <c r="GV74" s="29">
        <f t="shared" ca="1" si="41"/>
        <v>5061.2006384499628</v>
      </c>
      <c r="GW74" s="29">
        <f t="shared" ca="1" si="42"/>
        <v>5121.9283467146224</v>
      </c>
      <c r="GX74" s="29">
        <f t="shared" ca="1" si="43"/>
        <v>5148.0575956287348</v>
      </c>
      <c r="GY74" s="29">
        <f t="shared" ca="1" si="44"/>
        <v>5366.6892767050185</v>
      </c>
      <c r="GZ74" s="29">
        <f t="shared" ca="1" si="45"/>
        <v>5495.5728701931812</v>
      </c>
      <c r="HA74" s="29"/>
      <c r="HB74" s="29">
        <f t="shared" ca="1" si="76"/>
        <v>3378.7871430962823</v>
      </c>
      <c r="HC74" s="29">
        <f t="shared" ca="1" si="75"/>
        <v>2838.3054717462196</v>
      </c>
      <c r="HF74" s="60">
        <f t="shared" si="78"/>
        <v>5.5555555555555566E-2</v>
      </c>
      <c r="HG74" s="28">
        <f t="shared" si="79"/>
        <v>5.5555555555555566E-3</v>
      </c>
      <c r="HH74" s="28">
        <f t="shared" si="77"/>
        <v>1.1111111111111113E-2</v>
      </c>
      <c r="HI74" s="28">
        <f t="shared" si="77"/>
        <v>1.666666666666667E-2</v>
      </c>
      <c r="HJ74" s="28">
        <f t="shared" si="77"/>
        <v>2.2222222222222227E-2</v>
      </c>
      <c r="HK74" s="28">
        <f t="shared" si="77"/>
        <v>2.7777777777777783E-2</v>
      </c>
      <c r="HL74" s="28">
        <f t="shared" si="77"/>
        <v>3.333333333333334E-2</v>
      </c>
      <c r="HM74" s="28">
        <f t="shared" si="77"/>
        <v>3.8888888888888896E-2</v>
      </c>
      <c r="HN74" s="28">
        <f t="shared" si="77"/>
        <v>4.4444444444444453E-2</v>
      </c>
      <c r="HO74" s="28">
        <f t="shared" si="77"/>
        <v>5.000000000000001E-2</v>
      </c>
      <c r="HP74" s="28">
        <f t="shared" si="77"/>
        <v>5.5555555555555566E-2</v>
      </c>
      <c r="HQ74" s="28">
        <f t="shared" si="77"/>
        <v>5.5555555555555566E-2</v>
      </c>
      <c r="HR74" s="28">
        <f t="shared" si="77"/>
        <v>5.5555555555555566E-2</v>
      </c>
      <c r="HS74" s="28">
        <f t="shared" si="77"/>
        <v>5.5555555555555566E-2</v>
      </c>
      <c r="HT74" s="28">
        <f t="shared" si="77"/>
        <v>5.5555555555555566E-2</v>
      </c>
      <c r="HU74" s="28">
        <f t="shared" si="77"/>
        <v>5.5555555555555566E-2</v>
      </c>
      <c r="HV74" s="28">
        <f t="shared" si="77"/>
        <v>5.5555555555555566E-2</v>
      </c>
      <c r="HW74" s="28">
        <f t="shared" si="77"/>
        <v>5.5555555555555566E-2</v>
      </c>
      <c r="HX74" s="28">
        <f t="shared" si="77"/>
        <v>5.5555555555555566E-2</v>
      </c>
      <c r="HY74" s="28">
        <f t="shared" si="77"/>
        <v>5.5555555555555566E-2</v>
      </c>
      <c r="HZ74" s="28">
        <f t="shared" si="77"/>
        <v>5.5555555555555566E-2</v>
      </c>
      <c r="IA74" s="28">
        <f t="shared" si="77"/>
        <v>5.5555555555555566E-2</v>
      </c>
      <c r="IB74" s="28">
        <f t="shared" si="77"/>
        <v>5.5555555555555566E-2</v>
      </c>
      <c r="IC74" s="28">
        <f t="shared" si="77"/>
        <v>5.5555555555555566E-2</v>
      </c>
      <c r="ID74" s="28">
        <f t="shared" si="77"/>
        <v>5.5555555555555566E-2</v>
      </c>
      <c r="IE74" s="28">
        <f t="shared" si="77"/>
        <v>5.5555555555555566E-2</v>
      </c>
    </row>
    <row r="75" spans="2:239">
      <c r="B75" s="11">
        <f t="shared" ca="1" si="47"/>
        <v>0.34358414562458994</v>
      </c>
      <c r="C75" s="11">
        <f t="shared" ca="1" si="47"/>
        <v>0.56660197180912097</v>
      </c>
      <c r="D75" s="11">
        <f t="shared" ca="1" si="47"/>
        <v>0.95027888054209986</v>
      </c>
      <c r="E75" s="11">
        <f t="shared" ca="1" si="47"/>
        <v>0.3507997250242465</v>
      </c>
      <c r="F75" s="11">
        <f t="shared" ca="1" si="47"/>
        <v>0.86162994933897608</v>
      </c>
      <c r="G75" s="11">
        <f t="shared" ca="1" si="47"/>
        <v>0.14552881366527026</v>
      </c>
      <c r="H75" s="11">
        <f t="shared" ca="1" si="47"/>
        <v>0.28958276942502736</v>
      </c>
      <c r="I75" s="11">
        <f t="shared" ca="1" si="47"/>
        <v>0.77150386033765728</v>
      </c>
      <c r="J75" s="11">
        <f t="shared" ca="1" si="47"/>
        <v>0.54115045583084209</v>
      </c>
      <c r="K75" s="11">
        <f t="shared" ca="1" si="47"/>
        <v>0.25731045465983138</v>
      </c>
      <c r="L75" s="11">
        <f t="shared" ca="1" si="47"/>
        <v>0.15904077869174016</v>
      </c>
      <c r="M75" s="11">
        <f t="shared" ca="1" si="47"/>
        <v>0.70861364119393178</v>
      </c>
      <c r="N75" s="11">
        <f t="shared" ca="1" si="47"/>
        <v>2.6405510318349146E-2</v>
      </c>
      <c r="O75" s="11">
        <f t="shared" ca="1" si="47"/>
        <v>0.39958676621577149</v>
      </c>
      <c r="P75" s="11">
        <f t="shared" ca="1" si="47"/>
        <v>0.69030667721353467</v>
      </c>
      <c r="Q75" s="11">
        <f t="shared" ca="1" si="47"/>
        <v>1.6769165737695713E-2</v>
      </c>
      <c r="R75" s="11">
        <f t="shared" ca="1" si="20"/>
        <v>0.2173262135859062</v>
      </c>
      <c r="S75" s="11">
        <f t="shared" ca="1" si="20"/>
        <v>3.8357195164542834E-2</v>
      </c>
      <c r="T75" s="11">
        <f t="shared" ca="1" si="21"/>
        <v>0.5403961512506239</v>
      </c>
      <c r="U75" s="11">
        <f t="shared" ca="1" si="21"/>
        <v>0.53425212157887436</v>
      </c>
      <c r="V75" s="11">
        <f t="shared" ca="1" si="21"/>
        <v>0.11492305667076008</v>
      </c>
      <c r="W75" s="11">
        <f t="shared" ca="1" si="21"/>
        <v>0.67747298511848086</v>
      </c>
      <c r="X75" s="11">
        <f t="shared" ca="1" si="21"/>
        <v>0.51334565919849973</v>
      </c>
      <c r="Y75" s="11">
        <f t="shared" ca="1" si="21"/>
        <v>0.65721825432365177</v>
      </c>
      <c r="Z75" s="11">
        <f t="shared" ca="1" si="21"/>
        <v>0.55854449080075019</v>
      </c>
      <c r="AB75" s="5">
        <f ca="1">_xlfn.NORM.INV(B75,Satokasvi!$H$8,Satokasvi!$I$8)*_xlfn.BINOM.INV(1,(1-Satokasvi!$H$15),B75)</f>
        <v>3399.3247816232956</v>
      </c>
      <c r="AC75" s="5">
        <f ca="1">_xlfn.NORM.INV(C75,Satokasvi!$H$8,Satokasvi!$I$8)*_xlfn.BINOM.INV(1,(1-Satokasvi!$H$15),C75)</f>
        <v>3541.9323848292306</v>
      </c>
      <c r="AD75" s="5">
        <f ca="1">_xlfn.NORM.INV(D75,Satokasvi!$H$8,Satokasvi!$I$8)*_xlfn.BINOM.INV(1,(1-Satokasvi!$H$15),D75)</f>
        <v>3911.8909196687277</v>
      </c>
      <c r="AE75" s="5">
        <f ca="1">_xlfn.NORM.INV(E75,Satokasvi!$H$8,Satokasvi!$I$8)*_xlfn.BINOM.INV(1,(1-Satokasvi!$H$15),E75)</f>
        <v>3404.2094320721312</v>
      </c>
      <c r="AF75" s="5">
        <f ca="1">_xlfn.NORM.INV(F75,Satokasvi!$H$8,Satokasvi!$I$8)*_xlfn.BINOM.INV(1,(1-Satokasvi!$H$15),F75)</f>
        <v>3771.9179046591726</v>
      </c>
      <c r="AG75" s="5">
        <f ca="1">_xlfn.NORM.INV(G75,Satokasvi!$H$8,Satokasvi!$I$8)*_xlfn.BINOM.INV(1,(1-Satokasvi!$H$15),G75)</f>
        <v>3236.0489217365812</v>
      </c>
      <c r="AH75" s="5">
        <f ca="1">_xlfn.NORM.INV(H75,Satokasvi!$H$8,Satokasvi!$I$8)*_xlfn.BINOM.INV(1,(1-Satokasvi!$H$15),H75)</f>
        <v>3361.3489950315288</v>
      </c>
      <c r="AI75" s="5">
        <f ca="1">_xlfn.NORM.INV(I75,Satokasvi!$H$8,Satokasvi!$I$8)*_xlfn.BINOM.INV(1,(1-Satokasvi!$H$15),I75)</f>
        <v>3685.9521488668738</v>
      </c>
      <c r="AJ75" s="5">
        <f ca="1">_xlfn.NORM.INV(J75,Satokasvi!$H$8,Satokasvi!$I$8)*_xlfn.BINOM.INV(1,(1-Satokasvi!$H$15),J75)</f>
        <v>3525.8331231299217</v>
      </c>
      <c r="AK75" s="5">
        <f ca="1">_xlfn.NORM.INV(K75,Satokasvi!$H$8,Satokasvi!$I$8)*_xlfn.BINOM.INV(1,(1-Satokasvi!$H$15),K75)</f>
        <v>3337.0851461335965</v>
      </c>
      <c r="AL75" s="5">
        <f ca="1">_xlfn.NORM.INV(L75,Satokasvi!$H$8,Satokasvi!$I$8)*_xlfn.BINOM.INV(1,(1-Satokasvi!$H$15),L75)</f>
        <v>3250.3980007570822</v>
      </c>
      <c r="AM75" s="5">
        <f ca="1">_xlfn.NORM.INV(M75,Satokasvi!$H$8,Satokasvi!$I$8)*_xlfn.BINOM.INV(1,(1-Satokasvi!$H$15),M75)</f>
        <v>3637.334790126652</v>
      </c>
      <c r="AN75" s="5">
        <f ca="1">_xlfn.NORM.INV(N75,Satokasvi!$H$8,Satokasvi!$I$8)*_xlfn.BINOM.INV(1,(1-Satokasvi!$H$15),N75)</f>
        <v>0</v>
      </c>
      <c r="AO75" s="5">
        <f ca="1">_xlfn.NORM.INV(O75,Satokasvi!$H$8,Satokasvi!$I$8)*_xlfn.BINOM.INV(1,(1-Satokasvi!$H$15),O75)</f>
        <v>3436.3957867566414</v>
      </c>
      <c r="AP75" s="5">
        <f ca="1">_xlfn.NORM.INV(P75,Satokasvi!$H$8,Satokasvi!$I$8)*_xlfn.BINOM.INV(1,(1-Satokasvi!$H$15),P75)</f>
        <v>3624.1799543239399</v>
      </c>
      <c r="AQ75" s="5">
        <f ca="1">_xlfn.NORM.INV(Q75,Satokasvi!$H$8,Satokasvi!$I$8)*_xlfn.BINOM.INV(1,(1-Satokasvi!$H$15),Q75)</f>
        <v>0</v>
      </c>
      <c r="AR75" s="5">
        <f ca="1">_xlfn.NORM.INV(R75,Satokasvi!$H$8,Satokasvi!$I$8)*_xlfn.BINOM.INV(1,(1-Satokasvi!$H$15),R75)</f>
        <v>3304.6862057805165</v>
      </c>
      <c r="AS75" s="5">
        <f ca="1">_xlfn.NORM.INV(S75,Satokasvi!$H$8,Satokasvi!$I$8)*_xlfn.BINOM.INV(1,(1-Satokasvi!$H$15),S75)</f>
        <v>0</v>
      </c>
      <c r="AT75" s="5">
        <f ca="1">_xlfn.NORM.INV(T75,Satokasvi!$H$8,Satokasvi!$I$8)*_xlfn.BINOM.INV(1,(1-Satokasvi!$H$15),T75)</f>
        <v>3525.3579488643109</v>
      </c>
      <c r="AU75" s="5">
        <f ca="1">_xlfn.NORM.INV(U75,Satokasvi!$H$8,Satokasvi!$I$8)*_xlfn.BINOM.INV(1,(1-Satokasvi!$H$15),U75)</f>
        <v>3521.4907730176592</v>
      </c>
      <c r="AV75" s="5">
        <f ca="1">_xlfn.NORM.INV(V75,Satokasvi!$H$8,Satokasvi!$I$8)*_xlfn.BINOM.INV(1,(1-Satokasvi!$H$15),V75)</f>
        <v>3199.8111604584706</v>
      </c>
      <c r="AW75" s="5">
        <f ca="1">_xlfn.NORM.INV(W75,Satokasvi!$H$8,Satokasvi!$I$8)*_xlfn.BINOM.INV(1,(1-Satokasvi!$H$15),W75)</f>
        <v>3615.161002974131</v>
      </c>
      <c r="AX75" s="5">
        <f ca="1">_xlfn.NORM.INV(X75,Satokasvi!$H$8,Satokasvi!$I$8)*_xlfn.BINOM.INV(1,(1-Satokasvi!$H$15),X75)</f>
        <v>3508.364712118851</v>
      </c>
      <c r="AY75" s="5">
        <f ca="1">_xlfn.NORM.INV(Y75,Satokasvi!$H$8,Satokasvi!$I$8)*_xlfn.BINOM.INV(1,(1-Satokasvi!$H$15),Y75)</f>
        <v>3601.2207580226777</v>
      </c>
      <c r="AZ75" s="5">
        <f ca="1">_xlfn.NORM.INV(Z75,Satokasvi!$H$8,Satokasvi!$I$8)*_xlfn.BINOM.INV(1,(1-Satokasvi!$H$15),Z75)</f>
        <v>3536.8199998768341</v>
      </c>
      <c r="BB75" s="5">
        <f ca="1">IF(C$11="x",0,_xlfn.NORM.INV(B75,Satokasvi!$H$8,Satokasvi!$I$8)*IF(C$8="x",(1+Toimenpiteet!$C$7),1)*IF(C$9="x",(1+Toimenpiteet!$C$34),1)*(1+C$30)*_xlfn.BINOM.INV(1,(1-(Satokasvi!$H$15*(1+C$41))),B75))</f>
        <v>2464.646439668154</v>
      </c>
      <c r="BC75" s="5">
        <f ca="1">IF(D$11="x",0,_xlfn.NORM.INV(C75,Satokasvi!$H$8,Satokasvi!$I$8)*IF(D$8="x",(1+Toimenpiteet!$C$7),1)*IF(D$9="x",(1+Toimenpiteet!$C$34),1)*(1+D$30)*_xlfn.BINOM.INV(1,(1-(Satokasvi!$H$15*(1+D$41))),C75))</f>
        <v>2585.893995516125</v>
      </c>
      <c r="BD75" s="5">
        <f ca="1">IF(E$11="x",0,_xlfn.NORM.INV(D75,Satokasvi!$H$8,Satokasvi!$I$8)*IF(E$8="x",(1+Toimenpiteet!$C$7),1)*IF(E$9="x",(1+Toimenpiteet!$C$34),1)*(1+E$30)*_xlfn.BINOM.INV(1,(1-(Satokasvi!$H$15*(1+E$41))),D75))</f>
        <v>2875.709252866875</v>
      </c>
      <c r="BE75" s="5">
        <f ca="1">IF(F$11="x",0,_xlfn.NORM.INV(E75,Satokasvi!$H$8,Satokasvi!$I$8)*IF(F$8="x",(1+Toimenpiteet!$C$7),1)*IF(F$9="x",(1+Toimenpiteet!$C$34),1)*(1+F$30)*_xlfn.BINOM.INV(1,(1-(Satokasvi!$H$15*(1+F$41))),E75))</f>
        <v>2519.6596532425087</v>
      </c>
      <c r="BF75" s="5">
        <f ca="1">IF(G$11="x",0,_xlfn.NORM.INV(F75,Satokasvi!$H$8,Satokasvi!$I$8)*IF(G$8="x",(1+Toimenpiteet!$C$7),1)*IF(G$9="x",(1+Toimenpiteet!$C$34),1)*(1+G$30)*_xlfn.BINOM.INV(1,(1-(Satokasvi!$H$15*(1+G$41))),F75))</f>
        <v>2810.8332225520157</v>
      </c>
      <c r="BG75" s="5">
        <f ca="1">IF(H$11="x",0,_xlfn.NORM.INV(G75,Satokasvi!$H$8,Satokasvi!$I$8)*IF(H$8="x",(1+Toimenpiteet!$C$7),1)*IF(H$9="x",(1+Toimenpiteet!$C$34),1)*(1+H$30)*_xlfn.BINOM.INV(1,(1-(Satokasvi!$H$15*(1+H$41))),G75))</f>
        <v>2411.5036564781003</v>
      </c>
      <c r="BH75" s="5">
        <f ca="1">IF(I$11="x",0,_xlfn.NORM.INV(H75,Satokasvi!$H$8,Satokasvi!$I$8)*IF(I$8="x",(1+Toimenpiteet!$C$7),1)*IF(I$9="x",(1+Toimenpiteet!$C$34),1)*(1+I$30)*_xlfn.BINOM.INV(1,(1-(Satokasvi!$H$15*(1+I$41))),H75))</f>
        <v>2504.8772710974954</v>
      </c>
      <c r="BI75" s="5">
        <f ca="1">IF(J$11="x",0,_xlfn.NORM.INV(I75,Satokasvi!$H$8,Satokasvi!$I$8)*IF(J$8="x",(1+Toimenpiteet!$C$7),1)*IF(J$9="x",(1+Toimenpiteet!$C$34),1)*(1+J$30)*_xlfn.BINOM.INV(1,(1-(Satokasvi!$H$15*(1+J$41))),I75))</f>
        <v>2746.7715413355945</v>
      </c>
      <c r="BJ75" s="5">
        <f ca="1">IF(K$11="x",0,_xlfn.NORM.INV(J75,Satokasvi!$H$8,Satokasvi!$I$8)*IF(K$8="x",(1+Toimenpiteet!$C$7),1)*IF(K$9="x",(1+Toimenpiteet!$C$34),1)*(1+K$30)*_xlfn.BINOM.INV(1,(1-(Satokasvi!$H$15*(1+K$41))),J75))</f>
        <v>2627.4508433564174</v>
      </c>
      <c r="BK75" s="5">
        <f ca="1">IF(L$11="x",0,_xlfn.NORM.INV(K75,Satokasvi!$H$8,Satokasvi!$I$8)*IF(L$8="x",(1+Toimenpiteet!$C$7),1)*IF(L$9="x",(1+Toimenpiteet!$C$34),1)*(1+L$30)*_xlfn.BINOM.INV(1,(1-(Satokasvi!$H$15*(1+L$41))),K75))</f>
        <v>2486.7958508987563</v>
      </c>
      <c r="BL75" s="5">
        <f ca="1">IF(M$11="x",0,_xlfn.NORM.INV(L75,Satokasvi!$H$8,Satokasvi!$I$8)*IF(M$8="x",(1+Toimenpiteet!$C$7),1)*IF(M$9="x",(1+Toimenpiteet!$C$34),1)*(1+M$30)*_xlfn.BINOM.INV(1,(1-(Satokasvi!$H$15*(1+M$41))),L75))</f>
        <v>2422.1965901641775</v>
      </c>
      <c r="BM75" s="5">
        <f ca="1">IF(N$11="x",0,_xlfn.NORM.INV(M75,Satokasvi!$H$8,Satokasvi!$I$8)*IF(N$8="x",(1+Toimenpiteet!$C$7),1)*IF(N$9="x",(1+Toimenpiteet!$C$34),1)*(1+N$30)*_xlfn.BINOM.INV(1,(1-(Satokasvi!$H$15*(1+N$41))),M75))</f>
        <v>2710.5418856023807</v>
      </c>
      <c r="BN75" s="5">
        <f ca="1">IF(O$11="x",0,_xlfn.NORM.INV(N75,Satokasvi!$H$8,Satokasvi!$I$8)*IF(O$8="x",(1+Toimenpiteet!$C$7),1)*IF(O$9="x",(1+Toimenpiteet!$C$34),1)*(1+O$30)*_xlfn.BINOM.INV(1,(1-(Satokasvi!$H$15*(1+O$41))),N75))</f>
        <v>0</v>
      </c>
      <c r="BO75" s="5">
        <f ca="1">IF(P$11="x",0,_xlfn.NORM.INV(O75,Satokasvi!$H$8,Satokasvi!$I$8)*IF(P$8="x",(1+Toimenpiteet!$C$7),1)*IF(P$9="x",(1+Toimenpiteet!$C$34),1)*(1+P$30)*_xlfn.BINOM.INV(1,(1-(Satokasvi!$H$15*(1+P$41))),O75))</f>
        <v>2560.802140291049</v>
      </c>
      <c r="BP75" s="5">
        <f ca="1">IF(Q$11="x",0,_xlfn.NORM.INV(P75,Satokasvi!$H$8,Satokasvi!$I$8)*IF(Q$8="x",(1+Toimenpiteet!$C$7),1)*IF(Q$9="x",(1+Toimenpiteet!$C$34),1)*(1+Q$30)*_xlfn.BINOM.INV(1,(1-(Satokasvi!$H$15*(1+Q$41))),P75))</f>
        <v>2700.7389019622005</v>
      </c>
      <c r="BQ75" s="5">
        <f ca="1">IF(R$11="x",0,_xlfn.NORM.INV(Q75,Satokasvi!$H$8,Satokasvi!$I$8)*IF(R$8="x",(1+Toimenpiteet!$C$7),1)*IF(R$9="x",(1+Toimenpiteet!$C$34),1)*(1+R$30)*_xlfn.BINOM.INV(1,(1-(Satokasvi!$H$15*(1+R$41))),Q75))</f>
        <v>0</v>
      </c>
      <c r="BR75" s="5">
        <f ca="1">IF(S$11="x",0,_xlfn.NORM.INV(R75,Satokasvi!$H$8,Satokasvi!$I$8)*IF(S$8="x",(1+Toimenpiteet!$C$7),1)*IF(S$9="x",(1+Toimenpiteet!$C$34),1)*(1+S$30)*_xlfn.BINOM.INV(1,(1-(Satokasvi!$H$15*(1+S$41))),R75))</f>
        <v>2462.652160547641</v>
      </c>
      <c r="BS75" s="5">
        <f ca="1">IF(T$11="x",0,_xlfn.NORM.INV(S75,Satokasvi!$H$8,Satokasvi!$I$8)*IF(T$8="x",(1+Toimenpiteet!$C$7),1)*IF(T$9="x",(1+Toimenpiteet!$C$34),1)*(1+T$30)*_xlfn.BINOM.INV(1,(1-(Satokasvi!$H$15*(1+T$41))),S75))</f>
        <v>0</v>
      </c>
      <c r="BT75" s="5">
        <f ca="1">IF(U$11="x",0,_xlfn.NORM.INV(T75,Satokasvi!$H$8,Satokasvi!$I$8)*IF(U$8="x",(1+Toimenpiteet!$C$7),1)*IF(U$9="x",(1+Toimenpiteet!$C$34),1)*(1+U$30)*_xlfn.BINOM.INV(1,(1-(Satokasvi!$H$15*(1+U$41))),T75))</f>
        <v>2627.0967434936847</v>
      </c>
      <c r="BU75" s="5">
        <f ca="1">IF(V$11="x",0,_xlfn.NORM.INV(U75,Satokasvi!$H$8,Satokasvi!$I$8)*IF(V$8="x",(1+Toimenpiteet!$C$7),1)*IF(V$9="x",(1+Toimenpiteet!$C$34),1)*(1+V$30)*_xlfn.BINOM.INV(1,(1-(Satokasvi!$H$15*(1+V$41))),U75))</f>
        <v>2624.2149240527597</v>
      </c>
      <c r="BV75" s="5">
        <f ca="1">IF(W$11="x",0,_xlfn.NORM.INV(V75,Satokasvi!$H$8,Satokasvi!$I$8)*IF(W$8="x",(1+Toimenpiteet!$C$7),1)*IF(W$9="x",(1+Toimenpiteet!$C$34),1)*(1+W$30)*_xlfn.BINOM.INV(1,(1-(Satokasvi!$H$15*(1+W$41))),V75))</f>
        <v>2384.4992767736521</v>
      </c>
      <c r="BW75" s="5">
        <f ca="1">IF(X$11="x",0,_xlfn.NORM.INV(W75,Satokasvi!$H$8,Satokasvi!$I$8)*IF(X$8="x",(1+Toimenpiteet!$C$7),1)*IF(X$9="x",(1+Toimenpiteet!$C$34),1)*(1+X$30)*_xlfn.BINOM.INV(1,(1-(Satokasvi!$H$15*(1+X$41))),W75))</f>
        <v>2694.0179794163228</v>
      </c>
      <c r="BX75" s="5">
        <f ca="1">IF(Y$11="x",0,_xlfn.NORM.INV(X75,Satokasvi!$H$8,Satokasvi!$I$8)*IF(Y$8="x",(1+Toimenpiteet!$C$7),1)*IF(Y$9="x",(1+Toimenpiteet!$C$34),1)*(1+Y$30)*_xlfn.BINOM.INV(1,(1-(Satokasvi!$H$15*(1+Y$41))),X75))</f>
        <v>2614.4333834709678</v>
      </c>
      <c r="BY75" s="5">
        <f ca="1">IF(Z$11="x",0,_xlfn.NORM.INV(Y75,Satokasvi!$H$8,Satokasvi!$I$8)*IF(Z$8="x",(1+Toimenpiteet!$C$7),1)*IF(Z$9="x",(1+Toimenpiteet!$C$34),1)*(1+Z$30)*_xlfn.BINOM.INV(1,(1-(Satokasvi!$H$15*(1+Z$41))),Y75))</f>
        <v>2683.6297088784995</v>
      </c>
      <c r="BZ75" s="5">
        <f ca="1">IF(AA$11="x",0,_xlfn.NORM.INV(Z75,Satokasvi!$H$8,Satokasvi!$I$8)*IF(AA$8="x",(1+Toimenpiteet!$C$7),1)*IF(AA$9="x",(1+Toimenpiteet!$C$34),1)*(1+AA$30)*_xlfn.BINOM.INV(1,(1-(Satokasvi!$H$15*(1+AA$41))),Z75))</f>
        <v>2635.6382639082167</v>
      </c>
      <c r="CB75" s="27">
        <f ca="1">_xlfn.NORM.INV(RAND(),Satokasvi!$H$13,Satokasvi!$I$13)</f>
        <v>219.07986194098555</v>
      </c>
      <c r="CC75" s="27">
        <f ca="1">_xlfn.NORM.INV(RAND(),Satokasvi!$H$13,Satokasvi!$I$13)</f>
        <v>267.72189150029533</v>
      </c>
      <c r="CD75" s="27">
        <f ca="1">_xlfn.NORM.INV(RAND(),Satokasvi!$H$13,Satokasvi!$I$13)</f>
        <v>259.66630060135947</v>
      </c>
      <c r="CE75" s="27">
        <f ca="1">_xlfn.NORM.INV(RAND(),Satokasvi!$H$13,Satokasvi!$I$13)</f>
        <v>165.45608498841202</v>
      </c>
      <c r="CF75" s="27">
        <f ca="1">_xlfn.NORM.INV(RAND(),Satokasvi!$H$13,Satokasvi!$I$13)</f>
        <v>213.98701317638984</v>
      </c>
      <c r="CG75" s="27">
        <f ca="1">_xlfn.NORM.INV(RAND(),Satokasvi!$H$13,Satokasvi!$I$13)</f>
        <v>226.5818142070118</v>
      </c>
      <c r="CH75" s="27">
        <f ca="1">_xlfn.NORM.INV(RAND(),Satokasvi!$H$13,Satokasvi!$I$13)</f>
        <v>139.58108544175303</v>
      </c>
      <c r="CI75" s="27">
        <f ca="1">_xlfn.NORM.INV(RAND(),Satokasvi!$H$13,Satokasvi!$I$13)</f>
        <v>209.9424459815182</v>
      </c>
      <c r="CJ75" s="27">
        <f ca="1">_xlfn.NORM.INV(RAND(),Satokasvi!$H$13,Satokasvi!$I$13)</f>
        <v>121.8770445241818</v>
      </c>
      <c r="CK75" s="27">
        <f ca="1">_xlfn.NORM.INV(RAND(),Satokasvi!$H$13,Satokasvi!$I$13)</f>
        <v>200.31228662511865</v>
      </c>
      <c r="CL75" s="27">
        <f ca="1">_xlfn.NORM.INV(RAND(),Satokasvi!$H$13,Satokasvi!$I$13)</f>
        <v>169.56747334751097</v>
      </c>
      <c r="CM75" s="27">
        <f ca="1">_xlfn.NORM.INV(RAND(),Satokasvi!$H$13,Satokasvi!$I$13)</f>
        <v>178.76614475915414</v>
      </c>
      <c r="CN75" s="27">
        <f ca="1">_xlfn.NORM.INV(RAND(),Satokasvi!$H$13,Satokasvi!$I$13)</f>
        <v>260.71946804767458</v>
      </c>
      <c r="CO75" s="27">
        <f ca="1">_xlfn.NORM.INV(RAND(),Satokasvi!$H$13,Satokasvi!$I$13)</f>
        <v>243.94460513662332</v>
      </c>
      <c r="CP75" s="27">
        <f ca="1">_xlfn.NORM.INV(RAND(),Satokasvi!$H$13,Satokasvi!$I$13)</f>
        <v>233.64024640936114</v>
      </c>
      <c r="CQ75" s="27">
        <f ca="1">_xlfn.NORM.INV(RAND(),Satokasvi!$H$13,Satokasvi!$I$13)</f>
        <v>182.00137615366341</v>
      </c>
      <c r="CR75" s="27">
        <f ca="1">_xlfn.NORM.INV(RAND(),Satokasvi!$H$13,Satokasvi!$I$13)</f>
        <v>166.31972133205139</v>
      </c>
      <c r="CS75" s="27">
        <f ca="1">_xlfn.NORM.INV(RAND(),Satokasvi!$H$13,Satokasvi!$I$13)</f>
        <v>273.74573925117227</v>
      </c>
      <c r="CT75" s="27">
        <f ca="1">_xlfn.NORM.INV(RAND(),Satokasvi!$H$13,Satokasvi!$I$13)</f>
        <v>106.44820874137413</v>
      </c>
      <c r="CU75" s="27">
        <f ca="1">_xlfn.NORM.INV(RAND(),Satokasvi!$H$13,Satokasvi!$I$13)</f>
        <v>128.97245613634169</v>
      </c>
      <c r="CV75" s="27">
        <f ca="1">_xlfn.NORM.INV(RAND(),Satokasvi!$H$13,Satokasvi!$I$13)</f>
        <v>223.43662875743826</v>
      </c>
      <c r="CW75" s="27">
        <f ca="1">_xlfn.NORM.INV(RAND(),Satokasvi!$H$13,Satokasvi!$I$13)</f>
        <v>307.93257235317202</v>
      </c>
      <c r="CX75" s="27">
        <f ca="1">_xlfn.NORM.INV(RAND(),Satokasvi!$H$13,Satokasvi!$I$13)</f>
        <v>220.87994049734885</v>
      </c>
      <c r="CY75" s="27">
        <f ca="1">_xlfn.NORM.INV(RAND(),Satokasvi!$H$13,Satokasvi!$I$13)</f>
        <v>147.48489855432729</v>
      </c>
      <c r="CZ75" s="27">
        <f ca="1">_xlfn.NORM.INV(RAND(),Satokasvi!$H$13,Satokasvi!$I$13)</f>
        <v>217.37715043758189</v>
      </c>
      <c r="DB75" s="29">
        <f ca="1">(AB75*(CB75/1000)+(Satokasvi!$E$28-Satokasvi!$E$7))/(1+$C$13)^DB$61</f>
        <v>372.5471882044684</v>
      </c>
      <c r="DC75" s="29">
        <f ca="1">(AC75*(CC75/1000)+(Satokasvi!$E$28-Satokasvi!$E$7))/(1+$C$13)^DC$61</f>
        <v>553.54212237970933</v>
      </c>
      <c r="DD75" s="29">
        <f ca="1">(AD75*(CD75/1000)+(Satokasvi!$E$28-Satokasvi!$E$7))/(1+$C$13)^DD$61</f>
        <v>599.2221693674893</v>
      </c>
      <c r="DE75" s="29">
        <f ca="1">(AE75*(CE75/1000)+(Satokasvi!$E$28-Satokasvi!$E$7))/(1+$C$13)^DE$61</f>
        <v>179.69398667903837</v>
      </c>
      <c r="DF75" s="29">
        <f ca="1">(AF75*(CF75/1000)+(Satokasvi!$E$28-Satokasvi!$E$7))/(1+$C$13)^DF$61</f>
        <v>384.84553071192863</v>
      </c>
      <c r="DG75" s="29">
        <f ca="1">(AG75*(CG75/1000)+(Satokasvi!$E$28-Satokasvi!$E$7))/(1+$C$13)^DG$61</f>
        <v>311.7366271408352</v>
      </c>
      <c r="DH75" s="29">
        <f ca="1">(AH75*(CH75/1000)+(Satokasvi!$E$28-Satokasvi!$E$7))/(1+$C$13)^DH$61</f>
        <v>87.96084242157194</v>
      </c>
      <c r="DI75" s="29">
        <f ca="1">(AI75*(CI75/1000)+(Satokasvi!$E$28-Satokasvi!$E$7))/(1+$C$13)^DI$61</f>
        <v>325.89797941211509</v>
      </c>
      <c r="DJ75" s="29">
        <f ca="1">(AJ75*(CJ75/1000)+(Satokasvi!$E$28-Satokasvi!$E$7))/(1+$C$13)^DJ$61</f>
        <v>52.666717391345117</v>
      </c>
      <c r="DK75" s="29">
        <f ca="1">(AK75*(CK75/1000)+(Satokasvi!$E$28-Satokasvi!$E$7))/(1+$C$13)^DK$61</f>
        <v>228.77848727075545</v>
      </c>
      <c r="DL75" s="29">
        <f ca="1">(AL75*(CL75/1000)+(Satokasvi!$E$28-Satokasvi!$E$7))/(1+$C$13)^DL$61</f>
        <v>137.37691323985402</v>
      </c>
      <c r="DM75" s="29">
        <f ca="1">(AM75*(CM75/1000)+(Satokasvi!$E$28-Satokasvi!$E$7))/(1+$C$13)^DM$61</f>
        <v>202.86172828676646</v>
      </c>
      <c r="DN75" s="29">
        <f ca="1">(AN75*(CN75/1000)+(Satokasvi!$E$28-Satokasvi!$E$7))/(1+$C$13)^DN$61</f>
        <v>-245.82343373753721</v>
      </c>
      <c r="DO75" s="29">
        <f ca="1">(AO75*(CO75/1000)+(Satokasvi!$E$28-Satokasvi!$E$7))/(1+$C$13)^DO$61</f>
        <v>315.54505855130276</v>
      </c>
      <c r="DP75" s="29">
        <f ca="1">(AP75*(CP75/1000)+(Satokasvi!$E$28-Satokasvi!$E$7))/(1+$C$13)^DP$61</f>
        <v>311.78719938825856</v>
      </c>
      <c r="DQ75" s="29">
        <f ca="1">(AQ75*(CQ75/1000)+(Satokasvi!$E$28-Satokasvi!$E$7))/(1+$C$13)^DQ$61</f>
        <v>-224.96326505846127</v>
      </c>
      <c r="DR75" s="29">
        <f ca="1">(AR75*(CR75/1000)+(Satokasvi!$E$28-Satokasvi!$E$7))/(1+$C$13)^DR$61</f>
        <v>114.12696799887217</v>
      </c>
      <c r="DS75" s="29">
        <f ca="1">(AS75*(CS75/1000)+(Satokasvi!$E$28-Satokasvi!$E$7))/(1+$C$13)^DS$61</f>
        <v>-212.04945334947806</v>
      </c>
      <c r="DT75" s="29">
        <f ca="1">(AT75*(CT75/1000)+(Satokasvi!$E$28-Satokasvi!$E$7))/(1+$C$13)^DT$61</f>
        <v>8.1368631740579307</v>
      </c>
      <c r="DU75" s="29">
        <f ca="1">(AU75*(CU75/1000)+(Satokasvi!$E$28-Satokasvi!$E$7))/(1+$C$13)^DU$61</f>
        <v>51.588912393098923</v>
      </c>
      <c r="DV75" s="29">
        <f ca="1">(AV75*(CV75/1000)+(Satokasvi!$E$28-Satokasvi!$E$7))/(1+$C$13)^DV$61</f>
        <v>190.26826382017779</v>
      </c>
      <c r="DW75" s="29">
        <f ca="1">(AW75*(CW75/1000)+(Satokasvi!$E$28-Satokasvi!$E$7))/(1+$C$13)^DW$61</f>
        <v>392.58101814240467</v>
      </c>
      <c r="DX75" s="29">
        <f ca="1">(AX75*(CX75/1000)+(Satokasvi!$E$28-Satokasvi!$E$7))/(1+$C$13)^DX$61</f>
        <v>209.73359238228861</v>
      </c>
      <c r="DY75" s="29">
        <f ca="1">(AY75*(CY75/1000)+(Satokasvi!$E$28-Satokasvi!$E$7))/(1+$C$13)^DY$61</f>
        <v>83.690560508827488</v>
      </c>
      <c r="DZ75" s="29">
        <f ca="1">(AZ75*(CZ75/1000)+(Satokasvi!$E$28-Satokasvi!$E$7))/(1+$C$13)^DZ$61</f>
        <v>194.7789435583681</v>
      </c>
      <c r="EB75" s="29">
        <f ca="1">IF(C$11="x",Toimenpiteet!$E$115,BB75*(CB75/1000)+(Satokasvi!$E$28-Satokasvi!$E$7)+IF(C$8="x",Toimenpiteet!$E$29,0)+IF(C$9="x",Toimenpiteet!$E$60,0)+IF(C$10="x",Toimenpiteet!$E$88,0))/(1+$C$13)^EB$61</f>
        <v>302.96543857848616</v>
      </c>
      <c r="EC75" s="29">
        <f ca="1">IF(D$11="x",Toimenpiteet!$E$115,BC75*(CC75/1000)+(Satokasvi!$E$28-Satokasvi!$E$7)+IF(D$8="x",Toimenpiteet!$E$29,0)+IF(D$9="x",Toimenpiteet!$E$60,0)+IF(D$10="x",Toimenpiteet!$E$88,0))/(1+$C$13)^EC$61</f>
        <v>437.74194711926975</v>
      </c>
      <c r="ED75" s="29">
        <f ca="1">IF(E$11="x",Toimenpiteet!$E$115,BD75*(CD75/1000)+(Satokasvi!$E$28-Satokasvi!$E$7)+IF(E$8="x",Toimenpiteet!$E$29,0)+IF(E$9="x",Toimenpiteet!$E$60,0)+IF(E$10="x",Toimenpiteet!$E$88,0))/(1+$C$13)^ED$61</f>
        <v>474.79817309999743</v>
      </c>
      <c r="EE75" s="29">
        <f ca="1">IF(F$11="x",Toimenpiteet!$E$115,BE75*(CE75/1000)+(Satokasvi!$E$28-Satokasvi!$E$7)+IF(F$8="x",Toimenpiteet!$E$29,0)+IF(F$9="x",Toimenpiteet!$E$60,0)+IF(F$10="x",Toimenpiteet!$E$88,0))/(1+$C$13)^EE$61</f>
        <v>167.91785195245632</v>
      </c>
      <c r="EF75" s="29">
        <f ca="1">IF(G$11="x",Toimenpiteet!$E$115,BF75*(CF75/1000)+(Satokasvi!$E$28-Satokasvi!$E$7)+IF(G$8="x",Toimenpiteet!$E$29,0)+IF(G$9="x",Toimenpiteet!$E$60,0)+IF(G$10="x",Toimenpiteet!$E$88,0))/(1+$C$13)^EF$61</f>
        <v>322.25494739580978</v>
      </c>
      <c r="EG75" s="29">
        <f ca="1">IF(H$11="x",Toimenpiteet!$E$115,BG75*(CG75/1000)+(Satokasvi!$E$28-Satokasvi!$E$7)+IF(H$8="x",Toimenpiteet!$E$29,0)+IF(H$9="x",Toimenpiteet!$E$60,0)+IF(H$10="x",Toimenpiteet!$E$88,0))/(1+$C$13)^EG$61</f>
        <v>266.74114222426363</v>
      </c>
      <c r="EH75" s="29">
        <f ca="1">IF(I$11="x",Toimenpiteet!$E$115,BH75*(CH75/1000)+(Satokasvi!$E$28-Satokasvi!$E$7)+IF(I$8="x",Toimenpiteet!$E$29,0)+IF(I$9="x",Toimenpiteet!$E$60,0)+IF(I$10="x",Toimenpiteet!$E$88,0))/(1+$C$13)^EH$61</f>
        <v>98.980466062762375</v>
      </c>
      <c r="EI75" s="29">
        <f ca="1">IF(J$11="x",Toimenpiteet!$E$115,BI75*(CI75/1000)+(Satokasvi!$E$28-Satokasvi!$E$7)+IF(J$8="x",Toimenpiteet!$E$29,0)+IF(J$9="x",Toimenpiteet!$E$60,0)+IF(J$10="x",Toimenpiteet!$E$88,0))/(1+$C$13)^EI$61</f>
        <v>275.31747162704119</v>
      </c>
      <c r="EJ75" s="29">
        <f ca="1">IF(K$11="x",Toimenpiteet!$E$115,BJ75*(CJ75/1000)+(Satokasvi!$E$28-Satokasvi!$E$7)+IF(K$8="x",Toimenpiteet!$E$29,0)+IF(K$9="x",Toimenpiteet!$E$60,0)+IF(K$10="x",Toimenpiteet!$E$88,0))/(1+$C$13)^EJ$61</f>
        <v>70.76014786714974</v>
      </c>
      <c r="EK75" s="29">
        <f ca="1">IF(L$11="x",Toimenpiteet!$E$115,BK75*(CK75/1000)+(Satokasvi!$E$28-Satokasvi!$E$7)+IF(L$8="x",Toimenpiteet!$E$29,0)+IF(L$9="x",Toimenpiteet!$E$60,0)+IF(L$10="x",Toimenpiteet!$E$88,0))/(1+$C$13)^EK$61</f>
        <v>201.08078703175866</v>
      </c>
      <c r="EL75" s="29">
        <f ca="1">IF(M$11="x",Toimenpiteet!$E$115,BL75*(CL75/1000)+(Satokasvi!$E$28-Satokasvi!$E$7)+IF(M$8="x",Toimenpiteet!$E$29,0)+IF(M$9="x",Toimenpiteet!$E$60,0)+IF(M$10="x",Toimenpiteet!$E$88,0))/(1+$C$13)^EL$61</f>
        <v>132.07721586050582</v>
      </c>
      <c r="EM75" s="29">
        <f ca="1">IF(N$11="x",Toimenpiteet!$E$115,BM75*(CM75/1000)+(Satokasvi!$E$28-Satokasvi!$E$7)+IF(N$8="x",Toimenpiteet!$E$29,0)+IF(N$9="x",Toimenpiteet!$E$60,0)+IF(N$10="x",Toimenpiteet!$E$88,0))/(1+$C$13)^EM$61</f>
        <v>180.01133672916879</v>
      </c>
      <c r="EN75" s="29">
        <f ca="1">IF(O$11="x",Toimenpiteet!$E$115,BN75*(CN75/1000)+(Satokasvi!$E$28-Satokasvi!$E$7)+IF(O$8="x",Toimenpiteet!$E$29,0)+IF(O$9="x",Toimenpiteet!$E$60,0)+IF(O$10="x",Toimenpiteet!$E$88,0))/(1+$C$13)^EN$61</f>
        <v>-155.18881038444522</v>
      </c>
      <c r="EO75" s="29">
        <f ca="1">IF(P$11="x",Toimenpiteet!$E$115,BO75*(CO75/1000)+(Satokasvi!$E$28-Satokasvi!$E$7)+IF(P$8="x",Toimenpiteet!$E$29,0)+IF(P$9="x",Toimenpiteet!$E$60,0)+IF(P$10="x",Toimenpiteet!$E$88,0))/(1+$C$13)^EO$61</f>
        <v>262.32749067783618</v>
      </c>
      <c r="EP75" s="29">
        <f ca="1">IF(Q$11="x",Toimenpiteet!$E$115,BP75*(CP75/1000)+(Satokasvi!$E$28-Satokasvi!$E$7)+IF(Q$8="x",Toimenpiteet!$E$29,0)+IF(Q$9="x",Toimenpiteet!$E$60,0)+IF(Q$10="x",Toimenpiteet!$E$88,0))/(1+$C$13)^EP$61</f>
        <v>258.73538704763064</v>
      </c>
      <c r="EQ75" s="29">
        <f ca="1">IF(R$11="x",Toimenpiteet!$E$115,BQ75*(CQ75/1000)+(Satokasvi!$E$28-Satokasvi!$E$7)+IF(R$8="x",Toimenpiteet!$E$29,0)+IF(R$9="x",Toimenpiteet!$E$60,0)+IF(R$10="x",Toimenpiteet!$E$88,0))/(1+$C$13)^EQ$61</f>
        <v>-142.01974544826405</v>
      </c>
      <c r="ER75" s="29">
        <f ca="1">IF(S$11="x",Toimenpiteet!$E$115,BR75*(CR75/1000)+(Satokasvi!$E$28-Satokasvi!$E$7)+IF(S$8="x",Toimenpiteet!$E$29,0)+IF(S$9="x",Toimenpiteet!$E$60,0)+IF(S$10="x",Toimenpiteet!$E$88,0))/(1+$C$13)^ER$61</f>
        <v>109.92399875984819</v>
      </c>
      <c r="ES75" s="29">
        <f ca="1">IF(T$11="x",Toimenpiteet!$E$115,BS75*(CS75/1000)+(Satokasvi!$E$28-Satokasvi!$E$7)+IF(T$8="x",Toimenpiteet!$E$29,0)+IF(T$9="x",Toimenpiteet!$E$60,0)+IF(T$10="x",Toimenpiteet!$E$88,0))/(1+$C$13)^ES$61</f>
        <v>-133.86723107575082</v>
      </c>
      <c r="ET75" s="29">
        <f ca="1">IF(U$11="x",Toimenpiteet!$E$115,BT75*(CT75/1000)+(Satokasvi!$E$28-Satokasvi!$E$7)+IF(U$8="x",Toimenpiteet!$E$29,0)+IF(U$9="x",Toimenpiteet!$E$60,0)+IF(U$10="x",Toimenpiteet!$E$88,0))/(1+$C$13)^ET$61</f>
        <v>29.51215505893925</v>
      </c>
      <c r="EU75" s="29">
        <f ca="1">IF(V$11="x",Toimenpiteet!$E$115,BU75*(CU75/1000)+(Satokasvi!$E$28-Satokasvi!$E$7)+IF(V$8="x",Toimenpiteet!$E$29,0)+IF(V$9="x",Toimenpiteet!$E$60,0)+IF(V$10="x",Toimenpiteet!$E$88,0))/(1+$C$13)^EU$61</f>
        <v>61.209654235367672</v>
      </c>
      <c r="EV75" s="29">
        <f ca="1">IF(W$11="x",Toimenpiteet!$E$115,BV75*(CV75/1000)+(Satokasvi!$E$28-Satokasvi!$E$7)+IF(W$8="x",Toimenpiteet!$E$29,0)+IF(W$9="x",Toimenpiteet!$E$60,0)+IF(W$10="x",Toimenpiteet!$E$88,0))/(1+$C$13)^EV$61</f>
        <v>163.89043128620463</v>
      </c>
      <c r="EW75" s="29">
        <f ca="1">IF(X$11="x",Toimenpiteet!$E$115,BW75*(CW75/1000)+(Satokasvi!$E$28-Satokasvi!$E$7)+IF(X$8="x",Toimenpiteet!$E$29,0)+IF(X$9="x",Toimenpiteet!$E$60,0)+IF(X$10="x",Toimenpiteet!$E$88,0))/(1+$C$13)^EW$61</f>
        <v>314.01013305700945</v>
      </c>
      <c r="EX75" s="29">
        <f ca="1">IF(Y$11="x",Toimenpiteet!$E$115,BX75*(CX75/1000)+(Satokasvi!$E$28-Satokasvi!$E$7)+IF(Y$8="x",Toimenpiteet!$E$29,0)+IF(Y$9="x",Toimenpiteet!$E$60,0)+IF(Y$10="x",Toimenpiteet!$E$88,0))/(1+$C$13)^EX$61</f>
        <v>177.12721900181492</v>
      </c>
      <c r="EY75" s="29">
        <f ca="1">IF(Z$11="x",Toimenpiteet!$E$115,BY75*(CY75/1000)+(Satokasvi!$E$28-Satokasvi!$E$7)+IF(Z$8="x",Toimenpiteet!$E$29,0)+IF(Z$9="x",Toimenpiteet!$E$60,0)+IF(Z$10="x",Toimenpiteet!$E$88,0))/(1+$C$13)^EY$61</f>
        <v>82.593143514997138</v>
      </c>
      <c r="EZ75" s="29">
        <f ca="1">IF(AA$11="x",Toimenpiteet!$E$115,BZ75*(CZ75/1000)+(Satokasvi!$E$28-Satokasvi!$E$7)+IF(AA$8="x",Toimenpiteet!$E$29,0)+IF(AA$9="x",Toimenpiteet!$E$60,0)+IF(AA$10="x",Toimenpiteet!$E$88,0))/(1+$C$13)^EZ$61</f>
        <v>164.78707245214142</v>
      </c>
      <c r="FA75" s="29"/>
      <c r="FB75" s="29">
        <f t="shared" ca="1" si="48"/>
        <v>372.5471882044684</v>
      </c>
      <c r="FC75" s="29">
        <f t="shared" ca="1" si="49"/>
        <v>926.08931058417772</v>
      </c>
      <c r="FD75" s="29">
        <f t="shared" ca="1" si="50"/>
        <v>1525.311479951667</v>
      </c>
      <c r="FE75" s="29">
        <f t="shared" ca="1" si="51"/>
        <v>1705.0054666307053</v>
      </c>
      <c r="FF75" s="29">
        <f t="shared" ca="1" si="52"/>
        <v>2089.8509973426339</v>
      </c>
      <c r="FG75" s="29">
        <f t="shared" ca="1" si="53"/>
        <v>2401.587624483469</v>
      </c>
      <c r="FH75" s="29">
        <f t="shared" ca="1" si="54"/>
        <v>2489.5484669050411</v>
      </c>
      <c r="FI75" s="29">
        <f t="shared" ca="1" si="55"/>
        <v>2815.4464463171562</v>
      </c>
      <c r="FJ75" s="29">
        <f t="shared" ca="1" si="56"/>
        <v>2868.1131637085014</v>
      </c>
      <c r="FK75" s="29">
        <f t="shared" ca="1" si="57"/>
        <v>3096.8916509792566</v>
      </c>
      <c r="FL75" s="29">
        <f t="shared" ca="1" si="58"/>
        <v>3234.2685642191104</v>
      </c>
      <c r="FM75" s="29">
        <f t="shared" ca="1" si="59"/>
        <v>3437.1302925058767</v>
      </c>
      <c r="FN75" s="29">
        <f t="shared" ca="1" si="60"/>
        <v>3191.3068587683397</v>
      </c>
      <c r="FO75" s="29">
        <f t="shared" ca="1" si="61"/>
        <v>3506.8519173196423</v>
      </c>
      <c r="FP75" s="29">
        <f t="shared" ca="1" si="62"/>
        <v>3818.6391167079009</v>
      </c>
      <c r="FQ75" s="29">
        <f t="shared" ca="1" si="63"/>
        <v>3593.6758516494397</v>
      </c>
      <c r="FR75" s="29">
        <f t="shared" ca="1" si="64"/>
        <v>3707.8028196483119</v>
      </c>
      <c r="FS75" s="29">
        <f t="shared" ca="1" si="65"/>
        <v>3495.753366298834</v>
      </c>
      <c r="FT75" s="29">
        <f t="shared" ca="1" si="66"/>
        <v>3503.8902294728919</v>
      </c>
      <c r="FU75" s="29">
        <f t="shared" ca="1" si="67"/>
        <v>3555.4791418659906</v>
      </c>
      <c r="FV75" s="29">
        <f t="shared" ca="1" si="68"/>
        <v>3745.7474056861683</v>
      </c>
      <c r="FW75" s="29">
        <f t="shared" ca="1" si="69"/>
        <v>4138.3284238285732</v>
      </c>
      <c r="FX75" s="29">
        <f t="shared" ca="1" si="70"/>
        <v>4348.0620162108617</v>
      </c>
      <c r="FY75" s="29">
        <f t="shared" ca="1" si="71"/>
        <v>4431.7525767196894</v>
      </c>
      <c r="FZ75" s="29">
        <f t="shared" ca="1" si="72"/>
        <v>4626.5315202780575</v>
      </c>
      <c r="GA75" s="29"/>
      <c r="GB75" s="29">
        <f t="shared" ca="1" si="73"/>
        <v>302.96543857848616</v>
      </c>
      <c r="GC75" s="29">
        <f t="shared" ca="1" si="74"/>
        <v>740.70738569775585</v>
      </c>
      <c r="GD75" s="29">
        <f t="shared" ca="1" si="23"/>
        <v>1215.5055587977533</v>
      </c>
      <c r="GE75" s="29">
        <f t="shared" ca="1" si="24"/>
        <v>1383.4234107502098</v>
      </c>
      <c r="GF75" s="29">
        <f t="shared" ca="1" si="25"/>
        <v>1705.6783581460195</v>
      </c>
      <c r="GG75" s="29">
        <f t="shared" ca="1" si="26"/>
        <v>1972.419500370283</v>
      </c>
      <c r="GH75" s="29">
        <f t="shared" ca="1" si="27"/>
        <v>2071.3999664330454</v>
      </c>
      <c r="GI75" s="29">
        <f t="shared" ca="1" si="28"/>
        <v>2346.7174380600864</v>
      </c>
      <c r="GJ75" s="29">
        <f t="shared" ca="1" si="29"/>
        <v>2417.4775859272363</v>
      </c>
      <c r="GK75" s="29">
        <f t="shared" ca="1" si="30"/>
        <v>2618.5583729589948</v>
      </c>
      <c r="GL75" s="29">
        <f t="shared" ca="1" si="31"/>
        <v>2750.6355888195008</v>
      </c>
      <c r="GM75" s="29">
        <f t="shared" ca="1" si="32"/>
        <v>2930.6469255486695</v>
      </c>
      <c r="GN75" s="29">
        <f t="shared" ca="1" si="33"/>
        <v>2775.4581151642242</v>
      </c>
      <c r="GO75" s="29">
        <f t="shared" ca="1" si="34"/>
        <v>3037.7856058420602</v>
      </c>
      <c r="GP75" s="29">
        <f t="shared" ca="1" si="35"/>
        <v>3296.5209928896911</v>
      </c>
      <c r="GQ75" s="29">
        <f t="shared" ca="1" si="36"/>
        <v>3154.501247441427</v>
      </c>
      <c r="GR75" s="29">
        <f t="shared" ca="1" si="37"/>
        <v>3264.4252462012751</v>
      </c>
      <c r="GS75" s="29">
        <f t="shared" ca="1" si="38"/>
        <v>3130.5580151255244</v>
      </c>
      <c r="GT75" s="29">
        <f t="shared" ca="1" si="39"/>
        <v>3160.0701701844637</v>
      </c>
      <c r="GU75" s="29">
        <f t="shared" ca="1" si="40"/>
        <v>3221.2798244198311</v>
      </c>
      <c r="GV75" s="29">
        <f t="shared" ca="1" si="41"/>
        <v>3385.1702557060357</v>
      </c>
      <c r="GW75" s="29">
        <f t="shared" ca="1" si="42"/>
        <v>3699.1803887630454</v>
      </c>
      <c r="GX75" s="29">
        <f t="shared" ca="1" si="43"/>
        <v>3876.3076077648602</v>
      </c>
      <c r="GY75" s="29">
        <f t="shared" ca="1" si="44"/>
        <v>3958.9007512798576</v>
      </c>
      <c r="GZ75" s="29">
        <f t="shared" ca="1" si="45"/>
        <v>4123.6878237319988</v>
      </c>
      <c r="HA75" s="29"/>
      <c r="HB75" s="29">
        <f t="shared" ca="1" si="76"/>
        <v>3096.8916509792566</v>
      </c>
      <c r="HC75" s="29">
        <f t="shared" ca="1" si="75"/>
        <v>2618.5583729589948</v>
      </c>
      <c r="HF75" s="60">
        <f t="shared" si="78"/>
        <v>7.7777777777777793E-2</v>
      </c>
      <c r="HG75" s="28">
        <f t="shared" si="79"/>
        <v>7.7777777777777793E-3</v>
      </c>
      <c r="HH75" s="28">
        <f t="shared" si="77"/>
        <v>1.5555555555555559E-2</v>
      </c>
      <c r="HI75" s="28">
        <f t="shared" si="77"/>
        <v>2.3333333333333338E-2</v>
      </c>
      <c r="HJ75" s="28">
        <f t="shared" si="77"/>
        <v>3.1111111111111117E-2</v>
      </c>
      <c r="HK75" s="28">
        <f t="shared" si="77"/>
        <v>3.8888888888888896E-2</v>
      </c>
      <c r="HL75" s="28">
        <f t="shared" si="77"/>
        <v>4.6666666666666676E-2</v>
      </c>
      <c r="HM75" s="28">
        <f t="shared" si="77"/>
        <v>5.4444444444444455E-2</v>
      </c>
      <c r="HN75" s="28">
        <f t="shared" si="77"/>
        <v>6.2222222222222234E-2</v>
      </c>
      <c r="HO75" s="28">
        <f t="shared" si="77"/>
        <v>7.0000000000000007E-2</v>
      </c>
      <c r="HP75" s="28">
        <f t="shared" si="77"/>
        <v>7.7777777777777793E-2</v>
      </c>
      <c r="HQ75" s="28">
        <f t="shared" si="77"/>
        <v>7.7777777777777793E-2</v>
      </c>
      <c r="HR75" s="28">
        <f t="shared" si="77"/>
        <v>7.7777777777777793E-2</v>
      </c>
      <c r="HS75" s="28">
        <f t="shared" si="77"/>
        <v>7.7777777777777793E-2</v>
      </c>
      <c r="HT75" s="28">
        <f t="shared" si="77"/>
        <v>7.7777777777777793E-2</v>
      </c>
      <c r="HU75" s="28">
        <f t="shared" si="77"/>
        <v>7.7777777777777793E-2</v>
      </c>
      <c r="HV75" s="28">
        <f t="shared" si="77"/>
        <v>7.7777777777777793E-2</v>
      </c>
      <c r="HW75" s="28">
        <f t="shared" si="77"/>
        <v>7.7777777777777793E-2</v>
      </c>
      <c r="HX75" s="28">
        <f t="shared" si="77"/>
        <v>7.7777777777777793E-2</v>
      </c>
      <c r="HY75" s="28">
        <f t="shared" si="77"/>
        <v>7.7777777777777793E-2</v>
      </c>
      <c r="HZ75" s="28">
        <f t="shared" si="77"/>
        <v>7.7777777777777793E-2</v>
      </c>
      <c r="IA75" s="28">
        <f t="shared" si="77"/>
        <v>7.7777777777777793E-2</v>
      </c>
      <c r="IB75" s="28">
        <f t="shared" si="77"/>
        <v>7.7777777777777793E-2</v>
      </c>
      <c r="IC75" s="28">
        <f t="shared" si="77"/>
        <v>7.7777777777777793E-2</v>
      </c>
      <c r="ID75" s="28">
        <f t="shared" si="77"/>
        <v>7.7777777777777793E-2</v>
      </c>
      <c r="IE75" s="28">
        <f t="shared" si="77"/>
        <v>7.7777777777777793E-2</v>
      </c>
    </row>
    <row r="76" spans="2:239">
      <c r="B76" s="11">
        <f t="shared" ca="1" si="47"/>
        <v>0.95419134059527377</v>
      </c>
      <c r="C76" s="11">
        <f t="shared" ca="1" si="20"/>
        <v>0.58025127660517495</v>
      </c>
      <c r="D76" s="11">
        <f t="shared" ca="1" si="20"/>
        <v>0.26631314421745755</v>
      </c>
      <c r="E76" s="11">
        <f t="shared" ca="1" si="20"/>
        <v>0.79042901087837447</v>
      </c>
      <c r="F76" s="11">
        <f t="shared" ca="1" si="20"/>
        <v>0.77332396353525168</v>
      </c>
      <c r="G76" s="11">
        <f t="shared" ca="1" si="20"/>
        <v>0.60558582894754009</v>
      </c>
      <c r="H76" s="11">
        <f t="shared" ca="1" si="20"/>
        <v>2.2078368150300509E-2</v>
      </c>
      <c r="I76" s="11">
        <f t="shared" ca="1" si="20"/>
        <v>0.50915334661470513</v>
      </c>
      <c r="J76" s="11">
        <f t="shared" ca="1" si="20"/>
        <v>0.76456149395724682</v>
      </c>
      <c r="K76" s="11">
        <f t="shared" ca="1" si="20"/>
        <v>0.94749827015270738</v>
      </c>
      <c r="L76" s="11">
        <f t="shared" ca="1" si="20"/>
        <v>0.95003452985509862</v>
      </c>
      <c r="M76" s="11">
        <f t="shared" ca="1" si="20"/>
        <v>6.831089107857069E-2</v>
      </c>
      <c r="N76" s="11">
        <f t="shared" ca="1" si="20"/>
        <v>0.44513813918894296</v>
      </c>
      <c r="O76" s="11">
        <f t="shared" ca="1" si="20"/>
        <v>0.69061150410993155</v>
      </c>
      <c r="P76" s="11">
        <f t="shared" ca="1" si="20"/>
        <v>0.11312686734374078</v>
      </c>
      <c r="Q76" s="11">
        <f t="shared" ca="1" si="20"/>
        <v>3.2717412128065337E-2</v>
      </c>
      <c r="R76" s="11">
        <f t="shared" ca="1" si="20"/>
        <v>0.36401304332835205</v>
      </c>
      <c r="S76" s="11">
        <f t="shared" ca="1" si="20"/>
        <v>0.1259912522237473</v>
      </c>
      <c r="T76" s="11">
        <f t="shared" ca="1" si="21"/>
        <v>0.22037843700774973</v>
      </c>
      <c r="U76" s="11">
        <f t="shared" ca="1" si="21"/>
        <v>0.29100317398887721</v>
      </c>
      <c r="V76" s="11">
        <f t="shared" ca="1" si="21"/>
        <v>0.43374837150281398</v>
      </c>
      <c r="W76" s="11">
        <f t="shared" ca="1" si="21"/>
        <v>0.75267556453164108</v>
      </c>
      <c r="X76" s="11">
        <f t="shared" ca="1" si="21"/>
        <v>0.25312063522458961</v>
      </c>
      <c r="Y76" s="11">
        <f t="shared" ca="1" si="21"/>
        <v>0.15763544446603583</v>
      </c>
      <c r="Z76" s="11">
        <f t="shared" ca="1" si="21"/>
        <v>1.0060242289215426E-2</v>
      </c>
      <c r="AB76" s="5">
        <f ca="1">_xlfn.NORM.INV(B76,Satokasvi!$H$8,Satokasvi!$I$8)*_xlfn.BINOM.INV(1,(1-Satokasvi!$H$15),B76)</f>
        <v>3921.7318420766246</v>
      </c>
      <c r="AC76" s="5">
        <f ca="1">_xlfn.NORM.INV(C76,Satokasvi!$H$8,Satokasvi!$I$8)*_xlfn.BINOM.INV(1,(1-Satokasvi!$H$15),C76)</f>
        <v>3550.6340866110463</v>
      </c>
      <c r="AD76" s="5">
        <f ca="1">_xlfn.NORM.INV(D76,Satokasvi!$H$8,Satokasvi!$I$8)*_xlfn.BINOM.INV(1,(1-Satokasvi!$H$15),D76)</f>
        <v>3343.9995064065665</v>
      </c>
      <c r="AE76" s="5">
        <f ca="1">_xlfn.NORM.INV(E76,Satokasvi!$H$8,Satokasvi!$I$8)*_xlfn.BINOM.INV(1,(1-Satokasvi!$H$15),E76)</f>
        <v>3701.9776806226591</v>
      </c>
      <c r="AF76" s="5">
        <f ca="1">_xlfn.NORM.INV(F76,Satokasvi!$H$8,Satokasvi!$I$8)*_xlfn.BINOM.INV(1,(1-Satokasvi!$H$15),F76)</f>
        <v>3687.4595856146998</v>
      </c>
      <c r="AG76" s="5">
        <f ca="1">_xlfn.NORM.INV(G76,Satokasvi!$H$8,Satokasvi!$I$8)*_xlfn.BINOM.INV(1,(1-Satokasvi!$H$15),G76)</f>
        <v>3566.9580960498492</v>
      </c>
      <c r="AH76" s="5">
        <f ca="1">_xlfn.NORM.INV(H76,Satokasvi!$H$8,Satokasvi!$I$8)*_xlfn.BINOM.INV(1,(1-Satokasvi!$H$15),H76)</f>
        <v>0</v>
      </c>
      <c r="AI76" s="5">
        <f ca="1">_xlfn.NORM.INV(I76,Satokasvi!$H$8,Satokasvi!$I$8)*_xlfn.BINOM.INV(1,(1-Satokasvi!$H$15),I76)</f>
        <v>3505.7365127175326</v>
      </c>
      <c r="AJ76" s="5">
        <f ca="1">_xlfn.NORM.INV(J76,Satokasvi!$H$8,Satokasvi!$I$8)*_xlfn.BINOM.INV(1,(1-Satokasvi!$H$15),J76)</f>
        <v>3680.2632071492735</v>
      </c>
      <c r="AK76" s="5">
        <f ca="1">_xlfn.NORM.INV(K76,Satokasvi!$H$8,Satokasvi!$I$8)*_xlfn.BINOM.INV(1,(1-Satokasvi!$H$15),K76)</f>
        <v>3905.2665292793472</v>
      </c>
      <c r="AL76" s="5">
        <f ca="1">_xlfn.NORM.INV(L76,Satokasvi!$H$8,Satokasvi!$I$8)*_xlfn.BINOM.INV(1,(1-Satokasvi!$H$15),L76)</f>
        <v>3911.2971298981311</v>
      </c>
      <c r="AM76" s="5">
        <f ca="1">_xlfn.NORM.INV(M76,Satokasvi!$H$8,Satokasvi!$I$8)*_xlfn.BINOM.INV(1,(1-Satokasvi!$H$15),M76)</f>
        <v>3127.8775614138776</v>
      </c>
      <c r="AN76" s="5">
        <f ca="1">_xlfn.NORM.INV(N76,Satokasvi!$H$8,Satokasvi!$I$8)*_xlfn.BINOM.INV(1,(1-Satokasvi!$H$15),N76)</f>
        <v>3465.511343688233</v>
      </c>
      <c r="AO76" s="5">
        <f ca="1">_xlfn.NORM.INV(O76,Satokasvi!$H$8,Satokasvi!$I$8)*_xlfn.BINOM.INV(1,(1-Satokasvi!$H$15),O76)</f>
        <v>3624.39610340748</v>
      </c>
      <c r="AP76" s="5">
        <f ca="1">_xlfn.NORM.INV(P76,Satokasvi!$H$8,Satokasvi!$I$8)*_xlfn.BINOM.INV(1,(1-Satokasvi!$H$15),P76)</f>
        <v>3197.4836083744754</v>
      </c>
      <c r="AQ76" s="5">
        <f ca="1">_xlfn.NORM.INV(Q76,Satokasvi!$H$8,Satokasvi!$I$8)*_xlfn.BINOM.INV(1,(1-Satokasvi!$H$15),Q76)</f>
        <v>0</v>
      </c>
      <c r="AR76" s="5">
        <f ca="1">_xlfn.NORM.INV(R76,Satokasvi!$H$8,Satokasvi!$I$8)*_xlfn.BINOM.INV(1,(1-Satokasvi!$H$15),R76)</f>
        <v>3413.0618821541657</v>
      </c>
      <c r="AS76" s="5">
        <f ca="1">_xlfn.NORM.INV(S76,Satokasvi!$H$8,Satokasvi!$I$8)*_xlfn.BINOM.INV(1,(1-Satokasvi!$H$15),S76)</f>
        <v>3213.6131695232025</v>
      </c>
      <c r="AT76" s="5">
        <f ca="1">_xlfn.NORM.INV(T76,Satokasvi!$H$8,Satokasvi!$I$8)*_xlfn.BINOM.INV(1,(1-Satokasvi!$H$15),T76)</f>
        <v>3307.2710637972036</v>
      </c>
      <c r="AU76" s="5">
        <f ca="1">_xlfn.NORM.INV(U76,Satokasvi!$H$8,Satokasvi!$I$8)*_xlfn.BINOM.INV(1,(1-Satokasvi!$H$15),U76)</f>
        <v>3362.3858906137457</v>
      </c>
      <c r="AV76" s="5">
        <f ca="1">_xlfn.NORM.INV(V76,Satokasvi!$H$8,Satokasvi!$I$8)*_xlfn.BINOM.INV(1,(1-Satokasvi!$H$15),V76)</f>
        <v>3458.2902537601567</v>
      </c>
      <c r="AW76" s="5">
        <f ca="1">_xlfn.NORM.INV(W76,Satokasvi!$H$8,Satokasvi!$I$8)*_xlfn.BINOM.INV(1,(1-Satokasvi!$H$15),W76)</f>
        <v>3670.733372393795</v>
      </c>
      <c r="AX76" s="5">
        <f ca="1">_xlfn.NORM.INV(X76,Satokasvi!$H$8,Satokasvi!$I$8)*_xlfn.BINOM.INV(1,(1-Satokasvi!$H$15),X76)</f>
        <v>3333.824560994326</v>
      </c>
      <c r="AY76" s="5">
        <f ca="1">_xlfn.NORM.INV(Y76,Satokasvi!$H$8,Satokasvi!$I$8)*_xlfn.BINOM.INV(1,(1-Satokasvi!$H$15),Y76)</f>
        <v>3248.9441206057891</v>
      </c>
      <c r="AZ76" s="5">
        <f ca="1">_xlfn.NORM.INV(Z76,Satokasvi!$H$8,Satokasvi!$I$8)*_xlfn.BINOM.INV(1,(1-Satokasvi!$H$15),Z76)</f>
        <v>0</v>
      </c>
      <c r="BB76" s="5">
        <f ca="1">IF(C$11="x",0,_xlfn.NORM.INV(B76,Satokasvi!$H$8,Satokasvi!$I$8)*IF(C$8="x",(1+Toimenpiteet!$C$7),1)*IF(C$9="x",(1+Toimenpiteet!$C$34),1)*(1+C$30)*_xlfn.BINOM.INV(1,(1-(Satokasvi!$H$15*(1+C$41))),B76))</f>
        <v>2843.4124547792358</v>
      </c>
      <c r="BC76" s="5">
        <f ca="1">IF(D$11="x",0,_xlfn.NORM.INV(C76,Satokasvi!$H$8,Satokasvi!$I$8)*IF(D$8="x",(1+Toimenpiteet!$C$7),1)*IF(D$9="x",(1+Toimenpiteet!$C$34),1)*(1+D$30)*_xlfn.BINOM.INV(1,(1-(Satokasvi!$H$15*(1+D$41))),C76))</f>
        <v>2592.2469339529925</v>
      </c>
      <c r="BD76" s="5">
        <f ca="1">IF(E$11="x",0,_xlfn.NORM.INV(D76,Satokasvi!$H$8,Satokasvi!$I$8)*IF(E$8="x",(1+Toimenpiteet!$C$7),1)*IF(E$9="x",(1+Toimenpiteet!$C$34),1)*(1+E$30)*_xlfn.BINOM.INV(1,(1-(Satokasvi!$H$15*(1+E$41))),D76))</f>
        <v>2458.2409171495951</v>
      </c>
      <c r="BE76" s="5">
        <f ca="1">IF(F$11="x",0,_xlfn.NORM.INV(E76,Satokasvi!$H$8,Satokasvi!$I$8)*IF(F$8="x",(1+Toimenpiteet!$C$7),1)*IF(F$9="x",(1+Toimenpiteet!$C$34),1)*(1+F$30)*_xlfn.BINOM.INV(1,(1-(Satokasvi!$H$15*(1+F$41))),E76))</f>
        <v>2740.0558000896681</v>
      </c>
      <c r="BF76" s="5">
        <f ca="1">IF(G$11="x",0,_xlfn.NORM.INV(F76,Satokasvi!$H$8,Satokasvi!$I$8)*IF(G$8="x",(1+Toimenpiteet!$C$7),1)*IF(G$9="x",(1+Toimenpiteet!$C$34),1)*(1+G$30)*_xlfn.BINOM.INV(1,(1-(Satokasvi!$H$15*(1+G$41))),F76))</f>
        <v>2747.8948832000742</v>
      </c>
      <c r="BG76" s="5">
        <f ca="1">IF(H$11="x",0,_xlfn.NORM.INV(G76,Satokasvi!$H$8,Satokasvi!$I$8)*IF(H$8="x",(1+Toimenpiteet!$C$7),1)*IF(H$9="x",(1+Toimenpiteet!$C$34),1)*(1+H$30)*_xlfn.BINOM.INV(1,(1-(Satokasvi!$H$15*(1+H$41))),G76))</f>
        <v>2658.097173176348</v>
      </c>
      <c r="BH76" s="5">
        <f ca="1">IF(I$11="x",0,_xlfn.NORM.INV(H76,Satokasvi!$H$8,Satokasvi!$I$8)*IF(I$8="x",(1+Toimenpiteet!$C$7),1)*IF(I$9="x",(1+Toimenpiteet!$C$34),1)*(1+I$30)*_xlfn.BINOM.INV(1,(1-(Satokasvi!$H$15*(1+I$41))),H76))</f>
        <v>0</v>
      </c>
      <c r="BI76" s="5">
        <f ca="1">IF(J$11="x",0,_xlfn.NORM.INV(I76,Satokasvi!$H$8,Satokasvi!$I$8)*IF(J$8="x",(1+Toimenpiteet!$C$7),1)*IF(J$9="x",(1+Toimenpiteet!$C$34),1)*(1+J$30)*_xlfn.BINOM.INV(1,(1-(Satokasvi!$H$15*(1+J$41))),I76))</f>
        <v>2612.4748492771055</v>
      </c>
      <c r="BJ76" s="5">
        <f ca="1">IF(K$11="x",0,_xlfn.NORM.INV(J76,Satokasvi!$H$8,Satokasvi!$I$8)*IF(K$8="x",(1+Toimenpiteet!$C$7),1)*IF(K$9="x",(1+Toimenpiteet!$C$34),1)*(1+K$30)*_xlfn.BINOM.INV(1,(1-(Satokasvi!$H$15*(1+K$41))),J76))</f>
        <v>2742.5321419676384</v>
      </c>
      <c r="BK76" s="5">
        <f ca="1">IF(L$11="x",0,_xlfn.NORM.INV(K76,Satokasvi!$H$8,Satokasvi!$I$8)*IF(L$8="x",(1+Toimenpiteet!$C$7),1)*IF(L$9="x",(1+Toimenpiteet!$C$34),1)*(1+L$30)*_xlfn.BINOM.INV(1,(1-(Satokasvi!$H$15*(1+L$41))),K76))</f>
        <v>2910.2046176189697</v>
      </c>
      <c r="BL76" s="5">
        <f ca="1">IF(M$11="x",0,_xlfn.NORM.INV(L76,Satokasvi!$H$8,Satokasvi!$I$8)*IF(M$8="x",(1+Toimenpiteet!$C$7),1)*IF(M$9="x",(1+Toimenpiteet!$C$34),1)*(1+M$30)*_xlfn.BINOM.INV(1,(1-(Satokasvi!$H$15*(1+M$41))),L76))</f>
        <v>2914.6986212000875</v>
      </c>
      <c r="BM76" s="5">
        <f ca="1">IF(N$11="x",0,_xlfn.NORM.INV(M76,Satokasvi!$H$8,Satokasvi!$I$8)*IF(N$8="x",(1+Toimenpiteet!$C$7),1)*IF(N$9="x",(1+Toimenpiteet!$C$34),1)*(1+N$30)*_xlfn.BINOM.INV(1,(1-(Satokasvi!$H$15*(1+N$41))),M76))</f>
        <v>2330.8943587656213</v>
      </c>
      <c r="BN76" s="5">
        <f ca="1">IF(O$11="x",0,_xlfn.NORM.INV(N76,Satokasvi!$H$8,Satokasvi!$I$8)*IF(O$8="x",(1+Toimenpiteet!$C$7),1)*IF(O$9="x",(1+Toimenpiteet!$C$34),1)*(1+O$30)*_xlfn.BINOM.INV(1,(1-(Satokasvi!$H$15*(1+O$41))),N76))</f>
        <v>2582.4990533164714</v>
      </c>
      <c r="BO76" s="5">
        <f ca="1">IF(P$11="x",0,_xlfn.NORM.INV(O76,Satokasvi!$H$8,Satokasvi!$I$8)*IF(P$8="x",(1+Toimenpiteet!$C$7),1)*IF(P$9="x",(1+Toimenpiteet!$C$34),1)*(1+P$30)*_xlfn.BINOM.INV(1,(1-(Satokasvi!$H$15*(1+P$41))),O76))</f>
        <v>2700.8999762592539</v>
      </c>
      <c r="BP76" s="5">
        <f ca="1">IF(Q$11="x",0,_xlfn.NORM.INV(P76,Satokasvi!$H$8,Satokasvi!$I$8)*IF(Q$8="x",(1+Toimenpiteet!$C$7),1)*IF(Q$9="x",(1+Toimenpiteet!$C$34),1)*(1+Q$30)*_xlfn.BINOM.INV(1,(1-(Satokasvi!$H$15*(1+Q$41))),P76))</f>
        <v>2382.7647849606592</v>
      </c>
      <c r="BQ76" s="5">
        <f ca="1">IF(R$11="x",0,_xlfn.NORM.INV(Q76,Satokasvi!$H$8,Satokasvi!$I$8)*IF(R$8="x",(1+Toimenpiteet!$C$7),1)*IF(R$9="x",(1+Toimenpiteet!$C$34),1)*(1+R$30)*_xlfn.BINOM.INV(1,(1-(Satokasvi!$H$15*(1+R$41))),Q76))</f>
        <v>0</v>
      </c>
      <c r="BR76" s="5">
        <f ca="1">IF(S$11="x",0,_xlfn.NORM.INV(R76,Satokasvi!$H$8,Satokasvi!$I$8)*IF(S$8="x",(1+Toimenpiteet!$C$7),1)*IF(S$9="x",(1+Toimenpiteet!$C$34),1)*(1+S$30)*_xlfn.BINOM.INV(1,(1-(Satokasvi!$H$15*(1+S$41))),R76))</f>
        <v>2543.4137145812842</v>
      </c>
      <c r="BS76" s="5">
        <f ca="1">IF(T$11="x",0,_xlfn.NORM.INV(S76,Satokasvi!$H$8,Satokasvi!$I$8)*IF(T$8="x",(1+Toimenpiteet!$C$7),1)*IF(T$9="x",(1+Toimenpiteet!$C$34),1)*(1+T$30)*_xlfn.BINOM.INV(1,(1-(Satokasvi!$H$15*(1+T$41))),S76))</f>
        <v>2394.784533928691</v>
      </c>
      <c r="BT76" s="5">
        <f ca="1">IF(U$11="x",0,_xlfn.NORM.INV(T76,Satokasvi!$H$8,Satokasvi!$I$8)*IF(U$8="x",(1+Toimenpiteet!$C$7),1)*IF(U$9="x",(1+Toimenpiteet!$C$34),1)*(1+U$30)*_xlfn.BINOM.INV(1,(1-(Satokasvi!$H$15*(1+U$41))),T76))</f>
        <v>2464.5783967416764</v>
      </c>
      <c r="BU76" s="5">
        <f ca="1">IF(V$11="x",0,_xlfn.NORM.INV(U76,Satokasvi!$H$8,Satokasvi!$I$8)*IF(V$8="x",(1+Toimenpiteet!$C$7),1)*IF(V$9="x",(1+Toimenpiteet!$C$34),1)*(1+V$30)*_xlfn.BINOM.INV(1,(1-(Satokasvi!$H$15*(1+V$41))),U76))</f>
        <v>2505.649965685363</v>
      </c>
      <c r="BV76" s="5">
        <f ca="1">IF(W$11="x",0,_xlfn.NORM.INV(V76,Satokasvi!$H$8,Satokasvi!$I$8)*IF(W$8="x",(1+Toimenpiteet!$C$7),1)*IF(W$9="x",(1+Toimenpiteet!$C$34),1)*(1+W$30)*_xlfn.BINOM.INV(1,(1-(Satokasvi!$H$15*(1+W$41))),V76))</f>
        <v>2577.1178971020686</v>
      </c>
      <c r="BW76" s="5">
        <f ca="1">IF(X$11="x",0,_xlfn.NORM.INV(W76,Satokasvi!$H$8,Satokasvi!$I$8)*IF(X$8="x",(1+Toimenpiteet!$C$7),1)*IF(X$9="x",(1+Toimenpiteet!$C$34),1)*(1+X$30)*_xlfn.BINOM.INV(1,(1-(Satokasvi!$H$15*(1+X$41))),W76))</f>
        <v>2735.4305091078559</v>
      </c>
      <c r="BX76" s="5">
        <f ca="1">IF(Y$11="x",0,_xlfn.NORM.INV(X76,Satokasvi!$H$8,Satokasvi!$I$8)*IF(Y$8="x",(1+Toimenpiteet!$C$7),1)*IF(Y$9="x",(1+Toimenpiteet!$C$34),1)*(1+Y$30)*_xlfn.BINOM.INV(1,(1-(Satokasvi!$H$15*(1+Y$41))),X76))</f>
        <v>2484.3660628529715</v>
      </c>
      <c r="BY76" s="5">
        <f ca="1">IF(Z$11="x",0,_xlfn.NORM.INV(Y76,Satokasvi!$H$8,Satokasvi!$I$8)*IF(Z$8="x",(1+Toimenpiteet!$C$7),1)*IF(Z$9="x",(1+Toimenpiteet!$C$34),1)*(1+Z$30)*_xlfn.BINOM.INV(1,(1-(Satokasvi!$H$15*(1+Z$41))),Y76))</f>
        <v>2421.1131586754341</v>
      </c>
      <c r="BZ76" s="5">
        <f ca="1">IF(AA$11="x",0,_xlfn.NORM.INV(Z76,Satokasvi!$H$8,Satokasvi!$I$8)*IF(AA$8="x",(1+Toimenpiteet!$C$7),1)*IF(AA$9="x",(1+Toimenpiteet!$C$34),1)*(1+AA$30)*_xlfn.BINOM.INV(1,(1-(Satokasvi!$H$15*(1+AA$41))),Z76))</f>
        <v>0</v>
      </c>
      <c r="CB76" s="27">
        <f ca="1">_xlfn.NORM.INV(RAND(),Satokasvi!$H$13,Satokasvi!$I$13)</f>
        <v>333.95609389390307</v>
      </c>
      <c r="CC76" s="27">
        <f ca="1">_xlfn.NORM.INV(RAND(),Satokasvi!$H$13,Satokasvi!$I$13)</f>
        <v>246.75671558951788</v>
      </c>
      <c r="CD76" s="27">
        <f ca="1">_xlfn.NORM.INV(RAND(),Satokasvi!$H$13,Satokasvi!$I$13)</f>
        <v>138.76440015974637</v>
      </c>
      <c r="CE76" s="27">
        <f ca="1">_xlfn.NORM.INV(RAND(),Satokasvi!$H$13,Satokasvi!$I$13)</f>
        <v>195.4783273803873</v>
      </c>
      <c r="CF76" s="27">
        <f ca="1">_xlfn.NORM.INV(RAND(),Satokasvi!$H$13,Satokasvi!$I$13)</f>
        <v>182.31898780544142</v>
      </c>
      <c r="CG76" s="27">
        <f ca="1">_xlfn.NORM.INV(RAND(),Satokasvi!$H$13,Satokasvi!$I$13)</f>
        <v>269.60513387491841</v>
      </c>
      <c r="CH76" s="27">
        <f ca="1">_xlfn.NORM.INV(RAND(),Satokasvi!$H$13,Satokasvi!$I$13)</f>
        <v>131.70839348673093</v>
      </c>
      <c r="CI76" s="27">
        <f ca="1">_xlfn.NORM.INV(RAND(),Satokasvi!$H$13,Satokasvi!$I$13)</f>
        <v>162.32162942335196</v>
      </c>
      <c r="CJ76" s="27">
        <f ca="1">_xlfn.NORM.INV(RAND(),Satokasvi!$H$13,Satokasvi!$I$13)</f>
        <v>255.26405727276227</v>
      </c>
      <c r="CK76" s="27">
        <f ca="1">_xlfn.NORM.INV(RAND(),Satokasvi!$H$13,Satokasvi!$I$13)</f>
        <v>72.495156800836583</v>
      </c>
      <c r="CL76" s="27">
        <f ca="1">_xlfn.NORM.INV(RAND(),Satokasvi!$H$13,Satokasvi!$I$13)</f>
        <v>153.0565745779025</v>
      </c>
      <c r="CM76" s="27">
        <f ca="1">_xlfn.NORM.INV(RAND(),Satokasvi!$H$13,Satokasvi!$I$13)</f>
        <v>245.91348603847067</v>
      </c>
      <c r="CN76" s="27">
        <f ca="1">_xlfn.NORM.INV(RAND(),Satokasvi!$H$13,Satokasvi!$I$13)</f>
        <v>111.94079741621516</v>
      </c>
      <c r="CO76" s="27">
        <f ca="1">_xlfn.NORM.INV(RAND(),Satokasvi!$H$13,Satokasvi!$I$13)</f>
        <v>157.54987726162389</v>
      </c>
      <c r="CP76" s="27">
        <f ca="1">_xlfn.NORM.INV(RAND(),Satokasvi!$H$13,Satokasvi!$I$13)</f>
        <v>195.18347152093031</v>
      </c>
      <c r="CQ76" s="27">
        <f ca="1">_xlfn.NORM.INV(RAND(),Satokasvi!$H$13,Satokasvi!$I$13)</f>
        <v>205.82647654464265</v>
      </c>
      <c r="CR76" s="27">
        <f ca="1">_xlfn.NORM.INV(RAND(),Satokasvi!$H$13,Satokasvi!$I$13)</f>
        <v>221.45303654177354</v>
      </c>
      <c r="CS76" s="27">
        <f ca="1">_xlfn.NORM.INV(RAND(),Satokasvi!$H$13,Satokasvi!$I$13)</f>
        <v>171.53634551143097</v>
      </c>
      <c r="CT76" s="27">
        <f ca="1">_xlfn.NORM.INV(RAND(),Satokasvi!$H$13,Satokasvi!$I$13)</f>
        <v>94.802713277884408</v>
      </c>
      <c r="CU76" s="27">
        <f ca="1">_xlfn.NORM.INV(RAND(),Satokasvi!$H$13,Satokasvi!$I$13)</f>
        <v>256.02004603696093</v>
      </c>
      <c r="CV76" s="27">
        <f ca="1">_xlfn.NORM.INV(RAND(),Satokasvi!$H$13,Satokasvi!$I$13)</f>
        <v>249.21549112101985</v>
      </c>
      <c r="CW76" s="27">
        <f ca="1">_xlfn.NORM.INV(RAND(),Satokasvi!$H$13,Satokasvi!$I$13)</f>
        <v>218.90392268496652</v>
      </c>
      <c r="CX76" s="27">
        <f ca="1">_xlfn.NORM.INV(RAND(),Satokasvi!$H$13,Satokasvi!$I$13)</f>
        <v>272.58953546444144</v>
      </c>
      <c r="CY76" s="27">
        <f ca="1">_xlfn.NORM.INV(RAND(),Satokasvi!$H$13,Satokasvi!$I$13)</f>
        <v>185.75012267356061</v>
      </c>
      <c r="CZ76" s="27">
        <f ca="1">_xlfn.NORM.INV(RAND(),Satokasvi!$H$13,Satokasvi!$I$13)</f>
        <v>194.93974541584828</v>
      </c>
      <c r="DB76" s="29">
        <f ca="1">(AB76*(CB76/1000)+(Satokasvi!$E$28-Satokasvi!$E$7))/(1+$C$13)^DB$61</f>
        <v>921.05460900898117</v>
      </c>
      <c r="DC76" s="29">
        <f ca="1">(AC76*(CC76/1000)+(Satokasvi!$E$28-Satokasvi!$E$7))/(1+$C$13)^DC$61</f>
        <v>485.57150105790339</v>
      </c>
      <c r="DD76" s="29">
        <f ca="1">(AD76*(CD76/1000)+(Satokasvi!$E$28-Satokasvi!$E$7))/(1+$C$13)^DD$61</f>
        <v>94.285293253479722</v>
      </c>
      <c r="DE76" s="29">
        <f ca="1">(AE76*(CE76/1000)+(Satokasvi!$E$28-Satokasvi!$E$7))/(1+$C$13)^DE$61</f>
        <v>322.21551869295729</v>
      </c>
      <c r="DF76" s="29">
        <f ca="1">(AF76*(CF76/1000)+(Satokasvi!$E$28-Satokasvi!$E$7))/(1+$C$13)^DF$61</f>
        <v>268.52485199473819</v>
      </c>
      <c r="DG76" s="29">
        <f ca="1">(AG76*(CG76/1000)+(Satokasvi!$E$28-Satokasvi!$E$7))/(1+$C$13)^DG$61</f>
        <v>503.0518485311211</v>
      </c>
      <c r="DH76" s="29">
        <f ca="1">(AH76*(CH76/1000)+(Satokasvi!$E$28-Satokasvi!$E$7))/(1+$C$13)^DH$61</f>
        <v>-293.52603559495071</v>
      </c>
      <c r="DI76" s="29">
        <f ca="1">(AI76*(CI76/1000)+(Satokasvi!$E$28-Satokasvi!$E$7))/(1+$C$13)^DI$61</f>
        <v>164.24200897241334</v>
      </c>
      <c r="DJ76" s="29">
        <f ca="1">(AJ76*(CJ76/1000)+(Satokasvi!$E$28-Satokasvi!$E$7))/(1+$C$13)^DJ$61</f>
        <v>443.32526546184141</v>
      </c>
      <c r="DK76" s="29">
        <f ca="1">(AK76*(CK76/1000)+(Satokasvi!$E$28-Satokasvi!$E$7))/(1+$C$13)^DK$61</f>
        <v>-57.955310172532059</v>
      </c>
      <c r="DL76" s="29">
        <f ca="1">(AL76*(CL76/1000)+(Satokasvi!$E$28-Satokasvi!$E$7))/(1+$C$13)^DL$61</f>
        <v>171.68322917442714</v>
      </c>
      <c r="DM76" s="29">
        <f ca="1">(AM76*(CM76/1000)+(Satokasvi!$E$28-Satokasvi!$E$7))/(1+$C$13)^DM$61</f>
        <v>286.29434205599398</v>
      </c>
      <c r="DN76" s="29">
        <f ca="1">(AN76*(CN76/1000)+(Satokasvi!$E$28-Satokasvi!$E$7))/(1+$C$13)^DN$61</f>
        <v>18.339451808770757</v>
      </c>
      <c r="DO76" s="29">
        <f ca="1">(AO76*(CO76/1000)+(Satokasvi!$E$28-Satokasvi!$E$7))/(1+$C$13)^DO$61</f>
        <v>138.85005152965334</v>
      </c>
      <c r="DP76" s="29">
        <f ca="1">(AP76*(CP76/1000)+(Satokasvi!$E$28-Satokasvi!$E$7))/(1+$C$13)^DP$61</f>
        <v>168.87127934153736</v>
      </c>
      <c r="DQ76" s="29">
        <f ca="1">(AQ76*(CQ76/1000)+(Satokasvi!$E$28-Satokasvi!$E$7))/(1+$C$13)^DQ$61</f>
        <v>-224.96326505846127</v>
      </c>
      <c r="DR76" s="29">
        <f ca="1">(AR76*(CR76/1000)+(Satokasvi!$E$28-Satokasvi!$E$7))/(1+$C$13)^DR$61</f>
        <v>238.88040857422777</v>
      </c>
      <c r="DS76" s="29">
        <f ca="1">(AS76*(CS76/1000)+(Satokasvi!$E$28-Satokasvi!$E$7))/(1+$C$13)^DS$61</f>
        <v>111.75268110033903</v>
      </c>
      <c r="DT76" s="29">
        <f ca="1">(AT76*(CT76/1000)+(Satokasvi!$E$28-Satokasvi!$E$7))/(1+$C$13)^DT$61</f>
        <v>-27.066761202964109</v>
      </c>
      <c r="DU76" s="29">
        <f ca="1">(AU76*(CU76/1000)+(Satokasvi!$E$28-Satokasvi!$E$7))/(1+$C$13)^DU$61</f>
        <v>276.74828710118089</v>
      </c>
      <c r="DV76" s="29">
        <f ca="1">(AV76*(CV76/1000)+(Satokasvi!$E$28-Satokasvi!$E$7))/(1+$C$13)^DV$61</f>
        <v>269.23666372343121</v>
      </c>
      <c r="DW76" s="29">
        <f ca="1">(AW76*(CW76/1000)+(Satokasvi!$E$28-Satokasvi!$E$7))/(1+$C$13)^DW$61</f>
        <v>230.95722929209165</v>
      </c>
      <c r="DX76" s="29">
        <f ca="1">(AX76*(CX76/1000)+(Satokasvi!$E$28-Satokasvi!$E$7))/(1+$C$13)^DX$61</f>
        <v>277.54835438589498</v>
      </c>
      <c r="DY76" s="29">
        <f ca="1">(AY76*(CY76/1000)+(Satokasvi!$E$28-Satokasvi!$E$7))/(1+$C$13)^DY$61</f>
        <v>119.2898819370876</v>
      </c>
      <c r="DZ76" s="29">
        <f ca="1">(AZ76*(CZ76/1000)+(Satokasvi!$E$28-Satokasvi!$E$7))/(1+$C$13)^DZ$61</f>
        <v>-172.41561050345913</v>
      </c>
      <c r="EB76" s="29">
        <f ca="1">IF(C$11="x",Toimenpiteet!$E$115,BB76*(CB76/1000)+(Satokasvi!$E$28-Satokasvi!$E$7)+IF(C$8="x",Toimenpiteet!$E$29,0)+IF(C$9="x",Toimenpiteet!$E$60,0)+IF(C$10="x",Toimenpiteet!$E$88,0))/(1+$C$13)^EB$61</f>
        <v>700.65525895859014</v>
      </c>
      <c r="EC76" s="29">
        <f ca="1">IF(D$11="x",Toimenpiteet!$E$115,BC76*(CC76/1000)+(Satokasvi!$E$28-Satokasvi!$E$7)+IF(D$8="x",Toimenpiteet!$E$29,0)+IF(D$9="x",Toimenpiteet!$E$60,0)+IF(D$10="x",Toimenpiteet!$E$88,0))/(1+$C$13)^EC$61</f>
        <v>388.1179559046455</v>
      </c>
      <c r="ED76" s="29">
        <f ca="1">IF(E$11="x",Toimenpiteet!$E$115,BD76*(CD76/1000)+(Satokasvi!$E$28-Satokasvi!$E$7)+IF(E$8="x",Toimenpiteet!$E$29,0)+IF(E$9="x",Toimenpiteet!$E$60,0)+IF(E$10="x",Toimenpiteet!$E$88,0))/(1+$C$13)^ED$61</f>
        <v>103.6089767310667</v>
      </c>
      <c r="EE76" s="29">
        <f ca="1">IF(F$11="x",Toimenpiteet!$E$115,BE76*(CE76/1000)+(Satokasvi!$E$28-Satokasvi!$E$7)+IF(F$8="x",Toimenpiteet!$E$29,0)+IF(F$9="x",Toimenpiteet!$E$60,0)+IF(F$10="x",Toimenpiteet!$E$88,0))/(1+$C$13)^EE$61</f>
        <v>273.40658908787867</v>
      </c>
      <c r="EF76" s="29">
        <f ca="1">IF(G$11="x",Toimenpiteet!$E$115,BF76*(CF76/1000)+(Satokasvi!$E$28-Satokasvi!$E$7)+IF(G$8="x",Toimenpiteet!$E$29,0)+IF(G$9="x",Toimenpiteet!$E$60,0)+IF(G$10="x",Toimenpiteet!$E$88,0))/(1+$C$13)^EF$61</f>
        <v>235.57277761575943</v>
      </c>
      <c r="EG76" s="29">
        <f ca="1">IF(H$11="x",Toimenpiteet!$E$115,BG76*(CG76/1000)+(Satokasvi!$E$28-Satokasvi!$E$7)+IF(H$8="x",Toimenpiteet!$E$29,0)+IF(H$9="x",Toimenpiteet!$E$60,0)+IF(H$10="x",Toimenpiteet!$E$88,0))/(1+$C$13)^EG$61</f>
        <v>409.30924520430466</v>
      </c>
      <c r="EH76" s="29">
        <f ca="1">IF(I$11="x",Toimenpiteet!$E$115,BH76*(CH76/1000)+(Satokasvi!$E$28-Satokasvi!$E$7)+IF(I$8="x",Toimenpiteet!$E$29,0)+IF(I$9="x",Toimenpiteet!$E$60,0)+IF(I$10="x",Toimenpiteet!$E$88,0))/(1+$C$13)^EH$61</f>
        <v>-185.30355543515032</v>
      </c>
      <c r="EI76" s="29">
        <f ca="1">IF(J$11="x",Toimenpiteet!$E$115,BI76*(CI76/1000)+(Satokasvi!$E$28-Satokasvi!$E$7)+IF(J$8="x",Toimenpiteet!$E$29,0)+IF(J$9="x",Toimenpiteet!$E$60,0)+IF(J$10="x",Toimenpiteet!$E$88,0))/(1+$C$13)^EI$61</f>
        <v>154.85144245537535</v>
      </c>
      <c r="EJ76" s="29">
        <f ca="1">IF(K$11="x",Toimenpiteet!$E$115,BJ76*(CJ76/1000)+(Satokasvi!$E$28-Satokasvi!$E$7)+IF(K$8="x",Toimenpiteet!$E$29,0)+IF(K$9="x",Toimenpiteet!$E$60,0)+IF(K$10="x",Toimenpiteet!$E$88,0))/(1+$C$13)^EJ$61</f>
        <v>361.87889788928356</v>
      </c>
      <c r="EK76" s="29">
        <f ca="1">IF(L$11="x",Toimenpiteet!$E$115,BK76*(CK76/1000)+(Satokasvi!$E$28-Satokasvi!$E$7)+IF(L$8="x",Toimenpiteet!$E$29,0)+IF(L$9="x",Toimenpiteet!$E$60,0)+IF(L$10="x",Toimenpiteet!$E$88,0))/(1+$C$13)^EK$61</f>
        <v>-12.593238822979279</v>
      </c>
      <c r="EL76" s="29">
        <f ca="1">IF(M$11="x",Toimenpiteet!$E$115,BL76*(CL76/1000)+(Satokasvi!$E$28-Satokasvi!$E$7)+IF(M$8="x",Toimenpiteet!$E$29,0)+IF(M$9="x",Toimenpiteet!$E$60,0)+IF(M$10="x",Toimenpiteet!$E$88,0))/(1+$C$13)^EL$61</f>
        <v>157.64228249494974</v>
      </c>
      <c r="EM76" s="29">
        <f ca="1">IF(N$11="x",Toimenpiteet!$E$115,BM76*(CM76/1000)+(Satokasvi!$E$28-Satokasvi!$E$7)+IF(N$8="x",Toimenpiteet!$E$29,0)+IF(N$9="x",Toimenpiteet!$E$60,0)+IF(N$10="x",Toimenpiteet!$E$88,0))/(1+$C$13)^EM$61</f>
        <v>242.18532050999724</v>
      </c>
      <c r="EN76" s="29">
        <f ca="1">IF(O$11="x",Toimenpiteet!$E$115,BN76*(CN76/1000)+(Satokasvi!$E$28-Satokasvi!$E$7)+IF(O$8="x",Toimenpiteet!$E$29,0)+IF(O$9="x",Toimenpiteet!$E$60,0)+IF(O$10="x",Toimenpiteet!$E$88,0))/(1+$C$13)^EN$61</f>
        <v>41.665371924663461</v>
      </c>
      <c r="EO76" s="29">
        <f ca="1">IF(P$11="x",Toimenpiteet!$E$115,BO76*(CO76/1000)+(Satokasvi!$E$28-Satokasvi!$E$7)+IF(P$8="x",Toimenpiteet!$E$29,0)+IF(P$9="x",Toimenpiteet!$E$60,0)+IF(P$10="x",Toimenpiteet!$E$88,0))/(1+$C$13)^EO$61</f>
        <v>130.65437144530298</v>
      </c>
      <c r="EP76" s="29">
        <f ca="1">IF(Q$11="x",Toimenpiteet!$E$115,BP76*(CP76/1000)+(Satokasvi!$E$28-Satokasvi!$E$7)+IF(Q$8="x",Toimenpiteet!$E$29,0)+IF(Q$9="x",Toimenpiteet!$E$60,0)+IF(Q$10="x",Toimenpiteet!$E$88,0))/(1+$C$13)^EP$61</f>
        <v>152.23444342881393</v>
      </c>
      <c r="EQ76" s="29">
        <f ca="1">IF(R$11="x",Toimenpiteet!$E$115,BQ76*(CQ76/1000)+(Satokasvi!$E$28-Satokasvi!$E$7)+IF(R$8="x",Toimenpiteet!$E$29,0)+IF(R$9="x",Toimenpiteet!$E$60,0)+IF(R$10="x",Toimenpiteet!$E$88,0))/(1+$C$13)^EQ$61</f>
        <v>-142.01974544826405</v>
      </c>
      <c r="ER76" s="29">
        <f ca="1">IF(S$11="x",Toimenpiteet!$E$115,BR76*(CR76/1000)+(Satokasvi!$E$28-Satokasvi!$E$7)+IF(S$8="x",Toimenpiteet!$E$29,0)+IF(S$9="x",Toimenpiteet!$E$60,0)+IF(S$10="x",Toimenpiteet!$E$88,0))/(1+$C$13)^ER$61</f>
        <v>202.89026267660321</v>
      </c>
      <c r="ES76" s="29">
        <f ca="1">IF(T$11="x",Toimenpiteet!$E$115,BS76*(CS76/1000)+(Satokasvi!$E$28-Satokasvi!$E$7)+IF(T$8="x",Toimenpiteet!$E$29,0)+IF(T$9="x",Toimenpiteet!$E$60,0)+IF(T$10="x",Toimenpiteet!$E$88,0))/(1+$C$13)^ES$61</f>
        <v>107.4301195162529</v>
      </c>
      <c r="ET76" s="29">
        <f ca="1">IF(U$11="x",Toimenpiteet!$E$115,BT76*(CT76/1000)+(Satokasvi!$E$28-Satokasvi!$E$7)+IF(U$8="x",Toimenpiteet!$E$29,0)+IF(U$9="x",Toimenpiteet!$E$60,0)+IF(U$10="x",Toimenpiteet!$E$88,0))/(1+$C$13)^ET$61</f>
        <v>3.2784141731824517</v>
      </c>
      <c r="EU76" s="29">
        <f ca="1">IF(V$11="x",Toimenpiteet!$E$115,BU76*(CU76/1000)+(Satokasvi!$E$28-Satokasvi!$E$7)+IF(V$8="x",Toimenpiteet!$E$29,0)+IF(V$9="x",Toimenpiteet!$E$60,0)+IF(V$10="x",Toimenpiteet!$E$88,0))/(1+$C$13)^EU$61</f>
        <v>228.99842026783031</v>
      </c>
      <c r="EV76" s="29">
        <f ca="1">IF(W$11="x",Toimenpiteet!$E$115,BV76*(CV76/1000)+(Satokasvi!$E$28-Satokasvi!$E$7)+IF(W$8="x",Toimenpiteet!$E$29,0)+IF(W$9="x",Toimenpiteet!$E$60,0)+IF(W$10="x",Toimenpiteet!$E$88,0))/(1+$C$13)^EV$61</f>
        <v>222.73768289410901</v>
      </c>
      <c r="EW76" s="29">
        <f ca="1">IF(X$11="x",Toimenpiteet!$E$115,BW76*(CW76/1000)+(Satokasvi!$E$28-Satokasvi!$E$7)+IF(X$8="x",Toimenpiteet!$E$29,0)+IF(X$9="x",Toimenpiteet!$E$60,0)+IF(X$10="x",Toimenpiteet!$E$88,0))/(1+$C$13)^EW$61</f>
        <v>193.56808560575615</v>
      </c>
      <c r="EX76" s="29">
        <f ca="1">IF(Y$11="x",Toimenpiteet!$E$115,BX76*(CX76/1000)+(Satokasvi!$E$28-Satokasvi!$E$7)+IF(Y$8="x",Toimenpiteet!$E$29,0)+IF(Y$9="x",Toimenpiteet!$E$60,0)+IF(Y$10="x",Toimenpiteet!$E$88,0))/(1+$C$13)^EX$61</f>
        <v>227.66277964690232</v>
      </c>
      <c r="EY76" s="29">
        <f ca="1">IF(Z$11="x",Toimenpiteet!$E$115,BY76*(CY76/1000)+(Satokasvi!$E$28-Satokasvi!$E$7)+IF(Z$8="x",Toimenpiteet!$E$29,0)+IF(Z$9="x",Toimenpiteet!$E$60,0)+IF(Z$10="x",Toimenpiteet!$E$88,0))/(1+$C$13)^EY$61</f>
        <v>109.12175784333657</v>
      </c>
      <c r="EZ76" s="29">
        <f ca="1">IF(AA$11="x",Toimenpiteet!$E$115,BZ76*(CZ76/1000)+(Satokasvi!$E$28-Satokasvi!$E$7)+IF(AA$8="x",Toimenpiteet!$E$29,0)+IF(AA$9="x",Toimenpiteet!$E$60,0)+IF(AA$10="x",Toimenpiteet!$E$88,0))/(1+$C$13)^EZ$61</f>
        <v>-108.84630923473223</v>
      </c>
      <c r="FA76" s="29"/>
      <c r="FB76" s="29">
        <f t="shared" ca="1" si="48"/>
        <v>921.05460900898117</v>
      </c>
      <c r="FC76" s="29">
        <f t="shared" ca="1" si="49"/>
        <v>1406.6261100668846</v>
      </c>
      <c r="FD76" s="29">
        <f t="shared" ca="1" si="50"/>
        <v>1500.9114033203643</v>
      </c>
      <c r="FE76" s="29">
        <f t="shared" ca="1" si="51"/>
        <v>1823.1269220133217</v>
      </c>
      <c r="FF76" s="29">
        <f t="shared" ca="1" si="52"/>
        <v>2091.6517740080599</v>
      </c>
      <c r="FG76" s="29">
        <f t="shared" ca="1" si="53"/>
        <v>2594.7036225391812</v>
      </c>
      <c r="FH76" s="29">
        <f t="shared" ca="1" si="54"/>
        <v>2301.1775869442304</v>
      </c>
      <c r="FI76" s="29">
        <f t="shared" ca="1" si="55"/>
        <v>2465.4195959166436</v>
      </c>
      <c r="FJ76" s="29">
        <f t="shared" ca="1" si="56"/>
        <v>2908.744861378485</v>
      </c>
      <c r="FK76" s="29">
        <f t="shared" ca="1" si="57"/>
        <v>2850.7895512059531</v>
      </c>
      <c r="FL76" s="29">
        <f t="shared" ca="1" si="58"/>
        <v>3022.4727803803803</v>
      </c>
      <c r="FM76" s="29">
        <f t="shared" ca="1" si="59"/>
        <v>3308.7671224363744</v>
      </c>
      <c r="FN76" s="29">
        <f t="shared" ca="1" si="60"/>
        <v>3327.1065742451451</v>
      </c>
      <c r="FO76" s="29">
        <f t="shared" ca="1" si="61"/>
        <v>3465.9566257747983</v>
      </c>
      <c r="FP76" s="29">
        <f t="shared" ca="1" si="62"/>
        <v>3634.8279051163358</v>
      </c>
      <c r="FQ76" s="29">
        <f t="shared" ca="1" si="63"/>
        <v>3409.8646400578746</v>
      </c>
      <c r="FR76" s="29">
        <f t="shared" ca="1" si="64"/>
        <v>3648.7450486321022</v>
      </c>
      <c r="FS76" s="29">
        <f t="shared" ca="1" si="65"/>
        <v>3760.4977297324413</v>
      </c>
      <c r="FT76" s="29">
        <f t="shared" ca="1" si="66"/>
        <v>3733.430968529477</v>
      </c>
      <c r="FU76" s="29">
        <f t="shared" ca="1" si="67"/>
        <v>4010.1792556306577</v>
      </c>
      <c r="FV76" s="29">
        <f t="shared" ca="1" si="68"/>
        <v>4279.4159193540891</v>
      </c>
      <c r="FW76" s="29">
        <f t="shared" ca="1" si="69"/>
        <v>4510.3731486461811</v>
      </c>
      <c r="FX76" s="29">
        <f t="shared" ca="1" si="70"/>
        <v>4787.9215030320756</v>
      </c>
      <c r="FY76" s="29">
        <f t="shared" ca="1" si="71"/>
        <v>4907.2113849691632</v>
      </c>
      <c r="FZ76" s="29">
        <f t="shared" ca="1" si="72"/>
        <v>4734.7957744657042</v>
      </c>
      <c r="GA76" s="29"/>
      <c r="GB76" s="29">
        <f t="shared" ca="1" si="73"/>
        <v>700.65525895859014</v>
      </c>
      <c r="GC76" s="29">
        <f t="shared" ca="1" si="74"/>
        <v>1088.7732148632356</v>
      </c>
      <c r="GD76" s="29">
        <f t="shared" ca="1" si="23"/>
        <v>1192.3821915943022</v>
      </c>
      <c r="GE76" s="29">
        <f t="shared" ca="1" si="24"/>
        <v>1465.7887806821809</v>
      </c>
      <c r="GF76" s="29">
        <f t="shared" ca="1" si="25"/>
        <v>1701.3615582979403</v>
      </c>
      <c r="GG76" s="29">
        <f t="shared" ca="1" si="26"/>
        <v>2110.6708035022448</v>
      </c>
      <c r="GH76" s="29">
        <f t="shared" ca="1" si="27"/>
        <v>1925.3672480670944</v>
      </c>
      <c r="GI76" s="29">
        <f t="shared" ca="1" si="28"/>
        <v>2080.2186905224698</v>
      </c>
      <c r="GJ76" s="29">
        <f t="shared" ca="1" si="29"/>
        <v>2442.0975884117533</v>
      </c>
      <c r="GK76" s="29">
        <f t="shared" ca="1" si="30"/>
        <v>2429.5043495887739</v>
      </c>
      <c r="GL76" s="29">
        <f t="shared" ca="1" si="31"/>
        <v>2587.1466320837235</v>
      </c>
      <c r="GM76" s="29">
        <f t="shared" ca="1" si="32"/>
        <v>2829.3319525937209</v>
      </c>
      <c r="GN76" s="29">
        <f t="shared" ca="1" si="33"/>
        <v>2870.9973245183842</v>
      </c>
      <c r="GO76" s="29">
        <f t="shared" ca="1" si="34"/>
        <v>3001.651695963687</v>
      </c>
      <c r="GP76" s="29">
        <f t="shared" ca="1" si="35"/>
        <v>3153.8861393925008</v>
      </c>
      <c r="GQ76" s="29">
        <f t="shared" ca="1" si="36"/>
        <v>3011.8663939442367</v>
      </c>
      <c r="GR76" s="29">
        <f t="shared" ca="1" si="37"/>
        <v>3214.7566566208397</v>
      </c>
      <c r="GS76" s="29">
        <f t="shared" ca="1" si="38"/>
        <v>3322.1867761370927</v>
      </c>
      <c r="GT76" s="29">
        <f t="shared" ca="1" si="39"/>
        <v>3325.4651903102749</v>
      </c>
      <c r="GU76" s="29">
        <f t="shared" ca="1" si="40"/>
        <v>3554.4636105781051</v>
      </c>
      <c r="GV76" s="29">
        <f t="shared" ca="1" si="41"/>
        <v>3777.2012934722143</v>
      </c>
      <c r="GW76" s="29">
        <f t="shared" ca="1" si="42"/>
        <v>3970.7693790779704</v>
      </c>
      <c r="GX76" s="29">
        <f t="shared" ca="1" si="43"/>
        <v>4198.4321587248724</v>
      </c>
      <c r="GY76" s="29">
        <f t="shared" ca="1" si="44"/>
        <v>4307.5539165682085</v>
      </c>
      <c r="GZ76" s="29">
        <f t="shared" ca="1" si="45"/>
        <v>4198.7076073334765</v>
      </c>
      <c r="HA76" s="29"/>
      <c r="HB76" s="29">
        <f t="shared" ca="1" si="76"/>
        <v>2850.7895512059531</v>
      </c>
      <c r="HC76" s="29">
        <f t="shared" ca="1" si="75"/>
        <v>2429.5043495887739</v>
      </c>
      <c r="HF76" s="60">
        <f t="shared" si="78"/>
        <v>0.10000000000000002</v>
      </c>
      <c r="HG76" s="28">
        <f t="shared" si="79"/>
        <v>1.0000000000000002E-2</v>
      </c>
      <c r="HH76" s="28">
        <f t="shared" si="77"/>
        <v>2.0000000000000004E-2</v>
      </c>
      <c r="HI76" s="28">
        <f t="shared" si="77"/>
        <v>3.0000000000000006E-2</v>
      </c>
      <c r="HJ76" s="28">
        <f t="shared" si="77"/>
        <v>4.0000000000000008E-2</v>
      </c>
      <c r="HK76" s="28">
        <f t="shared" si="77"/>
        <v>5.000000000000001E-2</v>
      </c>
      <c r="HL76" s="28">
        <f t="shared" si="77"/>
        <v>6.0000000000000012E-2</v>
      </c>
      <c r="HM76" s="28">
        <f t="shared" si="77"/>
        <v>7.0000000000000007E-2</v>
      </c>
      <c r="HN76" s="28">
        <f t="shared" si="77"/>
        <v>8.0000000000000016E-2</v>
      </c>
      <c r="HO76" s="28">
        <f t="shared" si="77"/>
        <v>9.0000000000000024E-2</v>
      </c>
      <c r="HP76" s="28">
        <f t="shared" si="77"/>
        <v>0.10000000000000002</v>
      </c>
      <c r="HQ76" s="28">
        <f t="shared" si="77"/>
        <v>0.10000000000000002</v>
      </c>
      <c r="HR76" s="28">
        <f t="shared" si="77"/>
        <v>0.10000000000000002</v>
      </c>
      <c r="HS76" s="28">
        <f t="shared" si="77"/>
        <v>0.10000000000000002</v>
      </c>
      <c r="HT76" s="28">
        <f t="shared" si="77"/>
        <v>0.10000000000000002</v>
      </c>
      <c r="HU76" s="28">
        <f t="shared" si="77"/>
        <v>0.10000000000000002</v>
      </c>
      <c r="HV76" s="28">
        <f t="shared" si="77"/>
        <v>0.10000000000000002</v>
      </c>
      <c r="HW76" s="28">
        <f t="shared" si="77"/>
        <v>0.10000000000000002</v>
      </c>
      <c r="HX76" s="28">
        <f t="shared" si="77"/>
        <v>0.10000000000000002</v>
      </c>
      <c r="HY76" s="28">
        <f t="shared" si="77"/>
        <v>0.10000000000000002</v>
      </c>
      <c r="HZ76" s="28">
        <f t="shared" si="77"/>
        <v>0.10000000000000002</v>
      </c>
      <c r="IA76" s="28">
        <f t="shared" si="77"/>
        <v>0.10000000000000002</v>
      </c>
      <c r="IB76" s="28">
        <f t="shared" si="77"/>
        <v>0.10000000000000002</v>
      </c>
      <c r="IC76" s="28">
        <f t="shared" si="77"/>
        <v>0.10000000000000002</v>
      </c>
      <c r="ID76" s="28">
        <f t="shared" si="77"/>
        <v>0.10000000000000002</v>
      </c>
      <c r="IE76" s="28">
        <f t="shared" si="77"/>
        <v>0.10000000000000002</v>
      </c>
    </row>
    <row r="77" spans="2:239">
      <c r="B77" s="11">
        <f t="shared" ca="1" si="47"/>
        <v>0.20477122757060373</v>
      </c>
      <c r="C77" s="11">
        <f t="shared" ca="1" si="47"/>
        <v>0.67157563662782627</v>
      </c>
      <c r="D77" s="11">
        <f t="shared" ca="1" si="47"/>
        <v>0.20756973496129816</v>
      </c>
      <c r="E77" s="11">
        <f t="shared" ca="1" si="47"/>
        <v>0.77639857156209691</v>
      </c>
      <c r="F77" s="11">
        <f t="shared" ca="1" si="47"/>
        <v>0.55085574009026161</v>
      </c>
      <c r="G77" s="11">
        <f t="shared" ca="1" si="47"/>
        <v>0.79202496435191028</v>
      </c>
      <c r="H77" s="11">
        <f t="shared" ca="1" si="47"/>
        <v>0.3374466021952458</v>
      </c>
      <c r="I77" s="11">
        <f t="shared" ca="1" si="47"/>
        <v>0.56065043594610053</v>
      </c>
      <c r="J77" s="11">
        <f t="shared" ca="1" si="47"/>
        <v>0.27504920511295172</v>
      </c>
      <c r="K77" s="11">
        <f t="shared" ca="1" si="47"/>
        <v>0.32884947958080457</v>
      </c>
      <c r="L77" s="11">
        <f t="shared" ca="1" si="47"/>
        <v>0.42733737707035424</v>
      </c>
      <c r="M77" s="11">
        <f t="shared" ca="1" si="47"/>
        <v>0.82174334585750985</v>
      </c>
      <c r="N77" s="11">
        <f t="shared" ca="1" si="47"/>
        <v>0.29013102102128985</v>
      </c>
      <c r="O77" s="11">
        <f t="shared" ca="1" si="47"/>
        <v>3.2561411256386563E-2</v>
      </c>
      <c r="P77" s="11">
        <f t="shared" ca="1" si="47"/>
        <v>0.85043552361768682</v>
      </c>
      <c r="Q77" s="11">
        <f t="shared" ca="1" si="47"/>
        <v>0.35996672529573459</v>
      </c>
      <c r="R77" s="11">
        <f t="shared" ca="1" si="20"/>
        <v>0.48478447473070374</v>
      </c>
      <c r="S77" s="11">
        <f t="shared" ca="1" si="20"/>
        <v>0.26979719269462543</v>
      </c>
      <c r="T77" s="11">
        <f t="shared" ca="1" si="21"/>
        <v>0.86655266624375127</v>
      </c>
      <c r="U77" s="11">
        <f t="shared" ca="1" si="21"/>
        <v>0.88909010990041337</v>
      </c>
      <c r="V77" s="11">
        <f t="shared" ca="1" si="21"/>
        <v>0.68921626381505985</v>
      </c>
      <c r="W77" s="11">
        <f t="shared" ca="1" si="21"/>
        <v>8.9284657648298293E-2</v>
      </c>
      <c r="X77" s="11">
        <f t="shared" ca="1" si="21"/>
        <v>0.66302440640398652</v>
      </c>
      <c r="Y77" s="11">
        <f t="shared" ca="1" si="21"/>
        <v>0.40515154992921021</v>
      </c>
      <c r="Z77" s="11">
        <f t="shared" ca="1" si="21"/>
        <v>0.93978088439229546</v>
      </c>
      <c r="AB77" s="5">
        <f ca="1">_xlfn.NORM.INV(B77,Satokasvi!$H$8,Satokasvi!$I$8)*_xlfn.BINOM.INV(1,(1-Satokasvi!$H$15),B77)</f>
        <v>3293.8252304377688</v>
      </c>
      <c r="AC77" s="5">
        <f ca="1">_xlfn.NORM.INV(C77,Satokasvi!$H$8,Satokasvi!$I$8)*_xlfn.BINOM.INV(1,(1-Satokasvi!$H$15),C77)</f>
        <v>3611.0670370981193</v>
      </c>
      <c r="AD77" s="5">
        <f ca="1">_xlfn.NORM.INV(D77,Satokasvi!$H$8,Satokasvi!$I$8)*_xlfn.BINOM.INV(1,(1-Satokasvi!$H$15),D77)</f>
        <v>3296.2793307698776</v>
      </c>
      <c r="AE77" s="5">
        <f ca="1">_xlfn.NORM.INV(E77,Satokasvi!$H$8,Satokasvi!$I$8)*_xlfn.BINOM.INV(1,(1-Satokasvi!$H$15),E77)</f>
        <v>3690.0216353616083</v>
      </c>
      <c r="AF77" s="5">
        <f ca="1">_xlfn.NORM.INV(F77,Satokasvi!$H$8,Satokasvi!$I$8)*_xlfn.BINOM.INV(1,(1-Satokasvi!$H$15),F77)</f>
        <v>3531.9559168517608</v>
      </c>
      <c r="AG77" s="5">
        <f ca="1">_xlfn.NORM.INV(G77,Satokasvi!$H$8,Satokasvi!$I$8)*_xlfn.BINOM.INV(1,(1-Satokasvi!$H$15),G77)</f>
        <v>3703.3668755330655</v>
      </c>
      <c r="AH77" s="5">
        <f ca="1">_xlfn.NORM.INV(H77,Satokasvi!$H$8,Satokasvi!$I$8)*_xlfn.BINOM.INV(1,(1-Satokasvi!$H$15),H77)</f>
        <v>3395.1395238821187</v>
      </c>
      <c r="AI77" s="5">
        <f ca="1">_xlfn.NORM.INV(I77,Satokasvi!$H$8,Satokasvi!$I$8)*_xlfn.BINOM.INV(1,(1-Satokasvi!$H$15),I77)</f>
        <v>3538.1546271928019</v>
      </c>
      <c r="AJ77" s="5">
        <f ca="1">_xlfn.NORM.INV(J77,Satokasvi!$H$8,Satokasvi!$I$8)*_xlfn.BINOM.INV(1,(1-Satokasvi!$H$15),J77)</f>
        <v>3350.59683325475</v>
      </c>
      <c r="AK77" s="5">
        <f ca="1">_xlfn.NORM.INV(K77,Satokasvi!$H$8,Satokasvi!$I$8)*_xlfn.BINOM.INV(1,(1-Satokasvi!$H$15),K77)</f>
        <v>3389.2269197135124</v>
      </c>
      <c r="AL77" s="5">
        <f ca="1">_xlfn.NORM.INV(L77,Satokasvi!$H$8,Satokasvi!$I$8)*_xlfn.BINOM.INV(1,(1-Satokasvi!$H$15),L77)</f>
        <v>3454.2107250019671</v>
      </c>
      <c r="AM77" s="5">
        <f ca="1">_xlfn.NORM.INV(M77,Satokasvi!$H$8,Satokasvi!$I$8)*_xlfn.BINOM.INV(1,(1-Satokasvi!$H$15),M77)</f>
        <v>3730.5073175159946</v>
      </c>
      <c r="AN77" s="5">
        <f ca="1">_xlfn.NORM.INV(N77,Satokasvi!$H$8,Satokasvi!$I$8)*_xlfn.BINOM.INV(1,(1-Satokasvi!$H$15),N77)</f>
        <v>3361.7495005043656</v>
      </c>
      <c r="AO77" s="5">
        <f ca="1">_xlfn.NORM.INV(O77,Satokasvi!$H$8,Satokasvi!$I$8)*_xlfn.BINOM.INV(1,(1-Satokasvi!$H$15),O77)</f>
        <v>0</v>
      </c>
      <c r="AP77" s="5">
        <f ca="1">_xlfn.NORM.INV(P77,Satokasvi!$H$8,Satokasvi!$I$8)*_xlfn.BINOM.INV(1,(1-Satokasvi!$H$15),P77)</f>
        <v>3759.5757820638401</v>
      </c>
      <c r="AQ77" s="5">
        <f ca="1">_xlfn.NORM.INV(Q77,Satokasvi!$H$8,Satokasvi!$I$8)*_xlfn.BINOM.INV(1,(1-Satokasvi!$H$15),Q77)</f>
        <v>3410.3630658796001</v>
      </c>
      <c r="AR77" s="5">
        <f ca="1">_xlfn.NORM.INV(R77,Satokasvi!$H$8,Satokasvi!$I$8)*_xlfn.BINOM.INV(1,(1-Satokasvi!$H$15),R77)</f>
        <v>3490.4627707232207</v>
      </c>
      <c r="AS77" s="5">
        <f ca="1">_xlfn.NORM.INV(S77,Satokasvi!$H$8,Satokasvi!$I$8)*_xlfn.BINOM.INV(1,(1-Satokasvi!$H$15),S77)</f>
        <v>3346.6433814673242</v>
      </c>
      <c r="AT77" s="5">
        <f ca="1">_xlfn.NORM.INV(T77,Satokasvi!$H$8,Satokasvi!$I$8)*_xlfn.BINOM.INV(1,(1-Satokasvi!$H$15),T77)</f>
        <v>3777.5605529412924</v>
      </c>
      <c r="AU77" s="5">
        <f ca="1">_xlfn.NORM.INV(U77,Satokasvi!$H$8,Satokasvi!$I$8)*_xlfn.BINOM.INV(1,(1-Satokasvi!$H$15),U77)</f>
        <v>3805.4258697462014</v>
      </c>
      <c r="AV77" s="5">
        <f ca="1">_xlfn.NORM.INV(V77,Satokasvi!$H$8,Satokasvi!$I$8)*_xlfn.BINOM.INV(1,(1-Satokasvi!$H$15),V77)</f>
        <v>3623.4075132327644</v>
      </c>
      <c r="AW77" s="5">
        <f ca="1">_xlfn.NORM.INV(W77,Satokasvi!$H$8,Satokasvi!$I$8)*_xlfn.BINOM.INV(1,(1-Satokasvi!$H$15),W77)</f>
        <v>3163.7067050916426</v>
      </c>
      <c r="AX77" s="5">
        <f ca="1">_xlfn.NORM.INV(X77,Satokasvi!$H$8,Satokasvi!$I$8)*_xlfn.BINOM.INV(1,(1-Satokasvi!$H$15),X77)</f>
        <v>3605.1828645051255</v>
      </c>
      <c r="AY77" s="5">
        <f ca="1">_xlfn.NORM.INV(Y77,Satokasvi!$H$8,Satokasvi!$I$8)*_xlfn.BINOM.INV(1,(1-Satokasvi!$H$15),Y77)</f>
        <v>3439.9912423580763</v>
      </c>
      <c r="AZ77" s="5">
        <f ca="1">_xlfn.NORM.INV(Z77,Satokasvi!$H$8,Satokasvi!$I$8)*_xlfn.BINOM.INV(1,(1-Satokasvi!$H$15),Z77)</f>
        <v>3888.2342029637753</v>
      </c>
      <c r="BB77" s="5">
        <f ca="1">IF(C$11="x",0,_xlfn.NORM.INV(B77,Satokasvi!$H$8,Satokasvi!$I$8)*IF(C$8="x",(1+Toimenpiteet!$C$7),1)*IF(C$9="x",(1+Toimenpiteet!$C$34),1)*(1+C$30)*_xlfn.BINOM.INV(1,(1-(Satokasvi!$H$15*(1+C$41))),B77))</f>
        <v>2388.1550450766003</v>
      </c>
      <c r="BC77" s="5">
        <f ca="1">IF(D$11="x",0,_xlfn.NORM.INV(C77,Satokasvi!$H$8,Satokasvi!$I$8)*IF(D$8="x",(1+Toimenpiteet!$C$7),1)*IF(D$9="x",(1+Toimenpiteet!$C$34),1)*(1+D$30)*_xlfn.BINOM.INV(1,(1-(Satokasvi!$H$15*(1+D$41))),C77))</f>
        <v>2636.3678224445948</v>
      </c>
      <c r="BD77" s="5">
        <f ca="1">IF(E$11="x",0,_xlfn.NORM.INV(D77,Satokasvi!$H$8,Satokasvi!$I$8)*IF(E$8="x",(1+Toimenpiteet!$C$7),1)*IF(E$9="x",(1+Toimenpiteet!$C$34),1)*(1+E$30)*_xlfn.BINOM.INV(1,(1-(Satokasvi!$H$15*(1+E$41))),D77))</f>
        <v>2423.1608616355529</v>
      </c>
      <c r="BE77" s="5">
        <f ca="1">IF(F$11="x",0,_xlfn.NORM.INV(E77,Satokasvi!$H$8,Satokasvi!$I$8)*IF(F$8="x",(1+Toimenpiteet!$C$7),1)*IF(F$9="x",(1+Toimenpiteet!$C$34),1)*(1+F$30)*_xlfn.BINOM.INV(1,(1-(Satokasvi!$H$15*(1+F$41))),E77))</f>
        <v>2731.2064136292483</v>
      </c>
      <c r="BF77" s="5">
        <f ca="1">IF(G$11="x",0,_xlfn.NORM.INV(F77,Satokasvi!$H$8,Satokasvi!$I$8)*IF(G$8="x",(1+Toimenpiteet!$C$7),1)*IF(G$9="x",(1+Toimenpiteet!$C$34),1)*(1+G$30)*_xlfn.BINOM.INV(1,(1-(Satokasvi!$H$15*(1+G$41))),F77))</f>
        <v>2632.0135492379322</v>
      </c>
      <c r="BG77" s="5">
        <f ca="1">IF(H$11="x",0,_xlfn.NORM.INV(G77,Satokasvi!$H$8,Satokasvi!$I$8)*IF(H$8="x",(1+Toimenpiteet!$C$7),1)*IF(H$9="x",(1+Toimenpiteet!$C$34),1)*(1+H$30)*_xlfn.BINOM.INV(1,(1-(Satokasvi!$H$15*(1+H$41))),G77))</f>
        <v>2759.74899564724</v>
      </c>
      <c r="BH77" s="5">
        <f ca="1">IF(I$11="x",0,_xlfn.NORM.INV(H77,Satokasvi!$H$8,Satokasvi!$I$8)*IF(I$8="x",(1+Toimenpiteet!$C$7),1)*IF(I$9="x",(1+Toimenpiteet!$C$34),1)*(1+I$30)*_xlfn.BINOM.INV(1,(1-(Satokasvi!$H$15*(1+I$41))),H77))</f>
        <v>2530.0579731969551</v>
      </c>
      <c r="BI77" s="5">
        <f ca="1">IF(J$11="x",0,_xlfn.NORM.INV(I77,Satokasvi!$H$8,Satokasvi!$I$8)*IF(J$8="x",(1+Toimenpiteet!$C$7),1)*IF(J$9="x",(1+Toimenpiteet!$C$34),1)*(1+J$30)*_xlfn.BINOM.INV(1,(1-(Satokasvi!$H$15*(1+J$41))),I77))</f>
        <v>2636.6328281840761</v>
      </c>
      <c r="BJ77" s="5">
        <f ca="1">IF(K$11="x",0,_xlfn.NORM.INV(J77,Satokasvi!$H$8,Satokasvi!$I$8)*IF(K$8="x",(1+Toimenpiteet!$C$7),1)*IF(K$9="x",(1+Toimenpiteet!$C$34),1)*(1+K$30)*_xlfn.BINOM.INV(1,(1-(Satokasvi!$H$15*(1+K$41))),J77))</f>
        <v>2496.86476014144</v>
      </c>
      <c r="BK77" s="5">
        <f ca="1">IF(L$11="x",0,_xlfn.NORM.INV(K77,Satokasvi!$H$8,Satokasvi!$I$8)*IF(L$8="x",(1+Toimenpiteet!$C$7),1)*IF(L$9="x",(1+Toimenpiteet!$C$34),1)*(1+L$30)*_xlfn.BINOM.INV(1,(1-(Satokasvi!$H$15*(1+L$41))),K77))</f>
        <v>2525.651900570509</v>
      </c>
      <c r="BL77" s="5">
        <f ca="1">IF(M$11="x",0,_xlfn.NORM.INV(L77,Satokasvi!$H$8,Satokasvi!$I$8)*IF(M$8="x",(1+Toimenpiteet!$C$7),1)*IF(M$9="x",(1+Toimenpiteet!$C$34),1)*(1+M$30)*_xlfn.BINOM.INV(1,(1-(Satokasvi!$H$15*(1+M$41))),L77))</f>
        <v>2574.0778322714655</v>
      </c>
      <c r="BM77" s="5">
        <f ca="1">IF(N$11="x",0,_xlfn.NORM.INV(M77,Satokasvi!$H$8,Satokasvi!$I$8)*IF(N$8="x",(1+Toimenpiteet!$C$7),1)*IF(N$9="x",(1+Toimenpiteet!$C$34),1)*(1+N$30)*_xlfn.BINOM.INV(1,(1-(Satokasvi!$H$15*(1+N$41))),M77))</f>
        <v>2779.9740530129193</v>
      </c>
      <c r="BN77" s="5">
        <f ca="1">IF(O$11="x",0,_xlfn.NORM.INV(N77,Satokasvi!$H$8,Satokasvi!$I$8)*IF(O$8="x",(1+Toimenpiteet!$C$7),1)*IF(O$9="x",(1+Toimenpiteet!$C$34),1)*(1+O$30)*_xlfn.BINOM.INV(1,(1-(Satokasvi!$H$15*(1+O$41))),N77))</f>
        <v>2505.1757277758534</v>
      </c>
      <c r="BO77" s="5">
        <f ca="1">IF(P$11="x",0,_xlfn.NORM.INV(O77,Satokasvi!$H$8,Satokasvi!$I$8)*IF(P$8="x",(1+Toimenpiteet!$C$7),1)*IF(P$9="x",(1+Toimenpiteet!$C$34),1)*(1+P$30)*_xlfn.BINOM.INV(1,(1-(Satokasvi!$H$15*(1+P$41))),O77))</f>
        <v>0</v>
      </c>
      <c r="BP77" s="5">
        <f ca="1">IF(Q$11="x",0,_xlfn.NORM.INV(P77,Satokasvi!$H$8,Satokasvi!$I$8)*IF(Q$8="x",(1+Toimenpiteet!$C$7),1)*IF(Q$9="x",(1+Toimenpiteet!$C$34),1)*(1+Q$30)*_xlfn.BINOM.INV(1,(1-(Satokasvi!$H$15*(1+Q$41))),P77))</f>
        <v>2801.6358727939737</v>
      </c>
      <c r="BQ77" s="5">
        <f ca="1">IF(R$11="x",0,_xlfn.NORM.INV(Q77,Satokasvi!$H$8,Satokasvi!$I$8)*IF(R$8="x",(1+Toimenpiteet!$C$7),1)*IF(R$9="x",(1+Toimenpiteet!$C$34),1)*(1+R$30)*_xlfn.BINOM.INV(1,(1-(Satokasvi!$H$15*(1+R$41))),Q77))</f>
        <v>2541.4025566934779</v>
      </c>
      <c r="BR77" s="5">
        <f ca="1">IF(S$11="x",0,_xlfn.NORM.INV(R77,Satokasvi!$H$8,Satokasvi!$I$8)*IF(S$8="x",(1+Toimenpiteet!$C$7),1)*IF(S$9="x",(1+Toimenpiteet!$C$34),1)*(1+S$30)*_xlfn.BINOM.INV(1,(1-(Satokasvi!$H$15*(1+S$41))),R77))</f>
        <v>2601.0928567429442</v>
      </c>
      <c r="BS77" s="5">
        <f ca="1">IF(T$11="x",0,_xlfn.NORM.INV(S77,Satokasvi!$H$8,Satokasvi!$I$8)*IF(T$8="x",(1+Toimenpiteet!$C$7),1)*IF(T$9="x",(1+Toimenpiteet!$C$34),1)*(1+T$30)*_xlfn.BINOM.INV(1,(1-(Satokasvi!$H$15*(1+T$41))),S77))</f>
        <v>2493.9186478694505</v>
      </c>
      <c r="BT77" s="5">
        <f ca="1">IF(U$11="x",0,_xlfn.NORM.INV(T77,Satokasvi!$H$8,Satokasvi!$I$8)*IF(U$8="x",(1+Toimenpiteet!$C$7),1)*IF(U$9="x",(1+Toimenpiteet!$C$34),1)*(1+U$30)*_xlfn.BINOM.INV(1,(1-(Satokasvi!$H$15*(1+U$41))),T77))</f>
        <v>2815.0381240518514</v>
      </c>
      <c r="BU77" s="5">
        <f ca="1">IF(V$11="x",0,_xlfn.NORM.INV(U77,Satokasvi!$H$8,Satokasvi!$I$8)*IF(V$8="x",(1+Toimenpiteet!$C$7),1)*IF(V$9="x",(1+Toimenpiteet!$C$34),1)*(1+V$30)*_xlfn.BINOM.INV(1,(1-(Satokasvi!$H$15*(1+V$41))),U77))</f>
        <v>2835.8033581348695</v>
      </c>
      <c r="BV77" s="5">
        <f ca="1">IF(W$11="x",0,_xlfn.NORM.INV(V77,Satokasvi!$H$8,Satokasvi!$I$8)*IF(W$8="x",(1+Toimenpiteet!$C$7),1)*IF(W$9="x",(1+Toimenpiteet!$C$34),1)*(1+W$30)*_xlfn.BINOM.INV(1,(1-(Satokasvi!$H$15*(1+W$41))),V77))</f>
        <v>2700.1632788610559</v>
      </c>
      <c r="BW77" s="5">
        <f ca="1">IF(X$11="x",0,_xlfn.NORM.INV(W77,Satokasvi!$H$8,Satokasvi!$I$8)*IF(X$8="x",(1+Toimenpiteet!$C$7),1)*IF(X$9="x",(1+Toimenpiteet!$C$34),1)*(1+X$30)*_xlfn.BINOM.INV(1,(1-(Satokasvi!$H$15*(1+X$41))),W77))</f>
        <v>2357.594236634292</v>
      </c>
      <c r="BX77" s="5">
        <f ca="1">IF(Y$11="x",0,_xlfn.NORM.INV(X77,Satokasvi!$H$8,Satokasvi!$I$8)*IF(Y$8="x",(1+Toimenpiteet!$C$7),1)*IF(Y$9="x",(1+Toimenpiteet!$C$34),1)*(1+Y$30)*_xlfn.BINOM.INV(1,(1-(Satokasvi!$H$15*(1+Y$41))),X77))</f>
        <v>2686.5822706292192</v>
      </c>
      <c r="BY77" s="5">
        <f ca="1">IF(Z$11="x",0,_xlfn.NORM.INV(Y77,Satokasvi!$H$8,Satokasvi!$I$8)*IF(Z$8="x",(1+Toimenpiteet!$C$7),1)*IF(Z$9="x",(1+Toimenpiteet!$C$34),1)*(1+Z$30)*_xlfn.BINOM.INV(1,(1-(Satokasvi!$H$15*(1+Z$41))),Y77))</f>
        <v>2563.4814738052382</v>
      </c>
      <c r="BZ77" s="5">
        <f ca="1">IF(AA$11="x",0,_xlfn.NORM.INV(Z77,Satokasvi!$H$8,Satokasvi!$I$8)*IF(AA$8="x",(1+Toimenpiteet!$C$7),1)*IF(AA$9="x",(1+Toimenpiteet!$C$34),1)*(1+AA$30)*_xlfn.BINOM.INV(1,(1-(Satokasvi!$H$15*(1+AA$41))),Z77))</f>
        <v>2897.5121280486051</v>
      </c>
      <c r="CB77" s="27">
        <f ca="1">_xlfn.NORM.INV(RAND(),Satokasvi!$H$13,Satokasvi!$I$13)</f>
        <v>223.30956134219818</v>
      </c>
      <c r="CC77" s="27">
        <f ca="1">_xlfn.NORM.INV(RAND(),Satokasvi!$H$13,Satokasvi!$I$13)</f>
        <v>227.76318159125924</v>
      </c>
      <c r="CD77" s="27">
        <f ca="1">_xlfn.NORM.INV(RAND(),Satokasvi!$H$13,Satokasvi!$I$13)</f>
        <v>34.609765063163053</v>
      </c>
      <c r="CE77" s="27">
        <f ca="1">_xlfn.NORM.INV(RAND(),Satokasvi!$H$13,Satokasvi!$I$13)</f>
        <v>209.27439050672868</v>
      </c>
      <c r="CF77" s="27">
        <f ca="1">_xlfn.NORM.INV(RAND(),Satokasvi!$H$13,Satokasvi!$I$13)</f>
        <v>135.63824646828425</v>
      </c>
      <c r="CG77" s="27">
        <f ca="1">_xlfn.NORM.INV(RAND(),Satokasvi!$H$13,Satokasvi!$I$13)</f>
        <v>245.81399011450731</v>
      </c>
      <c r="CH77" s="27">
        <f ca="1">_xlfn.NORM.INV(RAND(),Satokasvi!$H$13,Satokasvi!$I$13)</f>
        <v>145.01865361258419</v>
      </c>
      <c r="CI77" s="27">
        <f ca="1">_xlfn.NORM.INV(RAND(),Satokasvi!$H$13,Satokasvi!$I$13)</f>
        <v>184.3605258038755</v>
      </c>
      <c r="CJ77" s="27">
        <f ca="1">_xlfn.NORM.INV(RAND(),Satokasvi!$H$13,Satokasvi!$I$13)</f>
        <v>199.21453096464654</v>
      </c>
      <c r="CK77" s="27">
        <f ca="1">_xlfn.NORM.INV(RAND(),Satokasvi!$H$13,Satokasvi!$I$13)</f>
        <v>185.54797953554387</v>
      </c>
      <c r="CL77" s="27">
        <f ca="1">_xlfn.NORM.INV(RAND(),Satokasvi!$H$13,Satokasvi!$I$13)</f>
        <v>247.17201475279739</v>
      </c>
      <c r="CM77" s="27">
        <f ca="1">_xlfn.NORM.INV(RAND(),Satokasvi!$H$13,Satokasvi!$I$13)</f>
        <v>162.72311660078688</v>
      </c>
      <c r="CN77" s="27">
        <f ca="1">_xlfn.NORM.INV(RAND(),Satokasvi!$H$13,Satokasvi!$I$13)</f>
        <v>183.29732891799509</v>
      </c>
      <c r="CO77" s="27">
        <f ca="1">_xlfn.NORM.INV(RAND(),Satokasvi!$H$13,Satokasvi!$I$13)</f>
        <v>125.6383306846196</v>
      </c>
      <c r="CP77" s="27">
        <f ca="1">_xlfn.NORM.INV(RAND(),Satokasvi!$H$13,Satokasvi!$I$13)</f>
        <v>194.72431918795331</v>
      </c>
      <c r="CQ77" s="27">
        <f ca="1">_xlfn.NORM.INV(RAND(),Satokasvi!$H$13,Satokasvi!$I$13)</f>
        <v>258.41609979016516</v>
      </c>
      <c r="CR77" s="27">
        <f ca="1">_xlfn.NORM.INV(RAND(),Satokasvi!$H$13,Satokasvi!$I$13)</f>
        <v>296.13316882897828</v>
      </c>
      <c r="CS77" s="27">
        <f ca="1">_xlfn.NORM.INV(RAND(),Satokasvi!$H$13,Satokasvi!$I$13)</f>
        <v>228.47776831934948</v>
      </c>
      <c r="CT77" s="27">
        <f ca="1">_xlfn.NORM.INV(RAND(),Satokasvi!$H$13,Satokasvi!$I$13)</f>
        <v>216.80120706686014</v>
      </c>
      <c r="CU77" s="27">
        <f ca="1">_xlfn.NORM.INV(RAND(),Satokasvi!$H$13,Satokasvi!$I$13)</f>
        <v>207.28854675727021</v>
      </c>
      <c r="CV77" s="27">
        <f ca="1">_xlfn.NORM.INV(RAND(),Satokasvi!$H$13,Satokasvi!$I$13)</f>
        <v>159.56507500444758</v>
      </c>
      <c r="CW77" s="27">
        <f ca="1">_xlfn.NORM.INV(RAND(),Satokasvi!$H$13,Satokasvi!$I$13)</f>
        <v>214.98996412224579</v>
      </c>
      <c r="CX77" s="27">
        <f ca="1">_xlfn.NORM.INV(RAND(),Satokasvi!$H$13,Satokasvi!$I$13)</f>
        <v>173.79557100640244</v>
      </c>
      <c r="CY77" s="27">
        <f ca="1">_xlfn.NORM.INV(RAND(),Satokasvi!$H$13,Satokasvi!$I$13)</f>
        <v>175.75272067141256</v>
      </c>
      <c r="CZ77" s="27">
        <f ca="1">_xlfn.NORM.INV(RAND(),Satokasvi!$H$13,Satokasvi!$I$13)</f>
        <v>221.06513718766428</v>
      </c>
      <c r="DB77" s="29">
        <f ca="1">(AB77*(CB77/1000)+(Satokasvi!$E$28-Satokasvi!$E$7))/(1+$C$13)^DB$61</f>
        <v>363.63365761837179</v>
      </c>
      <c r="DC77" s="29">
        <f ca="1">(AC77*(CC77/1000)+(Satokasvi!$E$28-Satokasvi!$E$7))/(1+$C$13)^DC$61</f>
        <v>434.97795957092035</v>
      </c>
      <c r="DD77" s="29">
        <f ca="1">(AD77*(CD77/1000)+(Satokasvi!$E$28-Satokasvi!$E$7))/(1+$C$13)^DD$61</f>
        <v>-225.96361834153839</v>
      </c>
      <c r="DE77" s="29">
        <f ca="1">(AE77*(CE77/1000)+(Satokasvi!$E$28-Satokasvi!$E$7))/(1+$C$13)^DE$61</f>
        <v>365.36988875008706</v>
      </c>
      <c r="DF77" s="29">
        <f ca="1">(AF77*(CF77/1000)+(Satokasvi!$E$28-Satokasvi!$E$7))/(1+$C$13)^DF$61</f>
        <v>101.84675891794335</v>
      </c>
      <c r="DG77" s="29">
        <f ca="1">(AG77*(CG77/1000)+(Satokasvi!$E$28-Satokasvi!$E$7))/(1+$C$13)^DG$61</f>
        <v>460.06308947234368</v>
      </c>
      <c r="DH77" s="29">
        <f ca="1">(AH77*(CH77/1000)+(Satokasvi!$E$28-Satokasvi!$E$7))/(1+$C$13)^DH$61</f>
        <v>106.80653217627001</v>
      </c>
      <c r="DI77" s="29">
        <f ca="1">(AI77*(CI77/1000)+(Satokasvi!$E$28-Satokasvi!$E$7))/(1+$C$13)^DI$61</f>
        <v>229.95178977198071</v>
      </c>
      <c r="DJ77" s="29">
        <f ca="1">(AJ77*(CJ77/1000)+(Satokasvi!$E$28-Satokasvi!$E$7))/(1+$C$13)^DJ$61</f>
        <v>234.89720695285612</v>
      </c>
      <c r="DK77" s="29">
        <f ca="1">(AK77*(CK77/1000)+(Satokasvi!$E$28-Satokasvi!$E$7))/(1+$C$13)^DK$61</f>
        <v>199.31612655174592</v>
      </c>
      <c r="DL77" s="29">
        <f ca="1">(AL77*(CL77/1000)+(Satokasvi!$E$28-Satokasvi!$E$7))/(1+$C$13)^DL$61</f>
        <v>355.99780839169631</v>
      </c>
      <c r="DM77" s="29">
        <f ca="1">(AM77*(CM77/1000)+(Satokasvi!$E$28-Satokasvi!$E$7))/(1+$C$13)^DM$61</f>
        <v>172.56734946102392</v>
      </c>
      <c r="DN77" s="29">
        <f ca="1">(AN77*(CN77/1000)+(Satokasvi!$E$28-Satokasvi!$E$7))/(1+$C$13)^DN$61</f>
        <v>173.77858035962041</v>
      </c>
      <c r="DO77" s="29">
        <f ca="1">(AO77*(CO77/1000)+(Satokasvi!$E$28-Satokasvi!$E$7))/(1+$C$13)^DO$61</f>
        <v>-238.66352790052156</v>
      </c>
      <c r="DP77" s="29">
        <f ca="1">(AP77*(CP77/1000)+(Satokasvi!$E$28-Satokasvi!$E$7))/(1+$C$13)^DP$61</f>
        <v>238.18266713660634</v>
      </c>
      <c r="DQ77" s="29">
        <f ca="1">(AQ77*(CQ77/1000)+(Satokasvi!$E$28-Satokasvi!$E$7))/(1+$C$13)^DQ$61</f>
        <v>324.22922328724241</v>
      </c>
      <c r="DR77" s="29">
        <f ca="1">(AR77*(CR77/1000)+(Satokasvi!$E$28-Satokasvi!$E$7))/(1+$C$13)^DR$61</f>
        <v>406.95935175182041</v>
      </c>
      <c r="DS77" s="29">
        <f ca="1">(AS77*(CS77/1000)+(Satokasvi!$E$28-Satokasvi!$E$7))/(1+$C$13)^DS$61</f>
        <v>237.09220664711731</v>
      </c>
      <c r="DT77" s="29">
        <f ca="1">(AT77*(CT77/1000)+(Satokasvi!$E$28-Satokasvi!$E$7))/(1+$C$13)^DT$61</f>
        <v>261.17941642810564</v>
      </c>
      <c r="DU77" s="29">
        <f ca="1">(AU77*(CU77/1000)+(Satokasvi!$E$28-Satokasvi!$E$7))/(1+$C$13)^DU$61</f>
        <v>236.87422464348859</v>
      </c>
      <c r="DV77" s="29">
        <f ca="1">(AV77*(CV77/1000)+(Satokasvi!$E$28-Satokasvi!$E$7))/(1+$C$13)^DV$61</f>
        <v>116.7391954603726</v>
      </c>
      <c r="DW77" s="29">
        <f ca="1">(AW77*(CW77/1000)+(Satokasvi!$E$28-Satokasvi!$E$7))/(1+$C$13)^DW$61</f>
        <v>166.56991973659731</v>
      </c>
      <c r="DX77" s="29">
        <f ca="1">(AX77*(CX77/1000)+(Satokasvi!$E$28-Satokasvi!$E$7))/(1+$C$13)^DX$61</f>
        <v>134.55950019012374</v>
      </c>
      <c r="DY77" s="29">
        <f ca="1">(AY77*(CY77/1000)+(Satokasvi!$E$28-Satokasvi!$E$7))/(1+$C$13)^DY$61</f>
        <v>119.82906638509063</v>
      </c>
      <c r="DZ77" s="29">
        <f ca="1">(AZ77*(CZ77/1000)+(Satokasvi!$E$28-Satokasvi!$E$7))/(1+$C$13)^DZ$61</f>
        <v>238.11170250432968</v>
      </c>
      <c r="EB77" s="29">
        <f ca="1">IF(C$11="x",Toimenpiteet!$E$115,BB77*(CB77/1000)+(Satokasvi!$E$28-Satokasvi!$E$7)+IF(C$8="x",Toimenpiteet!$E$29,0)+IF(C$9="x",Toimenpiteet!$E$60,0)+IF(C$10="x",Toimenpiteet!$E$88,0))/(1+$C$13)^EB$61</f>
        <v>296.50277236234285</v>
      </c>
      <c r="EC77" s="29">
        <f ca="1">IF(D$11="x",Toimenpiteet!$E$115,BC77*(CC77/1000)+(Satokasvi!$E$28-Satokasvi!$E$7)+IF(D$8="x",Toimenpiteet!$E$29,0)+IF(D$9="x",Toimenpiteet!$E$60,0)+IF(D$10="x",Toimenpiteet!$E$88,0))/(1+$C$13)^EC$61</f>
        <v>351.18062313582902</v>
      </c>
      <c r="ED77" s="29">
        <f ca="1">IF(E$11="x",Toimenpiteet!$E$115,BD77*(CD77/1000)+(Satokasvi!$E$28-Satokasvi!$E$7)+IF(E$8="x",Toimenpiteet!$E$29,0)+IF(E$9="x",Toimenpiteet!$E$60,0)+IF(E$10="x",Toimenpiteet!$E$88,0))/(1+$C$13)^ED$61</f>
        <v>-131.81240316066294</v>
      </c>
      <c r="EE77" s="29">
        <f ca="1">IF(F$11="x",Toimenpiteet!$E$115,BE77*(CE77/1000)+(Satokasvi!$E$28-Satokasvi!$E$7)+IF(F$8="x",Toimenpiteet!$E$29,0)+IF(F$9="x",Toimenpiteet!$E$60,0)+IF(F$10="x",Toimenpiteet!$E$88,0))/(1+$C$13)^EE$61</f>
        <v>305.34772762936382</v>
      </c>
      <c r="EF77" s="29">
        <f ca="1">IF(G$11="x",Toimenpiteet!$E$115,BF77*(CF77/1000)+(Satokasvi!$E$28-Satokasvi!$E$7)+IF(G$8="x",Toimenpiteet!$E$29,0)+IF(G$9="x",Toimenpiteet!$E$60,0)+IF(G$10="x",Toimenpiteet!$E$88,0))/(1+$C$13)^EF$61</f>
        <v>111.36426265493195</v>
      </c>
      <c r="EG77" s="29">
        <f ca="1">IF(H$11="x",Toimenpiteet!$E$115,BG77*(CG77/1000)+(Satokasvi!$E$28-Satokasvi!$E$7)+IF(H$8="x",Toimenpiteet!$E$29,0)+IF(H$9="x",Toimenpiteet!$E$60,0)+IF(H$10="x",Toimenpiteet!$E$88,0))/(1+$C$13)^EG$61</f>
        <v>377.27402195370365</v>
      </c>
      <c r="EH77" s="29">
        <f ca="1">IF(I$11="x",Toimenpiteet!$E$115,BH77*(CH77/1000)+(Satokasvi!$E$28-Satokasvi!$E$7)+IF(I$8="x",Toimenpiteet!$E$29,0)+IF(I$9="x",Toimenpiteet!$E$60,0)+IF(I$10="x",Toimenpiteet!$E$88,0))/(1+$C$13)^EH$61</f>
        <v>113.02427406796338</v>
      </c>
      <c r="EI77" s="29">
        <f ca="1">IF(J$11="x",Toimenpiteet!$E$115,BI77*(CI77/1000)+(Satokasvi!$E$28-Satokasvi!$E$7)+IF(J$8="x",Toimenpiteet!$E$29,0)+IF(J$9="x",Toimenpiteet!$E$60,0)+IF(J$10="x",Toimenpiteet!$E$88,0))/(1+$C$13)^EI$61</f>
        <v>203.81837110721307</v>
      </c>
      <c r="EJ77" s="29">
        <f ca="1">IF(K$11="x",Toimenpiteet!$E$115,BJ77*(CJ77/1000)+(Satokasvi!$E$28-Satokasvi!$E$7)+IF(K$8="x",Toimenpiteet!$E$29,0)+IF(K$9="x",Toimenpiteet!$E$60,0)+IF(K$10="x",Toimenpiteet!$E$88,0))/(1+$C$13)^EJ$61</f>
        <v>206.5583086883878</v>
      </c>
      <c r="EK77" s="29">
        <f ca="1">IF(L$11="x",Toimenpiteet!$E$115,BK77*(CK77/1000)+(Satokasvi!$E$28-Satokasvi!$E$7)+IF(L$8="x",Toimenpiteet!$E$29,0)+IF(L$9="x",Toimenpiteet!$E$60,0)+IF(L$10="x",Toimenpiteet!$E$88,0))/(1+$C$13)^EK$61</f>
        <v>179.12543582395264</v>
      </c>
      <c r="EL77" s="29">
        <f ca="1">IF(M$11="x",Toimenpiteet!$E$115,BL77*(CL77/1000)+(Satokasvi!$E$28-Satokasvi!$E$7)+IF(M$8="x",Toimenpiteet!$E$29,0)+IF(M$9="x",Toimenpiteet!$E$60,0)+IF(M$10="x",Toimenpiteet!$E$88,0))/(1+$C$13)^EL$61</f>
        <v>294.99350692765864</v>
      </c>
      <c r="EM77" s="29">
        <f ca="1">IF(N$11="x",Toimenpiteet!$E$115,BM77*(CM77/1000)+(Satokasvi!$E$28-Satokasvi!$E$7)+IF(N$8="x",Toimenpiteet!$E$29,0)+IF(N$9="x",Toimenpiteet!$E$60,0)+IF(N$10="x",Toimenpiteet!$E$88,0))/(1+$C$13)^EM$61</f>
        <v>157.43596562822557</v>
      </c>
      <c r="EN77" s="29">
        <f ca="1">IF(O$11="x",Toimenpiteet!$E$115,BN77*(CN77/1000)+(Satokasvi!$E$28-Satokasvi!$E$7)+IF(O$8="x",Toimenpiteet!$E$29,0)+IF(O$9="x",Toimenpiteet!$E$60,0)+IF(O$10="x",Toimenpiteet!$E$88,0))/(1+$C$13)^EN$61</f>
        <v>157.49861052075664</v>
      </c>
      <c r="EO77" s="29">
        <f ca="1">IF(P$11="x",Toimenpiteet!$E$115,BO77*(CO77/1000)+(Satokasvi!$E$28-Satokasvi!$E$7)+IF(P$8="x",Toimenpiteet!$E$29,0)+IF(P$9="x",Toimenpiteet!$E$60,0)+IF(P$10="x",Toimenpiteet!$E$88,0))/(1+$C$13)^EO$61</f>
        <v>-150.66874794606332</v>
      </c>
      <c r="EP77" s="29">
        <f ca="1">IF(Q$11="x",Toimenpiteet!$E$115,BP77*(CP77/1000)+(Satokasvi!$E$28-Satokasvi!$E$7)+IF(Q$8="x",Toimenpiteet!$E$29,0)+IF(Q$9="x",Toimenpiteet!$E$60,0)+IF(Q$10="x",Toimenpiteet!$E$88,0))/(1+$C$13)^EP$61</f>
        <v>203.88528961369946</v>
      </c>
      <c r="EQ77" s="29">
        <f ca="1">IF(R$11="x",Toimenpiteet!$E$115,BQ77*(CQ77/1000)+(Satokasvi!$E$28-Satokasvi!$E$7)+IF(R$8="x",Toimenpiteet!$E$29,0)+IF(R$9="x",Toimenpiteet!$E$60,0)+IF(R$10="x",Toimenpiteet!$E$88,0))/(1+$C$13)^EQ$61</f>
        <v>267.23849686695439</v>
      </c>
      <c r="ER77" s="29">
        <f ca="1">IF(S$11="x",Toimenpiteet!$E$115,BR77*(CR77/1000)+(Satokasvi!$E$28-Satokasvi!$E$7)+IF(S$8="x",Toimenpiteet!$E$29,0)+IF(S$9="x",Toimenpiteet!$E$60,0)+IF(S$10="x",Toimenpiteet!$E$88,0))/(1+$C$13)^ER$61</f>
        <v>328.14269113254517</v>
      </c>
      <c r="ES77" s="29">
        <f ca="1">IF(T$11="x",Toimenpiteet!$E$115,BS77*(CS77/1000)+(Satokasvi!$E$28-Satokasvi!$E$7)+IF(T$8="x",Toimenpiteet!$E$29,0)+IF(T$9="x",Toimenpiteet!$E$60,0)+IF(T$10="x",Toimenpiteet!$E$88,0))/(1+$C$13)^ES$61</f>
        <v>200.83313395371215</v>
      </c>
      <c r="ET77" s="29">
        <f ca="1">IF(U$11="x",Toimenpiteet!$E$115,BT77*(CT77/1000)+(Satokasvi!$E$28-Satokasvi!$E$7)+IF(U$8="x",Toimenpiteet!$E$29,0)+IF(U$9="x",Toimenpiteet!$E$60,0)+IF(U$10="x",Toimenpiteet!$E$88,0))/(1+$C$13)^ET$61</f>
        <v>218.07946574385562</v>
      </c>
      <c r="EU77" s="29">
        <f ca="1">IF(V$11="x",Toimenpiteet!$E$115,BU77*(CU77/1000)+(Satokasvi!$E$28-Satokasvi!$E$7)+IF(V$8="x",Toimenpiteet!$E$29,0)+IF(V$9="x",Toimenpiteet!$E$60,0)+IF(V$10="x",Toimenpiteet!$E$88,0))/(1+$C$13)^EU$61</f>
        <v>199.28426892435809</v>
      </c>
      <c r="EV77" s="29">
        <f ca="1">IF(W$11="x",Toimenpiteet!$E$115,BV77*(CV77/1000)+(Satokasvi!$E$28-Satokasvi!$E$7)+IF(W$8="x",Toimenpiteet!$E$29,0)+IF(W$9="x",Toimenpiteet!$E$60,0)+IF(W$10="x",Toimenpiteet!$E$88,0))/(1+$C$13)^EV$61</f>
        <v>109.0965695444778</v>
      </c>
      <c r="EW77" s="29">
        <f ca="1">IF(X$11="x",Toimenpiteet!$E$115,BW77*(CW77/1000)+(Satokasvi!$E$28-Satokasvi!$E$7)+IF(X$8="x",Toimenpiteet!$E$29,0)+IF(X$9="x",Toimenpiteet!$E$60,0)+IF(X$10="x",Toimenpiteet!$E$88,0))/(1+$C$13)^EW$61</f>
        <v>145.58666252500174</v>
      </c>
      <c r="EX77" s="29">
        <f ca="1">IF(Y$11="x",Toimenpiteet!$E$115,BX77*(CX77/1000)+(Satokasvi!$E$28-Satokasvi!$E$7)+IF(Y$8="x",Toimenpiteet!$E$29,0)+IF(Y$9="x",Toimenpiteet!$E$60,0)+IF(Y$10="x",Toimenpiteet!$E$88,0))/(1+$C$13)^EX$61</f>
        <v>121.10748550021361</v>
      </c>
      <c r="EY77" s="29">
        <f ca="1">IF(Z$11="x",Toimenpiteet!$E$115,BY77*(CY77/1000)+(Satokasvi!$E$28-Satokasvi!$E$7)+IF(Z$8="x",Toimenpiteet!$E$29,0)+IF(Z$9="x",Toimenpiteet!$E$60,0)+IF(Z$10="x",Toimenpiteet!$E$88,0))/(1+$C$13)^EY$61</f>
        <v>109.52355809398838</v>
      </c>
      <c r="EZ77" s="29">
        <f ca="1">IF(AA$11="x",Toimenpiteet!$E$115,BZ77*(CZ77/1000)+(Satokasvi!$E$28-Satokasvi!$E$7)+IF(AA$8="x",Toimenpiteet!$E$29,0)+IF(AA$9="x",Toimenpiteet!$E$60,0)+IF(AA$10="x",Toimenpiteet!$E$88,0))/(1+$C$13)^EZ$61</f>
        <v>197.07864441867196</v>
      </c>
      <c r="FA77" s="29"/>
      <c r="FB77" s="29">
        <f t="shared" ca="1" si="48"/>
        <v>363.63365761837179</v>
      </c>
      <c r="FC77" s="29">
        <f t="shared" ca="1" si="49"/>
        <v>798.61161718929213</v>
      </c>
      <c r="FD77" s="29">
        <f t="shared" ca="1" si="50"/>
        <v>572.6479988477538</v>
      </c>
      <c r="FE77" s="29">
        <f t="shared" ca="1" si="51"/>
        <v>938.01788759784085</v>
      </c>
      <c r="FF77" s="29">
        <f t="shared" ca="1" si="52"/>
        <v>1039.8646465157842</v>
      </c>
      <c r="FG77" s="29">
        <f t="shared" ca="1" si="53"/>
        <v>1499.927735988128</v>
      </c>
      <c r="FH77" s="29">
        <f t="shared" ca="1" si="54"/>
        <v>1606.7342681643979</v>
      </c>
      <c r="FI77" s="29">
        <f t="shared" ca="1" si="55"/>
        <v>1836.6860579363786</v>
      </c>
      <c r="FJ77" s="29">
        <f t="shared" ca="1" si="56"/>
        <v>2071.5832648892347</v>
      </c>
      <c r="FK77" s="29">
        <f t="shared" ca="1" si="57"/>
        <v>2270.8993914409807</v>
      </c>
      <c r="FL77" s="29">
        <f t="shared" ca="1" si="58"/>
        <v>2626.897199832677</v>
      </c>
      <c r="FM77" s="29">
        <f t="shared" ca="1" si="59"/>
        <v>2799.4645492937007</v>
      </c>
      <c r="FN77" s="29">
        <f t="shared" ca="1" si="60"/>
        <v>2973.2431296533209</v>
      </c>
      <c r="FO77" s="29">
        <f t="shared" ca="1" si="61"/>
        <v>2734.5796017527991</v>
      </c>
      <c r="FP77" s="29">
        <f t="shared" ca="1" si="62"/>
        <v>2972.7622688894053</v>
      </c>
      <c r="FQ77" s="29">
        <f t="shared" ca="1" si="63"/>
        <v>3296.9914921766476</v>
      </c>
      <c r="FR77" s="29">
        <f t="shared" ca="1" si="64"/>
        <v>3703.9508439284682</v>
      </c>
      <c r="FS77" s="29">
        <f t="shared" ca="1" si="65"/>
        <v>3941.0430505755853</v>
      </c>
      <c r="FT77" s="29">
        <f t="shared" ca="1" si="66"/>
        <v>4202.2224670036912</v>
      </c>
      <c r="FU77" s="29">
        <f t="shared" ca="1" si="67"/>
        <v>4439.0966916471798</v>
      </c>
      <c r="FV77" s="29">
        <f t="shared" ca="1" si="68"/>
        <v>4555.8358871075525</v>
      </c>
      <c r="FW77" s="29">
        <f t="shared" ca="1" si="69"/>
        <v>4722.40580684415</v>
      </c>
      <c r="FX77" s="29">
        <f t="shared" ca="1" si="70"/>
        <v>4856.9653070342738</v>
      </c>
      <c r="FY77" s="29">
        <f t="shared" ca="1" si="71"/>
        <v>4976.7943734193641</v>
      </c>
      <c r="FZ77" s="29">
        <f t="shared" ca="1" si="72"/>
        <v>5214.9060759236936</v>
      </c>
      <c r="GA77" s="29"/>
      <c r="GB77" s="29">
        <f t="shared" ca="1" si="73"/>
        <v>296.50277236234285</v>
      </c>
      <c r="GC77" s="29">
        <f t="shared" ca="1" si="74"/>
        <v>647.68339549817188</v>
      </c>
      <c r="GD77" s="29">
        <f t="shared" ca="1" si="23"/>
        <v>515.87099233750894</v>
      </c>
      <c r="GE77" s="29">
        <f t="shared" ca="1" si="24"/>
        <v>821.21871996687275</v>
      </c>
      <c r="GF77" s="29">
        <f t="shared" ca="1" si="25"/>
        <v>932.58298262180472</v>
      </c>
      <c r="GG77" s="29">
        <f t="shared" ca="1" si="26"/>
        <v>1309.8570045755084</v>
      </c>
      <c r="GH77" s="29">
        <f t="shared" ca="1" si="27"/>
        <v>1422.8812786434719</v>
      </c>
      <c r="GI77" s="29">
        <f t="shared" ca="1" si="28"/>
        <v>1626.699649750685</v>
      </c>
      <c r="GJ77" s="29">
        <f t="shared" ca="1" si="29"/>
        <v>1833.2579584390728</v>
      </c>
      <c r="GK77" s="29">
        <f t="shared" ca="1" si="30"/>
        <v>2012.3833942630254</v>
      </c>
      <c r="GL77" s="29">
        <f t="shared" ca="1" si="31"/>
        <v>2307.3769011906838</v>
      </c>
      <c r="GM77" s="29">
        <f t="shared" ca="1" si="32"/>
        <v>2464.8128668189092</v>
      </c>
      <c r="GN77" s="29">
        <f t="shared" ca="1" si="33"/>
        <v>2622.311477339666</v>
      </c>
      <c r="GO77" s="29">
        <f t="shared" ca="1" si="34"/>
        <v>2471.6427293936026</v>
      </c>
      <c r="GP77" s="29">
        <f t="shared" ca="1" si="35"/>
        <v>2675.5280190073022</v>
      </c>
      <c r="GQ77" s="29">
        <f t="shared" ca="1" si="36"/>
        <v>2942.7665158742566</v>
      </c>
      <c r="GR77" s="29">
        <f t="shared" ca="1" si="37"/>
        <v>3270.9092070068018</v>
      </c>
      <c r="GS77" s="29">
        <f t="shared" ca="1" si="38"/>
        <v>3471.742340960514</v>
      </c>
      <c r="GT77" s="29">
        <f t="shared" ca="1" si="39"/>
        <v>3689.8218067043695</v>
      </c>
      <c r="GU77" s="29">
        <f t="shared" ca="1" si="40"/>
        <v>3889.1060756287275</v>
      </c>
      <c r="GV77" s="29">
        <f t="shared" ca="1" si="41"/>
        <v>3998.2026451732054</v>
      </c>
      <c r="GW77" s="29">
        <f t="shared" ca="1" si="42"/>
        <v>4143.7893076982073</v>
      </c>
      <c r="GX77" s="29">
        <f t="shared" ca="1" si="43"/>
        <v>4264.8967931984207</v>
      </c>
      <c r="GY77" s="29">
        <f t="shared" ca="1" si="44"/>
        <v>4374.4203512924087</v>
      </c>
      <c r="GZ77" s="29">
        <f t="shared" ca="1" si="45"/>
        <v>4571.4989957110811</v>
      </c>
      <c r="HA77" s="29"/>
      <c r="HB77" s="29">
        <f t="shared" ca="1" si="76"/>
        <v>2270.8993914409807</v>
      </c>
      <c r="HC77" s="29">
        <f t="shared" ca="1" si="75"/>
        <v>2012.3833942630254</v>
      </c>
    </row>
    <row r="78" spans="2:239">
      <c r="B78" s="11">
        <f t="shared" ca="1" si="47"/>
        <v>0.64366185678817645</v>
      </c>
      <c r="C78" s="11">
        <f t="shared" ca="1" si="47"/>
        <v>0.6063418487756832</v>
      </c>
      <c r="D78" s="11">
        <f t="shared" ca="1" si="47"/>
        <v>0.68057595974283414</v>
      </c>
      <c r="E78" s="11">
        <f t="shared" ca="1" si="47"/>
        <v>0.57179406611649086</v>
      </c>
      <c r="F78" s="11">
        <f t="shared" ca="1" si="47"/>
        <v>0.40561297464573176</v>
      </c>
      <c r="G78" s="11">
        <f t="shared" ca="1" si="47"/>
        <v>0.80442086265579027</v>
      </c>
      <c r="H78" s="11">
        <f t="shared" ca="1" si="47"/>
        <v>0.19736298249107243</v>
      </c>
      <c r="I78" s="11">
        <f t="shared" ca="1" si="47"/>
        <v>0.78924307929068027</v>
      </c>
      <c r="J78" s="11">
        <f t="shared" ca="1" si="47"/>
        <v>0.15210540063360567</v>
      </c>
      <c r="K78" s="11">
        <f t="shared" ca="1" si="47"/>
        <v>0.32992104832711444</v>
      </c>
      <c r="L78" s="11">
        <f t="shared" ca="1" si="47"/>
        <v>0.59350163604125816</v>
      </c>
      <c r="M78" s="11">
        <f t="shared" ca="1" si="47"/>
        <v>6.6521394919576537E-2</v>
      </c>
      <c r="N78" s="11">
        <f t="shared" ca="1" si="47"/>
        <v>0.95000033022629926</v>
      </c>
      <c r="O78" s="11">
        <f t="shared" ca="1" si="47"/>
        <v>0.88189444742909284</v>
      </c>
      <c r="P78" s="11">
        <f t="shared" ca="1" si="47"/>
        <v>0.14720434558799811</v>
      </c>
      <c r="Q78" s="11">
        <f t="shared" ca="1" si="47"/>
        <v>0.78302156324728878</v>
      </c>
      <c r="R78" s="11">
        <f t="shared" ref="R78:Z109" ca="1" si="80">RAND()</f>
        <v>7.7566788722941649E-2</v>
      </c>
      <c r="S78" s="11">
        <f t="shared" ca="1" si="80"/>
        <v>0.45673118643191868</v>
      </c>
      <c r="T78" s="11">
        <f t="shared" ca="1" si="80"/>
        <v>0.62223417137273607</v>
      </c>
      <c r="U78" s="11">
        <f t="shared" ca="1" si="80"/>
        <v>0.2835007726867298</v>
      </c>
      <c r="V78" s="11">
        <f t="shared" ca="1" si="80"/>
        <v>0.63298166658654498</v>
      </c>
      <c r="W78" s="11">
        <f t="shared" ca="1" si="80"/>
        <v>0.41853809059662805</v>
      </c>
      <c r="X78" s="11">
        <f t="shared" ca="1" si="80"/>
        <v>0.26614893245937199</v>
      </c>
      <c r="Y78" s="11">
        <f t="shared" ca="1" si="80"/>
        <v>0.35224542982017792</v>
      </c>
      <c r="Z78" s="11">
        <f t="shared" ca="1" si="80"/>
        <v>0.146811443725681</v>
      </c>
      <c r="AB78" s="5">
        <f ca="1">_xlfn.NORM.INV(B78,Satokasvi!$H$8,Satokasvi!$I$8)*_xlfn.BINOM.INV(1,(1-Satokasvi!$H$15),B78)</f>
        <v>3592.0660357427564</v>
      </c>
      <c r="AC78" s="5">
        <f ca="1">_xlfn.NORM.INV(C78,Satokasvi!$H$8,Satokasvi!$I$8)*_xlfn.BINOM.INV(1,(1-Satokasvi!$H$15),C78)</f>
        <v>3567.4492917468601</v>
      </c>
      <c r="AD78" s="5">
        <f ca="1">_xlfn.NORM.INV(D78,Satokasvi!$H$8,Satokasvi!$I$8)*_xlfn.BINOM.INV(1,(1-Satokasvi!$H$15),D78)</f>
        <v>3617.3274957688695</v>
      </c>
      <c r="AE78" s="5">
        <f ca="1">_xlfn.NORM.INV(E78,Satokasvi!$H$8,Satokasvi!$I$8)*_xlfn.BINOM.INV(1,(1-Satokasvi!$H$15),E78)</f>
        <v>3545.2358930035261</v>
      </c>
      <c r="AF78" s="5">
        <f ca="1">_xlfn.NORM.INV(F78,Satokasvi!$H$8,Satokasvi!$I$8)*_xlfn.BINOM.INV(1,(1-Satokasvi!$H$15),F78)</f>
        <v>3440.2888062230431</v>
      </c>
      <c r="AG78" s="5">
        <f ca="1">_xlfn.NORM.INV(G78,Satokasvi!$H$8,Satokasvi!$I$8)*_xlfn.BINOM.INV(1,(1-Satokasvi!$H$15),G78)</f>
        <v>3714.3796794938576</v>
      </c>
      <c r="AH78" s="5">
        <f ca="1">_xlfn.NORM.INV(H78,Satokasvi!$H$8,Satokasvi!$I$8)*_xlfn.BINOM.INV(1,(1-Satokasvi!$H$15),H78)</f>
        <v>3287.2304727854439</v>
      </c>
      <c r="AI78" s="5">
        <f ca="1">_xlfn.NORM.INV(I78,Satokasvi!$H$8,Satokasvi!$I$8)*_xlfn.BINOM.INV(1,(1-Satokasvi!$H$15),I78)</f>
        <v>3700.9494149977209</v>
      </c>
      <c r="AJ78" s="5">
        <f ca="1">_xlfn.NORM.INV(J78,Satokasvi!$H$8,Satokasvi!$I$8)*_xlfn.BINOM.INV(1,(1-Satokasvi!$H$15),J78)</f>
        <v>3243.1386597524825</v>
      </c>
      <c r="AK78" s="5">
        <f ca="1">_xlfn.NORM.INV(K78,Satokasvi!$H$8,Satokasvi!$I$8)*_xlfn.BINOM.INV(1,(1-Satokasvi!$H$15),K78)</f>
        <v>3389.9672037223049</v>
      </c>
      <c r="AL78" s="5">
        <f ca="1">_xlfn.NORM.INV(L78,Satokasvi!$H$8,Satokasvi!$I$8)*_xlfn.BINOM.INV(1,(1-Satokasvi!$H$15),L78)</f>
        <v>3559.1404597733417</v>
      </c>
      <c r="AM78" s="5">
        <f ca="1">_xlfn.NORM.INV(M78,Satokasvi!$H$8,Satokasvi!$I$8)*_xlfn.BINOM.INV(1,(1-Satokasvi!$H$15),M78)</f>
        <v>3124.4474097439061</v>
      </c>
      <c r="AN78" s="5">
        <f ca="1">_xlfn.NORM.INV(N78,Satokasvi!$H$8,Satokasvi!$I$8)*_xlfn.BINOM.INV(1,(1-Satokasvi!$H$15),N78)</f>
        <v>3911.2142072059887</v>
      </c>
      <c r="AO78" s="5">
        <f ca="1">_xlfn.NORM.INV(O78,Satokasvi!$H$8,Satokasvi!$I$8)*_xlfn.BINOM.INV(1,(1-Satokasvi!$H$15),O78)</f>
        <v>3796.1275853170996</v>
      </c>
      <c r="AP78" s="5">
        <f ca="1">_xlfn.NORM.INV(P78,Satokasvi!$H$8,Satokasvi!$I$8)*_xlfn.BINOM.INV(1,(1-Satokasvi!$H$15),P78)</f>
        <v>3237.8752111231543</v>
      </c>
      <c r="AQ78" s="5">
        <f ca="1">_xlfn.NORM.INV(Q78,Satokasvi!$H$8,Satokasvi!$I$8)*_xlfn.BINOM.INV(1,(1-Satokasvi!$H$15),Q78)</f>
        <v>3695.6096427055813</v>
      </c>
      <c r="AR78" s="5">
        <f ca="1">_xlfn.NORM.INV(R78,Satokasvi!$H$8,Satokasvi!$I$8)*_xlfn.BINOM.INV(1,(1-Satokasvi!$H$15),R78)</f>
        <v>3144.5924022966092</v>
      </c>
      <c r="AS78" s="5">
        <f ca="1">_xlfn.NORM.INV(S78,Satokasvi!$H$8,Satokasvi!$I$8)*_xlfn.BINOM.INV(1,(1-Satokasvi!$H$15),S78)</f>
        <v>3472.8319123166552</v>
      </c>
      <c r="AT78" s="5">
        <f ca="1">_xlfn.NORM.INV(T78,Satokasvi!$H$8,Satokasvi!$I$8)*_xlfn.BINOM.INV(1,(1-Satokasvi!$H$15),T78)</f>
        <v>3577.8384547810388</v>
      </c>
      <c r="AU78" s="5">
        <f ca="1">_xlfn.NORM.INV(U78,Satokasvi!$H$8,Satokasvi!$I$8)*_xlfn.BINOM.INV(1,(1-Satokasvi!$H$15),U78)</f>
        <v>3356.8817399620989</v>
      </c>
      <c r="AV78" s="5">
        <f ca="1">_xlfn.NORM.INV(V78,Satokasvi!$H$8,Satokasvi!$I$8)*_xlfn.BINOM.INV(1,(1-Satokasvi!$H$15),V78)</f>
        <v>3584.9402012623095</v>
      </c>
      <c r="AW78" s="5">
        <f ca="1">_xlfn.NORM.INV(W78,Satokasvi!$H$8,Satokasvi!$I$8)*_xlfn.BINOM.INV(1,(1-Satokasvi!$H$15),W78)</f>
        <v>3448.5912965598341</v>
      </c>
      <c r="AX78" s="5">
        <f ca="1">_xlfn.NORM.INV(X78,Satokasvi!$H$8,Satokasvi!$I$8)*_xlfn.BINOM.INV(1,(1-Satokasvi!$H$15),X78)</f>
        <v>3343.8744648297061</v>
      </c>
      <c r="AY78" s="5">
        <f ca="1">_xlfn.NORM.INV(Y78,Satokasvi!$H$8,Satokasvi!$I$8)*_xlfn.BINOM.INV(1,(1-Satokasvi!$H$15),Y78)</f>
        <v>3405.1836732795009</v>
      </c>
      <c r="AZ78" s="5">
        <f ca="1">_xlfn.NORM.INV(Z78,Satokasvi!$H$8,Satokasvi!$I$8)*_xlfn.BINOM.INV(1,(1-Satokasvi!$H$15),Z78)</f>
        <v>3237.4482149543996</v>
      </c>
      <c r="BB78" s="5">
        <f ca="1">IF(C$11="x",0,_xlfn.NORM.INV(B78,Satokasvi!$H$8,Satokasvi!$I$8)*IF(C$8="x",(1+Toimenpiteet!$C$7),1)*IF(C$9="x",(1+Toimenpiteet!$C$34),1)*(1+C$30)*_xlfn.BINOM.INV(1,(1-(Satokasvi!$H$15*(1+C$41))),B78))</f>
        <v>2604.391558554928</v>
      </c>
      <c r="BC78" s="5">
        <f ca="1">IF(D$11="x",0,_xlfn.NORM.INV(C78,Satokasvi!$H$8,Satokasvi!$I$8)*IF(D$8="x",(1+Toimenpiteet!$C$7),1)*IF(D$9="x",(1+Toimenpiteet!$C$34),1)*(1+D$30)*_xlfn.BINOM.INV(1,(1-(Satokasvi!$H$15*(1+D$41))),C78))</f>
        <v>2604.5233789185481</v>
      </c>
      <c r="BD78" s="5">
        <f ca="1">IF(E$11="x",0,_xlfn.NORM.INV(D78,Satokasvi!$H$8,Satokasvi!$I$8)*IF(E$8="x",(1+Toimenpiteet!$C$7),1)*IF(E$9="x",(1+Toimenpiteet!$C$34),1)*(1+E$30)*_xlfn.BINOM.INV(1,(1-(Satokasvi!$H$15*(1+E$41))),D78))</f>
        <v>2659.1697886896113</v>
      </c>
      <c r="BE78" s="5">
        <f ca="1">IF(F$11="x",0,_xlfn.NORM.INV(E78,Satokasvi!$H$8,Satokasvi!$I$8)*IF(F$8="x",(1+Toimenpiteet!$C$7),1)*IF(F$9="x",(1+Toimenpiteet!$C$34),1)*(1+F$30)*_xlfn.BINOM.INV(1,(1-(Satokasvi!$H$15*(1+F$41))),E78))</f>
        <v>2624.0417985654904</v>
      </c>
      <c r="BF78" s="5">
        <f ca="1">IF(G$11="x",0,_xlfn.NORM.INV(F78,Satokasvi!$H$8,Satokasvi!$I$8)*IF(G$8="x",(1+Toimenpiteet!$C$7),1)*IF(G$9="x",(1+Toimenpiteet!$C$34),1)*(1+G$30)*_xlfn.BINOM.INV(1,(1-(Satokasvi!$H$15*(1+G$41))),F78))</f>
        <v>2563.7032183974115</v>
      </c>
      <c r="BG78" s="5">
        <f ca="1">IF(H$11="x",0,_xlfn.NORM.INV(G78,Satokasvi!$H$8,Satokasvi!$I$8)*IF(H$8="x",(1+Toimenpiteet!$C$7),1)*IF(H$9="x",(1+Toimenpiteet!$C$34),1)*(1+H$30)*_xlfn.BINOM.INV(1,(1-(Satokasvi!$H$15*(1+H$41))),G78))</f>
        <v>2767.9557371588226</v>
      </c>
      <c r="BH78" s="5">
        <f ca="1">IF(I$11="x",0,_xlfn.NORM.INV(H78,Satokasvi!$H$8,Satokasvi!$I$8)*IF(I$8="x",(1+Toimenpiteet!$C$7),1)*IF(I$9="x",(1+Toimenpiteet!$C$34),1)*(1+I$30)*_xlfn.BINOM.INV(1,(1-(Satokasvi!$H$15*(1+I$41))),H78))</f>
        <v>2449.6441483197127</v>
      </c>
      <c r="BI78" s="5">
        <f ca="1">IF(J$11="x",0,_xlfn.NORM.INV(I78,Satokasvi!$H$8,Satokasvi!$I$8)*IF(J$8="x",(1+Toimenpiteet!$C$7),1)*IF(J$9="x",(1+Toimenpiteet!$C$34),1)*(1+J$30)*_xlfn.BINOM.INV(1,(1-(Satokasvi!$H$15*(1+J$41))),I78))</f>
        <v>2757.9475040563016</v>
      </c>
      <c r="BJ78" s="5">
        <f ca="1">IF(K$11="x",0,_xlfn.NORM.INV(J78,Satokasvi!$H$8,Satokasvi!$I$8)*IF(K$8="x",(1+Toimenpiteet!$C$7),1)*IF(K$9="x",(1+Toimenpiteet!$C$34),1)*(1+K$30)*_xlfn.BINOM.INV(1,(1-(Satokasvi!$H$15*(1+K$41))),J78))</f>
        <v>2416.7869292475502</v>
      </c>
      <c r="BK78" s="5">
        <f ca="1">IF(L$11="x",0,_xlfn.NORM.INV(K78,Satokasvi!$H$8,Satokasvi!$I$8)*IF(L$8="x",(1+Toimenpiteet!$C$7),1)*IF(L$9="x",(1+Toimenpiteet!$C$34),1)*(1+L$30)*_xlfn.BINOM.INV(1,(1-(Satokasvi!$H$15*(1+L$41))),K78))</f>
        <v>2526.2035602138617</v>
      </c>
      <c r="BL78" s="5">
        <f ca="1">IF(M$11="x",0,_xlfn.NORM.INV(L78,Satokasvi!$H$8,Satokasvi!$I$8)*IF(M$8="x",(1+Toimenpiteet!$C$7),1)*IF(M$9="x",(1+Toimenpiteet!$C$34),1)*(1+M$30)*_xlfn.BINOM.INV(1,(1-(Satokasvi!$H$15*(1+M$41))),L78))</f>
        <v>2652.271470623094</v>
      </c>
      <c r="BM78" s="5">
        <f ca="1">IF(N$11="x",0,_xlfn.NORM.INV(M78,Satokasvi!$H$8,Satokasvi!$I$8)*IF(N$8="x",(1+Toimenpiteet!$C$7),1)*IF(N$9="x",(1+Toimenpiteet!$C$34),1)*(1+N$30)*_xlfn.BINOM.INV(1,(1-(Satokasvi!$H$15*(1+N$41))),M78))</f>
        <v>2328.3382097411586</v>
      </c>
      <c r="BN78" s="5">
        <f ca="1">IF(O$11="x",0,_xlfn.NORM.INV(N78,Satokasvi!$H$8,Satokasvi!$I$8)*IF(O$8="x",(1+Toimenpiteet!$C$7),1)*IF(O$9="x",(1+Toimenpiteet!$C$34),1)*(1+O$30)*_xlfn.BINOM.INV(1,(1-(Satokasvi!$H$15*(1+O$41))),N78))</f>
        <v>2914.6368272099025</v>
      </c>
      <c r="BO78" s="5">
        <f ca="1">IF(P$11="x",0,_xlfn.NORM.INV(O78,Satokasvi!$H$8,Satokasvi!$I$8)*IF(P$8="x",(1+Toimenpiteet!$C$7),1)*IF(P$9="x",(1+Toimenpiteet!$C$34),1)*(1+P$30)*_xlfn.BINOM.INV(1,(1-(Satokasvi!$H$15*(1+P$41))),O78))</f>
        <v>2828.8742765783022</v>
      </c>
      <c r="BP78" s="5">
        <f ca="1">IF(Q$11="x",0,_xlfn.NORM.INV(P78,Satokasvi!$H$8,Satokasvi!$I$8)*IF(Q$8="x",(1+Toimenpiteet!$C$7),1)*IF(Q$9="x",(1+Toimenpiteet!$C$34),1)*(1+Q$30)*_xlfn.BINOM.INV(1,(1-(Satokasvi!$H$15*(1+Q$41))),P78))</f>
        <v>2412.8646073289747</v>
      </c>
      <c r="BQ78" s="5">
        <f ca="1">IF(R$11="x",0,_xlfn.NORM.INV(Q78,Satokasvi!$H$8,Satokasvi!$I$8)*IF(R$8="x",(1+Toimenpiteet!$C$7),1)*IF(R$9="x",(1+Toimenpiteet!$C$34),1)*(1+R$30)*_xlfn.BINOM.INV(1,(1-(Satokasvi!$H$15*(1+R$41))),Q78))</f>
        <v>2753.9683057441994</v>
      </c>
      <c r="BR78" s="5">
        <f ca="1">IF(S$11="x",0,_xlfn.NORM.INV(R78,Satokasvi!$H$8,Satokasvi!$I$8)*IF(S$8="x",(1+Toimenpiteet!$C$7),1)*IF(S$9="x",(1+Toimenpiteet!$C$34),1)*(1+S$30)*_xlfn.BINOM.INV(1,(1-(Satokasvi!$H$15*(1+S$41))),R78))</f>
        <v>2343.3502581914331</v>
      </c>
      <c r="BS78" s="5">
        <f ca="1">IF(T$11="x",0,_xlfn.NORM.INV(S78,Satokasvi!$H$8,Satokasvi!$I$8)*IF(T$8="x",(1+Toimenpiteet!$C$7),1)*IF(T$9="x",(1+Toimenpiteet!$C$34),1)*(1+T$30)*_xlfn.BINOM.INV(1,(1-(Satokasvi!$H$15*(1+T$41))),S78))</f>
        <v>2587.9543410583715</v>
      </c>
      <c r="BT78" s="5">
        <f ca="1">IF(U$11="x",0,_xlfn.NORM.INV(T78,Satokasvi!$H$8,Satokasvi!$I$8)*IF(U$8="x",(1+Toimenpiteet!$C$7),1)*IF(U$9="x",(1+Toimenpiteet!$C$34),1)*(1+U$30)*_xlfn.BINOM.INV(1,(1-(Satokasvi!$H$15*(1+U$41))),T78))</f>
        <v>2666.2052165028299</v>
      </c>
      <c r="BU78" s="5">
        <f ca="1">IF(V$11="x",0,_xlfn.NORM.INV(U78,Satokasvi!$H$8,Satokasvi!$I$8)*IF(V$8="x",(1+Toimenpiteet!$C$7),1)*IF(V$9="x",(1+Toimenpiteet!$C$34),1)*(1+V$30)*_xlfn.BINOM.INV(1,(1-(Satokasvi!$H$15*(1+V$41))),U78))</f>
        <v>2501.5482726197561</v>
      </c>
      <c r="BV78" s="5">
        <f ca="1">IF(W$11="x",0,_xlfn.NORM.INV(V78,Satokasvi!$H$8,Satokasvi!$I$8)*IF(W$8="x",(1+Toimenpiteet!$C$7),1)*IF(W$9="x",(1+Toimenpiteet!$C$34),1)*(1+W$30)*_xlfn.BINOM.INV(1,(1-(Satokasvi!$H$15*(1+W$41))),V78))</f>
        <v>2671.4974379806731</v>
      </c>
      <c r="BW78" s="5">
        <f ca="1">IF(X$11="x",0,_xlfn.NORM.INV(W78,Satokasvi!$H$8,Satokasvi!$I$8)*IF(X$8="x",(1+Toimenpiteet!$C$7),1)*IF(X$9="x",(1+Toimenpiteet!$C$34),1)*(1+X$30)*_xlfn.BINOM.INV(1,(1-(Satokasvi!$H$15*(1+X$41))),W78))</f>
        <v>2569.8902341963885</v>
      </c>
      <c r="BX78" s="5">
        <f ca="1">IF(Y$11="x",0,_xlfn.NORM.INV(X78,Satokasvi!$H$8,Satokasvi!$I$8)*IF(Y$8="x",(1+Toimenpiteet!$C$7),1)*IF(Y$9="x",(1+Toimenpiteet!$C$34),1)*(1+Y$30)*_xlfn.BINOM.INV(1,(1-(Satokasvi!$H$15*(1+Y$41))),X78))</f>
        <v>2491.8552511910971</v>
      </c>
      <c r="BY78" s="5">
        <f ca="1">IF(Z$11="x",0,_xlfn.NORM.INV(Y78,Satokasvi!$H$8,Satokasvi!$I$8)*IF(Z$8="x",(1+Toimenpiteet!$C$7),1)*IF(Z$9="x",(1+Toimenpiteet!$C$34),1)*(1+Z$30)*_xlfn.BINOM.INV(1,(1-(Satokasvi!$H$15*(1+Z$41))),Y78))</f>
        <v>2537.5428733278841</v>
      </c>
      <c r="BZ78" s="5">
        <f ca="1">IF(AA$11="x",0,_xlfn.NORM.INV(Z78,Satokasvi!$H$8,Satokasvi!$I$8)*IF(AA$8="x",(1+Toimenpiteet!$C$7),1)*IF(AA$9="x",(1+Toimenpiteet!$C$34),1)*(1+AA$30)*_xlfn.BINOM.INV(1,(1-(Satokasvi!$H$15*(1+AA$41))),Z78))</f>
        <v>2412.5464097840181</v>
      </c>
      <c r="CB78" s="27">
        <f ca="1">_xlfn.NORM.INV(RAND(),Satokasvi!$H$13,Satokasvi!$I$13)</f>
        <v>196.53250922143548</v>
      </c>
      <c r="CC78" s="27">
        <f ca="1">_xlfn.NORM.INV(RAND(),Satokasvi!$H$13,Satokasvi!$I$13)</f>
        <v>269.68752188666355</v>
      </c>
      <c r="CD78" s="27">
        <f ca="1">_xlfn.NORM.INV(RAND(),Satokasvi!$H$13,Satokasvi!$I$13)</f>
        <v>226.52840493743889</v>
      </c>
      <c r="CE78" s="27">
        <f ca="1">_xlfn.NORM.INV(RAND(),Satokasvi!$H$13,Satokasvi!$I$13)</f>
        <v>210.65404308674098</v>
      </c>
      <c r="CF78" s="27">
        <f ca="1">_xlfn.NORM.INV(RAND(),Satokasvi!$H$13,Satokasvi!$I$13)</f>
        <v>129.41976965822715</v>
      </c>
      <c r="CG78" s="27">
        <f ca="1">_xlfn.NORM.INV(RAND(),Satokasvi!$H$13,Satokasvi!$I$13)</f>
        <v>168.76209860053586</v>
      </c>
      <c r="CH78" s="27">
        <f ca="1">_xlfn.NORM.INV(RAND(),Satokasvi!$H$13,Satokasvi!$I$13)</f>
        <v>164.54472141029223</v>
      </c>
      <c r="CI78" s="27">
        <f ca="1">_xlfn.NORM.INV(RAND(),Satokasvi!$H$13,Satokasvi!$I$13)</f>
        <v>118.59342677510649</v>
      </c>
      <c r="CJ78" s="27">
        <f ca="1">_xlfn.NORM.INV(RAND(),Satokasvi!$H$13,Satokasvi!$I$13)</f>
        <v>219.28072420941731</v>
      </c>
      <c r="CK78" s="27">
        <f ca="1">_xlfn.NORM.INV(RAND(),Satokasvi!$H$13,Satokasvi!$I$13)</f>
        <v>191.12237028696111</v>
      </c>
      <c r="CL78" s="27">
        <f ca="1">_xlfn.NORM.INV(RAND(),Satokasvi!$H$13,Satokasvi!$I$13)</f>
        <v>208.69654837640894</v>
      </c>
      <c r="CM78" s="27">
        <f ca="1">_xlfn.NORM.INV(RAND(),Satokasvi!$H$13,Satokasvi!$I$13)</f>
        <v>201.11693455235681</v>
      </c>
      <c r="CN78" s="27">
        <f ca="1">_xlfn.NORM.INV(RAND(),Satokasvi!$H$13,Satokasvi!$I$13)</f>
        <v>261.22106621081622</v>
      </c>
      <c r="CO78" s="27">
        <f ca="1">_xlfn.NORM.INV(RAND(),Satokasvi!$H$13,Satokasvi!$I$13)</f>
        <v>285.60384717690312</v>
      </c>
      <c r="CP78" s="27">
        <f ca="1">_xlfn.NORM.INV(RAND(),Satokasvi!$H$13,Satokasvi!$I$13)</f>
        <v>213.60648505623982</v>
      </c>
      <c r="CQ78" s="27">
        <f ca="1">_xlfn.NORM.INV(RAND(),Satokasvi!$H$13,Satokasvi!$I$13)</f>
        <v>170.25920137000355</v>
      </c>
      <c r="CR78" s="27">
        <f ca="1">_xlfn.NORM.INV(RAND(),Satokasvi!$H$13,Satokasvi!$I$13)</f>
        <v>95.828424021629274</v>
      </c>
      <c r="CS78" s="27">
        <f ca="1">_xlfn.NORM.INV(RAND(),Satokasvi!$H$13,Satokasvi!$I$13)</f>
        <v>122.17045194143054</v>
      </c>
      <c r="CT78" s="27">
        <f ca="1">_xlfn.NORM.INV(RAND(),Satokasvi!$H$13,Satokasvi!$I$13)</f>
        <v>62.914709945145574</v>
      </c>
      <c r="CU78" s="27">
        <f ca="1">_xlfn.NORM.INV(RAND(),Satokasvi!$H$13,Satokasvi!$I$13)</f>
        <v>281.29841878073501</v>
      </c>
      <c r="CV78" s="27">
        <f ca="1">_xlfn.NORM.INV(RAND(),Satokasvi!$H$13,Satokasvi!$I$13)</f>
        <v>179.59561314690879</v>
      </c>
      <c r="CW78" s="27">
        <f ca="1">_xlfn.NORM.INV(RAND(),Satokasvi!$H$13,Satokasvi!$I$13)</f>
        <v>262.84956859552733</v>
      </c>
      <c r="CX78" s="27">
        <f ca="1">_xlfn.NORM.INV(RAND(),Satokasvi!$H$13,Satokasvi!$I$13)</f>
        <v>188.76760699345232</v>
      </c>
      <c r="CY78" s="27">
        <f ca="1">_xlfn.NORM.INV(RAND(),Satokasvi!$H$13,Satokasvi!$I$13)</f>
        <v>211.54729107148117</v>
      </c>
      <c r="CZ78" s="27">
        <f ca="1">_xlfn.NORM.INV(RAND(),Satokasvi!$H$13,Satokasvi!$I$13)</f>
        <v>246.89326624218216</v>
      </c>
      <c r="DB78" s="29">
        <f ca="1">(AB78*(CB78/1000)+(Satokasvi!$E$28-Satokasvi!$E$7))/(1+$C$13)^DB$61</f>
        <v>334.91043814914411</v>
      </c>
      <c r="DC78" s="29">
        <f ca="1">(AC78*(CC78/1000)+(Satokasvi!$E$28-Satokasvi!$E$7))/(1+$C$13)^DC$61</f>
        <v>566.59115745833139</v>
      </c>
      <c r="DD78" s="29">
        <f ca="1">(AD78*(CD78/1000)+(Satokasvi!$E$28-Satokasvi!$E$7))/(1+$C$13)^DD$61</f>
        <v>419.52603692675507</v>
      </c>
      <c r="DE78" s="29">
        <f ca="1">(AE78*(CE78/1000)+(Satokasvi!$E$28-Satokasvi!$E$7))/(1+$C$13)^DE$61</f>
        <v>342.79453979345169</v>
      </c>
      <c r="DF78" s="29">
        <f ca="1">(AF78*(CF78/1000)+(Satokasvi!$E$28-Satokasvi!$E$7))/(1+$C$13)^DF$61</f>
        <v>72.66735858820158</v>
      </c>
      <c r="DG78" s="29">
        <f ca="1">(AG78*(CG78/1000)+(Satokasvi!$E$28-Satokasvi!$E$7))/(1+$C$13)^DG$61</f>
        <v>222.64226657689997</v>
      </c>
      <c r="DH78" s="29">
        <f ca="1">(AH78*(CH78/1000)+(Satokasvi!$E$28-Satokasvi!$E$7))/(1+$C$13)^DH$61</f>
        <v>146.27225393862432</v>
      </c>
      <c r="DI78" s="29">
        <f ca="1">(AI78*(CI78/1000)+(Satokasvi!$E$28-Satokasvi!$E$7))/(1+$C$13)^DI$61</f>
        <v>61.501510487652936</v>
      </c>
      <c r="DJ78" s="29">
        <f ca="1">(AJ78*(CJ78/1000)+(Satokasvi!$E$28-Satokasvi!$E$7))/(1+$C$13)^DJ$61</f>
        <v>268.36679229905798</v>
      </c>
      <c r="DK78" s="29">
        <f ca="1">(AK78*(CK78/1000)+(Satokasvi!$E$28-Satokasvi!$E$7))/(1+$C$13)^DK$61</f>
        <v>213.47947802413498</v>
      </c>
      <c r="DL78" s="29">
        <f ca="1">(AL78*(CL78/1000)+(Satokasvi!$E$28-Satokasvi!$E$7))/(1+$C$13)^DL$61</f>
        <v>275.80623275871363</v>
      </c>
      <c r="DM78" s="29">
        <f ca="1">(AM78*(CM78/1000)+(Satokasvi!$E$28-Satokasvi!$E$7))/(1+$C$13)^DM$61</f>
        <v>187.53445103210541</v>
      </c>
      <c r="DN78" s="29">
        <f ca="1">(AN78*(CN78/1000)+(Satokasvi!$E$28-Satokasvi!$E$7))/(1+$C$13)^DN$61</f>
        <v>449.89879315224312</v>
      </c>
      <c r="DO78" s="29">
        <f ca="1">(AO78*(CO78/1000)+(Satokasvi!$E$28-Satokasvi!$E$7))/(1+$C$13)^DO$61</f>
        <v>478.11288868182982</v>
      </c>
      <c r="DP78" s="29">
        <f ca="1">(AP78*(CP78/1000)+(Satokasvi!$E$28-Satokasvi!$E$7))/(1+$C$13)^DP$61</f>
        <v>212.21954925099243</v>
      </c>
      <c r="DQ78" s="29">
        <f ca="1">(AQ78*(CQ78/1000)+(Satokasvi!$E$28-Satokasvi!$E$7))/(1+$C$13)^DQ$61</f>
        <v>167.14056839764766</v>
      </c>
      <c r="DR78" s="29">
        <f ca="1">(AR78*(CR78/1000)+(Satokasvi!$E$28-Satokasvi!$E$7))/(1+$C$13)^DR$61</f>
        <v>-36.094474005162262</v>
      </c>
      <c r="DS78" s="29">
        <f ca="1">(AS78*(CS78/1000)+(Satokasvi!$E$28-Satokasvi!$E$7))/(1+$C$13)^DS$61</f>
        <v>37.168829532870156</v>
      </c>
      <c r="DT78" s="29">
        <f ca="1">(AT78*(CT78/1000)+(Satokasvi!$E$28-Satokasvi!$E$7))/(1+$C$13)^DT$61</f>
        <v>-77.50263031506492</v>
      </c>
      <c r="DU78" s="29">
        <f ca="1">(AU78*(CU78/1000)+(Satokasvi!$E$28-Satokasvi!$E$7))/(1+$C$13)^DU$61</f>
        <v>322.95105322902452</v>
      </c>
      <c r="DV78" s="29">
        <f ca="1">(AV78*(CV78/1000)+(Satokasvi!$E$28-Satokasvi!$E$7))/(1+$C$13)^DV$61</f>
        <v>152.04018645326425</v>
      </c>
      <c r="DW78" s="29">
        <f ca="1">(AW78*(CW78/1000)+(Satokasvi!$E$28-Satokasvi!$E$7))/(1+$C$13)^DW$61</f>
        <v>284.67186689435846</v>
      </c>
      <c r="DX78" s="29">
        <f ca="1">(AX78*(CX78/1000)+(Satokasvi!$E$28-Satokasvi!$E$7))/(1+$C$13)^DX$61</f>
        <v>136.91580241808848</v>
      </c>
      <c r="DY78" s="29">
        <f ca="1">(AY78*(CY78/1000)+(Satokasvi!$E$28-Satokasvi!$E$7))/(1+$C$13)^DY$61</f>
        <v>176.78001945255747</v>
      </c>
      <c r="DZ78" s="29">
        <f ca="1">(AZ78*(CZ78/1000)+(Satokasvi!$E$28-Satokasvi!$E$7))/(1+$C$13)^DZ$61</f>
        <v>209.33650979519095</v>
      </c>
      <c r="EB78" s="29">
        <f ca="1">IF(C$11="x",Toimenpiteet!$E$115,BB78*(CB78/1000)+(Satokasvi!$E$28-Satokasvi!$E$7)+IF(C$8="x",Toimenpiteet!$E$29,0)+IF(C$9="x",Toimenpiteet!$E$60,0)+IF(C$10="x",Toimenpiteet!$E$88,0))/(1+$C$13)^EB$61</f>
        <v>275.67728931837382</v>
      </c>
      <c r="EC78" s="29">
        <f ca="1">IF(D$11="x",Toimenpiteet!$E$115,BC78*(CC78/1000)+(Satokasvi!$E$28-Satokasvi!$E$7)+IF(D$8="x",Toimenpiteet!$E$29,0)+IF(D$9="x",Toimenpiteet!$E$60,0)+IF(D$10="x",Toimenpiteet!$E$88,0))/(1+$C$13)^EC$61</f>
        <v>447.2687866494702</v>
      </c>
      <c r="ED78" s="29">
        <f ca="1">IF(E$11="x",Toimenpiteet!$E$115,BD78*(CD78/1000)+(Satokasvi!$E$28-Satokasvi!$E$7)+IF(E$8="x",Toimenpiteet!$E$29,0)+IF(E$9="x",Toimenpiteet!$E$60,0)+IF(E$10="x",Toimenpiteet!$E$88,0))/(1+$C$13)^ED$61</f>
        <v>342.6999522201649</v>
      </c>
      <c r="EE78" s="29">
        <f ca="1">IF(F$11="x",Toimenpiteet!$E$115,BE78*(CE78/1000)+(Satokasvi!$E$28-Satokasvi!$E$7)+IF(F$8="x",Toimenpiteet!$E$29,0)+IF(F$9="x",Toimenpiteet!$E$60,0)+IF(F$10="x",Toimenpiteet!$E$88,0))/(1+$C$13)^EE$61</f>
        <v>288.63835734562059</v>
      </c>
      <c r="EF78" s="29">
        <f ca="1">IF(G$11="x",Toimenpiteet!$E$115,BF78*(CF78/1000)+(Satokasvi!$E$28-Satokasvi!$E$7)+IF(G$8="x",Toimenpiteet!$E$29,0)+IF(G$9="x",Toimenpiteet!$E$60,0)+IF(G$10="x",Toimenpiteet!$E$88,0))/(1+$C$13)^EF$61</f>
        <v>89.619773529208345</v>
      </c>
      <c r="EG78" s="29">
        <f ca="1">IF(H$11="x",Toimenpiteet!$E$115,BG78*(CG78/1000)+(Satokasvi!$E$28-Satokasvi!$E$7)+IF(H$8="x",Toimenpiteet!$E$29,0)+IF(H$9="x",Toimenpiteet!$E$60,0)+IF(H$10="x",Toimenpiteet!$E$88,0))/(1+$C$13)^EG$61</f>
        <v>200.34802473201901</v>
      </c>
      <c r="EH78" s="29">
        <f ca="1">IF(I$11="x",Toimenpiteet!$E$115,BH78*(CH78/1000)+(Satokasvi!$E$28-Satokasvi!$E$7)+IF(I$8="x",Toimenpiteet!$E$29,0)+IF(I$9="x",Toimenpiteet!$E$60,0)+IF(I$10="x",Toimenpiteet!$E$88,0))/(1+$C$13)^EH$61</f>
        <v>142.43412992526979</v>
      </c>
      <c r="EI78" s="29">
        <f ca="1">IF(J$11="x",Toimenpiteet!$E$115,BI78*(CI78/1000)+(Satokasvi!$E$28-Satokasvi!$E$7)+IF(J$8="x",Toimenpiteet!$E$29,0)+IF(J$9="x",Toimenpiteet!$E$60,0)+IF(J$10="x",Toimenpiteet!$E$88,0))/(1+$C$13)^EI$61</f>
        <v>78.289222984531918</v>
      </c>
      <c r="EJ78" s="29">
        <f ca="1">IF(K$11="x",Toimenpiteet!$E$115,BJ78*(CJ78/1000)+(Satokasvi!$E$28-Satokasvi!$E$7)+IF(K$8="x",Toimenpiteet!$E$29,0)+IF(K$9="x",Toimenpiteet!$E$60,0)+IF(K$10="x",Toimenpiteet!$E$88,0))/(1+$C$13)^EJ$61</f>
        <v>231.49984368837744</v>
      </c>
      <c r="EK78" s="29">
        <f ca="1">IF(L$11="x",Toimenpiteet!$E$115,BK78*(CK78/1000)+(Satokasvi!$E$28-Satokasvi!$E$7)+IF(L$8="x",Toimenpiteet!$E$29,0)+IF(L$9="x",Toimenpiteet!$E$60,0)+IF(L$10="x",Toimenpiteet!$E$88,0))/(1+$C$13)^EK$61</f>
        <v>189.679965341177</v>
      </c>
      <c r="EL78" s="29">
        <f ca="1">IF(M$11="x",Toimenpiteet!$E$115,BL78*(CL78/1000)+(Satokasvi!$E$28-Satokasvi!$E$7)+IF(M$8="x",Toimenpiteet!$E$29,0)+IF(M$9="x",Toimenpiteet!$E$60,0)+IF(M$10="x",Toimenpiteet!$E$88,0))/(1+$C$13)^EL$61</f>
        <v>235.23474476596007</v>
      </c>
      <c r="EM78" s="29">
        <f ca="1">IF(N$11="x",Toimenpiteet!$E$115,BM78*(CM78/1000)+(Satokasvi!$E$28-Satokasvi!$E$7)+IF(N$8="x",Toimenpiteet!$E$29,0)+IF(N$9="x",Toimenpiteet!$E$60,0)+IF(N$10="x",Toimenpiteet!$E$88,0))/(1+$C$13)^EM$61</f>
        <v>168.58944971899544</v>
      </c>
      <c r="EN78" s="29">
        <f ca="1">IF(O$11="x",Toimenpiteet!$E$115,BN78*(CN78/1000)+(Satokasvi!$E$28-Satokasvi!$E$7)+IF(O$8="x",Toimenpiteet!$E$29,0)+IF(O$9="x",Toimenpiteet!$E$60,0)+IF(O$10="x",Toimenpiteet!$E$88,0))/(1+$C$13)^EN$61</f>
        <v>363.26339309381905</v>
      </c>
      <c r="EO78" s="29">
        <f ca="1">IF(P$11="x",Toimenpiteet!$E$115,BO78*(CO78/1000)+(Satokasvi!$E$28-Satokasvi!$E$7)+IF(P$8="x",Toimenpiteet!$E$29,0)+IF(P$9="x",Toimenpiteet!$E$60,0)+IF(P$10="x",Toimenpiteet!$E$88,0))/(1+$C$13)^EO$61</f>
        <v>383.47303769110482</v>
      </c>
      <c r="EP78" s="29">
        <f ca="1">IF(Q$11="x",Toimenpiteet!$E$115,BP78*(CP78/1000)+(Satokasvi!$E$28-Satokasvi!$E$7)+IF(Q$8="x",Toimenpiteet!$E$29,0)+IF(Q$9="x",Toimenpiteet!$E$60,0)+IF(Q$10="x",Toimenpiteet!$E$88,0))/(1+$C$13)^EP$61</f>
        <v>184.53757416533992</v>
      </c>
      <c r="EQ78" s="29">
        <f ca="1">IF(R$11="x",Toimenpiteet!$E$115,BQ78*(CQ78/1000)+(Satokasvi!$E$28-Satokasvi!$E$7)+IF(R$8="x",Toimenpiteet!$E$29,0)+IF(R$9="x",Toimenpiteet!$E$60,0)+IF(R$10="x",Toimenpiteet!$E$88,0))/(1+$C$13)^EQ$61</f>
        <v>150.17603124322835</v>
      </c>
      <c r="ER78" s="29">
        <f ca="1">IF(S$11="x",Toimenpiteet!$E$115,BR78*(CR78/1000)+(Satokasvi!$E$28-Satokasvi!$E$7)+IF(S$8="x",Toimenpiteet!$E$29,0)+IF(S$9="x",Toimenpiteet!$E$60,0)+IF(S$10="x",Toimenpiteet!$E$88,0))/(1+$C$13)^ER$61</f>
        <v>-2.0210198215582951</v>
      </c>
      <c r="ES78" s="29">
        <f ca="1">IF(T$11="x",Toimenpiteet!$E$115,BS78*(CS78/1000)+(Satokasvi!$E$28-Satokasvi!$E$7)+IF(T$8="x",Toimenpiteet!$E$29,0)+IF(T$9="x",Toimenpiteet!$E$60,0)+IF(T$10="x",Toimenpiteet!$E$88,0))/(1+$C$13)^ES$61</f>
        <v>51.850233328175058</v>
      </c>
      <c r="ET78" s="29">
        <f ca="1">IF(U$11="x",Toimenpiteet!$E$115,BT78*(CT78/1000)+(Satokasvi!$E$28-Satokasvi!$E$7)+IF(U$8="x",Toimenpiteet!$E$29,0)+IF(U$9="x",Toimenpiteet!$E$60,0)+IF(U$10="x",Toimenpiteet!$E$88,0))/(1+$C$13)^ET$61</f>
        <v>-34.306395489155108</v>
      </c>
      <c r="EU78" s="29">
        <f ca="1">IF(V$11="x",Toimenpiteet!$E$115,BU78*(CU78/1000)+(Satokasvi!$E$28-Satokasvi!$E$7)+IF(V$8="x",Toimenpiteet!$E$29,0)+IF(V$9="x",Toimenpiteet!$E$60,0)+IF(V$10="x",Toimenpiteet!$E$88,0))/(1+$C$13)^EU$61</f>
        <v>263.4287215862995</v>
      </c>
      <c r="EV78" s="29">
        <f ca="1">IF(W$11="x",Toimenpiteet!$E$115,BV78*(CV78/1000)+(Satokasvi!$E$28-Satokasvi!$E$7)+IF(W$8="x",Toimenpiteet!$E$29,0)+IF(W$9="x",Toimenpiteet!$E$60,0)+IF(W$10="x",Toimenpiteet!$E$88,0))/(1+$C$13)^EV$61</f>
        <v>135.40286803238064</v>
      </c>
      <c r="EW78" s="29">
        <f ca="1">IF(X$11="x",Toimenpiteet!$E$115,BW78*(CW78/1000)+(Satokasvi!$E$28-Satokasvi!$E$7)+IF(X$8="x",Toimenpiteet!$E$29,0)+IF(X$9="x",Toimenpiteet!$E$60,0)+IF(X$10="x",Toimenpiteet!$E$88,0))/(1+$C$13)^EW$61</f>
        <v>233.59623354696544</v>
      </c>
      <c r="EX78" s="29">
        <f ca="1">IF(Y$11="x",Toimenpiteet!$E$115,BX78*(CX78/1000)+(Satokasvi!$E$28-Satokasvi!$E$7)+IF(Y$8="x",Toimenpiteet!$E$29,0)+IF(Y$9="x",Toimenpiteet!$E$60,0)+IF(Y$10="x",Toimenpiteet!$E$88,0))/(1+$C$13)^EX$61</f>
        <v>122.86340192049298</v>
      </c>
      <c r="EY78" s="29">
        <f ca="1">IF(Z$11="x",Toimenpiteet!$E$115,BY78*(CY78/1000)+(Satokasvi!$E$28-Satokasvi!$E$7)+IF(Z$8="x",Toimenpiteet!$E$29,0)+IF(Z$9="x",Toimenpiteet!$E$60,0)+IF(Z$10="x",Toimenpiteet!$E$88,0))/(1+$C$13)^EY$61</f>
        <v>151.96340831986475</v>
      </c>
      <c r="EZ78" s="29">
        <f ca="1">IF(AA$11="x",Toimenpiteet!$E$115,BZ78*(CZ78/1000)+(Satokasvi!$E$28-Satokasvi!$E$7)+IF(AA$8="x",Toimenpiteet!$E$29,0)+IF(AA$9="x",Toimenpiteet!$E$60,0)+IF(AA$10="x",Toimenpiteet!$E$88,0))/(1+$C$13)^EZ$61</f>
        <v>175.63537081182176</v>
      </c>
      <c r="FA78" s="29"/>
      <c r="FB78" s="29">
        <f t="shared" ca="1" si="48"/>
        <v>334.91043814914411</v>
      </c>
      <c r="FC78" s="29">
        <f t="shared" ca="1" si="49"/>
        <v>901.50159560747556</v>
      </c>
      <c r="FD78" s="29">
        <f t="shared" ca="1" si="50"/>
        <v>1321.0276325342306</v>
      </c>
      <c r="FE78" s="29">
        <f t="shared" ca="1" si="51"/>
        <v>1663.8221723276824</v>
      </c>
      <c r="FF78" s="29">
        <f t="shared" ca="1" si="52"/>
        <v>1736.489530915884</v>
      </c>
      <c r="FG78" s="29">
        <f t="shared" ca="1" si="53"/>
        <v>1959.131797492784</v>
      </c>
      <c r="FH78" s="29">
        <f t="shared" ca="1" si="54"/>
        <v>2105.4040514314083</v>
      </c>
      <c r="FI78" s="29">
        <f t="shared" ca="1" si="55"/>
        <v>2166.9055619190613</v>
      </c>
      <c r="FJ78" s="29">
        <f t="shared" ca="1" si="56"/>
        <v>2435.2723542181193</v>
      </c>
      <c r="FK78" s="29">
        <f t="shared" ca="1" si="57"/>
        <v>2648.7518322422543</v>
      </c>
      <c r="FL78" s="29">
        <f t="shared" ca="1" si="58"/>
        <v>2924.5580650009679</v>
      </c>
      <c r="FM78" s="29">
        <f t="shared" ca="1" si="59"/>
        <v>3112.0925160330735</v>
      </c>
      <c r="FN78" s="29">
        <f t="shared" ca="1" si="60"/>
        <v>3561.9913091853168</v>
      </c>
      <c r="FO78" s="29">
        <f t="shared" ca="1" si="61"/>
        <v>4040.1041978671465</v>
      </c>
      <c r="FP78" s="29">
        <f t="shared" ca="1" si="62"/>
        <v>4252.3237471181392</v>
      </c>
      <c r="FQ78" s="29">
        <f t="shared" ca="1" si="63"/>
        <v>4419.4643155157864</v>
      </c>
      <c r="FR78" s="29">
        <f t="shared" ca="1" si="64"/>
        <v>4383.3698415106246</v>
      </c>
      <c r="FS78" s="29">
        <f t="shared" ca="1" si="65"/>
        <v>4420.538671043495</v>
      </c>
      <c r="FT78" s="29">
        <f t="shared" ca="1" si="66"/>
        <v>4343.0360407284297</v>
      </c>
      <c r="FU78" s="29">
        <f t="shared" ca="1" si="67"/>
        <v>4665.9870939574539</v>
      </c>
      <c r="FV78" s="29">
        <f t="shared" ca="1" si="68"/>
        <v>4818.027280410718</v>
      </c>
      <c r="FW78" s="29">
        <f t="shared" ca="1" si="69"/>
        <v>5102.6991473050766</v>
      </c>
      <c r="FX78" s="29">
        <f t="shared" ca="1" si="70"/>
        <v>5239.6149497231654</v>
      </c>
      <c r="FY78" s="29">
        <f t="shared" ca="1" si="71"/>
        <v>5416.3949691757225</v>
      </c>
      <c r="FZ78" s="29">
        <f t="shared" ca="1" si="72"/>
        <v>5625.7314789709135</v>
      </c>
      <c r="GA78" s="29"/>
      <c r="GB78" s="29">
        <f t="shared" ca="1" si="73"/>
        <v>275.67728931837382</v>
      </c>
      <c r="GC78" s="29">
        <f t="shared" ca="1" si="74"/>
        <v>722.94607596784408</v>
      </c>
      <c r="GD78" s="29">
        <f t="shared" ca="1" si="23"/>
        <v>1065.646028188009</v>
      </c>
      <c r="GE78" s="29">
        <f t="shared" ca="1" si="24"/>
        <v>1354.2843855336296</v>
      </c>
      <c r="GF78" s="29">
        <f t="shared" ca="1" si="25"/>
        <v>1443.9041590628378</v>
      </c>
      <c r="GG78" s="29">
        <f t="shared" ca="1" si="26"/>
        <v>1644.2521837948568</v>
      </c>
      <c r="GH78" s="29">
        <f t="shared" ca="1" si="27"/>
        <v>1786.6863137201267</v>
      </c>
      <c r="GI78" s="29">
        <f t="shared" ca="1" si="28"/>
        <v>1864.9755367046587</v>
      </c>
      <c r="GJ78" s="29">
        <f t="shared" ca="1" si="29"/>
        <v>2096.4753803930362</v>
      </c>
      <c r="GK78" s="29">
        <f t="shared" ca="1" si="30"/>
        <v>2286.1553457342134</v>
      </c>
      <c r="GL78" s="29">
        <f t="shared" ca="1" si="31"/>
        <v>2521.3900905001733</v>
      </c>
      <c r="GM78" s="29">
        <f t="shared" ca="1" si="32"/>
        <v>2689.9795402191689</v>
      </c>
      <c r="GN78" s="29">
        <f t="shared" ca="1" si="33"/>
        <v>3053.242933312988</v>
      </c>
      <c r="GO78" s="29">
        <f t="shared" ca="1" si="34"/>
        <v>3436.7159710040928</v>
      </c>
      <c r="GP78" s="29">
        <f t="shared" ca="1" si="35"/>
        <v>3621.2535451694325</v>
      </c>
      <c r="GQ78" s="29">
        <f t="shared" ca="1" si="36"/>
        <v>3771.4295764126609</v>
      </c>
      <c r="GR78" s="29">
        <f t="shared" ca="1" si="37"/>
        <v>3769.4085565911028</v>
      </c>
      <c r="GS78" s="29">
        <f t="shared" ca="1" si="38"/>
        <v>3821.2587899192777</v>
      </c>
      <c r="GT78" s="29">
        <f t="shared" ca="1" si="39"/>
        <v>3786.9523944301227</v>
      </c>
      <c r="GU78" s="29">
        <f t="shared" ca="1" si="40"/>
        <v>4050.3811160164223</v>
      </c>
      <c r="GV78" s="29">
        <f t="shared" ca="1" si="41"/>
        <v>4185.7839840488032</v>
      </c>
      <c r="GW78" s="29">
        <f t="shared" ca="1" si="42"/>
        <v>4419.380217595769</v>
      </c>
      <c r="GX78" s="29">
        <f t="shared" ca="1" si="43"/>
        <v>4542.2436195162618</v>
      </c>
      <c r="GY78" s="29">
        <f t="shared" ca="1" si="44"/>
        <v>4694.2070278361261</v>
      </c>
      <c r="GZ78" s="29">
        <f t="shared" ca="1" si="45"/>
        <v>4869.8423986479484</v>
      </c>
      <c r="HA78" s="29"/>
      <c r="HB78" s="29">
        <f t="shared" ca="1" si="76"/>
        <v>2648.7518322422543</v>
      </c>
      <c r="HC78" s="29">
        <f t="shared" ca="1" si="75"/>
        <v>2286.1553457342134</v>
      </c>
      <c r="HE78" s="32" t="s">
        <v>84</v>
      </c>
      <c r="HF78" s="10"/>
      <c r="HG78" s="10"/>
      <c r="HH78" s="10"/>
      <c r="HI78" s="10"/>
      <c r="HJ78" s="10"/>
      <c r="HK78" s="10"/>
      <c r="HL78" s="10"/>
      <c r="HM78" s="10"/>
      <c r="HN78" s="10"/>
      <c r="HO78" s="10"/>
      <c r="HP78" s="10"/>
      <c r="HQ78" s="10"/>
      <c r="HR78" s="10"/>
      <c r="HS78" s="10"/>
      <c r="HT78" s="10"/>
      <c r="HU78" s="10"/>
      <c r="HV78" s="10"/>
      <c r="HW78" s="10"/>
      <c r="HX78" s="10"/>
      <c r="HY78" s="10"/>
      <c r="HZ78" s="10"/>
      <c r="IA78" s="10"/>
      <c r="IB78" s="10"/>
      <c r="IC78" s="10"/>
      <c r="ID78" s="10"/>
      <c r="IE78" s="10"/>
    </row>
    <row r="79" spans="2:239">
      <c r="B79" s="11">
        <f t="shared" ref="B79:Q94" ca="1" si="81">RAND()</f>
        <v>0.99194137610362676</v>
      </c>
      <c r="C79" s="11">
        <f t="shared" ca="1" si="81"/>
        <v>7.7579301244232735E-3</v>
      </c>
      <c r="D79" s="11">
        <f t="shared" ca="1" si="81"/>
        <v>0.26655127939682455</v>
      </c>
      <c r="E79" s="11">
        <f t="shared" ca="1" si="81"/>
        <v>0.42702469384192665</v>
      </c>
      <c r="F79" s="11">
        <f t="shared" ca="1" si="81"/>
        <v>0.86868983694388435</v>
      </c>
      <c r="G79" s="11">
        <f t="shared" ca="1" si="81"/>
        <v>0.64289699851300486</v>
      </c>
      <c r="H79" s="11">
        <f t="shared" ca="1" si="81"/>
        <v>0.86100182454302299</v>
      </c>
      <c r="I79" s="11">
        <f t="shared" ca="1" si="81"/>
        <v>0.4600720134894789</v>
      </c>
      <c r="J79" s="11">
        <f t="shared" ca="1" si="81"/>
        <v>0.30660925142845208</v>
      </c>
      <c r="K79" s="11">
        <f t="shared" ca="1" si="81"/>
        <v>0.18670687307877998</v>
      </c>
      <c r="L79" s="11">
        <f t="shared" ca="1" si="81"/>
        <v>5.5599403981215767E-3</v>
      </c>
      <c r="M79" s="11">
        <f t="shared" ca="1" si="81"/>
        <v>0.95247659266793094</v>
      </c>
      <c r="N79" s="11">
        <f t="shared" ca="1" si="81"/>
        <v>0.3945810721894939</v>
      </c>
      <c r="O79" s="11">
        <f t="shared" ca="1" si="81"/>
        <v>0.48308882793939989</v>
      </c>
      <c r="P79" s="11">
        <f t="shared" ca="1" si="81"/>
        <v>0.29106069235060106</v>
      </c>
      <c r="Q79" s="11">
        <f t="shared" ca="1" si="81"/>
        <v>0.36615455276160425</v>
      </c>
      <c r="R79" s="11">
        <f t="shared" ca="1" si="80"/>
        <v>0.94047250014586314</v>
      </c>
      <c r="S79" s="11">
        <f t="shared" ca="1" si="80"/>
        <v>0.34755912691346602</v>
      </c>
      <c r="T79" s="11">
        <f t="shared" ca="1" si="80"/>
        <v>0.97910131180123305</v>
      </c>
      <c r="U79" s="11">
        <f t="shared" ca="1" si="80"/>
        <v>0.2215127364730638</v>
      </c>
      <c r="V79" s="11">
        <f t="shared" ca="1" si="80"/>
        <v>0.20949922034083557</v>
      </c>
      <c r="W79" s="11">
        <f t="shared" ca="1" si="80"/>
        <v>0.97310913722200854</v>
      </c>
      <c r="X79" s="11">
        <f t="shared" ca="1" si="80"/>
        <v>0.61129878151898742</v>
      </c>
      <c r="Y79" s="11">
        <f t="shared" ca="1" si="80"/>
        <v>0.59018999583987564</v>
      </c>
      <c r="Z79" s="11">
        <f t="shared" ca="1" si="80"/>
        <v>0.80250262298901187</v>
      </c>
      <c r="AB79" s="5">
        <f ca="1">_xlfn.NORM.INV(B79,Satokasvi!$H$8,Satokasvi!$I$8)*_xlfn.BINOM.INV(1,(1-Satokasvi!$H$15),B79)</f>
        <v>4101.5624051416453</v>
      </c>
      <c r="AC79" s="5">
        <f ca="1">_xlfn.NORM.INV(C79,Satokasvi!$H$8,Satokasvi!$I$8)*_xlfn.BINOM.INV(1,(1-Satokasvi!$H$15),C79)</f>
        <v>0</v>
      </c>
      <c r="AD79" s="5">
        <f ca="1">_xlfn.NORM.INV(D79,Satokasvi!$H$8,Satokasvi!$I$8)*_xlfn.BINOM.INV(1,(1-Satokasvi!$H$15),D79)</f>
        <v>3344.180768816494</v>
      </c>
      <c r="AE79" s="5">
        <f ca="1">_xlfn.NORM.INV(E79,Satokasvi!$H$8,Satokasvi!$I$8)*_xlfn.BINOM.INV(1,(1-Satokasvi!$H$15),E79)</f>
        <v>3454.0114509218865</v>
      </c>
      <c r="AF79" s="5">
        <f ca="1">_xlfn.NORM.INV(F79,Satokasvi!$H$8,Satokasvi!$I$8)*_xlfn.BINOM.INV(1,(1-Satokasvi!$H$15),F79)</f>
        <v>3780.0548222548719</v>
      </c>
      <c r="AG79" s="5">
        <f ca="1">_xlfn.NORM.INV(G79,Satokasvi!$H$8,Satokasvi!$I$8)*_xlfn.BINOM.INV(1,(1-Satokasvi!$H$15),G79)</f>
        <v>3591.5532967151216</v>
      </c>
      <c r="AH79" s="5">
        <f ca="1">_xlfn.NORM.INV(H79,Satokasvi!$H$8,Satokasvi!$I$8)*_xlfn.BINOM.INV(1,(1-Satokasvi!$H$15),H79)</f>
        <v>3771.2078413528043</v>
      </c>
      <c r="AI79" s="5">
        <f ca="1">_xlfn.NORM.INV(I79,Satokasvi!$H$8,Satokasvi!$I$8)*_xlfn.BINOM.INV(1,(1-Satokasvi!$H$15),I79)</f>
        <v>3474.9369253966429</v>
      </c>
      <c r="AJ79" s="5">
        <f ca="1">_xlfn.NORM.INV(J79,Satokasvi!$H$8,Satokasvi!$I$8)*_xlfn.BINOM.INV(1,(1-Satokasvi!$H$15),J79)</f>
        <v>3373.6288466864057</v>
      </c>
      <c r="AK79" s="5">
        <f ca="1">_xlfn.NORM.INV(K79,Satokasvi!$H$8,Satokasvi!$I$8)*_xlfn.BINOM.INV(1,(1-Satokasvi!$H$15),K79)</f>
        <v>3277.4757232034908</v>
      </c>
      <c r="AL79" s="5">
        <f ca="1">_xlfn.NORM.INV(L79,Satokasvi!$H$8,Satokasvi!$I$8)*_xlfn.BINOM.INV(1,(1-Satokasvi!$H$15),L79)</f>
        <v>0</v>
      </c>
      <c r="AM79" s="5">
        <f ca="1">_xlfn.NORM.INV(M79,Satokasvi!$H$8,Satokasvi!$I$8)*_xlfn.BINOM.INV(1,(1-Satokasvi!$H$15),M79)</f>
        <v>3917.3390422597513</v>
      </c>
      <c r="AN79" s="5">
        <f ca="1">_xlfn.NORM.INV(N79,Satokasvi!$H$8,Satokasvi!$I$8)*_xlfn.BINOM.INV(1,(1-Satokasvi!$H$15),N79)</f>
        <v>3433.1503068534194</v>
      </c>
      <c r="AO79" s="5">
        <f ca="1">_xlfn.NORM.INV(O79,Satokasvi!$H$8,Satokasvi!$I$8)*_xlfn.BINOM.INV(1,(1-Satokasvi!$H$15),O79)</f>
        <v>3489.3993186903722</v>
      </c>
      <c r="AP79" s="5">
        <f ca="1">_xlfn.NORM.INV(P79,Satokasvi!$H$8,Satokasvi!$I$8)*_xlfn.BINOM.INV(1,(1-Satokasvi!$H$15),P79)</f>
        <v>3362.4278290769385</v>
      </c>
      <c r="AQ79" s="5">
        <f ca="1">_xlfn.NORM.INV(Q79,Satokasvi!$H$8,Satokasvi!$I$8)*_xlfn.BINOM.INV(1,(1-Satokasvi!$H$15),Q79)</f>
        <v>3414.4861183552889</v>
      </c>
      <c r="AR79" s="5">
        <f ca="1">_xlfn.NORM.INV(R79,Satokasvi!$H$8,Satokasvi!$I$8)*_xlfn.BINOM.INV(1,(1-Satokasvi!$H$15),R79)</f>
        <v>3889.6880942741855</v>
      </c>
      <c r="AS79" s="5">
        <f ca="1">_xlfn.NORM.INV(S79,Satokasvi!$H$8,Satokasvi!$I$8)*_xlfn.BINOM.INV(1,(1-Satokasvi!$H$15),S79)</f>
        <v>3402.0203142880796</v>
      </c>
      <c r="AT79" s="5">
        <f ca="1">_xlfn.NORM.INV(T79,Satokasvi!$H$8,Satokasvi!$I$8)*_xlfn.BINOM.INV(1,(1-Satokasvi!$H$15),T79)</f>
        <v>4008.8829892817998</v>
      </c>
      <c r="AU79" s="5">
        <f ca="1">_xlfn.NORM.INV(U79,Satokasvi!$H$8,Satokasvi!$I$8)*_xlfn.BINOM.INV(1,(1-Satokasvi!$H$15),U79)</f>
        <v>3308.2264343673214</v>
      </c>
      <c r="AV79" s="5">
        <f ca="1">_xlfn.NORM.INV(V79,Satokasvi!$H$8,Satokasvi!$I$8)*_xlfn.BINOM.INV(1,(1-Satokasvi!$H$15),V79)</f>
        <v>3297.9599824273682</v>
      </c>
      <c r="AW79" s="5">
        <f ca="1">_xlfn.NORM.INV(W79,Satokasvi!$H$8,Satokasvi!$I$8)*_xlfn.BINOM.INV(1,(1-Satokasvi!$H$15),W79)</f>
        <v>3982.1476124955825</v>
      </c>
      <c r="AX79" s="5">
        <f ca="1">_xlfn.NORM.INV(X79,Satokasvi!$H$8,Satokasvi!$I$8)*_xlfn.BINOM.INV(1,(1-Satokasvi!$H$15),X79)</f>
        <v>3570.6764280968655</v>
      </c>
      <c r="AY79" s="5">
        <f ca="1">_xlfn.NORM.INV(Y79,Satokasvi!$H$8,Satokasvi!$I$8)*_xlfn.BINOM.INV(1,(1-Satokasvi!$H$15),Y79)</f>
        <v>3557.0084357663577</v>
      </c>
      <c r="AZ79" s="5">
        <f ca="1">_xlfn.NORM.INV(Z79,Satokasvi!$H$8,Satokasvi!$I$8)*_xlfn.BINOM.INV(1,(1-Satokasvi!$H$15),Z79)</f>
        <v>3712.6485762812895</v>
      </c>
      <c r="BB79" s="5">
        <f ca="1">IF(C$11="x",0,_xlfn.NORM.INV(B79,Satokasvi!$H$8,Satokasvi!$I$8)*IF(C$8="x",(1+Toimenpiteet!$C$7),1)*IF(C$9="x",(1+Toimenpiteet!$C$34),1)*(1+C$30)*_xlfn.BINOM.INV(1,(1-(Satokasvi!$H$15*(1+C$41))),B79))</f>
        <v>2973.7968062238983</v>
      </c>
      <c r="BC79" s="5">
        <f ca="1">IF(D$11="x",0,_xlfn.NORM.INV(C79,Satokasvi!$H$8,Satokasvi!$I$8)*IF(D$8="x",(1+Toimenpiteet!$C$7),1)*IF(D$9="x",(1+Toimenpiteet!$C$34),1)*(1+D$30)*_xlfn.BINOM.INV(1,(1-(Satokasvi!$H$15*(1+D$41))),C79))</f>
        <v>0</v>
      </c>
      <c r="BD79" s="5">
        <f ca="1">IF(E$11="x",0,_xlfn.NORM.INV(D79,Satokasvi!$H$8,Satokasvi!$I$8)*IF(E$8="x",(1+Toimenpiteet!$C$7),1)*IF(E$9="x",(1+Toimenpiteet!$C$34),1)*(1+E$30)*_xlfn.BINOM.INV(1,(1-(Satokasvi!$H$15*(1+E$41))),D79))</f>
        <v>2458.3741667723812</v>
      </c>
      <c r="BE79" s="5">
        <f ca="1">IF(F$11="x",0,_xlfn.NORM.INV(E79,Satokasvi!$H$8,Satokasvi!$I$8)*IF(F$8="x",(1+Toimenpiteet!$C$7),1)*IF(F$9="x",(1+Toimenpiteet!$C$34),1)*(1+F$30)*_xlfn.BINOM.INV(1,(1-(Satokasvi!$H$15*(1+F$41))),E79))</f>
        <v>2556.5211155143438</v>
      </c>
      <c r="BF79" s="5">
        <f ca="1">IF(G$11="x",0,_xlfn.NORM.INV(F79,Satokasvi!$H$8,Satokasvi!$I$8)*IF(G$8="x",(1+Toimenpiteet!$C$7),1)*IF(G$9="x",(1+Toimenpiteet!$C$34),1)*(1+G$30)*_xlfn.BINOM.INV(1,(1-(Satokasvi!$H$15*(1+G$41))),F79))</f>
        <v>2816.8968535443305</v>
      </c>
      <c r="BG79" s="5">
        <f ca="1">IF(H$11="x",0,_xlfn.NORM.INV(G79,Satokasvi!$H$8,Satokasvi!$I$8)*IF(H$8="x",(1+Toimenpiteet!$C$7),1)*IF(H$9="x",(1+Toimenpiteet!$C$34),1)*(1+H$30)*_xlfn.BINOM.INV(1,(1-(Satokasvi!$H$15*(1+H$41))),G79))</f>
        <v>2676.4255167121087</v>
      </c>
      <c r="BH79" s="5">
        <f ca="1">IF(I$11="x",0,_xlfn.NORM.INV(H79,Satokasvi!$H$8,Satokasvi!$I$8)*IF(I$8="x",(1+Toimenpiteet!$C$7),1)*IF(I$9="x",(1+Toimenpiteet!$C$34),1)*(1+I$30)*_xlfn.BINOM.INV(1,(1-(Satokasvi!$H$15*(1+I$41))),H79))</f>
        <v>2810.3040833761097</v>
      </c>
      <c r="BI79" s="5">
        <f ca="1">IF(J$11="x",0,_xlfn.NORM.INV(I79,Satokasvi!$H$8,Satokasvi!$I$8)*IF(J$8="x",(1+Toimenpiteet!$C$7),1)*IF(J$9="x",(1+Toimenpiteet!$C$34),1)*(1+J$30)*_xlfn.BINOM.INV(1,(1-(Satokasvi!$H$15*(1+J$41))),I79))</f>
        <v>2589.5229968055783</v>
      </c>
      <c r="BJ79" s="5">
        <f ca="1">IF(K$11="x",0,_xlfn.NORM.INV(J79,Satokasvi!$H$8,Satokasvi!$I$8)*IF(K$8="x",(1+Toimenpiteet!$C$7),1)*IF(K$9="x",(1+Toimenpiteet!$C$34),1)*(1+K$30)*_xlfn.BINOM.INV(1,(1-(Satokasvi!$H$15*(1+K$41))),J79))</f>
        <v>2514.0282165507097</v>
      </c>
      <c r="BK79" s="5">
        <f ca="1">IF(L$11="x",0,_xlfn.NORM.INV(K79,Satokasvi!$H$8,Satokasvi!$I$8)*IF(L$8="x",(1+Toimenpiteet!$C$7),1)*IF(L$9="x",(1+Toimenpiteet!$C$34),1)*(1+L$30)*_xlfn.BINOM.INV(1,(1-(Satokasvi!$H$15*(1+L$41))),K79))</f>
        <v>2442.3749089312414</v>
      </c>
      <c r="BL79" s="5">
        <f ca="1">IF(M$11="x",0,_xlfn.NORM.INV(L79,Satokasvi!$H$8,Satokasvi!$I$8)*IF(M$8="x",(1+Toimenpiteet!$C$7),1)*IF(M$9="x",(1+Toimenpiteet!$C$34),1)*(1+M$30)*_xlfn.BINOM.INV(1,(1-(Satokasvi!$H$15*(1+M$41))),L79))</f>
        <v>0</v>
      </c>
      <c r="BM79" s="5">
        <f ca="1">IF(N$11="x",0,_xlfn.NORM.INV(M79,Satokasvi!$H$8,Satokasvi!$I$8)*IF(N$8="x",(1+Toimenpiteet!$C$7),1)*IF(N$9="x",(1+Toimenpiteet!$C$34),1)*(1+N$30)*_xlfn.BINOM.INV(1,(1-(Satokasvi!$H$15*(1+N$41))),M79))</f>
        <v>2919.201054291967</v>
      </c>
      <c r="BN79" s="5">
        <f ca="1">IF(O$11="x",0,_xlfn.NORM.INV(N79,Satokasvi!$H$8,Satokasvi!$I$8)*IF(O$8="x",(1+Toimenpiteet!$C$7),1)*IF(O$9="x",(1+Toimenpiteet!$C$34),1)*(1+O$30)*_xlfn.BINOM.INV(1,(1-(Satokasvi!$H$15*(1+O$41))),N79))</f>
        <v>2558.3836086671686</v>
      </c>
      <c r="BO79" s="5">
        <f ca="1">IF(P$11="x",0,_xlfn.NORM.INV(O79,Satokasvi!$H$8,Satokasvi!$I$8)*IF(P$8="x",(1+Toimenpiteet!$C$7),1)*IF(P$9="x",(1+Toimenpiteet!$C$34),1)*(1+P$30)*_xlfn.BINOM.INV(1,(1-(Satokasvi!$H$15*(1+P$41))),O79))</f>
        <v>2600.3003722880653</v>
      </c>
      <c r="BP79" s="5">
        <f ca="1">IF(Q$11="x",0,_xlfn.NORM.INV(P79,Satokasvi!$H$8,Satokasvi!$I$8)*IF(Q$8="x",(1+Toimenpiteet!$C$7),1)*IF(Q$9="x",(1+Toimenpiteet!$C$34),1)*(1+Q$30)*_xlfn.BINOM.INV(1,(1-(Satokasvi!$H$15*(1+Q$41))),P79))</f>
        <v>2505.6812182281346</v>
      </c>
      <c r="BQ79" s="5">
        <f ca="1">IF(R$11="x",0,_xlfn.NORM.INV(Q79,Satokasvi!$H$8,Satokasvi!$I$8)*IF(R$8="x",(1+Toimenpiteet!$C$7),1)*IF(R$9="x",(1+Toimenpiteet!$C$34),1)*(1+R$30)*_xlfn.BINOM.INV(1,(1-(Satokasvi!$H$15*(1+R$41))),Q79))</f>
        <v>2544.4750553983613</v>
      </c>
      <c r="BR79" s="5">
        <f ca="1">IF(S$11="x",0,_xlfn.NORM.INV(R79,Satokasvi!$H$8,Satokasvi!$I$8)*IF(S$8="x",(1+Toimenpiteet!$C$7),1)*IF(S$9="x",(1+Toimenpiteet!$C$34),1)*(1+S$30)*_xlfn.BINOM.INV(1,(1-(Satokasvi!$H$15*(1+S$41))),R79))</f>
        <v>2898.5955678531232</v>
      </c>
      <c r="BS79" s="5">
        <f ca="1">IF(T$11="x",0,_xlfn.NORM.INV(S79,Satokasvi!$H$8,Satokasvi!$I$8)*IF(T$8="x",(1+Toimenpiteet!$C$7),1)*IF(T$9="x",(1+Toimenpiteet!$C$34),1)*(1+T$30)*_xlfn.BINOM.INV(1,(1-(Satokasvi!$H$15*(1+T$41))),S79))</f>
        <v>2535.1855382074768</v>
      </c>
      <c r="BT79" s="5">
        <f ca="1">IF(U$11="x",0,_xlfn.NORM.INV(T79,Satokasvi!$H$8,Satokasvi!$I$8)*IF(U$8="x",(1+Toimenpiteet!$C$7),1)*IF(U$9="x",(1+Toimenpiteet!$C$34),1)*(1+U$30)*_xlfn.BINOM.INV(1,(1-(Satokasvi!$H$15*(1+U$41))),T79))</f>
        <v>2987.4196036127969</v>
      </c>
      <c r="BU79" s="5">
        <f ca="1">IF(V$11="x",0,_xlfn.NORM.INV(U79,Satokasvi!$H$8,Satokasvi!$I$8)*IF(V$8="x",(1+Toimenpiteet!$C$7),1)*IF(V$9="x",(1+Toimenpiteet!$C$34),1)*(1+V$30)*_xlfn.BINOM.INV(1,(1-(Satokasvi!$H$15*(1+V$41))),U79))</f>
        <v>2465.2903388905279</v>
      </c>
      <c r="BV79" s="5">
        <f ca="1">IF(W$11="x",0,_xlfn.NORM.INV(V79,Satokasvi!$H$8,Satokasvi!$I$8)*IF(W$8="x",(1+Toimenpiteet!$C$7),1)*IF(W$9="x",(1+Toimenpiteet!$C$34),1)*(1+W$30)*_xlfn.BINOM.INV(1,(1-(Satokasvi!$H$15*(1+W$41))),V79))</f>
        <v>2457.6397789048747</v>
      </c>
      <c r="BW79" s="5">
        <f ca="1">IF(X$11="x",0,_xlfn.NORM.INV(W79,Satokasvi!$H$8,Satokasvi!$I$8)*IF(X$8="x",(1+Toimenpiteet!$C$7),1)*IF(X$9="x",(1+Toimenpiteet!$C$34),1)*(1+X$30)*_xlfn.BINOM.INV(1,(1-(Satokasvi!$H$15*(1+X$41))),W79))</f>
        <v>2967.4964008317079</v>
      </c>
      <c r="BX79" s="5">
        <f ca="1">IF(Y$11="x",0,_xlfn.NORM.INV(X79,Satokasvi!$H$8,Satokasvi!$I$8)*IF(Y$8="x",(1+Toimenpiteet!$C$7),1)*IF(Y$9="x",(1+Toimenpiteet!$C$34),1)*(1+Y$30)*_xlfn.BINOM.INV(1,(1-(Satokasvi!$H$15*(1+Y$41))),X79))</f>
        <v>2660.8680742177844</v>
      </c>
      <c r="BY79" s="5">
        <f ca="1">IF(Z$11="x",0,_xlfn.NORM.INV(Y79,Satokasvi!$H$8,Satokasvi!$I$8)*IF(Z$8="x",(1+Toimenpiteet!$C$7),1)*IF(Z$9="x",(1+Toimenpiteet!$C$34),1)*(1+Z$30)*_xlfn.BINOM.INV(1,(1-(Satokasvi!$H$15*(1+Z$41))),Y79))</f>
        <v>2650.6826863330898</v>
      </c>
      <c r="BZ79" s="5">
        <f ca="1">IF(AA$11="x",0,_xlfn.NORM.INV(Z79,Satokasvi!$H$8,Satokasvi!$I$8)*IF(AA$8="x",(1+Toimenpiteet!$C$7),1)*IF(AA$9="x",(1+Toimenpiteet!$C$34),1)*(1+AA$30)*_xlfn.BINOM.INV(1,(1-(Satokasvi!$H$15*(1+AA$41))),Z79))</f>
        <v>2766.6657190448173</v>
      </c>
      <c r="CB79" s="27">
        <f ca="1">_xlfn.NORM.INV(RAND(),Satokasvi!$H$13,Satokasvi!$I$13)</f>
        <v>200.09871836680898</v>
      </c>
      <c r="CC79" s="27">
        <f ca="1">_xlfn.NORM.INV(RAND(),Satokasvi!$H$13,Satokasvi!$I$13)</f>
        <v>215.75820481025698</v>
      </c>
      <c r="CD79" s="27">
        <f ca="1">_xlfn.NORM.INV(RAND(),Satokasvi!$H$13,Satokasvi!$I$13)</f>
        <v>120.62304534723739</v>
      </c>
      <c r="CE79" s="27">
        <f ca="1">_xlfn.NORM.INV(RAND(),Satokasvi!$H$13,Satokasvi!$I$13)</f>
        <v>308.00324677848118</v>
      </c>
      <c r="CF79" s="27">
        <f ca="1">_xlfn.NORM.INV(RAND(),Satokasvi!$H$13,Satokasvi!$I$13)</f>
        <v>157.1216135816199</v>
      </c>
      <c r="CG79" s="27">
        <f ca="1">_xlfn.NORM.INV(RAND(),Satokasvi!$H$13,Satokasvi!$I$13)</f>
        <v>192.96482350687563</v>
      </c>
      <c r="CH79" s="27">
        <f ca="1">_xlfn.NORM.INV(RAND(),Satokasvi!$H$13,Satokasvi!$I$13)</f>
        <v>213.31279377255683</v>
      </c>
      <c r="CI79" s="27">
        <f ca="1">_xlfn.NORM.INV(RAND(),Satokasvi!$H$13,Satokasvi!$I$13)</f>
        <v>175.84157753125749</v>
      </c>
      <c r="CJ79" s="27">
        <f ca="1">_xlfn.NORM.INV(RAND(),Satokasvi!$H$13,Satokasvi!$I$13)</f>
        <v>284.32108176598962</v>
      </c>
      <c r="CK79" s="27">
        <f ca="1">_xlfn.NORM.INV(RAND(),Satokasvi!$H$13,Satokasvi!$I$13)</f>
        <v>130.20950887181533</v>
      </c>
      <c r="CL79" s="27">
        <f ca="1">_xlfn.NORM.INV(RAND(),Satokasvi!$H$13,Satokasvi!$I$13)</f>
        <v>256.9992125630132</v>
      </c>
      <c r="CM79" s="27">
        <f ca="1">_xlfn.NORM.INV(RAND(),Satokasvi!$H$13,Satokasvi!$I$13)</f>
        <v>125.25462846467276</v>
      </c>
      <c r="CN79" s="27">
        <f ca="1">_xlfn.NORM.INV(RAND(),Satokasvi!$H$13,Satokasvi!$I$13)</f>
        <v>315.25199577490093</v>
      </c>
      <c r="CO79" s="27">
        <f ca="1">_xlfn.NORM.INV(RAND(),Satokasvi!$H$13,Satokasvi!$I$13)</f>
        <v>189.85242711979291</v>
      </c>
      <c r="CP79" s="27">
        <f ca="1">_xlfn.NORM.INV(RAND(),Satokasvi!$H$13,Satokasvi!$I$13)</f>
        <v>258.34508098036696</v>
      </c>
      <c r="CQ79" s="27">
        <f ca="1">_xlfn.NORM.INV(RAND(),Satokasvi!$H$13,Satokasvi!$I$13)</f>
        <v>78.022441333070674</v>
      </c>
      <c r="CR79" s="27">
        <f ca="1">_xlfn.NORM.INV(RAND(),Satokasvi!$H$13,Satokasvi!$I$13)</f>
        <v>153.6010289895018</v>
      </c>
      <c r="CS79" s="27">
        <f ca="1">_xlfn.NORM.INV(RAND(),Satokasvi!$H$13,Satokasvi!$I$13)</f>
        <v>183.69350099547788</v>
      </c>
      <c r="CT79" s="27">
        <f ca="1">_xlfn.NORM.INV(RAND(),Satokasvi!$H$13,Satokasvi!$I$13)</f>
        <v>129.65363171414444</v>
      </c>
      <c r="CU79" s="27">
        <f ca="1">_xlfn.NORM.INV(RAND(),Satokasvi!$H$13,Satokasvi!$I$13)</f>
        <v>168.32042116723903</v>
      </c>
      <c r="CV79" s="27">
        <f ca="1">_xlfn.NORM.INV(RAND(),Satokasvi!$H$13,Satokasvi!$I$13)</f>
        <v>259.03352941553982</v>
      </c>
      <c r="CW79" s="27">
        <f ca="1">_xlfn.NORM.INV(RAND(),Satokasvi!$H$13,Satokasvi!$I$13)</f>
        <v>176.37496159391677</v>
      </c>
      <c r="CX79" s="27">
        <f ca="1">_xlfn.NORM.INV(RAND(),Satokasvi!$H$13,Satokasvi!$I$13)</f>
        <v>162.42624592004529</v>
      </c>
      <c r="CY79" s="27">
        <f ca="1">_xlfn.NORM.INV(RAND(),Satokasvi!$H$13,Satokasvi!$I$13)</f>
        <v>192.46979111965049</v>
      </c>
      <c r="CZ79" s="27">
        <f ca="1">_xlfn.NORM.INV(RAND(),Satokasvi!$H$13,Satokasvi!$I$13)</f>
        <v>231.02705410580387</v>
      </c>
      <c r="DB79" s="29">
        <f ca="1">(AB79*(CB79/1000)+(Satokasvi!$E$28-Satokasvi!$E$7))/(1+$C$13)^DB$61</f>
        <v>446.32755395177645</v>
      </c>
      <c r="DC79" s="29">
        <f ca="1">(AC79*(CC79/1000)+(Satokasvi!$E$28-Satokasvi!$E$7))/(1+$C$13)^DC$61</f>
        <v>-340.27712319728533</v>
      </c>
      <c r="DD79" s="29">
        <f ca="1">(AD79*(CD79/1000)+(Satokasvi!$E$28-Satokasvi!$E$7))/(1+$C$13)^DD$61</f>
        <v>38.788524971297647</v>
      </c>
      <c r="DE79" s="29">
        <f ca="1">(AE79*(CE79/1000)+(Satokasvi!$E$28-Satokasvi!$E$7))/(1+$C$13)^DE$61</f>
        <v>624.4702263094623</v>
      </c>
      <c r="DF79" s="29">
        <f ca="1">(AF79*(CF79/1000)+(Satokasvi!$E$28-Satokasvi!$E$7))/(1+$C$13)^DF$61</f>
        <v>200.92600901155927</v>
      </c>
      <c r="DG79" s="29">
        <f ca="1">(AG79*(CG79/1000)+(Satokasvi!$E$28-Satokasvi!$E$7))/(1+$C$13)^DG$61</f>
        <v>278.08116024850045</v>
      </c>
      <c r="DH79" s="29">
        <f ca="1">(AH79*(CH79/1000)+(Satokasvi!$E$28-Satokasvi!$E$7))/(1+$C$13)^DH$61</f>
        <v>360.56289429546308</v>
      </c>
      <c r="DI79" s="29">
        <f ca="1">(AI79*(CI79/1000)+(Satokasvi!$E$28-Satokasvi!$E$7))/(1+$C$13)^DI$61</f>
        <v>197.38261461738347</v>
      </c>
      <c r="DJ79" s="29">
        <f ca="1">(AJ79*(CJ79/1000)+(Satokasvi!$E$28-Satokasvi!$E$7))/(1+$C$13)^DJ$61</f>
        <v>458.46573993132625</v>
      </c>
      <c r="DK79" s="29">
        <f ca="1">(AK79*(CK79/1000)+(Satokasvi!$E$28-Satokasvi!$E$7))/(1+$C$13)^DK$61</f>
        <v>48.930502870808667</v>
      </c>
      <c r="DL79" s="29">
        <f ca="1">(AL79*(CL79/1000)+(Satokasvi!$E$28-Satokasvi!$E$7))/(1+$C$13)^DL$61</f>
        <v>-260.79408085215317</v>
      </c>
      <c r="DM79" s="29">
        <f ca="1">(AM79*(CM79/1000)+(Satokasvi!$E$28-Satokasvi!$E$7))/(1+$C$13)^DM$61</f>
        <v>90.944314369027396</v>
      </c>
      <c r="DN79" s="29">
        <f ca="1">(AN79*(CN79/1000)+(Satokasvi!$E$28-Satokasvi!$E$7))/(1+$C$13)^DN$61</f>
        <v>491.1752991597524</v>
      </c>
      <c r="DO79" s="29">
        <f ca="1">(AO79*(CO79/1000)+(Satokasvi!$E$28-Satokasvi!$E$7))/(1+$C$13)^DO$61</f>
        <v>199.30779965624612</v>
      </c>
      <c r="DP79" s="29">
        <f ca="1">(AP79*(CP79/1000)+(Satokasvi!$E$28-Satokasvi!$E$7))/(1+$C$13)^DP$61</f>
        <v>325.8519301393149</v>
      </c>
      <c r="DQ79" s="29">
        <f ca="1">(AQ79*(CQ79/1000)+(Satokasvi!$E$28-Satokasvi!$E$7))/(1+$C$13)^DQ$61</f>
        <v>-58.947515161193273</v>
      </c>
      <c r="DR79" s="29">
        <f ca="1">(AR79*(CR79/1000)+(Satokasvi!$E$28-Satokasvi!$E$7))/(1+$C$13)^DR$61</f>
        <v>143.06224549187718</v>
      </c>
      <c r="DS79" s="29">
        <f ca="1">(AS79*(CS79/1000)+(Satokasvi!$E$28-Satokasvi!$E$7))/(1+$C$13)^DS$61</f>
        <v>155.03048430996196</v>
      </c>
      <c r="DT79" s="29">
        <f ca="1">(AT79*(CT79/1000)+(Satokasvi!$E$28-Satokasvi!$E$7))/(1+$C$13)^DT$61</f>
        <v>90.542167447231563</v>
      </c>
      <c r="DU79" s="29">
        <f ca="1">(AU79*(CU79/1000)+(Satokasvi!$E$28-Satokasvi!$E$7))/(1+$C$13)^DU$61</f>
        <v>108.4330040088298</v>
      </c>
      <c r="DV79" s="29">
        <f ca="1">(AV79*(CV79/1000)+(Satokasvi!$E$28-Satokasvi!$E$7))/(1+$C$13)^DV$61</f>
        <v>265.1634970186883</v>
      </c>
      <c r="DW79" s="29">
        <f ca="1">(AW79*(CW79/1000)+(Satokasvi!$E$28-Satokasvi!$E$7))/(1+$C$13)^DW$61</f>
        <v>178.14859607090108</v>
      </c>
      <c r="DX79" s="29">
        <f ca="1">(AX79*(CX79/1000)+(Satokasvi!$E$28-Satokasvi!$E$7))/(1+$C$13)^DX$61</f>
        <v>110.95108644919368</v>
      </c>
      <c r="DY79" s="29">
        <f ca="1">(AY79*(CY79/1000)+(Satokasvi!$E$28-Satokasvi!$E$7))/(1+$C$13)^DY$61</f>
        <v>159.19795793105797</v>
      </c>
      <c r="DZ79" s="29">
        <f ca="1">(AZ79*(CZ79/1000)+(Satokasvi!$E$28-Satokasvi!$E$7))/(1+$C$13)^DZ$61</f>
        <v>237.2373194278567</v>
      </c>
      <c r="EB79" s="29">
        <f ca="1">IF(C$11="x",Toimenpiteet!$E$115,BB79*(CB79/1000)+(Satokasvi!$E$28-Satokasvi!$E$7)+IF(C$8="x",Toimenpiteet!$E$29,0)+IF(C$9="x",Toimenpiteet!$E$60,0)+IF(C$10="x",Toimenpiteet!$E$88,0))/(1+$C$13)^EB$61</f>
        <v>356.45915495991449</v>
      </c>
      <c r="EC79" s="29">
        <f ca="1">IF(D$11="x",Toimenpiteet!$E$115,BC79*(CC79/1000)+(Satokasvi!$E$28-Satokasvi!$E$7)+IF(D$8="x",Toimenpiteet!$E$29,0)+IF(D$9="x",Toimenpiteet!$E$60,0)+IF(D$10="x",Toimenpiteet!$E$88,0))/(1+$C$13)^EC$61</f>
        <v>-214.81760769158259</v>
      </c>
      <c r="ED79" s="29">
        <f ca="1">IF(E$11="x",Toimenpiteet!$E$115,BD79*(CD79/1000)+(Satokasvi!$E$28-Satokasvi!$E$7)+IF(E$8="x",Toimenpiteet!$E$29,0)+IF(E$9="x",Toimenpiteet!$E$60,0)+IF(E$10="x",Toimenpiteet!$E$88,0))/(1+$C$13)^ED$61</f>
        <v>62.812192431469008</v>
      </c>
      <c r="EE79" s="29">
        <f ca="1">IF(F$11="x",Toimenpiteet!$E$115,BE79*(CE79/1000)+(Satokasvi!$E$28-Satokasvi!$E$7)+IF(F$8="x",Toimenpiteet!$E$29,0)+IF(F$9="x",Toimenpiteet!$E$60,0)+IF(F$10="x",Toimenpiteet!$E$88,0))/(1+$C$13)^EE$61</f>
        <v>497.12343347731098</v>
      </c>
      <c r="EF79" s="29">
        <f ca="1">IF(G$11="x",Toimenpiteet!$E$115,BF79*(CF79/1000)+(Satokasvi!$E$28-Satokasvi!$E$7)+IF(G$8="x",Toimenpiteet!$E$29,0)+IF(G$9="x",Toimenpiteet!$E$60,0)+IF(G$10="x",Toimenpiteet!$E$88,0))/(1+$C$13)^EF$61</f>
        <v>185.19811982469452</v>
      </c>
      <c r="EG79" s="29">
        <f ca="1">IF(H$11="x",Toimenpiteet!$E$115,BG79*(CG79/1000)+(Satokasvi!$E$28-Satokasvi!$E$7)+IF(H$8="x",Toimenpiteet!$E$29,0)+IF(H$9="x",Toimenpiteet!$E$60,0)+IF(H$10="x",Toimenpiteet!$E$88,0))/(1+$C$13)^EG$61</f>
        <v>241.66108829609573</v>
      </c>
      <c r="EH79" s="29">
        <f ca="1">IF(I$11="x",Toimenpiteet!$E$115,BH79*(CH79/1000)+(Satokasvi!$E$28-Satokasvi!$E$7)+IF(I$8="x",Toimenpiteet!$E$29,0)+IF(I$9="x",Toimenpiteet!$E$60,0)+IF(I$10="x",Toimenpiteet!$E$88,0))/(1+$C$13)^EH$61</f>
        <v>302.12351511918598</v>
      </c>
      <c r="EI79" s="29">
        <f ca="1">IF(J$11="x",Toimenpiteet!$E$115,BI79*(CI79/1000)+(Satokasvi!$E$28-Satokasvi!$E$7)+IF(J$8="x",Toimenpiteet!$E$29,0)+IF(J$9="x",Toimenpiteet!$E$60,0)+IF(J$10="x",Toimenpiteet!$E$88,0))/(1+$C$13)^EI$61</f>
        <v>179.54782178200711</v>
      </c>
      <c r="EJ79" s="29">
        <f ca="1">IF(K$11="x",Toimenpiteet!$E$115,BJ79*(CJ79/1000)+(Satokasvi!$E$28-Satokasvi!$E$7)+IF(K$8="x",Toimenpiteet!$E$29,0)+IF(K$9="x",Toimenpiteet!$E$60,0)+IF(K$10="x",Toimenpiteet!$E$88,0))/(1+$C$13)^EJ$61</f>
        <v>373.16157946394372</v>
      </c>
      <c r="EK79" s="29">
        <f ca="1">IF(L$11="x",Toimenpiteet!$E$115,BK79*(CK79/1000)+(Satokasvi!$E$28-Satokasvi!$E$7)+IF(L$8="x",Toimenpiteet!$E$29,0)+IF(L$9="x",Toimenpiteet!$E$60,0)+IF(L$10="x",Toimenpiteet!$E$88,0))/(1+$C$13)^EK$61</f>
        <v>67.058069056918242</v>
      </c>
      <c r="EL79" s="29">
        <f ca="1">IF(M$11="x",Toimenpiteet!$E$115,BL79*(CL79/1000)+(Satokasvi!$E$28-Satokasvi!$E$7)+IF(M$8="x",Toimenpiteet!$E$29,0)+IF(M$9="x",Toimenpiteet!$E$60,0)+IF(M$10="x",Toimenpiteet!$E$88,0))/(1+$C$13)^EL$61</f>
        <v>-164.63980893685792</v>
      </c>
      <c r="EM79" s="29">
        <f ca="1">IF(N$11="x",Toimenpiteet!$E$115,BM79*(CM79/1000)+(Satokasvi!$E$28-Satokasvi!$E$7)+IF(N$8="x",Toimenpiteet!$E$29,0)+IF(N$9="x",Toimenpiteet!$E$60,0)+IF(N$10="x",Toimenpiteet!$E$88,0))/(1+$C$13)^EM$61</f>
        <v>96.610479877669732</v>
      </c>
      <c r="EN79" s="29">
        <f ca="1">IF(O$11="x",Toimenpiteet!$E$115,BN79*(CN79/1000)+(Satokasvi!$E$28-Satokasvi!$E$7)+IF(O$8="x",Toimenpiteet!$E$29,0)+IF(O$9="x",Toimenpiteet!$E$60,0)+IF(O$10="x",Toimenpiteet!$E$88,0))/(1+$C$13)^EN$61</f>
        <v>394.02264537061507</v>
      </c>
      <c r="EO79" s="29">
        <f ca="1">IF(P$11="x",Toimenpiteet!$E$115,BO79*(CO79/1000)+(Satokasvi!$E$28-Satokasvi!$E$7)+IF(P$8="x",Toimenpiteet!$E$29,0)+IF(P$9="x",Toimenpiteet!$E$60,0)+IF(P$10="x",Toimenpiteet!$E$88,0))/(1+$C$13)^EO$61</f>
        <v>175.70748534923996</v>
      </c>
      <c r="EP79" s="29">
        <f ca="1">IF(Q$11="x",Toimenpiteet!$E$115,BP79*(CP79/1000)+(Satokasvi!$E$28-Satokasvi!$E$7)+IF(Q$8="x",Toimenpiteet!$E$29,0)+IF(Q$9="x",Toimenpiteet!$E$60,0)+IF(Q$10="x",Toimenpiteet!$E$88,0))/(1+$C$13)^EP$61</f>
        <v>269.21642440331783</v>
      </c>
      <c r="EQ79" s="29">
        <f ca="1">IF(R$11="x",Toimenpiteet!$E$115,BQ79*(CQ79/1000)+(Satokasvi!$E$28-Satokasvi!$E$7)+IF(R$8="x",Toimenpiteet!$E$29,0)+IF(R$9="x",Toimenpiteet!$E$60,0)+IF(R$10="x",Toimenpiteet!$E$88,0))/(1+$C$13)^EQ$61</f>
        <v>-18.304808624819959</v>
      </c>
      <c r="ER79" s="29">
        <f ca="1">IF(S$11="x",Toimenpiteet!$E$115,BR79*(CR79/1000)+(Satokasvi!$E$28-Satokasvi!$E$7)+IF(S$8="x",Toimenpiteet!$E$29,0)+IF(S$9="x",Toimenpiteet!$E$60,0)+IF(S$10="x",Toimenpiteet!$E$88,0))/(1+$C$13)^ER$61</f>
        <v>131.4865675476355</v>
      </c>
      <c r="ES79" s="29">
        <f ca="1">IF(T$11="x",Toimenpiteet!$E$115,BS79*(CS79/1000)+(Satokasvi!$E$28-Satokasvi!$E$7)+IF(T$8="x",Toimenpiteet!$E$29,0)+IF(T$9="x",Toimenpiteet!$E$60,0)+IF(T$10="x",Toimenpiteet!$E$88,0))/(1+$C$13)^ES$61</f>
        <v>139.68073846806385</v>
      </c>
      <c r="ET79" s="29">
        <f ca="1">IF(U$11="x",Toimenpiteet!$E$115,BT79*(CT79/1000)+(Satokasvi!$E$28-Satokasvi!$E$7)+IF(U$8="x",Toimenpiteet!$E$29,0)+IF(U$9="x",Toimenpiteet!$E$60,0)+IF(U$10="x",Toimenpiteet!$E$88,0))/(1+$C$13)^ET$61</f>
        <v>90.92058780330818</v>
      </c>
      <c r="EU79" s="29">
        <f ca="1">IF(V$11="x",Toimenpiteet!$E$115,BU79*(CU79/1000)+(Satokasvi!$E$28-Satokasvi!$E$7)+IF(V$8="x",Toimenpiteet!$E$29,0)+IF(V$9="x",Toimenpiteet!$E$60,0)+IF(V$10="x",Toimenpiteet!$E$88,0))/(1+$C$13)^EU$61</f>
        <v>103.56987130741032</v>
      </c>
      <c r="EV79" s="29">
        <f ca="1">IF(W$11="x",Toimenpiteet!$E$115,BV79*(CV79/1000)+(Satokasvi!$E$28-Satokasvi!$E$7)+IF(W$8="x",Toimenpiteet!$E$29,0)+IF(W$9="x",Toimenpiteet!$E$60,0)+IF(W$10="x",Toimenpiteet!$E$88,0))/(1+$C$13)^EV$61</f>
        <v>219.70235906573467</v>
      </c>
      <c r="EW79" s="29">
        <f ca="1">IF(X$11="x",Toimenpiteet!$E$115,BW79*(CW79/1000)+(Satokasvi!$E$28-Satokasvi!$E$7)+IF(X$8="x",Toimenpiteet!$E$29,0)+IF(X$9="x",Toimenpiteet!$E$60,0)+IF(X$10="x",Toimenpiteet!$E$88,0))/(1+$C$13)^EW$61</f>
        <v>154.21509212932489</v>
      </c>
      <c r="EX79" s="29">
        <f ca="1">IF(Y$11="x",Toimenpiteet!$E$115,BX79*(CX79/1000)+(Satokasvi!$E$28-Satokasvi!$E$7)+IF(Y$8="x",Toimenpiteet!$E$29,0)+IF(Y$9="x",Toimenpiteet!$E$60,0)+IF(Y$10="x",Toimenpiteet!$E$88,0))/(1+$C$13)^EX$61</f>
        <v>103.51449558047258</v>
      </c>
      <c r="EY79" s="29">
        <f ca="1">IF(Z$11="x",Toimenpiteet!$E$115,BY79*(CY79/1000)+(Satokasvi!$E$28-Satokasvi!$E$7)+IF(Z$8="x",Toimenpiteet!$E$29,0)+IF(Z$9="x",Toimenpiteet!$E$60,0)+IF(Z$10="x",Toimenpiteet!$E$88,0))/(1+$C$13)^EY$61</f>
        <v>138.86125607404324</v>
      </c>
      <c r="EZ79" s="29">
        <f ca="1">IF(AA$11="x",Toimenpiteet!$E$115,BZ79*(CZ79/1000)+(Satokasvi!$E$28-Satokasvi!$E$7)+IF(AA$8="x",Toimenpiteet!$E$29,0)+IF(AA$9="x",Toimenpiteet!$E$60,0)+IF(AA$10="x",Toimenpiteet!$E$88,0))/(1+$C$13)^EZ$61</f>
        <v>196.42705415008439</v>
      </c>
      <c r="FA79" s="29"/>
      <c r="FB79" s="29">
        <f t="shared" ca="1" si="48"/>
        <v>446.32755395177645</v>
      </c>
      <c r="FC79" s="29">
        <f t="shared" ca="1" si="49"/>
        <v>106.05043075449112</v>
      </c>
      <c r="FD79" s="29">
        <f t="shared" ca="1" si="50"/>
        <v>144.83895572578876</v>
      </c>
      <c r="FE79" s="29">
        <f t="shared" ca="1" si="51"/>
        <v>769.30918203525107</v>
      </c>
      <c r="FF79" s="29">
        <f t="shared" ca="1" si="52"/>
        <v>970.23519104681031</v>
      </c>
      <c r="FG79" s="29">
        <f t="shared" ca="1" si="53"/>
        <v>1248.3163512953108</v>
      </c>
      <c r="FH79" s="29">
        <f t="shared" ca="1" si="54"/>
        <v>1608.879245590774</v>
      </c>
      <c r="FI79" s="29">
        <f t="shared" ca="1" si="55"/>
        <v>1806.2618602081575</v>
      </c>
      <c r="FJ79" s="29">
        <f t="shared" ca="1" si="56"/>
        <v>2264.7276001394839</v>
      </c>
      <c r="FK79" s="29">
        <f t="shared" ca="1" si="57"/>
        <v>2313.6581030102925</v>
      </c>
      <c r="FL79" s="29">
        <f t="shared" ca="1" si="58"/>
        <v>2052.8640221581395</v>
      </c>
      <c r="FM79" s="29">
        <f t="shared" ca="1" si="59"/>
        <v>2143.8083365271668</v>
      </c>
      <c r="FN79" s="29">
        <f t="shared" ca="1" si="60"/>
        <v>2634.9836356869191</v>
      </c>
      <c r="FO79" s="29">
        <f t="shared" ca="1" si="61"/>
        <v>2834.2914353431652</v>
      </c>
      <c r="FP79" s="29">
        <f t="shared" ca="1" si="62"/>
        <v>3160.14336548248</v>
      </c>
      <c r="FQ79" s="29">
        <f t="shared" ca="1" si="63"/>
        <v>3101.1958503212868</v>
      </c>
      <c r="FR79" s="29">
        <f t="shared" ca="1" si="64"/>
        <v>3244.2580958131639</v>
      </c>
      <c r="FS79" s="29">
        <f t="shared" ca="1" si="65"/>
        <v>3399.2885801231259</v>
      </c>
      <c r="FT79" s="29">
        <f t="shared" ca="1" si="66"/>
        <v>3489.8307475703573</v>
      </c>
      <c r="FU79" s="29">
        <f t="shared" ca="1" si="67"/>
        <v>3598.2637515791871</v>
      </c>
      <c r="FV79" s="29">
        <f t="shared" ca="1" si="68"/>
        <v>3863.4272485978754</v>
      </c>
      <c r="FW79" s="29">
        <f t="shared" ca="1" si="69"/>
        <v>4041.5758446687764</v>
      </c>
      <c r="FX79" s="29">
        <f t="shared" ca="1" si="70"/>
        <v>4152.52693111797</v>
      </c>
      <c r="FY79" s="29">
        <f t="shared" ca="1" si="71"/>
        <v>4311.7248890490282</v>
      </c>
      <c r="FZ79" s="29">
        <f t="shared" ca="1" si="72"/>
        <v>4548.9622084768853</v>
      </c>
      <c r="GA79" s="29"/>
      <c r="GB79" s="29">
        <f t="shared" ca="1" si="73"/>
        <v>356.45915495991449</v>
      </c>
      <c r="GC79" s="29">
        <f t="shared" ca="1" si="74"/>
        <v>141.64154726833189</v>
      </c>
      <c r="GD79" s="29">
        <f t="shared" ca="1" si="23"/>
        <v>204.45373969980091</v>
      </c>
      <c r="GE79" s="29">
        <f t="shared" ca="1" si="24"/>
        <v>701.57717317711194</v>
      </c>
      <c r="GF79" s="29">
        <f t="shared" ca="1" si="25"/>
        <v>886.7752930018064</v>
      </c>
      <c r="GG79" s="29">
        <f t="shared" ca="1" si="26"/>
        <v>1128.4363812979022</v>
      </c>
      <c r="GH79" s="29">
        <f t="shared" ca="1" si="27"/>
        <v>1430.5598964170881</v>
      </c>
      <c r="GI79" s="29">
        <f t="shared" ca="1" si="28"/>
        <v>1610.1077181990952</v>
      </c>
      <c r="GJ79" s="29">
        <f t="shared" ca="1" si="29"/>
        <v>1983.269297663039</v>
      </c>
      <c r="GK79" s="29">
        <f t="shared" ca="1" si="30"/>
        <v>2050.3273667199574</v>
      </c>
      <c r="GL79" s="29">
        <f t="shared" ca="1" si="31"/>
        <v>1885.6875577830995</v>
      </c>
      <c r="GM79" s="29">
        <f t="shared" ca="1" si="32"/>
        <v>1982.2980376607693</v>
      </c>
      <c r="GN79" s="29">
        <f t="shared" ca="1" si="33"/>
        <v>2376.3206830313843</v>
      </c>
      <c r="GO79" s="29">
        <f t="shared" ca="1" si="34"/>
        <v>2552.0281683806243</v>
      </c>
      <c r="GP79" s="29">
        <f t="shared" ca="1" si="35"/>
        <v>2821.2445927839422</v>
      </c>
      <c r="GQ79" s="29">
        <f t="shared" ca="1" si="36"/>
        <v>2802.9397841591222</v>
      </c>
      <c r="GR79" s="29">
        <f t="shared" ca="1" si="37"/>
        <v>2934.4263517067575</v>
      </c>
      <c r="GS79" s="29">
        <f t="shared" ca="1" si="38"/>
        <v>3074.1070901748212</v>
      </c>
      <c r="GT79" s="29">
        <f t="shared" ca="1" si="39"/>
        <v>3165.0276779781293</v>
      </c>
      <c r="GU79" s="29">
        <f t="shared" ca="1" si="40"/>
        <v>3268.5975492855396</v>
      </c>
      <c r="GV79" s="29">
        <f t="shared" ca="1" si="41"/>
        <v>3488.2999083512741</v>
      </c>
      <c r="GW79" s="29">
        <f t="shared" ca="1" si="42"/>
        <v>3642.5150004805992</v>
      </c>
      <c r="GX79" s="29">
        <f t="shared" ca="1" si="43"/>
        <v>3746.0294960610718</v>
      </c>
      <c r="GY79" s="29">
        <f t="shared" ca="1" si="44"/>
        <v>3884.8907521351148</v>
      </c>
      <c r="GZ79" s="29">
        <f t="shared" ca="1" si="45"/>
        <v>4081.3178062851994</v>
      </c>
      <c r="HA79" s="29"/>
      <c r="HB79" s="29">
        <f t="shared" ca="1" si="76"/>
        <v>2313.6581030102925</v>
      </c>
      <c r="HC79" s="29">
        <f t="shared" ca="1" si="75"/>
        <v>2050.3273667199574</v>
      </c>
    </row>
    <row r="80" spans="2:239">
      <c r="B80" s="11">
        <f t="shared" ca="1" si="81"/>
        <v>0.27450940585146733</v>
      </c>
      <c r="C80" s="11">
        <f t="shared" ca="1" si="81"/>
        <v>0.80720368614106663</v>
      </c>
      <c r="D80" s="11">
        <f t="shared" ca="1" si="81"/>
        <v>0.67656354248081552</v>
      </c>
      <c r="E80" s="11">
        <f t="shared" ca="1" si="81"/>
        <v>0.50303565637808212</v>
      </c>
      <c r="F80" s="11">
        <f t="shared" ca="1" si="81"/>
        <v>0.43609204932822476</v>
      </c>
      <c r="G80" s="11">
        <f t="shared" ca="1" si="81"/>
        <v>0.18892728453285246</v>
      </c>
      <c r="H80" s="11">
        <f t="shared" ca="1" si="81"/>
        <v>0.11807387246243495</v>
      </c>
      <c r="I80" s="11">
        <f t="shared" ca="1" si="81"/>
        <v>0.893337786542582</v>
      </c>
      <c r="J80" s="11">
        <f t="shared" ca="1" si="81"/>
        <v>9.5495507026063242E-2</v>
      </c>
      <c r="K80" s="11">
        <f t="shared" ca="1" si="81"/>
        <v>0.99276033958356291</v>
      </c>
      <c r="L80" s="11">
        <f t="shared" ca="1" si="81"/>
        <v>6.6049268165758179E-2</v>
      </c>
      <c r="M80" s="11">
        <f t="shared" ca="1" si="81"/>
        <v>7.097950857468327E-2</v>
      </c>
      <c r="N80" s="11">
        <f t="shared" ca="1" si="81"/>
        <v>0.81751879372255809</v>
      </c>
      <c r="O80" s="11">
        <f t="shared" ca="1" si="81"/>
        <v>0.14793062315735583</v>
      </c>
      <c r="P80" s="11">
        <f t="shared" ca="1" si="81"/>
        <v>0.28404622032354121</v>
      </c>
      <c r="Q80" s="11">
        <f t="shared" ca="1" si="81"/>
        <v>0.16236601743883661</v>
      </c>
      <c r="R80" s="11">
        <f t="shared" ca="1" si="80"/>
        <v>0.12375190628268218</v>
      </c>
      <c r="S80" s="11">
        <f t="shared" ca="1" si="80"/>
        <v>0.25612222003101048</v>
      </c>
      <c r="T80" s="11">
        <f t="shared" ca="1" si="80"/>
        <v>0.93512072043794203</v>
      </c>
      <c r="U80" s="11">
        <f t="shared" ca="1" si="80"/>
        <v>0.87776215390769996</v>
      </c>
      <c r="V80" s="11">
        <f t="shared" ca="1" si="80"/>
        <v>0.94733822142755553</v>
      </c>
      <c r="W80" s="11">
        <f t="shared" ca="1" si="80"/>
        <v>0.41386323496466748</v>
      </c>
      <c r="X80" s="11">
        <f t="shared" ca="1" si="80"/>
        <v>0.22254277223639596</v>
      </c>
      <c r="Y80" s="11">
        <f t="shared" ca="1" si="80"/>
        <v>0.22944204059843298</v>
      </c>
      <c r="Z80" s="11">
        <f t="shared" ca="1" si="80"/>
        <v>0.38069291921098947</v>
      </c>
      <c r="AB80" s="5">
        <f ca="1">_xlfn.NORM.INV(B80,Satokasvi!$H$8,Satokasvi!$I$8)*_xlfn.BINOM.INV(1,(1-Satokasvi!$H$15),B80)</f>
        <v>3350.1922344629434</v>
      </c>
      <c r="AC80" s="5">
        <f ca="1">_xlfn.NORM.INV(C80,Satokasvi!$H$8,Satokasvi!$I$8)*_xlfn.BINOM.INV(1,(1-Satokasvi!$H$15),C80)</f>
        <v>3716.9094585257794</v>
      </c>
      <c r="AD80" s="5">
        <f ca="1">_xlfn.NORM.INV(D80,Satokasvi!$H$8,Satokasvi!$I$8)*_xlfn.BINOM.INV(1,(1-Satokasvi!$H$15),D80)</f>
        <v>3614.5276739417741</v>
      </c>
      <c r="AE80" s="5">
        <f ca="1">_xlfn.NORM.INV(E80,Satokasvi!$H$8,Satokasvi!$I$8)*_xlfn.BINOM.INV(1,(1-Satokasvi!$H$15),E80)</f>
        <v>3501.902333885334</v>
      </c>
      <c r="AF80" s="5">
        <f ca="1">_xlfn.NORM.INV(F80,Satokasvi!$H$8,Satokasvi!$I$8)*_xlfn.BINOM.INV(1,(1-Satokasvi!$H$15),F80)</f>
        <v>3459.778788721675</v>
      </c>
      <c r="AG80" s="5">
        <f ca="1">_xlfn.NORM.INV(G80,Satokasvi!$H$8,Satokasvi!$I$8)*_xlfn.BINOM.INV(1,(1-Satokasvi!$H$15),G80)</f>
        <v>3279.5359470075323</v>
      </c>
      <c r="AH80" s="5">
        <f ca="1">_xlfn.NORM.INV(H80,Satokasvi!$H$8,Satokasvi!$I$8)*_xlfn.BINOM.INV(1,(1-Satokasvi!$H$15),H80)</f>
        <v>3203.8323714215512</v>
      </c>
      <c r="AI80" s="5">
        <f ca="1">_xlfn.NORM.INV(I80,Satokasvi!$H$8,Satokasvi!$I$8)*_xlfn.BINOM.INV(1,(1-Satokasvi!$H$15),I80)</f>
        <v>3811.1190000582355</v>
      </c>
      <c r="AJ80" s="5">
        <f ca="1">_xlfn.NORM.INV(J80,Satokasvi!$H$8,Satokasvi!$I$8)*_xlfn.BINOM.INV(1,(1-Satokasvi!$H$15),J80)</f>
        <v>3173.0867370916494</v>
      </c>
      <c r="AK80" s="5">
        <f ca="1">_xlfn.NORM.INV(K80,Satokasvi!$H$8,Satokasvi!$I$8)*_xlfn.BINOM.INV(1,(1-Satokasvi!$H$15),K80)</f>
        <v>4111.2866904145794</v>
      </c>
      <c r="AL80" s="5">
        <f ca="1">_xlfn.NORM.INV(L80,Satokasvi!$H$8,Satokasvi!$I$8)*_xlfn.BINOM.INV(1,(1-Satokasvi!$H$15),L80)</f>
        <v>3123.53054011734</v>
      </c>
      <c r="AM80" s="5">
        <f ca="1">_xlfn.NORM.INV(M80,Satokasvi!$H$8,Satokasvi!$I$8)*_xlfn.BINOM.INV(1,(1-Satokasvi!$H$15),M80)</f>
        <v>3132.8663060419476</v>
      </c>
      <c r="AN80" s="5">
        <f ca="1">_xlfn.NORM.INV(N80,Satokasvi!$H$8,Satokasvi!$I$8)*_xlfn.BINOM.INV(1,(1-Satokasvi!$H$15),N80)</f>
        <v>3726.4874552418582</v>
      </c>
      <c r="AO80" s="5">
        <f ca="1">_xlfn.NORM.INV(O80,Satokasvi!$H$8,Satokasvi!$I$8)*_xlfn.BINOM.INV(1,(1-Satokasvi!$H$15),O80)</f>
        <v>3238.6625052622276</v>
      </c>
      <c r="AP80" s="5">
        <f ca="1">_xlfn.NORM.INV(P80,Satokasvi!$H$8,Satokasvi!$I$8)*_xlfn.BINOM.INV(1,(1-Satokasvi!$H$15),P80)</f>
        <v>3357.284223118123</v>
      </c>
      <c r="AQ80" s="5">
        <f ca="1">_xlfn.NORM.INV(Q80,Satokasvi!$H$8,Satokasvi!$I$8)*_xlfn.BINOM.INV(1,(1-Satokasvi!$H$15),Q80)</f>
        <v>3253.8049431107647</v>
      </c>
      <c r="AR80" s="5">
        <f ca="1">_xlfn.NORM.INV(R80,Satokasvi!$H$8,Satokasvi!$I$8)*_xlfn.BINOM.INV(1,(1-Satokasvi!$H$15),R80)</f>
        <v>3210.8915803438135</v>
      </c>
      <c r="AS80" s="5">
        <f ca="1">_xlfn.NORM.INV(S80,Satokasvi!$H$8,Satokasvi!$I$8)*_xlfn.BINOM.INV(1,(1-Satokasvi!$H$15),S80)</f>
        <v>3336.1632784895673</v>
      </c>
      <c r="AT80" s="5">
        <f ca="1">_xlfn.NORM.INV(T80,Satokasvi!$H$8,Satokasvi!$I$8)*_xlfn.BINOM.INV(1,(1-Satokasvi!$H$15),T80)</f>
        <v>3878.7636682346565</v>
      </c>
      <c r="AU80" s="5">
        <f ca="1">_xlfn.NORM.INV(U80,Satokasvi!$H$8,Satokasvi!$I$8)*_xlfn.BINOM.INV(1,(1-Satokasvi!$H$15),U80)</f>
        <v>3790.9681209319688</v>
      </c>
      <c r="AV80" s="5">
        <f ca="1">_xlfn.NORM.INV(V80,Satokasvi!$H$8,Satokasvi!$I$8)*_xlfn.BINOM.INV(1,(1-Satokasvi!$H$15),V80)</f>
        <v>3904.8938039173299</v>
      </c>
      <c r="AW80" s="5">
        <f ca="1">_xlfn.NORM.INV(W80,Satokasvi!$H$8,Satokasvi!$I$8)*_xlfn.BINOM.INV(1,(1-Satokasvi!$H$15),W80)</f>
        <v>3445.5954073778689</v>
      </c>
      <c r="AX80" s="5">
        <f ca="1">_xlfn.NORM.INV(X80,Satokasvi!$H$8,Satokasvi!$I$8)*_xlfn.BINOM.INV(1,(1-Satokasvi!$H$15),X80)</f>
        <v>3309.0915681901201</v>
      </c>
      <c r="AY80" s="5">
        <f ca="1">_xlfn.NORM.INV(Y80,Satokasvi!$H$8,Satokasvi!$I$8)*_xlfn.BINOM.INV(1,(1-Satokasvi!$H$15),Y80)</f>
        <v>3314.8285953456166</v>
      </c>
      <c r="AZ80" s="5">
        <f ca="1">_xlfn.NORM.INV(Z80,Satokasvi!$H$8,Satokasvi!$I$8)*_xlfn.BINOM.INV(1,(1-Satokasvi!$H$15),Z80)</f>
        <v>3424.0846401478079</v>
      </c>
      <c r="BB80" s="5">
        <f ca="1">IF(C$11="x",0,_xlfn.NORM.INV(B80,Satokasvi!$H$8,Satokasvi!$I$8)*IF(C$8="x",(1+Toimenpiteet!$C$7),1)*IF(C$9="x",(1+Toimenpiteet!$C$34),1)*(1+C$30)*_xlfn.BINOM.INV(1,(1-(Satokasvi!$H$15*(1+C$41))),B80))</f>
        <v>2429.0233776750124</v>
      </c>
      <c r="BC80" s="5">
        <f ca="1">IF(D$11="x",0,_xlfn.NORM.INV(C80,Satokasvi!$H$8,Satokasvi!$I$8)*IF(D$8="x",(1+Toimenpiteet!$C$7),1)*IF(D$9="x",(1+Toimenpiteet!$C$34),1)*(1+D$30)*_xlfn.BINOM.INV(1,(1-(Satokasvi!$H$15*(1+D$41))),C80))</f>
        <v>2713.6412574805013</v>
      </c>
      <c r="BD80" s="5">
        <f ca="1">IF(E$11="x",0,_xlfn.NORM.INV(D80,Satokasvi!$H$8,Satokasvi!$I$8)*IF(E$8="x",(1+Toimenpiteet!$C$7),1)*IF(E$9="x",(1+Toimenpiteet!$C$34),1)*(1+E$30)*_xlfn.BINOM.INV(1,(1-(Satokasvi!$H$15*(1+E$41))),D80))</f>
        <v>2657.1115836680769</v>
      </c>
      <c r="BE80" s="5">
        <f ca="1">IF(F$11="x",0,_xlfn.NORM.INV(E80,Satokasvi!$H$8,Satokasvi!$I$8)*IF(F$8="x",(1+Toimenpiteet!$C$7),1)*IF(F$9="x",(1+Toimenpiteet!$C$34),1)*(1+F$30)*_xlfn.BINOM.INV(1,(1-(Satokasvi!$H$15*(1+F$41))),E80))</f>
        <v>2591.968031448569</v>
      </c>
      <c r="BF80" s="5">
        <f ca="1">IF(G$11="x",0,_xlfn.NORM.INV(F80,Satokasvi!$H$8,Satokasvi!$I$8)*IF(G$8="x",(1+Toimenpiteet!$C$7),1)*IF(G$9="x",(1+Toimenpiteet!$C$34),1)*(1+G$30)*_xlfn.BINOM.INV(1,(1-(Satokasvi!$H$15*(1+G$41))),F80))</f>
        <v>2578.2271533553926</v>
      </c>
      <c r="BG80" s="5">
        <f ca="1">IF(H$11="x",0,_xlfn.NORM.INV(G80,Satokasvi!$H$8,Satokasvi!$I$8)*IF(H$8="x",(1+Toimenpiteet!$C$7),1)*IF(H$9="x",(1+Toimenpiteet!$C$34),1)*(1+H$30)*_xlfn.BINOM.INV(1,(1-(Satokasvi!$H$15*(1+H$41))),G80))</f>
        <v>2443.9101877100129</v>
      </c>
      <c r="BH80" s="5">
        <f ca="1">IF(I$11="x",0,_xlfn.NORM.INV(H80,Satokasvi!$H$8,Satokasvi!$I$8)*IF(I$8="x",(1+Toimenpiteet!$C$7),1)*IF(I$9="x",(1+Toimenpiteet!$C$34),1)*(1+I$30)*_xlfn.BINOM.INV(1,(1-(Satokasvi!$H$15*(1+I$41))),H80))</f>
        <v>2387.4958831833401</v>
      </c>
      <c r="BI80" s="5">
        <f ca="1">IF(J$11="x",0,_xlfn.NORM.INV(I80,Satokasvi!$H$8,Satokasvi!$I$8)*IF(J$8="x",(1+Toimenpiteet!$C$7),1)*IF(J$9="x",(1+Toimenpiteet!$C$34),1)*(1+J$30)*_xlfn.BINOM.INV(1,(1-(Satokasvi!$H$15*(1+J$41))),I80))</f>
        <v>2840.0458788433975</v>
      </c>
      <c r="BJ80" s="5">
        <f ca="1">IF(K$11="x",0,_xlfn.NORM.INV(J80,Satokasvi!$H$8,Satokasvi!$I$8)*IF(K$8="x",(1+Toimenpiteet!$C$7),1)*IF(K$9="x",(1+Toimenpiteet!$C$34),1)*(1+K$30)*_xlfn.BINOM.INV(1,(1-(Satokasvi!$H$15*(1+K$41))),J80))</f>
        <v>2364.5842364806972</v>
      </c>
      <c r="BK80" s="5">
        <f ca="1">IF(L$11="x",0,_xlfn.NORM.INV(K80,Satokasvi!$H$8,Satokasvi!$I$8)*IF(L$8="x",(1+Toimenpiteet!$C$7),1)*IF(L$9="x",(1+Toimenpiteet!$C$34),1)*(1+L$30)*_xlfn.BINOM.INV(1,(1-(Satokasvi!$H$15*(1+L$41))),K80))</f>
        <v>3063.7308416969445</v>
      </c>
      <c r="BL80" s="5">
        <f ca="1">IF(M$11="x",0,_xlfn.NORM.INV(L80,Satokasvi!$H$8,Satokasvi!$I$8)*IF(M$8="x",(1+Toimenpiteet!$C$7),1)*IF(M$9="x",(1+Toimenpiteet!$C$34),1)*(1+M$30)*_xlfn.BINOM.INV(1,(1-(Satokasvi!$H$15*(1+M$41))),L80))</f>
        <v>2327.6549584954419</v>
      </c>
      <c r="BM80" s="5">
        <f ca="1">IF(N$11="x",0,_xlfn.NORM.INV(M80,Satokasvi!$H$8,Satokasvi!$I$8)*IF(N$8="x",(1+Toimenpiteet!$C$7),1)*IF(N$9="x",(1+Toimenpiteet!$C$34),1)*(1+N$30)*_xlfn.BINOM.INV(1,(1-(Satokasvi!$H$15*(1+N$41))),M80))</f>
        <v>2334.6119712624595</v>
      </c>
      <c r="BN80" s="5">
        <f ca="1">IF(O$11="x",0,_xlfn.NORM.INV(N80,Satokasvi!$H$8,Satokasvi!$I$8)*IF(O$8="x",(1+Toimenpiteet!$C$7),1)*IF(O$9="x",(1+Toimenpiteet!$C$34),1)*(1+O$30)*_xlfn.BINOM.INV(1,(1-(Satokasvi!$H$15*(1+O$41))),N80))</f>
        <v>2776.9784516462328</v>
      </c>
      <c r="BO80" s="5">
        <f ca="1">IF(P$11="x",0,_xlfn.NORM.INV(O80,Satokasvi!$H$8,Satokasvi!$I$8)*IF(P$8="x",(1+Toimenpiteet!$C$7),1)*IF(P$9="x",(1+Toimenpiteet!$C$34),1)*(1+P$30)*_xlfn.BINOM.INV(1,(1-(Satokasvi!$H$15*(1+P$41))),O80))</f>
        <v>2413.4512989214118</v>
      </c>
      <c r="BP80" s="5">
        <f ca="1">IF(Q$11="x",0,_xlfn.NORM.INV(P80,Satokasvi!$H$8,Satokasvi!$I$8)*IF(Q$8="x",(1+Toimenpiteet!$C$7),1)*IF(Q$9="x",(1+Toimenpiteet!$C$34),1)*(1+Q$30)*_xlfn.BINOM.INV(1,(1-(Satokasvi!$H$15*(1+Q$41))),P80))</f>
        <v>2501.8482030676255</v>
      </c>
      <c r="BQ80" s="5">
        <f ca="1">IF(R$11="x",0,_xlfn.NORM.INV(Q80,Satokasvi!$H$8,Satokasvi!$I$8)*IF(R$8="x",(1+Toimenpiteet!$C$7),1)*IF(R$9="x",(1+Toimenpiteet!$C$34),1)*(1+R$30)*_xlfn.BINOM.INV(1,(1-(Satokasvi!$H$15*(1+R$41))),Q80))</f>
        <v>2424.7354436061419</v>
      </c>
      <c r="BR80" s="5">
        <f ca="1">IF(S$11="x",0,_xlfn.NORM.INV(R80,Satokasvi!$H$8,Satokasvi!$I$8)*IF(S$8="x",(1+Toimenpiteet!$C$7),1)*IF(S$9="x",(1+Toimenpiteet!$C$34),1)*(1+S$30)*_xlfn.BINOM.INV(1,(1-(Satokasvi!$H$15*(1+S$41))),R80))</f>
        <v>2392.7564056722099</v>
      </c>
      <c r="BS80" s="5">
        <f ca="1">IF(T$11="x",0,_xlfn.NORM.INV(S80,Satokasvi!$H$8,Satokasvi!$I$8)*IF(T$8="x",(1+Toimenpiteet!$C$7),1)*IF(T$9="x",(1+Toimenpiteet!$C$34),1)*(1+T$30)*_xlfn.BINOM.INV(1,(1-(Satokasvi!$H$15*(1+T$41))),S80))</f>
        <v>2486.1088751304255</v>
      </c>
      <c r="BT80" s="5">
        <f ca="1">IF(U$11="x",0,_xlfn.NORM.INV(T80,Satokasvi!$H$8,Satokasvi!$I$8)*IF(U$8="x",(1+Toimenpiteet!$C$7),1)*IF(U$9="x",(1+Toimenpiteet!$C$34),1)*(1+U$30)*_xlfn.BINOM.INV(1,(1-(Satokasvi!$H$15*(1+U$41))),T80))</f>
        <v>2890.4546855684662</v>
      </c>
      <c r="BU80" s="5">
        <f ca="1">IF(V$11="x",0,_xlfn.NORM.INV(U80,Satokasvi!$H$8,Satokasvi!$I$8)*IF(V$8="x",(1+Toimenpiteet!$C$7),1)*IF(V$9="x",(1+Toimenpiteet!$C$34),1)*(1+V$30)*_xlfn.BINOM.INV(1,(1-(Satokasvi!$H$15*(1+V$41))),U80))</f>
        <v>2825.029443718503</v>
      </c>
      <c r="BV80" s="5">
        <f ca="1">IF(W$11="x",0,_xlfn.NORM.INV(V80,Satokasvi!$H$8,Satokasvi!$I$8)*IF(W$8="x",(1+Toimenpiteet!$C$7),1)*IF(W$9="x",(1+Toimenpiteet!$C$34),1)*(1+W$30)*_xlfn.BINOM.INV(1,(1-(Satokasvi!$H$15*(1+W$41))),V80))</f>
        <v>2909.9268626791945</v>
      </c>
      <c r="BW80" s="5">
        <f ca="1">IF(X$11="x",0,_xlfn.NORM.INV(W80,Satokasvi!$H$8,Satokasvi!$I$8)*IF(X$8="x",(1+Toimenpiteet!$C$7),1)*IF(X$9="x",(1+Toimenpiteet!$C$34),1)*(1+X$30)*_xlfn.BINOM.INV(1,(1-(Satokasvi!$H$15*(1+X$41))),W80))</f>
        <v>2567.6576975779881</v>
      </c>
      <c r="BX80" s="5">
        <f ca="1">IF(Y$11="x",0,_xlfn.NORM.INV(X80,Satokasvi!$H$8,Satokasvi!$I$8)*IF(Y$8="x",(1+Toimenpiteet!$C$7),1)*IF(Y$9="x",(1+Toimenpiteet!$C$34),1)*(1+Y$30)*_xlfn.BINOM.INV(1,(1-(Satokasvi!$H$15*(1+Y$41))),X80))</f>
        <v>2465.9350366152776</v>
      </c>
      <c r="BY80" s="5">
        <f ca="1">IF(Z$11="x",0,_xlfn.NORM.INV(Y80,Satokasvi!$H$8,Satokasvi!$I$8)*IF(Z$8="x",(1+Toimenpiteet!$C$7),1)*IF(Z$9="x",(1+Toimenpiteet!$C$34),1)*(1+Z$30)*_xlfn.BINOM.INV(1,(1-(Satokasvi!$H$15*(1+Z$41))),Y80))</f>
        <v>2470.2102692515537</v>
      </c>
      <c r="BZ80" s="5">
        <f ca="1">IF(AA$11="x",0,_xlfn.NORM.INV(Z80,Satokasvi!$H$8,Satokasvi!$I$8)*IF(AA$8="x",(1+Toimenpiteet!$C$7),1)*IF(AA$9="x",(1+Toimenpiteet!$C$34),1)*(1+AA$30)*_xlfn.BINOM.INV(1,(1-(Satokasvi!$H$15*(1+AA$41))),Z80))</f>
        <v>2551.6278738381466</v>
      </c>
      <c r="CB80" s="27">
        <f ca="1">_xlfn.NORM.INV(RAND(),Satokasvi!$H$13,Satokasvi!$I$13)</f>
        <v>144.75840915799893</v>
      </c>
      <c r="CC80" s="27">
        <f ca="1">_xlfn.NORM.INV(RAND(),Satokasvi!$H$13,Satokasvi!$I$13)</f>
        <v>164.69831783334479</v>
      </c>
      <c r="CD80" s="27">
        <f ca="1">_xlfn.NORM.INV(RAND(),Satokasvi!$H$13,Satokasvi!$I$13)</f>
        <v>202.70960070947839</v>
      </c>
      <c r="CE80" s="27">
        <f ca="1">_xlfn.NORM.INV(RAND(),Satokasvi!$H$13,Satokasvi!$I$13)</f>
        <v>214.255233196223</v>
      </c>
      <c r="CF80" s="27">
        <f ca="1">_xlfn.NORM.INV(RAND(),Satokasvi!$H$13,Satokasvi!$I$13)</f>
        <v>197.10126610831517</v>
      </c>
      <c r="CG80" s="27">
        <f ca="1">_xlfn.NORM.INV(RAND(),Satokasvi!$H$13,Satokasvi!$I$13)</f>
        <v>228.96649356510181</v>
      </c>
      <c r="CH80" s="27">
        <f ca="1">_xlfn.NORM.INV(RAND(),Satokasvi!$H$13,Satokasvi!$I$13)</f>
        <v>144.46611026872282</v>
      </c>
      <c r="CI80" s="27">
        <f ca="1">_xlfn.NORM.INV(RAND(),Satokasvi!$H$13,Satokasvi!$I$13)</f>
        <v>268.40075309514907</v>
      </c>
      <c r="CJ80" s="27">
        <f ca="1">_xlfn.NORM.INV(RAND(),Satokasvi!$H$13,Satokasvi!$I$13)</f>
        <v>153.38130266857812</v>
      </c>
      <c r="CK80" s="27">
        <f ca="1">_xlfn.NORM.INV(RAND(),Satokasvi!$H$13,Satokasvi!$I$13)</f>
        <v>172.70921944305525</v>
      </c>
      <c r="CL80" s="27">
        <f ca="1">_xlfn.NORM.INV(RAND(),Satokasvi!$H$13,Satokasvi!$I$13)</f>
        <v>196.08098898843181</v>
      </c>
      <c r="CM80" s="27">
        <f ca="1">_xlfn.NORM.INV(RAND(),Satokasvi!$H$13,Satokasvi!$I$13)</f>
        <v>191.79896506827268</v>
      </c>
      <c r="CN80" s="27">
        <f ca="1">_xlfn.NORM.INV(RAND(),Satokasvi!$H$13,Satokasvi!$I$13)</f>
        <v>203.67797146703725</v>
      </c>
      <c r="CO80" s="27">
        <f ca="1">_xlfn.NORM.INV(RAND(),Satokasvi!$H$13,Satokasvi!$I$13)</f>
        <v>218.78956485828289</v>
      </c>
      <c r="CP80" s="27">
        <f ca="1">_xlfn.NORM.INV(RAND(),Satokasvi!$H$13,Satokasvi!$I$13)</f>
        <v>121.54236783614954</v>
      </c>
      <c r="CQ80" s="27">
        <f ca="1">_xlfn.NORM.INV(RAND(),Satokasvi!$H$13,Satokasvi!$I$13)</f>
        <v>141.35387963232571</v>
      </c>
      <c r="CR80" s="27">
        <f ca="1">_xlfn.NORM.INV(RAND(),Satokasvi!$H$13,Satokasvi!$I$13)</f>
        <v>166.06600032233169</v>
      </c>
      <c r="CS80" s="27">
        <f ca="1">_xlfn.NORM.INV(RAND(),Satokasvi!$H$13,Satokasvi!$I$13)</f>
        <v>200.04683042261124</v>
      </c>
      <c r="CT80" s="27">
        <f ca="1">_xlfn.NORM.INV(RAND(),Satokasvi!$H$13,Satokasvi!$I$13)</f>
        <v>231.9184322128537</v>
      </c>
      <c r="CU80" s="27">
        <f ca="1">_xlfn.NORM.INV(RAND(),Satokasvi!$H$13,Satokasvi!$I$13)</f>
        <v>153.45292601166278</v>
      </c>
      <c r="CV80" s="27">
        <f ca="1">_xlfn.NORM.INV(RAND(),Satokasvi!$H$13,Satokasvi!$I$13)</f>
        <v>222.30956422747556</v>
      </c>
      <c r="CW80" s="27">
        <f ca="1">_xlfn.NORM.INV(RAND(),Satokasvi!$H$13,Satokasvi!$I$13)</f>
        <v>217.6141163634253</v>
      </c>
      <c r="CX80" s="27">
        <f ca="1">_xlfn.NORM.INV(RAND(),Satokasvi!$H$13,Satokasvi!$I$13)</f>
        <v>241.17431908933298</v>
      </c>
      <c r="CY80" s="27">
        <f ca="1">_xlfn.NORM.INV(RAND(),Satokasvi!$H$13,Satokasvi!$I$13)</f>
        <v>310.02650819675029</v>
      </c>
      <c r="CZ80" s="27">
        <f ca="1">_xlfn.NORM.INV(RAND(),Satokasvi!$H$13,Satokasvi!$I$13)</f>
        <v>231.79871301770615</v>
      </c>
      <c r="DB80" s="29">
        <f ca="1">(AB80*(CB80/1000)+(Satokasvi!$E$28-Satokasvi!$E$7))/(1+$C$13)^DB$61</f>
        <v>120.35776527605573</v>
      </c>
      <c r="DC80" s="29">
        <f ca="1">(AC80*(CC80/1000)+(Satokasvi!$E$28-Satokasvi!$E$7))/(1+$C$13)^DC$61</f>
        <v>236.7506224507911</v>
      </c>
      <c r="DD80" s="29">
        <f ca="1">(AD80*(CD80/1000)+(Satokasvi!$E$28-Satokasvi!$E$7))/(1+$C$13)^DD$61</f>
        <v>340.15766201264972</v>
      </c>
      <c r="DE80" s="29">
        <f ca="1">(AE80*(CE80/1000)+(Satokasvi!$E$28-Satokasvi!$E$7))/(1+$C$13)^DE$61</f>
        <v>345.88880843766992</v>
      </c>
      <c r="DF80" s="29">
        <f ca="1">(AF80*(CF80/1000)+(Satokasvi!$E$28-Satokasvi!$E$7))/(1+$C$13)^DF$61</f>
        <v>276.83425932346432</v>
      </c>
      <c r="DG80" s="29">
        <f ca="1">(AG80*(CG80/1000)+(Satokasvi!$E$28-Satokasvi!$E$7))/(1+$C$13)^DG$61</f>
        <v>326.53833290253266</v>
      </c>
      <c r="DH80" s="29">
        <f ca="1">(AH80*(CH80/1000)+(Satokasvi!$E$28-Satokasvi!$E$7))/(1+$C$13)^DH$61</f>
        <v>82.809468121437163</v>
      </c>
      <c r="DI80" s="29">
        <f ca="1">(AI80*(CI80/1000)+(Satokasvi!$E$28-Satokasvi!$E$7))/(1+$C$13)^DI$61</f>
        <v>522.5156636363015</v>
      </c>
      <c r="DJ80" s="29">
        <f ca="1">(AJ80*(CJ80/1000)+(Satokasvi!$E$28-Satokasvi!$E$7))/(1+$C$13)^DJ$61</f>
        <v>96.332587742663563</v>
      </c>
      <c r="DK80" s="29">
        <f ca="1">(AK80*(CK80/1000)+(Satokasvi!$E$28-Satokasvi!$E$7))/(1+$C$13)^DK$61</f>
        <v>259.7312753777702</v>
      </c>
      <c r="DL80" s="29">
        <f ca="1">(AL80*(CL80/1000)+(Satokasvi!$E$28-Satokasvi!$E$7))/(1+$C$13)^DL$61</f>
        <v>181.66363557494319</v>
      </c>
      <c r="DM80" s="29">
        <f ca="1">(AM80*(CM80/1000)+(Satokasvi!$E$28-Satokasvi!$E$7))/(1+$C$13)^DM$61</f>
        <v>168.24736700887493</v>
      </c>
      <c r="DN80" s="29">
        <f ca="1">(AN80*(CN80/1000)+(Satokasvi!$E$28-Satokasvi!$E$7))/(1+$C$13)^DN$61</f>
        <v>271.02095235224618</v>
      </c>
      <c r="DO80" s="29">
        <f ca="1">(AO80*(CO80/1000)+(Satokasvi!$E$28-Satokasvi!$E$7))/(1+$C$13)^DO$61</f>
        <v>229.7950029261595</v>
      </c>
      <c r="DP80" s="29">
        <f ca="1">(AP80*(CP80/1000)+(Satokasvi!$E$28-Satokasvi!$E$7))/(1+$C$13)^DP$61</f>
        <v>30.201064204144256</v>
      </c>
      <c r="DQ80" s="29">
        <f ca="1">(AQ80*(CQ80/1000)+(Satokasvi!$E$28-Satokasvi!$E$7))/(1+$C$13)^DQ$61</f>
        <v>61.65486089225741</v>
      </c>
      <c r="DR80" s="29">
        <f ca="1">(AR80*(CR80/1000)+(Satokasvi!$E$28-Satokasvi!$E$7))/(1+$C$13)^DR$61</f>
        <v>104.19588524299775</v>
      </c>
      <c r="DS80" s="29">
        <f ca="1">(AS80*(CS80/1000)+(Satokasvi!$E$28-Satokasvi!$E$7))/(1+$C$13)^DS$61</f>
        <v>179.97118160463731</v>
      </c>
      <c r="DT80" s="29">
        <f ca="1">(AT80*(CT80/1000)+(Satokasvi!$E$28-Satokasvi!$E$7))/(1+$C$13)^DT$61</f>
        <v>307.13141133221916</v>
      </c>
      <c r="DU80" s="29">
        <f ca="1">(AU80*(CU80/1000)+(Satokasvi!$E$28-Satokasvi!$E$7))/(1+$C$13)^DU$61</f>
        <v>122.2157009694636</v>
      </c>
      <c r="DV80" s="29">
        <f ca="1">(AV80*(CV80/1000)+(Satokasvi!$E$28-Satokasvi!$E$7))/(1+$C$13)^DV$61</f>
        <v>272.58867902702201</v>
      </c>
      <c r="DW80" s="29">
        <f ca="1">(AW80*(CW80/1000)+(Satokasvi!$E$28-Satokasvi!$E$7))/(1+$C$13)^DW$61</f>
        <v>202.91712760616534</v>
      </c>
      <c r="DX80" s="29">
        <f ca="1">(AX80*(CX80/1000)+(Satokasvi!$E$28-Satokasvi!$E$7))/(1+$C$13)^DX$61</f>
        <v>221.45870135330884</v>
      </c>
      <c r="DY80" s="29">
        <f ca="1">(AY80*(CY80/1000)+(Satokasvi!$E$28-Satokasvi!$E$7))/(1+$C$13)^DY$61</f>
        <v>327.96471249447058</v>
      </c>
      <c r="DZ80" s="29">
        <f ca="1">(AZ80*(CZ80/1000)+(Satokasvi!$E$28-Satokasvi!$E$7))/(1+$C$13)^DZ$61</f>
        <v>206.65917178782055</v>
      </c>
      <c r="EB80" s="29">
        <f ca="1">IF(C$11="x",Toimenpiteet!$E$115,BB80*(CB80/1000)+(Satokasvi!$E$28-Satokasvi!$E$7)+IF(C$8="x",Toimenpiteet!$E$29,0)+IF(C$9="x",Toimenpiteet!$E$60,0)+IF(C$10="x",Toimenpiteet!$E$88,0))/(1+$C$13)^EB$61</f>
        <v>120.11801937846987</v>
      </c>
      <c r="EC80" s="29">
        <f ca="1">IF(D$11="x",Toimenpiteet!$E$115,BC80*(CC80/1000)+(Satokasvi!$E$28-Satokasvi!$E$7)+IF(D$8="x",Toimenpiteet!$E$29,0)+IF(D$9="x",Toimenpiteet!$E$60,0)+IF(D$10="x",Toimenpiteet!$E$88,0))/(1+$C$13)^EC$61</f>
        <v>206.45880885116509</v>
      </c>
      <c r="ED80" s="29">
        <f ca="1">IF(E$11="x",Toimenpiteet!$E$115,BD80*(CD80/1000)+(Satokasvi!$E$28-Satokasvi!$E$7)+IF(E$8="x",Toimenpiteet!$E$29,0)+IF(E$9="x",Toimenpiteet!$E$60,0)+IF(E$10="x",Toimenpiteet!$E$88,0))/(1+$C$13)^ED$61</f>
        <v>284.35467245330784</v>
      </c>
      <c r="EE80" s="29">
        <f ca="1">IF(F$11="x",Toimenpiteet!$E$115,BE80*(CE80/1000)+(Satokasvi!$E$28-Satokasvi!$E$7)+IF(F$8="x",Toimenpiteet!$E$29,0)+IF(F$9="x",Toimenpiteet!$E$60,0)+IF(F$10="x",Toimenpiteet!$E$88,0))/(1+$C$13)^EE$61</f>
        <v>290.92861122532508</v>
      </c>
      <c r="EF80" s="29">
        <f ca="1">IF(G$11="x",Toimenpiteet!$E$115,BF80*(CF80/1000)+(Satokasvi!$E$28-Satokasvi!$E$7)+IF(G$8="x",Toimenpiteet!$E$29,0)+IF(G$9="x",Toimenpiteet!$E$60,0)+IF(G$10="x",Toimenpiteet!$E$88,0))/(1+$C$13)^EF$61</f>
        <v>241.76494795712622</v>
      </c>
      <c r="EG80" s="29">
        <f ca="1">IF(H$11="x",Toimenpiteet!$E$115,BG80*(CG80/1000)+(Satokasvi!$E$28-Satokasvi!$E$7)+IF(H$8="x",Toimenpiteet!$E$29,0)+IF(H$9="x",Toimenpiteet!$E$60,0)+IF(H$10="x",Toimenpiteet!$E$88,0))/(1+$C$13)^EG$61</f>
        <v>277.77137335788052</v>
      </c>
      <c r="EH80" s="29">
        <f ca="1">IF(I$11="x",Toimenpiteet!$E$115,BH80*(CH80/1000)+(Satokasvi!$E$28-Satokasvi!$E$7)+IF(I$8="x",Toimenpiteet!$E$29,0)+IF(I$9="x",Toimenpiteet!$E$60,0)+IF(I$10="x",Toimenpiteet!$E$88,0))/(1+$C$13)^EH$61</f>
        <v>95.141661934301965</v>
      </c>
      <c r="EI80" s="29">
        <f ca="1">IF(J$11="x",Toimenpiteet!$E$115,BI80*(CI80/1000)+(Satokasvi!$E$28-Satokasvi!$E$7)+IF(J$8="x",Toimenpiteet!$E$29,0)+IF(J$9="x",Toimenpiteet!$E$60,0)+IF(J$10="x",Toimenpiteet!$E$88,0))/(1+$C$13)^EI$61</f>
        <v>421.83696991090494</v>
      </c>
      <c r="EJ80" s="29">
        <f ca="1">IF(K$11="x",Toimenpiteet!$E$115,BJ80*(CJ80/1000)+(Satokasvi!$E$28-Satokasvi!$E$7)+IF(K$8="x",Toimenpiteet!$E$29,0)+IF(K$9="x",Toimenpiteet!$E$60,0)+IF(K$10="x",Toimenpiteet!$E$88,0))/(1+$C$13)^EJ$61</f>
        <v>103.29995445295226</v>
      </c>
      <c r="EK80" s="29">
        <f ca="1">IF(L$11="x",Toimenpiteet!$E$115,BK80*(CK80/1000)+(Satokasvi!$E$28-Satokasvi!$E$7)+IF(L$8="x",Toimenpiteet!$E$29,0)+IF(L$9="x",Toimenpiteet!$E$60,0)+IF(L$10="x",Toimenpiteet!$E$88,0))/(1+$C$13)^EK$61</f>
        <v>224.14680472910595</v>
      </c>
      <c r="EL80" s="29">
        <f ca="1">IF(M$11="x",Toimenpiteet!$E$115,BL80*(CL80/1000)+(Satokasvi!$E$28-Satokasvi!$E$7)+IF(M$8="x",Toimenpiteet!$E$29,0)+IF(M$9="x",Toimenpiteet!$E$60,0)+IF(M$10="x",Toimenpiteet!$E$88,0))/(1+$C$13)^EL$61</f>
        <v>165.07968134461427</v>
      </c>
      <c r="EM80" s="29">
        <f ca="1">IF(N$11="x",Toimenpiteet!$E$115,BM80*(CM80/1000)+(Satokasvi!$E$28-Satokasvi!$E$7)+IF(N$8="x",Toimenpiteet!$E$29,0)+IF(N$9="x",Toimenpiteet!$E$60,0)+IF(N$10="x",Toimenpiteet!$E$88,0))/(1+$C$13)^EM$61</f>
        <v>154.21671470488411</v>
      </c>
      <c r="EN80" s="29">
        <f ca="1">IF(O$11="x",Toimenpiteet!$E$115,BN80*(CN80/1000)+(Satokasvi!$E$28-Satokasvi!$E$7)+IF(O$8="x",Toimenpiteet!$E$29,0)+IF(O$9="x",Toimenpiteet!$E$60,0)+IF(O$10="x",Toimenpiteet!$E$88,0))/(1+$C$13)^EN$61</f>
        <v>229.96362612966141</v>
      </c>
      <c r="EO80" s="29">
        <f ca="1">IF(P$11="x",Toimenpiteet!$E$115,BO80*(CO80/1000)+(Satokasvi!$E$28-Satokasvi!$E$7)+IF(P$8="x",Toimenpiteet!$E$29,0)+IF(P$9="x",Toimenpiteet!$E$60,0)+IF(P$10="x",Toimenpiteet!$E$88,0))/(1+$C$13)^EO$61</f>
        <v>198.42654922597936</v>
      </c>
      <c r="EP80" s="29">
        <f ca="1">IF(Q$11="x",Toimenpiteet!$E$115,BP80*(CP80/1000)+(Satokasvi!$E$28-Satokasvi!$E$7)+IF(Q$8="x",Toimenpiteet!$E$29,0)+IF(Q$9="x",Toimenpiteet!$E$60,0)+IF(Q$10="x",Toimenpiteet!$E$88,0))/(1+$C$13)^EP$61</f>
        <v>48.897399108428623</v>
      </c>
      <c r="EQ80" s="29">
        <f ca="1">IF(R$11="x",Toimenpiteet!$E$115,BQ80*(CQ80/1000)+(Satokasvi!$E$28-Satokasvi!$E$7)+IF(R$8="x",Toimenpiteet!$E$29,0)+IF(R$9="x",Toimenpiteet!$E$60,0)+IF(R$10="x",Toimenpiteet!$E$88,0))/(1+$C$13)^EQ$61</f>
        <v>71.568082010211484</v>
      </c>
      <c r="ER80" s="29">
        <f ca="1">IF(S$11="x",Toimenpiteet!$E$115,BR80*(CR80/1000)+(Satokasvi!$E$28-Satokasvi!$E$7)+IF(S$8="x",Toimenpiteet!$E$29,0)+IF(S$9="x",Toimenpiteet!$E$60,0)+IF(S$10="x",Toimenpiteet!$E$88,0))/(1+$C$13)^ER$61</f>
        <v>102.52335589017052</v>
      </c>
      <c r="ES80" s="29">
        <f ca="1">IF(T$11="x",Toimenpiteet!$E$115,BS80*(CS80/1000)+(Satokasvi!$E$28-Satokasvi!$E$7)+IF(T$8="x",Toimenpiteet!$E$29,0)+IF(T$9="x",Toimenpiteet!$E$60,0)+IF(T$10="x",Toimenpiteet!$E$88,0))/(1+$C$13)^ES$61</f>
        <v>158.26654609205593</v>
      </c>
      <c r="ET80" s="29">
        <f ca="1">IF(U$11="x",Toimenpiteet!$E$115,BT80*(CT80/1000)+(Satokasvi!$E$28-Satokasvi!$E$7)+IF(U$8="x",Toimenpiteet!$E$29,0)+IF(U$9="x",Toimenpiteet!$E$60,0)+IF(U$10="x",Toimenpiteet!$E$88,0))/(1+$C$13)^ET$61</f>
        <v>252.32289234640103</v>
      </c>
      <c r="EU80" s="29">
        <f ca="1">IF(V$11="x",Toimenpiteet!$E$115,BU80*(CU80/1000)+(Satokasvi!$E$28-Satokasvi!$E$7)+IF(V$8="x",Toimenpiteet!$E$29,0)+IF(V$9="x",Toimenpiteet!$E$60,0)+IF(V$10="x",Toimenpiteet!$E$88,0))/(1+$C$13)^EU$61</f>
        <v>113.84073708247462</v>
      </c>
      <c r="EV80" s="29">
        <f ca="1">IF(W$11="x",Toimenpiteet!$E$115,BV80*(CV80/1000)+(Satokasvi!$E$28-Satokasvi!$E$7)+IF(W$8="x",Toimenpiteet!$E$29,0)+IF(W$9="x",Toimenpiteet!$E$60,0)+IF(W$10="x",Toimenpiteet!$E$88,0))/(1+$C$13)^EV$61</f>
        <v>225.23560469834496</v>
      </c>
      <c r="EW80" s="29">
        <f ca="1">IF(X$11="x",Toimenpiteet!$E$115,BW80*(CW80/1000)+(Satokasvi!$E$28-Satokasvi!$E$7)+IF(X$8="x",Toimenpiteet!$E$29,0)+IF(X$9="x",Toimenpiteet!$E$60,0)+IF(X$10="x",Toimenpiteet!$E$88,0))/(1+$C$13)^EW$61</f>
        <v>172.67260182940385</v>
      </c>
      <c r="EX80" s="29">
        <f ca="1">IF(Y$11="x",Toimenpiteet!$E$115,BX80*(CX80/1000)+(Satokasvi!$E$28-Satokasvi!$E$7)+IF(Y$8="x",Toimenpiteet!$E$29,0)+IF(Y$9="x",Toimenpiteet!$E$60,0)+IF(Y$10="x",Toimenpiteet!$E$88,0))/(1+$C$13)^EX$61</f>
        <v>185.86477020701921</v>
      </c>
      <c r="EY80" s="29">
        <f ca="1">IF(Z$11="x",Toimenpiteet!$E$115,BY80*(CY80/1000)+(Satokasvi!$E$28-Satokasvi!$E$7)+IF(Z$8="x",Toimenpiteet!$E$29,0)+IF(Z$9="x",Toimenpiteet!$E$60,0)+IF(Z$10="x",Toimenpiteet!$E$88,0))/(1+$C$13)^EY$61</f>
        <v>264.62624157469838</v>
      </c>
      <c r="EZ80" s="29">
        <f ca="1">IF(AA$11="x",Toimenpiteet!$E$115,BZ80*(CZ80/1000)+(Satokasvi!$E$28-Satokasvi!$E$7)+IF(AA$8="x",Toimenpiteet!$E$29,0)+IF(AA$9="x",Toimenpiteet!$E$60,0)+IF(AA$10="x",Toimenpiteet!$E$88,0))/(1+$C$13)^EZ$61</f>
        <v>173.64021852872938</v>
      </c>
      <c r="FA80" s="29"/>
      <c r="FB80" s="29">
        <f t="shared" ca="1" si="48"/>
        <v>120.35776527605573</v>
      </c>
      <c r="FC80" s="29">
        <f t="shared" ca="1" si="49"/>
        <v>357.10838772684684</v>
      </c>
      <c r="FD80" s="29">
        <f t="shared" ca="1" si="50"/>
        <v>697.26604973949657</v>
      </c>
      <c r="FE80" s="29">
        <f t="shared" ca="1" si="51"/>
        <v>1043.1548581771665</v>
      </c>
      <c r="FF80" s="29">
        <f t="shared" ca="1" si="52"/>
        <v>1319.9891175006308</v>
      </c>
      <c r="FG80" s="29">
        <f t="shared" ca="1" si="53"/>
        <v>1646.5274504031634</v>
      </c>
      <c r="FH80" s="29">
        <f t="shared" ca="1" si="54"/>
        <v>1729.3369185246006</v>
      </c>
      <c r="FI80" s="29">
        <f t="shared" ca="1" si="55"/>
        <v>2251.8525821609019</v>
      </c>
      <c r="FJ80" s="29">
        <f t="shared" ca="1" si="56"/>
        <v>2348.1851699035656</v>
      </c>
      <c r="FK80" s="29">
        <f t="shared" ca="1" si="57"/>
        <v>2607.9164452813357</v>
      </c>
      <c r="FL80" s="29">
        <f t="shared" ca="1" si="58"/>
        <v>2789.580080856279</v>
      </c>
      <c r="FM80" s="29">
        <f t="shared" ca="1" si="59"/>
        <v>2957.8274478651538</v>
      </c>
      <c r="FN80" s="29">
        <f t="shared" ca="1" si="60"/>
        <v>3228.8484002174</v>
      </c>
      <c r="FO80" s="29">
        <f t="shared" ca="1" si="61"/>
        <v>3458.6434031435597</v>
      </c>
      <c r="FP80" s="29">
        <f t="shared" ca="1" si="62"/>
        <v>3488.8444673477038</v>
      </c>
      <c r="FQ80" s="29">
        <f t="shared" ca="1" si="63"/>
        <v>3550.4993282399614</v>
      </c>
      <c r="FR80" s="29">
        <f t="shared" ca="1" si="64"/>
        <v>3654.6952134829589</v>
      </c>
      <c r="FS80" s="29">
        <f t="shared" ca="1" si="65"/>
        <v>3834.6663950875964</v>
      </c>
      <c r="FT80" s="29">
        <f t="shared" ca="1" si="66"/>
        <v>4141.797806419816</v>
      </c>
      <c r="FU80" s="29">
        <f t="shared" ca="1" si="67"/>
        <v>4264.0135073892798</v>
      </c>
      <c r="FV80" s="29">
        <f t="shared" ca="1" si="68"/>
        <v>4536.6021864163022</v>
      </c>
      <c r="FW80" s="29">
        <f t="shared" ca="1" si="69"/>
        <v>4739.5193140224674</v>
      </c>
      <c r="FX80" s="29">
        <f t="shared" ca="1" si="70"/>
        <v>4960.9780153757765</v>
      </c>
      <c r="FY80" s="29">
        <f t="shared" ca="1" si="71"/>
        <v>5288.9427278702469</v>
      </c>
      <c r="FZ80" s="29">
        <f t="shared" ca="1" si="72"/>
        <v>5495.6018996580679</v>
      </c>
      <c r="GA80" s="29"/>
      <c r="GB80" s="29">
        <f t="shared" ca="1" si="73"/>
        <v>120.11801937846987</v>
      </c>
      <c r="GC80" s="29">
        <f t="shared" ca="1" si="74"/>
        <v>326.57682822963494</v>
      </c>
      <c r="GD80" s="29">
        <f t="shared" ca="1" si="23"/>
        <v>610.93150068294278</v>
      </c>
      <c r="GE80" s="29">
        <f t="shared" ca="1" si="24"/>
        <v>901.86011190826787</v>
      </c>
      <c r="GF80" s="29">
        <f t="shared" ca="1" si="25"/>
        <v>1143.6250598653942</v>
      </c>
      <c r="GG80" s="29">
        <f t="shared" ca="1" si="26"/>
        <v>1421.3964332232747</v>
      </c>
      <c r="GH80" s="29">
        <f t="shared" ca="1" si="27"/>
        <v>1516.5380951575767</v>
      </c>
      <c r="GI80" s="29">
        <f t="shared" ca="1" si="28"/>
        <v>1938.3750650684815</v>
      </c>
      <c r="GJ80" s="29">
        <f t="shared" ca="1" si="29"/>
        <v>2041.6750195214338</v>
      </c>
      <c r="GK80" s="29">
        <f t="shared" ca="1" si="30"/>
        <v>2265.82182425054</v>
      </c>
      <c r="GL80" s="29">
        <f t="shared" ca="1" si="31"/>
        <v>2430.901505595154</v>
      </c>
      <c r="GM80" s="29">
        <f t="shared" ca="1" si="32"/>
        <v>2585.118220300038</v>
      </c>
      <c r="GN80" s="29">
        <f t="shared" ca="1" si="33"/>
        <v>2815.0818464296995</v>
      </c>
      <c r="GO80" s="29">
        <f t="shared" ca="1" si="34"/>
        <v>3013.5083956556787</v>
      </c>
      <c r="GP80" s="29">
        <f t="shared" ca="1" si="35"/>
        <v>3062.4057947641072</v>
      </c>
      <c r="GQ80" s="29">
        <f t="shared" ca="1" si="36"/>
        <v>3133.9738767743188</v>
      </c>
      <c r="GR80" s="29">
        <f t="shared" ca="1" si="37"/>
        <v>3236.4972326644893</v>
      </c>
      <c r="GS80" s="29">
        <f t="shared" ca="1" si="38"/>
        <v>3394.7637787565454</v>
      </c>
      <c r="GT80" s="29">
        <f t="shared" ca="1" si="39"/>
        <v>3647.0866711029466</v>
      </c>
      <c r="GU80" s="29">
        <f t="shared" ca="1" si="40"/>
        <v>3760.9274081854214</v>
      </c>
      <c r="GV80" s="29">
        <f t="shared" ca="1" si="41"/>
        <v>3986.1630128837664</v>
      </c>
      <c r="GW80" s="29">
        <f t="shared" ca="1" si="42"/>
        <v>4158.8356147131699</v>
      </c>
      <c r="GX80" s="29">
        <f t="shared" ca="1" si="43"/>
        <v>4344.7003849201892</v>
      </c>
      <c r="GY80" s="29">
        <f t="shared" ca="1" si="44"/>
        <v>4609.3266264948879</v>
      </c>
      <c r="GZ80" s="29">
        <f t="shared" ca="1" si="45"/>
        <v>4782.9668450236177</v>
      </c>
      <c r="HA80" s="29"/>
      <c r="HB80" s="29">
        <f t="shared" ca="1" si="76"/>
        <v>2607.9164452813357</v>
      </c>
      <c r="HC80" s="29">
        <f t="shared" ca="1" si="75"/>
        <v>2265.82182425054</v>
      </c>
      <c r="HE80" s="29">
        <f>$BI$5</f>
        <v>-0.5</v>
      </c>
      <c r="HF80" s="29">
        <f>$HF$67</f>
        <v>-0.1</v>
      </c>
      <c r="HG80" s="14">
        <f>IF(C$11="x",0,Satokasvi!$H$6*(1+$HE80)*(1+_xlfn.XLOOKUP($HF80,$HF$67:$HF$76,HG$67:HG$76)))</f>
        <v>1732.5</v>
      </c>
      <c r="HH80" s="27">
        <f>IF(D$11="x",0,Satokasvi!$H$6*(1+$HE80)*(1+_xlfn.XLOOKUP($HF80,$HF$67:$HF$76,HH$67:HH$76)))</f>
        <v>1715</v>
      </c>
      <c r="HI80" s="27">
        <f>IF(E$11="x",0,Satokasvi!$H$6*(1+$HE80)*(1+_xlfn.XLOOKUP($HF80,$HF$67:$HF$76,HI$67:HI$76)))</f>
        <v>1697.5</v>
      </c>
      <c r="HJ80" s="27">
        <f>IF(F$11="x",0,Satokasvi!$H$6*(1+$HE80)*(1+_xlfn.XLOOKUP($HF80,$HF$67:$HF$76,HJ$67:HJ$76)))</f>
        <v>1680</v>
      </c>
      <c r="HK80" s="27">
        <f>IF(G$11="x",0,Satokasvi!$H$6*(1+$HE80)*(1+_xlfn.XLOOKUP($HF80,$HF$67:$HF$76,HK$67:HK$76)))</f>
        <v>1662.5</v>
      </c>
      <c r="HL80" s="27">
        <f>IF(H$11="x",0,Satokasvi!$H$6*(1+$HE80)*(1+_xlfn.XLOOKUP($HF80,$HF$67:$HF$76,HL$67:HL$76)))</f>
        <v>1645</v>
      </c>
      <c r="HM80" s="27">
        <f>IF(I$11="x",0,Satokasvi!$H$6*(1+$HE80)*(1+_xlfn.XLOOKUP($HF80,$HF$67:$HF$76,HM$67:HM$76)))</f>
        <v>1627.5</v>
      </c>
      <c r="HN80" s="27">
        <f>IF(J$11="x",0,Satokasvi!$H$6*(1+$HE80)*(1+_xlfn.XLOOKUP($HF80,$HF$67:$HF$76,HN$67:HN$76)))</f>
        <v>1610</v>
      </c>
      <c r="HO80" s="27">
        <f>IF(K$11="x",0,Satokasvi!$H$6*(1+$HE80)*(1+_xlfn.XLOOKUP($HF80,$HF$67:$HF$76,HO$67:HO$76)))</f>
        <v>1592.5</v>
      </c>
      <c r="HP80" s="27">
        <f>IF(L$11="x",0,Satokasvi!$H$6*(1+$HE80)*(1+_xlfn.XLOOKUP($HF80,$HF$67:$HF$76,HP$67:HP$76)))</f>
        <v>1575</v>
      </c>
      <c r="HQ80" s="27">
        <f>IF(M$11="x",0,Satokasvi!$H$6*(1+$HE80)*(1+_xlfn.XLOOKUP($HF80,$HF$67:$HF$76,HQ$67:HQ$76)))</f>
        <v>1575</v>
      </c>
      <c r="HR80" s="27">
        <f>IF(N$11="x",0,Satokasvi!$H$6*(1+$HE80)*(1+_xlfn.XLOOKUP($HF80,$HF$67:$HF$76,HR$67:HR$76)))</f>
        <v>1575</v>
      </c>
      <c r="HS80" s="27">
        <f>IF(O$11="x",0,Satokasvi!$H$6*(1+$HE80)*(1+_xlfn.XLOOKUP($HF80,$HF$67:$HF$76,HS$67:HS$76)))</f>
        <v>1575</v>
      </c>
      <c r="HT80" s="27">
        <f>IF(P$11="x",0,Satokasvi!$H$6*(1+$HE80)*(1+_xlfn.XLOOKUP($HF80,$HF$67:$HF$76,HT$67:HT$76)))</f>
        <v>1575</v>
      </c>
      <c r="HU80" s="27">
        <f>IF(Q$11="x",0,Satokasvi!$H$6*(1+$HE80)*(1+_xlfn.XLOOKUP($HF80,$HF$67:$HF$76,HU$67:HU$76)))</f>
        <v>1575</v>
      </c>
      <c r="HV80" s="27">
        <f>IF(R$11="x",0,Satokasvi!$H$6*(1+$HE80)*(1+_xlfn.XLOOKUP($HF80,$HF$67:$HF$76,HV$67:HV$76)))</f>
        <v>1575</v>
      </c>
      <c r="HW80" s="27">
        <f>IF(S$11="x",0,Satokasvi!$H$6*(1+$HE80)*(1+_xlfn.XLOOKUP($HF80,$HF$67:$HF$76,HW$67:HW$76)))</f>
        <v>1575</v>
      </c>
      <c r="HX80" s="27">
        <f>IF(T$11="x",0,Satokasvi!$H$6*(1+$HE80)*(1+_xlfn.XLOOKUP($HF80,$HF$67:$HF$76,HX$67:HX$76)))</f>
        <v>1575</v>
      </c>
      <c r="HY80" s="27">
        <f>IF(U$11="x",0,Satokasvi!$H$6*(1+$HE80)*(1+_xlfn.XLOOKUP($HF80,$HF$67:$HF$76,HY$67:HY$76)))</f>
        <v>1575</v>
      </c>
      <c r="HZ80" s="27">
        <f>IF(V$11="x",0,Satokasvi!$H$6*(1+$HE80)*(1+_xlfn.XLOOKUP($HF80,$HF$67:$HF$76,HZ$67:HZ$76)))</f>
        <v>1575</v>
      </c>
      <c r="IA80" s="27">
        <f>IF(W$11="x",0,Satokasvi!$H$6*(1+$HE80)*(1+_xlfn.XLOOKUP($HF80,$HF$67:$HF$76,IA$67:IA$76)))</f>
        <v>1575</v>
      </c>
      <c r="IB80" s="27">
        <f>IF(X$11="x",0,Satokasvi!$H$6*(1+$HE80)*(1+_xlfn.XLOOKUP($HF80,$HF$67:$HF$76,IB$67:IB$76)))</f>
        <v>1575</v>
      </c>
      <c r="IC80" s="27">
        <f>IF(Y$11="x",0,Satokasvi!$H$6*(1+$HE80)*(1+_xlfn.XLOOKUP($HF80,$HF$67:$HF$76,IC$67:IC$76)))</f>
        <v>1575</v>
      </c>
      <c r="ID80" s="27">
        <f>IF(Z$11="x",0,Satokasvi!$H$6*(1+$HE80)*(1+_xlfn.XLOOKUP($HF80,$HF$67:$HF$76,ID$67:ID$76)))</f>
        <v>1575</v>
      </c>
      <c r="IE80" s="27">
        <f>IF(AA$11="x",0,Satokasvi!$H$6*(1+$HE80)*(1+_xlfn.XLOOKUP($HF80,$HF$67:$HF$76,IE$67:IE$76)))</f>
        <v>1575</v>
      </c>
    </row>
    <row r="81" spans="2:239">
      <c r="B81" s="11">
        <f t="shared" ca="1" si="81"/>
        <v>0.70133774523282977</v>
      </c>
      <c r="C81" s="11">
        <f t="shared" ca="1" si="81"/>
        <v>0.61686302678222149</v>
      </c>
      <c r="D81" s="11">
        <f t="shared" ca="1" si="81"/>
        <v>0.65182115258181816</v>
      </c>
      <c r="E81" s="11">
        <f t="shared" ca="1" si="81"/>
        <v>0.19229821468332065</v>
      </c>
      <c r="F81" s="11">
        <f t="shared" ca="1" si="81"/>
        <v>0.1289600171670513</v>
      </c>
      <c r="G81" s="11">
        <f t="shared" ca="1" si="81"/>
        <v>0.39509996495928446</v>
      </c>
      <c r="H81" s="11">
        <f t="shared" ca="1" si="81"/>
        <v>0.42178061050041049</v>
      </c>
      <c r="I81" s="11">
        <f t="shared" ca="1" si="81"/>
        <v>0.71581517765872538</v>
      </c>
      <c r="J81" s="11">
        <f t="shared" ca="1" si="81"/>
        <v>0.10822784269273145</v>
      </c>
      <c r="K81" s="11">
        <f t="shared" ca="1" si="81"/>
        <v>0.93666180687650091</v>
      </c>
      <c r="L81" s="11">
        <f t="shared" ca="1" si="81"/>
        <v>0.14008034288286308</v>
      </c>
      <c r="M81" s="11">
        <f t="shared" ca="1" si="81"/>
        <v>0.58040366189093884</v>
      </c>
      <c r="N81" s="11">
        <f t="shared" ca="1" si="81"/>
        <v>0.5390112896501269</v>
      </c>
      <c r="O81" s="11">
        <f t="shared" ca="1" si="81"/>
        <v>0.15194669579817022</v>
      </c>
      <c r="P81" s="11">
        <f t="shared" ca="1" si="81"/>
        <v>0.22884015903558941</v>
      </c>
      <c r="Q81" s="11">
        <f t="shared" ca="1" si="81"/>
        <v>0.15660349853828304</v>
      </c>
      <c r="R81" s="11">
        <f t="shared" ca="1" si="80"/>
        <v>0.29151314941712514</v>
      </c>
      <c r="S81" s="11">
        <f t="shared" ca="1" si="80"/>
        <v>0.43443493036148628</v>
      </c>
      <c r="T81" s="11">
        <f t="shared" ca="1" si="80"/>
        <v>0.81080705917229956</v>
      </c>
      <c r="U81" s="11">
        <f t="shared" ca="1" si="80"/>
        <v>0.13281893863893002</v>
      </c>
      <c r="V81" s="11">
        <f t="shared" ca="1" si="80"/>
        <v>0.34366574750447809</v>
      </c>
      <c r="W81" s="11">
        <f t="shared" ca="1" si="80"/>
        <v>0.68823213306653641</v>
      </c>
      <c r="X81" s="11">
        <f t="shared" ca="1" si="80"/>
        <v>0.61191796829389411</v>
      </c>
      <c r="Y81" s="11">
        <f t="shared" ca="1" si="80"/>
        <v>0.75193929361392176</v>
      </c>
      <c r="Z81" s="11">
        <f t="shared" ca="1" si="80"/>
        <v>0.54747265312519289</v>
      </c>
      <c r="AB81" s="5">
        <f ca="1">_xlfn.NORM.INV(B81,Satokasvi!$H$8,Satokasvi!$I$8)*_xlfn.BINOM.INV(1,(1-Satokasvi!$H$15),B81)</f>
        <v>3632.0629757069187</v>
      </c>
      <c r="AC81" s="5">
        <f ca="1">_xlfn.NORM.INV(C81,Satokasvi!$H$8,Satokasvi!$I$8)*_xlfn.BINOM.INV(1,(1-Satokasvi!$H$15),C81)</f>
        <v>3574.3130583681864</v>
      </c>
      <c r="AD81" s="5">
        <f ca="1">_xlfn.NORM.INV(D81,Satokasvi!$H$8,Satokasvi!$I$8)*_xlfn.BINOM.INV(1,(1-Satokasvi!$H$15),D81)</f>
        <v>3597.5604703600548</v>
      </c>
      <c r="AE81" s="5">
        <f ca="1">_xlfn.NORM.INV(E81,Satokasvi!$H$8,Satokasvi!$I$8)*_xlfn.BINOM.INV(1,(1-Satokasvi!$H$15),E81)</f>
        <v>3282.6353895124721</v>
      </c>
      <c r="AF81" s="5">
        <f ca="1">_xlfn.NORM.INV(F81,Satokasvi!$H$8,Satokasvi!$I$8)*_xlfn.BINOM.INV(1,(1-Satokasvi!$H$15),F81)</f>
        <v>3217.16976525674</v>
      </c>
      <c r="AG81" s="5">
        <f ca="1">_xlfn.NORM.INV(G81,Satokasvi!$H$8,Satokasvi!$I$8)*_xlfn.BINOM.INV(1,(1-Satokasvi!$H$15),G81)</f>
        <v>3433.4872494494707</v>
      </c>
      <c r="AH81" s="5">
        <f ca="1">_xlfn.NORM.INV(H81,Satokasvi!$H$8,Satokasvi!$I$8)*_xlfn.BINOM.INV(1,(1-Satokasvi!$H$15),H81)</f>
        <v>3450.6649174857675</v>
      </c>
      <c r="AI81" s="5">
        <f ca="1">_xlfn.NORM.INV(I81,Satokasvi!$H$8,Satokasvi!$I$8)*_xlfn.BINOM.INV(1,(1-Satokasvi!$H$15),I81)</f>
        <v>3642.613562081533</v>
      </c>
      <c r="AJ81" s="5">
        <f ca="1">_xlfn.NORM.INV(J81,Satokasvi!$H$8,Satokasvi!$I$8)*_xlfn.BINOM.INV(1,(1-Satokasvi!$H$15),J81)</f>
        <v>3190.9980641568113</v>
      </c>
      <c r="AK81" s="5">
        <f ca="1">_xlfn.NORM.INV(K81,Satokasvi!$H$8,Satokasvi!$I$8)*_xlfn.BINOM.INV(1,(1-Satokasvi!$H$15),K81)</f>
        <v>3881.8351021758403</v>
      </c>
      <c r="AL81" s="5">
        <f ca="1">_xlfn.NORM.INV(L81,Satokasvi!$H$8,Satokasvi!$I$8)*_xlfn.BINOM.INV(1,(1-Satokasvi!$H$15),L81)</f>
        <v>3230.010388997383</v>
      </c>
      <c r="AM81" s="5">
        <f ca="1">_xlfn.NORM.INV(M81,Satokasvi!$H$8,Satokasvi!$I$8)*_xlfn.BINOM.INV(1,(1-Satokasvi!$H$15),M81)</f>
        <v>3550.7315626171362</v>
      </c>
      <c r="AN81" s="5">
        <f ca="1">_xlfn.NORM.INV(N81,Satokasvi!$H$8,Satokasvi!$I$8)*_xlfn.BINOM.INV(1,(1-Satokasvi!$H$15),N81)</f>
        <v>3524.4857922970477</v>
      </c>
      <c r="AO81" s="5">
        <f ca="1">_xlfn.NORM.INV(O81,Satokasvi!$H$8,Satokasvi!$I$8)*_xlfn.BINOM.INV(1,(1-Satokasvi!$H$15),O81)</f>
        <v>3242.9700041335991</v>
      </c>
      <c r="AP81" s="5">
        <f ca="1">_xlfn.NORM.INV(P81,Satokasvi!$H$8,Satokasvi!$I$8)*_xlfn.BINOM.INV(1,(1-Satokasvi!$H$15),P81)</f>
        <v>3314.3320133382167</v>
      </c>
      <c r="AQ81" s="5">
        <f ca="1">_xlfn.NORM.INV(Q81,Satokasvi!$H$8,Satokasvi!$I$8)*_xlfn.BINOM.INV(1,(1-Satokasvi!$H$15),Q81)</f>
        <v>3247.8710971939595</v>
      </c>
      <c r="AR81" s="5">
        <f ca="1">_xlfn.NORM.INV(R81,Satokasvi!$H$8,Satokasvi!$I$8)*_xlfn.BINOM.INV(1,(1-Satokasvi!$H$15),R81)</f>
        <v>3362.7575950409664</v>
      </c>
      <c r="AS81" s="5">
        <f ca="1">_xlfn.NORM.INV(S81,Satokasvi!$H$8,Satokasvi!$I$8)*_xlfn.BINOM.INV(1,(1-Satokasvi!$H$15),S81)</f>
        <v>3458.7264571856717</v>
      </c>
      <c r="AT81" s="5">
        <f ca="1">_xlfn.NORM.INV(T81,Satokasvi!$H$8,Satokasvi!$I$8)*_xlfn.BINOM.INV(1,(1-Satokasvi!$H$15),T81)</f>
        <v>3720.2185645500253</v>
      </c>
      <c r="AU81" s="5">
        <f ca="1">_xlfn.NORM.INV(U81,Satokasvi!$H$8,Satokasvi!$I$8)*_xlfn.BINOM.INV(1,(1-Satokasvi!$H$15),U81)</f>
        <v>3221.7089280281016</v>
      </c>
      <c r="AV81" s="5">
        <f ca="1">_xlfn.NORM.INV(V81,Satokasvi!$H$8,Satokasvi!$I$8)*_xlfn.BINOM.INV(1,(1-Satokasvi!$H$15),V81)</f>
        <v>3399.3802346232505</v>
      </c>
      <c r="AW81" s="5">
        <f ca="1">_xlfn.NORM.INV(W81,Satokasvi!$H$8,Satokasvi!$I$8)*_xlfn.BINOM.INV(1,(1-Satokasvi!$H$15),W81)</f>
        <v>3622.7113722570002</v>
      </c>
      <c r="AX81" s="5">
        <f ca="1">_xlfn.NORM.INV(X81,Satokasvi!$H$8,Satokasvi!$I$8)*_xlfn.BINOM.INV(1,(1-Satokasvi!$H$15),X81)</f>
        <v>3571.0803579405288</v>
      </c>
      <c r="AY81" s="5">
        <f ca="1">_xlfn.NORM.INV(Y81,Satokasvi!$H$8,Satokasvi!$I$8)*_xlfn.BINOM.INV(1,(1-Satokasvi!$H$15),Y81)</f>
        <v>3670.1512695632255</v>
      </c>
      <c r="AZ81" s="5">
        <f ca="1">_xlfn.NORM.INV(Z81,Satokasvi!$H$8,Satokasvi!$I$8)*_xlfn.BINOM.INV(1,(1-Satokasvi!$H$15),Z81)</f>
        <v>3529.8196321469532</v>
      </c>
      <c r="BB81" s="5">
        <f ca="1">IF(C$11="x",0,_xlfn.NORM.INV(B81,Satokasvi!$H$8,Satokasvi!$I$8)*IF(C$8="x",(1+Toimenpiteet!$C$7),1)*IF(C$9="x",(1+Toimenpiteet!$C$34),1)*(1+C$30)*_xlfn.BINOM.INV(1,(1-(Satokasvi!$H$15*(1+C$41))),B81))</f>
        <v>2633.3909399065442</v>
      </c>
      <c r="BC81" s="5">
        <f ca="1">IF(D$11="x",0,_xlfn.NORM.INV(C81,Satokasvi!$H$8,Satokasvi!$I$8)*IF(D$8="x",(1+Toimenpiteet!$C$7),1)*IF(D$9="x",(1+Toimenpiteet!$C$34),1)*(1+D$30)*_xlfn.BINOM.INV(1,(1-(Satokasvi!$H$15*(1+D$41))),C81))</f>
        <v>2609.5344776534453</v>
      </c>
      <c r="BD81" s="5">
        <f ca="1">IF(E$11="x",0,_xlfn.NORM.INV(D81,Satokasvi!$H$8,Satokasvi!$I$8)*IF(E$8="x",(1+Toimenpiteet!$C$7),1)*IF(E$9="x",(1+Toimenpiteet!$C$34),1)*(1+E$30)*_xlfn.BINOM.INV(1,(1-(Satokasvi!$H$15*(1+E$41))),D81))</f>
        <v>2644.6386529710835</v>
      </c>
      <c r="BE81" s="5">
        <f ca="1">IF(F$11="x",0,_xlfn.NORM.INV(E81,Satokasvi!$H$8,Satokasvi!$I$8)*IF(F$8="x",(1+Toimenpiteet!$C$7),1)*IF(F$9="x",(1+Toimenpiteet!$C$34),1)*(1+F$30)*_xlfn.BINOM.INV(1,(1-(Satokasvi!$H$15*(1+F$41))),E81))</f>
        <v>2429.6754099015516</v>
      </c>
      <c r="BF81" s="5">
        <f ca="1">IF(G$11="x",0,_xlfn.NORM.INV(F81,Satokasvi!$H$8,Satokasvi!$I$8)*IF(G$8="x",(1+Toimenpiteet!$C$7),1)*IF(G$9="x",(1+Toimenpiteet!$C$34),1)*(1+G$30)*_xlfn.BINOM.INV(1,(1-(Satokasvi!$H$15*(1+G$41))),F81))</f>
        <v>2397.4349090693227</v>
      </c>
      <c r="BG81" s="5">
        <f ca="1">IF(H$11="x",0,_xlfn.NORM.INV(G81,Satokasvi!$H$8,Satokasvi!$I$8)*IF(H$8="x",(1+Toimenpiteet!$C$7),1)*IF(H$9="x",(1+Toimenpiteet!$C$34),1)*(1+H$30)*_xlfn.BINOM.INV(1,(1-(Satokasvi!$H$15*(1+H$41))),G81))</f>
        <v>2558.6346982897458</v>
      </c>
      <c r="BH81" s="5">
        <f ca="1">IF(I$11="x",0,_xlfn.NORM.INV(H81,Satokasvi!$H$8,Satokasvi!$I$8)*IF(I$8="x",(1+Toimenpiteet!$C$7),1)*IF(I$9="x",(1+Toimenpiteet!$C$34),1)*(1+I$30)*_xlfn.BINOM.INV(1,(1-(Satokasvi!$H$15*(1+I$41))),H81))</f>
        <v>2571.4354965103939</v>
      </c>
      <c r="BI81" s="5">
        <f ca="1">IF(J$11="x",0,_xlfn.NORM.INV(I81,Satokasvi!$H$8,Satokasvi!$I$8)*IF(J$8="x",(1+Toimenpiteet!$C$7),1)*IF(J$9="x",(1+Toimenpiteet!$C$34),1)*(1+J$30)*_xlfn.BINOM.INV(1,(1-(Satokasvi!$H$15*(1+J$41))),I81))</f>
        <v>2714.4756264631583</v>
      </c>
      <c r="BJ81" s="5">
        <f ca="1">IF(K$11="x",0,_xlfn.NORM.INV(J81,Satokasvi!$H$8,Satokasvi!$I$8)*IF(K$8="x",(1+Toimenpiteet!$C$7),1)*IF(K$9="x",(1+Toimenpiteet!$C$34),1)*(1+K$30)*_xlfn.BINOM.INV(1,(1-(Satokasvi!$H$15*(1+K$41))),J81))</f>
        <v>2377.9317574096558</v>
      </c>
      <c r="BK81" s="5">
        <f ca="1">IF(L$11="x",0,_xlfn.NORM.INV(K81,Satokasvi!$H$8,Satokasvi!$I$8)*IF(L$8="x",(1+Toimenpiteet!$C$7),1)*IF(L$9="x",(1+Toimenpiteet!$C$34),1)*(1+L$30)*_xlfn.BINOM.INV(1,(1-(Satokasvi!$H$15*(1+L$41))),K81))</f>
        <v>2892.7435181414362</v>
      </c>
      <c r="BL81" s="5">
        <f ca="1">IF(M$11="x",0,_xlfn.NORM.INV(L81,Satokasvi!$H$8,Satokasvi!$I$8)*IF(M$8="x",(1+Toimenpiteet!$C$7),1)*IF(M$9="x",(1+Toimenpiteet!$C$34),1)*(1+M$30)*_xlfn.BINOM.INV(1,(1-(Satokasvi!$H$15*(1+M$41))),L81))</f>
        <v>2407.0037418808502</v>
      </c>
      <c r="BM81" s="5">
        <f ca="1">IF(N$11="x",0,_xlfn.NORM.INV(M81,Satokasvi!$H$8,Satokasvi!$I$8)*IF(N$8="x",(1+Toimenpiteet!$C$7),1)*IF(N$9="x",(1+Toimenpiteet!$C$34),1)*(1+N$30)*_xlfn.BINOM.INV(1,(1-(Satokasvi!$H$15*(1+N$41))),M81))</f>
        <v>2646.0051604622895</v>
      </c>
      <c r="BN81" s="5">
        <f ca="1">IF(O$11="x",0,_xlfn.NORM.INV(N81,Satokasvi!$H$8,Satokasvi!$I$8)*IF(O$8="x",(1+Toimenpiteet!$C$7),1)*IF(O$9="x",(1+Toimenpiteet!$C$34),1)*(1+O$30)*_xlfn.BINOM.INV(1,(1-(Satokasvi!$H$15*(1+O$41))),N81))</f>
        <v>2626.4468124197601</v>
      </c>
      <c r="BO81" s="5">
        <f ca="1">IF(P$11="x",0,_xlfn.NORM.INV(O81,Satokasvi!$H$8,Satokasvi!$I$8)*IF(P$8="x",(1+Toimenpiteet!$C$7),1)*IF(P$9="x",(1+Toimenpiteet!$C$34),1)*(1+P$30)*_xlfn.BINOM.INV(1,(1-(Satokasvi!$H$15*(1+P$41))),O81))</f>
        <v>2416.661247080358</v>
      </c>
      <c r="BP81" s="5">
        <f ca="1">IF(Q$11="x",0,_xlfn.NORM.INV(P81,Satokasvi!$H$8,Satokasvi!$I$8)*IF(Q$8="x",(1+Toimenpiteet!$C$7),1)*IF(Q$9="x",(1+Toimenpiteet!$C$34),1)*(1+Q$30)*_xlfn.BINOM.INV(1,(1-(Satokasvi!$H$15*(1+Q$41))),P81))</f>
        <v>2469.840216339639</v>
      </c>
      <c r="BQ81" s="5">
        <f ca="1">IF(R$11="x",0,_xlfn.NORM.INV(Q81,Satokasvi!$H$8,Satokasvi!$I$8)*IF(R$8="x",(1+Toimenpiteet!$C$7),1)*IF(R$9="x",(1+Toimenpiteet!$C$34),1)*(1+R$30)*_xlfn.BINOM.INV(1,(1-(Satokasvi!$H$15*(1+R$41))),Q81))</f>
        <v>2420.3135416289388</v>
      </c>
      <c r="BR81" s="5">
        <f ca="1">IF(S$11="x",0,_xlfn.NORM.INV(R81,Satokasvi!$H$8,Satokasvi!$I$8)*IF(S$8="x",(1+Toimenpiteet!$C$7),1)*IF(S$9="x",(1+Toimenpiteet!$C$34),1)*(1+S$30)*_xlfn.BINOM.INV(1,(1-(Satokasvi!$H$15*(1+S$41))),R81))</f>
        <v>2505.9269598245278</v>
      </c>
      <c r="BS81" s="5">
        <f ca="1">IF(T$11="x",0,_xlfn.NORM.INV(S81,Satokasvi!$H$8,Satokasvi!$I$8)*IF(T$8="x",(1+Toimenpiteet!$C$7),1)*IF(T$9="x",(1+Toimenpiteet!$C$34),1)*(1+T$30)*_xlfn.BINOM.INV(1,(1-(Satokasvi!$H$15*(1+T$41))),S81))</f>
        <v>2577.4429558947622</v>
      </c>
      <c r="BT81" s="5">
        <f ca="1">IF(U$11="x",0,_xlfn.NORM.INV(T81,Satokasvi!$H$8,Satokasvi!$I$8)*IF(U$8="x",(1+Toimenpiteet!$C$7),1)*IF(U$9="x",(1+Toimenpiteet!$C$34),1)*(1+U$30)*_xlfn.BINOM.INV(1,(1-(Satokasvi!$H$15*(1+U$41))),T81))</f>
        <v>2772.3068743026788</v>
      </c>
      <c r="BU81" s="5">
        <f ca="1">IF(V$11="x",0,_xlfn.NORM.INV(U81,Satokasvi!$H$8,Satokasvi!$I$8)*IF(V$8="x",(1+Toimenpiteet!$C$7),1)*IF(V$9="x",(1+Toimenpiteet!$C$34),1)*(1+V$30)*_xlfn.BINOM.INV(1,(1-(Satokasvi!$H$15*(1+V$41))),U81))</f>
        <v>2400.8174931665412</v>
      </c>
      <c r="BV81" s="5">
        <f ca="1">IF(W$11="x",0,_xlfn.NORM.INV(V81,Satokasvi!$H$8,Satokasvi!$I$8)*IF(W$8="x",(1+Toimenpiteet!$C$7),1)*IF(W$9="x",(1+Toimenpiteet!$C$34),1)*(1+W$30)*_xlfn.BINOM.INV(1,(1-(Satokasvi!$H$15*(1+W$41))),V81))</f>
        <v>2533.2181508412464</v>
      </c>
      <c r="BW81" s="5">
        <f ca="1">IF(X$11="x",0,_xlfn.NORM.INV(W81,Satokasvi!$H$8,Satokasvi!$I$8)*IF(X$8="x",(1+Toimenpiteet!$C$7),1)*IF(X$9="x",(1+Toimenpiteet!$C$34),1)*(1+X$30)*_xlfn.BINOM.INV(1,(1-(Satokasvi!$H$15*(1+X$41))),W81))</f>
        <v>2699.6445146059168</v>
      </c>
      <c r="BX81" s="5">
        <f ca="1">IF(Y$11="x",0,_xlfn.NORM.INV(X81,Satokasvi!$H$8,Satokasvi!$I$8)*IF(Y$8="x",(1+Toimenpiteet!$C$7),1)*IF(Y$9="x",(1+Toimenpiteet!$C$34),1)*(1+Y$30)*_xlfn.BINOM.INV(1,(1-(Satokasvi!$H$15*(1+Y$41))),X81))</f>
        <v>2661.1690827372818</v>
      </c>
      <c r="BY81" s="5">
        <f ca="1">IF(Z$11="x",0,_xlfn.NORM.INV(Y81,Satokasvi!$H$8,Satokasvi!$I$8)*IF(Z$8="x",(1+Toimenpiteet!$C$7),1)*IF(Z$9="x",(1+Toimenpiteet!$C$34),1)*(1+Z$30)*_xlfn.BINOM.INV(1,(1-(Satokasvi!$H$15*(1+Z$41))),Y81))</f>
        <v>2734.9967260785156</v>
      </c>
      <c r="BZ81" s="5">
        <f ca="1">IF(AA$11="x",0,_xlfn.NORM.INV(Z81,Satokasvi!$H$8,Satokasvi!$I$8)*IF(AA$8="x",(1+Toimenpiteet!$C$7),1)*IF(AA$9="x",(1+Toimenpiteet!$C$34),1)*(1+AA$30)*_xlfn.BINOM.INV(1,(1-(Satokasvi!$H$15*(1+AA$41))),Z81))</f>
        <v>2630.4215898759098</v>
      </c>
      <c r="CB81" s="27">
        <f ca="1">_xlfn.NORM.INV(RAND(),Satokasvi!$H$13,Satokasvi!$I$13)</f>
        <v>214.04668434459091</v>
      </c>
      <c r="CC81" s="27">
        <f ca="1">_xlfn.NORM.INV(RAND(),Satokasvi!$H$13,Satokasvi!$I$13)</f>
        <v>209.12056918634312</v>
      </c>
      <c r="CD81" s="27">
        <f ca="1">_xlfn.NORM.INV(RAND(),Satokasvi!$H$13,Satokasvi!$I$13)</f>
        <v>116.77037435320939</v>
      </c>
      <c r="CE81" s="27">
        <f ca="1">_xlfn.NORM.INV(RAND(),Satokasvi!$H$13,Satokasvi!$I$13)</f>
        <v>232.50038961719321</v>
      </c>
      <c r="CF81" s="27">
        <f ca="1">_xlfn.NORM.INV(RAND(),Satokasvi!$H$13,Satokasvi!$I$13)</f>
        <v>250.40639835209765</v>
      </c>
      <c r="CG81" s="27">
        <f ca="1">_xlfn.NORM.INV(RAND(),Satokasvi!$H$13,Satokasvi!$I$13)</f>
        <v>230.00705206768868</v>
      </c>
      <c r="CH81" s="27">
        <f ca="1">_xlfn.NORM.INV(RAND(),Satokasvi!$H$13,Satokasvi!$I$13)</f>
        <v>194.80579592903095</v>
      </c>
      <c r="CI81" s="27">
        <f ca="1">_xlfn.NORM.INV(RAND(),Satokasvi!$H$13,Satokasvi!$I$13)</f>
        <v>242.58940791436166</v>
      </c>
      <c r="CJ81" s="27">
        <f ca="1">_xlfn.NORM.INV(RAND(),Satokasvi!$H$13,Satokasvi!$I$13)</f>
        <v>197.70290832435421</v>
      </c>
      <c r="CK81" s="27">
        <f ca="1">_xlfn.NORM.INV(RAND(),Satokasvi!$H$13,Satokasvi!$I$13)</f>
        <v>161.14834738113973</v>
      </c>
      <c r="CL81" s="27">
        <f ca="1">_xlfn.NORM.INV(RAND(),Satokasvi!$H$13,Satokasvi!$I$13)</f>
        <v>154.0888355633067</v>
      </c>
      <c r="CM81" s="27">
        <f ca="1">_xlfn.NORM.INV(RAND(),Satokasvi!$H$13,Satokasvi!$I$13)</f>
        <v>220.92919029428575</v>
      </c>
      <c r="CN81" s="27">
        <f ca="1">_xlfn.NORM.INV(RAND(),Satokasvi!$H$13,Satokasvi!$I$13)</f>
        <v>249.27054533150124</v>
      </c>
      <c r="CO81" s="27">
        <f ca="1">_xlfn.NORM.INV(RAND(),Satokasvi!$H$13,Satokasvi!$I$13)</f>
        <v>161.41278637303557</v>
      </c>
      <c r="CP81" s="27">
        <f ca="1">_xlfn.NORM.INV(RAND(),Satokasvi!$H$13,Satokasvi!$I$13)</f>
        <v>176.50354532449524</v>
      </c>
      <c r="CQ81" s="27">
        <f ca="1">_xlfn.NORM.INV(RAND(),Satokasvi!$H$13,Satokasvi!$I$13)</f>
        <v>188.0306938526536</v>
      </c>
      <c r="CR81" s="27">
        <f ca="1">_xlfn.NORM.INV(RAND(),Satokasvi!$H$13,Satokasvi!$I$13)</f>
        <v>215.61963617959009</v>
      </c>
      <c r="CS81" s="27">
        <f ca="1">_xlfn.NORM.INV(RAND(),Satokasvi!$H$13,Satokasvi!$I$13)</f>
        <v>249.398064295957</v>
      </c>
      <c r="CT81" s="27">
        <f ca="1">_xlfn.NORM.INV(RAND(),Satokasvi!$H$13,Satokasvi!$I$13)</f>
        <v>243.31689026790781</v>
      </c>
      <c r="CU81" s="27">
        <f ca="1">_xlfn.NORM.INV(RAND(),Satokasvi!$H$13,Satokasvi!$I$13)</f>
        <v>175.35005640936387</v>
      </c>
      <c r="CV81" s="27">
        <f ca="1">_xlfn.NORM.INV(RAND(),Satokasvi!$H$13,Satokasvi!$I$13)</f>
        <v>260.45472506943059</v>
      </c>
      <c r="CW81" s="27">
        <f ca="1">_xlfn.NORM.INV(RAND(),Satokasvi!$H$13,Satokasvi!$I$13)</f>
        <v>200.94186399604126</v>
      </c>
      <c r="CX81" s="27">
        <f ca="1">_xlfn.NORM.INV(RAND(),Satokasvi!$H$13,Satokasvi!$I$13)</f>
        <v>325.80629352734854</v>
      </c>
      <c r="CY81" s="27">
        <f ca="1">_xlfn.NORM.INV(RAND(),Satokasvi!$H$13,Satokasvi!$I$13)</f>
        <v>225.35680878464061</v>
      </c>
      <c r="CZ81" s="27">
        <f ca="1">_xlfn.NORM.INV(RAND(),Satokasvi!$H$13,Satokasvi!$I$13)</f>
        <v>150.19696211710414</v>
      </c>
      <c r="DB81" s="29">
        <f ca="1">(AB81*(CB81/1000)+(Satokasvi!$E$28-Satokasvi!$E$7))/(1+$C$13)^DB$61</f>
        <v>404.30197794253826</v>
      </c>
      <c r="DC81" s="29">
        <f ca="1">(AC81*(CC81/1000)+(Satokasvi!$E$28-Satokasvi!$E$7))/(1+$C$13)^DC$61</f>
        <v>364.27785956841734</v>
      </c>
      <c r="DD81" s="29">
        <f ca="1">(AD81*(CD81/1000)+(Satokasvi!$E$28-Satokasvi!$E$7))/(1+$C$13)^DD$61</f>
        <v>54.074332273524533</v>
      </c>
      <c r="DE81" s="29">
        <f ca="1">(AE81*(CE81/1000)+(Satokasvi!$E$28-Satokasvi!$E$7))/(1+$C$13)^DE$61</f>
        <v>357.36193573894514</v>
      </c>
      <c r="DF81" s="29">
        <f ca="1">(AF81*(CF81/1000)+(Satokasvi!$E$28-Satokasvi!$E$7))/(1+$C$13)^DF$61</f>
        <v>383.51577393263528</v>
      </c>
      <c r="DG81" s="29">
        <f ca="1">(AG81*(CG81/1000)+(Satokasvi!$E$28-Satokasvi!$E$7))/(1+$C$13)^DG$61</f>
        <v>359.05151039375528</v>
      </c>
      <c r="DH81" s="29">
        <f ca="1">(AH81*(CH81/1000)+(Satokasvi!$E$28-Satokasvi!$E$7))/(1+$C$13)^DH$61</f>
        <v>253.04182362448111</v>
      </c>
      <c r="DI81" s="29">
        <f ca="1">(AI81*(CI81/1000)+(Satokasvi!$E$28-Satokasvi!$E$7))/(1+$C$13)^DI$61</f>
        <v>412.59220987731521</v>
      </c>
      <c r="DJ81" s="29">
        <f ca="1">(AJ81*(CJ81/1000)+(Satokasvi!$E$28-Satokasvi!$E$7))/(1+$C$13)^DJ$61</f>
        <v>206.83257525968872</v>
      </c>
      <c r="DK81" s="29">
        <f ca="1">(AK81*(CK81/1000)+(Satokasvi!$E$28-Satokasvi!$E$7))/(1+$C$13)^DK$61</f>
        <v>196.8510210812704</v>
      </c>
      <c r="DL81" s="29">
        <f ca="1">(AL81*(CL81/1000)+(Satokasvi!$E$28-Satokasvi!$E$7))/(1+$C$13)^DL$61</f>
        <v>98.76115777057457</v>
      </c>
      <c r="DM81" s="29">
        <f ca="1">(AM81*(CM81/1000)+(Satokasvi!$E$28-Satokasvi!$E$7))/(1+$C$13)^DM$61</f>
        <v>297.00649876717642</v>
      </c>
      <c r="DN81" s="29">
        <f ca="1">(AN81*(CN81/1000)+(Satokasvi!$E$28-Satokasvi!$E$7))/(1+$C$13)^DN$61</f>
        <v>352.42670339694826</v>
      </c>
      <c r="DO81" s="29">
        <f ca="1">(AO81*(CO81/1000)+(Satokasvi!$E$28-Satokasvi!$E$7))/(1+$C$13)^DO$61</f>
        <v>107.40309934800096</v>
      </c>
      <c r="DP81" s="29">
        <f ca="1">(AP81*(CP81/1000)+(Satokasvi!$E$28-Satokasvi!$E$7))/(1+$C$13)^DP$61</f>
        <v>143.77152458385862</v>
      </c>
      <c r="DQ81" s="29">
        <f ca="1">(AQ81*(CQ81/1000)+(Satokasvi!$E$28-Satokasvi!$E$7))/(1+$C$13)^DQ$61</f>
        <v>155.60444568889014</v>
      </c>
      <c r="DR81" s="29">
        <f ca="1">(AR81*(CR81/1000)+(Satokasvi!$E$28-Satokasvi!$E$7))/(1+$C$13)^DR$61</f>
        <v>220.27231191448828</v>
      </c>
      <c r="DS81" s="29">
        <f ca="1">(AS81*(CS81/1000)+(Satokasvi!$E$28-Satokasvi!$E$7))/(1+$C$13)^DS$61</f>
        <v>294.63694918260012</v>
      </c>
      <c r="DT81" s="29">
        <f ca="1">(AT81*(CT81/1000)+(Satokasvi!$E$28-Satokasvi!$E$7))/(1+$C$13)^DT$61</f>
        <v>310.34510048499067</v>
      </c>
      <c r="DU81" s="29">
        <f ca="1">(AU81*(CU81/1000)+(Satokasvi!$E$28-Satokasvi!$E$7))/(1+$C$13)^DU$61</f>
        <v>112.90934818951239</v>
      </c>
      <c r="DV81" s="29">
        <f ca="1">(AV81*(CV81/1000)+(Satokasvi!$E$28-Satokasvi!$E$7))/(1+$C$13)^DV$61</f>
        <v>281.88258590325194</v>
      </c>
      <c r="DW81" s="29">
        <f ca="1">(AW81*(CW81/1000)+(Satokasvi!$E$28-Satokasvi!$E$7))/(1+$C$13)^DW$61</f>
        <v>191.51073692789419</v>
      </c>
      <c r="DX81" s="29">
        <f ca="1">(AX81*(CX81/1000)+(Satokasvi!$E$28-Satokasvi!$E$7))/(1+$C$13)^DX$61</f>
        <v>406.61022498113448</v>
      </c>
      <c r="DY81" s="29">
        <f ca="1">(AY81*(CY81/1000)+(Satokasvi!$E$28-Satokasvi!$E$7))/(1+$C$13)^DY$61</f>
        <v>229.28715524330698</v>
      </c>
      <c r="DZ81" s="29">
        <f ca="1">(AZ81*(CZ81/1000)+(Satokasvi!$E$28-Satokasvi!$E$7))/(1+$C$13)^DZ$61</f>
        <v>80.795667570019901</v>
      </c>
      <c r="EB81" s="29">
        <f ca="1">IF(C$11="x",Toimenpiteet!$E$115,BB81*(CB81/1000)+(Satokasvi!$E$28-Satokasvi!$E$7)+IF(C$8="x",Toimenpiteet!$E$29,0)+IF(C$9="x",Toimenpiteet!$E$60,0)+IF(C$10="x",Toimenpiteet!$E$88,0))/(1+$C$13)^EB$61</f>
        <v>325.9889313301764</v>
      </c>
      <c r="EC81" s="29">
        <f ca="1">IF(D$11="x",Toimenpiteet!$E$115,BC81*(CC81/1000)+(Satokasvi!$E$28-Satokasvi!$E$7)+IF(D$8="x",Toimenpiteet!$E$29,0)+IF(D$9="x",Toimenpiteet!$E$60,0)+IF(D$10="x",Toimenpiteet!$E$88,0))/(1+$C$13)^EC$61</f>
        <v>299.56389412600163</v>
      </c>
      <c r="ED81" s="29">
        <f ca="1">IF(E$11="x",Toimenpiteet!$E$115,BD81*(CD81/1000)+(Satokasvi!$E$28-Satokasvi!$E$7)+IF(E$8="x",Toimenpiteet!$E$29,0)+IF(E$9="x",Toimenpiteet!$E$60,0)+IF(E$10="x",Toimenpiteet!$E$88,0))/(1+$C$13)^ED$61</f>
        <v>74.049095095482059</v>
      </c>
      <c r="EE81" s="29">
        <f ca="1">IF(F$11="x",Toimenpiteet!$E$115,BE81*(CE81/1000)+(Satokasvi!$E$28-Satokasvi!$E$7)+IF(F$8="x",Toimenpiteet!$E$29,0)+IF(F$9="x",Toimenpiteet!$E$60,0)+IF(F$10="x",Toimenpiteet!$E$88,0))/(1+$C$13)^EE$61</f>
        <v>299.42056112863696</v>
      </c>
      <c r="EF81" s="29">
        <f ca="1">IF(G$11="x",Toimenpiteet!$E$115,BF81*(CF81/1000)+(Satokasvi!$E$28-Satokasvi!$E$7)+IF(G$8="x",Toimenpiteet!$E$29,0)+IF(G$9="x",Toimenpiteet!$E$60,0)+IF(G$10="x",Toimenpiteet!$E$88,0))/(1+$C$13)^EF$61</f>
        <v>321.26401264388039</v>
      </c>
      <c r="EG81" s="29">
        <f ca="1">IF(H$11="x",Toimenpiteet!$E$115,BG81*(CG81/1000)+(Satokasvi!$E$28-Satokasvi!$E$7)+IF(H$8="x",Toimenpiteet!$E$29,0)+IF(H$9="x",Toimenpiteet!$E$60,0)+IF(H$10="x",Toimenpiteet!$E$88,0))/(1+$C$13)^EG$61</f>
        <v>302.00019322433968</v>
      </c>
      <c r="EH81" s="29">
        <f ca="1">IF(I$11="x",Toimenpiteet!$E$115,BH81*(CH81/1000)+(Satokasvi!$E$28-Satokasvi!$E$7)+IF(I$8="x",Toimenpiteet!$E$29,0)+IF(I$9="x",Toimenpiteet!$E$60,0)+IF(I$10="x",Toimenpiteet!$E$88,0))/(1+$C$13)^EH$61</f>
        <v>221.99881325517032</v>
      </c>
      <c r="EI81" s="29">
        <f ca="1">IF(J$11="x",Toimenpiteet!$E$115,BI81*(CI81/1000)+(Satokasvi!$E$28-Satokasvi!$E$7)+IF(J$8="x",Toimenpiteet!$E$29,0)+IF(J$9="x",Toimenpiteet!$E$60,0)+IF(J$10="x",Toimenpiteet!$E$88,0))/(1+$C$13)^EI$61</f>
        <v>339.92201216970824</v>
      </c>
      <c r="EJ81" s="29">
        <f ca="1">IF(K$11="x",Toimenpiteet!$E$115,BJ81*(CJ81/1000)+(Satokasvi!$E$28-Satokasvi!$E$7)+IF(K$8="x",Toimenpiteet!$E$29,0)+IF(K$9="x",Toimenpiteet!$E$60,0)+IF(K$10="x",Toimenpiteet!$E$88,0))/(1+$C$13)^EJ$61</f>
        <v>185.6445451506394</v>
      </c>
      <c r="EK81" s="29">
        <f ca="1">IF(L$11="x",Toimenpiteet!$E$115,BK81*(CK81/1000)+(Satokasvi!$E$28-Satokasvi!$E$7)+IF(L$8="x",Toimenpiteet!$E$29,0)+IF(L$9="x",Toimenpiteet!$E$60,0)+IF(L$10="x",Toimenpiteet!$E$88,0))/(1+$C$13)^EK$61</f>
        <v>177.28843922735433</v>
      </c>
      <c r="EL81" s="29">
        <f ca="1">IF(M$11="x",Toimenpiteet!$E$115,BL81*(CL81/1000)+(Satokasvi!$E$28-Satokasvi!$E$7)+IF(M$8="x",Toimenpiteet!$E$29,0)+IF(M$9="x",Toimenpiteet!$E$60,0)+IF(M$10="x",Toimenpiteet!$E$88,0))/(1+$C$13)^EL$61</f>
        <v>103.30075488479883</v>
      </c>
      <c r="EM81" s="29">
        <f ca="1">IF(N$11="x",Toimenpiteet!$E$115,BM81*(CM81/1000)+(Satokasvi!$E$28-Satokasvi!$E$7)+IF(N$8="x",Toimenpiteet!$E$29,0)+IF(N$9="x",Toimenpiteet!$E$60,0)+IF(N$10="x",Toimenpiteet!$E$88,0))/(1+$C$13)^EM$61</f>
        <v>250.16801969117037</v>
      </c>
      <c r="EN81" s="29">
        <f ca="1">IF(O$11="x",Toimenpiteet!$E$115,BN81*(CN81/1000)+(Satokasvi!$E$28-Satokasvi!$E$7)+IF(O$8="x",Toimenpiteet!$E$29,0)+IF(O$9="x",Toimenpiteet!$E$60,0)+IF(O$10="x",Toimenpiteet!$E$88,0))/(1+$C$13)^EN$61</f>
        <v>290.62719180817334</v>
      </c>
      <c r="EO81" s="29">
        <f ca="1">IF(P$11="x",Toimenpiteet!$E$115,BO81*(CO81/1000)+(Satokasvi!$E$28-Satokasvi!$E$7)+IF(P$8="x",Toimenpiteet!$E$29,0)+IF(P$9="x",Toimenpiteet!$E$60,0)+IF(P$10="x",Toimenpiteet!$E$88,0))/(1+$C$13)^EO$61</f>
        <v>107.22010267953563</v>
      </c>
      <c r="EP81" s="29">
        <f ca="1">IF(Q$11="x",Toimenpiteet!$E$115,BP81*(CP81/1000)+(Satokasvi!$E$28-Satokasvi!$E$7)+IF(Q$8="x",Toimenpiteet!$E$29,0)+IF(Q$9="x",Toimenpiteet!$E$60,0)+IF(Q$10="x",Toimenpiteet!$E$88,0))/(1+$C$13)^EP$61</f>
        <v>133.53010618339175</v>
      </c>
      <c r="EQ81" s="29">
        <f ca="1">IF(R$11="x",Toimenpiteet!$E$115,BQ81*(CQ81/1000)+(Satokasvi!$E$28-Satokasvi!$E$7)+IF(R$8="x",Toimenpiteet!$E$29,0)+IF(R$9="x",Toimenpiteet!$E$60,0)+IF(R$10="x",Toimenpiteet!$E$88,0))/(1+$C$13)^EQ$61</f>
        <v>141.57931260066223</v>
      </c>
      <c r="ER81" s="29">
        <f ca="1">IF(S$11="x",Toimenpiteet!$E$115,BR81*(CR81/1000)+(Satokasvi!$E$28-Satokasvi!$E$7)+IF(S$8="x",Toimenpiteet!$E$29,0)+IF(S$9="x",Toimenpiteet!$E$60,0)+IF(S$10="x",Toimenpiteet!$E$88,0))/(1+$C$13)^ER$61</f>
        <v>189.02350904576525</v>
      </c>
      <c r="ES81" s="29">
        <f ca="1">IF(T$11="x",Toimenpiteet!$E$115,BS81*(CS81/1000)+(Satokasvi!$E$28-Satokasvi!$E$7)+IF(T$8="x",Toimenpiteet!$E$29,0)+IF(T$9="x",Toimenpiteet!$E$60,0)+IF(T$10="x",Toimenpiteet!$E$88,0))/(1+$C$13)^ES$61</f>
        <v>243.71547609115382</v>
      </c>
      <c r="ET81" s="29">
        <f ca="1">IF(U$11="x",Toimenpiteet!$E$115,BT81*(CT81/1000)+(Satokasvi!$E$28-Satokasvi!$E$7)+IF(U$8="x",Toimenpiteet!$E$29,0)+IF(U$9="x",Toimenpiteet!$E$60,0)+IF(U$10="x",Toimenpiteet!$E$88,0))/(1+$C$13)^ET$61</f>
        <v>254.71773350304628</v>
      </c>
      <c r="EU81" s="29">
        <f ca="1">IF(V$11="x",Toimenpiteet!$E$115,BU81*(CU81/1000)+(Satokasvi!$E$28-Satokasvi!$E$7)+IF(V$8="x",Toimenpiteet!$E$29,0)+IF(V$9="x",Toimenpiteet!$E$60,0)+IF(V$10="x",Toimenpiteet!$E$88,0))/(1+$C$13)^EU$61</f>
        <v>106.90564299085497</v>
      </c>
      <c r="EV81" s="29">
        <f ca="1">IF(W$11="x",Toimenpiteet!$E$115,BV81*(CV81/1000)+(Satokasvi!$E$28-Satokasvi!$E$7)+IF(W$8="x",Toimenpiteet!$E$29,0)+IF(W$9="x",Toimenpiteet!$E$60,0)+IF(W$10="x",Toimenpiteet!$E$88,0))/(1+$C$13)^EV$61</f>
        <v>232.16142410251149</v>
      </c>
      <c r="EW81" s="29">
        <f ca="1">IF(X$11="x",Toimenpiteet!$E$115,BW81*(CW81/1000)+(Satokasvi!$E$28-Satokasvi!$E$7)+IF(X$8="x",Toimenpiteet!$E$29,0)+IF(X$9="x",Toimenpiteet!$E$60,0)+IF(X$10="x",Toimenpiteet!$E$88,0))/(1+$C$13)^EW$61</f>
        <v>164.17255949595625</v>
      </c>
      <c r="EX81" s="29">
        <f ca="1">IF(Y$11="x",Toimenpiteet!$E$115,BX81*(CX81/1000)+(Satokasvi!$E$28-Satokasvi!$E$7)+IF(Y$8="x",Toimenpiteet!$E$29,0)+IF(Y$9="x",Toimenpiteet!$E$60,0)+IF(Y$10="x",Toimenpiteet!$E$88,0))/(1+$C$13)^EX$61</f>
        <v>323.83968561447483</v>
      </c>
      <c r="EY81" s="29">
        <f ca="1">IF(Z$11="x",Toimenpiteet!$E$115,BY81*(CY81/1000)+(Satokasvi!$E$28-Satokasvi!$E$7)+IF(Z$8="x",Toimenpiteet!$E$29,0)+IF(Z$9="x",Toimenpiteet!$E$60,0)+IF(Z$10="x",Toimenpiteet!$E$88,0))/(1+$C$13)^EY$61</f>
        <v>191.09172591113128</v>
      </c>
      <c r="EZ81" s="29">
        <f ca="1">IF(AA$11="x",Toimenpiteet!$E$115,BZ81*(CZ81/1000)+(Satokasvi!$E$28-Satokasvi!$E$7)+IF(AA$8="x",Toimenpiteet!$E$29,0)+IF(AA$9="x",Toimenpiteet!$E$60,0)+IF(AA$10="x",Toimenpiteet!$E$88,0))/(1+$C$13)^EZ$61</f>
        <v>79.846735185624397</v>
      </c>
      <c r="FA81" s="29"/>
      <c r="FB81" s="29">
        <f t="shared" ca="1" si="48"/>
        <v>404.30197794253826</v>
      </c>
      <c r="FC81" s="29">
        <f t="shared" ca="1" si="49"/>
        <v>768.5798375109556</v>
      </c>
      <c r="FD81" s="29">
        <f t="shared" ca="1" si="50"/>
        <v>822.65416978448013</v>
      </c>
      <c r="FE81" s="29">
        <f t="shared" ca="1" si="51"/>
        <v>1180.0161055234253</v>
      </c>
      <c r="FF81" s="29">
        <f t="shared" ca="1" si="52"/>
        <v>1563.5318794560606</v>
      </c>
      <c r="FG81" s="29">
        <f t="shared" ca="1" si="53"/>
        <v>1922.5833898498158</v>
      </c>
      <c r="FH81" s="29">
        <f t="shared" ca="1" si="54"/>
        <v>2175.6252134742967</v>
      </c>
      <c r="FI81" s="29">
        <f t="shared" ca="1" si="55"/>
        <v>2588.2174233516121</v>
      </c>
      <c r="FJ81" s="29">
        <f t="shared" ca="1" si="56"/>
        <v>2795.0499986113009</v>
      </c>
      <c r="FK81" s="29">
        <f t="shared" ca="1" si="57"/>
        <v>2991.9010196925715</v>
      </c>
      <c r="FL81" s="29">
        <f t="shared" ca="1" si="58"/>
        <v>3090.6621774631462</v>
      </c>
      <c r="FM81" s="29">
        <f t="shared" ca="1" si="59"/>
        <v>3387.6686762303225</v>
      </c>
      <c r="FN81" s="29">
        <f t="shared" ca="1" si="60"/>
        <v>3740.0953796272706</v>
      </c>
      <c r="FO81" s="29">
        <f t="shared" ca="1" si="61"/>
        <v>3847.4984789752716</v>
      </c>
      <c r="FP81" s="29">
        <f t="shared" ca="1" si="62"/>
        <v>3991.2700035591301</v>
      </c>
      <c r="FQ81" s="29">
        <f t="shared" ca="1" si="63"/>
        <v>4146.87444924802</v>
      </c>
      <c r="FR81" s="29">
        <f t="shared" ca="1" si="64"/>
        <v>4367.1467611625085</v>
      </c>
      <c r="FS81" s="29">
        <f t="shared" ca="1" si="65"/>
        <v>4661.7837103451084</v>
      </c>
      <c r="FT81" s="29">
        <f t="shared" ca="1" si="66"/>
        <v>4972.1288108300987</v>
      </c>
      <c r="FU81" s="29">
        <f t="shared" ca="1" si="67"/>
        <v>5085.0381590196112</v>
      </c>
      <c r="FV81" s="29">
        <f t="shared" ca="1" si="68"/>
        <v>5366.9207449228634</v>
      </c>
      <c r="FW81" s="29">
        <f t="shared" ca="1" si="69"/>
        <v>5558.4314818507573</v>
      </c>
      <c r="FX81" s="29">
        <f t="shared" ca="1" si="70"/>
        <v>5965.041706831892</v>
      </c>
      <c r="FY81" s="29">
        <f t="shared" ca="1" si="71"/>
        <v>6194.3288620751991</v>
      </c>
      <c r="FZ81" s="29">
        <f t="shared" ca="1" si="72"/>
        <v>6275.1245296452189</v>
      </c>
      <c r="GA81" s="29"/>
      <c r="GB81" s="29">
        <f t="shared" ca="1" si="73"/>
        <v>325.9889313301764</v>
      </c>
      <c r="GC81" s="29">
        <f t="shared" ca="1" si="74"/>
        <v>625.55282545617797</v>
      </c>
      <c r="GD81" s="29">
        <f t="shared" ca="1" si="23"/>
        <v>699.60192055165999</v>
      </c>
      <c r="GE81" s="29">
        <f t="shared" ca="1" si="24"/>
        <v>999.02248168029701</v>
      </c>
      <c r="GF81" s="29">
        <f t="shared" ca="1" si="25"/>
        <v>1320.2864943241775</v>
      </c>
      <c r="GG81" s="29">
        <f t="shared" ca="1" si="26"/>
        <v>1622.2866875485172</v>
      </c>
      <c r="GH81" s="29">
        <f t="shared" ca="1" si="27"/>
        <v>1844.2855008036875</v>
      </c>
      <c r="GI81" s="29">
        <f t="shared" ca="1" si="28"/>
        <v>2184.2075129733958</v>
      </c>
      <c r="GJ81" s="29">
        <f t="shared" ca="1" si="29"/>
        <v>2369.852058124035</v>
      </c>
      <c r="GK81" s="29">
        <f t="shared" ca="1" si="30"/>
        <v>2547.1404973513895</v>
      </c>
      <c r="GL81" s="29">
        <f t="shared" ca="1" si="31"/>
        <v>2650.4412522361881</v>
      </c>
      <c r="GM81" s="29">
        <f t="shared" ca="1" si="32"/>
        <v>2900.6092719273583</v>
      </c>
      <c r="GN81" s="29">
        <f t="shared" ca="1" si="33"/>
        <v>3191.2364637355317</v>
      </c>
      <c r="GO81" s="29">
        <f t="shared" ca="1" si="34"/>
        <v>3298.4565664150673</v>
      </c>
      <c r="GP81" s="29">
        <f t="shared" ca="1" si="35"/>
        <v>3431.9866725984589</v>
      </c>
      <c r="GQ81" s="29">
        <f t="shared" ca="1" si="36"/>
        <v>3573.5659851991213</v>
      </c>
      <c r="GR81" s="29">
        <f t="shared" ca="1" si="37"/>
        <v>3762.5894942448867</v>
      </c>
      <c r="GS81" s="29">
        <f t="shared" ca="1" si="38"/>
        <v>4006.3049703360407</v>
      </c>
      <c r="GT81" s="29">
        <f t="shared" ca="1" si="39"/>
        <v>4261.0227038390867</v>
      </c>
      <c r="GU81" s="29">
        <f t="shared" ca="1" si="40"/>
        <v>4367.9283468299418</v>
      </c>
      <c r="GV81" s="29">
        <f t="shared" ca="1" si="41"/>
        <v>4600.0897709324536</v>
      </c>
      <c r="GW81" s="29">
        <f t="shared" ca="1" si="42"/>
        <v>4764.2623304284098</v>
      </c>
      <c r="GX81" s="29">
        <f t="shared" ca="1" si="43"/>
        <v>5088.1020160428843</v>
      </c>
      <c r="GY81" s="29">
        <f t="shared" ca="1" si="44"/>
        <v>5279.1937419540154</v>
      </c>
      <c r="GZ81" s="29">
        <f t="shared" ca="1" si="45"/>
        <v>5359.0404771396397</v>
      </c>
      <c r="HA81" s="29"/>
      <c r="HB81" s="29">
        <f t="shared" ca="1" si="76"/>
        <v>2991.9010196925715</v>
      </c>
      <c r="HC81" s="29">
        <f t="shared" ca="1" si="75"/>
        <v>2547.1404973513895</v>
      </c>
      <c r="HE81" s="29">
        <f>HE80</f>
        <v>-0.5</v>
      </c>
      <c r="HF81" s="29">
        <f>$HF$68</f>
        <v>-7.7777777777777779E-2</v>
      </c>
      <c r="HG81" s="14">
        <f>IF(C$11="x",0,Satokasvi!$H$6*(1+$HE81)*(1+_xlfn.XLOOKUP($HF81,$HF$67:$HF$76,HG$67:HG$76)))</f>
        <v>1736.3888888888889</v>
      </c>
      <c r="HH81" s="27">
        <f>IF(D$11="x",0,Satokasvi!$H$6*(1+$HE81)*(1+_xlfn.XLOOKUP($HF81,$HF$67:$HF$76,HH$67:HH$76)))</f>
        <v>1722.7777777777778</v>
      </c>
      <c r="HI81" s="27">
        <f>IF(E$11="x",0,Satokasvi!$H$6*(1+$HE81)*(1+_xlfn.XLOOKUP($HF81,$HF$67:$HF$76,HI$67:HI$76)))</f>
        <v>1709.1666666666667</v>
      </c>
      <c r="HJ81" s="27">
        <f>IF(F$11="x",0,Satokasvi!$H$6*(1+$HE81)*(1+_xlfn.XLOOKUP($HF81,$HF$67:$HF$76,HJ$67:HJ$76)))</f>
        <v>1695.5555555555557</v>
      </c>
      <c r="HK81" s="27">
        <f>IF(G$11="x",0,Satokasvi!$H$6*(1+$HE81)*(1+_xlfn.XLOOKUP($HF81,$HF$67:$HF$76,HK$67:HK$76)))</f>
        <v>1681.9444444444446</v>
      </c>
      <c r="HL81" s="27">
        <f>IF(H$11="x",0,Satokasvi!$H$6*(1+$HE81)*(1+_xlfn.XLOOKUP($HF81,$HF$67:$HF$76,HL$67:HL$76)))</f>
        <v>1668.3333333333335</v>
      </c>
      <c r="HM81" s="27">
        <f>IF(I$11="x",0,Satokasvi!$H$6*(1+$HE81)*(1+_xlfn.XLOOKUP($HF81,$HF$67:$HF$76,HM$67:HM$76)))</f>
        <v>1654.7222222222224</v>
      </c>
      <c r="HN81" s="27">
        <f>IF(J$11="x",0,Satokasvi!$H$6*(1+$HE81)*(1+_xlfn.XLOOKUP($HF81,$HF$67:$HF$76,HN$67:HN$76)))</f>
        <v>1641.1111111111111</v>
      </c>
      <c r="HO81" s="27">
        <f>IF(K$11="x",0,Satokasvi!$H$6*(1+$HE81)*(1+_xlfn.XLOOKUP($HF81,$HF$67:$HF$76,HO$67:HO$76)))</f>
        <v>1627.5</v>
      </c>
      <c r="HP81" s="27">
        <f>IF(L$11="x",0,Satokasvi!$H$6*(1+$HE81)*(1+_xlfn.XLOOKUP($HF81,$HF$67:$HF$76,HP$67:HP$76)))</f>
        <v>1613.8888888888889</v>
      </c>
      <c r="HQ81" s="27">
        <f>IF(M$11="x",0,Satokasvi!$H$6*(1+$HE81)*(1+_xlfn.XLOOKUP($HF81,$HF$67:$HF$76,HQ$67:HQ$76)))</f>
        <v>1613.8888888888889</v>
      </c>
      <c r="HR81" s="27">
        <f>IF(N$11="x",0,Satokasvi!$H$6*(1+$HE81)*(1+_xlfn.XLOOKUP($HF81,$HF$67:$HF$76,HR$67:HR$76)))</f>
        <v>1613.8888888888889</v>
      </c>
      <c r="HS81" s="27">
        <f>IF(O$11="x",0,Satokasvi!$H$6*(1+$HE81)*(1+_xlfn.XLOOKUP($HF81,$HF$67:$HF$76,HS$67:HS$76)))</f>
        <v>1613.8888888888889</v>
      </c>
      <c r="HT81" s="27">
        <f>IF(P$11="x",0,Satokasvi!$H$6*(1+$HE81)*(1+_xlfn.XLOOKUP($HF81,$HF$67:$HF$76,HT$67:HT$76)))</f>
        <v>1613.8888888888889</v>
      </c>
      <c r="HU81" s="27">
        <f>IF(Q$11="x",0,Satokasvi!$H$6*(1+$HE81)*(1+_xlfn.XLOOKUP($HF81,$HF$67:$HF$76,HU$67:HU$76)))</f>
        <v>1613.8888888888889</v>
      </c>
      <c r="HV81" s="27">
        <f>IF(R$11="x",0,Satokasvi!$H$6*(1+$HE81)*(1+_xlfn.XLOOKUP($HF81,$HF$67:$HF$76,HV$67:HV$76)))</f>
        <v>1613.8888888888889</v>
      </c>
      <c r="HW81" s="27">
        <f>IF(S$11="x",0,Satokasvi!$H$6*(1+$HE81)*(1+_xlfn.XLOOKUP($HF81,$HF$67:$HF$76,HW$67:HW$76)))</f>
        <v>1613.8888888888889</v>
      </c>
      <c r="HX81" s="27">
        <f>IF(T$11="x",0,Satokasvi!$H$6*(1+$HE81)*(1+_xlfn.XLOOKUP($HF81,$HF$67:$HF$76,HX$67:HX$76)))</f>
        <v>1613.8888888888889</v>
      </c>
      <c r="HY81" s="27">
        <f>IF(U$11="x",0,Satokasvi!$H$6*(1+$HE81)*(1+_xlfn.XLOOKUP($HF81,$HF$67:$HF$76,HY$67:HY$76)))</f>
        <v>1613.8888888888889</v>
      </c>
      <c r="HZ81" s="27">
        <f>IF(V$11="x",0,Satokasvi!$H$6*(1+$HE81)*(1+_xlfn.XLOOKUP($HF81,$HF$67:$HF$76,HZ$67:HZ$76)))</f>
        <v>1613.8888888888889</v>
      </c>
      <c r="IA81" s="27">
        <f>IF(W$11="x",0,Satokasvi!$H$6*(1+$HE81)*(1+_xlfn.XLOOKUP($HF81,$HF$67:$HF$76,IA$67:IA$76)))</f>
        <v>1613.8888888888889</v>
      </c>
      <c r="IB81" s="27">
        <f>IF(X$11="x",0,Satokasvi!$H$6*(1+$HE81)*(1+_xlfn.XLOOKUP($HF81,$HF$67:$HF$76,IB$67:IB$76)))</f>
        <v>1613.8888888888889</v>
      </c>
      <c r="IC81" s="27">
        <f>IF(Y$11="x",0,Satokasvi!$H$6*(1+$HE81)*(1+_xlfn.XLOOKUP($HF81,$HF$67:$HF$76,IC$67:IC$76)))</f>
        <v>1613.8888888888889</v>
      </c>
      <c r="ID81" s="27">
        <f>IF(Z$11="x",0,Satokasvi!$H$6*(1+$HE81)*(1+_xlfn.XLOOKUP($HF81,$HF$67:$HF$76,ID$67:ID$76)))</f>
        <v>1613.8888888888889</v>
      </c>
      <c r="IE81" s="27">
        <f>IF(AA$11="x",0,Satokasvi!$H$6*(1+$HE81)*(1+_xlfn.XLOOKUP($HF81,$HF$67:$HF$76,IE$67:IE$76)))</f>
        <v>1613.8888888888889</v>
      </c>
    </row>
    <row r="82" spans="2:239">
      <c r="B82" s="11">
        <f t="shared" ca="1" si="81"/>
        <v>0.85484597222353764</v>
      </c>
      <c r="C82" s="11">
        <f t="shared" ca="1" si="81"/>
        <v>0.20256736196324276</v>
      </c>
      <c r="D82" s="11">
        <f t="shared" ca="1" si="81"/>
        <v>0.71897027528224233</v>
      </c>
      <c r="E82" s="11">
        <f t="shared" ca="1" si="81"/>
        <v>0.73851910492248907</v>
      </c>
      <c r="F82" s="11">
        <f t="shared" ca="1" si="81"/>
        <v>0.27188795333719729</v>
      </c>
      <c r="G82" s="11">
        <f t="shared" ca="1" si="81"/>
        <v>0.95260626093946843</v>
      </c>
      <c r="H82" s="11">
        <f t="shared" ca="1" si="81"/>
        <v>0.82668424269605112</v>
      </c>
      <c r="I82" s="11">
        <f t="shared" ca="1" si="81"/>
        <v>0.30555649726434031</v>
      </c>
      <c r="J82" s="11">
        <f t="shared" ca="1" si="81"/>
        <v>0.42266981555207694</v>
      </c>
      <c r="K82" s="11">
        <f t="shared" ca="1" si="81"/>
        <v>0.12514248921375126</v>
      </c>
      <c r="L82" s="11">
        <f t="shared" ca="1" si="81"/>
        <v>0.1535069038624215</v>
      </c>
      <c r="M82" s="11">
        <f t="shared" ca="1" si="81"/>
        <v>0.9427137931884414</v>
      </c>
      <c r="N82" s="11">
        <f t="shared" ca="1" si="81"/>
        <v>0.5613223366837421</v>
      </c>
      <c r="O82" s="11">
        <f t="shared" ca="1" si="81"/>
        <v>0.46769160706999402</v>
      </c>
      <c r="P82" s="11">
        <f t="shared" ca="1" si="81"/>
        <v>0.40367516142491267</v>
      </c>
      <c r="Q82" s="11">
        <f t="shared" ca="1" si="81"/>
        <v>0.47797571906456404</v>
      </c>
      <c r="R82" s="11">
        <f t="shared" ca="1" si="80"/>
        <v>0.51051333122549025</v>
      </c>
      <c r="S82" s="11">
        <f t="shared" ca="1" si="80"/>
        <v>7.7066981126569067E-2</v>
      </c>
      <c r="T82" s="11">
        <f t="shared" ca="1" si="80"/>
        <v>0.52556764636611153</v>
      </c>
      <c r="U82" s="11">
        <f t="shared" ca="1" si="80"/>
        <v>0.85915680007750994</v>
      </c>
      <c r="V82" s="11">
        <f t="shared" ca="1" si="80"/>
        <v>6.7266211195201153E-2</v>
      </c>
      <c r="W82" s="11">
        <f t="shared" ca="1" si="80"/>
        <v>0.65153304496824649</v>
      </c>
      <c r="X82" s="11">
        <f t="shared" ca="1" si="80"/>
        <v>1.7942956238882313E-2</v>
      </c>
      <c r="Y82" s="11">
        <f t="shared" ca="1" si="80"/>
        <v>0.6865671497267275</v>
      </c>
      <c r="Z82" s="11">
        <f t="shared" ca="1" si="80"/>
        <v>0.93621142478157315</v>
      </c>
      <c r="AB82" s="5">
        <f ca="1">_xlfn.NORM.INV(B82,Satokasvi!$H$8,Satokasvi!$I$8)*_xlfn.BINOM.INV(1,(1-Satokasvi!$H$15),B82)</f>
        <v>3764.3615173198373</v>
      </c>
      <c r="AC82" s="5">
        <f ca="1">_xlfn.NORM.INV(C82,Satokasvi!$H$8,Satokasvi!$I$8)*_xlfn.BINOM.INV(1,(1-Satokasvi!$H$15),C82)</f>
        <v>3291.878520686626</v>
      </c>
      <c r="AD82" s="5">
        <f ca="1">_xlfn.NORM.INV(D82,Satokasvi!$H$8,Satokasvi!$I$8)*_xlfn.BINOM.INV(1,(1-Satokasvi!$H$15),D82)</f>
        <v>3644.9463110787174</v>
      </c>
      <c r="AE82" s="5">
        <f ca="1">_xlfn.NORM.INV(E82,Satokasvi!$H$8,Satokasvi!$I$8)*_xlfn.BINOM.INV(1,(1-Satokasvi!$H$15),E82)</f>
        <v>3659.6966409795364</v>
      </c>
      <c r="AF82" s="5">
        <f ca="1">_xlfn.NORM.INV(F82,Satokasvi!$H$8,Satokasvi!$I$8)*_xlfn.BINOM.INV(1,(1-Satokasvi!$H$15),F82)</f>
        <v>3348.2217436902074</v>
      </c>
      <c r="AG82" s="5">
        <f ca="1">_xlfn.NORM.INV(G82,Satokasvi!$H$8,Satokasvi!$I$8)*_xlfn.BINOM.INV(1,(1-Satokasvi!$H$15),G82)</f>
        <v>3917.6667403702809</v>
      </c>
      <c r="AH82" s="5">
        <f ca="1">_xlfn.NORM.INV(H82,Satokasvi!$H$8,Satokasvi!$I$8)*_xlfn.BINOM.INV(1,(1-Satokasvi!$H$15),H82)</f>
        <v>3735.2857830156531</v>
      </c>
      <c r="AI82" s="5">
        <f ca="1">_xlfn.NORM.INV(I82,Satokasvi!$H$8,Satokasvi!$I$8)*_xlfn.BINOM.INV(1,(1-Satokasvi!$H$15),I82)</f>
        <v>3372.8786567935799</v>
      </c>
      <c r="AJ82" s="5">
        <f ca="1">_xlfn.NORM.INV(J82,Satokasvi!$H$8,Satokasvi!$I$8)*_xlfn.BINOM.INV(1,(1-Satokasvi!$H$15),J82)</f>
        <v>3451.2329736472411</v>
      </c>
      <c r="AK82" s="5">
        <f ca="1">_xlfn.NORM.INV(K82,Satokasvi!$H$8,Satokasvi!$I$8)*_xlfn.BINOM.INV(1,(1-Satokasvi!$H$15),K82)</f>
        <v>3212.5856329040575</v>
      </c>
      <c r="AL82" s="5">
        <f ca="1">_xlfn.NORM.INV(L82,Satokasvi!$H$8,Satokasvi!$I$8)*_xlfn.BINOM.INV(1,(1-Satokasvi!$H$15),L82)</f>
        <v>3244.6229930942291</v>
      </c>
      <c r="AM82" s="5">
        <f ca="1">_xlfn.NORM.INV(M82,Satokasvi!$H$8,Satokasvi!$I$8)*_xlfn.BINOM.INV(1,(1-Satokasvi!$H$15),M82)</f>
        <v>3894.4925961527683</v>
      </c>
      <c r="AN82" s="5">
        <f ca="1">_xlfn.NORM.INV(N82,Satokasvi!$H$8,Satokasvi!$I$8)*_xlfn.BINOM.INV(1,(1-Satokasvi!$H$15),N82)</f>
        <v>3538.5806664600223</v>
      </c>
      <c r="AO82" s="5">
        <f ca="1">_xlfn.NORM.INV(O82,Satokasvi!$H$8,Satokasvi!$I$8)*_xlfn.BINOM.INV(1,(1-Satokasvi!$H$15),O82)</f>
        <v>3479.7315350637864</v>
      </c>
      <c r="AP82" s="5">
        <f ca="1">_xlfn.NORM.INV(P82,Satokasvi!$H$8,Satokasvi!$I$8)*_xlfn.BINOM.INV(1,(1-Satokasvi!$H$15),P82)</f>
        <v>3439.038574331747</v>
      </c>
      <c r="AQ82" s="5">
        <f ca="1">_xlfn.NORM.INV(Q82,Satokasvi!$H$8,Satokasvi!$I$8)*_xlfn.BINOM.INV(1,(1-Satokasvi!$H$15),Q82)</f>
        <v>3486.1913104427199</v>
      </c>
      <c r="AR82" s="5">
        <f ca="1">_xlfn.NORM.INV(R82,Satokasvi!$H$8,Satokasvi!$I$8)*_xlfn.BINOM.INV(1,(1-Satokasvi!$H$15),R82)</f>
        <v>3506.5890160828067</v>
      </c>
      <c r="AS82" s="5">
        <f ca="1">_xlfn.NORM.INV(S82,Satokasvi!$H$8,Satokasvi!$I$8)*_xlfn.BINOM.INV(1,(1-Satokasvi!$H$15),S82)</f>
        <v>3143.7299005537316</v>
      </c>
      <c r="AT82" s="5">
        <f ca="1">_xlfn.NORM.INV(T82,Satokasvi!$H$8,Satokasvi!$I$8)*_xlfn.BINOM.INV(1,(1-Satokasvi!$H$15),T82)</f>
        <v>3516.0331302048476</v>
      </c>
      <c r="AU82" s="5">
        <f ca="1">_xlfn.NORM.INV(U82,Satokasvi!$H$8,Satokasvi!$I$8)*_xlfn.BINOM.INV(1,(1-Satokasvi!$H$15),U82)</f>
        <v>3769.1346766072702</v>
      </c>
      <c r="AV82" s="5">
        <f ca="1">_xlfn.NORM.INV(V82,Satokasvi!$H$8,Satokasvi!$I$8)*_xlfn.BINOM.INV(1,(1-Satokasvi!$H$15),V82)</f>
        <v>3125.8836543317029</v>
      </c>
      <c r="AW82" s="5">
        <f ca="1">_xlfn.NORM.INV(W82,Satokasvi!$H$8,Satokasvi!$I$8)*_xlfn.BINOM.INV(1,(1-Satokasvi!$H$15),W82)</f>
        <v>3597.3656708914696</v>
      </c>
      <c r="AX82" s="5">
        <f ca="1">_xlfn.NORM.INV(X82,Satokasvi!$H$8,Satokasvi!$I$8)*_xlfn.BINOM.INV(1,(1-Satokasvi!$H$15),X82)</f>
        <v>0</v>
      </c>
      <c r="AY82" s="5">
        <f ca="1">_xlfn.NORM.INV(Y82,Satokasvi!$H$8,Satokasvi!$I$8)*_xlfn.BINOM.INV(1,(1-Satokasvi!$H$15),Y82)</f>
        <v>3621.5357785151805</v>
      </c>
      <c r="AZ82" s="5">
        <f ca="1">_xlfn.NORM.INV(Z82,Satokasvi!$H$8,Satokasvi!$I$8)*_xlfn.BINOM.INV(1,(1-Satokasvi!$H$15),Z82)</f>
        <v>3880.9315213037903</v>
      </c>
      <c r="BB82" s="5">
        <f ca="1">IF(C$11="x",0,_xlfn.NORM.INV(B82,Satokasvi!$H$8,Satokasvi!$I$8)*IF(C$8="x",(1+Toimenpiteet!$C$7),1)*IF(C$9="x",(1+Toimenpiteet!$C$34),1)*(1+C$30)*_xlfn.BINOM.INV(1,(1-(Satokasvi!$H$15*(1+C$41))),B82))</f>
        <v>2729.3126745175746</v>
      </c>
      <c r="BC82" s="5">
        <f ca="1">IF(D$11="x",0,_xlfn.NORM.INV(C82,Satokasvi!$H$8,Satokasvi!$I$8)*IF(D$8="x",(1+Toimenpiteet!$C$7),1)*IF(D$9="x",(1+Toimenpiteet!$C$34),1)*(1+D$30)*_xlfn.BINOM.INV(1,(1-(Satokasvi!$H$15*(1+D$41))),C82))</f>
        <v>2403.334670382892</v>
      </c>
      <c r="BD82" s="5">
        <f ca="1">IF(E$11="x",0,_xlfn.NORM.INV(D82,Satokasvi!$H$8,Satokasvi!$I$8)*IF(E$8="x",(1+Toimenpiteet!$C$7),1)*IF(E$9="x",(1+Toimenpiteet!$C$34),1)*(1+E$30)*_xlfn.BINOM.INV(1,(1-(Satokasvi!$H$15*(1+E$41))),D82))</f>
        <v>2679.4729322001867</v>
      </c>
      <c r="BE82" s="5">
        <f ca="1">IF(F$11="x",0,_xlfn.NORM.INV(E82,Satokasvi!$H$8,Satokasvi!$I$8)*IF(F$8="x",(1+Toimenpiteet!$C$7),1)*IF(F$9="x",(1+Toimenpiteet!$C$34),1)*(1+F$30)*_xlfn.BINOM.INV(1,(1-(Satokasvi!$H$15*(1+F$41))),E82))</f>
        <v>2708.7610657874143</v>
      </c>
      <c r="BF82" s="5">
        <f ca="1">IF(G$11="x",0,_xlfn.NORM.INV(F82,Satokasvi!$H$8,Satokasvi!$I$8)*IF(G$8="x",(1+Toimenpiteet!$C$7),1)*IF(G$9="x",(1+Toimenpiteet!$C$34),1)*(1+G$30)*_xlfn.BINOM.INV(1,(1-(Satokasvi!$H$15*(1+G$41))),F82))</f>
        <v>2495.0948433979424</v>
      </c>
      <c r="BG82" s="5">
        <f ca="1">IF(H$11="x",0,_xlfn.NORM.INV(G82,Satokasvi!$H$8,Satokasvi!$I$8)*IF(H$8="x",(1+Toimenpiteet!$C$7),1)*IF(H$9="x",(1+Toimenpiteet!$C$34),1)*(1+H$30)*_xlfn.BINOM.INV(1,(1-(Satokasvi!$H$15*(1+H$41))),G82))</f>
        <v>2919.4452549239331</v>
      </c>
      <c r="BH82" s="5">
        <f ca="1">IF(I$11="x",0,_xlfn.NORM.INV(H82,Satokasvi!$H$8,Satokasvi!$I$8)*IF(I$8="x",(1+Toimenpiteet!$C$7),1)*IF(I$9="x",(1+Toimenpiteet!$C$34),1)*(1+I$30)*_xlfn.BINOM.INV(1,(1-(Satokasvi!$H$15*(1+I$41))),H82))</f>
        <v>2783.5349655032646</v>
      </c>
      <c r="BI82" s="5">
        <f ca="1">IF(J$11="x",0,_xlfn.NORM.INV(I82,Satokasvi!$H$8,Satokasvi!$I$8)*IF(J$8="x",(1+Toimenpiteet!$C$7),1)*IF(J$9="x",(1+Toimenpiteet!$C$34),1)*(1+J$30)*_xlfn.BINOM.INV(1,(1-(Satokasvi!$H$15*(1+J$41))),I82))</f>
        <v>2513.4691750425754</v>
      </c>
      <c r="BJ82" s="5">
        <f ca="1">IF(K$11="x",0,_xlfn.NORM.INV(J82,Satokasvi!$H$8,Satokasvi!$I$8)*IF(K$8="x",(1+Toimenpiteet!$C$7),1)*IF(K$9="x",(1+Toimenpiteet!$C$34),1)*(1+K$30)*_xlfn.BINOM.INV(1,(1-(Satokasvi!$H$15*(1+K$41))),J82))</f>
        <v>2571.8588119619239</v>
      </c>
      <c r="BK82" s="5">
        <f ca="1">IF(L$11="x",0,_xlfn.NORM.INV(K82,Satokasvi!$H$8,Satokasvi!$I$8)*IF(L$8="x",(1+Toimenpiteet!$C$7),1)*IF(L$9="x",(1+Toimenpiteet!$C$34),1)*(1+L$30)*_xlfn.BINOM.INV(1,(1-(Satokasvi!$H$15*(1+L$41))),K82))</f>
        <v>2394.0188136401039</v>
      </c>
      <c r="BL82" s="5">
        <f ca="1">IF(M$11="x",0,_xlfn.NORM.INV(L82,Satokasvi!$H$8,Satokasvi!$I$8)*IF(M$8="x",(1+Toimenpiteet!$C$7),1)*IF(M$9="x",(1+Toimenpiteet!$C$34),1)*(1+M$30)*_xlfn.BINOM.INV(1,(1-(Satokasvi!$H$15*(1+M$41))),L82))</f>
        <v>2417.8930544538193</v>
      </c>
      <c r="BM82" s="5">
        <f ca="1">IF(N$11="x",0,_xlfn.NORM.INV(M82,Satokasvi!$H$8,Satokasvi!$I$8)*IF(N$8="x",(1+Toimenpiteet!$C$7),1)*IF(N$9="x",(1+Toimenpiteet!$C$34),1)*(1+N$30)*_xlfn.BINOM.INV(1,(1-(Satokasvi!$H$15*(1+N$41))),M82))</f>
        <v>2902.1758826530427</v>
      </c>
      <c r="BN82" s="5">
        <f ca="1">IF(O$11="x",0,_xlfn.NORM.INV(N82,Satokasvi!$H$8,Satokasvi!$I$8)*IF(O$8="x",(1+Toimenpiteet!$C$7),1)*IF(O$9="x",(1+Toimenpiteet!$C$34),1)*(1+O$30)*_xlfn.BINOM.INV(1,(1-(Satokasvi!$H$15*(1+O$41))),N82))</f>
        <v>2636.9503126460086</v>
      </c>
      <c r="BO82" s="5">
        <f ca="1">IF(P$11="x",0,_xlfn.NORM.INV(O82,Satokasvi!$H$8,Satokasvi!$I$8)*IF(P$8="x",(1+Toimenpiteet!$C$7),1)*IF(P$9="x",(1+Toimenpiteet!$C$34),1)*(1+P$30)*_xlfn.BINOM.INV(1,(1-(Satokasvi!$H$15*(1+P$41))),O82))</f>
        <v>2593.0959399295334</v>
      </c>
      <c r="BP82" s="5">
        <f ca="1">IF(Q$11="x",0,_xlfn.NORM.INV(P82,Satokasvi!$H$8,Satokasvi!$I$8)*IF(Q$8="x",(1+Toimenpiteet!$C$7),1)*IF(Q$9="x",(1+Toimenpiteet!$C$34),1)*(1+Q$30)*_xlfn.BINOM.INV(1,(1-(Satokasvi!$H$15*(1+Q$41))),P82))</f>
        <v>2562.7715455920179</v>
      </c>
      <c r="BQ82" s="5">
        <f ca="1">IF(R$11="x",0,_xlfn.NORM.INV(Q82,Satokasvi!$H$8,Satokasvi!$I$8)*IF(R$8="x",(1+Toimenpiteet!$C$7),1)*IF(R$9="x",(1+Toimenpiteet!$C$34),1)*(1+R$30)*_xlfn.BINOM.INV(1,(1-(Satokasvi!$H$15*(1+R$41))),Q82))</f>
        <v>2597.9097645419151</v>
      </c>
      <c r="BR82" s="5">
        <f ca="1">IF(S$11="x",0,_xlfn.NORM.INV(R82,Satokasvi!$H$8,Satokasvi!$I$8)*IF(S$8="x",(1+Toimenpiteet!$C$7),1)*IF(S$9="x",(1+Toimenpiteet!$C$34),1)*(1+S$30)*_xlfn.BINOM.INV(1,(1-(Satokasvi!$H$15*(1+S$41))),R82))</f>
        <v>2613.1101347849076</v>
      </c>
      <c r="BS82" s="5">
        <f ca="1">IF(T$11="x",0,_xlfn.NORM.INV(S82,Satokasvi!$H$8,Satokasvi!$I$8)*IF(T$8="x",(1+Toimenpiteet!$C$7),1)*IF(T$9="x",(1+Toimenpiteet!$C$34),1)*(1+T$30)*_xlfn.BINOM.INV(1,(1-(Satokasvi!$H$15*(1+T$41))),S82))</f>
        <v>2342.7075218926411</v>
      </c>
      <c r="BT82" s="5">
        <f ca="1">IF(U$11="x",0,_xlfn.NORM.INV(T82,Satokasvi!$H$8,Satokasvi!$I$8)*IF(U$8="x",(1+Toimenpiteet!$C$7),1)*IF(U$9="x",(1+Toimenpiteet!$C$34),1)*(1+U$30)*_xlfn.BINOM.INV(1,(1-(Satokasvi!$H$15*(1+U$41))),T82))</f>
        <v>2620.1478886286527</v>
      </c>
      <c r="BU82" s="5">
        <f ca="1">IF(V$11="x",0,_xlfn.NORM.INV(U82,Satokasvi!$H$8,Satokasvi!$I$8)*IF(V$8="x",(1+Toimenpiteet!$C$7),1)*IF(V$9="x",(1+Toimenpiteet!$C$34),1)*(1+V$30)*_xlfn.BINOM.INV(1,(1-(Satokasvi!$H$15*(1+V$41))),U82))</f>
        <v>2808.7591610077379</v>
      </c>
      <c r="BV82" s="5">
        <f ca="1">IF(W$11="x",0,_xlfn.NORM.INV(V82,Satokasvi!$H$8,Satokasvi!$I$8)*IF(W$8="x",(1+Toimenpiteet!$C$7),1)*IF(W$9="x",(1+Toimenpiteet!$C$34),1)*(1+W$30)*_xlfn.BINOM.INV(1,(1-(Satokasvi!$H$15*(1+W$41))),V82))</f>
        <v>2329.4084992079852</v>
      </c>
      <c r="BW82" s="5">
        <f ca="1">IF(X$11="x",0,_xlfn.NORM.INV(W82,Satokasvi!$H$8,Satokasvi!$I$8)*IF(X$8="x",(1+Toimenpiteet!$C$7),1)*IF(X$9="x",(1+Toimenpiteet!$C$34),1)*(1+X$30)*_xlfn.BINOM.INV(1,(1-(Satokasvi!$H$15*(1+X$41))),W82))</f>
        <v>2680.7568979483235</v>
      </c>
      <c r="BX82" s="5">
        <f ca="1">IF(Y$11="x",0,_xlfn.NORM.INV(X82,Satokasvi!$H$8,Satokasvi!$I$8)*IF(Y$8="x",(1+Toimenpiteet!$C$7),1)*IF(Y$9="x",(1+Toimenpiteet!$C$34),1)*(1+Y$30)*_xlfn.BINOM.INV(1,(1-(Satokasvi!$H$15*(1+Y$41))),X82))</f>
        <v>0</v>
      </c>
      <c r="BY82" s="5">
        <f ca="1">IF(Z$11="x",0,_xlfn.NORM.INV(Y82,Satokasvi!$H$8,Satokasvi!$I$8)*IF(Z$8="x",(1+Toimenpiteet!$C$7),1)*IF(Z$9="x",(1+Toimenpiteet!$C$34),1)*(1+Z$30)*_xlfn.BINOM.INV(1,(1-(Satokasvi!$H$15*(1+Z$41))),Y82))</f>
        <v>2698.7684621495127</v>
      </c>
      <c r="BZ82" s="5">
        <f ca="1">IF(AA$11="x",0,_xlfn.NORM.INV(Z82,Satokasvi!$H$8,Satokasvi!$I$8)*IF(AA$8="x",(1+Toimenpiteet!$C$7),1)*IF(AA$9="x",(1+Toimenpiteet!$C$34),1)*(1+AA$30)*_xlfn.BINOM.INV(1,(1-(Satokasvi!$H$15*(1+AA$41))),Z82))</f>
        <v>2892.0701696755846</v>
      </c>
      <c r="CB82" s="27">
        <f ca="1">_xlfn.NORM.INV(RAND(),Satokasvi!$H$13,Satokasvi!$I$13)</f>
        <v>183.29274793640528</v>
      </c>
      <c r="CC82" s="27">
        <f ca="1">_xlfn.NORM.INV(RAND(),Satokasvi!$H$13,Satokasvi!$I$13)</f>
        <v>171.98036342041885</v>
      </c>
      <c r="CD82" s="27">
        <f ca="1">_xlfn.NORM.INV(RAND(),Satokasvi!$H$13,Satokasvi!$I$13)</f>
        <v>205.02364243113834</v>
      </c>
      <c r="CE82" s="27">
        <f ca="1">_xlfn.NORM.INV(RAND(),Satokasvi!$H$13,Satokasvi!$I$13)</f>
        <v>180.35030957418215</v>
      </c>
      <c r="CF82" s="27">
        <f ca="1">_xlfn.NORM.INV(RAND(),Satokasvi!$H$13,Satokasvi!$I$13)</f>
        <v>227.11272027903556</v>
      </c>
      <c r="CG82" s="27">
        <f ca="1">_xlfn.NORM.INV(RAND(),Satokasvi!$H$13,Satokasvi!$I$13)</f>
        <v>208.41808499359178</v>
      </c>
      <c r="CH82" s="27">
        <f ca="1">_xlfn.NORM.INV(RAND(),Satokasvi!$H$13,Satokasvi!$I$13)</f>
        <v>152.71536162693957</v>
      </c>
      <c r="CI82" s="27">
        <f ca="1">_xlfn.NORM.INV(RAND(),Satokasvi!$H$13,Satokasvi!$I$13)</f>
        <v>186.26291446578495</v>
      </c>
      <c r="CJ82" s="27">
        <f ca="1">_xlfn.NORM.INV(RAND(),Satokasvi!$H$13,Satokasvi!$I$13)</f>
        <v>169.35642260382895</v>
      </c>
      <c r="CK82" s="27">
        <f ca="1">_xlfn.NORM.INV(RAND(),Satokasvi!$H$13,Satokasvi!$I$13)</f>
        <v>229.69651168474877</v>
      </c>
      <c r="CL82" s="27">
        <f ca="1">_xlfn.NORM.INV(RAND(),Satokasvi!$H$13,Satokasvi!$I$13)</f>
        <v>191.60913504534673</v>
      </c>
      <c r="CM82" s="27">
        <f ca="1">_xlfn.NORM.INV(RAND(),Satokasvi!$H$13,Satokasvi!$I$13)</f>
        <v>249.43143148211914</v>
      </c>
      <c r="CN82" s="27">
        <f ca="1">_xlfn.NORM.INV(RAND(),Satokasvi!$H$13,Satokasvi!$I$13)</f>
        <v>197.55264554606012</v>
      </c>
      <c r="CO82" s="27">
        <f ca="1">_xlfn.NORM.INV(RAND(),Satokasvi!$H$13,Satokasvi!$I$13)</f>
        <v>176.97083116627641</v>
      </c>
      <c r="CP82" s="27">
        <f ca="1">_xlfn.NORM.INV(RAND(),Satokasvi!$H$13,Satokasvi!$I$13)</f>
        <v>191.98019532243828</v>
      </c>
      <c r="CQ82" s="27">
        <f ca="1">_xlfn.NORM.INV(RAND(),Satokasvi!$H$13,Satokasvi!$I$13)</f>
        <v>210.76714197412716</v>
      </c>
      <c r="CR82" s="27">
        <f ca="1">_xlfn.NORM.INV(RAND(),Satokasvi!$H$13,Satokasvi!$I$13)</f>
        <v>258.11966060085911</v>
      </c>
      <c r="CS82" s="27">
        <f ca="1">_xlfn.NORM.INV(RAND(),Satokasvi!$H$13,Satokasvi!$I$13)</f>
        <v>170.03545935445243</v>
      </c>
      <c r="CT82" s="27">
        <f ca="1">_xlfn.NORM.INV(RAND(),Satokasvi!$H$13,Satokasvi!$I$13)</f>
        <v>198.89775532348651</v>
      </c>
      <c r="CU82" s="27">
        <f ca="1">_xlfn.NORM.INV(RAND(),Satokasvi!$H$13,Satokasvi!$I$13)</f>
        <v>197.25446016631679</v>
      </c>
      <c r="CV82" s="27">
        <f ca="1">_xlfn.NORM.INV(RAND(),Satokasvi!$H$13,Satokasvi!$I$13)</f>
        <v>198.48825969897553</v>
      </c>
      <c r="CW82" s="27">
        <f ca="1">_xlfn.NORM.INV(RAND(),Satokasvi!$H$13,Satokasvi!$I$13)</f>
        <v>203.43067333635651</v>
      </c>
      <c r="CX82" s="27">
        <f ca="1">_xlfn.NORM.INV(RAND(),Satokasvi!$H$13,Satokasvi!$I$13)</f>
        <v>219.59473155807615</v>
      </c>
      <c r="CY82" s="27">
        <f ca="1">_xlfn.NORM.INV(RAND(),Satokasvi!$H$13,Satokasvi!$I$13)</f>
        <v>184.43966442065798</v>
      </c>
      <c r="CZ82" s="27">
        <f ca="1">_xlfn.NORM.INV(RAND(),Satokasvi!$H$13,Satokasvi!$I$13)</f>
        <v>189.16788771043312</v>
      </c>
      <c r="DB82" s="29">
        <f ca="1">(AB82*(CB82/1000)+(Satokasvi!$E$28-Satokasvi!$E$7))/(1+$C$13)^DB$61</f>
        <v>319.39822013165923</v>
      </c>
      <c r="DC82" s="29">
        <f ca="1">(AC82*(CC82/1000)+(Satokasvi!$E$28-Satokasvi!$E$7))/(1+$C$13)^DC$61</f>
        <v>193.36267727736518</v>
      </c>
      <c r="DD82" s="29">
        <f ca="1">(AD82*(CD82/1000)+(Satokasvi!$E$28-Satokasvi!$E$7))/(1+$C$13)^DD$61</f>
        <v>353.51937781650838</v>
      </c>
      <c r="DE82" s="29">
        <f ca="1">(AE82*(CE82/1000)+(Satokasvi!$E$28-Satokasvi!$E$7))/(1+$C$13)^DE$61</f>
        <v>265.68199155034068</v>
      </c>
      <c r="DF82" s="29">
        <f ca="1">(AF82*(CF82/1000)+(Satokasvi!$E$28-Satokasvi!$E$7))/(1+$C$13)^DF$61</f>
        <v>344.54643398118031</v>
      </c>
      <c r="DG82" s="29">
        <f ca="1">(AG82*(CG82/1000)+(Satokasvi!$E$28-Satokasvi!$E$7))/(1+$C$13)^DG$61</f>
        <v>381.4846309455574</v>
      </c>
      <c r="DH82" s="29">
        <f ca="1">(AH82*(CH82/1000)+(Satokasvi!$E$28-Satokasvi!$E$7))/(1+$C$13)^DH$61</f>
        <v>170.29024278099479</v>
      </c>
      <c r="DI82" s="29">
        <f ca="1">(AI82*(CI82/1000)+(Satokasvi!$E$28-Satokasvi!$E$7))/(1+$C$13)^DI$61</f>
        <v>210.96346738871347</v>
      </c>
      <c r="DJ82" s="29">
        <f ca="1">(AJ82*(CJ82/1000)+(Satokasvi!$E$28-Satokasvi!$E$7))/(1+$C$13)^DJ$61</f>
        <v>171.28530288565412</v>
      </c>
      <c r="DK82" s="29">
        <f ca="1">(AK82*(CK82/1000)+(Satokasvi!$E$28-Satokasvi!$E$7))/(1+$C$13)^DK$61</f>
        <v>280.46366512070705</v>
      </c>
      <c r="DL82" s="29">
        <f ca="1">(AL82*(CL82/1000)+(Satokasvi!$E$28-Satokasvi!$E$7))/(1+$C$13)^DL$61</f>
        <v>188.33479715287635</v>
      </c>
      <c r="DM82" s="29">
        <f ca="1">(AM82*(CM82/1000)+(Satokasvi!$E$28-Satokasvi!$E$7))/(1+$C$13)^DM$61</f>
        <v>428.12849530831238</v>
      </c>
      <c r="DN82" s="29">
        <f ca="1">(AN82*(CN82/1000)+(Satokasvi!$E$28-Satokasvi!$E$7))/(1+$C$13)^DN$61</f>
        <v>230.19966721960304</v>
      </c>
      <c r="DO82" s="29">
        <f ca="1">(AO82*(CO82/1000)+(Satokasvi!$E$28-Satokasvi!$E$7))/(1+$C$13)^DO$61</f>
        <v>168.46007731551208</v>
      </c>
      <c r="DP82" s="29">
        <f ca="1">(AP82*(CP82/1000)+(Satokasvi!$E$28-Satokasvi!$E$7))/(1+$C$13)^DP$61</f>
        <v>192.06261570891809</v>
      </c>
      <c r="DQ82" s="29">
        <f ca="1">(AQ82*(CQ82/1000)+(Satokasvi!$E$28-Satokasvi!$E$7))/(1+$C$13)^DQ$61</f>
        <v>232.92396027709796</v>
      </c>
      <c r="DR82" s="29">
        <f ca="1">(AR82*(CR82/1000)+(Satokasvi!$E$28-Satokasvi!$E$7))/(1+$C$13)^DR$61</f>
        <v>329.2012863582176</v>
      </c>
      <c r="DS82" s="29">
        <f ca="1">(AS82*(CS82/1000)+(Satokasvi!$E$28-Satokasvi!$E$7))/(1+$C$13)^DS$61</f>
        <v>101.93972478458886</v>
      </c>
      <c r="DT82" s="29">
        <f ca="1">(AT82*(CT82/1000)+(Satokasvi!$E$28-Satokasvi!$E$7))/(1+$C$13)^DT$61</f>
        <v>192.94549719234985</v>
      </c>
      <c r="DU82" s="29">
        <f ca="1">(AU82*(CU82/1000)+(Satokasvi!$E$28-Satokasvi!$E$7))/(1+$C$13)^DU$61</f>
        <v>211.76914167101131</v>
      </c>
      <c r="DV82" s="29">
        <f ca="1">(AV82*(CV82/1000)+(Satokasvi!$E$28-Satokasvi!$E$7))/(1+$C$13)^DV$61</f>
        <v>139.46780822531463</v>
      </c>
      <c r="DW82" s="29">
        <f ca="1">(AW82*(CW82/1000)+(Satokasvi!$E$28-Satokasvi!$E$7))/(1+$C$13)^DW$61</f>
        <v>193.52531755424062</v>
      </c>
      <c r="DX82" s="29">
        <f ca="1">(AX82*(CX82/1000)+(Satokasvi!$E$28-Satokasvi!$E$7))/(1+$C$13)^DX$61</f>
        <v>-182.91572118311976</v>
      </c>
      <c r="DY82" s="29">
        <f ca="1">(AY82*(CY82/1000)+(Satokasvi!$E$28-Satokasvi!$E$7))/(1+$C$13)^DY$61</f>
        <v>151.00144313741183</v>
      </c>
      <c r="DZ82" s="29">
        <f ca="1">(AZ82*(CZ82/1000)+(Satokasvi!$E$28-Satokasvi!$E$7))/(1+$C$13)^DZ$61</f>
        <v>178.21738062522269</v>
      </c>
      <c r="EB82" s="29">
        <f ca="1">IF(C$11="x",Toimenpiteet!$E$115,BB82*(CB82/1000)+(Satokasvi!$E$28-Satokasvi!$E$7)+IF(C$8="x",Toimenpiteet!$E$29,0)+IF(C$9="x",Toimenpiteet!$E$60,0)+IF(C$10="x",Toimenpiteet!$E$88,0))/(1+$C$13)^EB$61</f>
        <v>264.43031076697662</v>
      </c>
      <c r="EC82" s="29">
        <f ca="1">IF(D$11="x",Toimenpiteet!$E$115,BC82*(CC82/1000)+(Satokasvi!$E$28-Satokasvi!$E$7)+IF(D$8="x",Toimenpiteet!$E$29,0)+IF(D$9="x",Toimenpiteet!$E$60,0)+IF(D$10="x",Toimenpiteet!$E$88,0))/(1+$C$13)^EC$61</f>
        <v>174.78213783895029</v>
      </c>
      <c r="ED82" s="29">
        <f ca="1">IF(E$11="x",Toimenpiteet!$E$115,BD82*(CD82/1000)+(Satokasvi!$E$28-Satokasvi!$E$7)+IF(E$8="x",Toimenpiteet!$E$29,0)+IF(E$9="x",Toimenpiteet!$E$60,0)+IF(E$10="x",Toimenpiteet!$E$88,0))/(1+$C$13)^ED$61</f>
        <v>294.1771369750403</v>
      </c>
      <c r="EE82" s="29">
        <f ca="1">IF(F$11="x",Toimenpiteet!$E$115,BE82*(CE82/1000)+(Satokasvi!$E$28-Satokasvi!$E$7)+IF(F$8="x",Toimenpiteet!$E$29,0)+IF(F$9="x",Toimenpiteet!$E$60,0)+IF(F$10="x",Toimenpiteet!$E$88,0))/(1+$C$13)^EE$61</f>
        <v>231.56273363799951</v>
      </c>
      <c r="EF82" s="29">
        <f ca="1">IF(G$11="x",Toimenpiteet!$E$115,BF82*(CF82/1000)+(Satokasvi!$E$28-Satokasvi!$E$7)+IF(G$8="x",Toimenpiteet!$E$29,0)+IF(G$9="x",Toimenpiteet!$E$60,0)+IF(G$10="x",Toimenpiteet!$E$88,0))/(1+$C$13)^EF$61</f>
        <v>292.22406051205604</v>
      </c>
      <c r="EG82" s="29">
        <f ca="1">IF(H$11="x",Toimenpiteet!$E$115,BG82*(CG82/1000)+(Satokasvi!$E$28-Satokasvi!$E$7)+IF(H$8="x",Toimenpiteet!$E$29,0)+IF(H$9="x",Toimenpiteet!$E$60,0)+IF(H$10="x",Toimenpiteet!$E$88,0))/(1+$C$13)^EG$61</f>
        <v>318.71735465954248</v>
      </c>
      <c r="EH82" s="29">
        <f ca="1">IF(I$11="x",Toimenpiteet!$E$115,BH82*(CH82/1000)+(Satokasvi!$E$28-Satokasvi!$E$7)+IF(I$8="x",Toimenpiteet!$E$29,0)+IF(I$9="x",Toimenpiteet!$E$60,0)+IF(I$10="x",Toimenpiteet!$E$88,0))/(1+$C$13)^EH$61</f>
        <v>160.33233521060424</v>
      </c>
      <c r="EI82" s="29">
        <f ca="1">IF(J$11="x",Toimenpiteet!$E$115,BI82*(CI82/1000)+(Satokasvi!$E$28-Satokasvi!$E$7)+IF(J$8="x",Toimenpiteet!$E$29,0)+IF(J$9="x",Toimenpiteet!$E$60,0)+IF(J$10="x",Toimenpiteet!$E$88,0))/(1+$C$13)^EI$61</f>
        <v>189.66827326720218</v>
      </c>
      <c r="EJ82" s="29">
        <f ca="1">IF(K$11="x",Toimenpiteet!$E$115,BJ82*(CJ82/1000)+(Satokasvi!$E$28-Satokasvi!$E$7)+IF(K$8="x",Toimenpiteet!$E$29,0)+IF(K$9="x",Toimenpiteet!$E$60,0)+IF(K$10="x",Toimenpiteet!$E$88,0))/(1+$C$13)^EJ$61</f>
        <v>159.15471777750881</v>
      </c>
      <c r="EK82" s="29">
        <f ca="1">IF(L$11="x",Toimenpiteet!$E$115,BK82*(CK82/1000)+(Satokasvi!$E$28-Satokasvi!$E$7)+IF(L$8="x",Toimenpiteet!$E$29,0)+IF(L$9="x",Toimenpiteet!$E$60,0)+IF(L$10="x",Toimenpiteet!$E$88,0))/(1+$C$13)^EK$61</f>
        <v>239.59658156554258</v>
      </c>
      <c r="EL82" s="29">
        <f ca="1">IF(M$11="x",Toimenpiteet!$E$115,BL82*(CL82/1000)+(Satokasvi!$E$28-Satokasvi!$E$7)+IF(M$8="x",Toimenpiteet!$E$29,0)+IF(M$9="x",Toimenpiteet!$E$60,0)+IF(M$10="x",Toimenpiteet!$E$88,0))/(1+$C$13)^EL$61</f>
        <v>170.05103095249004</v>
      </c>
      <c r="EM82" s="29">
        <f ca="1">IF(N$11="x",Toimenpiteet!$E$115,BM82*(CM82/1000)+(Satokasvi!$E$28-Satokasvi!$E$7)+IF(N$8="x",Toimenpiteet!$E$29,0)+IF(N$9="x",Toimenpiteet!$E$60,0)+IF(N$10="x",Toimenpiteet!$E$88,0))/(1+$C$13)^EM$61</f>
        <v>347.88013151362486</v>
      </c>
      <c r="EN82" s="29">
        <f ca="1">IF(O$11="x",Toimenpiteet!$E$115,BN82*(CN82/1000)+(Satokasvi!$E$28-Satokasvi!$E$7)+IF(O$8="x",Toimenpiteet!$E$29,0)+IF(O$9="x",Toimenpiteet!$E$60,0)+IF(O$10="x",Toimenpiteet!$E$88,0))/(1+$C$13)^EN$61</f>
        <v>199.54360444881573</v>
      </c>
      <c r="EO82" s="29">
        <f ca="1">IF(P$11="x",Toimenpiteet!$E$115,BO82*(CO82/1000)+(Satokasvi!$E$28-Satokasvi!$E$7)+IF(P$8="x",Toimenpiteet!$E$29,0)+IF(P$9="x",Toimenpiteet!$E$60,0)+IF(P$10="x",Toimenpiteet!$E$88,0))/(1+$C$13)^EO$61</f>
        <v>152.71976266092491</v>
      </c>
      <c r="EP82" s="29">
        <f ca="1">IF(Q$11="x",Toimenpiteet!$E$115,BP82*(CP82/1000)+(Satokasvi!$E$28-Satokasvi!$E$7)+IF(Q$8="x",Toimenpiteet!$E$29,0)+IF(Q$9="x",Toimenpiteet!$E$60,0)+IF(Q$10="x",Toimenpiteet!$E$88,0))/(1+$C$13)^EP$61</f>
        <v>169.51662728978604</v>
      </c>
      <c r="EQ82" s="29">
        <f ca="1">IF(R$11="x",Toimenpiteet!$E$115,BQ82*(CQ82/1000)+(Satokasvi!$E$28-Satokasvi!$E$7)+IF(R$8="x",Toimenpiteet!$E$29,0)+IF(R$9="x",Toimenpiteet!$E$60,0)+IF(R$10="x",Toimenpiteet!$E$88,0))/(1+$C$13)^EQ$61</f>
        <v>199.19781487179472</v>
      </c>
      <c r="ER82" s="29">
        <f ca="1">IF(S$11="x",Toimenpiteet!$E$115,BR82*(CR82/1000)+(Satokasvi!$E$28-Satokasvi!$E$7)+IF(S$8="x",Toimenpiteet!$E$29,0)+IF(S$9="x",Toimenpiteet!$E$60,0)+IF(S$10="x",Toimenpiteet!$E$88,0))/(1+$C$13)^ER$61</f>
        <v>270.19738080123238</v>
      </c>
      <c r="ES82" s="29">
        <f ca="1">IF(T$11="x",Toimenpiteet!$E$115,BS82*(CS82/1000)+(Satokasvi!$E$28-Satokasvi!$E$7)+IF(T$8="x",Toimenpiteet!$E$29,0)+IF(T$9="x",Toimenpiteet!$E$60,0)+IF(T$10="x",Toimenpiteet!$E$88,0))/(1+$C$13)^ES$61</f>
        <v>100.11750446975587</v>
      </c>
      <c r="ET82" s="29">
        <f ca="1">IF(U$11="x",Toimenpiteet!$E$115,BT82*(CT82/1000)+(Satokasvi!$E$28-Satokasvi!$E$7)+IF(U$8="x",Toimenpiteet!$E$29,0)+IF(U$9="x",Toimenpiteet!$E$60,0)+IF(U$10="x",Toimenpiteet!$E$88,0))/(1+$C$13)^ET$61</f>
        <v>167.23154912937042</v>
      </c>
      <c r="EU82" s="29">
        <f ca="1">IF(V$11="x",Toimenpiteet!$E$115,BU82*(CU82/1000)+(Satokasvi!$E$28-Satokasvi!$E$7)+IF(V$8="x",Toimenpiteet!$E$29,0)+IF(V$9="x",Toimenpiteet!$E$60,0)+IF(V$10="x",Toimenpiteet!$E$88,0))/(1+$C$13)^EU$61</f>
        <v>180.57596109326801</v>
      </c>
      <c r="EV82" s="29">
        <f ca="1">IF(W$11="x",Toimenpiteet!$E$115,BV82*(CV82/1000)+(Satokasvi!$E$28-Satokasvi!$E$7)+IF(W$8="x",Toimenpiteet!$E$29,0)+IF(W$9="x",Toimenpiteet!$E$60,0)+IF(W$10="x",Toimenpiteet!$E$88,0))/(1+$C$13)^EV$61</f>
        <v>126.0339317769126</v>
      </c>
      <c r="EW82" s="29">
        <f ca="1">IF(X$11="x",Toimenpiteet!$E$115,BW82*(CW82/1000)+(Satokasvi!$E$28-Satokasvi!$E$7)+IF(X$8="x",Toimenpiteet!$E$29,0)+IF(X$9="x",Toimenpiteet!$E$60,0)+IF(X$10="x",Toimenpiteet!$E$88,0))/(1+$C$13)^EW$61</f>
        <v>165.6738249787096</v>
      </c>
      <c r="EX82" s="29">
        <f ca="1">IF(Y$11="x",Toimenpiteet!$E$115,BX82*(CX82/1000)+(Satokasvi!$E$28-Satokasvi!$E$7)+IF(Y$8="x",Toimenpiteet!$E$29,0)+IF(Y$9="x",Toimenpiteet!$E$60,0)+IF(Y$10="x",Toimenpiteet!$E$88,0))/(1+$C$13)^EX$61</f>
        <v>-115.47504946712741</v>
      </c>
      <c r="EY82" s="29">
        <f ca="1">IF(Z$11="x",Toimenpiteet!$E$115,BY82*(CY82/1000)+(Satokasvi!$E$28-Satokasvi!$E$7)+IF(Z$8="x",Toimenpiteet!$E$29,0)+IF(Z$9="x",Toimenpiteet!$E$60,0)+IF(Z$10="x",Toimenpiteet!$E$88,0))/(1+$C$13)^EY$61</f>
        <v>132.75321324981817</v>
      </c>
      <c r="EZ82" s="29">
        <f ca="1">IF(AA$11="x",Toimenpiteet!$E$115,BZ82*(CZ82/1000)+(Satokasvi!$E$28-Satokasvi!$E$7)+IF(AA$8="x",Toimenpiteet!$E$29,0)+IF(AA$9="x",Toimenpiteet!$E$60,0)+IF(AA$10="x",Toimenpiteet!$E$88,0))/(1+$C$13)^EZ$61</f>
        <v>152.44539575436144</v>
      </c>
      <c r="FA82" s="29"/>
      <c r="FB82" s="29">
        <f t="shared" ca="1" si="48"/>
        <v>319.39822013165923</v>
      </c>
      <c r="FC82" s="29">
        <f t="shared" ca="1" si="49"/>
        <v>512.76089740902444</v>
      </c>
      <c r="FD82" s="29">
        <f t="shared" ca="1" si="50"/>
        <v>866.28027522553282</v>
      </c>
      <c r="FE82" s="29">
        <f t="shared" ca="1" si="51"/>
        <v>1131.9622667758736</v>
      </c>
      <c r="FF82" s="29">
        <f t="shared" ca="1" si="52"/>
        <v>1476.5087007570539</v>
      </c>
      <c r="FG82" s="29">
        <f t="shared" ca="1" si="53"/>
        <v>1857.9933317026114</v>
      </c>
      <c r="FH82" s="29">
        <f t="shared" ca="1" si="54"/>
        <v>2028.2835744836061</v>
      </c>
      <c r="FI82" s="29">
        <f t="shared" ca="1" si="55"/>
        <v>2239.2470418723196</v>
      </c>
      <c r="FJ82" s="29">
        <f t="shared" ca="1" si="56"/>
        <v>2410.532344757974</v>
      </c>
      <c r="FK82" s="29">
        <f t="shared" ca="1" si="57"/>
        <v>2690.996009878681</v>
      </c>
      <c r="FL82" s="29">
        <f t="shared" ca="1" si="58"/>
        <v>2879.3308070315575</v>
      </c>
      <c r="FM82" s="29">
        <f t="shared" ca="1" si="59"/>
        <v>3307.4593023398697</v>
      </c>
      <c r="FN82" s="29">
        <f t="shared" ca="1" si="60"/>
        <v>3537.658969559473</v>
      </c>
      <c r="FO82" s="29">
        <f t="shared" ca="1" si="61"/>
        <v>3706.1190468749851</v>
      </c>
      <c r="FP82" s="29">
        <f t="shared" ca="1" si="62"/>
        <v>3898.1816625839033</v>
      </c>
      <c r="FQ82" s="29">
        <f t="shared" ca="1" si="63"/>
        <v>4131.1056228610014</v>
      </c>
      <c r="FR82" s="29">
        <f t="shared" ca="1" si="64"/>
        <v>4460.3069092192191</v>
      </c>
      <c r="FS82" s="29">
        <f t="shared" ca="1" si="65"/>
        <v>4562.2466340038081</v>
      </c>
      <c r="FT82" s="29">
        <f t="shared" ca="1" si="66"/>
        <v>4755.1921311961578</v>
      </c>
      <c r="FU82" s="29">
        <f t="shared" ca="1" si="67"/>
        <v>4966.9612728671691</v>
      </c>
      <c r="FV82" s="29">
        <f t="shared" ca="1" si="68"/>
        <v>5106.429081092484</v>
      </c>
      <c r="FW82" s="29">
        <f t="shared" ca="1" si="69"/>
        <v>5299.9543986467243</v>
      </c>
      <c r="FX82" s="29">
        <f t="shared" ca="1" si="70"/>
        <v>5117.0386774636045</v>
      </c>
      <c r="FY82" s="29">
        <f t="shared" ca="1" si="71"/>
        <v>5268.0401206010165</v>
      </c>
      <c r="FZ82" s="29">
        <f t="shared" ca="1" si="72"/>
        <v>5446.2575012262396</v>
      </c>
      <c r="GA82" s="29"/>
      <c r="GB82" s="29">
        <f t="shared" ca="1" si="73"/>
        <v>264.43031076697662</v>
      </c>
      <c r="GC82" s="29">
        <f t="shared" ca="1" si="74"/>
        <v>439.21244860592691</v>
      </c>
      <c r="GD82" s="29">
        <f t="shared" ca="1" si="23"/>
        <v>733.38958558096715</v>
      </c>
      <c r="GE82" s="29">
        <f t="shared" ca="1" si="24"/>
        <v>964.95231921896664</v>
      </c>
      <c r="GF82" s="29">
        <f t="shared" ca="1" si="25"/>
        <v>1257.1763797310227</v>
      </c>
      <c r="GG82" s="29">
        <f t="shared" ca="1" si="26"/>
        <v>1575.8937343905652</v>
      </c>
      <c r="GH82" s="29">
        <f t="shared" ca="1" si="27"/>
        <v>1736.2260696011695</v>
      </c>
      <c r="GI82" s="29">
        <f t="shared" ca="1" si="28"/>
        <v>1925.8943428683717</v>
      </c>
      <c r="GJ82" s="29">
        <f t="shared" ca="1" si="29"/>
        <v>2085.0490606458807</v>
      </c>
      <c r="GK82" s="29">
        <f t="shared" ca="1" si="30"/>
        <v>2324.6456422114234</v>
      </c>
      <c r="GL82" s="29">
        <f t="shared" ca="1" si="31"/>
        <v>2494.6966731639136</v>
      </c>
      <c r="GM82" s="29">
        <f t="shared" ca="1" si="32"/>
        <v>2842.5768046775383</v>
      </c>
      <c r="GN82" s="29">
        <f t="shared" ca="1" si="33"/>
        <v>3042.1204091263539</v>
      </c>
      <c r="GO82" s="29">
        <f t="shared" ca="1" si="34"/>
        <v>3194.8401717872789</v>
      </c>
      <c r="GP82" s="29">
        <f t="shared" ca="1" si="35"/>
        <v>3364.3567990770648</v>
      </c>
      <c r="GQ82" s="29">
        <f t="shared" ca="1" si="36"/>
        <v>3563.5546139488597</v>
      </c>
      <c r="GR82" s="29">
        <f t="shared" ca="1" si="37"/>
        <v>3833.7519947500923</v>
      </c>
      <c r="GS82" s="29">
        <f t="shared" ca="1" si="38"/>
        <v>3933.869499219848</v>
      </c>
      <c r="GT82" s="29">
        <f t="shared" ca="1" si="39"/>
        <v>4101.1010483492182</v>
      </c>
      <c r="GU82" s="29">
        <f t="shared" ca="1" si="40"/>
        <v>4281.6770094424865</v>
      </c>
      <c r="GV82" s="29">
        <f t="shared" ca="1" si="41"/>
        <v>4407.7109412193986</v>
      </c>
      <c r="GW82" s="29">
        <f t="shared" ca="1" si="42"/>
        <v>4573.3847661981081</v>
      </c>
      <c r="GX82" s="29">
        <f t="shared" ca="1" si="43"/>
        <v>4457.909716730981</v>
      </c>
      <c r="GY82" s="29">
        <f t="shared" ca="1" si="44"/>
        <v>4590.6629299807992</v>
      </c>
      <c r="GZ82" s="29">
        <f t="shared" ca="1" si="45"/>
        <v>4743.1083257351602</v>
      </c>
      <c r="HA82" s="29"/>
      <c r="HB82" s="29">
        <f t="shared" ca="1" si="76"/>
        <v>2690.996009878681</v>
      </c>
      <c r="HC82" s="29">
        <f t="shared" ca="1" si="75"/>
        <v>2324.6456422114234</v>
      </c>
      <c r="HE82" s="29">
        <f t="shared" ref="HE82:HE89" si="82">HE81</f>
        <v>-0.5</v>
      </c>
      <c r="HF82" s="29">
        <f>$HF$69</f>
        <v>-5.5555555555555552E-2</v>
      </c>
      <c r="HG82" s="14">
        <f>IF(C$11="x",0,Satokasvi!$H$6*(1+$HE82)*(1+_xlfn.XLOOKUP($HF82,$HF$67:$HF$76,HG$67:HG$76)))</f>
        <v>1740.2777777777778</v>
      </c>
      <c r="HH82" s="27">
        <f>IF(D$11="x",0,Satokasvi!$H$6*(1+$HE82)*(1+_xlfn.XLOOKUP($HF82,$HF$67:$HF$76,HH$67:HH$76)))</f>
        <v>1730.5555555555557</v>
      </c>
      <c r="HI82" s="27">
        <f>IF(E$11="x",0,Satokasvi!$H$6*(1+$HE82)*(1+_xlfn.XLOOKUP($HF82,$HF$67:$HF$76,HI$67:HI$76)))</f>
        <v>1720.8333333333335</v>
      </c>
      <c r="HJ82" s="27">
        <f>IF(F$11="x",0,Satokasvi!$H$6*(1+$HE82)*(1+_xlfn.XLOOKUP($HF82,$HF$67:$HF$76,HJ$67:HJ$76)))</f>
        <v>1711.1111111111111</v>
      </c>
      <c r="HK82" s="27">
        <f>IF(G$11="x",0,Satokasvi!$H$6*(1+$HE82)*(1+_xlfn.XLOOKUP($HF82,$HF$67:$HF$76,HK$67:HK$76)))</f>
        <v>1701.3888888888889</v>
      </c>
      <c r="HL82" s="27">
        <f>IF(H$11="x",0,Satokasvi!$H$6*(1+$HE82)*(1+_xlfn.XLOOKUP($HF82,$HF$67:$HF$76,HL$67:HL$76)))</f>
        <v>1691.6666666666667</v>
      </c>
      <c r="HM82" s="27">
        <f>IF(I$11="x",0,Satokasvi!$H$6*(1+$HE82)*(1+_xlfn.XLOOKUP($HF82,$HF$67:$HF$76,HM$67:HM$76)))</f>
        <v>1681.9444444444446</v>
      </c>
      <c r="HN82" s="27">
        <f>IF(J$11="x",0,Satokasvi!$H$6*(1+$HE82)*(1+_xlfn.XLOOKUP($HF82,$HF$67:$HF$76,HN$67:HN$76)))</f>
        <v>1672.2222222222224</v>
      </c>
      <c r="HO82" s="27">
        <f>IF(K$11="x",0,Satokasvi!$H$6*(1+$HE82)*(1+_xlfn.XLOOKUP($HF82,$HF$67:$HF$76,HO$67:HO$76)))</f>
        <v>1662.5</v>
      </c>
      <c r="HP82" s="27">
        <f>IF(L$11="x",0,Satokasvi!$H$6*(1+$HE82)*(1+_xlfn.XLOOKUP($HF82,$HF$67:$HF$76,HP$67:HP$76)))</f>
        <v>1652.7777777777778</v>
      </c>
      <c r="HQ82" s="27">
        <f>IF(M$11="x",0,Satokasvi!$H$6*(1+$HE82)*(1+_xlfn.XLOOKUP($HF82,$HF$67:$HF$76,HQ$67:HQ$76)))</f>
        <v>1652.7777777777778</v>
      </c>
      <c r="HR82" s="27">
        <f>IF(N$11="x",0,Satokasvi!$H$6*(1+$HE82)*(1+_xlfn.XLOOKUP($HF82,$HF$67:$HF$76,HR$67:HR$76)))</f>
        <v>1652.7777777777778</v>
      </c>
      <c r="HS82" s="27">
        <f>IF(O$11="x",0,Satokasvi!$H$6*(1+$HE82)*(1+_xlfn.XLOOKUP($HF82,$HF$67:$HF$76,HS$67:HS$76)))</f>
        <v>1652.7777777777778</v>
      </c>
      <c r="HT82" s="27">
        <f>IF(P$11="x",0,Satokasvi!$H$6*(1+$HE82)*(1+_xlfn.XLOOKUP($HF82,$HF$67:$HF$76,HT$67:HT$76)))</f>
        <v>1652.7777777777778</v>
      </c>
      <c r="HU82" s="27">
        <f>IF(Q$11="x",0,Satokasvi!$H$6*(1+$HE82)*(1+_xlfn.XLOOKUP($HF82,$HF$67:$HF$76,HU$67:HU$76)))</f>
        <v>1652.7777777777778</v>
      </c>
      <c r="HV82" s="27">
        <f>IF(R$11="x",0,Satokasvi!$H$6*(1+$HE82)*(1+_xlfn.XLOOKUP($HF82,$HF$67:$HF$76,HV$67:HV$76)))</f>
        <v>1652.7777777777778</v>
      </c>
      <c r="HW82" s="27">
        <f>IF(S$11="x",0,Satokasvi!$H$6*(1+$HE82)*(1+_xlfn.XLOOKUP($HF82,$HF$67:$HF$76,HW$67:HW$76)))</f>
        <v>1652.7777777777778</v>
      </c>
      <c r="HX82" s="27">
        <f>IF(T$11="x",0,Satokasvi!$H$6*(1+$HE82)*(1+_xlfn.XLOOKUP($HF82,$HF$67:$HF$76,HX$67:HX$76)))</f>
        <v>1652.7777777777778</v>
      </c>
      <c r="HY82" s="27">
        <f>IF(U$11="x",0,Satokasvi!$H$6*(1+$HE82)*(1+_xlfn.XLOOKUP($HF82,$HF$67:$HF$76,HY$67:HY$76)))</f>
        <v>1652.7777777777778</v>
      </c>
      <c r="HZ82" s="27">
        <f>IF(V$11="x",0,Satokasvi!$H$6*(1+$HE82)*(1+_xlfn.XLOOKUP($HF82,$HF$67:$HF$76,HZ$67:HZ$76)))</f>
        <v>1652.7777777777778</v>
      </c>
      <c r="IA82" s="27">
        <f>IF(W$11="x",0,Satokasvi!$H$6*(1+$HE82)*(1+_xlfn.XLOOKUP($HF82,$HF$67:$HF$76,IA$67:IA$76)))</f>
        <v>1652.7777777777778</v>
      </c>
      <c r="IB82" s="27">
        <f>IF(X$11="x",0,Satokasvi!$H$6*(1+$HE82)*(1+_xlfn.XLOOKUP($HF82,$HF$67:$HF$76,IB$67:IB$76)))</f>
        <v>1652.7777777777778</v>
      </c>
      <c r="IC82" s="27">
        <f>IF(Y$11="x",0,Satokasvi!$H$6*(1+$HE82)*(1+_xlfn.XLOOKUP($HF82,$HF$67:$HF$76,IC$67:IC$76)))</f>
        <v>1652.7777777777778</v>
      </c>
      <c r="ID82" s="27">
        <f>IF(Z$11="x",0,Satokasvi!$H$6*(1+$HE82)*(1+_xlfn.XLOOKUP($HF82,$HF$67:$HF$76,ID$67:ID$76)))</f>
        <v>1652.7777777777778</v>
      </c>
      <c r="IE82" s="27">
        <f>IF(AA$11="x",0,Satokasvi!$H$6*(1+$HE82)*(1+_xlfn.XLOOKUP($HF82,$HF$67:$HF$76,IE$67:IE$76)))</f>
        <v>1652.7777777777778</v>
      </c>
    </row>
    <row r="83" spans="2:239">
      <c r="B83" s="11">
        <f t="shared" ca="1" si="81"/>
        <v>0.90154680499773299</v>
      </c>
      <c r="C83" s="11">
        <f t="shared" ca="1" si="81"/>
        <v>0.45605677253551657</v>
      </c>
      <c r="D83" s="11">
        <f t="shared" ca="1" si="81"/>
        <v>0.38423097814157969</v>
      </c>
      <c r="E83" s="11">
        <f t="shared" ca="1" si="81"/>
        <v>0.5605274299419819</v>
      </c>
      <c r="F83" s="11">
        <f t="shared" ca="1" si="81"/>
        <v>0.6267198589491304</v>
      </c>
      <c r="G83" s="11">
        <f t="shared" ca="1" si="81"/>
        <v>0.67009048871826893</v>
      </c>
      <c r="H83" s="11">
        <f t="shared" ca="1" si="81"/>
        <v>6.0775241023113047E-2</v>
      </c>
      <c r="I83" s="11">
        <f t="shared" ca="1" si="81"/>
        <v>0.25371915529507949</v>
      </c>
      <c r="J83" s="11">
        <f t="shared" ca="1" si="81"/>
        <v>0.32970920001333437</v>
      </c>
      <c r="K83" s="11">
        <f t="shared" ca="1" si="81"/>
        <v>0.84560586305436725</v>
      </c>
      <c r="L83" s="11">
        <f t="shared" ca="1" si="81"/>
        <v>5.0889340125556015E-2</v>
      </c>
      <c r="M83" s="11">
        <f t="shared" ca="1" si="81"/>
        <v>0.23711722663997181</v>
      </c>
      <c r="N83" s="11">
        <f t="shared" ca="1" si="81"/>
        <v>0.75278820939531732</v>
      </c>
      <c r="O83" s="11">
        <f t="shared" ca="1" si="81"/>
        <v>0.14292378672454564</v>
      </c>
      <c r="P83" s="11">
        <f t="shared" ca="1" si="81"/>
        <v>0.5015951310628145</v>
      </c>
      <c r="Q83" s="11">
        <f t="shared" ca="1" si="81"/>
        <v>0.23375138442651622</v>
      </c>
      <c r="R83" s="11">
        <f t="shared" ca="1" si="80"/>
        <v>0.56792577564348556</v>
      </c>
      <c r="S83" s="11">
        <f t="shared" ca="1" si="80"/>
        <v>0.85541388230829363</v>
      </c>
      <c r="T83" s="11">
        <f t="shared" ca="1" si="80"/>
        <v>0.47673984258700575</v>
      </c>
      <c r="U83" s="11">
        <f t="shared" ca="1" si="80"/>
        <v>0.50597651115267173</v>
      </c>
      <c r="V83" s="11">
        <f t="shared" ca="1" si="80"/>
        <v>0.57087010449485309</v>
      </c>
      <c r="W83" s="11">
        <f t="shared" ca="1" si="80"/>
        <v>9.6893474905123789E-2</v>
      </c>
      <c r="X83" s="11">
        <f t="shared" ca="1" si="80"/>
        <v>0.28784324092253966</v>
      </c>
      <c r="Y83" s="11">
        <f t="shared" ca="1" si="80"/>
        <v>0.96003004819391036</v>
      </c>
      <c r="Z83" s="11">
        <f t="shared" ca="1" si="80"/>
        <v>6.660316067233818E-2</v>
      </c>
      <c r="AB83" s="5">
        <f ca="1">_xlfn.NORM.INV(B83,Satokasvi!$H$8,Satokasvi!$I$8)*_xlfn.BINOM.INV(1,(1-Satokasvi!$H$15),B83)</f>
        <v>3822.6039061850793</v>
      </c>
      <c r="AC83" s="5">
        <f ca="1">_xlfn.NORM.INV(C83,Satokasvi!$H$8,Satokasvi!$I$8)*_xlfn.BINOM.INV(1,(1-Satokasvi!$H$15),C83)</f>
        <v>3472.4067436670539</v>
      </c>
      <c r="AD83" s="5">
        <f ca="1">_xlfn.NORM.INV(D83,Satokasvi!$H$8,Satokasvi!$I$8)*_xlfn.BINOM.INV(1,(1-Satokasvi!$H$15),D83)</f>
        <v>3426.4031704094496</v>
      </c>
      <c r="AE83" s="5">
        <f ca="1">_xlfn.NORM.INV(E83,Satokasvi!$H$8,Satokasvi!$I$8)*_xlfn.BINOM.INV(1,(1-Satokasvi!$H$15),E83)</f>
        <v>3538.0766434984971</v>
      </c>
      <c r="AF83" s="5">
        <f ca="1">_xlfn.NORM.INV(F83,Satokasvi!$H$8,Satokasvi!$I$8)*_xlfn.BINOM.INV(1,(1-Satokasvi!$H$15),F83)</f>
        <v>3580.7945525074279</v>
      </c>
      <c r="AG83" s="5">
        <f ca="1">_xlfn.NORM.INV(G83,Satokasvi!$H$8,Satokasvi!$I$8)*_xlfn.BINOM.INV(1,(1-Satokasvi!$H$15),G83)</f>
        <v>3610.0407613984935</v>
      </c>
      <c r="AH83" s="5">
        <f ca="1">_xlfn.NORM.INV(H83,Satokasvi!$H$8,Satokasvi!$I$8)*_xlfn.BINOM.INV(1,(1-Satokasvi!$H$15),H83)</f>
        <v>3112.9254130290919</v>
      </c>
      <c r="AI83" s="5">
        <f ca="1">_xlfn.NORM.INV(I83,Satokasvi!$H$8,Satokasvi!$I$8)*_xlfn.BINOM.INV(1,(1-Satokasvi!$H$15),I83)</f>
        <v>3334.2920601146425</v>
      </c>
      <c r="AJ83" s="5">
        <f ca="1">_xlfn.NORM.INV(J83,Satokasvi!$H$8,Satokasvi!$I$8)*_xlfn.BINOM.INV(1,(1-Satokasvi!$H$15),J83)</f>
        <v>3389.8209268464143</v>
      </c>
      <c r="AK83" s="5">
        <f ca="1">_xlfn.NORM.INV(K83,Satokasvi!$H$8,Satokasvi!$I$8)*_xlfn.BINOM.INV(1,(1-Satokasvi!$H$15),K83)</f>
        <v>3754.4419731242838</v>
      </c>
      <c r="AL83" s="5">
        <f ca="1">_xlfn.NORM.INV(L83,Satokasvi!$H$8,Satokasvi!$I$8)*_xlfn.BINOM.INV(1,(1-Satokasvi!$H$15),L83)</f>
        <v>3090.9272278302988</v>
      </c>
      <c r="AM83" s="5">
        <f ca="1">_xlfn.NORM.INV(M83,Satokasvi!$H$8,Satokasvi!$I$8)*_xlfn.BINOM.INV(1,(1-Satokasvi!$H$15),M83)</f>
        <v>3321.0984131985206</v>
      </c>
      <c r="AN83" s="5">
        <f ca="1">_xlfn.NORM.INV(N83,Satokasvi!$H$8,Satokasvi!$I$8)*_xlfn.BINOM.INV(1,(1-Satokasvi!$H$15),N83)</f>
        <v>3670.8225121194496</v>
      </c>
      <c r="AO83" s="5">
        <f ca="1">_xlfn.NORM.INV(O83,Satokasvi!$H$8,Satokasvi!$I$8)*_xlfn.BINOM.INV(1,(1-Satokasvi!$H$15),O83)</f>
        <v>3233.1811944416222</v>
      </c>
      <c r="AP83" s="5">
        <f ca="1">_xlfn.NORM.INV(P83,Satokasvi!$H$8,Satokasvi!$I$8)*_xlfn.BINOM.INV(1,(1-Satokasvi!$H$15),P83)</f>
        <v>3500.9996028194323</v>
      </c>
      <c r="AQ83" s="5">
        <f ca="1">_xlfn.NORM.INV(Q83,Satokasvi!$H$8,Satokasvi!$I$8)*_xlfn.BINOM.INV(1,(1-Satokasvi!$H$15),Q83)</f>
        <v>3318.3629493930175</v>
      </c>
      <c r="AR83" s="5">
        <f ca="1">_xlfn.NORM.INV(R83,Satokasvi!$H$8,Satokasvi!$I$8)*_xlfn.BINOM.INV(1,(1-Satokasvi!$H$15),R83)</f>
        <v>3542.7739466871531</v>
      </c>
      <c r="AS83" s="5">
        <f ca="1">_xlfn.NORM.INV(S83,Satokasvi!$H$8,Satokasvi!$I$8)*_xlfn.BINOM.INV(1,(1-Satokasvi!$H$15),S83)</f>
        <v>3764.9848138158122</v>
      </c>
      <c r="AT83" s="5">
        <f ca="1">_xlfn.NORM.INV(T83,Satokasvi!$H$8,Satokasvi!$I$8)*_xlfn.BINOM.INV(1,(1-Satokasvi!$H$15),T83)</f>
        <v>3485.4155896874486</v>
      </c>
      <c r="AU83" s="5">
        <f ca="1">_xlfn.NORM.INV(U83,Satokasvi!$H$8,Satokasvi!$I$8)*_xlfn.BINOM.INV(1,(1-Satokasvi!$H$15),U83)</f>
        <v>3503.7453630590057</v>
      </c>
      <c r="AV83" s="5">
        <f ca="1">_xlfn.NORM.INV(V83,Satokasvi!$H$8,Satokasvi!$I$8)*_xlfn.BINOM.INV(1,(1-Satokasvi!$H$15),V83)</f>
        <v>3544.6474541827347</v>
      </c>
      <c r="AW83" s="5">
        <f ca="1">_xlfn.NORM.INV(W83,Satokasvi!$H$8,Satokasvi!$I$8)*_xlfn.BINOM.INV(1,(1-Satokasvi!$H$15),W83)</f>
        <v>3175.1356105275813</v>
      </c>
      <c r="AX83" s="5">
        <f ca="1">_xlfn.NORM.INV(X83,Satokasvi!$H$8,Satokasvi!$I$8)*_xlfn.BINOM.INV(1,(1-Satokasvi!$H$15),X83)</f>
        <v>3360.0758793107821</v>
      </c>
      <c r="AY83" s="5">
        <f ca="1">_xlfn.NORM.INV(Y83,Satokasvi!$H$8,Satokasvi!$I$8)*_xlfn.BINOM.INV(1,(1-Satokasvi!$H$15),Y83)</f>
        <v>3937.7587176893512</v>
      </c>
      <c r="AZ83" s="5">
        <f ca="1">_xlfn.NORM.INV(Z83,Satokasvi!$H$8,Satokasvi!$I$8)*_xlfn.BINOM.INV(1,(1-Satokasvi!$H$15),Z83)</f>
        <v>3124.6056865031019</v>
      </c>
      <c r="BB83" s="5">
        <f ca="1">IF(C$11="x",0,_xlfn.NORM.INV(B83,Satokasvi!$H$8,Satokasvi!$I$8)*IF(C$8="x",(1+Toimenpiteet!$C$7),1)*IF(C$9="x",(1+Toimenpiteet!$C$34),1)*(1+C$30)*_xlfn.BINOM.INV(1,(1-(Satokasvi!$H$15*(1+C$41))),B83))</f>
        <v>2771.5407361404295</v>
      </c>
      <c r="BC83" s="5">
        <f ca="1">IF(D$11="x",0,_xlfn.NORM.INV(C83,Satokasvi!$H$8,Satokasvi!$I$8)*IF(D$8="x",(1+Toimenpiteet!$C$7),1)*IF(D$9="x",(1+Toimenpiteet!$C$34),1)*(1+D$30)*_xlfn.BINOM.INV(1,(1-(Satokasvi!$H$15*(1+D$41))),C83))</f>
        <v>2535.1347154164432</v>
      </c>
      <c r="BD83" s="5">
        <f ca="1">IF(E$11="x",0,_xlfn.NORM.INV(D83,Satokasvi!$H$8,Satokasvi!$I$8)*IF(E$8="x",(1+Toimenpiteet!$C$7),1)*IF(E$9="x",(1+Toimenpiteet!$C$34),1)*(1+E$30)*_xlfn.BINOM.INV(1,(1-(Satokasvi!$H$15*(1+E$41))),D83))</f>
        <v>2518.8174986313948</v>
      </c>
      <c r="BE83" s="5">
        <f ca="1">IF(F$11="x",0,_xlfn.NORM.INV(E83,Satokasvi!$H$8,Satokasvi!$I$8)*IF(F$8="x",(1+Toimenpiteet!$C$7),1)*IF(F$9="x",(1+Toimenpiteet!$C$34),1)*(1+F$30)*_xlfn.BINOM.INV(1,(1-(Satokasvi!$H$15*(1+F$41))),E83))</f>
        <v>2618.7428084518478</v>
      </c>
      <c r="BF83" s="5">
        <f ca="1">IF(G$11="x",0,_xlfn.NORM.INV(F83,Satokasvi!$H$8,Satokasvi!$I$8)*IF(G$8="x",(1+Toimenpiteet!$C$7),1)*IF(G$9="x",(1+Toimenpiteet!$C$34),1)*(1+G$30)*_xlfn.BINOM.INV(1,(1-(Satokasvi!$H$15*(1+G$41))),F83))</f>
        <v>2668.4081005285352</v>
      </c>
      <c r="BG83" s="5">
        <f ca="1">IF(H$11="x",0,_xlfn.NORM.INV(G83,Satokasvi!$H$8,Satokasvi!$I$8)*IF(H$8="x",(1+Toimenpiteet!$C$7),1)*IF(H$9="x",(1+Toimenpiteet!$C$34),1)*(1+H$30)*_xlfn.BINOM.INV(1,(1-(Satokasvi!$H$15*(1+H$41))),G83))</f>
        <v>2690.2023753941571</v>
      </c>
      <c r="BH83" s="5">
        <f ca="1">IF(I$11="x",0,_xlfn.NORM.INV(H83,Satokasvi!$H$8,Satokasvi!$I$8)*IF(I$8="x",(1+Toimenpiteet!$C$7),1)*IF(I$9="x",(1+Toimenpiteet!$C$34),1)*(1+I$30)*_xlfn.BINOM.INV(1,(1-(Satokasvi!$H$15*(1+I$41))),H83))</f>
        <v>2319.7520177892793</v>
      </c>
      <c r="BI83" s="5">
        <f ca="1">IF(J$11="x",0,_xlfn.NORM.INV(I83,Satokasvi!$H$8,Satokasvi!$I$8)*IF(J$8="x",(1+Toimenpiteet!$C$7),1)*IF(J$9="x",(1+Toimenpiteet!$C$34),1)*(1+J$30)*_xlfn.BINOM.INV(1,(1-(Satokasvi!$H$15*(1+J$41))),I83))</f>
        <v>2484.7144431974316</v>
      </c>
      <c r="BJ83" s="5">
        <f ca="1">IF(K$11="x",0,_xlfn.NORM.INV(J83,Satokasvi!$H$8,Satokasvi!$I$8)*IF(K$8="x",(1+Toimenpiteet!$C$7),1)*IF(K$9="x",(1+Toimenpiteet!$C$34),1)*(1+K$30)*_xlfn.BINOM.INV(1,(1-(Satokasvi!$H$15*(1+K$41))),J83))</f>
        <v>2526.0945546859475</v>
      </c>
      <c r="BK83" s="5">
        <f ca="1">IF(L$11="x",0,_xlfn.NORM.INV(K83,Satokasvi!$H$8,Satokasvi!$I$8)*IF(L$8="x",(1+Toimenpiteet!$C$7),1)*IF(L$9="x",(1+Toimenpiteet!$C$34),1)*(1+L$30)*_xlfn.BINOM.INV(1,(1-(Satokasvi!$H$15*(1+L$41))),K83))</f>
        <v>2797.8101583722164</v>
      </c>
      <c r="BL83" s="5">
        <f ca="1">IF(M$11="x",0,_xlfn.NORM.INV(L83,Satokasvi!$H$8,Satokasvi!$I$8)*IF(M$8="x",(1+Toimenpiteet!$C$7),1)*IF(M$9="x",(1+Toimenpiteet!$C$34),1)*(1+M$30)*_xlfn.BINOM.INV(1,(1-(Satokasvi!$H$15*(1+M$41))),L83))</f>
        <v>2303.3589701791389</v>
      </c>
      <c r="BM83" s="5">
        <f ca="1">IF(N$11="x",0,_xlfn.NORM.INV(M83,Satokasvi!$H$8,Satokasvi!$I$8)*IF(N$8="x",(1+Toimenpiteet!$C$7),1)*IF(N$9="x",(1+Toimenpiteet!$C$34),1)*(1+N$30)*_xlfn.BINOM.INV(1,(1-(Satokasvi!$H$15*(1+N$41))),M83))</f>
        <v>2474.8825375155375</v>
      </c>
      <c r="BN83" s="5">
        <f ca="1">IF(O$11="x",0,_xlfn.NORM.INV(N83,Satokasvi!$H$8,Satokasvi!$I$8)*IF(O$8="x",(1+Toimenpiteet!$C$7),1)*IF(O$9="x",(1+Toimenpiteet!$C$34),1)*(1+O$30)*_xlfn.BINOM.INV(1,(1-(Satokasvi!$H$15*(1+O$41))),N83))</f>
        <v>2735.496936031414</v>
      </c>
      <c r="BO83" s="5">
        <f ca="1">IF(P$11="x",0,_xlfn.NORM.INV(O83,Satokasvi!$H$8,Satokasvi!$I$8)*IF(P$8="x",(1+Toimenpiteet!$C$7),1)*IF(P$9="x",(1+Toimenpiteet!$C$34),1)*(1+P$30)*_xlfn.BINOM.INV(1,(1-(Satokasvi!$H$15*(1+P$41))),O83))</f>
        <v>2409.3666260978971</v>
      </c>
      <c r="BP83" s="5">
        <f ca="1">IF(Q$11="x",0,_xlfn.NORM.INV(P83,Satokasvi!$H$8,Satokasvi!$I$8)*IF(Q$8="x",(1+Toimenpiteet!$C$7),1)*IF(Q$9="x",(1+Toimenpiteet!$C$34),1)*(1+Q$30)*_xlfn.BINOM.INV(1,(1-(Satokasvi!$H$15*(1+Q$41))),P83))</f>
        <v>2608.9449040210407</v>
      </c>
      <c r="BQ83" s="5">
        <f ca="1">IF(R$11="x",0,_xlfn.NORM.INV(Q83,Satokasvi!$H$8,Satokasvi!$I$8)*IF(R$8="x",(1+Toimenpiteet!$C$7),1)*IF(R$9="x",(1+Toimenpiteet!$C$34),1)*(1+R$30)*_xlfn.BINOM.INV(1,(1-(Satokasvi!$H$15*(1+R$41))),Q83))</f>
        <v>2472.8440698876766</v>
      </c>
      <c r="BR83" s="5">
        <f ca="1">IF(S$11="x",0,_xlfn.NORM.INV(R83,Satokasvi!$H$8,Satokasvi!$I$8)*IF(S$8="x",(1+Toimenpiteet!$C$7),1)*IF(S$9="x",(1+Toimenpiteet!$C$34),1)*(1+S$30)*_xlfn.BINOM.INV(1,(1-(Satokasvi!$H$15*(1+S$41))),R83))</f>
        <v>2640.0751450712664</v>
      </c>
      <c r="BS83" s="5">
        <f ca="1">IF(T$11="x",0,_xlfn.NORM.INV(S83,Satokasvi!$H$8,Satokasvi!$I$8)*IF(T$8="x",(1+Toimenpiteet!$C$7),1)*IF(T$9="x",(1+Toimenpiteet!$C$34),1)*(1+T$30)*_xlfn.BINOM.INV(1,(1-(Satokasvi!$H$15*(1+T$41))),S83))</f>
        <v>2805.6666832555434</v>
      </c>
      <c r="BT83" s="5">
        <f ca="1">IF(U$11="x",0,_xlfn.NORM.INV(T83,Satokasvi!$H$8,Satokasvi!$I$8)*IF(U$8="x",(1+Toimenpiteet!$C$7),1)*IF(U$9="x",(1+Toimenpiteet!$C$34),1)*(1+U$30)*_xlfn.BINOM.INV(1,(1-(Satokasvi!$H$15*(1+U$41))),T83))</f>
        <v>2597.3316974350864</v>
      </c>
      <c r="BU83" s="5">
        <f ca="1">IF(V$11="x",0,_xlfn.NORM.INV(U83,Satokasvi!$H$8,Satokasvi!$I$8)*IF(V$8="x",(1+Toimenpiteet!$C$7),1)*IF(V$9="x",(1+Toimenpiteet!$C$34),1)*(1+V$30)*_xlfn.BINOM.INV(1,(1-(Satokasvi!$H$15*(1+V$41))),U83))</f>
        <v>2610.9910445515711</v>
      </c>
      <c r="BV83" s="5">
        <f ca="1">IF(W$11="x",0,_xlfn.NORM.INV(V83,Satokasvi!$H$8,Satokasvi!$I$8)*IF(W$8="x",(1+Toimenpiteet!$C$7),1)*IF(W$9="x",(1+Toimenpiteet!$C$34),1)*(1+W$30)*_xlfn.BINOM.INV(1,(1-(Satokasvi!$H$15*(1+W$41))),V83))</f>
        <v>2641.4712828569736</v>
      </c>
      <c r="BW83" s="5">
        <f ca="1">IF(X$11="x",0,_xlfn.NORM.INV(W83,Satokasvi!$H$8,Satokasvi!$I$8)*IF(X$8="x",(1+Toimenpiteet!$C$7),1)*IF(X$9="x",(1+Toimenpiteet!$C$34),1)*(1+X$30)*_xlfn.BINOM.INV(1,(1-(Satokasvi!$H$15*(1+X$41))),W83))</f>
        <v>2366.1110569651537</v>
      </c>
      <c r="BX83" s="5">
        <f ca="1">IF(Y$11="x",0,_xlfn.NORM.INV(X83,Satokasvi!$H$8,Satokasvi!$I$8)*IF(Y$8="x",(1+Toimenpiteet!$C$7),1)*IF(Y$9="x",(1+Toimenpiteet!$C$34),1)*(1+Y$30)*_xlfn.BINOM.INV(1,(1-(Satokasvi!$H$15*(1+Y$41))),X83))</f>
        <v>2503.9285452623949</v>
      </c>
      <c r="BY83" s="5">
        <f ca="1">IF(Z$11="x",0,_xlfn.NORM.INV(Y83,Satokasvi!$H$8,Satokasvi!$I$8)*IF(Z$8="x",(1+Toimenpiteet!$C$7),1)*IF(Z$9="x",(1+Toimenpiteet!$C$34),1)*(1+Z$30)*_xlfn.BINOM.INV(1,(1-(Satokasvi!$H$15*(1+Z$41))),Y83))</f>
        <v>2934.4177964221044</v>
      </c>
      <c r="BZ83" s="5">
        <f ca="1">IF(AA$11="x",0,_xlfn.NORM.INV(Z83,Satokasvi!$H$8,Satokasvi!$I$8)*IF(AA$8="x",(1+Toimenpiteet!$C$7),1)*IF(AA$9="x",(1+Toimenpiteet!$C$34),1)*(1+AA$30)*_xlfn.BINOM.INV(1,(1-(Satokasvi!$H$15*(1+AA$41))),Z83))</f>
        <v>2328.4561575821117</v>
      </c>
      <c r="CB83" s="27">
        <f ca="1">_xlfn.NORM.INV(RAND(),Satokasvi!$H$13,Satokasvi!$I$13)</f>
        <v>154.76631317953456</v>
      </c>
      <c r="CC83" s="27">
        <f ca="1">_xlfn.NORM.INV(RAND(),Satokasvi!$H$13,Satokasvi!$I$13)</f>
        <v>254.8815661671174</v>
      </c>
      <c r="CD83" s="27">
        <f ca="1">_xlfn.NORM.INV(RAND(),Satokasvi!$H$13,Satokasvi!$I$13)</f>
        <v>193.51104443881309</v>
      </c>
      <c r="CE83" s="27">
        <f ca="1">_xlfn.NORM.INV(RAND(),Satokasvi!$H$13,Satokasvi!$I$13)</f>
        <v>123.04745679233515</v>
      </c>
      <c r="CF83" s="27">
        <f ca="1">_xlfn.NORM.INV(RAND(),Satokasvi!$H$13,Satokasvi!$I$13)</f>
        <v>230.4781200690349</v>
      </c>
      <c r="CG83" s="27">
        <f ca="1">_xlfn.NORM.INV(RAND(),Satokasvi!$H$13,Satokasvi!$I$13)</f>
        <v>247.46125813198123</v>
      </c>
      <c r="CH83" s="27">
        <f ca="1">_xlfn.NORM.INV(RAND(),Satokasvi!$H$13,Satokasvi!$I$13)</f>
        <v>221.40141845902471</v>
      </c>
      <c r="CI83" s="27">
        <f ca="1">_xlfn.NORM.INV(RAND(),Satokasvi!$H$13,Satokasvi!$I$13)</f>
        <v>169.34675977063569</v>
      </c>
      <c r="CJ83" s="27">
        <f ca="1">_xlfn.NORM.INV(RAND(),Satokasvi!$H$13,Satokasvi!$I$13)</f>
        <v>247.59436827788616</v>
      </c>
      <c r="CK83" s="27">
        <f ca="1">_xlfn.NORM.INV(RAND(),Satokasvi!$H$13,Satokasvi!$I$13)</f>
        <v>226.37388463471896</v>
      </c>
      <c r="CL83" s="27">
        <f ca="1">_xlfn.NORM.INV(RAND(),Satokasvi!$H$13,Satokasvi!$I$13)</f>
        <v>215.70102055495764</v>
      </c>
      <c r="CM83" s="27">
        <f ca="1">_xlfn.NORM.INV(RAND(),Satokasvi!$H$13,Satokasvi!$I$13)</f>
        <v>189.19805664365671</v>
      </c>
      <c r="CN83" s="27">
        <f ca="1">_xlfn.NORM.INV(RAND(),Satokasvi!$H$13,Satokasvi!$I$13)</f>
        <v>277.29850864590099</v>
      </c>
      <c r="CO83" s="27">
        <f ca="1">_xlfn.NORM.INV(RAND(),Satokasvi!$H$13,Satokasvi!$I$13)</f>
        <v>187.87176773684382</v>
      </c>
      <c r="CP83" s="27">
        <f ca="1">_xlfn.NORM.INV(RAND(),Satokasvi!$H$13,Satokasvi!$I$13)</f>
        <v>131.47877554845923</v>
      </c>
      <c r="CQ83" s="27">
        <f ca="1">_xlfn.NORM.INV(RAND(),Satokasvi!$H$13,Satokasvi!$I$13)</f>
        <v>103.77029860414164</v>
      </c>
      <c r="CR83" s="27">
        <f ca="1">_xlfn.NORM.INV(RAND(),Satokasvi!$H$13,Satokasvi!$I$13)</f>
        <v>140.69192766449771</v>
      </c>
      <c r="CS83" s="27">
        <f ca="1">_xlfn.NORM.INV(RAND(),Satokasvi!$H$13,Satokasvi!$I$13)</f>
        <v>210.47260196114425</v>
      </c>
      <c r="CT83" s="27">
        <f ca="1">_xlfn.NORM.INV(RAND(),Satokasvi!$H$13,Satokasvi!$I$13)</f>
        <v>147.60312412289124</v>
      </c>
      <c r="CU83" s="27">
        <f ca="1">_xlfn.NORM.INV(RAND(),Satokasvi!$H$13,Satokasvi!$I$13)</f>
        <v>235.79927659130126</v>
      </c>
      <c r="CV83" s="27">
        <f ca="1">_xlfn.NORM.INV(RAND(),Satokasvi!$H$13,Satokasvi!$I$13)</f>
        <v>146.58342923665819</v>
      </c>
      <c r="CW83" s="27">
        <f ca="1">_xlfn.NORM.INV(RAND(),Satokasvi!$H$13,Satokasvi!$I$13)</f>
        <v>257.63765569844793</v>
      </c>
      <c r="CX83" s="27">
        <f ca="1">_xlfn.NORM.INV(RAND(),Satokasvi!$H$13,Satokasvi!$I$13)</f>
        <v>177.00713273587618</v>
      </c>
      <c r="CY83" s="27">
        <f ca="1">_xlfn.NORM.INV(RAND(),Satokasvi!$H$13,Satokasvi!$I$13)</f>
        <v>206.20018140010777</v>
      </c>
      <c r="CZ83" s="27">
        <f ca="1">_xlfn.NORM.INV(RAND(),Satokasvi!$H$13,Satokasvi!$I$13)</f>
        <v>213.46968743682677</v>
      </c>
      <c r="DB83" s="29">
        <f ca="1">(AB83*(CB83/1000)+(Satokasvi!$E$28-Satokasvi!$E$7))/(1+$C$13)^DB$61</f>
        <v>223.89350806403127</v>
      </c>
      <c r="DC83" s="29">
        <f ca="1">(AC83*(CC83/1000)+(Satokasvi!$E$28-Satokasvi!$E$7))/(1+$C$13)^DC$61</f>
        <v>493.96971363476177</v>
      </c>
      <c r="DD83" s="29">
        <f ca="1">(AD83*(CD83/1000)+(Satokasvi!$E$28-Satokasvi!$E$7))/(1+$C$13)^DD$61</f>
        <v>276.41566116183918</v>
      </c>
      <c r="DE83" s="29">
        <f ca="1">(AE83*(CE83/1000)+(Satokasvi!$E$28-Satokasvi!$E$7))/(1+$C$13)^DE$61</f>
        <v>66.060196293666991</v>
      </c>
      <c r="DF83" s="29">
        <f ca="1">(AF83*(CF83/1000)+(Satokasvi!$E$28-Satokasvi!$E$7))/(1+$C$13)^DF$61</f>
        <v>400.50477027678414</v>
      </c>
      <c r="DG83" s="29">
        <f ca="1">(AG83*(CG83/1000)+(Satokasvi!$E$28-Satokasvi!$E$7))/(1+$C$13)^DG$61</f>
        <v>445.8307481765122</v>
      </c>
      <c r="DH83" s="29">
        <f ca="1">(AH83*(CH83/1000)+(Satokasvi!$E$28-Satokasvi!$E$7))/(1+$C$13)^DH$61</f>
        <v>266.86159550874339</v>
      </c>
      <c r="DI83" s="29">
        <f ca="1">(AI83*(CI83/1000)+(Satokasvi!$E$28-Satokasvi!$E$7))/(1+$C$13)^DI$61</f>
        <v>160.76441929090481</v>
      </c>
      <c r="DJ83" s="29">
        <f ca="1">(AJ83*(CJ83/1000)+(Satokasvi!$E$28-Satokasvi!$E$7))/(1+$C$13)^DJ$61</f>
        <v>366.57756067148887</v>
      </c>
      <c r="DK83" s="29">
        <f ca="1">(AK83*(CK83/1000)+(Satokasvi!$E$28-Satokasvi!$E$7))/(1+$C$13)^DK$61</f>
        <v>363.79318059237232</v>
      </c>
      <c r="DL83" s="29">
        <f ca="1">(AL83*(CL83/1000)+(Satokasvi!$E$28-Satokasvi!$E$7))/(1+$C$13)^DL$61</f>
        <v>220.85585678098127</v>
      </c>
      <c r="DM83" s="29">
        <f ca="1">(AM83*(CM83/1000)+(Satokasvi!$E$28-Satokasvi!$E$7))/(1+$C$13)^DM$61</f>
        <v>187.51066056445643</v>
      </c>
      <c r="DN83" s="29">
        <f ca="1">(AN83*(CN83/1000)+(Satokasvi!$E$28-Satokasvi!$E$7))/(1+$C$13)^DN$61</f>
        <v>447.32620170533789</v>
      </c>
      <c r="DO83" s="29">
        <f ca="1">(AO83*(CO83/1000)+(Satokasvi!$E$28-Satokasvi!$E$7))/(1+$C$13)^DO$61</f>
        <v>162.9149414173578</v>
      </c>
      <c r="DP83" s="29">
        <f ca="1">(AP83*(CP83/1000)+(Satokasvi!$E$28-Satokasvi!$E$7))/(1+$C$13)^DP$61</f>
        <v>63.741474896190887</v>
      </c>
      <c r="DQ83" s="29">
        <f ca="1">(AQ83*(CQ83/1000)+(Satokasvi!$E$28-Satokasvi!$E$7))/(1+$C$13)^DQ$61</f>
        <v>-10.377278646628037</v>
      </c>
      <c r="DR83" s="29">
        <f ca="1">(AR83*(CR83/1000)+(Satokasvi!$E$28-Satokasvi!$E$7))/(1+$C$13)^DR$61</f>
        <v>83.153276294483646</v>
      </c>
      <c r="DS83" s="29">
        <f ca="1">(AS83*(CS83/1000)+(Satokasvi!$E$28-Satokasvi!$E$7))/(1+$C$13)^DS$61</f>
        <v>253.41739415809704</v>
      </c>
      <c r="DT83" s="29">
        <f ca="1">(AT83*(CT83/1000)+(Satokasvi!$E$28-Satokasvi!$E$7))/(1+$C$13)^DT$61</f>
        <v>87.515084213826327</v>
      </c>
      <c r="DU83" s="29">
        <f ca="1">(AU83*(CU83/1000)+(Satokasvi!$E$28-Satokasvi!$E$7))/(1+$C$13)^DU$61</f>
        <v>257.5592317017979</v>
      </c>
      <c r="DV83" s="29">
        <f ca="1">(AV83*(CV83/1000)+(Satokasvi!$E$28-Satokasvi!$E$7))/(1+$C$13)^DV$61</f>
        <v>85.248100854997475</v>
      </c>
      <c r="DW83" s="29">
        <f ca="1">(AW83*(CW83/1000)+(Satokasvi!$E$28-Satokasvi!$E$7))/(1+$C$13)^DW$61</f>
        <v>238.52287570049063</v>
      </c>
      <c r="DX83" s="29">
        <f ca="1">(AX83*(CX83/1000)+(Satokasvi!$E$28-Satokasvi!$E$7))/(1+$C$13)^DX$61</f>
        <v>118.44294428134347</v>
      </c>
      <c r="DY83" s="29">
        <f ca="1">(AY83*(CY83/1000)+(Satokasvi!$E$28-Satokasvi!$E$7))/(1+$C$13)^DY$61</f>
        <v>221.84566575837061</v>
      </c>
      <c r="DZ83" s="29">
        <f ca="1">(AZ83*(CZ83/1000)+(Satokasvi!$E$28-Satokasvi!$E$7))/(1+$C$13)^DZ$61</f>
        <v>146.15141124908399</v>
      </c>
      <c r="EB83" s="29">
        <f ca="1">IF(C$11="x",Toimenpiteet!$E$115,BB83*(CB83/1000)+(Satokasvi!$E$28-Satokasvi!$E$7)+IF(C$8="x",Toimenpiteet!$E$29,0)+IF(C$9="x",Toimenpiteet!$E$60,0)+IF(C$10="x",Toimenpiteet!$E$88,0))/(1+$C$13)^EB$61</f>
        <v>195.18557432946358</v>
      </c>
      <c r="EC83" s="29">
        <f ca="1">IF(D$11="x",Toimenpiteet!$E$115,BC83*(CC83/1000)+(Satokasvi!$E$28-Satokasvi!$E$7)+IF(D$8="x",Toimenpiteet!$E$29,0)+IF(D$9="x",Toimenpiteet!$E$60,0)+IF(D$10="x",Toimenpiteet!$E$88,0))/(1+$C$13)^EC$61</f>
        <v>394.24932294275851</v>
      </c>
      <c r="ED83" s="29">
        <f ca="1">IF(E$11="x",Toimenpiteet!$E$115,BD83*(CD83/1000)+(Satokasvi!$E$28-Satokasvi!$E$7)+IF(E$8="x",Toimenpiteet!$E$29,0)+IF(E$9="x",Toimenpiteet!$E$60,0)+IF(E$10="x",Toimenpiteet!$E$88,0))/(1+$C$13)^ED$61</f>
        <v>237.49665278785997</v>
      </c>
      <c r="EE83" s="29">
        <f ca="1">IF(F$11="x",Toimenpiteet!$E$115,BE83*(CE83/1000)+(Satokasvi!$E$28-Satokasvi!$E$7)+IF(F$8="x",Toimenpiteet!$E$29,0)+IF(F$9="x",Toimenpiteet!$E$60,0)+IF(F$10="x",Toimenpiteet!$E$88,0))/(1+$C$13)^EE$61</f>
        <v>83.810665660819822</v>
      </c>
      <c r="EF83" s="29">
        <f ca="1">IF(G$11="x",Toimenpiteet!$E$115,BF83*(CF83/1000)+(Satokasvi!$E$28-Satokasvi!$E$7)+IF(G$8="x",Toimenpiteet!$E$29,0)+IF(G$9="x",Toimenpiteet!$E$60,0)+IF(G$10="x",Toimenpiteet!$E$88,0))/(1+$C$13)^EF$61</f>
        <v>333.92421271954015</v>
      </c>
      <c r="EG83" s="29">
        <f ca="1">IF(H$11="x",Toimenpiteet!$E$115,BG83*(CG83/1000)+(Satokasvi!$E$28-Satokasvi!$E$7)+IF(H$8="x",Toimenpiteet!$E$29,0)+IF(H$9="x",Toimenpiteet!$E$60,0)+IF(H$10="x",Toimenpiteet!$E$88,0))/(1+$C$13)^EG$61</f>
        <v>366.66808122005</v>
      </c>
      <c r="EH83" s="29">
        <f ca="1">IF(I$11="x",Toimenpiteet!$E$115,BH83*(CH83/1000)+(Satokasvi!$E$28-Satokasvi!$E$7)+IF(I$8="x",Toimenpiteet!$E$29,0)+IF(I$9="x",Toimenpiteet!$E$60,0)+IF(I$10="x",Toimenpiteet!$E$88,0))/(1+$C$13)^EH$61</f>
        <v>232.29730726332255</v>
      </c>
      <c r="EI83" s="29">
        <f ca="1">IF(J$11="x",Toimenpiteet!$E$115,BI83*(CI83/1000)+(Satokasvi!$E$28-Satokasvi!$E$7)+IF(J$8="x",Toimenpiteet!$E$29,0)+IF(J$9="x",Toimenpiteet!$E$60,0)+IF(J$10="x",Toimenpiteet!$E$88,0))/(1+$C$13)^EI$61</f>
        <v>152.25994262471525</v>
      </c>
      <c r="EJ83" s="29">
        <f ca="1">IF(K$11="x",Toimenpiteet!$E$115,BJ83*(CJ83/1000)+(Satokasvi!$E$28-Satokasvi!$E$7)+IF(K$8="x",Toimenpiteet!$E$29,0)+IF(K$9="x",Toimenpiteet!$E$60,0)+IF(K$10="x",Toimenpiteet!$E$88,0))/(1+$C$13)^EJ$61</f>
        <v>304.68650827951279</v>
      </c>
      <c r="EK83" s="29">
        <f ca="1">IF(L$11="x",Toimenpiteet!$E$115,BK83*(CK83/1000)+(Satokasvi!$E$28-Satokasvi!$E$7)+IF(L$8="x",Toimenpiteet!$E$29,0)+IF(L$9="x",Toimenpiteet!$E$60,0)+IF(L$10="x",Toimenpiteet!$E$88,0))/(1+$C$13)^EK$61</f>
        <v>301.69373649502757</v>
      </c>
      <c r="EL83" s="29">
        <f ca="1">IF(M$11="x",Toimenpiteet!$E$115,BL83*(CL83/1000)+(Satokasvi!$E$28-Satokasvi!$E$7)+IF(M$8="x",Toimenpiteet!$E$29,0)+IF(M$9="x",Toimenpiteet!$E$60,0)+IF(M$10="x",Toimenpiteet!$E$88,0))/(1+$C$13)^EL$61</f>
        <v>194.28572458735388</v>
      </c>
      <c r="EM83" s="29">
        <f ca="1">IF(N$11="x",Toimenpiteet!$E$115,BM83*(CM83/1000)+(Satokasvi!$E$28-Satokasvi!$E$7)+IF(N$8="x",Toimenpiteet!$E$29,0)+IF(N$9="x",Toimenpiteet!$E$60,0)+IF(N$10="x",Toimenpiteet!$E$88,0))/(1+$C$13)^EM$61</f>
        <v>168.57172106250343</v>
      </c>
      <c r="EN83" s="29">
        <f ca="1">IF(O$11="x",Toimenpiteet!$E$115,BN83*(CN83/1000)+(Satokasvi!$E$28-Satokasvi!$E$7)+IF(O$8="x",Toimenpiteet!$E$29,0)+IF(O$9="x",Toimenpiteet!$E$60,0)+IF(O$10="x",Toimenpiteet!$E$88,0))/(1+$C$13)^EN$61</f>
        <v>361.34629794758536</v>
      </c>
      <c r="EO83" s="29">
        <f ca="1">IF(P$11="x",Toimenpiteet!$E$115,BO83*(CO83/1000)+(Satokasvi!$E$28-Satokasvi!$E$7)+IF(P$8="x",Toimenpiteet!$E$29,0)+IF(P$9="x",Toimenpiteet!$E$60,0)+IF(P$10="x",Toimenpiteet!$E$88,0))/(1+$C$13)^EO$61</f>
        <v>148.58752738962039</v>
      </c>
      <c r="EP83" s="29">
        <f ca="1">IF(Q$11="x",Toimenpiteet!$E$115,BP83*(CP83/1000)+(Satokasvi!$E$28-Satokasvi!$E$7)+IF(Q$8="x",Toimenpiteet!$E$29,0)+IF(Q$9="x",Toimenpiteet!$E$60,0)+IF(Q$10="x",Toimenpiteet!$E$88,0))/(1+$C$13)^EP$61</f>
        <v>73.891713156141719</v>
      </c>
      <c r="EQ83" s="29">
        <f ca="1">IF(R$11="x",Toimenpiteet!$E$115,BQ83*(CQ83/1000)+(Satokasvi!$E$28-Satokasvi!$E$7)+IF(R$8="x",Toimenpiteet!$E$29,0)+IF(R$9="x",Toimenpiteet!$E$60,0)+IF(R$10="x",Toimenpiteet!$E$88,0))/(1+$C$13)^EQ$61</f>
        <v>17.889731625834045</v>
      </c>
      <c r="ER83" s="29">
        <f ca="1">IF(S$11="x",Toimenpiteet!$E$115,BR83*(CR83/1000)+(Satokasvi!$E$28-Satokasvi!$E$7)+IF(S$8="x",Toimenpiteet!$E$29,0)+IF(S$9="x",Toimenpiteet!$E$60,0)+IF(S$10="x",Toimenpiteet!$E$88,0))/(1+$C$13)^ER$61</f>
        <v>86.842403701737837</v>
      </c>
      <c r="ES83" s="29">
        <f ca="1">IF(T$11="x",Toimenpiteet!$E$115,BS83*(CS83/1000)+(Satokasvi!$E$28-Satokasvi!$E$7)+IF(T$8="x",Toimenpiteet!$E$29,0)+IF(T$9="x",Toimenpiteet!$E$60,0)+IF(T$10="x",Toimenpiteet!$E$88,0))/(1+$C$13)^ES$61</f>
        <v>212.99866368689416</v>
      </c>
      <c r="ET83" s="29">
        <f ca="1">IF(U$11="x",Toimenpiteet!$E$115,BT83*(CT83/1000)+(Satokasvi!$E$28-Satokasvi!$E$7)+IF(U$8="x",Toimenpiteet!$E$29,0)+IF(U$9="x",Toimenpiteet!$E$60,0)+IF(U$10="x",Toimenpiteet!$E$88,0))/(1+$C$13)^ET$61</f>
        <v>88.664805377774655</v>
      </c>
      <c r="EU83" s="29">
        <f ca="1">IF(V$11="x",Toimenpiteet!$E$115,BU83*(CU83/1000)+(Satokasvi!$E$28-Satokasvi!$E$7)+IF(V$8="x",Toimenpiteet!$E$29,0)+IF(V$9="x",Toimenpiteet!$E$60,0)+IF(V$10="x",Toimenpiteet!$E$88,0))/(1+$C$13)^EU$61</f>
        <v>214.69873618421019</v>
      </c>
      <c r="EV83" s="29">
        <f ca="1">IF(W$11="x",Toimenpiteet!$E$115,BV83*(CV83/1000)+(Satokasvi!$E$28-Satokasvi!$E$7)+IF(W$8="x",Toimenpiteet!$E$29,0)+IF(W$9="x",Toimenpiteet!$E$60,0)+IF(W$10="x",Toimenpiteet!$E$88,0))/(1+$C$13)^EV$61</f>
        <v>85.629405844552267</v>
      </c>
      <c r="EW83" s="29">
        <f ca="1">IF(X$11="x",Toimenpiteet!$E$115,BW83*(CW83/1000)+(Satokasvi!$E$28-Satokasvi!$E$7)+IF(X$8="x",Toimenpiteet!$E$29,0)+IF(X$9="x",Toimenpiteet!$E$60,0)+IF(X$10="x",Toimenpiteet!$E$88,0))/(1+$C$13)^EW$61</f>
        <v>199.20600530929508</v>
      </c>
      <c r="EX83" s="29">
        <f ca="1">IF(Y$11="x",Toimenpiteet!$E$115,BX83*(CX83/1000)+(Satokasvi!$E$28-Satokasvi!$E$7)+IF(Y$8="x",Toimenpiteet!$E$29,0)+IF(Y$9="x",Toimenpiteet!$E$60,0)+IF(Y$10="x",Toimenpiteet!$E$88,0))/(1+$C$13)^EX$61</f>
        <v>109.09742803699061</v>
      </c>
      <c r="EY83" s="29">
        <f ca="1">IF(Z$11="x",Toimenpiteet!$E$115,BY83*(CY83/1000)+(Satokasvi!$E$28-Satokasvi!$E$7)+IF(Z$8="x",Toimenpiteet!$E$29,0)+IF(Z$9="x",Toimenpiteet!$E$60,0)+IF(Z$10="x",Toimenpiteet!$E$88,0))/(1+$C$13)^EY$61</f>
        <v>185.54632794695664</v>
      </c>
      <c r="EZ83" s="29">
        <f ca="1">IF(AA$11="x",Toimenpiteet!$E$115,BZ83*(CZ83/1000)+(Satokasvi!$E$28-Satokasvi!$E$7)+IF(AA$8="x",Toimenpiteet!$E$29,0)+IF(AA$9="x",Toimenpiteet!$E$60,0)+IF(AA$10="x",Toimenpiteet!$E$88,0))/(1+$C$13)^EZ$61</f>
        <v>128.54983537526294</v>
      </c>
      <c r="FA83" s="29"/>
      <c r="FB83" s="29">
        <f t="shared" ca="1" si="48"/>
        <v>223.89350806403127</v>
      </c>
      <c r="FC83" s="29">
        <f t="shared" ca="1" si="49"/>
        <v>717.86322169879304</v>
      </c>
      <c r="FD83" s="29">
        <f t="shared" ca="1" si="50"/>
        <v>994.27888286063217</v>
      </c>
      <c r="FE83" s="29">
        <f t="shared" ca="1" si="51"/>
        <v>1060.3390791542993</v>
      </c>
      <c r="FF83" s="29">
        <f t="shared" ca="1" si="52"/>
        <v>1460.8438494310835</v>
      </c>
      <c r="FG83" s="29">
        <f t="shared" ca="1" si="53"/>
        <v>1906.6745976075958</v>
      </c>
      <c r="FH83" s="29">
        <f t="shared" ca="1" si="54"/>
        <v>2173.5361931163393</v>
      </c>
      <c r="FI83" s="29">
        <f t="shared" ca="1" si="55"/>
        <v>2334.300612407244</v>
      </c>
      <c r="FJ83" s="29">
        <f t="shared" ca="1" si="56"/>
        <v>2700.8781730787327</v>
      </c>
      <c r="FK83" s="29">
        <f t="shared" ca="1" si="57"/>
        <v>3064.671353671105</v>
      </c>
      <c r="FL83" s="29">
        <f t="shared" ca="1" si="58"/>
        <v>3285.5272104520864</v>
      </c>
      <c r="FM83" s="29">
        <f t="shared" ca="1" si="59"/>
        <v>3473.0378710165428</v>
      </c>
      <c r="FN83" s="29">
        <f t="shared" ca="1" si="60"/>
        <v>3920.3640727218808</v>
      </c>
      <c r="FO83" s="29">
        <f t="shared" ca="1" si="61"/>
        <v>4083.2790141392388</v>
      </c>
      <c r="FP83" s="29">
        <f t="shared" ca="1" si="62"/>
        <v>4147.0204890354298</v>
      </c>
      <c r="FQ83" s="29">
        <f t="shared" ca="1" si="63"/>
        <v>4136.6432103888019</v>
      </c>
      <c r="FR83" s="29">
        <f t="shared" ca="1" si="64"/>
        <v>4219.7964866832854</v>
      </c>
      <c r="FS83" s="29">
        <f t="shared" ca="1" si="65"/>
        <v>4473.213880841382</v>
      </c>
      <c r="FT83" s="29">
        <f t="shared" ca="1" si="66"/>
        <v>4560.7289650552084</v>
      </c>
      <c r="FU83" s="29">
        <f t="shared" ca="1" si="67"/>
        <v>4818.2881967570065</v>
      </c>
      <c r="FV83" s="29">
        <f t="shared" ca="1" si="68"/>
        <v>4903.5362976120041</v>
      </c>
      <c r="FW83" s="29">
        <f t="shared" ca="1" si="69"/>
        <v>5142.0591733124947</v>
      </c>
      <c r="FX83" s="29">
        <f t="shared" ca="1" si="70"/>
        <v>5260.5021175938382</v>
      </c>
      <c r="FY83" s="29">
        <f t="shared" ca="1" si="71"/>
        <v>5482.3477833522084</v>
      </c>
      <c r="FZ83" s="29">
        <f t="shared" ca="1" si="72"/>
        <v>5628.4991946012924</v>
      </c>
      <c r="GA83" s="29"/>
      <c r="GB83" s="29">
        <f t="shared" ca="1" si="73"/>
        <v>195.18557432946358</v>
      </c>
      <c r="GC83" s="29">
        <f t="shared" ca="1" si="74"/>
        <v>589.43489727222209</v>
      </c>
      <c r="GD83" s="29">
        <f t="shared" ca="1" si="23"/>
        <v>826.93155006008203</v>
      </c>
      <c r="GE83" s="29">
        <f t="shared" ca="1" si="24"/>
        <v>910.74221572090187</v>
      </c>
      <c r="GF83" s="29">
        <f t="shared" ca="1" si="25"/>
        <v>1244.6664284404419</v>
      </c>
      <c r="GG83" s="29">
        <f t="shared" ca="1" si="26"/>
        <v>1611.3345096604919</v>
      </c>
      <c r="GH83" s="29">
        <f t="shared" ca="1" si="27"/>
        <v>1843.6318169238145</v>
      </c>
      <c r="GI83" s="29">
        <f t="shared" ca="1" si="28"/>
        <v>1995.8917595485298</v>
      </c>
      <c r="GJ83" s="29">
        <f t="shared" ca="1" si="29"/>
        <v>2300.5782678280425</v>
      </c>
      <c r="GK83" s="29">
        <f t="shared" ca="1" si="30"/>
        <v>2602.2720043230702</v>
      </c>
      <c r="GL83" s="29">
        <f t="shared" ca="1" si="31"/>
        <v>2796.557728910424</v>
      </c>
      <c r="GM83" s="29">
        <f t="shared" ca="1" si="32"/>
        <v>2965.1294499729274</v>
      </c>
      <c r="GN83" s="29">
        <f t="shared" ca="1" si="33"/>
        <v>3326.4757479205127</v>
      </c>
      <c r="GO83" s="29">
        <f t="shared" ca="1" si="34"/>
        <v>3475.0632753101331</v>
      </c>
      <c r="GP83" s="29">
        <f t="shared" ca="1" si="35"/>
        <v>3548.9549884662747</v>
      </c>
      <c r="GQ83" s="29">
        <f t="shared" ca="1" si="36"/>
        <v>3566.8447200921087</v>
      </c>
      <c r="GR83" s="29">
        <f t="shared" ca="1" si="37"/>
        <v>3653.6871237938467</v>
      </c>
      <c r="GS83" s="29">
        <f t="shared" ca="1" si="38"/>
        <v>3866.6857874807411</v>
      </c>
      <c r="GT83" s="29">
        <f t="shared" ca="1" si="39"/>
        <v>3955.3505928585155</v>
      </c>
      <c r="GU83" s="29">
        <f t="shared" ca="1" si="40"/>
        <v>4170.0493290427257</v>
      </c>
      <c r="GV83" s="29">
        <f t="shared" ca="1" si="41"/>
        <v>4255.6787348872776</v>
      </c>
      <c r="GW83" s="29">
        <f t="shared" ca="1" si="42"/>
        <v>4454.8847401965731</v>
      </c>
      <c r="GX83" s="29">
        <f t="shared" ca="1" si="43"/>
        <v>4563.9821682335642</v>
      </c>
      <c r="GY83" s="29">
        <f t="shared" ca="1" si="44"/>
        <v>4749.528496180521</v>
      </c>
      <c r="GZ83" s="29">
        <f t="shared" ca="1" si="45"/>
        <v>4878.0783315557837</v>
      </c>
      <c r="HA83" s="29"/>
      <c r="HB83" s="29">
        <f t="shared" ca="1" si="76"/>
        <v>3064.671353671105</v>
      </c>
      <c r="HC83" s="29">
        <f t="shared" ca="1" si="75"/>
        <v>2602.2720043230702</v>
      </c>
      <c r="HE83" s="29">
        <f t="shared" si="82"/>
        <v>-0.5</v>
      </c>
      <c r="HF83" s="29">
        <f>$HF$70</f>
        <v>-3.3333333333333326E-2</v>
      </c>
      <c r="HG83" s="14">
        <f>IF(C$11="x",0,Satokasvi!$H$6*(1+$HE83)*(1+_xlfn.XLOOKUP($HF83,$HF$67:$HF$76,HG$67:HG$76)))</f>
        <v>1744.1666666666667</v>
      </c>
      <c r="HH83" s="27">
        <f>IF(D$11="x",0,Satokasvi!$H$6*(1+$HE83)*(1+_xlfn.XLOOKUP($HF83,$HF$67:$HF$76,HH$67:HH$76)))</f>
        <v>1738.3333333333333</v>
      </c>
      <c r="HI83" s="27">
        <f>IF(E$11="x",0,Satokasvi!$H$6*(1+$HE83)*(1+_xlfn.XLOOKUP($HF83,$HF$67:$HF$76,HI$67:HI$76)))</f>
        <v>1732.5</v>
      </c>
      <c r="HJ83" s="27">
        <f>IF(F$11="x",0,Satokasvi!$H$6*(1+$HE83)*(1+_xlfn.XLOOKUP($HF83,$HF$67:$HF$76,HJ$67:HJ$76)))</f>
        <v>1726.6666666666667</v>
      </c>
      <c r="HK83" s="27">
        <f>IF(G$11="x",0,Satokasvi!$H$6*(1+$HE83)*(1+_xlfn.XLOOKUP($HF83,$HF$67:$HF$76,HK$67:HK$76)))</f>
        <v>1720.8333333333335</v>
      </c>
      <c r="HL83" s="27">
        <f>IF(H$11="x",0,Satokasvi!$H$6*(1+$HE83)*(1+_xlfn.XLOOKUP($HF83,$HF$67:$HF$76,HL$67:HL$76)))</f>
        <v>1715</v>
      </c>
      <c r="HM83" s="27">
        <f>IF(I$11="x",0,Satokasvi!$H$6*(1+$HE83)*(1+_xlfn.XLOOKUP($HF83,$HF$67:$HF$76,HM$67:HM$76)))</f>
        <v>1709.1666666666667</v>
      </c>
      <c r="HN83" s="27">
        <f>IF(J$11="x",0,Satokasvi!$H$6*(1+$HE83)*(1+_xlfn.XLOOKUP($HF83,$HF$67:$HF$76,HN$67:HN$76)))</f>
        <v>1703.3333333333335</v>
      </c>
      <c r="HO83" s="27">
        <f>IF(K$11="x",0,Satokasvi!$H$6*(1+$HE83)*(1+_xlfn.XLOOKUP($HF83,$HF$67:$HF$76,HO$67:HO$76)))</f>
        <v>1697.5</v>
      </c>
      <c r="HP83" s="27">
        <f>IF(L$11="x",0,Satokasvi!$H$6*(1+$HE83)*(1+_xlfn.XLOOKUP($HF83,$HF$67:$HF$76,HP$67:HP$76)))</f>
        <v>1691.6666666666667</v>
      </c>
      <c r="HQ83" s="27">
        <f>IF(M$11="x",0,Satokasvi!$H$6*(1+$HE83)*(1+_xlfn.XLOOKUP($HF83,$HF$67:$HF$76,HQ$67:HQ$76)))</f>
        <v>1691.6666666666667</v>
      </c>
      <c r="HR83" s="27">
        <f>IF(N$11="x",0,Satokasvi!$H$6*(1+$HE83)*(1+_xlfn.XLOOKUP($HF83,$HF$67:$HF$76,HR$67:HR$76)))</f>
        <v>1691.6666666666667</v>
      </c>
      <c r="HS83" s="27">
        <f>IF(O$11="x",0,Satokasvi!$H$6*(1+$HE83)*(1+_xlfn.XLOOKUP($HF83,$HF$67:$HF$76,HS$67:HS$76)))</f>
        <v>1691.6666666666667</v>
      </c>
      <c r="HT83" s="27">
        <f>IF(P$11="x",0,Satokasvi!$H$6*(1+$HE83)*(1+_xlfn.XLOOKUP($HF83,$HF$67:$HF$76,HT$67:HT$76)))</f>
        <v>1691.6666666666667</v>
      </c>
      <c r="HU83" s="27">
        <f>IF(Q$11="x",0,Satokasvi!$H$6*(1+$HE83)*(1+_xlfn.XLOOKUP($HF83,$HF$67:$HF$76,HU$67:HU$76)))</f>
        <v>1691.6666666666667</v>
      </c>
      <c r="HV83" s="27">
        <f>IF(R$11="x",0,Satokasvi!$H$6*(1+$HE83)*(1+_xlfn.XLOOKUP($HF83,$HF$67:$HF$76,HV$67:HV$76)))</f>
        <v>1691.6666666666667</v>
      </c>
      <c r="HW83" s="27">
        <f>IF(S$11="x",0,Satokasvi!$H$6*(1+$HE83)*(1+_xlfn.XLOOKUP($HF83,$HF$67:$HF$76,HW$67:HW$76)))</f>
        <v>1691.6666666666667</v>
      </c>
      <c r="HX83" s="27">
        <f>IF(T$11="x",0,Satokasvi!$H$6*(1+$HE83)*(1+_xlfn.XLOOKUP($HF83,$HF$67:$HF$76,HX$67:HX$76)))</f>
        <v>1691.6666666666667</v>
      </c>
      <c r="HY83" s="27">
        <f>IF(U$11="x",0,Satokasvi!$H$6*(1+$HE83)*(1+_xlfn.XLOOKUP($HF83,$HF$67:$HF$76,HY$67:HY$76)))</f>
        <v>1691.6666666666667</v>
      </c>
      <c r="HZ83" s="27">
        <f>IF(V$11="x",0,Satokasvi!$H$6*(1+$HE83)*(1+_xlfn.XLOOKUP($HF83,$HF$67:$HF$76,HZ$67:HZ$76)))</f>
        <v>1691.6666666666667</v>
      </c>
      <c r="IA83" s="27">
        <f>IF(W$11="x",0,Satokasvi!$H$6*(1+$HE83)*(1+_xlfn.XLOOKUP($HF83,$HF$67:$HF$76,IA$67:IA$76)))</f>
        <v>1691.6666666666667</v>
      </c>
      <c r="IB83" s="27">
        <f>IF(X$11="x",0,Satokasvi!$H$6*(1+$HE83)*(1+_xlfn.XLOOKUP($HF83,$HF$67:$HF$76,IB$67:IB$76)))</f>
        <v>1691.6666666666667</v>
      </c>
      <c r="IC83" s="27">
        <f>IF(Y$11="x",0,Satokasvi!$H$6*(1+$HE83)*(1+_xlfn.XLOOKUP($HF83,$HF$67:$HF$76,IC$67:IC$76)))</f>
        <v>1691.6666666666667</v>
      </c>
      <c r="ID83" s="27">
        <f>IF(Z$11="x",0,Satokasvi!$H$6*(1+$HE83)*(1+_xlfn.XLOOKUP($HF83,$HF$67:$HF$76,ID$67:ID$76)))</f>
        <v>1691.6666666666667</v>
      </c>
      <c r="IE83" s="27">
        <f>IF(AA$11="x",0,Satokasvi!$H$6*(1+$HE83)*(1+_xlfn.XLOOKUP($HF83,$HF$67:$HF$76,IE$67:IE$76)))</f>
        <v>1691.6666666666667</v>
      </c>
    </row>
    <row r="84" spans="2:239">
      <c r="B84" s="11">
        <f t="shared" ca="1" si="81"/>
        <v>0.6279192149392423</v>
      </c>
      <c r="C84" s="11">
        <f t="shared" ca="1" si="81"/>
        <v>0.15104611180525507</v>
      </c>
      <c r="D84" s="11">
        <f t="shared" ca="1" si="81"/>
        <v>0.6969201589864743</v>
      </c>
      <c r="E84" s="11">
        <f t="shared" ca="1" si="81"/>
        <v>0.19833702565326017</v>
      </c>
      <c r="F84" s="11">
        <f t="shared" ca="1" si="81"/>
        <v>0.34299599056916452</v>
      </c>
      <c r="G84" s="11">
        <f t="shared" ca="1" si="81"/>
        <v>0.40706906587244851</v>
      </c>
      <c r="H84" s="11">
        <f t="shared" ca="1" si="81"/>
        <v>0.33756186389489662</v>
      </c>
      <c r="I84" s="11">
        <f t="shared" ca="1" si="81"/>
        <v>0.11323759326162763</v>
      </c>
      <c r="J84" s="11">
        <f t="shared" ca="1" si="81"/>
        <v>0.50306947667569457</v>
      </c>
      <c r="K84" s="11">
        <f t="shared" ca="1" si="81"/>
        <v>0.29019529253579979</v>
      </c>
      <c r="L84" s="11">
        <f t="shared" ca="1" si="81"/>
        <v>6.6231088446508046E-2</v>
      </c>
      <c r="M84" s="11">
        <f t="shared" ca="1" si="81"/>
        <v>0.6661488929483721</v>
      </c>
      <c r="N84" s="11">
        <f t="shared" ca="1" si="81"/>
        <v>0.66254155968020567</v>
      </c>
      <c r="O84" s="11">
        <f t="shared" ca="1" si="81"/>
        <v>0.72709621557815041</v>
      </c>
      <c r="P84" s="11">
        <f t="shared" ca="1" si="81"/>
        <v>0.58082641684487446</v>
      </c>
      <c r="Q84" s="11">
        <f t="shared" ca="1" si="81"/>
        <v>0.40192588527965534</v>
      </c>
      <c r="R84" s="11">
        <f t="shared" ca="1" si="80"/>
        <v>0.73378577228463637</v>
      </c>
      <c r="S84" s="11">
        <f t="shared" ca="1" si="80"/>
        <v>0.52121217957070609</v>
      </c>
      <c r="T84" s="11">
        <f t="shared" ca="1" si="80"/>
        <v>0.38492857547586901</v>
      </c>
      <c r="U84" s="11">
        <f t="shared" ca="1" si="80"/>
        <v>0.74966258495834548</v>
      </c>
      <c r="V84" s="11">
        <f t="shared" ca="1" si="80"/>
        <v>0.67993902451576704</v>
      </c>
      <c r="W84" s="11">
        <f t="shared" ca="1" si="80"/>
        <v>0.10319379919413918</v>
      </c>
      <c r="X84" s="11">
        <f t="shared" ca="1" si="80"/>
        <v>0.12499022298986484</v>
      </c>
      <c r="Y84" s="11">
        <f t="shared" ca="1" si="80"/>
        <v>9.3333059867862112E-2</v>
      </c>
      <c r="Z84" s="11">
        <f t="shared" ca="1" si="80"/>
        <v>0.37116471542271545</v>
      </c>
      <c r="AB84" s="5">
        <f ca="1">_xlfn.NORM.INV(B84,Satokasvi!$H$8,Satokasvi!$I$8)*_xlfn.BINOM.INV(1,(1-Satokasvi!$H$15),B84)</f>
        <v>3581.5868365715023</v>
      </c>
      <c r="AC84" s="5">
        <f ca="1">_xlfn.NORM.INV(C84,Satokasvi!$H$8,Satokasvi!$I$8)*_xlfn.BINOM.INV(1,(1-Satokasvi!$H$15),C84)</f>
        <v>3242.0107296449614</v>
      </c>
      <c r="AD84" s="5">
        <f ca="1">_xlfn.NORM.INV(D84,Satokasvi!$H$8,Satokasvi!$I$8)*_xlfn.BINOM.INV(1,(1-Satokasvi!$H$15),D84)</f>
        <v>3628.8907413402899</v>
      </c>
      <c r="AE84" s="5">
        <f ca="1">_xlfn.NORM.INV(E84,Satokasvi!$H$8,Satokasvi!$I$8)*_xlfn.BINOM.INV(1,(1-Satokasvi!$H$15),E84)</f>
        <v>3288.1059579667299</v>
      </c>
      <c r="AF84" s="5">
        <f ca="1">_xlfn.NORM.INV(F84,Satokasvi!$H$8,Satokasvi!$I$8)*_xlfn.BINOM.INV(1,(1-Satokasvi!$H$15),F84)</f>
        <v>3398.9249509203073</v>
      </c>
      <c r="AG84" s="5">
        <f ca="1">_xlfn.NORM.INV(G84,Satokasvi!$H$8,Satokasvi!$I$8)*_xlfn.BINOM.INV(1,(1-Satokasvi!$H$15),G84)</f>
        <v>3441.2272589598183</v>
      </c>
      <c r="AH84" s="5">
        <f ca="1">_xlfn.NORM.INV(H84,Satokasvi!$H$8,Satokasvi!$I$8)*_xlfn.BINOM.INV(1,(1-Satokasvi!$H$15),H84)</f>
        <v>3395.2183897848458</v>
      </c>
      <c r="AI84" s="5">
        <f ca="1">_xlfn.NORM.INV(I84,Satokasvi!$H$8,Satokasvi!$I$8)*_xlfn.BINOM.INV(1,(1-Satokasvi!$H$15),I84)</f>
        <v>3197.6278489261226</v>
      </c>
      <c r="AJ84" s="5">
        <f ca="1">_xlfn.NORM.INV(J84,Satokasvi!$H$8,Satokasvi!$I$8)*_xlfn.BINOM.INV(1,(1-Satokasvi!$H$15),J84)</f>
        <v>3501.9235282343466</v>
      </c>
      <c r="AK84" s="5">
        <f ca="1">_xlfn.NORM.INV(K84,Satokasvi!$H$8,Satokasvi!$I$8)*_xlfn.BINOM.INV(1,(1-Satokasvi!$H$15),K84)</f>
        <v>3361.796428499275</v>
      </c>
      <c r="AL84" s="5">
        <f ca="1">_xlfn.NORM.INV(L84,Satokasvi!$H$8,Satokasvi!$I$8)*_xlfn.BINOM.INV(1,(1-Satokasvi!$H$15),L84)</f>
        <v>3123.8842340144829</v>
      </c>
      <c r="AM84" s="5">
        <f ca="1">_xlfn.NORM.INV(M84,Satokasvi!$H$8,Satokasvi!$I$8)*_xlfn.BINOM.INV(1,(1-Satokasvi!$H$15),M84)</f>
        <v>3607.3259285871318</v>
      </c>
      <c r="AN84" s="5">
        <f ca="1">_xlfn.NORM.INV(N84,Satokasvi!$H$8,Satokasvi!$I$8)*_xlfn.BINOM.INV(1,(1-Satokasvi!$H$15),N84)</f>
        <v>3604.852375597131</v>
      </c>
      <c r="AO84" s="5">
        <f ca="1">_xlfn.NORM.INV(O84,Satokasvi!$H$8,Satokasvi!$I$8)*_xlfn.BINOM.INV(1,(1-Satokasvi!$H$15),O84)</f>
        <v>3651.0135647583274</v>
      </c>
      <c r="AP84" s="5">
        <f ca="1">_xlfn.NORM.INV(P84,Satokasvi!$H$8,Satokasvi!$I$8)*_xlfn.BINOM.INV(1,(1-Satokasvi!$H$15),P84)</f>
        <v>3551.0020259053877</v>
      </c>
      <c r="AQ84" s="5">
        <f ca="1">_xlfn.NORM.INV(Q84,Satokasvi!$H$8,Satokasvi!$I$8)*_xlfn.BINOM.INV(1,(1-Satokasvi!$H$15),Q84)</f>
        <v>3437.9086722190941</v>
      </c>
      <c r="AR84" s="5">
        <f ca="1">_xlfn.NORM.INV(R84,Satokasvi!$H$8,Satokasvi!$I$8)*_xlfn.BINOM.INV(1,(1-Satokasvi!$H$15),R84)</f>
        <v>3656.0758104142974</v>
      </c>
      <c r="AS84" s="5">
        <f ca="1">_xlfn.NORM.INV(S84,Satokasvi!$H$8,Satokasvi!$I$8)*_xlfn.BINOM.INV(1,(1-Satokasvi!$H$15),S84)</f>
        <v>3513.2990319369164</v>
      </c>
      <c r="AT84" s="5">
        <f ca="1">_xlfn.NORM.INV(T84,Satokasvi!$H$8,Satokasvi!$I$8)*_xlfn.BINOM.INV(1,(1-Satokasvi!$H$15),T84)</f>
        <v>3426.8595614568158</v>
      </c>
      <c r="AU84" s="5">
        <f ca="1">_xlfn.NORM.INV(U84,Satokasvi!$H$8,Satokasvi!$I$8)*_xlfn.BINOM.INV(1,(1-Satokasvi!$H$15),U84)</f>
        <v>3668.3570826048062</v>
      </c>
      <c r="AV84" s="5">
        <f ca="1">_xlfn.NORM.INV(V84,Satokasvi!$H$8,Satokasvi!$I$8)*_xlfn.BINOM.INV(1,(1-Satokasvi!$H$15),V84)</f>
        <v>3616.8820745084518</v>
      </c>
      <c r="AW84" s="5">
        <f ca="1">_xlfn.NORM.INV(W84,Satokasvi!$H$8,Satokasvi!$I$8)*_xlfn.BINOM.INV(1,(1-Satokasvi!$H$15),W84)</f>
        <v>3184.1097216337794</v>
      </c>
      <c r="AX84" s="5">
        <f ca="1">_xlfn.NORM.INV(X84,Satokasvi!$H$8,Satokasvi!$I$8)*_xlfn.BINOM.INV(1,(1-Satokasvi!$H$15),X84)</f>
        <v>3212.4007808355996</v>
      </c>
      <c r="AY84" s="5">
        <f ca="1">_xlfn.NORM.INV(Y84,Satokasvi!$H$8,Satokasvi!$I$8)*_xlfn.BINOM.INV(1,(1-Satokasvi!$H$15),Y84)</f>
        <v>3169.87348922608</v>
      </c>
      <c r="AZ84" s="5">
        <f ca="1">_xlfn.NORM.INV(Z84,Satokasvi!$H$8,Satokasvi!$I$8)*_xlfn.BINOM.INV(1,(1-Satokasvi!$H$15),Z84)</f>
        <v>3417.8074638354351</v>
      </c>
      <c r="BB84" s="5">
        <f ca="1">IF(C$11="x",0,_xlfn.NORM.INV(B84,Satokasvi!$H$8,Satokasvi!$I$8)*IF(C$8="x",(1+Toimenpiteet!$C$7),1)*IF(C$9="x",(1+Toimenpiteet!$C$34),1)*(1+C$30)*_xlfn.BINOM.INV(1,(1-(Satokasvi!$H$15*(1+C$41))),B84))</f>
        <v>2596.7937199878024</v>
      </c>
      <c r="BC84" s="5">
        <f ca="1">IF(D$11="x",0,_xlfn.NORM.INV(C84,Satokasvi!$H$8,Satokasvi!$I$8)*IF(D$8="x",(1+Toimenpiteet!$C$7),1)*IF(D$9="x",(1+Toimenpiteet!$C$34),1)*(1+D$30)*_xlfn.BINOM.INV(1,(1-(Satokasvi!$H$15*(1+D$41))),C84))</f>
        <v>2366.9271934991939</v>
      </c>
      <c r="BD84" s="5">
        <f ca="1">IF(E$11="x",0,_xlfn.NORM.INV(D84,Satokasvi!$H$8,Satokasvi!$I$8)*IF(E$8="x",(1+Toimenpiteet!$C$7),1)*IF(E$9="x",(1+Toimenpiteet!$C$34),1)*(1+E$30)*_xlfn.BINOM.INV(1,(1-(Satokasvi!$H$15*(1+E$41))),D84))</f>
        <v>2667.6701617740737</v>
      </c>
      <c r="BE84" s="5">
        <f ca="1">IF(F$11="x",0,_xlfn.NORM.INV(E84,Satokasvi!$H$8,Satokasvi!$I$8)*IF(F$8="x",(1+Toimenpiteet!$C$7),1)*IF(F$9="x",(1+Toimenpiteet!$C$34),1)*(1+F$30)*_xlfn.BINOM.INV(1,(1-(Satokasvi!$H$15*(1+F$41))),E84))</f>
        <v>2433.7245058486551</v>
      </c>
      <c r="BF84" s="5">
        <f ca="1">IF(G$11="x",0,_xlfn.NORM.INV(F84,Satokasvi!$H$8,Satokasvi!$I$8)*IF(G$8="x",(1+Toimenpiteet!$C$7),1)*IF(G$9="x",(1+Toimenpiteet!$C$34),1)*(1+G$30)*_xlfn.BINOM.INV(1,(1-(Satokasvi!$H$15*(1+G$41))),F84))</f>
        <v>2532.8788734258128</v>
      </c>
      <c r="BG84" s="5">
        <f ca="1">IF(H$11="x",0,_xlfn.NORM.INV(G84,Satokasvi!$H$8,Satokasvi!$I$8)*IF(H$8="x",(1+Toimenpiteet!$C$7),1)*IF(H$9="x",(1+Toimenpiteet!$C$34),1)*(1+H$30)*_xlfn.BINOM.INV(1,(1-(Satokasvi!$H$15*(1+H$41))),G84))</f>
        <v>2564.4025533768568</v>
      </c>
      <c r="BH84" s="5">
        <f ca="1">IF(I$11="x",0,_xlfn.NORM.INV(H84,Satokasvi!$H$8,Satokasvi!$I$8)*IF(I$8="x",(1+Toimenpiteet!$C$7),1)*IF(I$9="x",(1+Toimenpiteet!$C$34),1)*(1+I$30)*_xlfn.BINOM.INV(1,(1-(Satokasvi!$H$15*(1+I$41))),H84))</f>
        <v>2530.1167440676672</v>
      </c>
      <c r="BI84" s="5">
        <f ca="1">IF(J$11="x",0,_xlfn.NORM.INV(I84,Satokasvi!$H$8,Satokasvi!$I$8)*IF(J$8="x",(1+Toimenpiteet!$C$7),1)*IF(J$9="x",(1+Toimenpiteet!$C$34),1)*(1+J$30)*_xlfn.BINOM.INV(1,(1-(Satokasvi!$H$15*(1+J$41))),I84))</f>
        <v>2382.8722730197464</v>
      </c>
      <c r="BJ84" s="5">
        <f ca="1">IF(K$11="x",0,_xlfn.NORM.INV(J84,Satokasvi!$H$8,Satokasvi!$I$8)*IF(K$8="x",(1+Toimenpiteet!$C$7),1)*IF(K$9="x",(1+Toimenpiteet!$C$34),1)*(1+K$30)*_xlfn.BINOM.INV(1,(1-(Satokasvi!$H$15*(1+K$41))),J84))</f>
        <v>2609.6334132402353</v>
      </c>
      <c r="BK84" s="5">
        <f ca="1">IF(L$11="x",0,_xlfn.NORM.INV(K84,Satokasvi!$H$8,Satokasvi!$I$8)*IF(L$8="x",(1+Toimenpiteet!$C$7),1)*IF(L$9="x",(1+Toimenpiteet!$C$34),1)*(1+L$30)*_xlfn.BINOM.INV(1,(1-(Satokasvi!$H$15*(1+L$41))),K84))</f>
        <v>2505.2106985176597</v>
      </c>
      <c r="BL84" s="5">
        <f ca="1">IF(M$11="x",0,_xlfn.NORM.INV(L84,Satokasvi!$H$8,Satokasvi!$I$8)*IF(M$8="x",(1+Toimenpiteet!$C$7),1)*IF(M$9="x",(1+Toimenpiteet!$C$34),1)*(1+M$30)*_xlfn.BINOM.INV(1,(1-(Satokasvi!$H$15*(1+M$41))),L84))</f>
        <v>2327.9185311875931</v>
      </c>
      <c r="BM84" s="5">
        <f ca="1">IF(N$11="x",0,_xlfn.NORM.INV(M84,Satokasvi!$H$8,Satokasvi!$I$8)*IF(N$8="x",(1+Toimenpiteet!$C$7),1)*IF(N$9="x",(1+Toimenpiteet!$C$34),1)*(1+N$30)*_xlfn.BINOM.INV(1,(1-(Satokasvi!$H$15*(1+N$41))),M84))</f>
        <v>2688.1792819831307</v>
      </c>
      <c r="BN84" s="5">
        <f ca="1">IF(O$11="x",0,_xlfn.NORM.INV(N84,Satokasvi!$H$8,Satokasvi!$I$8)*IF(O$8="x",(1+Toimenpiteet!$C$7),1)*IF(O$9="x",(1+Toimenpiteet!$C$34),1)*(1+O$30)*_xlfn.BINOM.INV(1,(1-(Satokasvi!$H$15*(1+O$41))),N84))</f>
        <v>2686.3359902949824</v>
      </c>
      <c r="BO84" s="5">
        <f ca="1">IF(P$11="x",0,_xlfn.NORM.INV(O84,Satokasvi!$H$8,Satokasvi!$I$8)*IF(P$8="x",(1+Toimenpiteet!$C$7),1)*IF(P$9="x",(1+Toimenpiteet!$C$34),1)*(1+P$30)*_xlfn.BINOM.INV(1,(1-(Satokasvi!$H$15*(1+P$41))),O84))</f>
        <v>2720.7353084579058</v>
      </c>
      <c r="BP84" s="5">
        <f ca="1">IF(Q$11="x",0,_xlfn.NORM.INV(P84,Satokasvi!$H$8,Satokasvi!$I$8)*IF(Q$8="x",(1+Toimenpiteet!$C$7),1)*IF(Q$9="x",(1+Toimenpiteet!$C$34),1)*(1+Q$30)*_xlfn.BINOM.INV(1,(1-(Satokasvi!$H$15*(1+Q$41))),P84))</f>
        <v>2646.2067097046952</v>
      </c>
      <c r="BQ84" s="5">
        <f ca="1">IF(R$11="x",0,_xlfn.NORM.INV(Q84,Satokasvi!$H$8,Satokasvi!$I$8)*IF(R$8="x",(1+Toimenpiteet!$C$7),1)*IF(R$9="x",(1+Toimenpiteet!$C$34),1)*(1+R$30)*_xlfn.BINOM.INV(1,(1-(Satokasvi!$H$15*(1+R$41))),Q84))</f>
        <v>2561.9295425376686</v>
      </c>
      <c r="BR84" s="5">
        <f ca="1">IF(S$11="x",0,_xlfn.NORM.INV(R84,Satokasvi!$H$8,Satokasvi!$I$8)*IF(S$8="x",(1+Toimenpiteet!$C$7),1)*IF(S$9="x",(1+Toimenpiteet!$C$34),1)*(1+S$30)*_xlfn.BINOM.INV(1,(1-(Satokasvi!$H$15*(1+S$41))),R84))</f>
        <v>2724.5076939207343</v>
      </c>
      <c r="BS84" s="5">
        <f ca="1">IF(T$11="x",0,_xlfn.NORM.INV(S84,Satokasvi!$H$8,Satokasvi!$I$8)*IF(T$8="x",(1+Toimenpiteet!$C$7),1)*IF(T$9="x",(1+Toimenpiteet!$C$34),1)*(1+T$30)*_xlfn.BINOM.INV(1,(1-(Satokasvi!$H$15*(1+T$41))),S84))</f>
        <v>2618.1104385993899</v>
      </c>
      <c r="BT84" s="5">
        <f ca="1">IF(U$11="x",0,_xlfn.NORM.INV(T84,Satokasvi!$H$8,Satokasvi!$I$8)*IF(U$8="x",(1+Toimenpiteet!$C$7),1)*IF(U$9="x",(1+Toimenpiteet!$C$34),1)*(1+U$30)*_xlfn.BINOM.INV(1,(1-(Satokasvi!$H$15*(1+U$41))),T84))</f>
        <v>2553.6957451976191</v>
      </c>
      <c r="BU84" s="5">
        <f ca="1">IF(V$11="x",0,_xlfn.NORM.INV(U84,Satokasvi!$H$8,Satokasvi!$I$8)*IF(V$8="x",(1+Toimenpiteet!$C$7),1)*IF(V$9="x",(1+Toimenpiteet!$C$34),1)*(1+V$30)*_xlfn.BINOM.INV(1,(1-(Satokasvi!$H$15*(1+V$41))),U84))</f>
        <v>2733.6596979571013</v>
      </c>
      <c r="BV84" s="5">
        <f ca="1">IF(W$11="x",0,_xlfn.NORM.INV(V84,Satokasvi!$H$8,Satokasvi!$I$8)*IF(W$8="x",(1+Toimenpiteet!$C$7),1)*IF(W$9="x",(1+Toimenpiteet!$C$34),1)*(1+W$30)*_xlfn.BINOM.INV(1,(1-(Satokasvi!$H$15*(1+W$41))),V84))</f>
        <v>2695.3005219236979</v>
      </c>
      <c r="BW84" s="5">
        <f ca="1">IF(X$11="x",0,_xlfn.NORM.INV(W84,Satokasvi!$H$8,Satokasvi!$I$8)*IF(X$8="x",(1+Toimenpiteet!$C$7),1)*IF(X$9="x",(1+Toimenpiteet!$C$34),1)*(1+X$30)*_xlfn.BINOM.INV(1,(1-(Satokasvi!$H$15*(1+X$41))),W84))</f>
        <v>2372.7985645614922</v>
      </c>
      <c r="BX84" s="5">
        <f ca="1">IF(Y$11="x",0,_xlfn.NORM.INV(X84,Satokasvi!$H$8,Satokasvi!$I$8)*IF(Y$8="x",(1+Toimenpiteet!$C$7),1)*IF(Y$9="x",(1+Toimenpiteet!$C$34),1)*(1+Y$30)*_xlfn.BINOM.INV(1,(1-(Satokasvi!$H$15*(1+Y$41))),X84))</f>
        <v>2393.8810618786888</v>
      </c>
      <c r="BY84" s="5">
        <f ca="1">IF(Z$11="x",0,_xlfn.NORM.INV(Y84,Satokasvi!$H$8,Satokasvi!$I$8)*IF(Z$8="x",(1+Toimenpiteet!$C$7),1)*IF(Z$9="x",(1+Toimenpiteet!$C$34),1)*(1+Z$30)*_xlfn.BINOM.INV(1,(1-(Satokasvi!$H$15*(1+Z$41))),Y84))</f>
        <v>2362.189724171275</v>
      </c>
      <c r="BZ84" s="5">
        <f ca="1">IF(AA$11="x",0,_xlfn.NORM.INV(Z84,Satokasvi!$H$8,Satokasvi!$I$8)*IF(AA$8="x",(1+Toimenpiteet!$C$7),1)*IF(AA$9="x",(1+Toimenpiteet!$C$34),1)*(1+AA$30)*_xlfn.BINOM.INV(1,(1-(Satokasvi!$H$15*(1+AA$41))),Z84))</f>
        <v>2546.9501220501661</v>
      </c>
      <c r="CB84" s="27">
        <f ca="1">_xlfn.NORM.INV(RAND(),Satokasvi!$H$13,Satokasvi!$I$13)</f>
        <v>246.86236316317635</v>
      </c>
      <c r="CC84" s="27">
        <f ca="1">_xlfn.NORM.INV(RAND(),Satokasvi!$H$13,Satokasvi!$I$13)</f>
        <v>262.9629432999219</v>
      </c>
      <c r="CD84" s="27">
        <f ca="1">_xlfn.NORM.INV(RAND(),Satokasvi!$H$13,Satokasvi!$I$13)</f>
        <v>222.28960866838005</v>
      </c>
      <c r="CE84" s="27">
        <f ca="1">_xlfn.NORM.INV(RAND(),Satokasvi!$H$13,Satokasvi!$I$13)</f>
        <v>226.79094280635564</v>
      </c>
      <c r="CF84" s="27">
        <f ca="1">_xlfn.NORM.INV(RAND(),Satokasvi!$H$13,Satokasvi!$I$13)</f>
        <v>141.27795123957071</v>
      </c>
      <c r="CG84" s="27">
        <f ca="1">_xlfn.NORM.INV(RAND(),Satokasvi!$H$13,Satokasvi!$I$13)</f>
        <v>234.67573710735766</v>
      </c>
      <c r="CH84" s="27">
        <f ca="1">_xlfn.NORM.INV(RAND(),Satokasvi!$H$13,Satokasvi!$I$13)</f>
        <v>198.2288843725533</v>
      </c>
      <c r="CI84" s="27">
        <f ca="1">_xlfn.NORM.INV(RAND(),Satokasvi!$H$13,Satokasvi!$I$13)</f>
        <v>290.07702882019402</v>
      </c>
      <c r="CJ84" s="27">
        <f ca="1">_xlfn.NORM.INV(RAND(),Satokasvi!$H$13,Satokasvi!$I$13)</f>
        <v>229.41643702387606</v>
      </c>
      <c r="CK84" s="27">
        <f ca="1">_xlfn.NORM.INV(RAND(),Satokasvi!$H$13,Satokasvi!$I$13)</f>
        <v>332.31723922271834</v>
      </c>
      <c r="CL84" s="27">
        <f ca="1">_xlfn.NORM.INV(RAND(),Satokasvi!$H$13,Satokasvi!$I$13)</f>
        <v>118.01316252667822</v>
      </c>
      <c r="CM84" s="27">
        <f ca="1">_xlfn.NORM.INV(RAND(),Satokasvi!$H$13,Satokasvi!$I$13)</f>
        <v>210.14324886726754</v>
      </c>
      <c r="CN84" s="27">
        <f ca="1">_xlfn.NORM.INV(RAND(),Satokasvi!$H$13,Satokasvi!$I$13)</f>
        <v>330.52057893240408</v>
      </c>
      <c r="CO84" s="27">
        <f ca="1">_xlfn.NORM.INV(RAND(),Satokasvi!$H$13,Satokasvi!$I$13)</f>
        <v>312.95128043327293</v>
      </c>
      <c r="CP84" s="27">
        <f ca="1">_xlfn.NORM.INV(RAND(),Satokasvi!$H$13,Satokasvi!$I$13)</f>
        <v>197.43772143678012</v>
      </c>
      <c r="CQ84" s="27">
        <f ca="1">_xlfn.NORM.INV(RAND(),Satokasvi!$H$13,Satokasvi!$I$13)</f>
        <v>241.28941787318342</v>
      </c>
      <c r="CR84" s="27">
        <f ca="1">_xlfn.NORM.INV(RAND(),Satokasvi!$H$13,Satokasvi!$I$13)</f>
        <v>142.40876745407286</v>
      </c>
      <c r="CS84" s="27">
        <f ca="1">_xlfn.NORM.INV(RAND(),Satokasvi!$H$13,Satokasvi!$I$13)</f>
        <v>263.99705597270486</v>
      </c>
      <c r="CT84" s="27">
        <f ca="1">_xlfn.NORM.INV(RAND(),Satokasvi!$H$13,Satokasvi!$I$13)</f>
        <v>128.45588857790977</v>
      </c>
      <c r="CU84" s="27">
        <f ca="1">_xlfn.NORM.INV(RAND(),Satokasvi!$H$13,Satokasvi!$I$13)</f>
        <v>163.28257955182113</v>
      </c>
      <c r="CV84" s="27">
        <f ca="1">_xlfn.NORM.INV(RAND(),Satokasvi!$H$13,Satokasvi!$I$13)</f>
        <v>141.66448799590879</v>
      </c>
      <c r="CW84" s="27">
        <f ca="1">_xlfn.NORM.INV(RAND(),Satokasvi!$H$13,Satokasvi!$I$13)</f>
        <v>268.43338022590603</v>
      </c>
      <c r="CX84" s="27">
        <f ca="1">_xlfn.NORM.INV(RAND(),Satokasvi!$H$13,Satokasvi!$I$13)</f>
        <v>217.83001620151839</v>
      </c>
      <c r="CY84" s="27">
        <f ca="1">_xlfn.NORM.INV(RAND(),Satokasvi!$H$13,Satokasvi!$I$13)</f>
        <v>209.50179755079992</v>
      </c>
      <c r="CZ84" s="27">
        <f ca="1">_xlfn.NORM.INV(RAND(),Satokasvi!$H$13,Satokasvi!$I$13)</f>
        <v>127.1951837812116</v>
      </c>
      <c r="DB84" s="29">
        <f ca="1">(AB84*(CB84/1000)+(Satokasvi!$E$28-Satokasvi!$E$7))/(1+$C$13)^DB$61</f>
        <v>507.92134985453026</v>
      </c>
      <c r="DC84" s="29">
        <f ca="1">(AC84*(CC84/1000)+(Satokasvi!$E$28-Satokasvi!$E$7))/(1+$C$13)^DC$61</f>
        <v>463.31292645618487</v>
      </c>
      <c r="DD84" s="29">
        <f ca="1">(AD84*(CD84/1000)+(Satokasvi!$E$28-Satokasvi!$E$7))/(1+$C$13)^DD$61</f>
        <v>407.84633562897278</v>
      </c>
      <c r="DE84" s="29">
        <f ca="1">(AE84*(CE84/1000)+(Satokasvi!$E$28-Satokasvi!$E$7))/(1+$C$13)^DE$61</f>
        <v>341.81220692041484</v>
      </c>
      <c r="DF84" s="29">
        <f ca="1">(AF84*(CF84/1000)+(Satokasvi!$E$28-Satokasvi!$E$7))/(1+$C$13)^DF$61</f>
        <v>102.81706123295427</v>
      </c>
      <c r="DG84" s="29">
        <f ca="1">(AG84*(CG84/1000)+(Satokasvi!$E$28-Satokasvi!$E$7))/(1+$C$13)^DG$61</f>
        <v>373.99747469057485</v>
      </c>
      <c r="DH84" s="29">
        <f ca="1">(AH84*(CH84/1000)+(Satokasvi!$E$28-Satokasvi!$E$7))/(1+$C$13)^DH$61</f>
        <v>253.70923180031417</v>
      </c>
      <c r="DI84" s="29">
        <f ca="1">(AI84*(CI84/1000)+(Satokasvi!$E$28-Satokasvi!$E$7))/(1+$C$13)^DI$61</f>
        <v>447.24642144104928</v>
      </c>
      <c r="DJ84" s="29">
        <f ca="1">(AJ84*(CJ84/1000)+(Satokasvi!$E$28-Satokasvi!$E$7))/(1+$C$13)^DJ$61</f>
        <v>339.06185692692895</v>
      </c>
      <c r="DK84" s="29">
        <f ca="1">(AK84*(CK84/1000)+(Satokasvi!$E$28-Satokasvi!$E$7))/(1+$C$13)^DK$61</f>
        <v>562.67110035277437</v>
      </c>
      <c r="DL84" s="29">
        <f ca="1">(AL84*(CL84/1000)+(Satokasvi!$E$28-Satokasvi!$E$7))/(1+$C$13)^DL$61</f>
        <v>5.5333552987474786</v>
      </c>
      <c r="DM84" s="29">
        <f ca="1">(AM84*(CM84/1000)+(Satokasvi!$E$28-Satokasvi!$E$7))/(1+$C$13)^DM$61</f>
        <v>278.48652184219287</v>
      </c>
      <c r="DN84" s="29">
        <f ca="1">(AN84*(CN84/1000)+(Satokasvi!$E$28-Satokasvi!$E$7))/(1+$C$13)^DN$61</f>
        <v>565.51503485494004</v>
      </c>
      <c r="DO84" s="29">
        <f ca="1">(AO84*(CO84/1000)+(Satokasvi!$E$28-Satokasvi!$E$7))/(1+$C$13)^DO$61</f>
        <v>516.7226493259659</v>
      </c>
      <c r="DP84" s="29">
        <f ca="1">(AP84*(CP84/1000)+(Satokasvi!$E$28-Satokasvi!$E$7))/(1+$C$13)^DP$61</f>
        <v>218.29837080559579</v>
      </c>
      <c r="DQ84" s="29">
        <f ca="1">(AQ84*(CQ84/1000)+(Satokasvi!$E$28-Satokasvi!$E$7))/(1+$C$13)^DQ$61</f>
        <v>291.97301812040092</v>
      </c>
      <c r="DR84" s="29">
        <f ca="1">(AR84*(CR84/1000)+(Satokasvi!$E$28-Satokasvi!$E$7))/(1+$C$13)^DR$61</f>
        <v>96.595261875597288</v>
      </c>
      <c r="DS84" s="29">
        <f ca="1">(AS84*(CS84/1000)+(Satokasvi!$E$28-Satokasvi!$E$7))/(1+$C$13)^DS$61</f>
        <v>332.75939834633522</v>
      </c>
      <c r="DT84" s="29">
        <f ca="1">(AT84*(CT84/1000)+(Satokasvi!$E$28-Satokasvi!$E$7))/(1+$C$13)^DT$61</f>
        <v>45.166818705677464</v>
      </c>
      <c r="DU84" s="29">
        <f ca="1">(AU84*(CU84/1000)+(Satokasvi!$E$28-Satokasvi!$E$7))/(1+$C$13)^DU$61</f>
        <v>131.76309553739358</v>
      </c>
      <c r="DV84" s="29">
        <f ca="1">(AV84*(CV84/1000)+(Satokasvi!$E$28-Satokasvi!$E$7))/(1+$C$13)^DV$61</f>
        <v>81.376223706177854</v>
      </c>
      <c r="DW84" s="29">
        <f ca="1">(AW84*(CW84/1000)+(Satokasvi!$E$28-Satokasvi!$E$7))/(1+$C$13)^DW$61</f>
        <v>257.66946256928077</v>
      </c>
      <c r="DX84" s="29">
        <f ca="1">(AX84*(CX84/1000)+(Satokasvi!$E$28-Satokasvi!$E$7))/(1+$C$13)^DX$61</f>
        <v>171.64553579250625</v>
      </c>
      <c r="DY84" s="29">
        <f ca="1">(AY84*(CY84/1000)+(Satokasvi!$E$28-Satokasvi!$E$7))/(1+$C$13)^DY$61</f>
        <v>149.10225931796509</v>
      </c>
      <c r="DZ84" s="29">
        <f ca="1">(AZ84*(CZ84/1000)+(Satokasvi!$E$28-Satokasvi!$E$7))/(1+$C$13)^DZ$61</f>
        <v>35.213213133601542</v>
      </c>
      <c r="EB84" s="29">
        <f ca="1">IF(C$11="x",Toimenpiteet!$E$115,BB84*(CB84/1000)+(Satokasvi!$E$28-Satokasvi!$E$7)+IF(C$8="x",Toimenpiteet!$E$29,0)+IF(C$9="x",Toimenpiteet!$E$60,0)+IF(C$10="x",Toimenpiteet!$E$88,0))/(1+$C$13)^EB$61</f>
        <v>401.11712074124722</v>
      </c>
      <c r="EC84" s="29">
        <f ca="1">IF(D$11="x",Toimenpiteet!$E$115,BC84*(CC84/1000)+(Satokasvi!$E$28-Satokasvi!$E$7)+IF(D$8="x",Toimenpiteet!$E$29,0)+IF(D$9="x",Toimenpiteet!$E$60,0)+IF(D$10="x",Toimenpiteet!$E$88,0))/(1+$C$13)^EC$61</f>
        <v>371.86741575942301</v>
      </c>
      <c r="ED84" s="29">
        <f ca="1">IF(E$11="x",Toimenpiteet!$E$115,BD84*(CD84/1000)+(Satokasvi!$E$28-Satokasvi!$E$7)+IF(E$8="x",Toimenpiteet!$E$29,0)+IF(E$9="x",Toimenpiteet!$E$60,0)+IF(E$10="x",Toimenpiteet!$E$88,0))/(1+$C$13)^ED$61</f>
        <v>334.11397020213923</v>
      </c>
      <c r="EE84" s="29">
        <f ca="1">IF(F$11="x",Toimenpiteet!$E$115,BE84*(CE84/1000)+(Satokasvi!$E$28-Satokasvi!$E$7)+IF(F$8="x",Toimenpiteet!$E$29,0)+IF(F$9="x",Toimenpiteet!$E$60,0)+IF(F$10="x",Toimenpiteet!$E$88,0))/(1+$C$13)^EE$61</f>
        <v>287.91127384631363</v>
      </c>
      <c r="EF84" s="29">
        <f ca="1">IF(G$11="x",Toimenpiteet!$E$115,BF84*(CF84/1000)+(Satokasvi!$E$28-Satokasvi!$E$7)+IF(G$8="x",Toimenpiteet!$E$29,0)+IF(G$9="x",Toimenpiteet!$E$60,0)+IF(G$10="x",Toimenpiteet!$E$88,0))/(1+$C$13)^EF$61</f>
        <v>112.08733194007803</v>
      </c>
      <c r="EG84" s="29">
        <f ca="1">IF(H$11="x",Toimenpiteet!$E$115,BG84*(CG84/1000)+(Satokasvi!$E$28-Satokasvi!$E$7)+IF(H$8="x",Toimenpiteet!$E$29,0)+IF(H$9="x",Toimenpiteet!$E$60,0)+IF(H$10="x",Toimenpiteet!$E$88,0))/(1+$C$13)^EG$61</f>
        <v>313.13792581832956</v>
      </c>
      <c r="EH84" s="29">
        <f ca="1">IF(I$11="x",Toimenpiteet!$E$115,BH84*(CH84/1000)+(Satokasvi!$E$28-Satokasvi!$E$7)+IF(I$8="x",Toimenpiteet!$E$29,0)+IF(I$9="x",Toimenpiteet!$E$60,0)+IF(I$10="x",Toimenpiteet!$E$88,0))/(1+$C$13)^EH$61</f>
        <v>222.49616582780112</v>
      </c>
      <c r="EI84" s="29">
        <f ca="1">IF(J$11="x",Toimenpiteet!$E$115,BI84*(CI84/1000)+(Satokasvi!$E$28-Satokasvi!$E$7)+IF(J$8="x",Toimenpiteet!$E$29,0)+IF(J$9="x",Toimenpiteet!$E$60,0)+IF(J$10="x",Toimenpiteet!$E$88,0))/(1+$C$13)^EI$61</f>
        <v>365.74633062700286</v>
      </c>
      <c r="EJ84" s="29">
        <f ca="1">IF(K$11="x",Toimenpiteet!$E$115,BJ84*(CJ84/1000)+(Satokasvi!$E$28-Satokasvi!$E$7)+IF(K$8="x",Toimenpiteet!$E$29,0)+IF(K$9="x",Toimenpiteet!$E$60,0)+IF(K$10="x",Toimenpiteet!$E$88,0))/(1+$C$13)^EJ$61</f>
        <v>284.18180584906685</v>
      </c>
      <c r="EK84" s="29">
        <f ca="1">IF(L$11="x",Toimenpiteet!$E$115,BK84*(CK84/1000)+(Satokasvi!$E$28-Satokasvi!$E$7)+IF(L$8="x",Toimenpiteet!$E$29,0)+IF(L$9="x",Toimenpiteet!$E$60,0)+IF(L$10="x",Toimenpiteet!$E$88,0))/(1+$C$13)^EK$61</f>
        <v>449.89756230047919</v>
      </c>
      <c r="EL84" s="29">
        <f ca="1">IF(M$11="x",Toimenpiteet!$E$115,BL84*(CL84/1000)+(Satokasvi!$E$28-Satokasvi!$E$7)+IF(M$8="x",Toimenpiteet!$E$29,0)+IF(M$9="x",Toimenpiteet!$E$60,0)+IF(M$10="x",Toimenpiteet!$E$88,0))/(1+$C$13)^EL$61</f>
        <v>33.827396482793283</v>
      </c>
      <c r="EM84" s="29">
        <f ca="1">IF(N$11="x",Toimenpiteet!$E$115,BM84*(CM84/1000)+(Satokasvi!$E$28-Satokasvi!$E$7)+IF(N$8="x",Toimenpiteet!$E$29,0)+IF(N$9="x",Toimenpiteet!$E$60,0)+IF(N$10="x",Toimenpiteet!$E$88,0))/(1+$C$13)^EM$61</f>
        <v>236.36693288667266</v>
      </c>
      <c r="EN84" s="29">
        <f ca="1">IF(O$11="x",Toimenpiteet!$E$115,BN84*(CN84/1000)+(Satokasvi!$E$28-Satokasvi!$E$7)+IF(O$8="x",Toimenpiteet!$E$29,0)+IF(O$9="x",Toimenpiteet!$E$60,0)+IF(O$10="x",Toimenpiteet!$E$88,0))/(1+$C$13)^EN$61</f>
        <v>449.42061641066897</v>
      </c>
      <c r="EO84" s="29">
        <f ca="1">IF(P$11="x",Toimenpiteet!$E$115,BO84*(CO84/1000)+(Satokasvi!$E$28-Satokasvi!$E$7)+IF(P$8="x",Toimenpiteet!$E$29,0)+IF(P$9="x",Toimenpiteet!$E$60,0)+IF(P$10="x",Toimenpiteet!$E$88,0))/(1+$C$13)^EO$61</f>
        <v>412.24503132311514</v>
      </c>
      <c r="EP84" s="29">
        <f ca="1">IF(Q$11="x",Toimenpiteet!$E$115,BP84*(CP84/1000)+(Satokasvi!$E$28-Satokasvi!$E$7)+IF(Q$8="x",Toimenpiteet!$E$29,0)+IF(Q$9="x",Toimenpiteet!$E$60,0)+IF(Q$10="x",Toimenpiteet!$E$88,0))/(1+$C$13)^EP$61</f>
        <v>189.06751198783033</v>
      </c>
      <c r="EQ84" s="29">
        <f ca="1">IF(R$11="x",Toimenpiteet!$E$115,BQ84*(CQ84/1000)+(Satokasvi!$E$28-Satokasvi!$E$7)+IF(R$8="x",Toimenpiteet!$E$29,0)+IF(R$9="x",Toimenpiteet!$E$60,0)+IF(R$10="x",Toimenpiteet!$E$88,0))/(1+$C$13)^EQ$61</f>
        <v>243.20117277662399</v>
      </c>
      <c r="ER84" s="29">
        <f ca="1">IF(S$11="x",Toimenpiteet!$E$115,BR84*(CR84/1000)+(Satokasvi!$E$28-Satokasvi!$E$7)+IF(S$8="x",Toimenpiteet!$E$29,0)+IF(S$9="x",Toimenpiteet!$E$60,0)+IF(S$10="x",Toimenpiteet!$E$88,0))/(1+$C$13)^ER$61</f>
        <v>96.859371356783683</v>
      </c>
      <c r="ES84" s="29">
        <f ca="1">IF(T$11="x",Toimenpiteet!$E$115,BS84*(CS84/1000)+(Satokasvi!$E$28-Satokasvi!$E$7)+IF(T$8="x",Toimenpiteet!$E$29,0)+IF(T$9="x",Toimenpiteet!$E$60,0)+IF(T$10="x",Toimenpiteet!$E$88,0))/(1+$C$13)^ES$61</f>
        <v>272.12432520796921</v>
      </c>
      <c r="ET84" s="29">
        <f ca="1">IF(U$11="x",Toimenpiteet!$E$115,BT84*(CT84/1000)+(Satokasvi!$E$28-Satokasvi!$E$7)+IF(U$8="x",Toimenpiteet!$E$29,0)+IF(U$9="x",Toimenpiteet!$E$60,0)+IF(U$10="x",Toimenpiteet!$E$88,0))/(1+$C$13)^ET$61</f>
        <v>57.106877921102146</v>
      </c>
      <c r="EU84" s="29">
        <f ca="1">IF(V$11="x",Toimenpiteet!$E$115,BU84*(CU84/1000)+(Satokasvi!$E$28-Satokasvi!$E$7)+IF(V$8="x",Toimenpiteet!$E$29,0)+IF(V$9="x",Toimenpiteet!$E$60,0)+IF(V$10="x",Toimenpiteet!$E$88,0))/(1+$C$13)^EU$61</f>
        <v>120.95545551449604</v>
      </c>
      <c r="EV84" s="29">
        <f ca="1">IF(W$11="x",Toimenpiteet!$E$115,BV84*(CV84/1000)+(Satokasvi!$E$28-Satokasvi!$E$7)+IF(W$8="x",Toimenpiteet!$E$29,0)+IF(W$9="x",Toimenpiteet!$E$60,0)+IF(W$10="x",Toimenpiteet!$E$88,0))/(1+$C$13)^EV$61</f>
        <v>82.744082993251837</v>
      </c>
      <c r="EW84" s="29">
        <f ca="1">IF(X$11="x",Toimenpiteet!$E$115,BW84*(CW84/1000)+(Satokasvi!$E$28-Satokasvi!$E$7)+IF(X$8="x",Toimenpiteet!$E$29,0)+IF(X$9="x",Toimenpiteet!$E$60,0)+IF(X$10="x",Toimenpiteet!$E$88,0))/(1+$C$13)^EW$61</f>
        <v>213.47404184391746</v>
      </c>
      <c r="EX84" s="29">
        <f ca="1">IF(Y$11="x",Toimenpiteet!$E$115,BX84*(CX84/1000)+(Satokasvi!$E$28-Satokasvi!$E$7)+IF(Y$8="x",Toimenpiteet!$E$29,0)+IF(Y$9="x",Toimenpiteet!$E$60,0)+IF(Y$10="x",Toimenpiteet!$E$88,0))/(1+$C$13)^EX$61</f>
        <v>148.74399923110911</v>
      </c>
      <c r="EY84" s="29">
        <f ca="1">IF(Z$11="x",Toimenpiteet!$E$115,BY84*(CY84/1000)+(Satokasvi!$E$28-Satokasvi!$E$7)+IF(Z$8="x",Toimenpiteet!$E$29,0)+IF(Z$9="x",Toimenpiteet!$E$60,0)+IF(Z$10="x",Toimenpiteet!$E$88,0))/(1+$C$13)^EY$61</f>
        <v>131.33794146756648</v>
      </c>
      <c r="EZ84" s="29">
        <f ca="1">IF(AA$11="x",Toimenpiteet!$E$115,BZ84*(CZ84/1000)+(Satokasvi!$E$28-Satokasvi!$E$7)+IF(AA$8="x",Toimenpiteet!$E$29,0)+IF(AA$9="x",Toimenpiteet!$E$60,0)+IF(AA$10="x",Toimenpiteet!$E$88,0))/(1+$C$13)^EZ$61</f>
        <v>45.878690139605382</v>
      </c>
      <c r="FA84" s="29"/>
      <c r="FB84" s="29">
        <f t="shared" ca="1" si="48"/>
        <v>507.92134985453026</v>
      </c>
      <c r="FC84" s="29">
        <f t="shared" ca="1" si="49"/>
        <v>971.23427631071513</v>
      </c>
      <c r="FD84" s="29">
        <f t="shared" ca="1" si="50"/>
        <v>1379.080611939688</v>
      </c>
      <c r="FE84" s="29">
        <f t="shared" ca="1" si="51"/>
        <v>1720.8928188601028</v>
      </c>
      <c r="FF84" s="29">
        <f t="shared" ca="1" si="52"/>
        <v>1823.7098800930571</v>
      </c>
      <c r="FG84" s="29">
        <f t="shared" ca="1" si="53"/>
        <v>2197.7073547836321</v>
      </c>
      <c r="FH84" s="29">
        <f t="shared" ca="1" si="54"/>
        <v>2451.4165865839464</v>
      </c>
      <c r="FI84" s="29">
        <f t="shared" ca="1" si="55"/>
        <v>2898.6630080249956</v>
      </c>
      <c r="FJ84" s="29">
        <f t="shared" ca="1" si="56"/>
        <v>3237.7248649519247</v>
      </c>
      <c r="FK84" s="29">
        <f t="shared" ca="1" si="57"/>
        <v>3800.3959653046991</v>
      </c>
      <c r="FL84" s="29">
        <f t="shared" ca="1" si="58"/>
        <v>3805.9293206034467</v>
      </c>
      <c r="FM84" s="29">
        <f t="shared" ca="1" si="59"/>
        <v>4084.4158424456396</v>
      </c>
      <c r="FN84" s="29">
        <f t="shared" ca="1" si="60"/>
        <v>4649.9308773005796</v>
      </c>
      <c r="FO84" s="29">
        <f t="shared" ca="1" si="61"/>
        <v>5166.6535266265455</v>
      </c>
      <c r="FP84" s="29">
        <f t="shared" ca="1" si="62"/>
        <v>5384.9518974321409</v>
      </c>
      <c r="FQ84" s="29">
        <f t="shared" ca="1" si="63"/>
        <v>5676.9249155525422</v>
      </c>
      <c r="FR84" s="29">
        <f t="shared" ca="1" si="64"/>
        <v>5773.5201774281395</v>
      </c>
      <c r="FS84" s="29">
        <f t="shared" ca="1" si="65"/>
        <v>6106.2795757744743</v>
      </c>
      <c r="FT84" s="29">
        <f t="shared" ca="1" si="66"/>
        <v>6151.4463944801519</v>
      </c>
      <c r="FU84" s="29">
        <f t="shared" ca="1" si="67"/>
        <v>6283.2094900175452</v>
      </c>
      <c r="FV84" s="29">
        <f t="shared" ca="1" si="68"/>
        <v>6364.5857137237235</v>
      </c>
      <c r="FW84" s="29">
        <f t="shared" ca="1" si="69"/>
        <v>6622.2551762930043</v>
      </c>
      <c r="FX84" s="29">
        <f t="shared" ca="1" si="70"/>
        <v>6793.9007120855103</v>
      </c>
      <c r="FY84" s="29">
        <f t="shared" ca="1" si="71"/>
        <v>6943.0029714034754</v>
      </c>
      <c r="FZ84" s="29">
        <f t="shared" ca="1" si="72"/>
        <v>6978.2161845370765</v>
      </c>
      <c r="GA84" s="29"/>
      <c r="GB84" s="29">
        <f t="shared" ca="1" si="73"/>
        <v>401.11712074124722</v>
      </c>
      <c r="GC84" s="29">
        <f t="shared" ca="1" si="74"/>
        <v>772.98453650067017</v>
      </c>
      <c r="GD84" s="29">
        <f t="shared" ca="1" si="23"/>
        <v>1107.0985067028093</v>
      </c>
      <c r="GE84" s="29">
        <f t="shared" ca="1" si="24"/>
        <v>1395.009780549123</v>
      </c>
      <c r="GF84" s="29">
        <f t="shared" ca="1" si="25"/>
        <v>1507.097112489201</v>
      </c>
      <c r="GG84" s="29">
        <f t="shared" ca="1" si="26"/>
        <v>1820.2350383075304</v>
      </c>
      <c r="GH84" s="29">
        <f t="shared" ca="1" si="27"/>
        <v>2042.7312041353316</v>
      </c>
      <c r="GI84" s="29">
        <f t="shared" ca="1" si="28"/>
        <v>2408.4775347623345</v>
      </c>
      <c r="GJ84" s="29">
        <f t="shared" ca="1" si="29"/>
        <v>2692.6593406114011</v>
      </c>
      <c r="GK84" s="29">
        <f t="shared" ca="1" si="30"/>
        <v>3142.5569029118806</v>
      </c>
      <c r="GL84" s="29">
        <f t="shared" ca="1" si="31"/>
        <v>3176.3842993946737</v>
      </c>
      <c r="GM84" s="29">
        <f t="shared" ca="1" si="32"/>
        <v>3412.7512322813463</v>
      </c>
      <c r="GN84" s="29">
        <f t="shared" ca="1" si="33"/>
        <v>3862.1718486920154</v>
      </c>
      <c r="GO84" s="29">
        <f t="shared" ca="1" si="34"/>
        <v>4274.4168800151301</v>
      </c>
      <c r="GP84" s="29">
        <f t="shared" ca="1" si="35"/>
        <v>4463.4843920029607</v>
      </c>
      <c r="GQ84" s="29">
        <f t="shared" ca="1" si="36"/>
        <v>4706.6855647795846</v>
      </c>
      <c r="GR84" s="29">
        <f t="shared" ca="1" si="37"/>
        <v>4803.5449361363681</v>
      </c>
      <c r="GS84" s="29">
        <f t="shared" ca="1" si="38"/>
        <v>5075.6692613443374</v>
      </c>
      <c r="GT84" s="29">
        <f t="shared" ca="1" si="39"/>
        <v>5132.7761392654393</v>
      </c>
      <c r="GU84" s="29">
        <f t="shared" ca="1" si="40"/>
        <v>5253.7315947799352</v>
      </c>
      <c r="GV84" s="29">
        <f t="shared" ca="1" si="41"/>
        <v>5336.4756777731873</v>
      </c>
      <c r="GW84" s="29">
        <f t="shared" ca="1" si="42"/>
        <v>5549.9497196171051</v>
      </c>
      <c r="GX84" s="29">
        <f t="shared" ca="1" si="43"/>
        <v>5698.6937188482143</v>
      </c>
      <c r="GY84" s="29">
        <f t="shared" ca="1" si="44"/>
        <v>5830.0316603157808</v>
      </c>
      <c r="GZ84" s="29">
        <f t="shared" ca="1" si="45"/>
        <v>5875.9103504553859</v>
      </c>
      <c r="HA84" s="29"/>
      <c r="HB84" s="29">
        <f t="shared" ca="1" si="76"/>
        <v>3800.3959653046991</v>
      </c>
      <c r="HC84" s="29">
        <f t="shared" ca="1" si="75"/>
        <v>3142.5569029118806</v>
      </c>
      <c r="HE84" s="29">
        <f t="shared" si="82"/>
        <v>-0.5</v>
      </c>
      <c r="HF84" s="29">
        <f>$HF$71</f>
        <v>-1.1111111111111103E-2</v>
      </c>
      <c r="HG84" s="14">
        <f>IF(C$11="x",0,Satokasvi!$H$6*(1+$HE84)*(1+_xlfn.XLOOKUP($HF84,$HF$67:$HF$76,HG$67:HG$76)))</f>
        <v>1748.0555555555557</v>
      </c>
      <c r="HH84" s="27">
        <f>IF(D$11="x",0,Satokasvi!$H$6*(1+$HE84)*(1+_xlfn.XLOOKUP($HF84,$HF$67:$HF$76,HH$67:HH$76)))</f>
        <v>1746.1111111111111</v>
      </c>
      <c r="HI84" s="27">
        <f>IF(E$11="x",0,Satokasvi!$H$6*(1+$HE84)*(1+_xlfn.XLOOKUP($HF84,$HF$67:$HF$76,HI$67:HI$76)))</f>
        <v>1744.1666666666667</v>
      </c>
      <c r="HJ84" s="27">
        <f>IF(F$11="x",0,Satokasvi!$H$6*(1+$HE84)*(1+_xlfn.XLOOKUP($HF84,$HF$67:$HF$76,HJ$67:HJ$76)))</f>
        <v>1742.2222222222222</v>
      </c>
      <c r="HK84" s="27">
        <f>IF(G$11="x",0,Satokasvi!$H$6*(1+$HE84)*(1+_xlfn.XLOOKUP($HF84,$HF$67:$HF$76,HK$67:HK$76)))</f>
        <v>1740.2777777777778</v>
      </c>
      <c r="HL84" s="27">
        <f>IF(H$11="x",0,Satokasvi!$H$6*(1+$HE84)*(1+_xlfn.XLOOKUP($HF84,$HF$67:$HF$76,HL$67:HL$76)))</f>
        <v>1738.3333333333333</v>
      </c>
      <c r="HM84" s="27">
        <f>IF(I$11="x",0,Satokasvi!$H$6*(1+$HE84)*(1+_xlfn.XLOOKUP($HF84,$HF$67:$HF$76,HM$67:HM$76)))</f>
        <v>1736.3888888888889</v>
      </c>
      <c r="HN84" s="27">
        <f>IF(J$11="x",0,Satokasvi!$H$6*(1+$HE84)*(1+_xlfn.XLOOKUP($HF84,$HF$67:$HF$76,HN$67:HN$76)))</f>
        <v>1734.4444444444446</v>
      </c>
      <c r="HO84" s="27">
        <f>IF(K$11="x",0,Satokasvi!$H$6*(1+$HE84)*(1+_xlfn.XLOOKUP($HF84,$HF$67:$HF$76,HO$67:HO$76)))</f>
        <v>1732.5</v>
      </c>
      <c r="HP84" s="27">
        <f>IF(L$11="x",0,Satokasvi!$H$6*(1+$HE84)*(1+_xlfn.XLOOKUP($HF84,$HF$67:$HF$76,HP$67:HP$76)))</f>
        <v>1730.5555555555557</v>
      </c>
      <c r="HQ84" s="27">
        <f>IF(M$11="x",0,Satokasvi!$H$6*(1+$HE84)*(1+_xlfn.XLOOKUP($HF84,$HF$67:$HF$76,HQ$67:HQ$76)))</f>
        <v>1730.5555555555557</v>
      </c>
      <c r="HR84" s="27">
        <f>IF(N$11="x",0,Satokasvi!$H$6*(1+$HE84)*(1+_xlfn.XLOOKUP($HF84,$HF$67:$HF$76,HR$67:HR$76)))</f>
        <v>1730.5555555555557</v>
      </c>
      <c r="HS84" s="27">
        <f>IF(O$11="x",0,Satokasvi!$H$6*(1+$HE84)*(1+_xlfn.XLOOKUP($HF84,$HF$67:$HF$76,HS$67:HS$76)))</f>
        <v>1730.5555555555557</v>
      </c>
      <c r="HT84" s="27">
        <f>IF(P$11="x",0,Satokasvi!$H$6*(1+$HE84)*(1+_xlfn.XLOOKUP($HF84,$HF$67:$HF$76,HT$67:HT$76)))</f>
        <v>1730.5555555555557</v>
      </c>
      <c r="HU84" s="27">
        <f>IF(Q$11="x",0,Satokasvi!$H$6*(1+$HE84)*(1+_xlfn.XLOOKUP($HF84,$HF$67:$HF$76,HU$67:HU$76)))</f>
        <v>1730.5555555555557</v>
      </c>
      <c r="HV84" s="27">
        <f>IF(R$11="x",0,Satokasvi!$H$6*(1+$HE84)*(1+_xlfn.XLOOKUP($HF84,$HF$67:$HF$76,HV$67:HV$76)))</f>
        <v>1730.5555555555557</v>
      </c>
      <c r="HW84" s="27">
        <f>IF(S$11="x",0,Satokasvi!$H$6*(1+$HE84)*(1+_xlfn.XLOOKUP($HF84,$HF$67:$HF$76,HW$67:HW$76)))</f>
        <v>1730.5555555555557</v>
      </c>
      <c r="HX84" s="27">
        <f>IF(T$11="x",0,Satokasvi!$H$6*(1+$HE84)*(1+_xlfn.XLOOKUP($HF84,$HF$67:$HF$76,HX$67:HX$76)))</f>
        <v>1730.5555555555557</v>
      </c>
      <c r="HY84" s="27">
        <f>IF(U$11="x",0,Satokasvi!$H$6*(1+$HE84)*(1+_xlfn.XLOOKUP($HF84,$HF$67:$HF$76,HY$67:HY$76)))</f>
        <v>1730.5555555555557</v>
      </c>
      <c r="HZ84" s="27">
        <f>IF(V$11="x",0,Satokasvi!$H$6*(1+$HE84)*(1+_xlfn.XLOOKUP($HF84,$HF$67:$HF$76,HZ$67:HZ$76)))</f>
        <v>1730.5555555555557</v>
      </c>
      <c r="IA84" s="27">
        <f>IF(W$11="x",0,Satokasvi!$H$6*(1+$HE84)*(1+_xlfn.XLOOKUP($HF84,$HF$67:$HF$76,IA$67:IA$76)))</f>
        <v>1730.5555555555557</v>
      </c>
      <c r="IB84" s="27">
        <f>IF(X$11="x",0,Satokasvi!$H$6*(1+$HE84)*(1+_xlfn.XLOOKUP($HF84,$HF$67:$HF$76,IB$67:IB$76)))</f>
        <v>1730.5555555555557</v>
      </c>
      <c r="IC84" s="27">
        <f>IF(Y$11="x",0,Satokasvi!$H$6*(1+$HE84)*(1+_xlfn.XLOOKUP($HF84,$HF$67:$HF$76,IC$67:IC$76)))</f>
        <v>1730.5555555555557</v>
      </c>
      <c r="ID84" s="27">
        <f>IF(Z$11="x",0,Satokasvi!$H$6*(1+$HE84)*(1+_xlfn.XLOOKUP($HF84,$HF$67:$HF$76,ID$67:ID$76)))</f>
        <v>1730.5555555555557</v>
      </c>
      <c r="IE84" s="27">
        <f>IF(AA$11="x",0,Satokasvi!$H$6*(1+$HE84)*(1+_xlfn.XLOOKUP($HF84,$HF$67:$HF$76,IE$67:IE$76)))</f>
        <v>1730.5555555555557</v>
      </c>
    </row>
    <row r="85" spans="2:239">
      <c r="B85" s="11">
        <f t="shared" ca="1" si="81"/>
        <v>0.37312271603509917</v>
      </c>
      <c r="C85" s="11">
        <f t="shared" ca="1" si="81"/>
        <v>0.93702178994576113</v>
      </c>
      <c r="D85" s="11">
        <f t="shared" ca="1" si="81"/>
        <v>0.84517734735096561</v>
      </c>
      <c r="E85" s="11">
        <f t="shared" ca="1" si="81"/>
        <v>0.97972643553014838</v>
      </c>
      <c r="F85" s="11">
        <f t="shared" ca="1" si="81"/>
        <v>0.91157544910336863</v>
      </c>
      <c r="G85" s="11">
        <f t="shared" ca="1" si="81"/>
        <v>0.25389021382226895</v>
      </c>
      <c r="H85" s="11">
        <f t="shared" ca="1" si="81"/>
        <v>0.45068658322784949</v>
      </c>
      <c r="I85" s="11">
        <f t="shared" ca="1" si="81"/>
        <v>0.45044609854660878</v>
      </c>
      <c r="J85" s="11">
        <f t="shared" ca="1" si="81"/>
        <v>0.6148116318903778</v>
      </c>
      <c r="K85" s="11">
        <f t="shared" ca="1" si="81"/>
        <v>0.7029302830917209</v>
      </c>
      <c r="L85" s="11">
        <f t="shared" ca="1" si="81"/>
        <v>0.3326667529533206</v>
      </c>
      <c r="M85" s="11">
        <f t="shared" ca="1" si="81"/>
        <v>9.8136551368207536E-2</v>
      </c>
      <c r="N85" s="11">
        <f t="shared" ca="1" si="81"/>
        <v>0.24759571129127</v>
      </c>
      <c r="O85" s="11">
        <f t="shared" ca="1" si="81"/>
        <v>0.79651778505986581</v>
      </c>
      <c r="P85" s="11">
        <f t="shared" ca="1" si="81"/>
        <v>0.7579842918357359</v>
      </c>
      <c r="Q85" s="11">
        <f t="shared" ca="1" si="81"/>
        <v>0.69978772203192507</v>
      </c>
      <c r="R85" s="11">
        <f t="shared" ca="1" si="80"/>
        <v>0.17321687869900537</v>
      </c>
      <c r="S85" s="11">
        <f t="shared" ca="1" si="80"/>
        <v>0.79435743638528955</v>
      </c>
      <c r="T85" s="11">
        <f t="shared" ca="1" si="80"/>
        <v>0.16945319968410377</v>
      </c>
      <c r="U85" s="11">
        <f t="shared" ca="1" si="80"/>
        <v>0.49115396321698412</v>
      </c>
      <c r="V85" s="11">
        <f t="shared" ca="1" si="80"/>
        <v>0.22605798142302691</v>
      </c>
      <c r="W85" s="11">
        <f t="shared" ca="1" si="80"/>
        <v>9.6728293023807477E-2</v>
      </c>
      <c r="X85" s="11">
        <f t="shared" ca="1" si="80"/>
        <v>0.27925208462660833</v>
      </c>
      <c r="Y85" s="11">
        <f t="shared" ca="1" si="80"/>
        <v>0.36513587444187656</v>
      </c>
      <c r="Z85" s="11">
        <f t="shared" ca="1" si="80"/>
        <v>7.0656684344397647E-2</v>
      </c>
      <c r="AB85" s="5">
        <f ca="1">_xlfn.NORM.INV(B85,Satokasvi!$H$8,Satokasvi!$I$8)*_xlfn.BINOM.INV(1,(1-Satokasvi!$H$15),B85)</f>
        <v>3419.1015003298457</v>
      </c>
      <c r="AC85" s="5">
        <f ca="1">_xlfn.NORM.INV(C85,Satokasvi!$H$8,Satokasvi!$I$8)*_xlfn.BINOM.INV(1,(1-Satokasvi!$H$15),C85)</f>
        <v>3882.5609230610162</v>
      </c>
      <c r="AD85" s="5">
        <f ca="1">_xlfn.NORM.INV(D85,Satokasvi!$H$8,Satokasvi!$I$8)*_xlfn.BINOM.INV(1,(1-Satokasvi!$H$15),D85)</f>
        <v>3753.9916429491964</v>
      </c>
      <c r="AE85" s="5">
        <f ca="1">_xlfn.NORM.INV(E85,Satokasvi!$H$8,Satokasvi!$I$8)*_xlfn.BINOM.INV(1,(1-Satokasvi!$H$15),E85)</f>
        <v>4012.032842324872</v>
      </c>
      <c r="AF85" s="5">
        <f ca="1">_xlfn.NORM.INV(F85,Satokasvi!$H$8,Satokasvi!$I$8)*_xlfn.BINOM.INV(1,(1-Satokasvi!$H$15),F85)</f>
        <v>3837.630109939967</v>
      </c>
      <c r="AG85" s="5">
        <f ca="1">_xlfn.NORM.INV(G85,Satokasvi!$H$8,Satokasvi!$I$8)*_xlfn.BINOM.INV(1,(1-Satokasvi!$H$15),G85)</f>
        <v>3334.4255660535946</v>
      </c>
      <c r="AH85" s="5">
        <f ca="1">_xlfn.NORM.INV(H85,Satokasvi!$H$8,Satokasvi!$I$8)*_xlfn.BINOM.INV(1,(1-Satokasvi!$H$15),H85)</f>
        <v>3469.0182789324872</v>
      </c>
      <c r="AI85" s="5">
        <f ca="1">_xlfn.NORM.INV(I85,Satokasvi!$H$8,Satokasvi!$I$8)*_xlfn.BINOM.INV(1,(1-Satokasvi!$H$15),I85)</f>
        <v>3468.8664101001737</v>
      </c>
      <c r="AJ85" s="5">
        <f ca="1">_xlfn.NORM.INV(J85,Satokasvi!$H$8,Satokasvi!$I$8)*_xlfn.BINOM.INV(1,(1-Satokasvi!$H$15),J85)</f>
        <v>3572.970536037973</v>
      </c>
      <c r="AK85" s="5">
        <f ca="1">_xlfn.NORM.INV(K85,Satokasvi!$H$8,Satokasvi!$I$8)*_xlfn.BINOM.INV(1,(1-Satokasvi!$H$15),K85)</f>
        <v>3633.2117724332657</v>
      </c>
      <c r="AL85" s="5">
        <f ca="1">_xlfn.NORM.INV(L85,Satokasvi!$H$8,Satokasvi!$I$8)*_xlfn.BINOM.INV(1,(1-Satokasvi!$H$15),L85)</f>
        <v>3391.8596737416074</v>
      </c>
      <c r="AM85" s="5">
        <f ca="1">_xlfn.NORM.INV(M85,Satokasvi!$H$8,Satokasvi!$I$8)*_xlfn.BINOM.INV(1,(1-Satokasvi!$H$15),M85)</f>
        <v>3176.9393208140955</v>
      </c>
      <c r="AN85" s="5">
        <f ca="1">_xlfn.NORM.INV(N85,Satokasvi!$H$8,Satokasvi!$I$8)*_xlfn.BINOM.INV(1,(1-Satokasvi!$H$15),N85)</f>
        <v>3329.4812084083319</v>
      </c>
      <c r="AO85" s="5">
        <f ca="1">_xlfn.NORM.INV(O85,Satokasvi!$H$8,Satokasvi!$I$8)*_xlfn.BINOM.INV(1,(1-Satokasvi!$H$15),O85)</f>
        <v>3707.3118492918152</v>
      </c>
      <c r="AP85" s="5">
        <f ca="1">_xlfn.NORM.INV(P85,Satokasvi!$H$8,Satokasvi!$I$8)*_xlfn.BINOM.INV(1,(1-Satokasvi!$H$15),P85)</f>
        <v>3674.9583248610224</v>
      </c>
      <c r="AQ85" s="5">
        <f ca="1">_xlfn.NORM.INV(Q85,Satokasvi!$H$8,Satokasvi!$I$8)*_xlfn.BINOM.INV(1,(1-Satokasvi!$H$15),Q85)</f>
        <v>3630.947519235986</v>
      </c>
      <c r="AR85" s="5">
        <f ca="1">_xlfn.NORM.INV(R85,Satokasvi!$H$8,Satokasvi!$I$8)*_xlfn.BINOM.INV(1,(1-Satokasvi!$H$15),R85)</f>
        <v>3264.6177120708767</v>
      </c>
      <c r="AS85" s="5">
        <f ca="1">_xlfn.NORM.INV(S85,Satokasvi!$H$8,Satokasvi!$I$8)*_xlfn.BINOM.INV(1,(1-Satokasvi!$H$15),S85)</f>
        <v>3705.4085462431331</v>
      </c>
      <c r="AT85" s="5">
        <f ca="1">_xlfn.NORM.INV(T85,Satokasvi!$H$8,Satokasvi!$I$8)*_xlfn.BINOM.INV(1,(1-Satokasvi!$H$15),T85)</f>
        <v>3260.9179264357449</v>
      </c>
      <c r="AU85" s="5">
        <f ca="1">_xlfn.NORM.INV(U85,Satokasvi!$H$8,Satokasvi!$I$8)*_xlfn.BINOM.INV(1,(1-Satokasvi!$H$15),U85)</f>
        <v>3494.4561141818281</v>
      </c>
      <c r="AV85" s="5">
        <f ca="1">_xlfn.NORM.INV(V85,Satokasvi!$H$8,Satokasvi!$I$8)*_xlfn.BINOM.INV(1,(1-Satokasvi!$H$15),V85)</f>
        <v>3312.026980612804</v>
      </c>
      <c r="AW85" s="5">
        <f ca="1">_xlfn.NORM.INV(W85,Satokasvi!$H$8,Satokasvi!$I$8)*_xlfn.BINOM.INV(1,(1-Satokasvi!$H$15),W85)</f>
        <v>3174.8946549394705</v>
      </c>
      <c r="AX85" s="5">
        <f ca="1">_xlfn.NORM.INV(X85,Satokasvi!$H$8,Satokasvi!$I$8)*_xlfn.BINOM.INV(1,(1-Satokasvi!$H$15),X85)</f>
        <v>3353.7338085879819</v>
      </c>
      <c r="AY85" s="5">
        <f ca="1">_xlfn.NORM.INV(Y85,Satokasvi!$H$8,Satokasvi!$I$8)*_xlfn.BINOM.INV(1,(1-Satokasvi!$H$15),Y85)</f>
        <v>3413.808983203005</v>
      </c>
      <c r="AZ85" s="5">
        <f ca="1">_xlfn.NORM.INV(Z85,Satokasvi!$H$8,Satokasvi!$I$8)*_xlfn.BINOM.INV(1,(1-Satokasvi!$H$15),Z85)</f>
        <v>3132.270568908124</v>
      </c>
      <c r="BB85" s="5">
        <f ca="1">IF(C$11="x",0,_xlfn.NORM.INV(B85,Satokasvi!$H$8,Satokasvi!$I$8)*IF(C$8="x",(1+Toimenpiteet!$C$7),1)*IF(C$9="x",(1+Toimenpiteet!$C$34),1)*(1+C$30)*_xlfn.BINOM.INV(1,(1-(Satokasvi!$H$15*(1+C$41))),B85))</f>
        <v>2478.985351799151</v>
      </c>
      <c r="BC85" s="5">
        <f ca="1">IF(D$11="x",0,_xlfn.NORM.INV(C85,Satokasvi!$H$8,Satokasvi!$I$8)*IF(D$8="x",(1+Toimenpiteet!$C$7),1)*IF(D$9="x",(1+Toimenpiteet!$C$34),1)*(1+D$30)*_xlfn.BINOM.INV(1,(1-(Satokasvi!$H$15*(1+D$41))),C85))</f>
        <v>2834.5800787083872</v>
      </c>
      <c r="BD85" s="5">
        <f ca="1">IF(E$11="x",0,_xlfn.NORM.INV(D85,Satokasvi!$H$8,Satokasvi!$I$8)*IF(E$8="x",(1+Toimenpiteet!$C$7),1)*IF(E$9="x",(1+Toimenpiteet!$C$34),1)*(1+E$30)*_xlfn.BINOM.INV(1,(1-(Satokasvi!$H$15*(1+E$41))),D85))</f>
        <v>2759.6343365648136</v>
      </c>
      <c r="BE85" s="5">
        <f ca="1">IF(F$11="x",0,_xlfn.NORM.INV(E85,Satokasvi!$H$8,Satokasvi!$I$8)*IF(F$8="x",(1+Toimenpiteet!$C$7),1)*IF(F$9="x",(1+Toimenpiteet!$C$34),1)*(1+F$30)*_xlfn.BINOM.INV(1,(1-(Satokasvi!$H$15*(1+F$41))),E85))</f>
        <v>2969.5462285751778</v>
      </c>
      <c r="BF85" s="5">
        <f ca="1">IF(G$11="x",0,_xlfn.NORM.INV(F85,Satokasvi!$H$8,Satokasvi!$I$8)*IF(G$8="x",(1+Toimenpiteet!$C$7),1)*IF(G$9="x",(1+Toimenpiteet!$C$34),1)*(1+G$30)*_xlfn.BINOM.INV(1,(1-(Satokasvi!$H$15*(1+G$41))),F85))</f>
        <v>2859.8019579272636</v>
      </c>
      <c r="BG85" s="5">
        <f ca="1">IF(H$11="x",0,_xlfn.NORM.INV(G85,Satokasvi!$H$8,Satokasvi!$I$8)*IF(H$8="x",(1+Toimenpiteet!$C$7),1)*IF(H$9="x",(1+Toimenpiteet!$C$34),1)*(1+H$30)*_xlfn.BINOM.INV(1,(1-(Satokasvi!$H$15*(1+H$41))),G85))</f>
        <v>2484.8139318231383</v>
      </c>
      <c r="BH85" s="5">
        <f ca="1">IF(I$11="x",0,_xlfn.NORM.INV(H85,Satokasvi!$H$8,Satokasvi!$I$8)*IF(I$8="x",(1+Toimenpiteet!$C$7),1)*IF(I$9="x",(1+Toimenpiteet!$C$34),1)*(1+I$30)*_xlfn.BINOM.INV(1,(1-(Satokasvi!$H$15*(1+I$41))),H85))</f>
        <v>2585.1124214604897</v>
      </c>
      <c r="BI85" s="5">
        <f ca="1">IF(J$11="x",0,_xlfn.NORM.INV(I85,Satokasvi!$H$8,Satokasvi!$I$8)*IF(J$8="x",(1+Toimenpiteet!$C$7),1)*IF(J$9="x",(1+Toimenpiteet!$C$34),1)*(1+J$30)*_xlfn.BINOM.INV(1,(1-(Satokasvi!$H$15*(1+J$41))),I85))</f>
        <v>2584.9992488066496</v>
      </c>
      <c r="BJ85" s="5">
        <f ca="1">IF(K$11="x",0,_xlfn.NORM.INV(J85,Satokasvi!$H$8,Satokasvi!$I$8)*IF(K$8="x",(1+Toimenpiteet!$C$7),1)*IF(K$9="x",(1+Toimenpiteet!$C$34),1)*(1+K$30)*_xlfn.BINOM.INV(1,(1-(Satokasvi!$H$15*(1+K$41))),J85))</f>
        <v>2662.5776434554973</v>
      </c>
      <c r="BK85" s="5">
        <f ca="1">IF(L$11="x",0,_xlfn.NORM.INV(K85,Satokasvi!$H$8,Satokasvi!$I$8)*IF(L$8="x",(1+Toimenpiteet!$C$7),1)*IF(L$9="x",(1+Toimenpiteet!$C$34),1)*(1+L$30)*_xlfn.BINOM.INV(1,(1-(Satokasvi!$H$15*(1+L$41))),K85))</f>
        <v>2707.4694128172696</v>
      </c>
      <c r="BL85" s="5">
        <f ca="1">IF(M$11="x",0,_xlfn.NORM.INV(L85,Satokasvi!$H$8,Satokasvi!$I$8)*IF(M$8="x",(1+Toimenpiteet!$C$7),1)*IF(M$9="x",(1+Toimenpiteet!$C$34),1)*(1+M$30)*_xlfn.BINOM.INV(1,(1-(Satokasvi!$H$15*(1+M$41))),L85))</f>
        <v>2527.6138288722459</v>
      </c>
      <c r="BM85" s="5">
        <f ca="1">IF(N$11="x",0,_xlfn.NORM.INV(M85,Satokasvi!$H$8,Satokasvi!$I$8)*IF(N$8="x",(1+Toimenpiteet!$C$7),1)*IF(N$9="x",(1+Toimenpiteet!$C$34),1)*(1+N$30)*_xlfn.BINOM.INV(1,(1-(Satokasvi!$H$15*(1+N$41))),M85))</f>
        <v>2367.4551818706636</v>
      </c>
      <c r="BN85" s="5">
        <f ca="1">IF(O$11="x",0,_xlfn.NORM.INV(N85,Satokasvi!$H$8,Satokasvi!$I$8)*IF(O$8="x",(1+Toimenpiteet!$C$7),1)*IF(O$9="x",(1+Toimenpiteet!$C$34),1)*(1+O$30)*_xlfn.BINOM.INV(1,(1-(Satokasvi!$H$15*(1+O$41))),N85))</f>
        <v>2481.129396505889</v>
      </c>
      <c r="BO85" s="5">
        <f ca="1">IF(P$11="x",0,_xlfn.NORM.INV(O85,Satokasvi!$H$8,Satokasvi!$I$8)*IF(P$8="x",(1+Toimenpiteet!$C$7),1)*IF(P$9="x",(1+Toimenpiteet!$C$34),1)*(1+P$30)*_xlfn.BINOM.INV(1,(1-(Satokasvi!$H$15*(1+P$41))),O85))</f>
        <v>2762.6887900922611</v>
      </c>
      <c r="BP85" s="5">
        <f ca="1">IF(Q$11="x",0,_xlfn.NORM.INV(P85,Satokasvi!$H$8,Satokasvi!$I$8)*IF(Q$8="x",(1+Toimenpiteet!$C$7),1)*IF(Q$9="x",(1+Toimenpiteet!$C$34),1)*(1+Q$30)*_xlfn.BINOM.INV(1,(1-(Satokasvi!$H$15*(1+Q$41))),P85))</f>
        <v>2738.5789436864338</v>
      </c>
      <c r="BQ85" s="5">
        <f ca="1">IF(R$11="x",0,_xlfn.NORM.INV(Q85,Satokasvi!$H$8,Satokasvi!$I$8)*IF(R$8="x",(1+Toimenpiteet!$C$7),1)*IF(R$9="x",(1+Toimenpiteet!$C$34),1)*(1+R$30)*_xlfn.BINOM.INV(1,(1-(Satokasvi!$H$15*(1+R$41))),Q85))</f>
        <v>2705.7820913346568</v>
      </c>
      <c r="BR85" s="5">
        <f ca="1">IF(S$11="x",0,_xlfn.NORM.INV(R85,Satokasvi!$H$8,Satokasvi!$I$8)*IF(S$8="x",(1+Toimenpiteet!$C$7),1)*IF(S$9="x",(1+Toimenpiteet!$C$34),1)*(1+S$30)*_xlfn.BINOM.INV(1,(1-(Satokasvi!$H$15*(1+S$41))),R85))</f>
        <v>2432.7931190352169</v>
      </c>
      <c r="BS85" s="5">
        <f ca="1">IF(T$11="x",0,_xlfn.NORM.INV(S85,Satokasvi!$H$8,Satokasvi!$I$8)*IF(T$8="x",(1+Toimenpiteet!$C$7),1)*IF(T$9="x",(1+Toimenpiteet!$C$34),1)*(1+T$30)*_xlfn.BINOM.INV(1,(1-(Satokasvi!$H$15*(1+T$41))),S85))</f>
        <v>2761.270448660383</v>
      </c>
      <c r="BT85" s="5">
        <f ca="1">IF(U$11="x",0,_xlfn.NORM.INV(T85,Satokasvi!$H$8,Satokasvi!$I$8)*IF(U$8="x",(1+Toimenpiteet!$C$7),1)*IF(U$9="x",(1+Toimenpiteet!$C$34),1)*(1+U$30)*_xlfn.BINOM.INV(1,(1-(Satokasvi!$H$15*(1+U$41))),T85))</f>
        <v>2430.0360387799174</v>
      </c>
      <c r="BU85" s="5">
        <f ca="1">IF(V$11="x",0,_xlfn.NORM.INV(U85,Satokasvi!$H$8,Satokasvi!$I$8)*IF(V$8="x",(1+Toimenpiteet!$C$7),1)*IF(V$9="x",(1+Toimenpiteet!$C$34),1)*(1+V$30)*_xlfn.BINOM.INV(1,(1-(Satokasvi!$H$15*(1+V$41))),U85))</f>
        <v>2604.0686962882983</v>
      </c>
      <c r="BV85" s="5">
        <f ca="1">IF(W$11="x",0,_xlfn.NORM.INV(V85,Satokasvi!$H$8,Satokasvi!$I$8)*IF(W$8="x",(1+Toimenpiteet!$C$7),1)*IF(W$9="x",(1+Toimenpiteet!$C$34),1)*(1+W$30)*_xlfn.BINOM.INV(1,(1-(Satokasvi!$H$15*(1+W$41))),V85))</f>
        <v>2468.1225059526619</v>
      </c>
      <c r="BW85" s="5">
        <f ca="1">IF(X$11="x",0,_xlfn.NORM.INV(W85,Satokasvi!$H$8,Satokasvi!$I$8)*IF(X$8="x",(1+Toimenpiteet!$C$7),1)*IF(X$9="x",(1+Toimenpiteet!$C$34),1)*(1+X$30)*_xlfn.BINOM.INV(1,(1-(Satokasvi!$H$15*(1+X$41))),W85))</f>
        <v>2365.9314968608933</v>
      </c>
      <c r="BX85" s="5">
        <f ca="1">IF(Y$11="x",0,_xlfn.NORM.INV(X85,Satokasvi!$H$8,Satokasvi!$I$8)*IF(Y$8="x",(1+Toimenpiteet!$C$7),1)*IF(Y$9="x",(1+Toimenpiteet!$C$34),1)*(1+Y$30)*_xlfn.BINOM.INV(1,(1-(Satokasvi!$H$15*(1+Y$41))),X85))</f>
        <v>2499.2024341597644</v>
      </c>
      <c r="BY85" s="5">
        <f ca="1">IF(Z$11="x",0,_xlfn.NORM.INV(Y85,Satokasvi!$H$8,Satokasvi!$I$8)*IF(Z$8="x",(1+Toimenpiteet!$C$7),1)*IF(Z$9="x",(1+Toimenpiteet!$C$34),1)*(1+Z$30)*_xlfn.BINOM.INV(1,(1-(Satokasvi!$H$15*(1+Z$41))),Y85))</f>
        <v>2543.970454282879</v>
      </c>
      <c r="BZ85" s="5">
        <f ca="1">IF(AA$11="x",0,_xlfn.NORM.INV(Z85,Satokasvi!$H$8,Satokasvi!$I$8)*IF(AA$8="x",(1+Toimenpiteet!$C$7),1)*IF(AA$9="x",(1+Toimenpiteet!$C$34),1)*(1+AA$30)*_xlfn.BINOM.INV(1,(1-(Satokasvi!$H$15*(1+AA$41))),Z85))</f>
        <v>2334.1680279503339</v>
      </c>
      <c r="CB85" s="27">
        <f ca="1">_xlfn.NORM.INV(RAND(),Satokasvi!$H$13,Satokasvi!$I$13)</f>
        <v>140.44151007981043</v>
      </c>
      <c r="CC85" s="27">
        <f ca="1">_xlfn.NORM.INV(RAND(),Satokasvi!$H$13,Satokasvi!$I$13)</f>
        <v>225.6525417243607</v>
      </c>
      <c r="CD85" s="27">
        <f ca="1">_xlfn.NORM.INV(RAND(),Satokasvi!$H$13,Satokasvi!$I$13)</f>
        <v>255.77252051985084</v>
      </c>
      <c r="CE85" s="27">
        <f ca="1">_xlfn.NORM.INV(RAND(),Satokasvi!$H$13,Satokasvi!$I$13)</f>
        <v>166.04288953613494</v>
      </c>
      <c r="CF85" s="27">
        <f ca="1">_xlfn.NORM.INV(RAND(),Satokasvi!$H$13,Satokasvi!$I$13)</f>
        <v>144.99878510406762</v>
      </c>
      <c r="CG85" s="27">
        <f ca="1">_xlfn.NORM.INV(RAND(),Satokasvi!$H$13,Satokasvi!$I$13)</f>
        <v>227.36001488613292</v>
      </c>
      <c r="CH85" s="27">
        <f ca="1">_xlfn.NORM.INV(RAND(),Satokasvi!$H$13,Satokasvi!$I$13)</f>
        <v>176.46984713227104</v>
      </c>
      <c r="CI85" s="27">
        <f ca="1">_xlfn.NORM.INV(RAND(),Satokasvi!$H$13,Satokasvi!$I$13)</f>
        <v>151.07707647182565</v>
      </c>
      <c r="CJ85" s="27">
        <f ca="1">_xlfn.NORM.INV(RAND(),Satokasvi!$H$13,Satokasvi!$I$13)</f>
        <v>273.67516422217358</v>
      </c>
      <c r="CK85" s="27">
        <f ca="1">_xlfn.NORM.INV(RAND(),Satokasvi!$H$13,Satokasvi!$I$13)</f>
        <v>187.62076187036914</v>
      </c>
      <c r="CL85" s="27">
        <f ca="1">_xlfn.NORM.INV(RAND(),Satokasvi!$H$13,Satokasvi!$I$13)</f>
        <v>172.40963912794336</v>
      </c>
      <c r="CM85" s="27">
        <f ca="1">_xlfn.NORM.INV(RAND(),Satokasvi!$H$13,Satokasvi!$I$13)</f>
        <v>214.29289566714479</v>
      </c>
      <c r="CN85" s="27">
        <f ca="1">_xlfn.NORM.INV(RAND(),Satokasvi!$H$13,Satokasvi!$I$13)</f>
        <v>207.05133711725026</v>
      </c>
      <c r="CO85" s="27">
        <f ca="1">_xlfn.NORM.INV(RAND(),Satokasvi!$H$13,Satokasvi!$I$13)</f>
        <v>255.46782457066195</v>
      </c>
      <c r="CP85" s="27">
        <f ca="1">_xlfn.NORM.INV(RAND(),Satokasvi!$H$13,Satokasvi!$I$13)</f>
        <v>194.93624048731343</v>
      </c>
      <c r="CQ85" s="27">
        <f ca="1">_xlfn.NORM.INV(RAND(),Satokasvi!$H$13,Satokasvi!$I$13)</f>
        <v>248.44300445865082</v>
      </c>
      <c r="CR85" s="27">
        <f ca="1">_xlfn.NORM.INV(RAND(),Satokasvi!$H$13,Satokasvi!$I$13)</f>
        <v>181.88369825478955</v>
      </c>
      <c r="CS85" s="27">
        <f ca="1">_xlfn.NORM.INV(RAND(),Satokasvi!$H$13,Satokasvi!$I$13)</f>
        <v>177.63083966845511</v>
      </c>
      <c r="CT85" s="27">
        <f ca="1">_xlfn.NORM.INV(RAND(),Satokasvi!$H$13,Satokasvi!$I$13)</f>
        <v>257.93990921308495</v>
      </c>
      <c r="CU85" s="27">
        <f ca="1">_xlfn.NORM.INV(RAND(),Satokasvi!$H$13,Satokasvi!$I$13)</f>
        <v>181.28263940464143</v>
      </c>
      <c r="CV85" s="27">
        <f ca="1">_xlfn.NORM.INV(RAND(),Satokasvi!$H$13,Satokasvi!$I$13)</f>
        <v>258.9296106893504</v>
      </c>
      <c r="CW85" s="27">
        <f ca="1">_xlfn.NORM.INV(RAND(),Satokasvi!$H$13,Satokasvi!$I$13)</f>
        <v>237.80589773808077</v>
      </c>
      <c r="CX85" s="27">
        <f ca="1">_xlfn.NORM.INV(RAND(),Satokasvi!$H$13,Satokasvi!$I$13)</f>
        <v>215.71003058307232</v>
      </c>
      <c r="CY85" s="27">
        <f ca="1">_xlfn.NORM.INV(RAND(),Satokasvi!$H$13,Satokasvi!$I$13)</f>
        <v>142.30037704312261</v>
      </c>
      <c r="CZ85" s="27">
        <f ca="1">_xlfn.NORM.INV(RAND(),Satokasvi!$H$13,Satokasvi!$I$13)</f>
        <v>148.23307286659639</v>
      </c>
      <c r="DB85" s="29">
        <f ca="1">(AB85*(CB85/1000)+(Satokasvi!$E$28-Satokasvi!$E$7))/(1+$C$13)^DB$61</f>
        <v>115.71240565288251</v>
      </c>
      <c r="DC85" s="29">
        <f ca="1">(AC85*(CC85/1000)+(Satokasvi!$E$28-Satokasvi!$E$7))/(1+$C$13)^DC$61</f>
        <v>485.54033432783331</v>
      </c>
      <c r="DD85" s="29">
        <f ca="1">(AD85*(CD85/1000)+(Satokasvi!$E$28-Satokasvi!$E$7))/(1+$C$13)^DD$61</f>
        <v>548.32351038051763</v>
      </c>
      <c r="DE85" s="29">
        <f ca="1">(AE85*(CE85/1000)+(Satokasvi!$E$28-Satokasvi!$E$7))/(1+$C$13)^DE$61</f>
        <v>271.139171317099</v>
      </c>
      <c r="DF85" s="29">
        <f ca="1">(AF85*(CF85/1000)+(Satokasvi!$E$28-Satokasvi!$E$7))/(1+$C$13)^DF$61</f>
        <v>168.59835646553518</v>
      </c>
      <c r="DG85" s="29">
        <f ca="1">(AG85*(CG85/1000)+(Satokasvi!$E$28-Satokasvi!$E$7))/(1+$C$13)^DG$61</f>
        <v>332.57759939746722</v>
      </c>
      <c r="DH85" s="29">
        <f ca="1">(AH85*(CH85/1000)+(Satokasvi!$E$28-Satokasvi!$E$7))/(1+$C$13)^DH$61</f>
        <v>204.22998849194897</v>
      </c>
      <c r="DI85" s="29">
        <f ca="1">(AI85*(CI85/1000)+(Satokasvi!$E$28-Satokasvi!$E$7))/(1+$C$13)^DI$61</f>
        <v>128.72596085520823</v>
      </c>
      <c r="DJ85" s="29">
        <f ca="1">(AJ85*(CJ85/1000)+(Satokasvi!$E$28-Satokasvi!$E$7))/(1+$C$13)^DJ$61</f>
        <v>472.75136081575442</v>
      </c>
      <c r="DK85" s="29">
        <f ca="1">(AK85*(CK85/1000)+(Satokasvi!$E$28-Satokasvi!$E$7))/(1+$C$13)^DK$61</f>
        <v>238.60559013115068</v>
      </c>
      <c r="DL85" s="29">
        <f ca="1">(AL85*(CL85/1000)+(Satokasvi!$E$28-Satokasvi!$E$7))/(1+$C$13)^DL$61</f>
        <v>161.67015347290481</v>
      </c>
      <c r="DM85" s="29">
        <f ca="1">(AM85*(CM85/1000)+(Satokasvi!$E$28-Satokasvi!$E$7))/(1+$C$13)^DM$61</f>
        <v>224.29814800394834</v>
      </c>
      <c r="DN85" s="29">
        <f ca="1">(AN85*(CN85/1000)+(Satokasvi!$E$28-Satokasvi!$E$7))/(1+$C$13)^DN$61</f>
        <v>223.60639943083876</v>
      </c>
      <c r="DO85" s="29">
        <f ca="1">(AO85*(CO85/1000)+(Satokasvi!$E$28-Satokasvi!$E$7))/(1+$C$13)^DO$61</f>
        <v>387.48041422783001</v>
      </c>
      <c r="DP85" s="29">
        <f ca="1">(AP85*(CP85/1000)+(Satokasvi!$E$28-Satokasvi!$E$7))/(1+$C$13)^DP$61</f>
        <v>228.1065419014671</v>
      </c>
      <c r="DQ85" s="29">
        <f ca="1">(AQ85*(CQ85/1000)+(Satokasvi!$E$28-Satokasvi!$E$7))/(1+$C$13)^DQ$61</f>
        <v>337.18535523204417</v>
      </c>
      <c r="DR85" s="29">
        <f ca="1">(AR85*(CR85/1000)+(Satokasvi!$E$28-Satokasvi!$E$7))/(1+$C$13)^DR$61</f>
        <v>140.83617770598502</v>
      </c>
      <c r="DS85" s="29">
        <f ca="1">(AS85*(CS85/1000)+(Satokasvi!$E$28-Satokasvi!$E$7))/(1+$C$13)^DS$61</f>
        <v>174.5706413662964</v>
      </c>
      <c r="DT85" s="29">
        <f ca="1">(AT85*(CT85/1000)+(Satokasvi!$E$28-Satokasvi!$E$7))/(1+$C$13)^DT$61</f>
        <v>273.80622556370878</v>
      </c>
      <c r="DU85" s="29">
        <f ca="1">(AU85*(CU85/1000)+(Satokasvi!$E$28-Satokasvi!$E$7))/(1+$C$13)^DU$61</f>
        <v>150.86791025495381</v>
      </c>
      <c r="DV85" s="29">
        <f ca="1">(AV85*(CV85/1000)+(Satokasvi!$E$28-Satokasvi!$E$7))/(1+$C$13)^DV$61</f>
        <v>266.93721748936247</v>
      </c>
      <c r="DW85" s="29">
        <f ca="1">(AW85*(CW85/1000)+(Satokasvi!$E$28-Satokasvi!$E$7))/(1+$C$13)^DW$61</f>
        <v>205.63017205630507</v>
      </c>
      <c r="DX85" s="29">
        <f ca="1">(AX85*(CX85/1000)+(Satokasvi!$E$28-Satokasvi!$E$7))/(1+$C$13)^DX$61</f>
        <v>183.64232850938214</v>
      </c>
      <c r="DY85" s="29">
        <f ca="1">(AY85*(CY85/1000)+(Satokasvi!$E$28-Satokasvi!$E$7))/(1+$C$13)^DY$61</f>
        <v>61.38659349041037</v>
      </c>
      <c r="DZ85" s="29">
        <f ca="1">(AZ85*(CZ85/1000)+(Satokasvi!$E$28-Satokasvi!$E$7))/(1+$C$13)^DZ$61</f>
        <v>49.339564628954825</v>
      </c>
      <c r="EB85" s="29">
        <f ca="1">IF(C$11="x",Toimenpiteet!$E$115,BB85*(CB85/1000)+(Satokasvi!$E$28-Satokasvi!$E$7)+IF(C$8="x",Toimenpiteet!$E$29,0)+IF(C$9="x",Toimenpiteet!$E$60,0)+IF(C$10="x",Toimenpiteet!$E$88,0))/(1+$C$13)^EB$61</f>
        <v>116.74994783728432</v>
      </c>
      <c r="EC85" s="29">
        <f ca="1">IF(D$11="x",Toimenpiteet!$E$115,BC85*(CC85/1000)+(Satokasvi!$E$28-Satokasvi!$E$7)+IF(D$8="x",Toimenpiteet!$E$29,0)+IF(D$9="x",Toimenpiteet!$E$60,0)+IF(D$10="x",Toimenpiteet!$E$88,0))/(1+$C$13)^EC$61</f>
        <v>388.09520169835616</v>
      </c>
      <c r="ED85" s="29">
        <f ca="1">IF(E$11="x",Toimenpiteet!$E$115,BD85*(CD85/1000)+(Satokasvi!$E$28-Satokasvi!$E$7)+IF(E$8="x",Toimenpiteet!$E$29,0)+IF(E$9="x",Toimenpiteet!$E$60,0)+IF(E$10="x",Toimenpiteet!$E$88,0))/(1+$C$13)^ED$61</f>
        <v>437.38155090549498</v>
      </c>
      <c r="EE85" s="29">
        <f ca="1">IF(F$11="x",Toimenpiteet!$E$115,BE85*(CE85/1000)+(Satokasvi!$E$28-Satokasvi!$E$7)+IF(F$8="x",Toimenpiteet!$E$29,0)+IF(F$9="x",Toimenpiteet!$E$60,0)+IF(F$10="x",Toimenpiteet!$E$88,0))/(1+$C$13)^EE$61</f>
        <v>235.60191981416327</v>
      </c>
      <c r="EF85" s="29">
        <f ca="1">IF(G$11="x",Toimenpiteet!$E$115,BF85*(CF85/1000)+(Satokasvi!$E$28-Satokasvi!$E$7)+IF(G$8="x",Toimenpiteet!$E$29,0)+IF(G$9="x",Toimenpiteet!$E$60,0)+IF(G$10="x",Toimenpiteet!$E$88,0))/(1+$C$13)^EF$61</f>
        <v>161.1075531473974</v>
      </c>
      <c r="EG85" s="29">
        <f ca="1">IF(H$11="x",Toimenpiteet!$E$115,BG85*(CG85/1000)+(Satokasvi!$E$28-Satokasvi!$E$7)+IF(H$8="x",Toimenpiteet!$E$29,0)+IF(H$9="x",Toimenpiteet!$E$60,0)+IF(H$10="x",Toimenpiteet!$E$88,0))/(1+$C$13)^EG$61</f>
        <v>282.27183474990568</v>
      </c>
      <c r="EH85" s="29">
        <f ca="1">IF(I$11="x",Toimenpiteet!$E$115,BH85*(CH85/1000)+(Satokasvi!$E$28-Satokasvi!$E$7)+IF(I$8="x",Toimenpiteet!$E$29,0)+IF(I$9="x",Toimenpiteet!$E$60,0)+IF(I$10="x",Toimenpiteet!$E$88,0))/(1+$C$13)^EH$61</f>
        <v>185.62423371440735</v>
      </c>
      <c r="EI85" s="29">
        <f ca="1">IF(J$11="x",Toimenpiteet!$E$115,BI85*(CI85/1000)+(Satokasvi!$E$28-Satokasvi!$E$7)+IF(J$8="x",Toimenpiteet!$E$29,0)+IF(J$9="x",Toimenpiteet!$E$60,0)+IF(J$10="x",Toimenpiteet!$E$88,0))/(1+$C$13)^EI$61</f>
        <v>128.38488339843417</v>
      </c>
      <c r="EJ85" s="29">
        <f ca="1">IF(K$11="x",Toimenpiteet!$E$115,BJ85*(CJ85/1000)+(Satokasvi!$E$28-Satokasvi!$E$7)+IF(K$8="x",Toimenpiteet!$E$29,0)+IF(K$9="x",Toimenpiteet!$E$60,0)+IF(K$10="x",Toimenpiteet!$E$88,0))/(1+$C$13)^EJ$61</f>
        <v>383.80722414701955</v>
      </c>
      <c r="EK85" s="29">
        <f ca="1">IF(L$11="x",Toimenpiteet!$E$115,BK85*(CK85/1000)+(Satokasvi!$E$28-Satokasvi!$E$7)+IF(L$8="x",Toimenpiteet!$E$29,0)+IF(L$9="x",Toimenpiteet!$E$60,0)+IF(L$10="x",Toimenpiteet!$E$88,0))/(1+$C$13)^EK$61</f>
        <v>208.40394408332506</v>
      </c>
      <c r="EL85" s="29">
        <f ca="1">IF(M$11="x",Toimenpiteet!$E$115,BL85*(CL85/1000)+(Satokasvi!$E$28-Satokasvi!$E$7)+IF(M$8="x",Toimenpiteet!$E$29,0)+IF(M$9="x",Toimenpiteet!$E$60,0)+IF(M$10="x",Toimenpiteet!$E$88,0))/(1+$C$13)^EL$61</f>
        <v>150.18053848217534</v>
      </c>
      <c r="EM85" s="29">
        <f ca="1">IF(N$11="x",Toimenpiteet!$E$115,BM85*(CM85/1000)+(Satokasvi!$E$28-Satokasvi!$E$7)+IF(N$8="x",Toimenpiteet!$E$29,0)+IF(N$9="x",Toimenpiteet!$E$60,0)+IF(N$10="x",Toimenpiteet!$E$88,0))/(1+$C$13)^EM$61</f>
        <v>195.98575670241274</v>
      </c>
      <c r="EN85" s="29">
        <f ca="1">IF(O$11="x",Toimenpiteet!$E$115,BN85*(CN85/1000)+(Satokasvi!$E$28-Satokasvi!$E$7)+IF(O$8="x",Toimenpiteet!$E$29,0)+IF(O$9="x",Toimenpiteet!$E$60,0)+IF(O$10="x",Toimenpiteet!$E$88,0))/(1+$C$13)^EN$61</f>
        <v>194.63030129262853</v>
      </c>
      <c r="EO85" s="29">
        <f ca="1">IF(P$11="x",Toimenpiteet!$E$115,BO85*(CO85/1000)+(Satokasvi!$E$28-Satokasvi!$E$7)+IF(P$8="x",Toimenpiteet!$E$29,0)+IF(P$9="x",Toimenpiteet!$E$60,0)+IF(P$10="x",Toimenpiteet!$E$88,0))/(1+$C$13)^EO$61</f>
        <v>315.9337177279844</v>
      </c>
      <c r="EP85" s="29">
        <f ca="1">IF(Q$11="x",Toimenpiteet!$E$115,BP85*(CP85/1000)+(Satokasvi!$E$28-Satokasvi!$E$7)+IF(Q$8="x",Toimenpiteet!$E$29,0)+IF(Q$9="x",Toimenpiteet!$E$60,0)+IF(Q$10="x",Toimenpiteet!$E$88,0))/(1+$C$13)^EP$61</f>
        <v>196.37656108847366</v>
      </c>
      <c r="EQ85" s="29">
        <f ca="1">IF(R$11="x",Toimenpiteet!$E$115,BQ85*(CQ85/1000)+(Satokasvi!$E$28-Satokasvi!$E$7)+IF(R$8="x",Toimenpiteet!$E$29,0)+IF(R$9="x",Toimenpiteet!$E$60,0)+IF(R$10="x",Toimenpiteet!$E$88,0))/(1+$C$13)^EQ$61</f>
        <v>276.89340639222064</v>
      </c>
      <c r="ER85" s="29">
        <f ca="1">IF(S$11="x",Toimenpiteet!$E$115,BR85*(CR85/1000)+(Satokasvi!$E$28-Satokasvi!$E$7)+IF(S$8="x",Toimenpiteet!$E$29,0)+IF(S$9="x",Toimenpiteet!$E$60,0)+IF(S$10="x",Toimenpiteet!$E$88,0))/(1+$C$13)^ER$61</f>
        <v>129.82770183358861</v>
      </c>
      <c r="ES85" s="29">
        <f ca="1">IF(T$11="x",Toimenpiteet!$E$115,BS85*(CS85/1000)+(Satokasvi!$E$28-Satokasvi!$E$7)+IF(T$8="x",Toimenpiteet!$E$29,0)+IF(T$9="x",Toimenpiteet!$E$60,0)+IF(T$10="x",Toimenpiteet!$E$88,0))/(1+$C$13)^ES$61</f>
        <v>154.24206350644434</v>
      </c>
      <c r="ET85" s="29">
        <f ca="1">IF(U$11="x",Toimenpiteet!$E$115,BT85*(CT85/1000)+(Satokasvi!$E$28-Satokasvi!$E$7)+IF(U$8="x",Toimenpiteet!$E$29,0)+IF(U$9="x",Toimenpiteet!$E$60,0)+IF(U$10="x",Toimenpiteet!$E$88,0))/(1+$C$13)^ET$61</f>
        <v>227.48896391170717</v>
      </c>
      <c r="EU85" s="29">
        <f ca="1">IF(V$11="x",Toimenpiteet!$E$115,BU85*(CU85/1000)+(Satokasvi!$E$28-Satokasvi!$E$7)+IF(V$8="x",Toimenpiteet!$E$29,0)+IF(V$9="x",Toimenpiteet!$E$60,0)+IF(V$10="x",Toimenpiteet!$E$88,0))/(1+$C$13)^EU$61</f>
        <v>135.19236344202193</v>
      </c>
      <c r="EV85" s="29">
        <f ca="1">IF(W$11="x",Toimenpiteet!$E$115,BV85*(CV85/1000)+(Satokasvi!$E$28-Satokasvi!$E$7)+IF(W$8="x",Toimenpiteet!$E$29,0)+IF(W$9="x",Toimenpiteet!$E$60,0)+IF(W$10="x",Toimenpiteet!$E$88,0))/(1+$C$13)^EV$61</f>
        <v>221.02413556048111</v>
      </c>
      <c r="EW85" s="29">
        <f ca="1">IF(X$11="x",Toimenpiteet!$E$115,BW85*(CW85/1000)+(Satokasvi!$E$28-Satokasvi!$E$7)+IF(X$8="x",Toimenpiteet!$E$29,0)+IF(X$9="x",Toimenpiteet!$E$60,0)+IF(X$10="x",Toimenpiteet!$E$88,0))/(1+$C$13)^EW$61</f>
        <v>174.69436255364801</v>
      </c>
      <c r="EX85" s="29">
        <f ca="1">IF(Y$11="x",Toimenpiteet!$E$115,BX85*(CX85/1000)+(Satokasvi!$E$28-Satokasvi!$E$7)+IF(Y$8="x",Toimenpiteet!$E$29,0)+IF(Y$9="x",Toimenpiteet!$E$60,0)+IF(Y$10="x",Toimenpiteet!$E$88,0))/(1+$C$13)^EX$61</f>
        <v>157.68400916372508</v>
      </c>
      <c r="EY85" s="29">
        <f ca="1">IF(Z$11="x",Toimenpiteet!$E$115,BY85*(CY85/1000)+(Satokasvi!$E$28-Satokasvi!$E$7)+IF(Z$8="x",Toimenpiteet!$E$29,0)+IF(Z$9="x",Toimenpiteet!$E$60,0)+IF(Z$10="x",Toimenpiteet!$E$88,0))/(1+$C$13)^EY$61</f>
        <v>65.97222729287266</v>
      </c>
      <c r="EZ85" s="29">
        <f ca="1">IF(AA$11="x",Toimenpiteet!$E$115,BZ85*(CZ85/1000)+(Satokasvi!$E$28-Satokasvi!$E$7)+IF(AA$8="x",Toimenpiteet!$E$29,0)+IF(AA$9="x",Toimenpiteet!$E$60,0)+IF(AA$10="x",Toimenpiteet!$E$88,0))/(1+$C$13)^EZ$61</f>
        <v>56.405647273942627</v>
      </c>
      <c r="FA85" s="29"/>
      <c r="FB85" s="29">
        <f t="shared" ca="1" si="48"/>
        <v>115.71240565288251</v>
      </c>
      <c r="FC85" s="29">
        <f t="shared" ca="1" si="49"/>
        <v>601.25273998071577</v>
      </c>
      <c r="FD85" s="29">
        <f t="shared" ca="1" si="50"/>
        <v>1149.5762503612334</v>
      </c>
      <c r="FE85" s="29">
        <f t="shared" ca="1" si="51"/>
        <v>1420.7154216783324</v>
      </c>
      <c r="FF85" s="29">
        <f t="shared" ca="1" si="52"/>
        <v>1589.3137781438677</v>
      </c>
      <c r="FG85" s="29">
        <f t="shared" ca="1" si="53"/>
        <v>1921.8913775413348</v>
      </c>
      <c r="FH85" s="29">
        <f t="shared" ca="1" si="54"/>
        <v>2126.1213660332837</v>
      </c>
      <c r="FI85" s="29">
        <f t="shared" ca="1" si="55"/>
        <v>2254.8473268884918</v>
      </c>
      <c r="FJ85" s="29">
        <f t="shared" ca="1" si="56"/>
        <v>2727.598687704246</v>
      </c>
      <c r="FK85" s="29">
        <f t="shared" ca="1" si="57"/>
        <v>2966.2042778353966</v>
      </c>
      <c r="FL85" s="29">
        <f t="shared" ca="1" si="58"/>
        <v>3127.8744313083016</v>
      </c>
      <c r="FM85" s="29">
        <f t="shared" ca="1" si="59"/>
        <v>3352.17257931225</v>
      </c>
      <c r="FN85" s="29">
        <f t="shared" ca="1" si="60"/>
        <v>3575.7789787430888</v>
      </c>
      <c r="FO85" s="29">
        <f t="shared" ca="1" si="61"/>
        <v>3963.2593929709187</v>
      </c>
      <c r="FP85" s="29">
        <f t="shared" ca="1" si="62"/>
        <v>4191.3659348723859</v>
      </c>
      <c r="FQ85" s="29">
        <f t="shared" ca="1" si="63"/>
        <v>4528.5512901044303</v>
      </c>
      <c r="FR85" s="29">
        <f t="shared" ca="1" si="64"/>
        <v>4669.3874678104157</v>
      </c>
      <c r="FS85" s="29">
        <f t="shared" ca="1" si="65"/>
        <v>4843.9581091767122</v>
      </c>
      <c r="FT85" s="29">
        <f t="shared" ca="1" si="66"/>
        <v>5117.764334740421</v>
      </c>
      <c r="FU85" s="29">
        <f t="shared" ca="1" si="67"/>
        <v>5268.632244995375</v>
      </c>
      <c r="FV85" s="29">
        <f t="shared" ca="1" si="68"/>
        <v>5535.5694624847374</v>
      </c>
      <c r="FW85" s="29">
        <f t="shared" ca="1" si="69"/>
        <v>5741.1996345410425</v>
      </c>
      <c r="FX85" s="29">
        <f t="shared" ca="1" si="70"/>
        <v>5924.841963050425</v>
      </c>
      <c r="FY85" s="29">
        <f t="shared" ca="1" si="71"/>
        <v>5986.2285565408356</v>
      </c>
      <c r="FZ85" s="29">
        <f t="shared" ca="1" si="72"/>
        <v>6035.5681211697902</v>
      </c>
      <c r="GA85" s="29"/>
      <c r="GB85" s="29">
        <f t="shared" ca="1" si="73"/>
        <v>116.74994783728432</v>
      </c>
      <c r="GC85" s="29">
        <f t="shared" ca="1" si="74"/>
        <v>504.84514953564047</v>
      </c>
      <c r="GD85" s="29">
        <f t="shared" ca="1" si="23"/>
        <v>942.22670044113545</v>
      </c>
      <c r="GE85" s="29">
        <f t="shared" ca="1" si="24"/>
        <v>1177.8286202552988</v>
      </c>
      <c r="GF85" s="29">
        <f t="shared" ca="1" si="25"/>
        <v>1338.9361734026961</v>
      </c>
      <c r="GG85" s="29">
        <f t="shared" ca="1" si="26"/>
        <v>1621.2080081526019</v>
      </c>
      <c r="GH85" s="29">
        <f t="shared" ca="1" si="27"/>
        <v>1806.8322418670093</v>
      </c>
      <c r="GI85" s="29">
        <f t="shared" ca="1" si="28"/>
        <v>1935.2171252654434</v>
      </c>
      <c r="GJ85" s="29">
        <f t="shared" ca="1" si="29"/>
        <v>2319.0243494124629</v>
      </c>
      <c r="GK85" s="29">
        <f t="shared" ca="1" si="30"/>
        <v>2527.4282934957878</v>
      </c>
      <c r="GL85" s="29">
        <f t="shared" ca="1" si="31"/>
        <v>2677.6088319779633</v>
      </c>
      <c r="GM85" s="29">
        <f t="shared" ca="1" si="32"/>
        <v>2873.5945886803761</v>
      </c>
      <c r="GN85" s="29">
        <f t="shared" ca="1" si="33"/>
        <v>3068.2248899730048</v>
      </c>
      <c r="GO85" s="29">
        <f t="shared" ca="1" si="34"/>
        <v>3384.1586077009893</v>
      </c>
      <c r="GP85" s="29">
        <f t="shared" ca="1" si="35"/>
        <v>3580.5351687894631</v>
      </c>
      <c r="GQ85" s="29">
        <f t="shared" ca="1" si="36"/>
        <v>3857.4285751816838</v>
      </c>
      <c r="GR85" s="29">
        <f t="shared" ca="1" si="37"/>
        <v>3987.2562770152722</v>
      </c>
      <c r="GS85" s="29">
        <f t="shared" ca="1" si="38"/>
        <v>4141.4983405217163</v>
      </c>
      <c r="GT85" s="29">
        <f t="shared" ca="1" si="39"/>
        <v>4368.9873044334236</v>
      </c>
      <c r="GU85" s="29">
        <f t="shared" ca="1" si="40"/>
        <v>4504.1796678754454</v>
      </c>
      <c r="GV85" s="29">
        <f t="shared" ca="1" si="41"/>
        <v>4725.2038034359266</v>
      </c>
      <c r="GW85" s="29">
        <f t="shared" ca="1" si="42"/>
        <v>4899.8981659895744</v>
      </c>
      <c r="GX85" s="29">
        <f t="shared" ca="1" si="43"/>
        <v>5057.5821751532994</v>
      </c>
      <c r="GY85" s="29">
        <f t="shared" ca="1" si="44"/>
        <v>5123.5544024461724</v>
      </c>
      <c r="GZ85" s="29">
        <f t="shared" ca="1" si="45"/>
        <v>5179.9600497201154</v>
      </c>
      <c r="HA85" s="29"/>
      <c r="HB85" s="29">
        <f t="shared" ca="1" si="76"/>
        <v>2966.2042778353966</v>
      </c>
      <c r="HC85" s="29">
        <f t="shared" ca="1" si="75"/>
        <v>2527.4282934957878</v>
      </c>
      <c r="HE85" s="29">
        <f t="shared" si="82"/>
        <v>-0.5</v>
      </c>
      <c r="HF85" s="29">
        <f>$HF$72</f>
        <v>1.111111111111112E-2</v>
      </c>
      <c r="HG85" s="14">
        <f>IF(C$11="x",0,Satokasvi!$H$6*(1+$HE85)*(1+_xlfn.XLOOKUP($HF85,$HF$67:$HF$76,HG$67:HG$76)))</f>
        <v>1751.9444444444443</v>
      </c>
      <c r="HH85" s="27">
        <f>IF(D$11="x",0,Satokasvi!$H$6*(1+$HE85)*(1+_xlfn.XLOOKUP($HF85,$HF$67:$HF$76,HH$67:HH$76)))</f>
        <v>1753.8888888888887</v>
      </c>
      <c r="HI85" s="27">
        <f>IF(E$11="x",0,Satokasvi!$H$6*(1+$HE85)*(1+_xlfn.XLOOKUP($HF85,$HF$67:$HF$76,HI$67:HI$76)))</f>
        <v>1755.8333333333335</v>
      </c>
      <c r="HJ85" s="27">
        <f>IF(F$11="x",0,Satokasvi!$H$6*(1+$HE85)*(1+_xlfn.XLOOKUP($HF85,$HF$67:$HF$76,HJ$67:HJ$76)))</f>
        <v>1757.7777777777778</v>
      </c>
      <c r="HK85" s="27">
        <f>IF(G$11="x",0,Satokasvi!$H$6*(1+$HE85)*(1+_xlfn.XLOOKUP($HF85,$HF$67:$HF$76,HK$67:HK$76)))</f>
        <v>1759.7222222222222</v>
      </c>
      <c r="HL85" s="27">
        <f>IF(H$11="x",0,Satokasvi!$H$6*(1+$HE85)*(1+_xlfn.XLOOKUP($HF85,$HF$67:$HF$76,HL$67:HL$76)))</f>
        <v>1761.6666666666665</v>
      </c>
      <c r="HM85" s="27">
        <f>IF(I$11="x",0,Satokasvi!$H$6*(1+$HE85)*(1+_xlfn.XLOOKUP($HF85,$HF$67:$HF$76,HM$67:HM$76)))</f>
        <v>1763.6111111111113</v>
      </c>
      <c r="HN85" s="27">
        <f>IF(J$11="x",0,Satokasvi!$H$6*(1+$HE85)*(1+_xlfn.XLOOKUP($HF85,$HF$67:$HF$76,HN$67:HN$76)))</f>
        <v>1765.5555555555557</v>
      </c>
      <c r="HO85" s="27">
        <f>IF(K$11="x",0,Satokasvi!$H$6*(1+$HE85)*(1+_xlfn.XLOOKUP($HF85,$HF$67:$HF$76,HO$67:HO$76)))</f>
        <v>1767.5</v>
      </c>
      <c r="HP85" s="27">
        <f>IF(L$11="x",0,Satokasvi!$H$6*(1+$HE85)*(1+_xlfn.XLOOKUP($HF85,$HF$67:$HF$76,HP$67:HP$76)))</f>
        <v>1769.4444444444443</v>
      </c>
      <c r="HQ85" s="27">
        <f>IF(M$11="x",0,Satokasvi!$H$6*(1+$HE85)*(1+_xlfn.XLOOKUP($HF85,$HF$67:$HF$76,HQ$67:HQ$76)))</f>
        <v>1769.4444444444443</v>
      </c>
      <c r="HR85" s="27">
        <f>IF(N$11="x",0,Satokasvi!$H$6*(1+$HE85)*(1+_xlfn.XLOOKUP($HF85,$HF$67:$HF$76,HR$67:HR$76)))</f>
        <v>1769.4444444444443</v>
      </c>
      <c r="HS85" s="27">
        <f>IF(O$11="x",0,Satokasvi!$H$6*(1+$HE85)*(1+_xlfn.XLOOKUP($HF85,$HF$67:$HF$76,HS$67:HS$76)))</f>
        <v>1769.4444444444443</v>
      </c>
      <c r="HT85" s="27">
        <f>IF(P$11="x",0,Satokasvi!$H$6*(1+$HE85)*(1+_xlfn.XLOOKUP($HF85,$HF$67:$HF$76,HT$67:HT$76)))</f>
        <v>1769.4444444444443</v>
      </c>
      <c r="HU85" s="27">
        <f>IF(Q$11="x",0,Satokasvi!$H$6*(1+$HE85)*(1+_xlfn.XLOOKUP($HF85,$HF$67:$HF$76,HU$67:HU$76)))</f>
        <v>1769.4444444444443</v>
      </c>
      <c r="HV85" s="27">
        <f>IF(R$11="x",0,Satokasvi!$H$6*(1+$HE85)*(1+_xlfn.XLOOKUP($HF85,$HF$67:$HF$76,HV$67:HV$76)))</f>
        <v>1769.4444444444443</v>
      </c>
      <c r="HW85" s="27">
        <f>IF(S$11="x",0,Satokasvi!$H$6*(1+$HE85)*(1+_xlfn.XLOOKUP($HF85,$HF$67:$HF$76,HW$67:HW$76)))</f>
        <v>1769.4444444444443</v>
      </c>
      <c r="HX85" s="27">
        <f>IF(T$11="x",0,Satokasvi!$H$6*(1+$HE85)*(1+_xlfn.XLOOKUP($HF85,$HF$67:$HF$76,HX$67:HX$76)))</f>
        <v>1769.4444444444443</v>
      </c>
      <c r="HY85" s="27">
        <f>IF(U$11="x",0,Satokasvi!$H$6*(1+$HE85)*(1+_xlfn.XLOOKUP($HF85,$HF$67:$HF$76,HY$67:HY$76)))</f>
        <v>1769.4444444444443</v>
      </c>
      <c r="HZ85" s="27">
        <f>IF(V$11="x",0,Satokasvi!$H$6*(1+$HE85)*(1+_xlfn.XLOOKUP($HF85,$HF$67:$HF$76,HZ$67:HZ$76)))</f>
        <v>1769.4444444444443</v>
      </c>
      <c r="IA85" s="27">
        <f>IF(W$11="x",0,Satokasvi!$H$6*(1+$HE85)*(1+_xlfn.XLOOKUP($HF85,$HF$67:$HF$76,IA$67:IA$76)))</f>
        <v>1769.4444444444443</v>
      </c>
      <c r="IB85" s="27">
        <f>IF(X$11="x",0,Satokasvi!$H$6*(1+$HE85)*(1+_xlfn.XLOOKUP($HF85,$HF$67:$HF$76,IB$67:IB$76)))</f>
        <v>1769.4444444444443</v>
      </c>
      <c r="IC85" s="27">
        <f>IF(Y$11="x",0,Satokasvi!$H$6*(1+$HE85)*(1+_xlfn.XLOOKUP($HF85,$HF$67:$HF$76,IC$67:IC$76)))</f>
        <v>1769.4444444444443</v>
      </c>
      <c r="ID85" s="27">
        <f>IF(Z$11="x",0,Satokasvi!$H$6*(1+$HE85)*(1+_xlfn.XLOOKUP($HF85,$HF$67:$HF$76,ID$67:ID$76)))</f>
        <v>1769.4444444444443</v>
      </c>
      <c r="IE85" s="27">
        <f>IF(AA$11="x",0,Satokasvi!$H$6*(1+$HE85)*(1+_xlfn.XLOOKUP($HF85,$HF$67:$HF$76,IE$67:IE$76)))</f>
        <v>1769.4444444444443</v>
      </c>
    </row>
    <row r="86" spans="2:239">
      <c r="B86" s="11">
        <f t="shared" ca="1" si="81"/>
        <v>0.89735563379675343</v>
      </c>
      <c r="C86" s="11">
        <f t="shared" ca="1" si="81"/>
        <v>0.1334980488140467</v>
      </c>
      <c r="D86" s="11">
        <f t="shared" ca="1" si="81"/>
        <v>0.13449804313443425</v>
      </c>
      <c r="E86" s="11">
        <f t="shared" ca="1" si="81"/>
        <v>1.3114248602762224E-2</v>
      </c>
      <c r="F86" s="11">
        <f t="shared" ca="1" si="81"/>
        <v>0.27854323255292479</v>
      </c>
      <c r="G86" s="11">
        <f t="shared" ca="1" si="81"/>
        <v>0.68549043022205713</v>
      </c>
      <c r="H86" s="11">
        <f t="shared" ca="1" si="81"/>
        <v>0.73988056021503645</v>
      </c>
      <c r="I86" s="11">
        <f t="shared" ca="1" si="81"/>
        <v>0.29949616320986383</v>
      </c>
      <c r="J86" s="11">
        <f t="shared" ca="1" si="81"/>
        <v>0.66444092551942879</v>
      </c>
      <c r="K86" s="11">
        <f t="shared" ca="1" si="81"/>
        <v>0.19578781821291447</v>
      </c>
      <c r="L86" s="11">
        <f t="shared" ca="1" si="81"/>
        <v>6.5883811353250832E-2</v>
      </c>
      <c r="M86" s="11">
        <f t="shared" ca="1" si="81"/>
        <v>1.8915636233386657E-2</v>
      </c>
      <c r="N86" s="11">
        <f t="shared" ca="1" si="81"/>
        <v>0.7445031790901514</v>
      </c>
      <c r="O86" s="11">
        <f t="shared" ca="1" si="81"/>
        <v>0.34409343206729637</v>
      </c>
      <c r="P86" s="11">
        <f t="shared" ca="1" si="81"/>
        <v>0.16715439889251493</v>
      </c>
      <c r="Q86" s="11">
        <f t="shared" ca="1" si="81"/>
        <v>0.44582480938155922</v>
      </c>
      <c r="R86" s="11">
        <f t="shared" ca="1" si="80"/>
        <v>0.18432777805290801</v>
      </c>
      <c r="S86" s="11">
        <f t="shared" ca="1" si="80"/>
        <v>0.42685267652744774</v>
      </c>
      <c r="T86" s="11">
        <f t="shared" ca="1" si="80"/>
        <v>0.93643452274955374</v>
      </c>
      <c r="U86" s="11">
        <f t="shared" ca="1" si="80"/>
        <v>0.73210190221315785</v>
      </c>
      <c r="V86" s="11">
        <f t="shared" ca="1" si="80"/>
        <v>0.81720266884633708</v>
      </c>
      <c r="W86" s="11">
        <f t="shared" ca="1" si="80"/>
        <v>0.89747418914056709</v>
      </c>
      <c r="X86" s="11">
        <f t="shared" ca="1" si="80"/>
        <v>0.19317942775734931</v>
      </c>
      <c r="Y86" s="11">
        <f t="shared" ca="1" si="80"/>
        <v>0.14168770768543515</v>
      </c>
      <c r="Z86" s="11">
        <f t="shared" ca="1" si="80"/>
        <v>1.2636066557497494E-2</v>
      </c>
      <c r="AB86" s="5">
        <f ca="1">_xlfn.NORM.INV(B86,Satokasvi!$H$8,Satokasvi!$I$8)*_xlfn.BINOM.INV(1,(1-Satokasvi!$H$15),B86)</f>
        <v>3816.6567227791575</v>
      </c>
      <c r="AC86" s="5">
        <f ca="1">_xlfn.NORM.INV(C86,Satokasvi!$H$8,Satokasvi!$I$8)*_xlfn.BINOM.INV(1,(1-Satokasvi!$H$15),C86)</f>
        <v>3222.4983007904962</v>
      </c>
      <c r="AD86" s="5">
        <f ca="1">_xlfn.NORM.INV(D86,Satokasvi!$H$8,Satokasvi!$I$8)*_xlfn.BINOM.INV(1,(1-Satokasvi!$H$15),D86)</f>
        <v>3223.6556464863843</v>
      </c>
      <c r="AE86" s="5">
        <f ca="1">_xlfn.NORM.INV(E86,Satokasvi!$H$8,Satokasvi!$I$8)*_xlfn.BINOM.INV(1,(1-Satokasvi!$H$15),E86)</f>
        <v>0</v>
      </c>
      <c r="AF86" s="5">
        <f ca="1">_xlfn.NORM.INV(F86,Satokasvi!$H$8,Satokasvi!$I$8)*_xlfn.BINOM.INV(1,(1-Satokasvi!$H$15),F86)</f>
        <v>3353.2063558356631</v>
      </c>
      <c r="AG86" s="5">
        <f ca="1">_xlfn.NORM.INV(G86,Satokasvi!$H$8,Satokasvi!$I$8)*_xlfn.BINOM.INV(1,(1-Satokasvi!$H$15),G86)</f>
        <v>3620.7769698908382</v>
      </c>
      <c r="AH86" s="5">
        <f ca="1">_xlfn.NORM.INV(H86,Satokasvi!$H$8,Satokasvi!$I$8)*_xlfn.BINOM.INV(1,(1-Satokasvi!$H$15),H86)</f>
        <v>3660.744305687499</v>
      </c>
      <c r="AI86" s="5">
        <f ca="1">_xlfn.NORM.INV(I86,Satokasvi!$H$8,Satokasvi!$I$8)*_xlfn.BINOM.INV(1,(1-Satokasvi!$H$15),I86)</f>
        <v>3368.5374622718418</v>
      </c>
      <c r="AJ86" s="5">
        <f ca="1">_xlfn.NORM.INV(J86,Satokasvi!$H$8,Satokasvi!$I$8)*_xlfn.BINOM.INV(1,(1-Satokasvi!$H$15),J86)</f>
        <v>3606.1534782533167</v>
      </c>
      <c r="AK86" s="5">
        <f ca="1">_xlfn.NORM.INV(K86,Satokasvi!$H$8,Satokasvi!$I$8)*_xlfn.BINOM.INV(1,(1-Satokasvi!$H$15),K86)</f>
        <v>3285.8091407992597</v>
      </c>
      <c r="AL86" s="5">
        <f ca="1">_xlfn.NORM.INV(L86,Satokasvi!$H$8,Satokasvi!$I$8)*_xlfn.BINOM.INV(1,(1-Satokasvi!$H$15),L86)</f>
        <v>3123.2080218165233</v>
      </c>
      <c r="AM86" s="5">
        <f ca="1">_xlfn.NORM.INV(M86,Satokasvi!$H$8,Satokasvi!$I$8)*_xlfn.BINOM.INV(1,(1-Satokasvi!$H$15),M86)</f>
        <v>0</v>
      </c>
      <c r="AN86" s="5">
        <f ca="1">_xlfn.NORM.INV(N86,Satokasvi!$H$8,Satokasvi!$I$8)*_xlfn.BINOM.INV(1,(1-Satokasvi!$H$15),N86)</f>
        <v>3664.3228202014252</v>
      </c>
      <c r="AO86" s="5">
        <f ca="1">_xlfn.NORM.INV(O86,Satokasvi!$H$8,Satokasvi!$I$8)*_xlfn.BINOM.INV(1,(1-Satokasvi!$H$15),O86)</f>
        <v>3399.6707891105339</v>
      </c>
      <c r="AP86" s="5">
        <f ca="1">_xlfn.NORM.INV(P86,Satokasvi!$H$8,Satokasvi!$I$8)*_xlfn.BINOM.INV(1,(1-Satokasvi!$H$15),P86)</f>
        <v>3258.6321717513501</v>
      </c>
      <c r="AQ86" s="5">
        <f ca="1">_xlfn.NORM.INV(Q86,Satokasvi!$H$8,Satokasvi!$I$8)*_xlfn.BINOM.INV(1,(1-Satokasvi!$H$15),Q86)</f>
        <v>3465.9457128056952</v>
      </c>
      <c r="AR86" s="5">
        <f ca="1">_xlfn.NORM.INV(R86,Satokasvi!$H$8,Satokasvi!$I$8)*_xlfn.BINOM.INV(1,(1-Satokasvi!$H$15),R86)</f>
        <v>3275.2513589828422</v>
      </c>
      <c r="AS86" s="5">
        <f ca="1">_xlfn.NORM.INV(S86,Satokasvi!$H$8,Satokasvi!$I$8)*_xlfn.BINOM.INV(1,(1-Satokasvi!$H$15),S86)</f>
        <v>3453.9018112529684</v>
      </c>
      <c r="AT86" s="5">
        <f ca="1">_xlfn.NORM.INV(T86,Satokasvi!$H$8,Satokasvi!$I$8)*_xlfn.BINOM.INV(1,(1-Satokasvi!$H$15),T86)</f>
        <v>3881.3784897915748</v>
      </c>
      <c r="AU86" s="5">
        <f ca="1">_xlfn.NORM.INV(U86,Satokasvi!$H$8,Satokasvi!$I$8)*_xlfn.BINOM.INV(1,(1-Satokasvi!$H$15),U86)</f>
        <v>3654.7956035565048</v>
      </c>
      <c r="AV86" s="5">
        <f ca="1">_xlfn.NORM.INV(V86,Satokasvi!$H$8,Satokasvi!$I$8)*_xlfn.BINOM.INV(1,(1-Satokasvi!$H$15),V86)</f>
        <v>3726.1890019495163</v>
      </c>
      <c r="AW86" s="5">
        <f ca="1">_xlfn.NORM.INV(W86,Satokasvi!$H$8,Satokasvi!$I$8)*_xlfn.BINOM.INV(1,(1-Satokasvi!$H$15),W86)</f>
        <v>3816.8224951998704</v>
      </c>
      <c r="AX86" s="5">
        <f ca="1">_xlfn.NORM.INV(X86,Satokasvi!$H$8,Satokasvi!$I$8)*_xlfn.BINOM.INV(1,(1-Satokasvi!$H$15),X86)</f>
        <v>3283.4401338492771</v>
      </c>
      <c r="AY86" s="5">
        <f ca="1">_xlfn.NORM.INV(Y86,Satokasvi!$H$8,Satokasvi!$I$8)*_xlfn.BINOM.INV(1,(1-Satokasvi!$H$15),Y86)</f>
        <v>3231.8081078562504</v>
      </c>
      <c r="AZ86" s="5">
        <f ca="1">_xlfn.NORM.INV(Z86,Satokasvi!$H$8,Satokasvi!$I$8)*_xlfn.BINOM.INV(1,(1-Satokasvi!$H$15),Z86)</f>
        <v>0</v>
      </c>
      <c r="BB86" s="5">
        <f ca="1">IF(C$11="x",0,_xlfn.NORM.INV(B86,Satokasvi!$H$8,Satokasvi!$I$8)*IF(C$8="x",(1+Toimenpiteet!$C$7),1)*IF(C$9="x",(1+Toimenpiteet!$C$34),1)*(1+C$30)*_xlfn.BINOM.INV(1,(1-(Satokasvi!$H$15*(1+C$41))),B86))</f>
        <v>2767.2287902838002</v>
      </c>
      <c r="BC86" s="5">
        <f ca="1">IF(D$11="x",0,_xlfn.NORM.INV(C86,Satokasvi!$H$8,Satokasvi!$I$8)*IF(D$8="x",(1+Toimenpiteet!$C$7),1)*IF(D$9="x",(1+Toimenpiteet!$C$34),1)*(1+D$30)*_xlfn.BINOM.INV(1,(1-(Satokasvi!$H$15*(1+D$41))),C86))</f>
        <v>2352.6815594411255</v>
      </c>
      <c r="BD86" s="5">
        <f ca="1">IF(E$11="x",0,_xlfn.NORM.INV(D86,Satokasvi!$H$8,Satokasvi!$I$8)*IF(E$8="x",(1+Toimenpiteet!$C$7),1)*IF(E$9="x",(1+Toimenpiteet!$C$34),1)*(1+E$30)*_xlfn.BINOM.INV(1,(1-(Satokasvi!$H$15*(1+E$41))),D86))</f>
        <v>2369.7737388450705</v>
      </c>
      <c r="BE86" s="5">
        <f ca="1">IF(F$11="x",0,_xlfn.NORM.INV(E86,Satokasvi!$H$8,Satokasvi!$I$8)*IF(F$8="x",(1+Toimenpiteet!$C$7),1)*IF(F$9="x",(1+Toimenpiteet!$C$34),1)*(1+F$30)*_xlfn.BINOM.INV(1,(1-(Satokasvi!$H$15*(1+F$41))),E86))</f>
        <v>0</v>
      </c>
      <c r="BF86" s="5">
        <f ca="1">IF(G$11="x",0,_xlfn.NORM.INV(F86,Satokasvi!$H$8,Satokasvi!$I$8)*IF(G$8="x",(1+Toimenpiteet!$C$7),1)*IF(G$9="x",(1+Toimenpiteet!$C$34),1)*(1+G$30)*_xlfn.BINOM.INV(1,(1-(Satokasvi!$H$15*(1+G$41))),F86))</f>
        <v>2498.8093763687361</v>
      </c>
      <c r="BG86" s="5">
        <f ca="1">IF(H$11="x",0,_xlfn.NORM.INV(G86,Satokasvi!$H$8,Satokasvi!$I$8)*IF(H$8="x",(1+Toimenpiteet!$C$7),1)*IF(H$9="x",(1+Toimenpiteet!$C$34),1)*(1+H$30)*_xlfn.BINOM.INV(1,(1-(Satokasvi!$H$15*(1+H$41))),G86))</f>
        <v>2698.2029979626527</v>
      </c>
      <c r="BH86" s="5">
        <f ca="1">IF(I$11="x",0,_xlfn.NORM.INV(H86,Satokasvi!$H$8,Satokasvi!$I$8)*IF(I$8="x",(1+Toimenpiteet!$C$7),1)*IF(I$9="x",(1+Toimenpiteet!$C$34),1)*(1+I$30)*_xlfn.BINOM.INV(1,(1-(Satokasvi!$H$15*(1+I$41))),H86))</f>
        <v>2727.9866565983243</v>
      </c>
      <c r="BI86" s="5">
        <f ca="1">IF(J$11="x",0,_xlfn.NORM.INV(I86,Satokasvi!$H$8,Satokasvi!$I$8)*IF(J$8="x",(1+Toimenpiteet!$C$7),1)*IF(J$9="x",(1+Toimenpiteet!$C$34),1)*(1+J$30)*_xlfn.BINOM.INV(1,(1-(Satokasvi!$H$15*(1+J$41))),I86))</f>
        <v>2510.2341168849766</v>
      </c>
      <c r="BJ86" s="5">
        <f ca="1">IF(K$11="x",0,_xlfn.NORM.INV(J86,Satokasvi!$H$8,Satokasvi!$I$8)*IF(K$8="x",(1+Toimenpiteet!$C$7),1)*IF(K$9="x",(1+Toimenpiteet!$C$34),1)*(1+K$30)*_xlfn.BINOM.INV(1,(1-(Satokasvi!$H$15*(1+K$41))),J86))</f>
        <v>2687.3055719943718</v>
      </c>
      <c r="BK86" s="5">
        <f ca="1">IF(L$11="x",0,_xlfn.NORM.INV(K86,Satokasvi!$H$8,Satokasvi!$I$8)*IF(L$8="x",(1+Toimenpiteet!$C$7),1)*IF(L$9="x",(1+Toimenpiteet!$C$34),1)*(1+L$30)*_xlfn.BINOM.INV(1,(1-(Satokasvi!$H$15*(1+L$41))),K86))</f>
        <v>2448.5849717236083</v>
      </c>
      <c r="BL86" s="5">
        <f ca="1">IF(M$11="x",0,_xlfn.NORM.INV(L86,Satokasvi!$H$8,Satokasvi!$I$8)*IF(M$8="x",(1+Toimenpiteet!$C$7),1)*IF(M$9="x",(1+Toimenpiteet!$C$34),1)*(1+M$30)*_xlfn.BINOM.INV(1,(1-(Satokasvi!$H$15*(1+M$41))),L86))</f>
        <v>2327.4146178576734</v>
      </c>
      <c r="BM86" s="5">
        <f ca="1">IF(N$11="x",0,_xlfn.NORM.INV(M86,Satokasvi!$H$8,Satokasvi!$I$8)*IF(N$8="x",(1+Toimenpiteet!$C$7),1)*IF(N$9="x",(1+Toimenpiteet!$C$34),1)*(1+N$30)*_xlfn.BINOM.INV(1,(1-(Satokasvi!$H$15*(1+N$41))),M86))</f>
        <v>0</v>
      </c>
      <c r="BN86" s="5">
        <f ca="1">IF(O$11="x",0,_xlfn.NORM.INV(N86,Satokasvi!$H$8,Satokasvi!$I$8)*IF(O$8="x",(1+Toimenpiteet!$C$7),1)*IF(O$9="x",(1+Toimenpiteet!$C$34),1)*(1+O$30)*_xlfn.BINOM.INV(1,(1-(Satokasvi!$H$15*(1+O$41))),N86))</f>
        <v>2730.6533656141023</v>
      </c>
      <c r="BO86" s="5">
        <f ca="1">IF(P$11="x",0,_xlfn.NORM.INV(O86,Satokasvi!$H$8,Satokasvi!$I$8)*IF(P$8="x",(1+Toimenpiteet!$C$7),1)*IF(P$9="x",(1+Toimenpiteet!$C$34),1)*(1+P$30)*_xlfn.BINOM.INV(1,(1-(Satokasvi!$H$15*(1+P$41))),O86))</f>
        <v>2533.4346720451699</v>
      </c>
      <c r="BP86" s="5">
        <f ca="1">IF(Q$11="x",0,_xlfn.NORM.INV(P86,Satokasvi!$H$8,Satokasvi!$I$8)*IF(Q$8="x",(1+Toimenpiteet!$C$7),1)*IF(Q$9="x",(1+Toimenpiteet!$C$34),1)*(1+Q$30)*_xlfn.BINOM.INV(1,(1-(Satokasvi!$H$15*(1+Q$41))),P86))</f>
        <v>2428.3326943891061</v>
      </c>
      <c r="BQ86" s="5">
        <f ca="1">IF(R$11="x",0,_xlfn.NORM.INV(Q86,Satokasvi!$H$8,Satokasvi!$I$8)*IF(R$8="x",(1+Toimenpiteet!$C$7),1)*IF(R$9="x",(1+Toimenpiteet!$C$34),1)*(1+R$30)*_xlfn.BINOM.INV(1,(1-(Satokasvi!$H$15*(1+R$41))),Q86))</f>
        <v>2582.8227451828043</v>
      </c>
      <c r="BR86" s="5">
        <f ca="1">IF(S$11="x",0,_xlfn.NORM.INV(R86,Satokasvi!$H$8,Satokasvi!$I$8)*IF(S$8="x",(1+Toimenpiteet!$C$7),1)*IF(S$9="x",(1+Toimenpiteet!$C$34),1)*(1+S$30)*_xlfn.BINOM.INV(1,(1-(Satokasvi!$H$15*(1+S$41))),R86))</f>
        <v>2440.717312714014</v>
      </c>
      <c r="BS86" s="5">
        <f ca="1">IF(T$11="x",0,_xlfn.NORM.INV(S86,Satokasvi!$H$8,Satokasvi!$I$8)*IF(T$8="x",(1+Toimenpiteet!$C$7),1)*IF(T$9="x",(1+Toimenpiteet!$C$34),1)*(1+T$30)*_xlfn.BINOM.INV(1,(1-(Satokasvi!$H$15*(1+T$41))),S86))</f>
        <v>2573.8476297457123</v>
      </c>
      <c r="BT86" s="5">
        <f ca="1">IF(U$11="x",0,_xlfn.NORM.INV(T86,Satokasvi!$H$8,Satokasvi!$I$8)*IF(U$8="x",(1+Toimenpiteet!$C$7),1)*IF(U$9="x",(1+Toimenpiteet!$C$34),1)*(1+U$30)*_xlfn.BINOM.INV(1,(1-(Satokasvi!$H$15*(1+U$41))),T86))</f>
        <v>2892.4032505926816</v>
      </c>
      <c r="BU86" s="5">
        <f ca="1">IF(V$11="x",0,_xlfn.NORM.INV(U86,Satokasvi!$H$8,Satokasvi!$I$8)*IF(V$8="x",(1+Toimenpiteet!$C$7),1)*IF(V$9="x",(1+Toimenpiteet!$C$34),1)*(1+V$30)*_xlfn.BINOM.INV(1,(1-(Satokasvi!$H$15*(1+V$41))),U86))</f>
        <v>2723.5536837703075</v>
      </c>
      <c r="BV86" s="5">
        <f ca="1">IF(W$11="x",0,_xlfn.NORM.INV(V86,Satokasvi!$H$8,Satokasvi!$I$8)*IF(W$8="x",(1+Toimenpiteet!$C$7),1)*IF(W$9="x",(1+Toimenpiteet!$C$34),1)*(1+W$30)*_xlfn.BINOM.INV(1,(1-(Satokasvi!$H$15*(1+W$41))),V86))</f>
        <v>2776.7560442527792</v>
      </c>
      <c r="BW86" s="5">
        <f ca="1">IF(X$11="x",0,_xlfn.NORM.INV(W86,Satokasvi!$H$8,Satokasvi!$I$8)*IF(X$8="x",(1+Toimenpiteet!$C$7),1)*IF(X$9="x",(1+Toimenpiteet!$C$34),1)*(1+X$30)*_xlfn.BINOM.INV(1,(1-(Satokasvi!$H$15*(1+X$41))),W86))</f>
        <v>2844.2961234229433</v>
      </c>
      <c r="BX86" s="5">
        <f ca="1">IF(Y$11="x",0,_xlfn.NORM.INV(X86,Satokasvi!$H$8,Satokasvi!$I$8)*IF(Y$8="x",(1+Toimenpiteet!$C$7),1)*IF(Y$9="x",(1+Toimenpiteet!$C$34),1)*(1+Y$30)*_xlfn.BINOM.INV(1,(1-(Satokasvi!$H$15*(1+Y$41))),X86))</f>
        <v>2446.8195877444814</v>
      </c>
      <c r="BY86" s="5">
        <f ca="1">IF(Z$11="x",0,_xlfn.NORM.INV(Y86,Satokasvi!$H$8,Satokasvi!$I$8)*IF(Z$8="x",(1+Toimenpiteet!$C$7),1)*IF(Z$9="x",(1+Toimenpiteet!$C$34),1)*(1+Z$30)*_xlfn.BINOM.INV(1,(1-(Satokasvi!$H$15*(1+Z$41))),Y86))</f>
        <v>2408.3434019744777</v>
      </c>
      <c r="BZ86" s="5">
        <f ca="1">IF(AA$11="x",0,_xlfn.NORM.INV(Z86,Satokasvi!$H$8,Satokasvi!$I$8)*IF(AA$8="x",(1+Toimenpiteet!$C$7),1)*IF(AA$9="x",(1+Toimenpiteet!$C$34),1)*(1+AA$30)*_xlfn.BINOM.INV(1,(1-(Satokasvi!$H$15*(1+AA$41))),Z86))</f>
        <v>0</v>
      </c>
      <c r="CB86" s="27">
        <f ca="1">_xlfn.NORM.INV(RAND(),Satokasvi!$H$13,Satokasvi!$I$13)</f>
        <v>198.01246531008522</v>
      </c>
      <c r="CC86" s="27">
        <f ca="1">_xlfn.NORM.INV(RAND(),Satokasvi!$H$13,Satokasvi!$I$13)</f>
        <v>212.91136064255798</v>
      </c>
      <c r="CD86" s="27">
        <f ca="1">_xlfn.NORM.INV(RAND(),Satokasvi!$H$13,Satokasvi!$I$13)</f>
        <v>227.69301219601752</v>
      </c>
      <c r="CE86" s="27">
        <f ca="1">_xlfn.NORM.INV(RAND(),Satokasvi!$H$13,Satokasvi!$I$13)</f>
        <v>200.04498143526826</v>
      </c>
      <c r="CF86" s="27">
        <f ca="1">_xlfn.NORM.INV(RAND(),Satokasvi!$H$13,Satokasvi!$I$13)</f>
        <v>226.31832293680515</v>
      </c>
      <c r="CG86" s="27">
        <f ca="1">_xlfn.NORM.INV(RAND(),Satokasvi!$H$13,Satokasvi!$I$13)</f>
        <v>171.32189773413188</v>
      </c>
      <c r="CH86" s="27">
        <f ca="1">_xlfn.NORM.INV(RAND(),Satokasvi!$H$13,Satokasvi!$I$13)</f>
        <v>314.6234609879204</v>
      </c>
      <c r="CI86" s="27">
        <f ca="1">_xlfn.NORM.INV(RAND(),Satokasvi!$H$13,Satokasvi!$I$13)</f>
        <v>148.08367497906198</v>
      </c>
      <c r="CJ86" s="27">
        <f ca="1">_xlfn.NORM.INV(RAND(),Satokasvi!$H$13,Satokasvi!$I$13)</f>
        <v>112.39459169107371</v>
      </c>
      <c r="CK86" s="27">
        <f ca="1">_xlfn.NORM.INV(RAND(),Satokasvi!$H$13,Satokasvi!$I$13)</f>
        <v>156.26061105047791</v>
      </c>
      <c r="CL86" s="27">
        <f ca="1">_xlfn.NORM.INV(RAND(),Satokasvi!$H$13,Satokasvi!$I$13)</f>
        <v>75.714845293358096</v>
      </c>
      <c r="CM86" s="27">
        <f ca="1">_xlfn.NORM.INV(RAND(),Satokasvi!$H$13,Satokasvi!$I$13)</f>
        <v>260.85304689449026</v>
      </c>
      <c r="CN86" s="27">
        <f ca="1">_xlfn.NORM.INV(RAND(),Satokasvi!$H$13,Satokasvi!$I$13)</f>
        <v>240.56063298726545</v>
      </c>
      <c r="CO86" s="27">
        <f ca="1">_xlfn.NORM.INV(RAND(),Satokasvi!$H$13,Satokasvi!$I$13)</f>
        <v>163.48356537314774</v>
      </c>
      <c r="CP86" s="27">
        <f ca="1">_xlfn.NORM.INV(RAND(),Satokasvi!$H$13,Satokasvi!$I$13)</f>
        <v>194.11840815704187</v>
      </c>
      <c r="CQ86" s="27">
        <f ca="1">_xlfn.NORM.INV(RAND(),Satokasvi!$H$13,Satokasvi!$I$13)</f>
        <v>219.36495450072067</v>
      </c>
      <c r="CR86" s="27">
        <f ca="1">_xlfn.NORM.INV(RAND(),Satokasvi!$H$13,Satokasvi!$I$13)</f>
        <v>224.0849064773922</v>
      </c>
      <c r="CS86" s="27">
        <f ca="1">_xlfn.NORM.INV(RAND(),Satokasvi!$H$13,Satokasvi!$I$13)</f>
        <v>244.27309515780925</v>
      </c>
      <c r="CT86" s="27">
        <f ca="1">_xlfn.NORM.INV(RAND(),Satokasvi!$H$13,Satokasvi!$I$13)</f>
        <v>211.62432717460234</v>
      </c>
      <c r="CU86" s="27">
        <f ca="1">_xlfn.NORM.INV(RAND(),Satokasvi!$H$13,Satokasvi!$I$13)</f>
        <v>231.47061287841873</v>
      </c>
      <c r="CV86" s="27">
        <f ca="1">_xlfn.NORM.INV(RAND(),Satokasvi!$H$13,Satokasvi!$I$13)</f>
        <v>191.79409705938355</v>
      </c>
      <c r="CW86" s="27">
        <f ca="1">_xlfn.NORM.INV(RAND(),Satokasvi!$H$13,Satokasvi!$I$13)</f>
        <v>224.33093285198839</v>
      </c>
      <c r="CX86" s="27">
        <f ca="1">_xlfn.NORM.INV(RAND(),Satokasvi!$H$13,Satokasvi!$I$13)</f>
        <v>153.77079347352128</v>
      </c>
      <c r="CY86" s="27">
        <f ca="1">_xlfn.NORM.INV(RAND(),Satokasvi!$H$13,Satokasvi!$I$13)</f>
        <v>256.97097217168249</v>
      </c>
      <c r="CZ86" s="27">
        <f ca="1">_xlfn.NORM.INV(RAND(),Satokasvi!$H$13,Satokasvi!$I$13)</f>
        <v>148.38368090145474</v>
      </c>
      <c r="DB86" s="29">
        <f ca="1">(AB86*(CB86/1000)+(Satokasvi!$E$28-Satokasvi!$E$7))/(1+$C$13)^DB$61</f>
        <v>383.24816205806928</v>
      </c>
      <c r="DC86" s="29">
        <f ca="1">(AC86*(CC86/1000)+(Satokasvi!$E$28-Satokasvi!$E$7))/(1+$C$13)^DC$61</f>
        <v>306.44405494357198</v>
      </c>
      <c r="DD86" s="29">
        <f ca="1">(AD86*(CD86/1000)+(Satokasvi!$E$28-Satokasvi!$E$7))/(1+$C$13)^DD$61</f>
        <v>341.35137544069562</v>
      </c>
      <c r="DE86" s="29">
        <f ca="1">(AE86*(CE86/1000)+(Satokasvi!$E$28-Satokasvi!$E$7))/(1+$C$13)^DE$61</f>
        <v>-320.74382429756372</v>
      </c>
      <c r="DF86" s="29">
        <f ca="1">(AF86*(CF86/1000)+(Satokasvi!$E$28-Satokasvi!$E$7))/(1+$C$13)^DF$61</f>
        <v>343.22516800353776</v>
      </c>
      <c r="DG86" s="29">
        <f ca="1">(AG86*(CG86/1000)+(Satokasvi!$E$28-Satokasvi!$E$7))/(1+$C$13)^DG$61</f>
        <v>217.17506218743748</v>
      </c>
      <c r="DH86" s="29">
        <f ca="1">(AH86*(CH86/1000)+(Satokasvi!$E$28-Satokasvi!$E$7))/(1+$C$13)^DH$61</f>
        <v>642.95702630777464</v>
      </c>
      <c r="DI86" s="29">
        <f ca="1">(AI86*(CI86/1000)+(Satokasvi!$E$28-Satokasvi!$E$7))/(1+$C$13)^DI$61</f>
        <v>108.80064878615076</v>
      </c>
      <c r="DJ86" s="29">
        <f ca="1">(AJ86*(CJ86/1000)+(Satokasvi!$E$28-Satokasvi!$E$7))/(1+$C$13)^DJ$61</f>
        <v>33.961571492126808</v>
      </c>
      <c r="DK86" s="29">
        <f ca="1">(AK86*(CK86/1000)+(Satokasvi!$E$28-Satokasvi!$E$7))/(1+$C$13)^DK$61</f>
        <v>113.43156946337346</v>
      </c>
      <c r="DL86" s="29">
        <f ca="1">(AL86*(CL86/1000)+(Satokasvi!$E$28-Satokasvi!$E$7))/(1+$C$13)^DL$61</f>
        <v>-89.960801019856035</v>
      </c>
      <c r="DM86" s="29">
        <f ca="1">(AM86*(CM86/1000)+(Satokasvi!$E$28-Satokasvi!$E$7))/(1+$C$13)^DM$61</f>
        <v>-253.19813674966332</v>
      </c>
      <c r="DN86" s="29">
        <f ca="1">(AN86*(CN86/1000)+(Satokasvi!$E$28-Satokasvi!$E$7))/(1+$C$13)^DN$61</f>
        <v>354.42960030791539</v>
      </c>
      <c r="DO86" s="29">
        <f ca="1">(AO86*(CO86/1000)+(Satokasvi!$E$28-Satokasvi!$E$7))/(1+$C$13)^DO$61</f>
        <v>128.77933685381305</v>
      </c>
      <c r="DP86" s="29">
        <f ca="1">(AP86*(CP86/1000)+(Satokasvi!$E$28-Satokasvi!$E$7))/(1+$C$13)^DP$61</f>
        <v>174.30434491511889</v>
      </c>
      <c r="DQ86" s="29">
        <f ca="1">(AQ86*(CQ86/1000)+(Satokasvi!$E$28-Satokasvi!$E$7))/(1+$C$13)^DQ$61</f>
        <v>248.83493570066463</v>
      </c>
      <c r="DR86" s="29">
        <f ca="1">(AR86*(CR86/1000)+(Satokasvi!$E$28-Satokasvi!$E$7))/(1+$C$13)^DR$61</f>
        <v>225.63144187407246</v>
      </c>
      <c r="DS86" s="29">
        <f ca="1">(AS86*(CS86/1000)+(Satokasvi!$E$28-Satokasvi!$E$7))/(1+$C$13)^DS$61</f>
        <v>283.53260800420145</v>
      </c>
      <c r="DT86" s="29">
        <f ca="1">(AT86*(CT86/1000)+(Satokasvi!$E$28-Satokasvi!$E$7))/(1+$C$13)^DT$61</f>
        <v>262.55632856482242</v>
      </c>
      <c r="DU86" s="29">
        <f ca="1">(AU86*(CU86/1000)+(Satokasvi!$E$28-Satokasvi!$E$7))/(1+$C$13)^DU$61</f>
        <v>268.52043716418376</v>
      </c>
      <c r="DV86" s="29">
        <f ca="1">(AV86*(CV86/1000)+(Satokasvi!$E$28-Satokasvi!$E$7))/(1+$C$13)^DV$61</f>
        <v>190.11024408705362</v>
      </c>
      <c r="DW86" s="29">
        <f ca="1">(AW86*(CW86/1000)+(Satokasvi!$E$28-Satokasvi!$E$7))/(1+$C$13)^DW$61</f>
        <v>258.4575282255152</v>
      </c>
      <c r="DX86" s="29">
        <f ca="1">(AX86*(CX86/1000)+(Satokasvi!$E$28-Satokasvi!$E$7))/(1+$C$13)^DX$61</f>
        <v>72.911521179107467</v>
      </c>
      <c r="DY86" s="29">
        <f ca="1">(AY86*(CY86/1000)+(Satokasvi!$E$28-Satokasvi!$E$7))/(1+$C$13)^DY$61</f>
        <v>230.95347918222214</v>
      </c>
      <c r="DZ86" s="29">
        <f ca="1">(AZ86*(CZ86/1000)+(Satokasvi!$E$28-Satokasvi!$E$7))/(1+$C$13)^DZ$61</f>
        <v>-172.41561050345913</v>
      </c>
      <c r="EB86" s="29">
        <f ca="1">IF(C$11="x",Toimenpiteet!$E$115,BB86*(CB86/1000)+(Satokasvi!$E$28-Satokasvi!$E$7)+IF(C$8="x",Toimenpiteet!$E$29,0)+IF(C$9="x",Toimenpiteet!$E$60,0)+IF(C$10="x",Toimenpiteet!$E$88,0))/(1+$C$13)^EB$61</f>
        <v>310.72407266130102</v>
      </c>
      <c r="EC86" s="29">
        <f ca="1">IF(D$11="x",Toimenpiteet!$E$115,BC86*(CC86/1000)+(Satokasvi!$E$28-Satokasvi!$E$7)+IF(D$8="x",Toimenpiteet!$E$29,0)+IF(D$9="x",Toimenpiteet!$E$60,0)+IF(D$10="x",Toimenpiteet!$E$88,0))/(1+$C$13)^EC$61</f>
        <v>257.34059004549454</v>
      </c>
      <c r="ED86" s="29">
        <f ca="1">IF(E$11="x",Toimenpiteet!$E$115,BD86*(CD86/1000)+(Satokasvi!$E$28-Satokasvi!$E$7)+IF(E$8="x",Toimenpiteet!$E$29,0)+IF(E$9="x",Toimenpiteet!$E$60,0)+IF(E$10="x",Toimenpiteet!$E$88,0))/(1+$C$13)^ED$61</f>
        <v>285.2321950685328</v>
      </c>
      <c r="EE86" s="29">
        <f ca="1">IF(F$11="x",Toimenpiteet!$E$115,BE86*(CE86/1000)+(Satokasvi!$E$28-Satokasvi!$E$7)+IF(F$8="x",Toimenpiteet!$E$29,0)+IF(F$9="x",Toimenpiteet!$E$60,0)+IF(F$10="x",Toimenpiteet!$E$88,0))/(1+$C$13)^EE$61</f>
        <v>-202.48619821998551</v>
      </c>
      <c r="EF86" s="29">
        <f ca="1">IF(G$11="x",Toimenpiteet!$E$115,BF86*(CF86/1000)+(Satokasvi!$E$28-Satokasvi!$E$7)+IF(G$8="x",Toimenpiteet!$E$29,0)+IF(G$9="x",Toimenpiteet!$E$60,0)+IF(G$10="x",Toimenpiteet!$E$88,0))/(1+$C$13)^EF$61</f>
        <v>291.23945310551693</v>
      </c>
      <c r="EG86" s="29">
        <f ca="1">IF(H$11="x",Toimenpiteet!$E$115,BG86*(CG86/1000)+(Satokasvi!$E$28-Satokasvi!$E$7)+IF(H$8="x",Toimenpiteet!$E$29,0)+IF(H$9="x",Toimenpiteet!$E$60,0)+IF(H$10="x",Toimenpiteet!$E$88,0))/(1+$C$13)^EG$61</f>
        <v>196.27386402099154</v>
      </c>
      <c r="EH86" s="29">
        <f ca="1">IF(I$11="x",Toimenpiteet!$E$115,BH86*(CH86/1000)+(Satokasvi!$E$28-Satokasvi!$E$7)+IF(I$8="x",Toimenpiteet!$E$29,0)+IF(I$9="x",Toimenpiteet!$E$60,0)+IF(I$10="x",Toimenpiteet!$E$88,0))/(1+$C$13)^EH$61</f>
        <v>512.56362229476065</v>
      </c>
      <c r="EI86" s="29">
        <f ca="1">IF(J$11="x",Toimenpiteet!$E$115,BI86*(CI86/1000)+(Satokasvi!$E$28-Satokasvi!$E$7)+IF(J$8="x",Toimenpiteet!$E$29,0)+IF(J$9="x",Toimenpiteet!$E$60,0)+IF(J$10="x",Toimenpiteet!$E$88,0))/(1+$C$13)^EI$61</f>
        <v>113.53654084457251</v>
      </c>
      <c r="EJ86" s="29">
        <f ca="1">IF(K$11="x",Toimenpiteet!$E$115,BJ86*(CJ86/1000)+(Satokasvi!$E$28-Satokasvi!$E$7)+IF(K$8="x",Toimenpiteet!$E$29,0)+IF(K$9="x",Toimenpiteet!$E$60,0)+IF(K$10="x",Toimenpiteet!$E$88,0))/(1+$C$13)^EJ$61</f>
        <v>56.821073143052296</v>
      </c>
      <c r="EK86" s="29">
        <f ca="1">IF(L$11="x",Toimenpiteet!$E$115,BK86*(CK86/1000)+(Satokasvi!$E$28-Satokasvi!$E$7)+IF(L$8="x",Toimenpiteet!$E$29,0)+IF(L$9="x",Toimenpiteet!$E$60,0)+IF(L$10="x",Toimenpiteet!$E$88,0))/(1+$C$13)^EK$61</f>
        <v>115.12426388169752</v>
      </c>
      <c r="EL86" s="29">
        <f ca="1">IF(M$11="x",Toimenpiteet!$E$115,BL86*(CL86/1000)+(Satokasvi!$E$28-Satokasvi!$E$7)+IF(M$8="x",Toimenpiteet!$E$29,0)+IF(M$9="x",Toimenpiteet!$E$60,0)+IF(M$10="x",Toimenpiteet!$E$88,0))/(1+$C$13)^EL$61</f>
        <v>-37.334848805830092</v>
      </c>
      <c r="EM86" s="29">
        <f ca="1">IF(N$11="x",Toimenpiteet!$E$115,BM86*(CM86/1000)+(Satokasvi!$E$28-Satokasvi!$E$7)+IF(N$8="x",Toimenpiteet!$E$29,0)+IF(N$9="x",Toimenpiteet!$E$60,0)+IF(N$10="x",Toimenpiteet!$E$88,0))/(1+$C$13)^EM$61</f>
        <v>-159.84447469597859</v>
      </c>
      <c r="EN86" s="29">
        <f ca="1">IF(O$11="x",Toimenpiteet!$E$115,BN86*(CN86/1000)+(Satokasvi!$E$28-Satokasvi!$E$7)+IF(O$8="x",Toimenpiteet!$E$29,0)+IF(O$9="x",Toimenpiteet!$E$60,0)+IF(O$10="x",Toimenpiteet!$E$88,0))/(1+$C$13)^EN$61</f>
        <v>292.11975058622608</v>
      </c>
      <c r="EO86" s="29">
        <f ca="1">IF(P$11="x",Toimenpiteet!$E$115,BO86*(CO86/1000)+(Satokasvi!$E$28-Satokasvi!$E$7)+IF(P$8="x",Toimenpiteet!$E$29,0)+IF(P$9="x",Toimenpiteet!$E$60,0)+IF(P$10="x",Toimenpiteet!$E$88,0))/(1+$C$13)^EO$61</f>
        <v>123.1496748688668</v>
      </c>
      <c r="EP86" s="29">
        <f ca="1">IF(Q$11="x",Toimenpiteet!$E$115,BP86*(CP86/1000)+(Satokasvi!$E$28-Satokasvi!$E$7)+IF(Q$8="x",Toimenpiteet!$E$29,0)+IF(Q$9="x",Toimenpiteet!$E$60,0)+IF(Q$10="x",Toimenpiteet!$E$88,0))/(1+$C$13)^EP$61</f>
        <v>156.28316389424691</v>
      </c>
      <c r="EQ86" s="29">
        <f ca="1">IF(R$11="x",Toimenpiteet!$E$115,BQ86*(CQ86/1000)+(Satokasvi!$E$28-Satokasvi!$E$7)+IF(R$8="x",Toimenpiteet!$E$29,0)+IF(R$9="x",Toimenpiteet!$E$60,0)+IF(R$10="x",Toimenpiteet!$E$88,0))/(1+$C$13)^EQ$61</f>
        <v>211.0546737574366</v>
      </c>
      <c r="ER86" s="29">
        <f ca="1">IF(S$11="x",Toimenpiteet!$E$115,BR86*(CR86/1000)+(Satokasvi!$E$28-Satokasvi!$E$7)+IF(S$8="x",Toimenpiteet!$E$29,0)+IF(S$9="x",Toimenpiteet!$E$60,0)+IF(S$10="x",Toimenpiteet!$E$88,0))/(1+$C$13)^ER$61</f>
        <v>193.01713269164745</v>
      </c>
      <c r="ES86" s="29">
        <f ca="1">IF(T$11="x",Toimenpiteet!$E$115,BS86*(CS86/1000)+(Satokasvi!$E$28-Satokasvi!$E$7)+IF(T$8="x",Toimenpiteet!$E$29,0)+IF(T$9="x",Toimenpiteet!$E$60,0)+IF(T$10="x",Toimenpiteet!$E$88,0))/(1+$C$13)^ES$61</f>
        <v>235.4405210450112</v>
      </c>
      <c r="ET86" s="29">
        <f ca="1">IF(U$11="x",Toimenpiteet!$E$115,BT86*(CT86/1000)+(Satokasvi!$E$28-Satokasvi!$E$7)+IF(U$8="x",Toimenpiteet!$E$29,0)+IF(U$9="x",Toimenpiteet!$E$60,0)+IF(U$10="x",Toimenpiteet!$E$88,0))/(1+$C$13)^ET$61</f>
        <v>219.10554066813697</v>
      </c>
      <c r="EU86" s="29">
        <f ca="1">IF(V$11="x",Toimenpiteet!$E$115,BU86*(CU86/1000)+(Satokasvi!$E$28-Satokasvi!$E$7)+IF(V$8="x",Toimenpiteet!$E$29,0)+IF(V$9="x",Toimenpiteet!$E$60,0)+IF(V$10="x",Toimenpiteet!$E$88,0))/(1+$C$13)^EU$61</f>
        <v>222.86702649478016</v>
      </c>
      <c r="EV86" s="29">
        <f ca="1">IF(W$11="x",Toimenpiteet!$E$115,BV86*(CV86/1000)+(Satokasvi!$E$28-Satokasvi!$E$7)+IF(W$8="x",Toimenpiteet!$E$29,0)+IF(W$9="x",Toimenpiteet!$E$60,0)+IF(W$10="x",Toimenpiteet!$E$88,0))/(1+$C$13)^EV$61</f>
        <v>163.77267498108046</v>
      </c>
      <c r="EW86" s="29">
        <f ca="1">IF(X$11="x",Toimenpiteet!$E$115,BW86*(CW86/1000)+(Satokasvi!$E$28-Satokasvi!$E$7)+IF(X$8="x",Toimenpiteet!$E$29,0)+IF(X$9="x",Toimenpiteet!$E$60,0)+IF(X$10="x",Toimenpiteet!$E$88,0))/(1+$C$13)^EW$61</f>
        <v>214.06130837094335</v>
      </c>
      <c r="EX86" s="29">
        <f ca="1">IF(Y$11="x",Toimenpiteet!$E$115,BX86*(CX86/1000)+(Satokasvi!$E$28-Satokasvi!$E$7)+IF(Y$8="x",Toimenpiteet!$E$29,0)+IF(Y$9="x",Toimenpiteet!$E$60,0)+IF(Y$10="x",Toimenpiteet!$E$88,0))/(1+$C$13)^EX$61</f>
        <v>75.167411541204331</v>
      </c>
      <c r="EY86" s="29">
        <f ca="1">IF(Z$11="x",Toimenpiteet!$E$115,BY86*(CY86/1000)+(Satokasvi!$E$28-Satokasvi!$E$7)+IF(Z$8="x",Toimenpiteet!$E$29,0)+IF(Z$9="x",Toimenpiteet!$E$60,0)+IF(Z$10="x",Toimenpiteet!$E$88,0))/(1+$C$13)^EY$61</f>
        <v>192.33347051041082</v>
      </c>
      <c r="EZ86" s="29">
        <f ca="1">IF(AA$11="x",Toimenpiteet!$E$115,BZ86*(CZ86/1000)+(Satokasvi!$E$28-Satokasvi!$E$7)+IF(AA$8="x",Toimenpiteet!$E$29,0)+IF(AA$9="x",Toimenpiteet!$E$60,0)+IF(AA$10="x",Toimenpiteet!$E$88,0))/(1+$C$13)^EZ$61</f>
        <v>-108.84630923473223</v>
      </c>
      <c r="FA86" s="29"/>
      <c r="FB86" s="29">
        <f t="shared" ca="1" si="48"/>
        <v>383.24816205806928</v>
      </c>
      <c r="FC86" s="29">
        <f t="shared" ca="1" si="49"/>
        <v>689.69221700164121</v>
      </c>
      <c r="FD86" s="29">
        <f t="shared" ca="1" si="50"/>
        <v>1031.0435924423368</v>
      </c>
      <c r="FE86" s="29">
        <f t="shared" ca="1" si="51"/>
        <v>710.29976814477311</v>
      </c>
      <c r="FF86" s="29">
        <f t="shared" ca="1" si="52"/>
        <v>1053.5249361483109</v>
      </c>
      <c r="FG86" s="29">
        <f t="shared" ca="1" si="53"/>
        <v>1270.6999983357484</v>
      </c>
      <c r="FH86" s="29">
        <f t="shared" ca="1" si="54"/>
        <v>1913.6570246435231</v>
      </c>
      <c r="FI86" s="29">
        <f t="shared" ca="1" si="55"/>
        <v>2022.4576734296738</v>
      </c>
      <c r="FJ86" s="29">
        <f t="shared" ca="1" si="56"/>
        <v>2056.4192449218008</v>
      </c>
      <c r="FK86" s="29">
        <f t="shared" ca="1" si="57"/>
        <v>2169.8508143851741</v>
      </c>
      <c r="FL86" s="29">
        <f t="shared" ca="1" si="58"/>
        <v>2079.8900133653178</v>
      </c>
      <c r="FM86" s="29">
        <f t="shared" ca="1" si="59"/>
        <v>1826.6918766156546</v>
      </c>
      <c r="FN86" s="29">
        <f t="shared" ca="1" si="60"/>
        <v>2181.1214769235698</v>
      </c>
      <c r="FO86" s="29">
        <f t="shared" ca="1" si="61"/>
        <v>2309.9008137773831</v>
      </c>
      <c r="FP86" s="29">
        <f t="shared" ca="1" si="62"/>
        <v>2484.2051586925018</v>
      </c>
      <c r="FQ86" s="29">
        <f t="shared" ca="1" si="63"/>
        <v>2733.0400943931663</v>
      </c>
      <c r="FR86" s="29">
        <f t="shared" ca="1" si="64"/>
        <v>2958.6715362672389</v>
      </c>
      <c r="FS86" s="29">
        <f t="shared" ca="1" si="65"/>
        <v>3242.2041442714403</v>
      </c>
      <c r="FT86" s="29">
        <f t="shared" ca="1" si="66"/>
        <v>3504.7604728362626</v>
      </c>
      <c r="FU86" s="29">
        <f t="shared" ca="1" si="67"/>
        <v>3773.2809100004465</v>
      </c>
      <c r="FV86" s="29">
        <f t="shared" ca="1" si="68"/>
        <v>3963.3911540875001</v>
      </c>
      <c r="FW86" s="29">
        <f t="shared" ca="1" si="69"/>
        <v>4221.8486823130152</v>
      </c>
      <c r="FX86" s="29">
        <f t="shared" ca="1" si="70"/>
        <v>4294.7602034921229</v>
      </c>
      <c r="FY86" s="29">
        <f t="shared" ca="1" si="71"/>
        <v>4525.7136826743454</v>
      </c>
      <c r="FZ86" s="29">
        <f t="shared" ca="1" si="72"/>
        <v>4353.2980721708864</v>
      </c>
      <c r="GA86" s="29"/>
      <c r="GB86" s="29">
        <f t="shared" ca="1" si="73"/>
        <v>310.72407266130102</v>
      </c>
      <c r="GC86" s="29">
        <f t="shared" ca="1" si="74"/>
        <v>568.06466270679562</v>
      </c>
      <c r="GD86" s="29">
        <f t="shared" ca="1" si="23"/>
        <v>853.29685777532836</v>
      </c>
      <c r="GE86" s="29">
        <f t="shared" ca="1" si="24"/>
        <v>650.81065955534291</v>
      </c>
      <c r="GF86" s="29">
        <f t="shared" ca="1" si="25"/>
        <v>942.0501126608599</v>
      </c>
      <c r="GG86" s="29">
        <f t="shared" ca="1" si="26"/>
        <v>1138.3239766818515</v>
      </c>
      <c r="GH86" s="29">
        <f t="shared" ca="1" si="27"/>
        <v>1650.887598976612</v>
      </c>
      <c r="GI86" s="29">
        <f t="shared" ca="1" si="28"/>
        <v>1764.4241398211846</v>
      </c>
      <c r="GJ86" s="29">
        <f t="shared" ca="1" si="29"/>
        <v>1821.2452129642368</v>
      </c>
      <c r="GK86" s="29">
        <f t="shared" ca="1" si="30"/>
        <v>1936.3694768459343</v>
      </c>
      <c r="GL86" s="29">
        <f t="shared" ca="1" si="31"/>
        <v>1899.0346280401043</v>
      </c>
      <c r="GM86" s="29">
        <f t="shared" ca="1" si="32"/>
        <v>1739.1901533441257</v>
      </c>
      <c r="GN86" s="29">
        <f t="shared" ca="1" si="33"/>
        <v>2031.3099039303518</v>
      </c>
      <c r="GO86" s="29">
        <f t="shared" ca="1" si="34"/>
        <v>2154.4595787992184</v>
      </c>
      <c r="GP86" s="29">
        <f t="shared" ca="1" si="35"/>
        <v>2310.7427426934655</v>
      </c>
      <c r="GQ86" s="29">
        <f t="shared" ca="1" si="36"/>
        <v>2521.7974164509023</v>
      </c>
      <c r="GR86" s="29">
        <f t="shared" ca="1" si="37"/>
        <v>2714.8145491425498</v>
      </c>
      <c r="GS86" s="29">
        <f t="shared" ca="1" si="38"/>
        <v>2950.2550701875612</v>
      </c>
      <c r="GT86" s="29">
        <f t="shared" ca="1" si="39"/>
        <v>3169.3606108556983</v>
      </c>
      <c r="GU86" s="29">
        <f t="shared" ca="1" si="40"/>
        <v>3392.2276373504783</v>
      </c>
      <c r="GV86" s="29">
        <f t="shared" ca="1" si="41"/>
        <v>3556.0003123315587</v>
      </c>
      <c r="GW86" s="29">
        <f t="shared" ca="1" si="42"/>
        <v>3770.0616207025018</v>
      </c>
      <c r="GX86" s="29">
        <f t="shared" ca="1" si="43"/>
        <v>3845.2290322437061</v>
      </c>
      <c r="GY86" s="29">
        <f t="shared" ca="1" si="44"/>
        <v>4037.5625027541168</v>
      </c>
      <c r="GZ86" s="29">
        <f t="shared" ca="1" si="45"/>
        <v>3928.7161935193844</v>
      </c>
      <c r="HA86" s="29"/>
      <c r="HB86" s="29">
        <f t="shared" ca="1" si="76"/>
        <v>2169.8508143851741</v>
      </c>
      <c r="HC86" s="29">
        <f t="shared" ca="1" si="75"/>
        <v>1936.3694768459343</v>
      </c>
      <c r="HE86" s="29">
        <f t="shared" si="82"/>
        <v>-0.5</v>
      </c>
      <c r="HF86" s="29">
        <f>$HF$73</f>
        <v>3.333333333333334E-2</v>
      </c>
      <c r="HG86" s="14">
        <f>IF(C$11="x",0,Satokasvi!$H$6*(1+$HE86)*(1+_xlfn.XLOOKUP($HF86,$HF$67:$HF$76,HG$67:HG$76)))</f>
        <v>1755.8333333333335</v>
      </c>
      <c r="HH86" s="27">
        <f>IF(D$11="x",0,Satokasvi!$H$6*(1+$HE86)*(1+_xlfn.XLOOKUP($HF86,$HF$67:$HF$76,HH$67:HH$76)))</f>
        <v>1761.6666666666665</v>
      </c>
      <c r="HI86" s="27">
        <f>IF(E$11="x",0,Satokasvi!$H$6*(1+$HE86)*(1+_xlfn.XLOOKUP($HF86,$HF$67:$HF$76,HI$67:HI$76)))</f>
        <v>1767.5</v>
      </c>
      <c r="HJ86" s="27">
        <f>IF(F$11="x",0,Satokasvi!$H$6*(1+$HE86)*(1+_xlfn.XLOOKUP($HF86,$HF$67:$HF$76,HJ$67:HJ$76)))</f>
        <v>1773.3333333333335</v>
      </c>
      <c r="HK86" s="27">
        <f>IF(G$11="x",0,Satokasvi!$H$6*(1+$HE86)*(1+_xlfn.XLOOKUP($HF86,$HF$67:$HF$76,HK$67:HK$76)))</f>
        <v>1779.1666666666665</v>
      </c>
      <c r="HL86" s="27">
        <f>IF(H$11="x",0,Satokasvi!$H$6*(1+$HE86)*(1+_xlfn.XLOOKUP($HF86,$HF$67:$HF$76,HL$67:HL$76)))</f>
        <v>1785</v>
      </c>
      <c r="HM86" s="27">
        <f>IF(I$11="x",0,Satokasvi!$H$6*(1+$HE86)*(1+_xlfn.XLOOKUP($HF86,$HF$67:$HF$76,HM$67:HM$76)))</f>
        <v>1790.8333333333335</v>
      </c>
      <c r="HN86" s="27">
        <f>IF(J$11="x",0,Satokasvi!$H$6*(1+$HE86)*(1+_xlfn.XLOOKUP($HF86,$HF$67:$HF$76,HN$67:HN$76)))</f>
        <v>1796.6666666666665</v>
      </c>
      <c r="HO86" s="27">
        <f>IF(K$11="x",0,Satokasvi!$H$6*(1+$HE86)*(1+_xlfn.XLOOKUP($HF86,$HF$67:$HF$76,HO$67:HO$76)))</f>
        <v>1802.5</v>
      </c>
      <c r="HP86" s="27">
        <f>IF(L$11="x",0,Satokasvi!$H$6*(1+$HE86)*(1+_xlfn.XLOOKUP($HF86,$HF$67:$HF$76,HP$67:HP$76)))</f>
        <v>1808.3333333333335</v>
      </c>
      <c r="HQ86" s="27">
        <f>IF(M$11="x",0,Satokasvi!$H$6*(1+$HE86)*(1+_xlfn.XLOOKUP($HF86,$HF$67:$HF$76,HQ$67:HQ$76)))</f>
        <v>1808.3333333333335</v>
      </c>
      <c r="HR86" s="27">
        <f>IF(N$11="x",0,Satokasvi!$H$6*(1+$HE86)*(1+_xlfn.XLOOKUP($HF86,$HF$67:$HF$76,HR$67:HR$76)))</f>
        <v>1808.3333333333335</v>
      </c>
      <c r="HS86" s="27">
        <f>IF(O$11="x",0,Satokasvi!$H$6*(1+$HE86)*(1+_xlfn.XLOOKUP($HF86,$HF$67:$HF$76,HS$67:HS$76)))</f>
        <v>1808.3333333333335</v>
      </c>
      <c r="HT86" s="27">
        <f>IF(P$11="x",0,Satokasvi!$H$6*(1+$HE86)*(1+_xlfn.XLOOKUP($HF86,$HF$67:$HF$76,HT$67:HT$76)))</f>
        <v>1808.3333333333335</v>
      </c>
      <c r="HU86" s="27">
        <f>IF(Q$11="x",0,Satokasvi!$H$6*(1+$HE86)*(1+_xlfn.XLOOKUP($HF86,$HF$67:$HF$76,HU$67:HU$76)))</f>
        <v>1808.3333333333335</v>
      </c>
      <c r="HV86" s="27">
        <f>IF(R$11="x",0,Satokasvi!$H$6*(1+$HE86)*(1+_xlfn.XLOOKUP($HF86,$HF$67:$HF$76,HV$67:HV$76)))</f>
        <v>1808.3333333333335</v>
      </c>
      <c r="HW86" s="27">
        <f>IF(S$11="x",0,Satokasvi!$H$6*(1+$HE86)*(1+_xlfn.XLOOKUP($HF86,$HF$67:$HF$76,HW$67:HW$76)))</f>
        <v>1808.3333333333335</v>
      </c>
      <c r="HX86" s="27">
        <f>IF(T$11="x",0,Satokasvi!$H$6*(1+$HE86)*(1+_xlfn.XLOOKUP($HF86,$HF$67:$HF$76,HX$67:HX$76)))</f>
        <v>1808.3333333333335</v>
      </c>
      <c r="HY86" s="27">
        <f>IF(U$11="x",0,Satokasvi!$H$6*(1+$HE86)*(1+_xlfn.XLOOKUP($HF86,$HF$67:$HF$76,HY$67:HY$76)))</f>
        <v>1808.3333333333335</v>
      </c>
      <c r="HZ86" s="27">
        <f>IF(V$11="x",0,Satokasvi!$H$6*(1+$HE86)*(1+_xlfn.XLOOKUP($HF86,$HF$67:$HF$76,HZ$67:HZ$76)))</f>
        <v>1808.3333333333335</v>
      </c>
      <c r="IA86" s="27">
        <f>IF(W$11="x",0,Satokasvi!$H$6*(1+$HE86)*(1+_xlfn.XLOOKUP($HF86,$HF$67:$HF$76,IA$67:IA$76)))</f>
        <v>1808.3333333333335</v>
      </c>
      <c r="IB86" s="27">
        <f>IF(X$11="x",0,Satokasvi!$H$6*(1+$HE86)*(1+_xlfn.XLOOKUP($HF86,$HF$67:$HF$76,IB$67:IB$76)))</f>
        <v>1808.3333333333335</v>
      </c>
      <c r="IC86" s="27">
        <f>IF(Y$11="x",0,Satokasvi!$H$6*(1+$HE86)*(1+_xlfn.XLOOKUP($HF86,$HF$67:$HF$76,IC$67:IC$76)))</f>
        <v>1808.3333333333335</v>
      </c>
      <c r="ID86" s="27">
        <f>IF(Z$11="x",0,Satokasvi!$H$6*(1+$HE86)*(1+_xlfn.XLOOKUP($HF86,$HF$67:$HF$76,ID$67:ID$76)))</f>
        <v>1808.3333333333335</v>
      </c>
      <c r="IE86" s="27">
        <f>IF(AA$11="x",0,Satokasvi!$H$6*(1+$HE86)*(1+_xlfn.XLOOKUP($HF86,$HF$67:$HF$76,IE$67:IE$76)))</f>
        <v>1808.3333333333335</v>
      </c>
    </row>
    <row r="87" spans="2:239">
      <c r="B87" s="11">
        <f t="shared" ca="1" si="81"/>
        <v>1.3333467240675412E-2</v>
      </c>
      <c r="C87" s="11">
        <f t="shared" ca="1" si="81"/>
        <v>0.44460384712246137</v>
      </c>
      <c r="D87" s="11">
        <f t="shared" ca="1" si="81"/>
        <v>0.72395755108884052</v>
      </c>
      <c r="E87" s="11">
        <f t="shared" ca="1" si="81"/>
        <v>0.61431193069898837</v>
      </c>
      <c r="F87" s="11">
        <f t="shared" ca="1" si="81"/>
        <v>0.62470057628716014</v>
      </c>
      <c r="G87" s="11">
        <f t="shared" ca="1" si="81"/>
        <v>0.10933203272401071</v>
      </c>
      <c r="H87" s="11">
        <f t="shared" ca="1" si="81"/>
        <v>0.54076282125581054</v>
      </c>
      <c r="I87" s="11">
        <f t="shared" ca="1" si="81"/>
        <v>0.46301629030024849</v>
      </c>
      <c r="J87" s="11">
        <f t="shared" ca="1" si="81"/>
        <v>0.95472461873066816</v>
      </c>
      <c r="K87" s="11">
        <f t="shared" ca="1" si="81"/>
        <v>2.1173962314041339E-2</v>
      </c>
      <c r="L87" s="11">
        <f t="shared" ca="1" si="81"/>
        <v>0.81291668731874667</v>
      </c>
      <c r="M87" s="11">
        <f t="shared" ca="1" si="81"/>
        <v>1.1221348554395494E-2</v>
      </c>
      <c r="N87" s="11">
        <f t="shared" ca="1" si="81"/>
        <v>0.11219898161596742</v>
      </c>
      <c r="O87" s="11">
        <f t="shared" ca="1" si="81"/>
        <v>0.16795742610667608</v>
      </c>
      <c r="P87" s="11">
        <f t="shared" ca="1" si="81"/>
        <v>0.32690869789989963</v>
      </c>
      <c r="Q87" s="11">
        <f t="shared" ca="1" si="81"/>
        <v>9.9316468102762734E-2</v>
      </c>
      <c r="R87" s="11">
        <f t="shared" ca="1" si="80"/>
        <v>0.77879043034886186</v>
      </c>
      <c r="S87" s="11">
        <f t="shared" ca="1" si="80"/>
        <v>0.5866801039449393</v>
      </c>
      <c r="T87" s="11">
        <f t="shared" ca="1" si="80"/>
        <v>0.45121250248758871</v>
      </c>
      <c r="U87" s="11">
        <f t="shared" ca="1" si="80"/>
        <v>0.38526425519645002</v>
      </c>
      <c r="V87" s="11">
        <f t="shared" ca="1" si="80"/>
        <v>0.63317019522704254</v>
      </c>
      <c r="W87" s="11">
        <f t="shared" ca="1" si="80"/>
        <v>0.36569564646889119</v>
      </c>
      <c r="X87" s="11">
        <f t="shared" ca="1" si="80"/>
        <v>0.3959486166814179</v>
      </c>
      <c r="Y87" s="11">
        <f t="shared" ca="1" si="80"/>
        <v>0.37691857783681815</v>
      </c>
      <c r="Z87" s="11">
        <f t="shared" ca="1" si="80"/>
        <v>0.83874052012087341</v>
      </c>
      <c r="AB87" s="5">
        <f ca="1">_xlfn.NORM.INV(B87,Satokasvi!$H$8,Satokasvi!$I$8)*_xlfn.BINOM.INV(1,(1-Satokasvi!$H$15),B87)</f>
        <v>0</v>
      </c>
      <c r="AC87" s="5">
        <f ca="1">_xlfn.NORM.INV(C87,Satokasvi!$H$8,Satokasvi!$I$8)*_xlfn.BINOM.INV(1,(1-Satokasvi!$H$15),C87)</f>
        <v>3465.1732929097379</v>
      </c>
      <c r="AD87" s="5">
        <f ca="1">_xlfn.NORM.INV(D87,Satokasvi!$H$8,Satokasvi!$I$8)*_xlfn.BINOM.INV(1,(1-Satokasvi!$H$15),D87)</f>
        <v>3648.659715251315</v>
      </c>
      <c r="AE87" s="5">
        <f ca="1">_xlfn.NORM.INV(E87,Satokasvi!$H$8,Satokasvi!$I$8)*_xlfn.BINOM.INV(1,(1-Satokasvi!$H$15),E87)</f>
        <v>3572.6438297299255</v>
      </c>
      <c r="AF87" s="5">
        <f ca="1">_xlfn.NORM.INV(F87,Satokasvi!$H$8,Satokasvi!$I$8)*_xlfn.BINOM.INV(1,(1-Satokasvi!$H$15),F87)</f>
        <v>3579.4624584501862</v>
      </c>
      <c r="AG87" s="5">
        <f ca="1">_xlfn.NORM.INV(G87,Satokasvi!$H$8,Satokasvi!$I$8)*_xlfn.BINOM.INV(1,(1-Satokasvi!$H$15),G87)</f>
        <v>3192.4779414088589</v>
      </c>
      <c r="AH87" s="5">
        <f ca="1">_xlfn.NORM.INV(H87,Satokasvi!$H$8,Satokasvi!$I$8)*_xlfn.BINOM.INV(1,(1-Satokasvi!$H$15),H87)</f>
        <v>3525.5889211318881</v>
      </c>
      <c r="AI87" s="5">
        <f ca="1">_xlfn.NORM.INV(I87,Satokasvi!$H$8,Satokasvi!$I$8)*_xlfn.BINOM.INV(1,(1-Satokasvi!$H$15),I87)</f>
        <v>3476.7906003442504</v>
      </c>
      <c r="AJ87" s="5">
        <f ca="1">_xlfn.NORM.INV(J87,Satokasvi!$H$8,Satokasvi!$I$8)*_xlfn.BINOM.INV(1,(1-Satokasvi!$H$15),J87)</f>
        <v>3923.1248918327046</v>
      </c>
      <c r="AK87" s="5">
        <f ca="1">_xlfn.NORM.INV(K87,Satokasvi!$H$8,Satokasvi!$I$8)*_xlfn.BINOM.INV(1,(1-Satokasvi!$H$15),K87)</f>
        <v>0</v>
      </c>
      <c r="AL87" s="5">
        <f ca="1">_xlfn.NORM.INV(L87,Satokasvi!$H$8,Satokasvi!$I$8)*_xlfn.BINOM.INV(1,(1-Satokasvi!$H$15),L87)</f>
        <v>3722.1739330515934</v>
      </c>
      <c r="AM87" s="5">
        <f ca="1">_xlfn.NORM.INV(M87,Satokasvi!$H$8,Satokasvi!$I$8)*_xlfn.BINOM.INV(1,(1-Satokasvi!$H$15),M87)</f>
        <v>0</v>
      </c>
      <c r="AN87" s="5">
        <f ca="1">_xlfn.NORM.INV(N87,Satokasvi!$H$8,Satokasvi!$I$8)*_xlfn.BINOM.INV(1,(1-Satokasvi!$H$15),N87)</f>
        <v>3196.2708902366967</v>
      </c>
      <c r="AO87" s="5">
        <f ca="1">_xlfn.NORM.INV(O87,Satokasvi!$H$8,Satokasvi!$I$8)*_xlfn.BINOM.INV(1,(1-Satokasvi!$H$15),O87)</f>
        <v>3259.432926969097</v>
      </c>
      <c r="AP87" s="5">
        <f ca="1">_xlfn.NORM.INV(P87,Satokasvi!$H$8,Satokasvi!$I$8)*_xlfn.BINOM.INV(1,(1-Satokasvi!$H$15),P87)</f>
        <v>3387.8836652966825</v>
      </c>
      <c r="AQ87" s="5">
        <f ca="1">_xlfn.NORM.INV(Q87,Satokasvi!$H$8,Satokasvi!$I$8)*_xlfn.BINOM.INV(1,(1-Satokasvi!$H$15),Q87)</f>
        <v>3178.6359665339123</v>
      </c>
      <c r="AR87" s="5">
        <f ca="1">_xlfn.NORM.INV(R87,Satokasvi!$H$8,Satokasvi!$I$8)*_xlfn.BINOM.INV(1,(1-Satokasvi!$H$15),R87)</f>
        <v>3692.0286350339015</v>
      </c>
      <c r="AS87" s="5">
        <f ca="1">_xlfn.NORM.INV(S87,Satokasvi!$H$8,Satokasvi!$I$8)*_xlfn.BINOM.INV(1,(1-Satokasvi!$H$15),S87)</f>
        <v>3554.7532913846117</v>
      </c>
      <c r="AT87" s="5">
        <f ca="1">_xlfn.NORM.INV(T87,Satokasvi!$H$8,Satokasvi!$I$8)*_xlfn.BINOM.INV(1,(1-Satokasvi!$H$15),T87)</f>
        <v>3469.3503632135726</v>
      </c>
      <c r="AU87" s="5">
        <f ca="1">_xlfn.NORM.INV(U87,Satokasvi!$H$8,Satokasvi!$I$8)*_xlfn.BINOM.INV(1,(1-Satokasvi!$H$15),U87)</f>
        <v>3427.0790872053417</v>
      </c>
      <c r="AV87" s="5">
        <f ca="1">_xlfn.NORM.INV(V87,Satokasvi!$H$8,Satokasvi!$I$8)*_xlfn.BINOM.INV(1,(1-Satokasvi!$H$15),V87)</f>
        <v>3585.065374403343</v>
      </c>
      <c r="AW87" s="5">
        <f ca="1">_xlfn.NORM.INV(W87,Satokasvi!$H$8,Satokasvi!$I$8)*_xlfn.BINOM.INV(1,(1-Satokasvi!$H$15),W87)</f>
        <v>3414.1811524242303</v>
      </c>
      <c r="AX87" s="5">
        <f ca="1">_xlfn.NORM.INV(X87,Satokasvi!$H$8,Satokasvi!$I$8)*_xlfn.BINOM.INV(1,(1-Satokasvi!$H$15),X87)</f>
        <v>3434.0380607745992</v>
      </c>
      <c r="AY87" s="5">
        <f ca="1">_xlfn.NORM.INV(Y87,Satokasvi!$H$8,Satokasvi!$I$8)*_xlfn.BINOM.INV(1,(1-Satokasvi!$H$15),Y87)</f>
        <v>3421.6040469028458</v>
      </c>
      <c r="AZ87" s="5">
        <f ca="1">_xlfn.NORM.INV(Z87,Satokasvi!$H$8,Satokasvi!$I$8)*_xlfn.BINOM.INV(1,(1-Satokasvi!$H$15),Z87)</f>
        <v>3747.3236835089292</v>
      </c>
      <c r="BB87" s="5">
        <f ca="1">IF(C$11="x",0,_xlfn.NORM.INV(B87,Satokasvi!$H$8,Satokasvi!$I$8)*IF(C$8="x",(1+Toimenpiteet!$C$7),1)*IF(C$9="x",(1+Toimenpiteet!$C$34),1)*(1+C$30)*_xlfn.BINOM.INV(1,(1-(Satokasvi!$H$15*(1+C$41))),B87))</f>
        <v>0</v>
      </c>
      <c r="BC87" s="5">
        <f ca="1">IF(D$11="x",0,_xlfn.NORM.INV(C87,Satokasvi!$H$8,Satokasvi!$I$8)*IF(D$8="x",(1+Toimenpiteet!$C$7),1)*IF(D$9="x",(1+Toimenpiteet!$C$34),1)*(1+D$30)*_xlfn.BINOM.INV(1,(1-(Satokasvi!$H$15*(1+D$41))),C87))</f>
        <v>2529.8537176875416</v>
      </c>
      <c r="BD87" s="5">
        <f ca="1">IF(E$11="x",0,_xlfn.NORM.INV(D87,Satokasvi!$H$8,Satokasvi!$I$8)*IF(E$8="x",(1+Toimenpiteet!$C$7),1)*IF(E$9="x",(1+Toimenpiteet!$C$34),1)*(1+E$30)*_xlfn.BINOM.INV(1,(1-(Satokasvi!$H$15*(1+E$41))),D87))</f>
        <v>2682.2027298755465</v>
      </c>
      <c r="BE87" s="5">
        <f ca="1">IF(F$11="x",0,_xlfn.NORM.INV(E87,Satokasvi!$H$8,Satokasvi!$I$8)*IF(F$8="x",(1+Toimenpiteet!$C$7),1)*IF(F$9="x",(1+Toimenpiteet!$C$34),1)*(1+F$30)*_xlfn.BINOM.INV(1,(1-(Satokasvi!$H$15*(1+F$41))),E87))</f>
        <v>2644.3280570129018</v>
      </c>
      <c r="BF87" s="5">
        <f ca="1">IF(G$11="x",0,_xlfn.NORM.INV(F87,Satokasvi!$H$8,Satokasvi!$I$8)*IF(G$8="x",(1+Toimenpiteet!$C$7),1)*IF(G$9="x",(1+Toimenpiteet!$C$34),1)*(1+G$30)*_xlfn.BINOM.INV(1,(1-(Satokasvi!$H$15*(1+G$41))),F87))</f>
        <v>2667.415424037079</v>
      </c>
      <c r="BG87" s="5">
        <f ca="1">IF(H$11="x",0,_xlfn.NORM.INV(G87,Satokasvi!$H$8,Satokasvi!$I$8)*IF(H$8="x",(1+Toimenpiteet!$C$7),1)*IF(H$9="x",(1+Toimenpiteet!$C$34),1)*(1+H$30)*_xlfn.BINOM.INV(1,(1-(Satokasvi!$H$15*(1+H$41))),G87))</f>
        <v>2379.0345619378818</v>
      </c>
      <c r="BH87" s="5">
        <f ca="1">IF(I$11="x",0,_xlfn.NORM.INV(H87,Satokasvi!$H$8,Satokasvi!$I$8)*IF(I$8="x",(1+Toimenpiteet!$C$7),1)*IF(I$9="x",(1+Toimenpiteet!$C$34),1)*(1+I$30)*_xlfn.BINOM.INV(1,(1-(Satokasvi!$H$15*(1+I$41))),H87))</f>
        <v>2627.2688640274828</v>
      </c>
      <c r="BI87" s="5">
        <f ca="1">IF(J$11="x",0,_xlfn.NORM.INV(I87,Satokasvi!$H$8,Satokasvi!$I$8)*IF(J$8="x",(1+Toimenpiteet!$C$7),1)*IF(J$9="x",(1+Toimenpiteet!$C$34),1)*(1+J$30)*_xlfn.BINOM.INV(1,(1-(Satokasvi!$H$15*(1+J$41))),I87))</f>
        <v>2590.9043553765355</v>
      </c>
      <c r="BJ87" s="5">
        <f ca="1">IF(K$11="x",0,_xlfn.NORM.INV(J87,Satokasvi!$H$8,Satokasvi!$I$8)*IF(K$8="x",(1+Toimenpiteet!$C$7),1)*IF(K$9="x",(1+Toimenpiteet!$C$34),1)*(1+K$30)*_xlfn.BINOM.INV(1,(1-(Satokasvi!$H$15*(1+K$41))),J87))</f>
        <v>2923.5126693937318</v>
      </c>
      <c r="BK87" s="5">
        <f ca="1">IF(L$11="x",0,_xlfn.NORM.INV(K87,Satokasvi!$H$8,Satokasvi!$I$8)*IF(L$8="x",(1+Toimenpiteet!$C$7),1)*IF(L$9="x",(1+Toimenpiteet!$C$34),1)*(1+L$30)*_xlfn.BINOM.INV(1,(1-(Satokasvi!$H$15*(1+L$41))),K87))</f>
        <v>0</v>
      </c>
      <c r="BL87" s="5">
        <f ca="1">IF(M$11="x",0,_xlfn.NORM.INV(L87,Satokasvi!$H$8,Satokasvi!$I$8)*IF(M$8="x",(1+Toimenpiteet!$C$7),1)*IF(M$9="x",(1+Toimenpiteet!$C$34),1)*(1+M$30)*_xlfn.BINOM.INV(1,(1-(Satokasvi!$H$15*(1+M$41))),L87))</f>
        <v>2773.7640149100475</v>
      </c>
      <c r="BM87" s="5">
        <f ca="1">IF(N$11="x",0,_xlfn.NORM.INV(M87,Satokasvi!$H$8,Satokasvi!$I$8)*IF(N$8="x",(1+Toimenpiteet!$C$7),1)*IF(N$9="x",(1+Toimenpiteet!$C$34),1)*(1+N$30)*_xlfn.BINOM.INV(1,(1-(Satokasvi!$H$15*(1+N$41))),M87))</f>
        <v>0</v>
      </c>
      <c r="BN87" s="5">
        <f ca="1">IF(O$11="x",0,_xlfn.NORM.INV(N87,Satokasvi!$H$8,Satokasvi!$I$8)*IF(O$8="x",(1+Toimenpiteet!$C$7),1)*IF(O$9="x",(1+Toimenpiteet!$C$34),1)*(1+O$30)*_xlfn.BINOM.INV(1,(1-(Satokasvi!$H$15*(1+O$41))),N87))</f>
        <v>2381.8610674043862</v>
      </c>
      <c r="BO87" s="5">
        <f ca="1">IF(P$11="x",0,_xlfn.NORM.INV(O87,Satokasvi!$H$8,Satokasvi!$I$8)*IF(P$8="x",(1+Toimenpiteet!$C$7),1)*IF(P$9="x",(1+Toimenpiteet!$C$34),1)*(1+P$30)*_xlfn.BINOM.INV(1,(1-(Satokasvi!$H$15*(1+P$41))),O87))</f>
        <v>2428.9294171773713</v>
      </c>
      <c r="BP87" s="5">
        <f ca="1">IF(Q$11="x",0,_xlfn.NORM.INV(P87,Satokasvi!$H$8,Satokasvi!$I$8)*IF(Q$8="x",(1+Toimenpiteet!$C$7),1)*IF(Q$9="x",(1+Toimenpiteet!$C$34),1)*(1+Q$30)*_xlfn.BINOM.INV(1,(1-(Satokasvi!$H$15*(1+Q$41))),P87))</f>
        <v>2524.650907379088</v>
      </c>
      <c r="BQ87" s="5">
        <f ca="1">IF(R$11="x",0,_xlfn.NORM.INV(Q87,Satokasvi!$H$8,Satokasvi!$I$8)*IF(R$8="x",(1+Toimenpiteet!$C$7),1)*IF(R$9="x",(1+Toimenpiteet!$C$34),1)*(1+R$30)*_xlfn.BINOM.INV(1,(1-(Satokasvi!$H$15*(1+R$41))),Q87))</f>
        <v>2368.7195222610717</v>
      </c>
      <c r="BR87" s="5">
        <f ca="1">IF(S$11="x",0,_xlfn.NORM.INV(R87,Satokasvi!$H$8,Satokasvi!$I$8)*IF(S$8="x",(1+Toimenpiteet!$C$7),1)*IF(S$9="x",(1+Toimenpiteet!$C$34),1)*(1+S$30)*_xlfn.BINOM.INV(1,(1-(Satokasvi!$H$15*(1+S$41))),R87))</f>
        <v>2751.2997388272638</v>
      </c>
      <c r="BS87" s="5">
        <f ca="1">IF(T$11="x",0,_xlfn.NORM.INV(S87,Satokasvi!$H$8,Satokasvi!$I$8)*IF(T$8="x",(1+Toimenpiteet!$C$7),1)*IF(T$9="x",(1+Toimenpiteet!$C$34),1)*(1+T$30)*_xlfn.BINOM.INV(1,(1-(Satokasvi!$H$15*(1+T$41))),S87))</f>
        <v>2649.0021527398126</v>
      </c>
      <c r="BT87" s="5">
        <f ca="1">IF(U$11="x",0,_xlfn.NORM.INV(T87,Satokasvi!$H$8,Satokasvi!$I$8)*IF(U$8="x",(1+Toimenpiteet!$C$7),1)*IF(U$9="x",(1+Toimenpiteet!$C$34),1)*(1+U$30)*_xlfn.BINOM.INV(1,(1-(Satokasvi!$H$15*(1+U$41))),T87))</f>
        <v>2585.3598906667544</v>
      </c>
      <c r="BU87" s="5">
        <f ca="1">IF(V$11="x",0,_xlfn.NORM.INV(U87,Satokasvi!$H$8,Satokasvi!$I$8)*IF(V$8="x",(1+Toimenpiteet!$C$7),1)*IF(V$9="x",(1+Toimenpiteet!$C$34),1)*(1+V$30)*_xlfn.BINOM.INV(1,(1-(Satokasvi!$H$15*(1+V$41))),U87))</f>
        <v>2553.8593357854206</v>
      </c>
      <c r="BV87" s="5">
        <f ca="1">IF(W$11="x",0,_xlfn.NORM.INV(V87,Satokasvi!$H$8,Satokasvi!$I$8)*IF(W$8="x",(1+Toimenpiteet!$C$7),1)*IF(W$9="x",(1+Toimenpiteet!$C$34),1)*(1+W$30)*_xlfn.BINOM.INV(1,(1-(Satokasvi!$H$15*(1+W$41))),V87))</f>
        <v>2671.5907170053715</v>
      </c>
      <c r="BW87" s="5">
        <f ca="1">IF(X$11="x",0,_xlfn.NORM.INV(W87,Satokasvi!$H$8,Satokasvi!$I$8)*IF(X$8="x",(1+Toimenpiteet!$C$7),1)*IF(X$9="x",(1+Toimenpiteet!$C$34),1)*(1+X$30)*_xlfn.BINOM.INV(1,(1-(Satokasvi!$H$15*(1+X$41))),W87))</f>
        <v>2544.2477947865359</v>
      </c>
      <c r="BX87" s="5">
        <f ca="1">IF(Y$11="x",0,_xlfn.NORM.INV(X87,Satokasvi!$H$8,Satokasvi!$I$8)*IF(Y$8="x",(1+Toimenpiteet!$C$7),1)*IF(Y$9="x",(1+Toimenpiteet!$C$34),1)*(1+Y$30)*_xlfn.BINOM.INV(1,(1-(Satokasvi!$H$15*(1+Y$41))),X87))</f>
        <v>2559.0451628892311</v>
      </c>
      <c r="BY87" s="5">
        <f ca="1">IF(Z$11="x",0,_xlfn.NORM.INV(Y87,Satokasvi!$H$8,Satokasvi!$I$8)*IF(Z$8="x",(1+Toimenpiteet!$C$7),1)*IF(Z$9="x",(1+Toimenpiteet!$C$34),1)*(1+Z$30)*_xlfn.BINOM.INV(1,(1-(Satokasvi!$H$15*(1+Z$41))),Y87))</f>
        <v>2549.7793357520013</v>
      </c>
      <c r="BZ87" s="5">
        <f ca="1">IF(AA$11="x",0,_xlfn.NORM.INV(Z87,Satokasvi!$H$8,Satokasvi!$I$8)*IF(AA$8="x",(1+Toimenpiteet!$C$7),1)*IF(AA$9="x",(1+Toimenpiteet!$C$34),1)*(1+AA$30)*_xlfn.BINOM.INV(1,(1-(Satokasvi!$H$15*(1+AA$41))),Z87))</f>
        <v>2792.5056089508544</v>
      </c>
      <c r="CB87" s="27">
        <f ca="1">_xlfn.NORM.INV(RAND(),Satokasvi!$H$13,Satokasvi!$I$13)</f>
        <v>110.96692364088125</v>
      </c>
      <c r="CC87" s="27">
        <f ca="1">_xlfn.NORM.INV(RAND(),Satokasvi!$H$13,Satokasvi!$I$13)</f>
        <v>182.80951182293728</v>
      </c>
      <c r="CD87" s="27">
        <f ca="1">_xlfn.NORM.INV(RAND(),Satokasvi!$H$13,Satokasvi!$I$13)</f>
        <v>274.24971076411947</v>
      </c>
      <c r="CE87" s="27">
        <f ca="1">_xlfn.NORM.INV(RAND(),Satokasvi!$H$13,Satokasvi!$I$13)</f>
        <v>282.67593399181635</v>
      </c>
      <c r="CF87" s="27">
        <f ca="1">_xlfn.NORM.INV(RAND(),Satokasvi!$H$13,Satokasvi!$I$13)</f>
        <v>191.67509589597984</v>
      </c>
      <c r="CG87" s="27">
        <f ca="1">_xlfn.NORM.INV(RAND(),Satokasvi!$H$13,Satokasvi!$I$13)</f>
        <v>194.86058270808547</v>
      </c>
      <c r="CH87" s="27">
        <f ca="1">_xlfn.NORM.INV(RAND(),Satokasvi!$H$13,Satokasvi!$I$13)</f>
        <v>120.42360367893559</v>
      </c>
      <c r="CI87" s="27">
        <f ca="1">_xlfn.NORM.INV(RAND(),Satokasvi!$H$13,Satokasvi!$I$13)</f>
        <v>186.62583446308349</v>
      </c>
      <c r="CJ87" s="27">
        <f ca="1">_xlfn.NORM.INV(RAND(),Satokasvi!$H$13,Satokasvi!$I$13)</f>
        <v>175.70728216727861</v>
      </c>
      <c r="CK87" s="27">
        <f ca="1">_xlfn.NORM.INV(RAND(),Satokasvi!$H$13,Satokasvi!$I$13)</f>
        <v>155.39408288348869</v>
      </c>
      <c r="CL87" s="27">
        <f ca="1">_xlfn.NORM.INV(RAND(),Satokasvi!$H$13,Satokasvi!$I$13)</f>
        <v>207.08593332675071</v>
      </c>
      <c r="CM87" s="27">
        <f ca="1">_xlfn.NORM.INV(RAND(),Satokasvi!$H$13,Satokasvi!$I$13)</f>
        <v>176.91487661381169</v>
      </c>
      <c r="CN87" s="27">
        <f ca="1">_xlfn.NORM.INV(RAND(),Satokasvi!$H$13,Satokasvi!$I$13)</f>
        <v>180.58913085569696</v>
      </c>
      <c r="CO87" s="27">
        <f ca="1">_xlfn.NORM.INV(RAND(),Satokasvi!$H$13,Satokasvi!$I$13)</f>
        <v>230.44535519173084</v>
      </c>
      <c r="CP87" s="27">
        <f ca="1">_xlfn.NORM.INV(RAND(),Satokasvi!$H$13,Satokasvi!$I$13)</f>
        <v>183.35004059867583</v>
      </c>
      <c r="CQ87" s="27">
        <f ca="1">_xlfn.NORM.INV(RAND(),Satokasvi!$H$13,Satokasvi!$I$13)</f>
        <v>136.10308345870038</v>
      </c>
      <c r="CR87" s="27">
        <f ca="1">_xlfn.NORM.INV(RAND(),Satokasvi!$H$13,Satokasvi!$I$13)</f>
        <v>160.61902390152477</v>
      </c>
      <c r="CS87" s="27">
        <f ca="1">_xlfn.NORM.INV(RAND(),Satokasvi!$H$13,Satokasvi!$I$13)</f>
        <v>207.89421687143764</v>
      </c>
      <c r="CT87" s="27">
        <f ca="1">_xlfn.NORM.INV(RAND(),Satokasvi!$H$13,Satokasvi!$I$13)</f>
        <v>255.88995977481338</v>
      </c>
      <c r="CU87" s="27">
        <f ca="1">_xlfn.NORM.INV(RAND(),Satokasvi!$H$13,Satokasvi!$I$13)</f>
        <v>287.76438635392788</v>
      </c>
      <c r="CV87" s="27">
        <f ca="1">_xlfn.NORM.INV(RAND(),Satokasvi!$H$13,Satokasvi!$I$13)</f>
        <v>218.5269391533522</v>
      </c>
      <c r="CW87" s="27">
        <f ca="1">_xlfn.NORM.INV(RAND(),Satokasvi!$H$13,Satokasvi!$I$13)</f>
        <v>122.36707965309606</v>
      </c>
      <c r="CX87" s="27">
        <f ca="1">_xlfn.NORM.INV(RAND(),Satokasvi!$H$13,Satokasvi!$I$13)</f>
        <v>233.77845779730097</v>
      </c>
      <c r="CY87" s="27">
        <f ca="1">_xlfn.NORM.INV(RAND(),Satokasvi!$H$13,Satokasvi!$I$13)</f>
        <v>148.3996345671365</v>
      </c>
      <c r="CZ87" s="27">
        <f ca="1">_xlfn.NORM.INV(RAND(),Satokasvi!$H$13,Satokasvi!$I$13)</f>
        <v>187.83814550403159</v>
      </c>
      <c r="DB87" s="29">
        <f ca="1">(AB87*(CB87/1000)+(Satokasvi!$E$28-Satokasvi!$E$7))/(1+$C$13)^DB$61</f>
        <v>-350.48543689320388</v>
      </c>
      <c r="DC87" s="29">
        <f ca="1">(AC87*(CC87/1000)+(Satokasvi!$E$28-Satokasvi!$E$7))/(1+$C$13)^DC$61</f>
        <v>256.82593840956662</v>
      </c>
      <c r="DD87" s="29">
        <f ca="1">(AD87*(CD87/1000)+(Satokasvi!$E$28-Satokasvi!$E$7))/(1+$C$13)^DD$61</f>
        <v>585.36475403679754</v>
      </c>
      <c r="DE87" s="29">
        <f ca="1">(AE87*(CE87/1000)+(Satokasvi!$E$28-Satokasvi!$E$7))/(1+$C$13)^DE$61</f>
        <v>576.53962867603536</v>
      </c>
      <c r="DF87" s="29">
        <f ca="1">(AF87*(CF87/1000)+(Satokasvi!$E$28-Satokasvi!$E$7))/(1+$C$13)^DF$61</f>
        <v>280.42877623723223</v>
      </c>
      <c r="DG87" s="29">
        <f ca="1">(AG87*(CG87/1000)+(Satokasvi!$E$28-Satokasvi!$E$7))/(1+$C$13)^DG$61</f>
        <v>218.65718336173256</v>
      </c>
      <c r="DH87" s="29">
        <f ca="1">(AH87*(CH87/1000)+(Satokasvi!$E$28-Satokasvi!$E$7))/(1+$C$13)^DH$61</f>
        <v>51.683448815520485</v>
      </c>
      <c r="DI87" s="29">
        <f ca="1">(AI87*(CI87/1000)+(Satokasvi!$E$28-Satokasvi!$E$7))/(1+$C$13)^DI$61</f>
        <v>227.23851097535476</v>
      </c>
      <c r="DJ87" s="29">
        <f ca="1">(AJ87*(CJ87/1000)+(Satokasvi!$E$28-Satokasvi!$E$7))/(1+$C$13)^DJ$61</f>
        <v>251.63117729256669</v>
      </c>
      <c r="DK87" s="29">
        <f ca="1">(AK87*(CK87/1000)+(Satokasvi!$E$28-Satokasvi!$E$7))/(1+$C$13)^DK$61</f>
        <v>-268.6179032777178</v>
      </c>
      <c r="DL87" s="29">
        <f ca="1">(AL87*(CL87/1000)+(Satokasvi!$E$28-Satokasvi!$E$7))/(1+$C$13)^DL$61</f>
        <v>296.05536434100964</v>
      </c>
      <c r="DM87" s="29">
        <f ca="1">(AM87*(CM87/1000)+(Satokasvi!$E$28-Satokasvi!$E$7))/(1+$C$13)^DM$61</f>
        <v>-253.19813674966332</v>
      </c>
      <c r="DN87" s="29">
        <f ca="1">(AN87*(CN87/1000)+(Satokasvi!$E$28-Satokasvi!$E$7))/(1+$C$13)^DN$61</f>
        <v>147.2297027073605</v>
      </c>
      <c r="DO87" s="29">
        <f ca="1">(AO87*(CO87/1000)+(Satokasvi!$E$28-Satokasvi!$E$7))/(1+$C$13)^DO$61</f>
        <v>257.91605758553311</v>
      </c>
      <c r="DP87" s="29">
        <f ca="1">(AP87*(CP87/1000)+(Satokasvi!$E$28-Satokasvi!$E$7))/(1+$C$13)^DP$61</f>
        <v>166.99232911005524</v>
      </c>
      <c r="DQ87" s="29">
        <f ca="1">(AQ87*(CQ87/1000)+(Satokasvi!$E$28-Satokasvi!$E$7))/(1+$C$13)^DQ$61</f>
        <v>44.632559883174146</v>
      </c>
      <c r="DR87" s="29">
        <f ca="1">(AR87*(CR87/1000)+(Satokasvi!$E$28-Satokasvi!$E$7))/(1+$C$13)^DR$61</f>
        <v>140.36988712428303</v>
      </c>
      <c r="DS87" s="29">
        <f ca="1">(AS87*(CS87/1000)+(Satokasvi!$E$28-Satokasvi!$E$7))/(1+$C$13)^DS$61</f>
        <v>222.04259320966068</v>
      </c>
      <c r="DT87" s="29">
        <f ca="1">(AT87*(CT87/1000)+(Satokasvi!$E$28-Satokasvi!$E$7))/(1+$C$13)^DT$61</f>
        <v>300.41066808013665</v>
      </c>
      <c r="DU87" s="29">
        <f ca="1">(AU87*(CU87/1000)+(Satokasvi!$E$28-Satokasvi!$E$7))/(1+$C$13)^DU$61</f>
        <v>346.15327036070295</v>
      </c>
      <c r="DV87" s="29">
        <f ca="1">(AV87*(CV87/1000)+(Satokasvi!$E$28-Satokasvi!$E$7))/(1+$C$13)^DV$61</f>
        <v>227.07874836448028</v>
      </c>
      <c r="DW87" s="29">
        <f ca="1">(AW87*(CW87/1000)+(Satokasvi!$E$28-Satokasvi!$E$7))/(1+$C$13)^DW$61</f>
        <v>29.634818646116628</v>
      </c>
      <c r="DX87" s="29">
        <f ca="1">(AX87*(CX87/1000)+(Satokasvi!$E$28-Satokasvi!$E$7))/(1+$C$13)^DX$61</f>
        <v>223.85850297128349</v>
      </c>
      <c r="DY87" s="29">
        <f ca="1">(AY87*(CY87/1000)+(Satokasvi!$E$28-Satokasvi!$E$7))/(1+$C$13)^DY$61</f>
        <v>72.198551603128934</v>
      </c>
      <c r="DZ87" s="29">
        <f ca="1">(AZ87*(CZ87/1000)+(Satokasvi!$E$28-Satokasvi!$E$7))/(1+$C$13)^DZ$61</f>
        <v>163.76633188137674</v>
      </c>
      <c r="EB87" s="29">
        <f ca="1">IF(C$11="x",Toimenpiteet!$E$115,BB87*(CB87/1000)+(Satokasvi!$E$28-Satokasvi!$E$7)+IF(C$8="x",Toimenpiteet!$E$29,0)+IF(C$9="x",Toimenpiteet!$E$60,0)+IF(C$10="x",Toimenpiteet!$E$88,0))/(1+$C$13)^EB$61</f>
        <v>-221.26213592233006</v>
      </c>
      <c r="EC87" s="29">
        <f ca="1">IF(D$11="x",Toimenpiteet!$E$115,BC87*(CC87/1000)+(Satokasvi!$E$28-Satokasvi!$E$7)+IF(D$8="x",Toimenpiteet!$E$29,0)+IF(D$9="x",Toimenpiteet!$E$60,0)+IF(D$10="x",Toimenpiteet!$E$88,0))/(1+$C$13)^EC$61</f>
        <v>221.1153955263479</v>
      </c>
      <c r="ED87" s="29">
        <f ca="1">IF(E$11="x",Toimenpiteet!$E$115,BD87*(CD87/1000)+(Satokasvi!$E$28-Satokasvi!$E$7)+IF(E$8="x",Toimenpiteet!$E$29,0)+IF(E$9="x",Toimenpiteet!$E$60,0)+IF(E$10="x",Toimenpiteet!$E$88,0))/(1+$C$13)^ED$61</f>
        <v>464.61130994209935</v>
      </c>
      <c r="EE87" s="29">
        <f ca="1">IF(F$11="x",Toimenpiteet!$E$115,BE87*(CE87/1000)+(Satokasvi!$E$28-Satokasvi!$E$7)+IF(F$8="x",Toimenpiteet!$E$29,0)+IF(F$9="x",Toimenpiteet!$E$60,0)+IF(F$10="x",Toimenpiteet!$E$88,0))/(1+$C$13)^EE$61</f>
        <v>461.64712233295364</v>
      </c>
      <c r="EF87" s="29">
        <f ca="1">IF(G$11="x",Toimenpiteet!$E$115,BF87*(CF87/1000)+(Satokasvi!$E$28-Satokasvi!$E$7)+IF(G$8="x",Toimenpiteet!$E$29,0)+IF(G$9="x",Toimenpiteet!$E$60,0)+IF(G$10="x",Toimenpiteet!$E$88,0))/(1+$C$13)^EF$61</f>
        <v>244.44358196126603</v>
      </c>
      <c r="EG87" s="29">
        <f ca="1">IF(H$11="x",Toimenpiteet!$E$115,BG87*(CG87/1000)+(Satokasvi!$E$28-Satokasvi!$E$7)+IF(H$8="x",Toimenpiteet!$E$29,0)+IF(H$9="x",Toimenpiteet!$E$60,0)+IF(H$10="x",Toimenpiteet!$E$88,0))/(1+$C$13)^EG$61</f>
        <v>197.3783407200763</v>
      </c>
      <c r="EH87" s="29">
        <f ca="1">IF(I$11="x",Toimenpiteet!$E$115,BH87*(CH87/1000)+(Satokasvi!$E$28-Satokasvi!$E$7)+IF(I$8="x",Toimenpiteet!$E$29,0)+IF(I$9="x",Toimenpiteet!$E$60,0)+IF(I$10="x",Toimenpiteet!$E$88,0))/(1+$C$13)^EH$61</f>
        <v>71.946552347532787</v>
      </c>
      <c r="EI87" s="29">
        <f ca="1">IF(J$11="x",Toimenpiteet!$E$115,BI87*(CI87/1000)+(Satokasvi!$E$28-Satokasvi!$E$7)+IF(J$8="x",Toimenpiteet!$E$29,0)+IF(J$9="x",Toimenpiteet!$E$60,0)+IF(J$10="x",Toimenpiteet!$E$88,0))/(1+$C$13)^EI$61</f>
        <v>201.79643574796731</v>
      </c>
      <c r="EJ87" s="29">
        <f ca="1">IF(K$11="x",Toimenpiteet!$E$115,BJ87*(CJ87/1000)+(Satokasvi!$E$28-Satokasvi!$E$7)+IF(K$8="x",Toimenpiteet!$E$29,0)+IF(K$9="x",Toimenpiteet!$E$60,0)+IF(K$10="x",Toimenpiteet!$E$88,0))/(1+$C$13)^EJ$61</f>
        <v>219.02846338554019</v>
      </c>
      <c r="EK87" s="29">
        <f ca="1">IF(L$11="x",Toimenpiteet!$E$115,BK87*(CK87/1000)+(Satokasvi!$E$28-Satokasvi!$E$7)+IF(L$8="x",Toimenpiteet!$E$29,0)+IF(L$9="x",Toimenpiteet!$E$60,0)+IF(L$10="x",Toimenpiteet!$E$88,0))/(1+$C$13)^EK$61</f>
        <v>-169.57900320496364</v>
      </c>
      <c r="EL87" s="29">
        <f ca="1">IF(M$11="x",Toimenpiteet!$E$115,BL87*(CL87/1000)+(Satokasvi!$E$28-Satokasvi!$E$7)+IF(M$8="x",Toimenpiteet!$E$29,0)+IF(M$9="x",Toimenpiteet!$E$60,0)+IF(M$10="x",Toimenpiteet!$E$88,0))/(1+$C$13)^EL$61</f>
        <v>250.32439762108703</v>
      </c>
      <c r="EM87" s="29">
        <f ca="1">IF(N$11="x",Toimenpiteet!$E$115,BM87*(CM87/1000)+(Satokasvi!$E$28-Satokasvi!$E$7)+IF(N$8="x",Toimenpiteet!$E$29,0)+IF(N$9="x",Toimenpiteet!$E$60,0)+IF(N$10="x",Toimenpiteet!$E$88,0))/(1+$C$13)^EM$61</f>
        <v>-159.84447469597859</v>
      </c>
      <c r="EN87" s="29">
        <f ca="1">IF(O$11="x",Toimenpiteet!$E$115,BN87*(CN87/1000)+(Satokasvi!$E$28-Satokasvi!$E$7)+IF(O$8="x",Toimenpiteet!$E$29,0)+IF(O$9="x",Toimenpiteet!$E$60,0)+IF(O$10="x",Toimenpiteet!$E$88,0))/(1+$C$13)^EN$61</f>
        <v>137.71438689429252</v>
      </c>
      <c r="EO87" s="29">
        <f ca="1">IF(P$11="x",Toimenpiteet!$E$115,BO87*(CO87/1000)+(Satokasvi!$E$28-Satokasvi!$E$7)+IF(P$8="x",Toimenpiteet!$E$29,0)+IF(P$9="x",Toimenpiteet!$E$60,0)+IF(P$10="x",Toimenpiteet!$E$88,0))/(1+$C$13)^EO$61</f>
        <v>219.38235915814465</v>
      </c>
      <c r="EP87" s="29">
        <f ca="1">IF(Q$11="x",Toimenpiteet!$E$115,BP87*(CP87/1000)+(Satokasvi!$E$28-Satokasvi!$E$7)+IF(Q$8="x",Toimenpiteet!$E$29,0)+IF(Q$9="x",Toimenpiteet!$E$60,0)+IF(Q$10="x",Toimenpiteet!$E$88,0))/(1+$C$13)^EP$61</f>
        <v>150.83424971631351</v>
      </c>
      <c r="EQ87" s="29">
        <f ca="1">IF(R$11="x",Toimenpiteet!$E$115,BQ87*(CQ87/1000)+(Satokasvi!$E$28-Satokasvi!$E$7)+IF(R$8="x",Toimenpiteet!$E$29,0)+IF(R$9="x",Toimenpiteet!$E$60,0)+IF(R$10="x",Toimenpiteet!$E$88,0))/(1+$C$13)^EQ$61</f>
        <v>58.883063298242689</v>
      </c>
      <c r="ER87" s="29">
        <f ca="1">IF(S$11="x",Toimenpiteet!$E$115,BR87*(CR87/1000)+(Satokasvi!$E$28-Satokasvi!$E$7)+IF(S$8="x",Toimenpiteet!$E$29,0)+IF(S$9="x",Toimenpiteet!$E$60,0)+IF(S$10="x",Toimenpiteet!$E$88,0))/(1+$C$13)^ER$61</f>
        <v>129.48022209210436</v>
      </c>
      <c r="ES87" s="29">
        <f ca="1">IF(T$11="x",Toimenpiteet!$E$115,BS87*(CS87/1000)+(Satokasvi!$E$28-Satokasvi!$E$7)+IF(T$8="x",Toimenpiteet!$E$29,0)+IF(T$9="x",Toimenpiteet!$E$60,0)+IF(T$10="x",Toimenpiteet!$E$88,0))/(1+$C$13)^ES$61</f>
        <v>189.6181620201194</v>
      </c>
      <c r="ET87" s="29">
        <f ca="1">IF(U$11="x",Toimenpiteet!$E$115,BT87*(CT87/1000)+(Satokasvi!$E$28-Satokasvi!$E$7)+IF(U$8="x",Toimenpiteet!$E$29,0)+IF(U$9="x",Toimenpiteet!$E$60,0)+IF(U$10="x",Toimenpiteet!$E$88,0))/(1+$C$13)^ET$61</f>
        <v>247.31459447494913</v>
      </c>
      <c r="EU87" s="29">
        <f ca="1">IF(V$11="x",Toimenpiteet!$E$115,BU87*(CU87/1000)+(Satokasvi!$E$28-Satokasvi!$E$7)+IF(V$8="x",Toimenpiteet!$E$29,0)+IF(V$9="x",Toimenpiteet!$E$60,0)+IF(V$10="x",Toimenpiteet!$E$88,0))/(1+$C$13)^EU$61</f>
        <v>280.71901379282622</v>
      </c>
      <c r="EV87" s="29">
        <f ca="1">IF(W$11="x",Toimenpiteet!$E$115,BV87*(CV87/1000)+(Satokasvi!$E$28-Satokasvi!$E$7)+IF(W$8="x",Toimenpiteet!$E$29,0)+IF(W$9="x",Toimenpiteet!$E$60,0)+IF(W$10="x",Toimenpiteet!$E$88,0))/(1+$C$13)^EV$61</f>
        <v>191.32160436861892</v>
      </c>
      <c r="EW87" s="29">
        <f ca="1">IF(X$11="x",Toimenpiteet!$E$115,BW87*(CW87/1000)+(Satokasvi!$E$28-Satokasvi!$E$7)+IF(X$8="x",Toimenpiteet!$E$29,0)+IF(X$9="x",Toimenpiteet!$E$60,0)+IF(X$10="x",Toimenpiteet!$E$88,0))/(1+$C$13)^EW$61</f>
        <v>43.542625192375525</v>
      </c>
      <c r="EX87" s="29">
        <f ca="1">IF(Y$11="x",Toimenpiteet!$E$115,BX87*(CX87/1000)+(Satokasvi!$E$28-Satokasvi!$E$7)+IF(Y$8="x",Toimenpiteet!$E$29,0)+IF(Y$9="x",Toimenpiteet!$E$60,0)+IF(Y$10="x",Toimenpiteet!$E$88,0))/(1+$C$13)^EX$61</f>
        <v>187.65310237273385</v>
      </c>
      <c r="EY87" s="29">
        <f ca="1">IF(Z$11="x",Toimenpiteet!$E$115,BY87*(CY87/1000)+(Satokasvi!$E$28-Satokasvi!$E$7)+IF(Z$8="x",Toimenpiteet!$E$29,0)+IF(Z$9="x",Toimenpiteet!$E$60,0)+IF(Z$10="x",Toimenpiteet!$E$88,0))/(1+$C$13)^EY$61</f>
        <v>74.029298478470622</v>
      </c>
      <c r="EZ87" s="29">
        <f ca="1">IF(AA$11="x",Toimenpiteet!$E$115,BZ87*(CZ87/1000)+(Satokasvi!$E$28-Satokasvi!$E$7)+IF(AA$8="x",Toimenpiteet!$E$29,0)+IF(AA$9="x",Toimenpiteet!$E$60,0)+IF(AA$10="x",Toimenpiteet!$E$88,0))/(1+$C$13)^EZ$61</f>
        <v>141.67647423044747</v>
      </c>
      <c r="FA87" s="29"/>
      <c r="FB87" s="29">
        <f t="shared" ca="1" si="48"/>
        <v>-350.48543689320388</v>
      </c>
      <c r="FC87" s="29">
        <f t="shared" ca="1" si="49"/>
        <v>-93.659498483637265</v>
      </c>
      <c r="FD87" s="29">
        <f t="shared" ca="1" si="50"/>
        <v>491.70525555316027</v>
      </c>
      <c r="FE87" s="29">
        <f t="shared" ca="1" si="51"/>
        <v>1068.2448842291956</v>
      </c>
      <c r="FF87" s="29">
        <f t="shared" ca="1" si="52"/>
        <v>1348.6736604664279</v>
      </c>
      <c r="FG87" s="29">
        <f t="shared" ca="1" si="53"/>
        <v>1567.3308438281606</v>
      </c>
      <c r="FH87" s="29">
        <f t="shared" ca="1" si="54"/>
        <v>1619.0142926436811</v>
      </c>
      <c r="FI87" s="29">
        <f t="shared" ca="1" si="55"/>
        <v>1846.2528036190358</v>
      </c>
      <c r="FJ87" s="29">
        <f t="shared" ca="1" si="56"/>
        <v>2097.8839809116025</v>
      </c>
      <c r="FK87" s="29">
        <f t="shared" ca="1" si="57"/>
        <v>1829.2660776338848</v>
      </c>
      <c r="FL87" s="29">
        <f t="shared" ca="1" si="58"/>
        <v>2125.3214419748947</v>
      </c>
      <c r="FM87" s="29">
        <f t="shared" ca="1" si="59"/>
        <v>1872.1233052252314</v>
      </c>
      <c r="FN87" s="29">
        <f t="shared" ca="1" si="60"/>
        <v>2019.3530079325919</v>
      </c>
      <c r="FO87" s="29">
        <f t="shared" ca="1" si="61"/>
        <v>2277.269065518125</v>
      </c>
      <c r="FP87" s="29">
        <f t="shared" ca="1" si="62"/>
        <v>2444.2613946281804</v>
      </c>
      <c r="FQ87" s="29">
        <f t="shared" ca="1" si="63"/>
        <v>2488.8939545113544</v>
      </c>
      <c r="FR87" s="29">
        <f t="shared" ca="1" si="64"/>
        <v>2629.2638416356376</v>
      </c>
      <c r="FS87" s="29">
        <f t="shared" ca="1" si="65"/>
        <v>2851.3064348452981</v>
      </c>
      <c r="FT87" s="29">
        <f t="shared" ca="1" si="66"/>
        <v>3151.7171029254346</v>
      </c>
      <c r="FU87" s="29">
        <f t="shared" ca="1" si="67"/>
        <v>3497.8703732861377</v>
      </c>
      <c r="FV87" s="29">
        <f t="shared" ca="1" si="68"/>
        <v>3724.9491216506181</v>
      </c>
      <c r="FW87" s="29">
        <f t="shared" ca="1" si="69"/>
        <v>3754.5839402967349</v>
      </c>
      <c r="FX87" s="29">
        <f t="shared" ca="1" si="70"/>
        <v>3978.4424432680185</v>
      </c>
      <c r="FY87" s="29">
        <f t="shared" ca="1" si="71"/>
        <v>4050.6409948711475</v>
      </c>
      <c r="FZ87" s="29">
        <f t="shared" ca="1" si="72"/>
        <v>4214.4073267525246</v>
      </c>
      <c r="GA87" s="29"/>
      <c r="GB87" s="29">
        <f t="shared" ca="1" si="73"/>
        <v>-221.26213592233006</v>
      </c>
      <c r="GC87" s="29">
        <f t="shared" ca="1" si="74"/>
        <v>-0.14674039598216382</v>
      </c>
      <c r="GD87" s="29">
        <f t="shared" ca="1" si="23"/>
        <v>464.46456954611722</v>
      </c>
      <c r="GE87" s="29">
        <f t="shared" ca="1" si="24"/>
        <v>926.1116918790708</v>
      </c>
      <c r="GF87" s="29">
        <f t="shared" ca="1" si="25"/>
        <v>1170.5552738403369</v>
      </c>
      <c r="GG87" s="29">
        <f t="shared" ca="1" si="26"/>
        <v>1367.9336145604132</v>
      </c>
      <c r="GH87" s="29">
        <f t="shared" ca="1" si="27"/>
        <v>1439.880166907946</v>
      </c>
      <c r="GI87" s="29">
        <f t="shared" ca="1" si="28"/>
        <v>1641.6766026559133</v>
      </c>
      <c r="GJ87" s="29">
        <f t="shared" ca="1" si="29"/>
        <v>1860.7050660414534</v>
      </c>
      <c r="GK87" s="29">
        <f t="shared" ca="1" si="30"/>
        <v>1691.1260628364898</v>
      </c>
      <c r="GL87" s="29">
        <f t="shared" ca="1" si="31"/>
        <v>1941.4504604575768</v>
      </c>
      <c r="GM87" s="29">
        <f t="shared" ca="1" si="32"/>
        <v>1781.6059857615983</v>
      </c>
      <c r="GN87" s="29">
        <f t="shared" ca="1" si="33"/>
        <v>1919.3203726558909</v>
      </c>
      <c r="GO87" s="29">
        <f t="shared" ca="1" si="34"/>
        <v>2138.7027318140354</v>
      </c>
      <c r="GP87" s="29">
        <f t="shared" ca="1" si="35"/>
        <v>2289.5369815303488</v>
      </c>
      <c r="GQ87" s="29">
        <f t="shared" ca="1" si="36"/>
        <v>2348.4200448285915</v>
      </c>
      <c r="GR87" s="29">
        <f t="shared" ca="1" si="37"/>
        <v>2477.9002669206957</v>
      </c>
      <c r="GS87" s="29">
        <f t="shared" ca="1" si="38"/>
        <v>2667.5184289408153</v>
      </c>
      <c r="GT87" s="29">
        <f t="shared" ca="1" si="39"/>
        <v>2914.8330234157643</v>
      </c>
      <c r="GU87" s="29">
        <f t="shared" ca="1" si="40"/>
        <v>3195.5520372085903</v>
      </c>
      <c r="GV87" s="29">
        <f t="shared" ca="1" si="41"/>
        <v>3386.8736415772091</v>
      </c>
      <c r="GW87" s="29">
        <f t="shared" ca="1" si="42"/>
        <v>3430.4162667695846</v>
      </c>
      <c r="GX87" s="29">
        <f t="shared" ca="1" si="43"/>
        <v>3618.0693691423185</v>
      </c>
      <c r="GY87" s="29">
        <f t="shared" ca="1" si="44"/>
        <v>3692.098667620789</v>
      </c>
      <c r="GZ87" s="29">
        <f t="shared" ca="1" si="45"/>
        <v>3833.7751418512366</v>
      </c>
      <c r="HA87" s="29"/>
      <c r="HB87" s="29">
        <f t="shared" ca="1" si="76"/>
        <v>1829.2660776338848</v>
      </c>
      <c r="HC87" s="29">
        <f t="shared" ca="1" si="75"/>
        <v>1691.1260628364898</v>
      </c>
      <c r="HE87" s="29">
        <f t="shared" si="82"/>
        <v>-0.5</v>
      </c>
      <c r="HF87" s="29">
        <f>$HF$74</f>
        <v>5.5555555555555566E-2</v>
      </c>
      <c r="HG87" s="14">
        <f>IF(C$11="x",0,Satokasvi!$H$6*(1+$HE87)*(1+_xlfn.XLOOKUP($HF87,$HF$67:$HF$76,HG$67:HG$76)))</f>
        <v>1759.7222222222222</v>
      </c>
      <c r="HH87" s="27">
        <f>IF(D$11="x",0,Satokasvi!$H$6*(1+$HE87)*(1+_xlfn.XLOOKUP($HF87,$HF$67:$HF$76,HH$67:HH$76)))</f>
        <v>1769.4444444444443</v>
      </c>
      <c r="HI87" s="27">
        <f>IF(E$11="x",0,Satokasvi!$H$6*(1+$HE87)*(1+_xlfn.XLOOKUP($HF87,$HF$67:$HF$76,HI$67:HI$76)))</f>
        <v>1779.1666666666665</v>
      </c>
      <c r="HJ87" s="27">
        <f>IF(F$11="x",0,Satokasvi!$H$6*(1+$HE87)*(1+_xlfn.XLOOKUP($HF87,$HF$67:$HF$76,HJ$67:HJ$76)))</f>
        <v>1788.8888888888887</v>
      </c>
      <c r="HK87" s="27">
        <f>IF(G$11="x",0,Satokasvi!$H$6*(1+$HE87)*(1+_xlfn.XLOOKUP($HF87,$HF$67:$HF$76,HK$67:HK$76)))</f>
        <v>1798.6111111111109</v>
      </c>
      <c r="HL87" s="27">
        <f>IF(H$11="x",0,Satokasvi!$H$6*(1+$HE87)*(1+_xlfn.XLOOKUP($HF87,$HF$67:$HF$76,HL$67:HL$76)))</f>
        <v>1808.3333333333335</v>
      </c>
      <c r="HM87" s="27">
        <f>IF(I$11="x",0,Satokasvi!$H$6*(1+$HE87)*(1+_xlfn.XLOOKUP($HF87,$HF$67:$HF$76,HM$67:HM$76)))</f>
        <v>1818.0555555555557</v>
      </c>
      <c r="HN87" s="27">
        <f>IF(J$11="x",0,Satokasvi!$H$6*(1+$HE87)*(1+_xlfn.XLOOKUP($HF87,$HF$67:$HF$76,HN$67:HN$76)))</f>
        <v>1827.7777777777778</v>
      </c>
      <c r="HO87" s="27">
        <f>IF(K$11="x",0,Satokasvi!$H$6*(1+$HE87)*(1+_xlfn.XLOOKUP($HF87,$HF$67:$HF$76,HO$67:HO$76)))</f>
        <v>1837.5</v>
      </c>
      <c r="HP87" s="27">
        <f>IF(L$11="x",0,Satokasvi!$H$6*(1+$HE87)*(1+_xlfn.XLOOKUP($HF87,$HF$67:$HF$76,HP$67:HP$76)))</f>
        <v>1847.2222222222222</v>
      </c>
      <c r="HQ87" s="27">
        <f>IF(M$11="x",0,Satokasvi!$H$6*(1+$HE87)*(1+_xlfn.XLOOKUP($HF87,$HF$67:$HF$76,HQ$67:HQ$76)))</f>
        <v>1847.2222222222222</v>
      </c>
      <c r="HR87" s="27">
        <f>IF(N$11="x",0,Satokasvi!$H$6*(1+$HE87)*(1+_xlfn.XLOOKUP($HF87,$HF$67:$HF$76,HR$67:HR$76)))</f>
        <v>1847.2222222222222</v>
      </c>
      <c r="HS87" s="27">
        <f>IF(O$11="x",0,Satokasvi!$H$6*(1+$HE87)*(1+_xlfn.XLOOKUP($HF87,$HF$67:$HF$76,HS$67:HS$76)))</f>
        <v>1847.2222222222222</v>
      </c>
      <c r="HT87" s="27">
        <f>IF(P$11="x",0,Satokasvi!$H$6*(1+$HE87)*(1+_xlfn.XLOOKUP($HF87,$HF$67:$HF$76,HT$67:HT$76)))</f>
        <v>1847.2222222222222</v>
      </c>
      <c r="HU87" s="27">
        <f>IF(Q$11="x",0,Satokasvi!$H$6*(1+$HE87)*(1+_xlfn.XLOOKUP($HF87,$HF$67:$HF$76,HU$67:HU$76)))</f>
        <v>1847.2222222222222</v>
      </c>
      <c r="HV87" s="27">
        <f>IF(R$11="x",0,Satokasvi!$H$6*(1+$HE87)*(1+_xlfn.XLOOKUP($HF87,$HF$67:$HF$76,HV$67:HV$76)))</f>
        <v>1847.2222222222222</v>
      </c>
      <c r="HW87" s="27">
        <f>IF(S$11="x",0,Satokasvi!$H$6*(1+$HE87)*(1+_xlfn.XLOOKUP($HF87,$HF$67:$HF$76,HW$67:HW$76)))</f>
        <v>1847.2222222222222</v>
      </c>
      <c r="HX87" s="27">
        <f>IF(T$11="x",0,Satokasvi!$H$6*(1+$HE87)*(1+_xlfn.XLOOKUP($HF87,$HF$67:$HF$76,HX$67:HX$76)))</f>
        <v>1847.2222222222222</v>
      </c>
      <c r="HY87" s="27">
        <f>IF(U$11="x",0,Satokasvi!$H$6*(1+$HE87)*(1+_xlfn.XLOOKUP($HF87,$HF$67:$HF$76,HY$67:HY$76)))</f>
        <v>1847.2222222222222</v>
      </c>
      <c r="HZ87" s="27">
        <f>IF(V$11="x",0,Satokasvi!$H$6*(1+$HE87)*(1+_xlfn.XLOOKUP($HF87,$HF$67:$HF$76,HZ$67:HZ$76)))</f>
        <v>1847.2222222222222</v>
      </c>
      <c r="IA87" s="27">
        <f>IF(W$11="x",0,Satokasvi!$H$6*(1+$HE87)*(1+_xlfn.XLOOKUP($HF87,$HF$67:$HF$76,IA$67:IA$76)))</f>
        <v>1847.2222222222222</v>
      </c>
      <c r="IB87" s="27">
        <f>IF(X$11="x",0,Satokasvi!$H$6*(1+$HE87)*(1+_xlfn.XLOOKUP($HF87,$HF$67:$HF$76,IB$67:IB$76)))</f>
        <v>1847.2222222222222</v>
      </c>
      <c r="IC87" s="27">
        <f>IF(Y$11="x",0,Satokasvi!$H$6*(1+$HE87)*(1+_xlfn.XLOOKUP($HF87,$HF$67:$HF$76,IC$67:IC$76)))</f>
        <v>1847.2222222222222</v>
      </c>
      <c r="ID87" s="27">
        <f>IF(Z$11="x",0,Satokasvi!$H$6*(1+$HE87)*(1+_xlfn.XLOOKUP($HF87,$HF$67:$HF$76,ID$67:ID$76)))</f>
        <v>1847.2222222222222</v>
      </c>
      <c r="IE87" s="27">
        <f>IF(AA$11="x",0,Satokasvi!$H$6*(1+$HE87)*(1+_xlfn.XLOOKUP($HF87,$HF$67:$HF$76,IE$67:IE$76)))</f>
        <v>1847.2222222222222</v>
      </c>
    </row>
    <row r="88" spans="2:239">
      <c r="B88" s="11">
        <f t="shared" ca="1" si="81"/>
        <v>0.16534405488175052</v>
      </c>
      <c r="C88" s="11">
        <f t="shared" ca="1" si="81"/>
        <v>0.78801043159108242</v>
      </c>
      <c r="D88" s="11">
        <f t="shared" ca="1" si="81"/>
        <v>0.38117450794683205</v>
      </c>
      <c r="E88" s="11">
        <f t="shared" ca="1" si="81"/>
        <v>0.74522705015513835</v>
      </c>
      <c r="F88" s="11">
        <f t="shared" ca="1" si="81"/>
        <v>0.45399309750130656</v>
      </c>
      <c r="G88" s="11">
        <f t="shared" ca="1" si="81"/>
        <v>5.6650256321818193E-2</v>
      </c>
      <c r="H88" s="11">
        <f t="shared" ca="1" si="81"/>
        <v>0.30825449081142697</v>
      </c>
      <c r="I88" s="11">
        <f t="shared" ca="1" si="81"/>
        <v>0.49480894684212617</v>
      </c>
      <c r="J88" s="11">
        <f t="shared" ca="1" si="81"/>
        <v>0.18532870251334543</v>
      </c>
      <c r="K88" s="11">
        <f t="shared" ca="1" si="81"/>
        <v>0.78414818417930177</v>
      </c>
      <c r="L88" s="11">
        <f t="shared" ca="1" si="81"/>
        <v>0.16046606385226558</v>
      </c>
      <c r="M88" s="11">
        <f t="shared" ca="1" si="81"/>
        <v>0.12553016188754063</v>
      </c>
      <c r="N88" s="11">
        <f t="shared" ca="1" si="81"/>
        <v>9.9072014914514006E-2</v>
      </c>
      <c r="O88" s="11">
        <f t="shared" ca="1" si="81"/>
        <v>0.17127467287662346</v>
      </c>
      <c r="P88" s="11">
        <f t="shared" ca="1" si="81"/>
        <v>0.89310303541736047</v>
      </c>
      <c r="Q88" s="11">
        <f t="shared" ca="1" si="81"/>
        <v>0.54152474349363089</v>
      </c>
      <c r="R88" s="11">
        <f t="shared" ca="1" si="80"/>
        <v>0.30191873000369873</v>
      </c>
      <c r="S88" s="11">
        <f t="shared" ca="1" si="80"/>
        <v>0.92862279272074832</v>
      </c>
      <c r="T88" s="11">
        <f t="shared" ca="1" si="80"/>
        <v>0.60129577321470717</v>
      </c>
      <c r="U88" s="11">
        <f t="shared" ca="1" si="80"/>
        <v>0.42298090459374571</v>
      </c>
      <c r="V88" s="11">
        <f t="shared" ca="1" si="80"/>
        <v>0.67710272921275805</v>
      </c>
      <c r="W88" s="11">
        <f t="shared" ca="1" si="80"/>
        <v>0.47216656992399031</v>
      </c>
      <c r="X88" s="11">
        <f t="shared" ca="1" si="80"/>
        <v>0.71152645699620687</v>
      </c>
      <c r="Y88" s="11">
        <f t="shared" ca="1" si="80"/>
        <v>0.8847190352796046</v>
      </c>
      <c r="Z88" s="11">
        <f t="shared" ca="1" si="80"/>
        <v>0.21847605559206162</v>
      </c>
      <c r="AB88" s="5">
        <f ca="1">_xlfn.NORM.INV(B88,Satokasvi!$H$8,Satokasvi!$I$8)*_xlfn.BINOM.INV(1,(1-Satokasvi!$H$15),B88)</f>
        <v>3256.8178011134096</v>
      </c>
      <c r="AC88" s="5">
        <f ca="1">_xlfn.NORM.INV(C88,Satokasvi!$H$8,Satokasvi!$I$8)*_xlfn.BINOM.INV(1,(1-Satokasvi!$H$15),C88)</f>
        <v>3699.8842346462789</v>
      </c>
      <c r="AD88" s="5">
        <f ca="1">_xlfn.NORM.INV(D88,Satokasvi!$H$8,Satokasvi!$I$8)*_xlfn.BINOM.INV(1,(1-Satokasvi!$H$15),D88)</f>
        <v>3424.4006104332657</v>
      </c>
      <c r="AE88" s="5">
        <f ca="1">_xlfn.NORM.INV(E88,Satokasvi!$H$8,Satokasvi!$I$8)*_xlfn.BINOM.INV(1,(1-Satokasvi!$H$15),E88)</f>
        <v>3664.8862342466423</v>
      </c>
      <c r="AF88" s="5">
        <f ca="1">_xlfn.NORM.INV(F88,Satokasvi!$H$8,Satokasvi!$I$8)*_xlfn.BINOM.INV(1,(1-Satokasvi!$H$15),F88)</f>
        <v>3471.1052462406269</v>
      </c>
      <c r="AG88" s="5">
        <f ca="1">_xlfn.NORM.INV(G88,Satokasvi!$H$8,Satokasvi!$I$8)*_xlfn.BINOM.INV(1,(1-Satokasvi!$H$15),G88)</f>
        <v>3104.1172784430355</v>
      </c>
      <c r="AH88" s="5">
        <f ca="1">_xlfn.NORM.INV(H88,Satokasvi!$H$8,Satokasvi!$I$8)*_xlfn.BINOM.INV(1,(1-Satokasvi!$H$15),H88)</f>
        <v>3374.7989685230991</v>
      </c>
      <c r="AI88" s="5">
        <f ca="1">_xlfn.NORM.INV(I88,Satokasvi!$H$8,Satokasvi!$I$8)*_xlfn.BINOM.INV(1,(1-Satokasvi!$H$15),I88)</f>
        <v>3496.7468980431395</v>
      </c>
      <c r="AJ88" s="5">
        <f ca="1">_xlfn.NORM.INV(J88,Satokasvi!$H$8,Satokasvi!$I$8)*_xlfn.BINOM.INV(1,(1-Satokasvi!$H$15),J88)</f>
        <v>3276.1893444767411</v>
      </c>
      <c r="AK88" s="5">
        <f ca="1">_xlfn.NORM.INV(K88,Satokasvi!$H$8,Satokasvi!$I$8)*_xlfn.BINOM.INV(1,(1-Satokasvi!$H$15),K88)</f>
        <v>3696.5699296581192</v>
      </c>
      <c r="AL88" s="5">
        <f ca="1">_xlfn.NORM.INV(L88,Satokasvi!$H$8,Satokasvi!$I$8)*_xlfn.BINOM.INV(1,(1-Satokasvi!$H$15),L88)</f>
        <v>3251.8639491853623</v>
      </c>
      <c r="AM88" s="5">
        <f ca="1">_xlfn.NORM.INV(M88,Satokasvi!$H$8,Satokasvi!$I$8)*_xlfn.BINOM.INV(1,(1-Satokasvi!$H$15),M88)</f>
        <v>3213.0555618754688</v>
      </c>
      <c r="AN88" s="5">
        <f ca="1">_xlfn.NORM.INV(N88,Satokasvi!$H$8,Satokasvi!$I$8)*_xlfn.BINOM.INV(1,(1-Satokasvi!$H$15),N88)</f>
        <v>3178.285674390469</v>
      </c>
      <c r="AO88" s="5">
        <f ca="1">_xlfn.NORM.INV(O88,Satokasvi!$H$8,Satokasvi!$I$8)*_xlfn.BINOM.INV(1,(1-Satokasvi!$H$15),O88)</f>
        <v>3262.7149670903764</v>
      </c>
      <c r="AP88" s="5">
        <f ca="1">_xlfn.NORM.INV(P88,Satokasvi!$H$8,Satokasvi!$I$8)*_xlfn.BINOM.INV(1,(1-Satokasvi!$H$15),P88)</f>
        <v>3810.8001449185331</v>
      </c>
      <c r="AQ88" s="5">
        <f ca="1">_xlfn.NORM.INV(Q88,Satokasvi!$H$8,Satokasvi!$I$8)*_xlfn.BINOM.INV(1,(1-Satokasvi!$H$15),Q88)</f>
        <v>3526.0689402313774</v>
      </c>
      <c r="AR88" s="5">
        <f ca="1">_xlfn.NORM.INV(R88,Satokasvi!$H$8,Satokasvi!$I$8)*_xlfn.BINOM.INV(1,(1-Satokasvi!$H$15),R88)</f>
        <v>3370.2775030021885</v>
      </c>
      <c r="AS88" s="5">
        <f ca="1">_xlfn.NORM.INV(S88,Satokasvi!$H$8,Satokasvi!$I$8)*_xlfn.BINOM.INV(1,(1-Satokasvi!$H$15),S88)</f>
        <v>3866.4026383281202</v>
      </c>
      <c r="AT88" s="5">
        <f ca="1">_xlfn.NORM.INV(T88,Satokasvi!$H$8,Satokasvi!$I$8)*_xlfn.BINOM.INV(1,(1-Satokasvi!$H$15),T88)</f>
        <v>3564.1756210865083</v>
      </c>
      <c r="AU88" s="5">
        <f ca="1">_xlfn.NORM.INV(U88,Satokasvi!$H$8,Satokasvi!$I$8)*_xlfn.BINOM.INV(1,(1-Satokasvi!$H$15),U88)</f>
        <v>3451.4316489261396</v>
      </c>
      <c r="AV88" s="5">
        <f ca="1">_xlfn.NORM.INV(V88,Satokasvi!$H$8,Satokasvi!$I$8)*_xlfn.BINOM.INV(1,(1-Satokasvi!$H$15),V88)</f>
        <v>3614.9030705660098</v>
      </c>
      <c r="AW88" s="5">
        <f ca="1">_xlfn.NORM.INV(W88,Satokasvi!$H$8,Satokasvi!$I$8)*_xlfn.BINOM.INV(1,(1-Satokasvi!$H$15),W88)</f>
        <v>3482.5438100649176</v>
      </c>
      <c r="AX88" s="5">
        <f ca="1">_xlfn.NORM.INV(X88,Satokasvi!$H$8,Satokasvi!$I$8)*_xlfn.BINOM.INV(1,(1-Satokasvi!$H$15),X88)</f>
        <v>3639.4624013914727</v>
      </c>
      <c r="AY88" s="5">
        <f ca="1">_xlfn.NORM.INV(Y88,Satokasvi!$H$8,Satokasvi!$I$8)*_xlfn.BINOM.INV(1,(1-Satokasvi!$H$15),Y88)</f>
        <v>3799.7281515476038</v>
      </c>
      <c r="AZ88" s="5">
        <f ca="1">_xlfn.NORM.INV(Z88,Satokasvi!$H$8,Satokasvi!$I$8)*_xlfn.BINOM.INV(1,(1-Satokasvi!$H$15),Z88)</f>
        <v>3305.6624186206536</v>
      </c>
      <c r="BB88" s="5">
        <f ca="1">IF(C$11="x",0,_xlfn.NORM.INV(B88,Satokasvi!$H$8,Satokasvi!$I$8)*IF(C$8="x",(1+Toimenpiteet!$C$7),1)*IF(C$9="x",(1+Toimenpiteet!$C$34),1)*(1+C$30)*_xlfn.BINOM.INV(1,(1-(Satokasvi!$H$15*(1+C$41))),B88))</f>
        <v>2361.3231785192665</v>
      </c>
      <c r="BC88" s="5">
        <f ca="1">IF(D$11="x",0,_xlfn.NORM.INV(C88,Satokasvi!$H$8,Satokasvi!$I$8)*IF(D$8="x",(1+Toimenpiteet!$C$7),1)*IF(D$9="x",(1+Toimenpiteet!$C$34),1)*(1+D$30)*_xlfn.BINOM.INV(1,(1-(Satokasvi!$H$15*(1+D$41))),C88))</f>
        <v>2701.2114820305555</v>
      </c>
      <c r="BD88" s="5">
        <f ca="1">IF(E$11="x",0,_xlfn.NORM.INV(D88,Satokasvi!$H$8,Satokasvi!$I$8)*IF(E$8="x",(1+Toimenpiteet!$C$7),1)*IF(E$9="x",(1+Toimenpiteet!$C$34),1)*(1+E$30)*_xlfn.BINOM.INV(1,(1-(Satokasvi!$H$15*(1+E$41))),D88))</f>
        <v>2517.3453767417022</v>
      </c>
      <c r="BE88" s="5">
        <f ca="1">IF(F$11="x",0,_xlfn.NORM.INV(E88,Satokasvi!$H$8,Satokasvi!$I$8)*IF(F$8="x",(1+Toimenpiteet!$C$7),1)*IF(F$9="x",(1+Toimenpiteet!$C$34),1)*(1+F$30)*_xlfn.BINOM.INV(1,(1-(Satokasvi!$H$15*(1+F$41))),E88))</f>
        <v>2712.6021951399948</v>
      </c>
      <c r="BF88" s="5">
        <f ca="1">IF(G$11="x",0,_xlfn.NORM.INV(F88,Satokasvi!$H$8,Satokasvi!$I$8)*IF(G$8="x",(1+Toimenpiteet!$C$7),1)*IF(G$9="x",(1+Toimenpiteet!$C$34),1)*(1+G$30)*_xlfn.BINOM.INV(1,(1-(Satokasvi!$H$15*(1+G$41))),F88))</f>
        <v>2586.667629498515</v>
      </c>
      <c r="BG88" s="5">
        <f ca="1">IF(H$11="x",0,_xlfn.NORM.INV(G88,Satokasvi!$H$8,Satokasvi!$I$8)*IF(H$8="x",(1+Toimenpiteet!$C$7),1)*IF(H$9="x",(1+Toimenpiteet!$C$34),1)*(1+H$30)*_xlfn.BINOM.INV(1,(1-(Satokasvi!$H$15*(1+H$41))),G88))</f>
        <v>2313.1881958957501</v>
      </c>
      <c r="BH88" s="5">
        <f ca="1">IF(I$11="x",0,_xlfn.NORM.INV(H88,Satokasvi!$H$8,Satokasvi!$I$8)*IF(I$8="x",(1+Toimenpiteet!$C$7),1)*IF(I$9="x",(1+Toimenpiteet!$C$34),1)*(1+I$30)*_xlfn.BINOM.INV(1,(1-(Satokasvi!$H$15*(1+I$41))),H88))</f>
        <v>2514.9001913434136</v>
      </c>
      <c r="BI88" s="5">
        <f ca="1">IF(J$11="x",0,_xlfn.NORM.INV(I88,Satokasvi!$H$8,Satokasvi!$I$8)*IF(J$8="x",(1+Toimenpiteet!$C$7),1)*IF(J$9="x",(1+Toimenpiteet!$C$34),1)*(1+J$30)*_xlfn.BINOM.INV(1,(1-(Satokasvi!$H$15*(1+J$41))),I88))</f>
        <v>2605.7757884217476</v>
      </c>
      <c r="BJ88" s="5">
        <f ca="1">IF(K$11="x",0,_xlfn.NORM.INV(J88,Satokasvi!$H$8,Satokasvi!$I$8)*IF(K$8="x",(1+Toimenpiteet!$C$7),1)*IF(K$9="x",(1+Toimenpiteet!$C$34),1)*(1+K$30)*_xlfn.BINOM.INV(1,(1-(Satokasvi!$H$15*(1+K$41))),J88))</f>
        <v>2441.4162995040674</v>
      </c>
      <c r="BK88" s="5">
        <f ca="1">IF(L$11="x",0,_xlfn.NORM.INV(K88,Satokasvi!$H$8,Satokasvi!$I$8)*IF(L$8="x",(1+Toimenpiteet!$C$7),1)*IF(L$9="x",(1+Toimenpiteet!$C$34),1)*(1+L$30)*_xlfn.BINOM.INV(1,(1-(Satokasvi!$H$15*(1+L$41))),K88))</f>
        <v>2754.6839115812304</v>
      </c>
      <c r="BL88" s="5">
        <f ca="1">IF(M$11="x",0,_xlfn.NORM.INV(L88,Satokasvi!$H$8,Satokasvi!$I$8)*IF(M$8="x",(1+Toimenpiteet!$C$7),1)*IF(M$9="x",(1+Toimenpiteet!$C$34),1)*(1+M$30)*_xlfn.BINOM.INV(1,(1-(Satokasvi!$H$15*(1+M$41))),L88))</f>
        <v>2423.2890149329323</v>
      </c>
      <c r="BM88" s="5">
        <f ca="1">IF(N$11="x",0,_xlfn.NORM.INV(M88,Satokasvi!$H$8,Satokasvi!$I$8)*IF(N$8="x",(1+Toimenpiteet!$C$7),1)*IF(N$9="x",(1+Toimenpiteet!$C$34),1)*(1+N$30)*_xlfn.BINOM.INV(1,(1-(Satokasvi!$H$15*(1+N$41))),M88))</f>
        <v>2394.3690047095997</v>
      </c>
      <c r="BN88" s="5">
        <f ca="1">IF(O$11="x",0,_xlfn.NORM.INV(N88,Satokasvi!$H$8,Satokasvi!$I$8)*IF(O$8="x",(1+Toimenpiteet!$C$7),1)*IF(O$9="x",(1+Toimenpiteet!$C$34),1)*(1+O$30)*_xlfn.BINOM.INV(1,(1-(Satokasvi!$H$15*(1+O$41))),N88))</f>
        <v>2368.4584845557774</v>
      </c>
      <c r="BO88" s="5">
        <f ca="1">IF(P$11="x",0,_xlfn.NORM.INV(O88,Satokasvi!$H$8,Satokasvi!$I$8)*IF(P$8="x",(1+Toimenpiteet!$C$7),1)*IF(P$9="x",(1+Toimenpiteet!$C$34),1)*(1+P$30)*_xlfn.BINOM.INV(1,(1-(Satokasvi!$H$15*(1+P$41))),O88))</f>
        <v>2431.3751934757483</v>
      </c>
      <c r="BP88" s="5">
        <f ca="1">IF(Q$11="x",0,_xlfn.NORM.INV(P88,Satokasvi!$H$8,Satokasvi!$I$8)*IF(Q$8="x",(1+Toimenpiteet!$C$7),1)*IF(Q$9="x",(1+Toimenpiteet!$C$34),1)*(1+Q$30)*_xlfn.BINOM.INV(1,(1-(Satokasvi!$H$15*(1+Q$41))),P88))</f>
        <v>2839.8082679932909</v>
      </c>
      <c r="BQ88" s="5">
        <f ca="1">IF(R$11="x",0,_xlfn.NORM.INV(Q88,Satokasvi!$H$8,Satokasvi!$I$8)*IF(R$8="x",(1+Toimenpiteet!$C$7),1)*IF(R$9="x",(1+Toimenpiteet!$C$34),1)*(1+R$30)*_xlfn.BINOM.INV(1,(1-(Satokasvi!$H$15*(1+R$41))),Q88))</f>
        <v>2627.6265742604228</v>
      </c>
      <c r="BR88" s="5">
        <f ca="1">IF(S$11="x",0,_xlfn.NORM.INV(R88,Satokasvi!$H$8,Satokasvi!$I$8)*IF(S$8="x",(1+Toimenpiteet!$C$7),1)*IF(S$9="x",(1+Toimenpiteet!$C$34),1)*(1+S$30)*_xlfn.BINOM.INV(1,(1-(Satokasvi!$H$15*(1+S$41))),R88))</f>
        <v>2511.5307952372309</v>
      </c>
      <c r="BS88" s="5">
        <f ca="1">IF(T$11="x",0,_xlfn.NORM.INV(S88,Satokasvi!$H$8,Satokasvi!$I$8)*IF(T$8="x",(1+Toimenpiteet!$C$7),1)*IF(T$9="x",(1+Toimenpiteet!$C$34),1)*(1+T$30)*_xlfn.BINOM.INV(1,(1-(Satokasvi!$H$15*(1+T$41))),S88))</f>
        <v>2881.2432460821151</v>
      </c>
      <c r="BT88" s="5">
        <f ca="1">IF(U$11="x",0,_xlfn.NORM.INV(T88,Satokasvi!$H$8,Satokasvi!$I$8)*IF(U$8="x",(1+Toimenpiteet!$C$7),1)*IF(U$9="x",(1+Toimenpiteet!$C$34),1)*(1+U$30)*_xlfn.BINOM.INV(1,(1-(Satokasvi!$H$15*(1+U$41))),T88))</f>
        <v>2656.0236728336658</v>
      </c>
      <c r="BU88" s="5">
        <f ca="1">IF(V$11="x",0,_xlfn.NORM.INV(U88,Satokasvi!$H$8,Satokasvi!$I$8)*IF(V$8="x",(1+Toimenpiteet!$C$7),1)*IF(V$9="x",(1+Toimenpiteet!$C$34),1)*(1+V$30)*_xlfn.BINOM.INV(1,(1-(Satokasvi!$H$15*(1+V$41))),U88))</f>
        <v>2572.0068647797593</v>
      </c>
      <c r="BV88" s="5">
        <f ca="1">IF(W$11="x",0,_xlfn.NORM.INV(V88,Satokasvi!$H$8,Satokasvi!$I$8)*IF(W$8="x",(1+Toimenpiteet!$C$7),1)*IF(W$9="x",(1+Toimenpiteet!$C$34),1)*(1+W$30)*_xlfn.BINOM.INV(1,(1-(Satokasvi!$H$15*(1+W$41))),V88))</f>
        <v>2693.8257681857904</v>
      </c>
      <c r="BW88" s="5">
        <f ca="1">IF(X$11="x",0,_xlfn.NORM.INV(W88,Satokasvi!$H$8,Satokasvi!$I$8)*IF(X$8="x",(1+Toimenpiteet!$C$7),1)*IF(X$9="x",(1+Toimenpiteet!$C$34),1)*(1+X$30)*_xlfn.BINOM.INV(1,(1-(Satokasvi!$H$15*(1+X$41))),W88))</f>
        <v>2595.1916472603762</v>
      </c>
      <c r="BX88" s="5">
        <f ca="1">IF(Y$11="x",0,_xlfn.NORM.INV(X88,Satokasvi!$H$8,Satokasvi!$I$8)*IF(Y$8="x",(1+Toimenpiteet!$C$7),1)*IF(Y$9="x",(1+Toimenpiteet!$C$34),1)*(1+Y$30)*_xlfn.BINOM.INV(1,(1-(Satokasvi!$H$15*(1+Y$41))),X88))</f>
        <v>2712.1273815169252</v>
      </c>
      <c r="BY88" s="5">
        <f ca="1">IF(Z$11="x",0,_xlfn.NORM.INV(Y88,Satokasvi!$H$8,Satokasvi!$I$8)*IF(Z$8="x",(1+Toimenpiteet!$C$7),1)*IF(Z$9="x",(1+Toimenpiteet!$C$34),1)*(1+Z$30)*_xlfn.BINOM.INV(1,(1-(Satokasvi!$H$15*(1+Z$41))),Y88))</f>
        <v>2831.5574185332744</v>
      </c>
      <c r="BZ88" s="5">
        <f ca="1">IF(AA$11="x",0,_xlfn.NORM.INV(Z88,Satokasvi!$H$8,Satokasvi!$I$8)*IF(AA$8="x",(1+Toimenpiteet!$C$7),1)*IF(AA$9="x",(1+Toimenpiteet!$C$34),1)*(1+AA$30)*_xlfn.BINOM.INV(1,(1-(Satokasvi!$H$15*(1+AA$41))),Z88))</f>
        <v>2463.3796343561112</v>
      </c>
      <c r="CB88" s="27">
        <f ca="1">_xlfn.NORM.INV(RAND(),Satokasvi!$H$13,Satokasvi!$I$13)</f>
        <v>139.95757646207875</v>
      </c>
      <c r="CC88" s="27">
        <f ca="1">_xlfn.NORM.INV(RAND(),Satokasvi!$H$13,Satokasvi!$I$13)</f>
        <v>147.44505070942034</v>
      </c>
      <c r="CD88" s="27">
        <f ca="1">_xlfn.NORM.INV(RAND(),Satokasvi!$H$13,Satokasvi!$I$13)</f>
        <v>316.29654201472727</v>
      </c>
      <c r="CE88" s="27">
        <f ca="1">_xlfn.NORM.INV(RAND(),Satokasvi!$H$13,Satokasvi!$I$13)</f>
        <v>179.11802328948897</v>
      </c>
      <c r="CF88" s="27">
        <f ca="1">_xlfn.NORM.INV(RAND(),Satokasvi!$H$13,Satokasvi!$I$13)</f>
        <v>180.18053210145879</v>
      </c>
      <c r="CG88" s="27">
        <f ca="1">_xlfn.NORM.INV(RAND(),Satokasvi!$H$13,Satokasvi!$I$13)</f>
        <v>221.45778292788006</v>
      </c>
      <c r="CH88" s="27">
        <f ca="1">_xlfn.NORM.INV(RAND(),Satokasvi!$H$13,Satokasvi!$I$13)</f>
        <v>142.14039375988787</v>
      </c>
      <c r="CI88" s="27">
        <f ca="1">_xlfn.NORM.INV(RAND(),Satokasvi!$H$13,Satokasvi!$I$13)</f>
        <v>266.17170856202335</v>
      </c>
      <c r="CJ88" s="27">
        <f ca="1">_xlfn.NORM.INV(RAND(),Satokasvi!$H$13,Satokasvi!$I$13)</f>
        <v>27.453673995457791</v>
      </c>
      <c r="CK88" s="27">
        <f ca="1">_xlfn.NORM.INV(RAND(),Satokasvi!$H$13,Satokasvi!$I$13)</f>
        <v>190.17389481136817</v>
      </c>
      <c r="CL88" s="27">
        <f ca="1">_xlfn.NORM.INV(RAND(),Satokasvi!$H$13,Satokasvi!$I$13)</f>
        <v>218.14520071455661</v>
      </c>
      <c r="CM88" s="27">
        <f ca="1">_xlfn.NORM.INV(RAND(),Satokasvi!$H$13,Satokasvi!$I$13)</f>
        <v>205.2221642460334</v>
      </c>
      <c r="CN88" s="27">
        <f ca="1">_xlfn.NORM.INV(RAND(),Satokasvi!$H$13,Satokasvi!$I$13)</f>
        <v>198.23986733385658</v>
      </c>
      <c r="CO88" s="27">
        <f ca="1">_xlfn.NORM.INV(RAND(),Satokasvi!$H$13,Satokasvi!$I$13)</f>
        <v>156.45401126311009</v>
      </c>
      <c r="CP88" s="27">
        <f ca="1">_xlfn.NORM.INV(RAND(),Satokasvi!$H$13,Satokasvi!$I$13)</f>
        <v>236.33208011639644</v>
      </c>
      <c r="CQ88" s="27">
        <f ca="1">_xlfn.NORM.INV(RAND(),Satokasvi!$H$13,Satokasvi!$I$13)</f>
        <v>180.03979324988646</v>
      </c>
      <c r="CR88" s="27">
        <f ca="1">_xlfn.NORM.INV(RAND(),Satokasvi!$H$13,Satokasvi!$I$13)</f>
        <v>221.84028838753952</v>
      </c>
      <c r="CS88" s="27">
        <f ca="1">_xlfn.NORM.INV(RAND(),Satokasvi!$H$13,Satokasvi!$I$13)</f>
        <v>84.736696623400746</v>
      </c>
      <c r="CT88" s="27">
        <f ca="1">_xlfn.NORM.INV(RAND(),Satokasvi!$H$13,Satokasvi!$I$13)</f>
        <v>179.75695047213941</v>
      </c>
      <c r="CU88" s="27">
        <f ca="1">_xlfn.NORM.INV(RAND(),Satokasvi!$H$13,Satokasvi!$I$13)</f>
        <v>205.41602018319401</v>
      </c>
      <c r="CV88" s="27">
        <f ca="1">_xlfn.NORM.INV(RAND(),Satokasvi!$H$13,Satokasvi!$I$13)</f>
        <v>220.61783153648469</v>
      </c>
      <c r="CW88" s="27">
        <f ca="1">_xlfn.NORM.INV(RAND(),Satokasvi!$H$13,Satokasvi!$I$13)</f>
        <v>320.20466597380198</v>
      </c>
      <c r="CX88" s="27">
        <f ca="1">_xlfn.NORM.INV(RAND(),Satokasvi!$H$13,Satokasvi!$I$13)</f>
        <v>276.79960379805198</v>
      </c>
      <c r="CY88" s="27">
        <f ca="1">_xlfn.NORM.INV(RAND(),Satokasvi!$H$13,Satokasvi!$I$13)</f>
        <v>133.79432701194594</v>
      </c>
      <c r="CZ88" s="27">
        <f ca="1">_xlfn.NORM.INV(RAND(),Satokasvi!$H$13,Satokasvi!$I$13)</f>
        <v>215.81438267058832</v>
      </c>
      <c r="DB88" s="29">
        <f ca="1">(AB88*(CB88/1000)+(Satokasvi!$E$28-Satokasvi!$E$7))/(1+$C$13)^DB$61</f>
        <v>92.05468584697978</v>
      </c>
      <c r="DC88" s="29">
        <f ca="1">(AC88*(CC88/1000)+(Satokasvi!$E$28-Satokasvi!$E$7))/(1+$C$13)^DC$61</f>
        <v>173.93686360298381</v>
      </c>
      <c r="DD88" s="29">
        <f ca="1">(AD88*(CD88/1000)+(Satokasvi!$E$28-Satokasvi!$E$7))/(1+$C$13)^DD$61</f>
        <v>660.84765138334024</v>
      </c>
      <c r="DE88" s="29">
        <f ca="1">(AE88*(CE88/1000)+(Satokasvi!$E$28-Satokasvi!$E$7))/(1+$C$13)^DE$61</f>
        <v>262.50099087106889</v>
      </c>
      <c r="DF88" s="29">
        <f ca="1">(AF88*(CF88/1000)+(Satokasvi!$E$28-Satokasvi!$E$7))/(1+$C$13)^DF$61</f>
        <v>228.09583696372098</v>
      </c>
      <c r="DG88" s="29">
        <f ca="1">(AG88*(CG88/1000)+(Satokasvi!$E$28-Satokasvi!$E$7))/(1+$C$13)^DG$61</f>
        <v>273.38076513149736</v>
      </c>
      <c r="DH88" s="29">
        <f ca="1">(AH88*(CH88/1000)+(Satokasvi!$E$28-Satokasvi!$E$7))/(1+$C$13)^DH$61</f>
        <v>96.510103664437608</v>
      </c>
      <c r="DI88" s="29">
        <f ca="1">(AI88*(CI88/1000)+(Satokasvi!$E$28-Satokasvi!$E$7))/(1+$C$13)^DI$61</f>
        <v>449.75414610124977</v>
      </c>
      <c r="DJ88" s="29">
        <f ca="1">(AJ88*(CJ88/1000)+(Satokasvi!$E$28-Satokasvi!$E$7))/(1+$C$13)^DJ$61</f>
        <v>-207.74228743255358</v>
      </c>
      <c r="DK88" s="29">
        <f ca="1">(AK88*(CK88/1000)+(Satokasvi!$E$28-Satokasvi!$E$7))/(1+$C$13)^DK$61</f>
        <v>254.47349717738649</v>
      </c>
      <c r="DL88" s="29">
        <f ca="1">(AL88*(CL88/1000)+(Satokasvi!$E$28-Satokasvi!$E$7))/(1+$C$13)^DL$61</f>
        <v>251.67605074505656</v>
      </c>
      <c r="DM88" s="29">
        <f ca="1">(AM88*(CM88/1000)+(Satokasvi!$E$28-Satokasvi!$E$7))/(1+$C$13)^DM$61</f>
        <v>209.28489412476858</v>
      </c>
      <c r="DN88" s="29">
        <f ca="1">(AN88*(CN88/1000)+(Satokasvi!$E$28-Satokasvi!$E$7))/(1+$C$13)^DN$61</f>
        <v>183.21876302578863</v>
      </c>
      <c r="DO88" s="29">
        <f ca="1">(AO88*(CO88/1000)+(Satokasvi!$E$28-Satokasvi!$E$7))/(1+$C$13)^DO$61</f>
        <v>98.813869850790297</v>
      </c>
      <c r="DP88" s="29">
        <f ca="1">(AP88*(CP88/1000)+(Satokasvi!$E$28-Satokasvi!$E$7))/(1+$C$13)^DP$61</f>
        <v>346.35790158809232</v>
      </c>
      <c r="DQ88" s="29">
        <f ca="1">(AQ88*(CQ88/1000)+(Satokasvi!$E$28-Satokasvi!$E$7))/(1+$C$13)^DQ$61</f>
        <v>170.64349984031315</v>
      </c>
      <c r="DR88" s="29">
        <f ca="1">(AR88*(CR88/1000)+(Satokasvi!$E$28-Satokasvi!$E$7))/(1+$C$13)^DR$61</f>
        <v>233.93767559844218</v>
      </c>
      <c r="DS88" s="29">
        <f ca="1">(AS88*(CS88/1000)+(Satokasvi!$E$28-Satokasvi!$E$7))/(1+$C$13)^DS$61</f>
        <v>-19.603597563928457</v>
      </c>
      <c r="DT88" s="29">
        <f ca="1">(AT88*(CT88/1000)+(Satokasvi!$E$28-Satokasvi!$E$7))/(1+$C$13)^DT$61</f>
        <v>159.50064164469501</v>
      </c>
      <c r="DU88" s="29">
        <f ca="1">(AU88*(CU88/1000)+(Satokasvi!$E$28-Satokasvi!$E$7))/(1+$C$13)^DU$61</f>
        <v>192.66773085569113</v>
      </c>
      <c r="DV88" s="29">
        <f ca="1">(AV88*(CV88/1000)+(Satokasvi!$E$28-Satokasvi!$E$7))/(1+$C$13)^DV$61</f>
        <v>234.64675072492716</v>
      </c>
      <c r="DW88" s="29">
        <f ca="1">(AW88*(CW88/1000)+(Satokasvi!$E$28-Satokasvi!$E$7))/(1+$C$13)^DW$61</f>
        <v>393.57310986119211</v>
      </c>
      <c r="DX88" s="29">
        <f ca="1">(AX88*(CX88/1000)+(Satokasvi!$E$28-Satokasvi!$E$7))/(1+$C$13)^DX$61</f>
        <v>327.52643327201997</v>
      </c>
      <c r="DY88" s="29">
        <f ca="1">(AY88*(CY88/1000)+(Satokasvi!$E$28-Satokasvi!$E$7))/(1+$C$13)^DY$61</f>
        <v>72.502212789905045</v>
      </c>
      <c r="DZ88" s="29">
        <f ca="1">(AZ88*(CZ88/1000)+(Satokasvi!$E$28-Satokasvi!$E$7))/(1+$C$13)^DZ$61</f>
        <v>168.31273708677426</v>
      </c>
      <c r="EB88" s="29">
        <f ca="1">IF(C$11="x",Toimenpiteet!$E$115,BB88*(CB88/1000)+(Satokasvi!$E$28-Satokasvi!$E$7)+IF(C$8="x",Toimenpiteet!$E$29,0)+IF(C$9="x",Toimenpiteet!$E$60,0)+IF(C$10="x",Toimenpiteet!$E$88,0))/(1+$C$13)^EB$61</f>
        <v>99.597154669212642</v>
      </c>
      <c r="EC88" s="29">
        <f ca="1">IF(D$11="x",Toimenpiteet!$E$115,BC88*(CC88/1000)+(Satokasvi!$E$28-Satokasvi!$E$7)+IF(D$8="x",Toimenpiteet!$E$29,0)+IF(D$9="x",Toimenpiteet!$E$60,0)+IF(D$10="x",Toimenpiteet!$E$88,0))/(1+$C$13)^EC$61</f>
        <v>160.59973979155788</v>
      </c>
      <c r="ED88" s="29">
        <f ca="1">IF(E$11="x",Toimenpiteet!$E$115,BD88*(CD88/1000)+(Satokasvi!$E$28-Satokasvi!$E$7)+IF(E$8="x",Toimenpiteet!$E$29,0)+IF(E$9="x",Toimenpiteet!$E$60,0)+IF(E$10="x",Toimenpiteet!$E$88,0))/(1+$C$13)^ED$61</f>
        <v>520.10029743948974</v>
      </c>
      <c r="EE88" s="29">
        <f ca="1">IF(F$11="x",Toimenpiteet!$E$115,BE88*(CE88/1000)+(Satokasvi!$E$28-Satokasvi!$E$7)+IF(F$8="x",Toimenpiteet!$E$29,0)+IF(F$9="x",Toimenpiteet!$E$60,0)+IF(F$10="x",Toimenpiteet!$E$88,0))/(1+$C$13)^EE$61</f>
        <v>229.20828417522964</v>
      </c>
      <c r="EF88" s="29">
        <f ca="1">IF(G$11="x",Toimenpiteet!$E$115,BF88*(CF88/1000)+(Satokasvi!$E$28-Satokasvi!$E$7)+IF(G$8="x",Toimenpiteet!$E$29,0)+IF(G$9="x",Toimenpiteet!$E$60,0)+IF(G$10="x",Toimenpiteet!$E$88,0))/(1+$C$13)^EF$61</f>
        <v>205.44507561464536</v>
      </c>
      <c r="EG88" s="29">
        <f ca="1">IF(H$11="x",Toimenpiteet!$E$115,BG88*(CG88/1000)+(Satokasvi!$E$28-Satokasvi!$E$7)+IF(H$8="x",Toimenpiteet!$E$29,0)+IF(H$9="x",Toimenpiteet!$E$60,0)+IF(H$10="x",Toimenpiteet!$E$88,0))/(1+$C$13)^EG$61</f>
        <v>238.15835385490507</v>
      </c>
      <c r="EH88" s="29">
        <f ca="1">IF(I$11="x",Toimenpiteet!$E$115,BH88*(CH88/1000)+(Satokasvi!$E$28-Satokasvi!$E$7)+IF(I$8="x",Toimenpiteet!$E$29,0)+IF(I$9="x",Toimenpiteet!$E$60,0)+IF(I$10="x",Toimenpiteet!$E$88,0))/(1+$C$13)^EH$61</f>
        <v>105.35137554094582</v>
      </c>
      <c r="EI88" s="29">
        <f ca="1">IF(J$11="x",Toimenpiteet!$E$115,BI88*(CI88/1000)+(Satokasvi!$E$28-Satokasvi!$E$7)+IF(J$8="x",Toimenpiteet!$E$29,0)+IF(J$9="x",Toimenpiteet!$E$60,0)+IF(J$10="x",Toimenpiteet!$E$88,0))/(1+$C$13)^EI$61</f>
        <v>367.61508704378429</v>
      </c>
      <c r="EJ88" s="29">
        <f ca="1">IF(K$11="x",Toimenpiteet!$E$115,BJ88*(CJ88/1000)+(Satokasvi!$E$28-Satokasvi!$E$7)+IF(K$8="x",Toimenpiteet!$E$29,0)+IF(K$9="x",Toimenpiteet!$E$60,0)+IF(K$10="x",Toimenpiteet!$E$88,0))/(1+$C$13)^EJ$61</f>
        <v>-123.29664252761955</v>
      </c>
      <c r="EK88" s="29">
        <f ca="1">IF(L$11="x",Toimenpiteet!$E$115,BK88*(CK88/1000)+(Satokasvi!$E$28-Satokasvi!$E$7)+IF(L$8="x",Toimenpiteet!$E$29,0)+IF(L$9="x",Toimenpiteet!$E$60,0)+IF(L$10="x",Toimenpiteet!$E$88,0))/(1+$C$13)^EK$61</f>
        <v>220.22870841418001</v>
      </c>
      <c r="EL88" s="29">
        <f ca="1">IF(M$11="x",Toimenpiteet!$E$115,BL88*(CL88/1000)+(Satokasvi!$E$28-Satokasvi!$E$7)+IF(M$8="x",Toimenpiteet!$E$29,0)+IF(M$9="x",Toimenpiteet!$E$60,0)+IF(M$10="x",Toimenpiteet!$E$88,0))/(1+$C$13)^EL$61</f>
        <v>217.25293312938285</v>
      </c>
      <c r="EM88" s="29">
        <f ca="1">IF(N$11="x",Toimenpiteet!$E$115,BM88*(CM88/1000)+(Satokasvi!$E$28-Satokasvi!$E$7)+IF(N$8="x",Toimenpiteet!$E$29,0)+IF(N$9="x",Toimenpiteet!$E$60,0)+IF(N$10="x",Toimenpiteet!$E$88,0))/(1+$C$13)^EM$61</f>
        <v>184.7978799116481</v>
      </c>
      <c r="EN88" s="29">
        <f ca="1">IF(O$11="x",Toimenpiteet!$E$115,BN88*(CN88/1000)+(Satokasvi!$E$28-Satokasvi!$E$7)+IF(O$8="x",Toimenpiteet!$E$29,0)+IF(O$9="x",Toimenpiteet!$E$60,0)+IF(O$10="x",Toimenpiteet!$E$88,0))/(1+$C$13)^EN$61</f>
        <v>164.53343464358514</v>
      </c>
      <c r="EO88" s="29">
        <f ca="1">IF(P$11="x",Toimenpiteet!$E$115,BO88*(CO88/1000)+(Satokasvi!$E$28-Satokasvi!$E$7)+IF(P$8="x",Toimenpiteet!$E$29,0)+IF(P$9="x",Toimenpiteet!$E$60,0)+IF(P$10="x",Toimenpiteet!$E$88,0))/(1+$C$13)^EO$61</f>
        <v>100.81940885821423</v>
      </c>
      <c r="EP88" s="29">
        <f ca="1">IF(Q$11="x",Toimenpiteet!$E$115,BP88*(CP88/1000)+(Satokasvi!$E$28-Satokasvi!$E$7)+IF(Q$8="x",Toimenpiteet!$E$29,0)+IF(Q$9="x",Toimenpiteet!$E$60,0)+IF(Q$10="x",Toimenpiteet!$E$88,0))/(1+$C$13)^EP$61</f>
        <v>284.49747432694676</v>
      </c>
      <c r="EQ88" s="29">
        <f ca="1">IF(R$11="x",Toimenpiteet!$E$115,BQ88*(CQ88/1000)+(Satokasvi!$E$28-Satokasvi!$E$7)+IF(R$8="x",Toimenpiteet!$E$29,0)+IF(R$9="x",Toimenpiteet!$E$60,0)+IF(R$10="x",Toimenpiteet!$E$88,0))/(1+$C$13)^EQ$61</f>
        <v>152.78641575430271</v>
      </c>
      <c r="ER88" s="29">
        <f ca="1">IF(S$11="x",Toimenpiteet!$E$115,BR88*(CR88/1000)+(Satokasvi!$E$28-Satokasvi!$E$7)+IF(S$8="x",Toimenpiteet!$E$29,0)+IF(S$9="x",Toimenpiteet!$E$60,0)+IF(S$10="x",Toimenpiteet!$E$88,0))/(1+$C$13)^ER$61</f>
        <v>199.20693806304777</v>
      </c>
      <c r="ES88" s="29">
        <f ca="1">IF(T$11="x",Toimenpiteet!$E$115,BS88*(CS88/1000)+(Satokasvi!$E$28-Satokasvi!$E$7)+IF(T$8="x",Toimenpiteet!$E$29,0)+IF(T$9="x",Toimenpiteet!$E$60,0)+IF(T$10="x",Toimenpiteet!$E$88,0))/(1+$C$13)^ES$61</f>
        <v>9.5434206556407215</v>
      </c>
      <c r="ET88" s="29">
        <f ca="1">IF(U$11="x",Toimenpiteet!$E$115,BT88*(CT88/1000)+(Satokasvi!$E$28-Satokasvi!$E$7)+IF(U$8="x",Toimenpiteet!$E$29,0)+IF(U$9="x",Toimenpiteet!$E$60,0)+IF(U$10="x",Toimenpiteet!$E$88,0))/(1+$C$13)^ET$61</f>
        <v>142.30844277525804</v>
      </c>
      <c r="EU88" s="29">
        <f ca="1">IF(V$11="x",Toimenpiteet!$E$115,BU88*(CU88/1000)+(Satokasvi!$E$28-Satokasvi!$E$7)+IF(V$8="x",Toimenpiteet!$E$29,0)+IF(V$9="x",Toimenpiteet!$E$60,0)+IF(V$10="x",Toimenpiteet!$E$88,0))/(1+$C$13)^EU$61</f>
        <v>166.34158975369144</v>
      </c>
      <c r="EV88" s="29">
        <f ca="1">IF(W$11="x",Toimenpiteet!$E$115,BV88*(CV88/1000)+(Satokasvi!$E$28-Satokasvi!$E$7)+IF(W$8="x",Toimenpiteet!$E$29,0)+IF(W$9="x",Toimenpiteet!$E$60,0)+IF(W$10="x",Toimenpiteet!$E$88,0))/(1+$C$13)^EV$61</f>
        <v>196.96127972762386</v>
      </c>
      <c r="EW88" s="29">
        <f ca="1">IF(X$11="x",Toimenpiteet!$E$115,BW88*(CW88/1000)+(Satokasvi!$E$28-Satokasvi!$E$7)+IF(X$8="x",Toimenpiteet!$E$29,0)+IF(X$9="x",Toimenpiteet!$E$60,0)+IF(X$10="x",Toimenpiteet!$E$88,0))/(1+$C$13)^EW$61</f>
        <v>314.7494398058497</v>
      </c>
      <c r="EX88" s="29">
        <f ca="1">IF(Y$11="x",Toimenpiteet!$E$115,BX88*(CX88/1000)+(Satokasvi!$E$28-Satokasvi!$E$7)+IF(Y$8="x",Toimenpiteet!$E$29,0)+IF(Y$9="x",Toimenpiteet!$E$60,0)+IF(Y$10="x",Toimenpiteet!$E$88,0))/(1+$C$13)^EX$61</f>
        <v>264.90644403284273</v>
      </c>
      <c r="EY88" s="29">
        <f ca="1">IF(Z$11="x",Toimenpiteet!$E$115,BY88*(CY88/1000)+(Satokasvi!$E$28-Satokasvi!$E$7)+IF(Z$8="x",Toimenpiteet!$E$29,0)+IF(Z$9="x",Toimenpiteet!$E$60,0)+IF(Z$10="x",Toimenpiteet!$E$88,0))/(1+$C$13)^EY$61</f>
        <v>74.255586794856129</v>
      </c>
      <c r="EZ88" s="29">
        <f ca="1">IF(AA$11="x",Toimenpiteet!$E$115,BZ88*(CZ88/1000)+(Satokasvi!$E$28-Satokasvi!$E$7)+IF(AA$8="x",Toimenpiteet!$E$29,0)+IF(AA$9="x",Toimenpiteet!$E$60,0)+IF(AA$10="x",Toimenpiteet!$E$88,0))/(1+$C$13)^EZ$61</f>
        <v>145.06445538950973</v>
      </c>
      <c r="FA88" s="29"/>
      <c r="FB88" s="29">
        <f t="shared" ca="1" si="48"/>
        <v>92.05468584697978</v>
      </c>
      <c r="FC88" s="29">
        <f t="shared" ca="1" si="49"/>
        <v>265.9915494499636</v>
      </c>
      <c r="FD88" s="29">
        <f t="shared" ca="1" si="50"/>
        <v>926.83920083330383</v>
      </c>
      <c r="FE88" s="29">
        <f t="shared" ca="1" si="51"/>
        <v>1189.3401917043727</v>
      </c>
      <c r="FF88" s="29">
        <f t="shared" ca="1" si="52"/>
        <v>1417.4360286680937</v>
      </c>
      <c r="FG88" s="29">
        <f t="shared" ca="1" si="53"/>
        <v>1690.8167937995911</v>
      </c>
      <c r="FH88" s="29">
        <f t="shared" ca="1" si="54"/>
        <v>1787.3268974640287</v>
      </c>
      <c r="FI88" s="29">
        <f t="shared" ca="1" si="55"/>
        <v>2237.0810435652784</v>
      </c>
      <c r="FJ88" s="29">
        <f t="shared" ca="1" si="56"/>
        <v>2029.3387561327247</v>
      </c>
      <c r="FK88" s="29">
        <f t="shared" ca="1" si="57"/>
        <v>2283.8122533101114</v>
      </c>
      <c r="FL88" s="29">
        <f t="shared" ca="1" si="58"/>
        <v>2535.4883040551681</v>
      </c>
      <c r="FM88" s="29">
        <f t="shared" ca="1" si="59"/>
        <v>2744.7731981799366</v>
      </c>
      <c r="FN88" s="29">
        <f t="shared" ca="1" si="60"/>
        <v>2927.9919612057251</v>
      </c>
      <c r="FO88" s="29">
        <f t="shared" ca="1" si="61"/>
        <v>3026.8058310565157</v>
      </c>
      <c r="FP88" s="29">
        <f t="shared" ca="1" si="62"/>
        <v>3373.163732644608</v>
      </c>
      <c r="FQ88" s="29">
        <f t="shared" ca="1" si="63"/>
        <v>3543.8072324849213</v>
      </c>
      <c r="FR88" s="29">
        <f t="shared" ca="1" si="64"/>
        <v>3777.7449080833635</v>
      </c>
      <c r="FS88" s="29">
        <f t="shared" ca="1" si="65"/>
        <v>3758.1413105194351</v>
      </c>
      <c r="FT88" s="29">
        <f t="shared" ca="1" si="66"/>
        <v>3917.6419521641301</v>
      </c>
      <c r="FU88" s="29">
        <f t="shared" ca="1" si="67"/>
        <v>4110.309683019821</v>
      </c>
      <c r="FV88" s="29">
        <f t="shared" ca="1" si="68"/>
        <v>4344.9564337447482</v>
      </c>
      <c r="FW88" s="29">
        <f t="shared" ca="1" si="69"/>
        <v>4738.5295436059405</v>
      </c>
      <c r="FX88" s="29">
        <f t="shared" ca="1" si="70"/>
        <v>5066.0559768779603</v>
      </c>
      <c r="FY88" s="29">
        <f t="shared" ca="1" si="71"/>
        <v>5138.558189667865</v>
      </c>
      <c r="FZ88" s="29">
        <f t="shared" ca="1" si="72"/>
        <v>5306.8709267546392</v>
      </c>
      <c r="GA88" s="29"/>
      <c r="GB88" s="29">
        <f t="shared" ca="1" si="73"/>
        <v>99.597154669212642</v>
      </c>
      <c r="GC88" s="29">
        <f t="shared" ca="1" si="74"/>
        <v>260.19689446077052</v>
      </c>
      <c r="GD88" s="29">
        <f t="shared" ca="1" si="23"/>
        <v>780.29719190026026</v>
      </c>
      <c r="GE88" s="29">
        <f t="shared" ca="1" si="24"/>
        <v>1009.5054760754899</v>
      </c>
      <c r="GF88" s="29">
        <f t="shared" ca="1" si="25"/>
        <v>1214.9505516901354</v>
      </c>
      <c r="GG88" s="29">
        <f t="shared" ca="1" si="26"/>
        <v>1453.1089055450404</v>
      </c>
      <c r="GH88" s="29">
        <f t="shared" ca="1" si="27"/>
        <v>1558.4602810859863</v>
      </c>
      <c r="GI88" s="29">
        <f t="shared" ca="1" si="28"/>
        <v>1926.0753681297706</v>
      </c>
      <c r="GJ88" s="29">
        <f t="shared" ca="1" si="29"/>
        <v>1802.7787256021511</v>
      </c>
      <c r="GK88" s="29">
        <f t="shared" ca="1" si="30"/>
        <v>2023.007434016331</v>
      </c>
      <c r="GL88" s="29">
        <f t="shared" ca="1" si="31"/>
        <v>2240.2603671457136</v>
      </c>
      <c r="GM88" s="29">
        <f t="shared" ca="1" si="32"/>
        <v>2425.0582470573618</v>
      </c>
      <c r="GN88" s="29">
        <f t="shared" ca="1" si="33"/>
        <v>2589.591681700947</v>
      </c>
      <c r="GO88" s="29">
        <f t="shared" ca="1" si="34"/>
        <v>2690.411090559161</v>
      </c>
      <c r="GP88" s="29">
        <f t="shared" ca="1" si="35"/>
        <v>2974.9085648861078</v>
      </c>
      <c r="GQ88" s="29">
        <f t="shared" ca="1" si="36"/>
        <v>3127.6949806404104</v>
      </c>
      <c r="GR88" s="29">
        <f t="shared" ca="1" si="37"/>
        <v>3326.9019187034583</v>
      </c>
      <c r="GS88" s="29">
        <f t="shared" ca="1" si="38"/>
        <v>3336.4453393590989</v>
      </c>
      <c r="GT88" s="29">
        <f t="shared" ca="1" si="39"/>
        <v>3478.7537821343567</v>
      </c>
      <c r="GU88" s="29">
        <f t="shared" ca="1" si="40"/>
        <v>3645.0953718880482</v>
      </c>
      <c r="GV88" s="29">
        <f t="shared" ca="1" si="41"/>
        <v>3842.0566516156723</v>
      </c>
      <c r="GW88" s="29">
        <f t="shared" ca="1" si="42"/>
        <v>4156.8060914215221</v>
      </c>
      <c r="GX88" s="29">
        <f t="shared" ca="1" si="43"/>
        <v>4421.712535454365</v>
      </c>
      <c r="GY88" s="29">
        <f t="shared" ca="1" si="44"/>
        <v>4495.9681222492209</v>
      </c>
      <c r="GZ88" s="29">
        <f t="shared" ca="1" si="45"/>
        <v>4641.0325776387308</v>
      </c>
      <c r="HA88" s="29"/>
      <c r="HB88" s="29">
        <f t="shared" ca="1" si="76"/>
        <v>2283.8122533101114</v>
      </c>
      <c r="HC88" s="29">
        <f t="shared" ca="1" si="75"/>
        <v>2023.007434016331</v>
      </c>
      <c r="HD88" s="5"/>
      <c r="HE88" s="29">
        <f t="shared" si="82"/>
        <v>-0.5</v>
      </c>
      <c r="HF88" s="29">
        <f>$HF$75</f>
        <v>7.7777777777777793E-2</v>
      </c>
      <c r="HG88" s="14">
        <f>IF(C$11="x",0,Satokasvi!$H$6*(1+$HE88)*(1+_xlfn.XLOOKUP($HF88,$HF$67:$HF$76,HG$67:HG$76)))</f>
        <v>1763.6111111111113</v>
      </c>
      <c r="HH88" s="27">
        <f>IF(D$11="x",0,Satokasvi!$H$6*(1+$HE88)*(1+_xlfn.XLOOKUP($HF88,$HF$67:$HF$76,HH$67:HH$76)))</f>
        <v>1777.2222222222222</v>
      </c>
      <c r="HI88" s="27">
        <f>IF(E$11="x",0,Satokasvi!$H$6*(1+$HE88)*(1+_xlfn.XLOOKUP($HF88,$HF$67:$HF$76,HI$67:HI$76)))</f>
        <v>1790.8333333333335</v>
      </c>
      <c r="HJ88" s="27">
        <f>IF(F$11="x",0,Satokasvi!$H$6*(1+$HE88)*(1+_xlfn.XLOOKUP($HF88,$HF$67:$HF$76,HJ$67:HJ$76)))</f>
        <v>1804.4444444444443</v>
      </c>
      <c r="HK88" s="27">
        <f>IF(G$11="x",0,Satokasvi!$H$6*(1+$HE88)*(1+_xlfn.XLOOKUP($HF88,$HF$67:$HF$76,HK$67:HK$76)))</f>
        <v>1818.0555555555557</v>
      </c>
      <c r="HL88" s="27">
        <f>IF(H$11="x",0,Satokasvi!$H$6*(1+$HE88)*(1+_xlfn.XLOOKUP($HF88,$HF$67:$HF$76,HL$67:HL$76)))</f>
        <v>1831.6666666666665</v>
      </c>
      <c r="HM88" s="27">
        <f>IF(I$11="x",0,Satokasvi!$H$6*(1+$HE88)*(1+_xlfn.XLOOKUP($HF88,$HF$67:$HF$76,HM$67:HM$76)))</f>
        <v>1845.2777777777778</v>
      </c>
      <c r="HN88" s="27">
        <f>IF(J$11="x",0,Satokasvi!$H$6*(1+$HE88)*(1+_xlfn.XLOOKUP($HF88,$HF$67:$HF$76,HN$67:HN$76)))</f>
        <v>1858.8888888888889</v>
      </c>
      <c r="HO88" s="27">
        <f>IF(K$11="x",0,Satokasvi!$H$6*(1+$HE88)*(1+_xlfn.XLOOKUP($HF88,$HF$67:$HF$76,HO$67:HO$76)))</f>
        <v>1872.5</v>
      </c>
      <c r="HP88" s="27">
        <f>IF(L$11="x",0,Satokasvi!$H$6*(1+$HE88)*(1+_xlfn.XLOOKUP($HF88,$HF$67:$HF$76,HP$67:HP$76)))</f>
        <v>1886.1111111111111</v>
      </c>
      <c r="HQ88" s="27">
        <f>IF(M$11="x",0,Satokasvi!$H$6*(1+$HE88)*(1+_xlfn.XLOOKUP($HF88,$HF$67:$HF$76,HQ$67:HQ$76)))</f>
        <v>1886.1111111111111</v>
      </c>
      <c r="HR88" s="27">
        <f>IF(N$11="x",0,Satokasvi!$H$6*(1+$HE88)*(1+_xlfn.XLOOKUP($HF88,$HF$67:$HF$76,HR$67:HR$76)))</f>
        <v>1886.1111111111111</v>
      </c>
      <c r="HS88" s="27">
        <f>IF(O$11="x",0,Satokasvi!$H$6*(1+$HE88)*(1+_xlfn.XLOOKUP($HF88,$HF$67:$HF$76,HS$67:HS$76)))</f>
        <v>1886.1111111111111</v>
      </c>
      <c r="HT88" s="27">
        <f>IF(P$11="x",0,Satokasvi!$H$6*(1+$HE88)*(1+_xlfn.XLOOKUP($HF88,$HF$67:$HF$76,HT$67:HT$76)))</f>
        <v>1886.1111111111111</v>
      </c>
      <c r="HU88" s="27">
        <f>IF(Q$11="x",0,Satokasvi!$H$6*(1+$HE88)*(1+_xlfn.XLOOKUP($HF88,$HF$67:$HF$76,HU$67:HU$76)))</f>
        <v>1886.1111111111111</v>
      </c>
      <c r="HV88" s="27">
        <f>IF(R$11="x",0,Satokasvi!$H$6*(1+$HE88)*(1+_xlfn.XLOOKUP($HF88,$HF$67:$HF$76,HV$67:HV$76)))</f>
        <v>1886.1111111111111</v>
      </c>
      <c r="HW88" s="27">
        <f>IF(S$11="x",0,Satokasvi!$H$6*(1+$HE88)*(1+_xlfn.XLOOKUP($HF88,$HF$67:$HF$76,HW$67:HW$76)))</f>
        <v>1886.1111111111111</v>
      </c>
      <c r="HX88" s="27">
        <f>IF(T$11="x",0,Satokasvi!$H$6*(1+$HE88)*(1+_xlfn.XLOOKUP($HF88,$HF$67:$HF$76,HX$67:HX$76)))</f>
        <v>1886.1111111111111</v>
      </c>
      <c r="HY88" s="27">
        <f>IF(U$11="x",0,Satokasvi!$H$6*(1+$HE88)*(1+_xlfn.XLOOKUP($HF88,$HF$67:$HF$76,HY$67:HY$76)))</f>
        <v>1886.1111111111111</v>
      </c>
      <c r="HZ88" s="27">
        <f>IF(V$11="x",0,Satokasvi!$H$6*(1+$HE88)*(1+_xlfn.XLOOKUP($HF88,$HF$67:$HF$76,HZ$67:HZ$76)))</f>
        <v>1886.1111111111111</v>
      </c>
      <c r="IA88" s="27">
        <f>IF(W$11="x",0,Satokasvi!$H$6*(1+$HE88)*(1+_xlfn.XLOOKUP($HF88,$HF$67:$HF$76,IA$67:IA$76)))</f>
        <v>1886.1111111111111</v>
      </c>
      <c r="IB88" s="27">
        <f>IF(X$11="x",0,Satokasvi!$H$6*(1+$HE88)*(1+_xlfn.XLOOKUP($HF88,$HF$67:$HF$76,IB$67:IB$76)))</f>
        <v>1886.1111111111111</v>
      </c>
      <c r="IC88" s="27">
        <f>IF(Y$11="x",0,Satokasvi!$H$6*(1+$HE88)*(1+_xlfn.XLOOKUP($HF88,$HF$67:$HF$76,IC$67:IC$76)))</f>
        <v>1886.1111111111111</v>
      </c>
      <c r="ID88" s="27">
        <f>IF(Z$11="x",0,Satokasvi!$H$6*(1+$HE88)*(1+_xlfn.XLOOKUP($HF88,$HF$67:$HF$76,ID$67:ID$76)))</f>
        <v>1886.1111111111111</v>
      </c>
      <c r="IE88" s="27">
        <f>IF(AA$11="x",0,Satokasvi!$H$6*(1+$HE88)*(1+_xlfn.XLOOKUP($HF88,$HF$67:$HF$76,IE$67:IE$76)))</f>
        <v>1886.1111111111111</v>
      </c>
    </row>
    <row r="89" spans="2:239">
      <c r="B89" s="11">
        <f t="shared" ca="1" si="81"/>
        <v>0.83718729025338989</v>
      </c>
      <c r="C89" s="11">
        <f t="shared" ca="1" si="81"/>
        <v>0.26277345283383191</v>
      </c>
      <c r="D89" s="11">
        <f t="shared" ca="1" si="81"/>
        <v>0.68887767391111809</v>
      </c>
      <c r="E89" s="11">
        <f t="shared" ca="1" si="81"/>
        <v>0.26020613123265202</v>
      </c>
      <c r="F89" s="11">
        <f t="shared" ca="1" si="81"/>
        <v>0.23729588296321069</v>
      </c>
      <c r="G89" s="11">
        <f t="shared" ca="1" si="81"/>
        <v>0.710108874465461</v>
      </c>
      <c r="H89" s="11">
        <f t="shared" ca="1" si="81"/>
        <v>7.4356812698703423E-2</v>
      </c>
      <c r="I89" s="11">
        <f t="shared" ca="1" si="81"/>
        <v>7.8928873406302946E-2</v>
      </c>
      <c r="J89" s="11">
        <f t="shared" ca="1" si="81"/>
        <v>0.943432495313548</v>
      </c>
      <c r="K89" s="11">
        <f t="shared" ca="1" si="81"/>
        <v>0.87031673905949214</v>
      </c>
      <c r="L89" s="11">
        <f t="shared" ca="1" si="81"/>
        <v>0.88968074554269783</v>
      </c>
      <c r="M89" s="11">
        <f t="shared" ca="1" si="81"/>
        <v>0.69380110882167934</v>
      </c>
      <c r="N89" s="11">
        <f t="shared" ca="1" si="81"/>
        <v>0.82544885199559659</v>
      </c>
      <c r="O89" s="11">
        <f t="shared" ca="1" si="81"/>
        <v>0.38444830070692482</v>
      </c>
      <c r="P89" s="11">
        <f t="shared" ca="1" si="81"/>
        <v>0.87172545218518505</v>
      </c>
      <c r="Q89" s="11">
        <f t="shared" ca="1" si="81"/>
        <v>0.35756444899819828</v>
      </c>
      <c r="R89" s="11">
        <f t="shared" ca="1" si="80"/>
        <v>0.96580767163200953</v>
      </c>
      <c r="S89" s="11">
        <f t="shared" ca="1" si="80"/>
        <v>0.38267106491398883</v>
      </c>
      <c r="T89" s="11">
        <f t="shared" ca="1" si="80"/>
        <v>0.86211615516154072</v>
      </c>
      <c r="U89" s="11">
        <f t="shared" ca="1" si="80"/>
        <v>0.32687371352296724</v>
      </c>
      <c r="V89" s="11">
        <f t="shared" ca="1" si="80"/>
        <v>0.18101552590322256</v>
      </c>
      <c r="W89" s="11">
        <f t="shared" ca="1" si="80"/>
        <v>4.4943683475873186E-4</v>
      </c>
      <c r="X89" s="11">
        <f t="shared" ca="1" si="80"/>
        <v>0.14021562752750882</v>
      </c>
      <c r="Y89" s="11">
        <f t="shared" ca="1" si="80"/>
        <v>0.7444135810954805</v>
      </c>
      <c r="Z89" s="11">
        <f t="shared" ca="1" si="80"/>
        <v>0.12107073159304371</v>
      </c>
      <c r="AB89" s="5">
        <f ca="1">_xlfn.NORM.INV(B89,Satokasvi!$H$8,Satokasvi!$I$8)*_xlfn.BINOM.INV(1,(1-Satokasvi!$H$15),B89)</f>
        <v>3745.7408666722858</v>
      </c>
      <c r="AC89" s="5">
        <f ca="1">_xlfn.NORM.INV(C89,Satokasvi!$H$8,Satokasvi!$I$8)*_xlfn.BINOM.INV(1,(1-Satokasvi!$H$15),C89)</f>
        <v>3341.2954169796244</v>
      </c>
      <c r="AD89" s="5">
        <f ca="1">_xlfn.NORM.INV(D89,Satokasvi!$H$8,Satokasvi!$I$8)*_xlfn.BINOM.INV(1,(1-Satokasvi!$H$15),D89)</f>
        <v>3623.1678984120263</v>
      </c>
      <c r="AE89" s="5">
        <f ca="1">_xlfn.NORM.INV(E89,Satokasvi!$H$8,Satokasvi!$I$8)*_xlfn.BINOM.INV(1,(1-Satokasvi!$H$15),E89)</f>
        <v>3339.3224889886283</v>
      </c>
      <c r="AF89" s="5">
        <f ca="1">_xlfn.NORM.INV(F89,Satokasvi!$H$8,Satokasvi!$I$8)*_xlfn.BINOM.INV(1,(1-Satokasvi!$H$15),F89)</f>
        <v>3321.2430097517386</v>
      </c>
      <c r="AG89" s="5">
        <f ca="1">_xlfn.NORM.INV(G89,Satokasvi!$H$8,Satokasvi!$I$8)*_xlfn.BINOM.INV(1,(1-Satokasvi!$H$15),G89)</f>
        <v>3638.4257027905164</v>
      </c>
      <c r="AH89" s="5">
        <f ca="1">_xlfn.NORM.INV(H89,Satokasvi!$H$8,Satokasvi!$I$8)*_xlfn.BINOM.INV(1,(1-Satokasvi!$H$15),H89)</f>
        <v>3138.9774686753308</v>
      </c>
      <c r="AI89" s="5">
        <f ca="1">_xlfn.NORM.INV(I89,Satokasvi!$H$8,Satokasvi!$I$8)*_xlfn.BINOM.INV(1,(1-Satokasvi!$H$15),I89)</f>
        <v>3146.9216875865868</v>
      </c>
      <c r="AJ89" s="5">
        <f ca="1">_xlfn.NORM.INV(J89,Satokasvi!$H$8,Satokasvi!$I$8)*_xlfn.BINOM.INV(1,(1-Satokasvi!$H$15),J89)</f>
        <v>3896.0645109350648</v>
      </c>
      <c r="AK89" s="5">
        <f ca="1">_xlfn.NORM.INV(K89,Satokasvi!$H$8,Satokasvi!$I$8)*_xlfn.BINOM.INV(1,(1-Satokasvi!$H$15),K89)</f>
        <v>3781.9724146149633</v>
      </c>
      <c r="AL89" s="5">
        <f ca="1">_xlfn.NORM.INV(L89,Satokasvi!$H$8,Satokasvi!$I$8)*_xlfn.BINOM.INV(1,(1-Satokasvi!$H$15),L89)</f>
        <v>3806.2080109521012</v>
      </c>
      <c r="AM89" s="5">
        <f ca="1">_xlfn.NORM.INV(M89,Satokasvi!$H$8,Satokasvi!$I$8)*_xlfn.BINOM.INV(1,(1-Satokasvi!$H$15),M89)</f>
        <v>3626.663439279203</v>
      </c>
      <c r="AN89" s="5">
        <f ca="1">_xlfn.NORM.INV(N89,Satokasvi!$H$8,Satokasvi!$I$8)*_xlfn.BINOM.INV(1,(1-Satokasvi!$H$15),N89)</f>
        <v>3734.0829908543155</v>
      </c>
      <c r="AO89" s="5">
        <f ca="1">_xlfn.NORM.INV(O89,Satokasvi!$H$8,Satokasvi!$I$8)*_xlfn.BINOM.INV(1,(1-Satokasvi!$H$15),O89)</f>
        <v>3426.5453761904237</v>
      </c>
      <c r="AP89" s="5">
        <f ca="1">_xlfn.NORM.INV(P89,Satokasvi!$H$8,Satokasvi!$I$8)*_xlfn.BINOM.INV(1,(1-Satokasvi!$H$15),P89)</f>
        <v>3783.6463366618914</v>
      </c>
      <c r="AQ89" s="5">
        <f ca="1">_xlfn.NORM.INV(Q89,Satokasvi!$H$8,Satokasvi!$I$8)*_xlfn.BINOM.INV(1,(1-Satokasvi!$H$15),Q89)</f>
        <v>3408.7558581542271</v>
      </c>
      <c r="AR89" s="5">
        <f ca="1">_xlfn.NORM.INV(R89,Satokasvi!$H$8,Satokasvi!$I$8)*_xlfn.BINOM.INV(1,(1-Satokasvi!$H$15),R89)</f>
        <v>3955.6159251177041</v>
      </c>
      <c r="AS89" s="5">
        <f ca="1">_xlfn.NORM.INV(S89,Satokasvi!$H$8,Satokasvi!$I$8)*_xlfn.BINOM.INV(1,(1-Satokasvi!$H$15),S89)</f>
        <v>3425.3817334370415</v>
      </c>
      <c r="AT89" s="5">
        <f ca="1">_xlfn.NORM.INV(T89,Satokasvi!$H$8,Satokasvi!$I$8)*_xlfn.BINOM.INV(1,(1-Satokasvi!$H$15),T89)</f>
        <v>3772.4690455491286</v>
      </c>
      <c r="AU89" s="5">
        <f ca="1">_xlfn.NORM.INV(U89,Satokasvi!$H$8,Satokasvi!$I$8)*_xlfn.BINOM.INV(1,(1-Satokasvi!$H$15),U89)</f>
        <v>3387.8594222925494</v>
      </c>
      <c r="AV89" s="5">
        <f ca="1">_xlfn.NORM.INV(V89,Satokasvi!$H$8,Satokasvi!$I$8)*_xlfn.BINOM.INV(1,(1-Satokasvi!$H$15),V89)</f>
        <v>3272.1245567299147</v>
      </c>
      <c r="AW89" s="5">
        <f ca="1">_xlfn.NORM.INV(W89,Satokasvi!$H$8,Satokasvi!$I$8)*_xlfn.BINOM.INV(1,(1-Satokasvi!$H$15),W89)</f>
        <v>0</v>
      </c>
      <c r="AX89" s="5">
        <f ca="1">_xlfn.NORM.INV(X89,Satokasvi!$H$8,Satokasvi!$I$8)*_xlfn.BINOM.INV(1,(1-Satokasvi!$H$15),X89)</f>
        <v>3230.1622328038707</v>
      </c>
      <c r="AY89" s="5">
        <f ca="1">_xlfn.NORM.INV(Y89,Satokasvi!$H$8,Satokasvi!$I$8)*_xlfn.BINOM.INV(1,(1-Satokasvi!$H$15),Y89)</f>
        <v>3664.2531410302772</v>
      </c>
      <c r="AZ89" s="5">
        <f ca="1">_xlfn.NORM.INV(Z89,Satokasvi!$H$8,Satokasvi!$I$8)*_xlfn.BINOM.INV(1,(1-Satokasvi!$H$15),Z89)</f>
        <v>3207.5872615599815</v>
      </c>
      <c r="BB89" s="5">
        <f ca="1">IF(C$11="x",0,_xlfn.NORM.INV(B89,Satokasvi!$H$8,Satokasvi!$I$8)*IF(C$8="x",(1+Toimenpiteet!$C$7),1)*IF(C$9="x",(1+Toimenpiteet!$C$34),1)*(1+C$30)*_xlfn.BINOM.INV(1,(1-(Satokasvi!$H$15*(1+C$41))),B89))</f>
        <v>2715.8119579720737</v>
      </c>
      <c r="BC89" s="5">
        <f ca="1">IF(D$11="x",0,_xlfn.NORM.INV(C89,Satokasvi!$H$8,Satokasvi!$I$8)*IF(D$8="x",(1+Toimenpiteet!$C$7),1)*IF(D$9="x",(1+Toimenpiteet!$C$34),1)*(1+D$30)*_xlfn.BINOM.INV(1,(1-(Satokasvi!$H$15*(1+D$41))),C89))</f>
        <v>2439.4129580284844</v>
      </c>
      <c r="BD89" s="5">
        <f ca="1">IF(E$11="x",0,_xlfn.NORM.INV(D89,Satokasvi!$H$8,Satokasvi!$I$8)*IF(E$8="x",(1+Toimenpiteet!$C$7),1)*IF(E$9="x",(1+Toimenpiteet!$C$34),1)*(1+E$30)*_xlfn.BINOM.INV(1,(1-(Satokasvi!$H$15*(1+E$41))),D89))</f>
        <v>2663.4631854806485</v>
      </c>
      <c r="BE89" s="5">
        <f ca="1">IF(F$11="x",0,_xlfn.NORM.INV(E89,Satokasvi!$H$8,Satokasvi!$I$8)*IF(F$8="x",(1+Toimenpiteet!$C$7),1)*IF(F$9="x",(1+Toimenpiteet!$C$34),1)*(1+F$30)*_xlfn.BINOM.INV(1,(1-(Satokasvi!$H$15*(1+F$41))),E89))</f>
        <v>2471.6329334498237</v>
      </c>
      <c r="BF89" s="5">
        <f ca="1">IF(G$11="x",0,_xlfn.NORM.INV(F89,Satokasvi!$H$8,Satokasvi!$I$8)*IF(G$8="x",(1+Toimenpiteet!$C$7),1)*IF(G$9="x",(1+Toimenpiteet!$C$34),1)*(1+G$30)*_xlfn.BINOM.INV(1,(1-(Satokasvi!$H$15*(1+G$41))),F89))</f>
        <v>2474.9902908669956</v>
      </c>
      <c r="BG89" s="5">
        <f ca="1">IF(H$11="x",0,_xlfn.NORM.INV(G89,Satokasvi!$H$8,Satokasvi!$I$8)*IF(H$8="x",(1+Toimenpiteet!$C$7),1)*IF(H$9="x",(1+Toimenpiteet!$C$34),1)*(1+H$30)*_xlfn.BINOM.INV(1,(1-(Satokasvi!$H$15*(1+H$41))),G89))</f>
        <v>2711.3548337194925</v>
      </c>
      <c r="BH89" s="5">
        <f ca="1">IF(I$11="x",0,_xlfn.NORM.INV(H89,Satokasvi!$H$8,Satokasvi!$I$8)*IF(I$8="x",(1+Toimenpiteet!$C$7),1)*IF(I$9="x",(1+Toimenpiteet!$C$34),1)*(1+I$30)*_xlfn.BINOM.INV(1,(1-(Satokasvi!$H$15*(1+I$41))),H89))</f>
        <v>2339.1660096568567</v>
      </c>
      <c r="BI89" s="5">
        <f ca="1">IF(J$11="x",0,_xlfn.NORM.INV(I89,Satokasvi!$H$8,Satokasvi!$I$8)*IF(J$8="x",(1+Toimenpiteet!$C$7),1)*IF(J$9="x",(1+Toimenpiteet!$C$34),1)*(1+J$30)*_xlfn.BINOM.INV(1,(1-(Satokasvi!$H$15*(1+J$41))),I89))</f>
        <v>2345.0860415895245</v>
      </c>
      <c r="BJ89" s="5">
        <f ca="1">IF(K$11="x",0,_xlfn.NORM.INV(J89,Satokasvi!$H$8,Satokasvi!$I$8)*IF(K$8="x",(1+Toimenpiteet!$C$7),1)*IF(K$9="x",(1+Toimenpiteet!$C$34),1)*(1+K$30)*_xlfn.BINOM.INV(1,(1-(Satokasvi!$H$15*(1+K$41))),J89))</f>
        <v>2903.3472735488103</v>
      </c>
      <c r="BK89" s="5">
        <f ca="1">IF(L$11="x",0,_xlfn.NORM.INV(K89,Satokasvi!$H$8,Satokasvi!$I$8)*IF(L$8="x",(1+Toimenpiteet!$C$7),1)*IF(L$9="x",(1+Toimenpiteet!$C$34),1)*(1+L$30)*_xlfn.BINOM.INV(1,(1-(Satokasvi!$H$15*(1+L$41))),K89))</f>
        <v>2818.3258433710707</v>
      </c>
      <c r="BL89" s="5">
        <f ca="1">IF(M$11="x",0,_xlfn.NORM.INV(L89,Satokasvi!$H$8,Satokasvi!$I$8)*IF(M$8="x",(1+Toimenpiteet!$C$7),1)*IF(M$9="x",(1+Toimenpiteet!$C$34),1)*(1+M$30)*_xlfn.BINOM.INV(1,(1-(Satokasvi!$H$15*(1+M$41))),L89))</f>
        <v>2836.3862097615061</v>
      </c>
      <c r="BM89" s="5">
        <f ca="1">IF(N$11="x",0,_xlfn.NORM.INV(M89,Satokasvi!$H$8,Satokasvi!$I$8)*IF(N$8="x",(1+Toimenpiteet!$C$7),1)*IF(N$9="x",(1+Toimenpiteet!$C$34),1)*(1+N$30)*_xlfn.BINOM.INV(1,(1-(Satokasvi!$H$15*(1+N$41))),M89))</f>
        <v>2702.5895949508622</v>
      </c>
      <c r="BN89" s="5">
        <f ca="1">IF(O$11="x",0,_xlfn.NORM.INV(N89,Satokasvi!$H$8,Satokasvi!$I$8)*IF(O$8="x",(1+Toimenpiteet!$C$7),1)*IF(O$9="x",(1+Toimenpiteet!$C$34),1)*(1+O$30)*_xlfn.BINOM.INV(1,(1-(Satokasvi!$H$15*(1+O$41))),N89))</f>
        <v>2782.6386447846362</v>
      </c>
      <c r="BO89" s="5">
        <f ca="1">IF(P$11="x",0,_xlfn.NORM.INV(O89,Satokasvi!$H$8,Satokasvi!$I$8)*IF(P$8="x",(1+Toimenpiteet!$C$7),1)*IF(P$9="x",(1+Toimenpiteet!$C$34),1)*(1+P$30)*_xlfn.BINOM.INV(1,(1-(Satokasvi!$H$15*(1+P$41))),O89))</f>
        <v>2553.461614337104</v>
      </c>
      <c r="BP89" s="5">
        <f ca="1">IF(Q$11="x",0,_xlfn.NORM.INV(P89,Satokasvi!$H$8,Satokasvi!$I$8)*IF(Q$8="x",(1+Toimenpiteet!$C$7),1)*IF(Q$9="x",(1+Toimenpiteet!$C$34),1)*(1+Q$30)*_xlfn.BINOM.INV(1,(1-(Satokasvi!$H$15*(1+Q$41))),P89))</f>
        <v>2819.5732500804415</v>
      </c>
      <c r="BQ89" s="5">
        <f ca="1">IF(R$11="x",0,_xlfn.NORM.INV(Q89,Satokasvi!$H$8,Satokasvi!$I$8)*IF(R$8="x",(1+Toimenpiteet!$C$7),1)*IF(R$9="x",(1+Toimenpiteet!$C$34),1)*(1+R$30)*_xlfn.BINOM.INV(1,(1-(Satokasvi!$H$15*(1+R$41))),Q89))</f>
        <v>2540.2048654965297</v>
      </c>
      <c r="BR89" s="5">
        <f ca="1">IF(S$11="x",0,_xlfn.NORM.INV(R89,Satokasvi!$H$8,Satokasvi!$I$8)*IF(S$8="x",(1+Toimenpiteet!$C$7),1)*IF(S$9="x",(1+Toimenpiteet!$C$34),1)*(1+S$30)*_xlfn.BINOM.INV(1,(1-(Satokasvi!$H$15*(1+S$41))),R89))</f>
        <v>2947.724987397713</v>
      </c>
      <c r="BS89" s="5">
        <f ca="1">IF(T$11="x",0,_xlfn.NORM.INV(S89,Satokasvi!$H$8,Satokasvi!$I$8)*IF(T$8="x",(1+Toimenpiteet!$C$7),1)*IF(T$9="x",(1+Toimenpiteet!$C$34),1)*(1+T$30)*_xlfn.BINOM.INV(1,(1-(Satokasvi!$H$15*(1+T$41))),S89))</f>
        <v>2552.5944677572834</v>
      </c>
      <c r="BT89" s="5">
        <f ca="1">IF(U$11="x",0,_xlfn.NORM.INV(T89,Satokasvi!$H$8,Satokasvi!$I$8)*IF(U$8="x",(1+Toimenpiteet!$C$7),1)*IF(U$9="x",(1+Toimenpiteet!$C$34),1)*(1+U$30)*_xlfn.BINOM.INV(1,(1-(Satokasvi!$H$15*(1+U$41))),T89))</f>
        <v>2811.2439327432107</v>
      </c>
      <c r="BU89" s="5">
        <f ca="1">IF(V$11="x",0,_xlfn.NORM.INV(U89,Satokasvi!$H$8,Satokasvi!$I$8)*IF(V$8="x",(1+Toimenpiteet!$C$7),1)*IF(V$9="x",(1+Toimenpiteet!$C$34),1)*(1+V$30)*_xlfn.BINOM.INV(1,(1-(Satokasvi!$H$15*(1+V$41))),U89))</f>
        <v>2524.6328414924078</v>
      </c>
      <c r="BV89" s="5">
        <f ca="1">IF(W$11="x",0,_xlfn.NORM.INV(V89,Satokasvi!$H$8,Satokasvi!$I$8)*IF(W$8="x",(1+Toimenpiteet!$C$7),1)*IF(W$9="x",(1+Toimenpiteet!$C$34),1)*(1+W$30)*_xlfn.BINOM.INV(1,(1-(Satokasvi!$H$15*(1+W$41))),V89))</f>
        <v>2438.3872196751327</v>
      </c>
      <c r="BW89" s="5">
        <f ca="1">IF(X$11="x",0,_xlfn.NORM.INV(W89,Satokasvi!$H$8,Satokasvi!$I$8)*IF(X$8="x",(1+Toimenpiteet!$C$7),1)*IF(X$9="x",(1+Toimenpiteet!$C$34),1)*(1+X$30)*_xlfn.BINOM.INV(1,(1-(Satokasvi!$H$15*(1+X$41))),W89))</f>
        <v>0</v>
      </c>
      <c r="BX89" s="5">
        <f ca="1">IF(Y$11="x",0,_xlfn.NORM.INV(X89,Satokasvi!$H$8,Satokasvi!$I$8)*IF(Y$8="x",(1+Toimenpiteet!$C$7),1)*IF(Y$9="x",(1+Toimenpiteet!$C$34),1)*(1+Y$30)*_xlfn.BINOM.INV(1,(1-(Satokasvi!$H$15*(1+Y$41))),X89))</f>
        <v>2407.1168958854441</v>
      </c>
      <c r="BY89" s="5">
        <f ca="1">IF(Z$11="x",0,_xlfn.NORM.INV(Y89,Satokasvi!$H$8,Satokasvi!$I$8)*IF(Z$8="x",(1+Toimenpiteet!$C$7),1)*IF(Z$9="x",(1+Toimenpiteet!$C$34),1)*(1+Z$30)*_xlfn.BINOM.INV(1,(1-(Satokasvi!$H$15*(1+Z$41))),Y89))</f>
        <v>2730.6014406957629</v>
      </c>
      <c r="BZ89" s="5">
        <f ca="1">IF(AA$11="x",0,_xlfn.NORM.INV(Z89,Satokasvi!$H$8,Satokasvi!$I$8)*IF(AA$8="x",(1+Toimenpiteet!$C$7),1)*IF(AA$9="x",(1+Toimenpiteet!$C$34),1)*(1+AA$30)*_xlfn.BINOM.INV(1,(1-(Satokasvi!$H$15*(1+AA$41))),Z89))</f>
        <v>2390.2940273144982</v>
      </c>
      <c r="CB89" s="27">
        <f ca="1">_xlfn.NORM.INV(RAND(),Satokasvi!$H$13,Satokasvi!$I$13)</f>
        <v>165.47304175607968</v>
      </c>
      <c r="CC89" s="27">
        <f ca="1">_xlfn.NORM.INV(RAND(),Satokasvi!$H$13,Satokasvi!$I$13)</f>
        <v>313.84254602839309</v>
      </c>
      <c r="CD89" s="27">
        <f ca="1">_xlfn.NORM.INV(RAND(),Satokasvi!$H$13,Satokasvi!$I$13)</f>
        <v>163.41609568431304</v>
      </c>
      <c r="CE89" s="27">
        <f ca="1">_xlfn.NORM.INV(RAND(),Satokasvi!$H$13,Satokasvi!$I$13)</f>
        <v>221.59384782710586</v>
      </c>
      <c r="CF89" s="27">
        <f ca="1">_xlfn.NORM.INV(RAND(),Satokasvi!$H$13,Satokasvi!$I$13)</f>
        <v>139.13854832683887</v>
      </c>
      <c r="CG89" s="27">
        <f ca="1">_xlfn.NORM.INV(RAND(),Satokasvi!$H$13,Satokasvi!$I$13)</f>
        <v>205.72161104799824</v>
      </c>
      <c r="CH89" s="27">
        <f ca="1">_xlfn.NORM.INV(RAND(),Satokasvi!$H$13,Satokasvi!$I$13)</f>
        <v>242.8407508885457</v>
      </c>
      <c r="CI89" s="27">
        <f ca="1">_xlfn.NORM.INV(RAND(),Satokasvi!$H$13,Satokasvi!$I$13)</f>
        <v>198.84982209001441</v>
      </c>
      <c r="CJ89" s="27">
        <f ca="1">_xlfn.NORM.INV(RAND(),Satokasvi!$H$13,Satokasvi!$I$13)</f>
        <v>255.84476788137891</v>
      </c>
      <c r="CK89" s="27">
        <f ca="1">_xlfn.NORM.INV(RAND(),Satokasvi!$H$13,Satokasvi!$I$13)</f>
        <v>238.22592099630532</v>
      </c>
      <c r="CL89" s="27">
        <f ca="1">_xlfn.NORM.INV(RAND(),Satokasvi!$H$13,Satokasvi!$I$13)</f>
        <v>220.19612830162529</v>
      </c>
      <c r="CM89" s="27">
        <f ca="1">_xlfn.NORM.INV(RAND(),Satokasvi!$H$13,Satokasvi!$I$13)</f>
        <v>150.77626746733813</v>
      </c>
      <c r="CN89" s="27">
        <f ca="1">_xlfn.NORM.INV(RAND(),Satokasvi!$H$13,Satokasvi!$I$13)</f>
        <v>173.7338268216846</v>
      </c>
      <c r="CO89" s="27">
        <f ca="1">_xlfn.NORM.INV(RAND(),Satokasvi!$H$13,Satokasvi!$I$13)</f>
        <v>142.09043124724519</v>
      </c>
      <c r="CP89" s="27">
        <f ca="1">_xlfn.NORM.INV(RAND(),Satokasvi!$H$13,Satokasvi!$I$13)</f>
        <v>229.25938325331492</v>
      </c>
      <c r="CQ89" s="27">
        <f ca="1">_xlfn.NORM.INV(RAND(),Satokasvi!$H$13,Satokasvi!$I$13)</f>
        <v>216.54817142337473</v>
      </c>
      <c r="CR89" s="27">
        <f ca="1">_xlfn.NORM.INV(RAND(),Satokasvi!$H$13,Satokasvi!$I$13)</f>
        <v>244.46296281150035</v>
      </c>
      <c r="CS89" s="27">
        <f ca="1">_xlfn.NORM.INV(RAND(),Satokasvi!$H$13,Satokasvi!$I$13)</f>
        <v>221.19626488436563</v>
      </c>
      <c r="CT89" s="27">
        <f ca="1">_xlfn.NORM.INV(RAND(),Satokasvi!$H$13,Satokasvi!$I$13)</f>
        <v>208.87351751173935</v>
      </c>
      <c r="CU89" s="27">
        <f ca="1">_xlfn.NORM.INV(RAND(),Satokasvi!$H$13,Satokasvi!$I$13)</f>
        <v>226.58676804640982</v>
      </c>
      <c r="CV89" s="27">
        <f ca="1">_xlfn.NORM.INV(RAND(),Satokasvi!$H$13,Satokasvi!$I$13)</f>
        <v>225.7201195386773</v>
      </c>
      <c r="CW89" s="27">
        <f ca="1">_xlfn.NORM.INV(RAND(),Satokasvi!$H$13,Satokasvi!$I$13)</f>
        <v>218.68453701288166</v>
      </c>
      <c r="CX89" s="27">
        <f ca="1">_xlfn.NORM.INV(RAND(),Satokasvi!$H$13,Satokasvi!$I$13)</f>
        <v>101.98719397646406</v>
      </c>
      <c r="CY89" s="27">
        <f ca="1">_xlfn.NORM.INV(RAND(),Satokasvi!$H$13,Satokasvi!$I$13)</f>
        <v>208.84760206828412</v>
      </c>
      <c r="CZ89" s="27">
        <f ca="1">_xlfn.NORM.INV(RAND(),Satokasvi!$H$13,Satokasvi!$I$13)</f>
        <v>149.57165333540519</v>
      </c>
      <c r="DB89" s="29">
        <f ca="1">(AB89*(CB89/1000)+(Satokasvi!$E$28-Satokasvi!$E$7))/(1+$C$13)^DB$61</f>
        <v>251.28071343525949</v>
      </c>
      <c r="DC89" s="29">
        <f ca="1">(AC89*(CC89/1000)+(Satokasvi!$E$28-Satokasvi!$E$7))/(1+$C$13)^DC$61</f>
        <v>648.16727372785999</v>
      </c>
      <c r="DD89" s="29">
        <f ca="1">(AD89*(CD89/1000)+(Satokasvi!$E$28-Satokasvi!$E$7))/(1+$C$13)^DD$61</f>
        <v>211.47455125317768</v>
      </c>
      <c r="DE89" s="29">
        <f ca="1">(AE89*(CE89/1000)+(Satokasvi!$E$28-Satokasvi!$E$7))/(1+$C$13)^DE$61</f>
        <v>336.71288585522359</v>
      </c>
      <c r="DF89" s="29">
        <f ca="1">(AF89*(CF89/1000)+(Satokasvi!$E$28-Satokasvi!$E$7))/(1+$C$13)^DF$61</f>
        <v>87.220902510541052</v>
      </c>
      <c r="DG89" s="29">
        <f ca="1">(AG89*(CG89/1000)+(Satokasvi!$E$28-Satokasvi!$E$7))/(1+$C$13)^DG$61</f>
        <v>324.52749212320532</v>
      </c>
      <c r="DH89" s="29">
        <f ca="1">(AH89*(CH89/1000)+(Satokasvi!$E$28-Satokasvi!$E$7))/(1+$C$13)^DH$61</f>
        <v>326.27056871130532</v>
      </c>
      <c r="DI89" s="29">
        <f ca="1">(AI89*(CI89/1000)+(Satokasvi!$E$28-Satokasvi!$E$7))/(1+$C$13)^DI$61</f>
        <v>209.00779201998375</v>
      </c>
      <c r="DJ89" s="29">
        <f ca="1">(AJ89*(CJ89/1000)+(Satokasvi!$E$28-Satokasvi!$E$7))/(1+$C$13)^DJ$61</f>
        <v>487.27834717230445</v>
      </c>
      <c r="DK89" s="29">
        <f ca="1">(AK89*(CK89/1000)+(Satokasvi!$E$28-Satokasvi!$E$7))/(1+$C$13)^DK$61</f>
        <v>401.78382372107973</v>
      </c>
      <c r="DL89" s="29">
        <f ca="1">(AL89*(CL89/1000)+(Satokasvi!$E$28-Satokasvi!$E$7))/(1+$C$13)^DL$61</f>
        <v>344.67605338437778</v>
      </c>
      <c r="DM89" s="29">
        <f ca="1">(AM89*(CM89/1000)+(Satokasvi!$E$28-Satokasvi!$E$7))/(1+$C$13)^DM$61</f>
        <v>130.32674584432232</v>
      </c>
      <c r="DN89" s="29">
        <f ca="1">(AN89*(CN89/1000)+(Satokasvi!$E$28-Satokasvi!$E$7))/(1+$C$13)^DN$61</f>
        <v>195.93457408247104</v>
      </c>
      <c r="DO89" s="29">
        <f ca="1">(AO89*(CO89/1000)+(Satokasvi!$E$28-Satokasvi!$E$7))/(1+$C$13)^DO$61</f>
        <v>83.221053351535275</v>
      </c>
      <c r="DP89" s="29">
        <f ca="1">(AP89*(CP89/1000)+(Satokasvi!$E$28-Satokasvi!$E$7))/(1+$C$13)^DP$61</f>
        <v>325.06227036296616</v>
      </c>
      <c r="DQ89" s="29">
        <f ca="1">(AQ89*(CQ89/1000)+(Satokasvi!$E$28-Satokasvi!$E$7))/(1+$C$13)^DQ$61</f>
        <v>235.0335480200539</v>
      </c>
      <c r="DR89" s="29">
        <f ca="1">(AR89*(CR89/1000)+(Satokasvi!$E$28-Satokasvi!$E$7))/(1+$C$13)^DR$61</f>
        <v>366.64092743123035</v>
      </c>
      <c r="DS89" s="29">
        <f ca="1">(AS89*(CS89/1000)+(Satokasvi!$E$28-Satokasvi!$E$7))/(1+$C$13)^DS$61</f>
        <v>233.00865935398312</v>
      </c>
      <c r="DT89" s="29">
        <f ca="1">(AT89*(CT89/1000)+(Satokasvi!$E$28-Satokasvi!$E$7))/(1+$C$13)^DT$61</f>
        <v>243.49438571868282</v>
      </c>
      <c r="DU89" s="29">
        <f ca="1">(AU89*(CU89/1000)+(Satokasvi!$E$28-Satokasvi!$E$7))/(1+$C$13)^DU$61</f>
        <v>225.14898821681771</v>
      </c>
      <c r="DV89" s="29">
        <f ca="1">(AV89*(CV89/1000)+(Satokasvi!$E$28-Satokasvi!$E$7))/(1+$C$13)^DV$61</f>
        <v>202.97019183555494</v>
      </c>
      <c r="DW89" s="29">
        <f ca="1">(AW89*(CW89/1000)+(Satokasvi!$E$28-Satokasvi!$E$7))/(1+$C$13)^DW$61</f>
        <v>-188.40319281861338</v>
      </c>
      <c r="DX89" s="29">
        <f ca="1">(AX89*(CX89/1000)+(Satokasvi!$E$28-Satokasvi!$E$7))/(1+$C$13)^DX$61</f>
        <v>-15.993632713655371</v>
      </c>
      <c r="DY89" s="29">
        <f ca="1">(AY89*(CY89/1000)+(Satokasvi!$E$28-Satokasvi!$E$7))/(1+$C$13)^DY$61</f>
        <v>198.8742886407156</v>
      </c>
      <c r="DZ89" s="29">
        <f ca="1">(AZ89*(CZ89/1000)+(Satokasvi!$E$28-Satokasvi!$E$7))/(1+$C$13)^DZ$61</f>
        <v>56.722409882658852</v>
      </c>
      <c r="EB89" s="29">
        <f ca="1">IF(C$11="x",Toimenpiteet!$E$115,BB89*(CB89/1000)+(Satokasvi!$E$28-Satokasvi!$E$7)+IF(C$8="x",Toimenpiteet!$E$29,0)+IF(C$9="x",Toimenpiteet!$E$60,0)+IF(C$10="x",Toimenpiteet!$E$88,0))/(1+$C$13)^EB$61</f>
        <v>215.0423937118189</v>
      </c>
      <c r="EC89" s="29">
        <f ca="1">IF(D$11="x",Toimenpiteet!$E$115,BC89*(CC89/1000)+(Satokasvi!$E$28-Satokasvi!$E$7)+IF(D$8="x",Toimenpiteet!$E$29,0)+IF(D$9="x",Toimenpiteet!$E$60,0)+IF(D$10="x",Toimenpiteet!$E$88,0))/(1+$C$13)^EC$61</f>
        <v>506.82587761552753</v>
      </c>
      <c r="ED89" s="29">
        <f ca="1">IF(E$11="x",Toimenpiteet!$E$115,BD89*(CD89/1000)+(Satokasvi!$E$28-Satokasvi!$E$7)+IF(E$8="x",Toimenpiteet!$E$29,0)+IF(E$9="x",Toimenpiteet!$E$60,0)+IF(E$10="x",Toimenpiteet!$E$88,0))/(1+$C$13)^ED$61</f>
        <v>189.75714407180459</v>
      </c>
      <c r="EE89" s="29">
        <f ca="1">IF(F$11="x",Toimenpiteet!$E$115,BE89*(CE89/1000)+(Satokasvi!$E$28-Satokasvi!$E$7)+IF(F$8="x",Toimenpiteet!$E$29,0)+IF(F$9="x",Toimenpiteet!$E$60,0)+IF(F$10="x",Toimenpiteet!$E$88,0))/(1+$C$13)^EE$61</f>
        <v>284.13696036670166</v>
      </c>
      <c r="EF89" s="29">
        <f ca="1">IF(G$11="x",Toimenpiteet!$E$115,BF89*(CF89/1000)+(Satokasvi!$E$28-Satokasvi!$E$7)+IF(G$8="x",Toimenpiteet!$E$29,0)+IF(G$9="x",Toimenpiteet!$E$60,0)+IF(G$10="x",Toimenpiteet!$E$88,0))/(1+$C$13)^EF$61</f>
        <v>100.46507446013574</v>
      </c>
      <c r="EG89" s="29">
        <f ca="1">IF(H$11="x",Toimenpiteet!$E$115,BG89*(CG89/1000)+(Satokasvi!$E$28-Satokasvi!$E$7)+IF(H$8="x",Toimenpiteet!$E$29,0)+IF(H$9="x",Toimenpiteet!$E$60,0)+IF(H$10="x",Toimenpiteet!$E$88,0))/(1+$C$13)^EG$61</f>
        <v>276.27289480912572</v>
      </c>
      <c r="EH89" s="29">
        <f ca="1">IF(I$11="x",Toimenpiteet!$E$115,BH89*(CH89/1000)+(Satokasvi!$E$28-Satokasvi!$E$7)+IF(I$8="x",Toimenpiteet!$E$29,0)+IF(I$9="x",Toimenpiteet!$E$60,0)+IF(I$10="x",Toimenpiteet!$E$88,0))/(1+$C$13)^EH$61</f>
        <v>276.56887409387178</v>
      </c>
      <c r="EI89" s="29">
        <f ca="1">IF(J$11="x",Toimenpiteet!$E$115,BI89*(CI89/1000)+(Satokasvi!$E$28-Satokasvi!$E$7)+IF(J$8="x",Toimenpiteet!$E$29,0)+IF(J$9="x",Toimenpiteet!$E$60,0)+IF(J$10="x",Toimenpiteet!$E$88,0))/(1+$C$13)^EI$61</f>
        <v>188.21090398242484</v>
      </c>
      <c r="EJ89" s="29">
        <f ca="1">IF(K$11="x",Toimenpiteet!$E$115,BJ89*(CJ89/1000)+(Satokasvi!$E$28-Satokasvi!$E$7)+IF(K$8="x",Toimenpiteet!$E$29,0)+IF(K$9="x",Toimenpiteet!$E$60,0)+IF(K$10="x",Toimenpiteet!$E$88,0))/(1+$C$13)^EJ$61</f>
        <v>394.63273437992075</v>
      </c>
      <c r="EK89" s="29">
        <f ca="1">IF(L$11="x",Toimenpiteet!$E$115,BK89*(CK89/1000)+(Satokasvi!$E$28-Satokasvi!$E$7)+IF(L$8="x",Toimenpiteet!$E$29,0)+IF(L$9="x",Toimenpiteet!$E$60,0)+IF(L$10="x",Toimenpiteet!$E$88,0))/(1+$C$13)^EK$61</f>
        <v>330.00436375454024</v>
      </c>
      <c r="EL89" s="29">
        <f ca="1">IF(M$11="x",Toimenpiteet!$E$115,BL89*(CL89/1000)+(Satokasvi!$E$28-Satokasvi!$E$7)+IF(M$8="x",Toimenpiteet!$E$29,0)+IF(M$9="x",Toimenpiteet!$E$60,0)+IF(M$10="x",Toimenpiteet!$E$88,0))/(1+$C$13)^EL$61</f>
        <v>286.55653509620504</v>
      </c>
      <c r="EM89" s="29">
        <f ca="1">IF(N$11="x",Toimenpiteet!$E$115,BM89*(CM89/1000)+(Satokasvi!$E$28-Satokasvi!$E$7)+IF(N$8="x",Toimenpiteet!$E$29,0)+IF(N$9="x",Toimenpiteet!$E$60,0)+IF(N$10="x",Toimenpiteet!$E$88,0))/(1+$C$13)^EM$61</f>
        <v>125.95826781305952</v>
      </c>
      <c r="EN89" s="29">
        <f ca="1">IF(O$11="x",Toimenpiteet!$E$115,BN89*(CN89/1000)+(Satokasvi!$E$28-Satokasvi!$E$7)+IF(O$8="x",Toimenpiteet!$E$29,0)+IF(O$9="x",Toimenpiteet!$E$60,0)+IF(O$10="x",Toimenpiteet!$E$88,0))/(1+$C$13)^EN$61</f>
        <v>174.00925704302492</v>
      </c>
      <c r="EO89" s="29">
        <f ca="1">IF(P$11="x",Toimenpiteet!$E$115,BO89*(CO89/1000)+(Satokasvi!$E$28-Satokasvi!$E$7)+IF(P$8="x",Toimenpiteet!$E$29,0)+IF(P$9="x",Toimenpiteet!$E$60,0)+IF(P$10="x",Toimenpiteet!$E$88,0))/(1+$C$13)^EO$61</f>
        <v>89.199642002969469</v>
      </c>
      <c r="EP89" s="29">
        <f ca="1">IF(Q$11="x",Toimenpiteet!$E$115,BP89*(CP89/1000)+(Satokasvi!$E$28-Satokasvi!$E$7)+IF(Q$8="x",Toimenpiteet!$E$29,0)+IF(Q$9="x",Toimenpiteet!$E$60,0)+IF(Q$10="x",Toimenpiteet!$E$88,0))/(1+$C$13)^EP$61</f>
        <v>268.62796993798275</v>
      </c>
      <c r="EQ89" s="29">
        <f ca="1">IF(R$11="x",Toimenpiteet!$E$115,BQ89*(CQ89/1000)+(Satokasvi!$E$28-Satokasvi!$E$7)+IF(R$8="x",Toimenpiteet!$E$29,0)+IF(R$9="x",Toimenpiteet!$E$60,0)+IF(R$10="x",Toimenpiteet!$E$88,0))/(1+$C$13)^EQ$61</f>
        <v>200.76987965784537</v>
      </c>
      <c r="ER89" s="29">
        <f ca="1">IF(S$11="x",Toimenpiteet!$E$115,BR89*(CR89/1000)+(Satokasvi!$E$28-Satokasvi!$E$7)+IF(S$8="x",Toimenpiteet!$E$29,0)+IF(S$9="x",Toimenpiteet!$E$60,0)+IF(S$10="x",Toimenpiteet!$E$88,0))/(1+$C$13)^ER$61</f>
        <v>298.0974013288415</v>
      </c>
      <c r="ES89" s="29">
        <f ca="1">IF(T$11="x",Toimenpiteet!$E$115,BS89*(CS89/1000)+(Satokasvi!$E$28-Satokasvi!$E$7)+IF(T$8="x",Toimenpiteet!$E$29,0)+IF(T$9="x",Toimenpiteet!$E$60,0)+IF(T$10="x",Toimenpiteet!$E$88,0))/(1+$C$13)^ES$61</f>
        <v>197.79007451086846</v>
      </c>
      <c r="ET89" s="29">
        <f ca="1">IF(U$11="x",Toimenpiteet!$E$115,BT89*(CT89/1000)+(Satokasvi!$E$28-Satokasvi!$E$7)+IF(U$8="x",Toimenpiteet!$E$29,0)+IF(U$9="x",Toimenpiteet!$E$60,0)+IF(U$10="x",Toimenpiteet!$E$88,0))/(1+$C$13)^ET$61</f>
        <v>204.90058085919372</v>
      </c>
      <c r="EU89" s="29">
        <f ca="1">IF(V$11="x",Toimenpiteet!$E$115,BU89*(CU89/1000)+(Satokasvi!$E$28-Satokasvi!$E$7)+IF(V$8="x",Toimenpiteet!$E$29,0)+IF(V$9="x",Toimenpiteet!$E$60,0)+IF(V$10="x",Toimenpiteet!$E$88,0))/(1+$C$13)^EU$61</f>
        <v>190.54662273920297</v>
      </c>
      <c r="EV89" s="29">
        <f ca="1">IF(W$11="x",Toimenpiteet!$E$115,BV89*(CV89/1000)+(Satokasvi!$E$28-Satokasvi!$E$7)+IF(W$8="x",Toimenpiteet!$E$29,0)+IF(W$9="x",Toimenpiteet!$E$60,0)+IF(W$10="x",Toimenpiteet!$E$88,0))/(1+$C$13)^EV$61</f>
        <v>173.35590804326375</v>
      </c>
      <c r="EW89" s="29">
        <f ca="1">IF(X$11="x",Toimenpiteet!$E$115,BW89*(CW89/1000)+(Satokasvi!$E$28-Satokasvi!$E$7)+IF(X$8="x",Toimenpiteet!$E$29,0)+IF(X$9="x",Toimenpiteet!$E$60,0)+IF(X$10="x",Toimenpiteet!$E$88,0))/(1+$C$13)^EW$61</f>
        <v>-118.93930095114123</v>
      </c>
      <c r="EX89" s="29">
        <f ca="1">IF(Y$11="x",Toimenpiteet!$E$115,BX89*(CX89/1000)+(Satokasvi!$E$28-Satokasvi!$E$7)+IF(Y$8="x",Toimenpiteet!$E$29,0)+IF(Y$9="x",Toimenpiteet!$E$60,0)+IF(Y$10="x",Toimenpiteet!$E$88,0))/(1+$C$13)^EX$61</f>
        <v>8.915290860317441</v>
      </c>
      <c r="EY89" s="29">
        <f ca="1">IF(Z$11="x",Toimenpiteet!$E$115,BY89*(CY89/1000)+(Satokasvi!$E$28-Satokasvi!$E$7)+IF(Z$8="x",Toimenpiteet!$E$29,0)+IF(Z$9="x",Toimenpiteet!$E$60,0)+IF(Z$10="x",Toimenpiteet!$E$88,0))/(1+$C$13)^EY$61</f>
        <v>168.42805771888018</v>
      </c>
      <c r="EZ89" s="29">
        <f ca="1">IF(AA$11="x",Toimenpiteet!$E$115,BZ89*(CZ89/1000)+(Satokasvi!$E$28-Satokasvi!$E$7)+IF(AA$8="x",Toimenpiteet!$E$29,0)+IF(AA$9="x",Toimenpiteet!$E$60,0)+IF(AA$10="x",Toimenpiteet!$E$88,0))/(1+$C$13)^EZ$61</f>
        <v>61.907343557002882</v>
      </c>
      <c r="FA89" s="29"/>
      <c r="FB89" s="29">
        <f t="shared" ca="1" si="48"/>
        <v>251.28071343525949</v>
      </c>
      <c r="FC89" s="29">
        <f t="shared" ca="1" si="49"/>
        <v>899.44798716311948</v>
      </c>
      <c r="FD89" s="29">
        <f t="shared" ca="1" si="50"/>
        <v>1110.9225384162971</v>
      </c>
      <c r="FE89" s="29">
        <f t="shared" ca="1" si="51"/>
        <v>1447.6354242715206</v>
      </c>
      <c r="FF89" s="29">
        <f t="shared" ca="1" si="52"/>
        <v>1534.8563267820616</v>
      </c>
      <c r="FG89" s="29">
        <f t="shared" ca="1" si="53"/>
        <v>1859.3838189052669</v>
      </c>
      <c r="FH89" s="29">
        <f t="shared" ca="1" si="54"/>
        <v>2185.6543876165724</v>
      </c>
      <c r="FI89" s="29">
        <f t="shared" ca="1" si="55"/>
        <v>2394.6621796365562</v>
      </c>
      <c r="FJ89" s="29">
        <f t="shared" ca="1" si="56"/>
        <v>2881.9405268088608</v>
      </c>
      <c r="FK89" s="29">
        <f t="shared" ca="1" si="57"/>
        <v>3283.7243505299407</v>
      </c>
      <c r="FL89" s="29">
        <f t="shared" ca="1" si="58"/>
        <v>3628.4004039143183</v>
      </c>
      <c r="FM89" s="29">
        <f t="shared" ca="1" si="59"/>
        <v>3758.7271497586407</v>
      </c>
      <c r="FN89" s="29">
        <f t="shared" ca="1" si="60"/>
        <v>3954.6617238411118</v>
      </c>
      <c r="FO89" s="29">
        <f t="shared" ca="1" si="61"/>
        <v>4037.8827771926472</v>
      </c>
      <c r="FP89" s="29">
        <f t="shared" ca="1" si="62"/>
        <v>4362.9450475556132</v>
      </c>
      <c r="FQ89" s="29">
        <f t="shared" ca="1" si="63"/>
        <v>4597.978595575667</v>
      </c>
      <c r="FR89" s="29">
        <f t="shared" ca="1" si="64"/>
        <v>4964.619523006897</v>
      </c>
      <c r="FS89" s="29">
        <f t="shared" ca="1" si="65"/>
        <v>5197.6281823608797</v>
      </c>
      <c r="FT89" s="29">
        <f t="shared" ca="1" si="66"/>
        <v>5441.1225680795624</v>
      </c>
      <c r="FU89" s="29">
        <f t="shared" ca="1" si="67"/>
        <v>5666.2715562963804</v>
      </c>
      <c r="FV89" s="29">
        <f t="shared" ca="1" si="68"/>
        <v>5869.2417481319353</v>
      </c>
      <c r="FW89" s="29">
        <f t="shared" ca="1" si="69"/>
        <v>5680.8385553133221</v>
      </c>
      <c r="FX89" s="29">
        <f t="shared" ca="1" si="70"/>
        <v>5664.8449225996665</v>
      </c>
      <c r="FY89" s="29">
        <f t="shared" ca="1" si="71"/>
        <v>5863.7192112403818</v>
      </c>
      <c r="FZ89" s="29">
        <f t="shared" ca="1" si="72"/>
        <v>5920.4416211230409</v>
      </c>
      <c r="GA89" s="29"/>
      <c r="GB89" s="29">
        <f t="shared" ca="1" si="73"/>
        <v>215.0423937118189</v>
      </c>
      <c r="GC89" s="29">
        <f t="shared" ca="1" si="74"/>
        <v>721.86827132734641</v>
      </c>
      <c r="GD89" s="29">
        <f t="shared" ca="1" si="23"/>
        <v>911.62541539915105</v>
      </c>
      <c r="GE89" s="29">
        <f t="shared" ca="1" si="24"/>
        <v>1195.7623757658528</v>
      </c>
      <c r="GF89" s="29">
        <f t="shared" ca="1" si="25"/>
        <v>1296.2274502259886</v>
      </c>
      <c r="GG89" s="29">
        <f t="shared" ca="1" si="26"/>
        <v>1572.5003450351144</v>
      </c>
      <c r="GH89" s="29">
        <f t="shared" ca="1" si="27"/>
        <v>1849.0692191289861</v>
      </c>
      <c r="GI89" s="29">
        <f t="shared" ca="1" si="28"/>
        <v>2037.2801231114108</v>
      </c>
      <c r="GJ89" s="29">
        <f t="shared" ca="1" si="29"/>
        <v>2431.9128574913316</v>
      </c>
      <c r="GK89" s="29">
        <f t="shared" ca="1" si="30"/>
        <v>2761.9172212458716</v>
      </c>
      <c r="GL89" s="29">
        <f t="shared" ca="1" si="31"/>
        <v>3048.4737563420767</v>
      </c>
      <c r="GM89" s="29">
        <f t="shared" ca="1" si="32"/>
        <v>3174.4320241551363</v>
      </c>
      <c r="GN89" s="29">
        <f t="shared" ca="1" si="33"/>
        <v>3348.4412811981611</v>
      </c>
      <c r="GO89" s="29">
        <f t="shared" ca="1" si="34"/>
        <v>3437.6409232011306</v>
      </c>
      <c r="GP89" s="29">
        <f t="shared" ca="1" si="35"/>
        <v>3706.2688931391135</v>
      </c>
      <c r="GQ89" s="29">
        <f t="shared" ca="1" si="36"/>
        <v>3907.0387727969587</v>
      </c>
      <c r="GR89" s="29">
        <f t="shared" ca="1" si="37"/>
        <v>4205.1361741258006</v>
      </c>
      <c r="GS89" s="29">
        <f t="shared" ca="1" si="38"/>
        <v>4402.9262486366688</v>
      </c>
      <c r="GT89" s="29">
        <f t="shared" ca="1" si="39"/>
        <v>4607.8268294958625</v>
      </c>
      <c r="GU89" s="29">
        <f t="shared" ca="1" si="40"/>
        <v>4798.3734522350651</v>
      </c>
      <c r="GV89" s="29">
        <f t="shared" ca="1" si="41"/>
        <v>4971.7293602783284</v>
      </c>
      <c r="GW89" s="29">
        <f t="shared" ca="1" si="42"/>
        <v>4852.790059327187</v>
      </c>
      <c r="GX89" s="29">
        <f t="shared" ca="1" si="43"/>
        <v>4861.7053501875043</v>
      </c>
      <c r="GY89" s="29">
        <f t="shared" ca="1" si="44"/>
        <v>5030.1334079063845</v>
      </c>
      <c r="GZ89" s="29">
        <f t="shared" ca="1" si="45"/>
        <v>5092.0407514633871</v>
      </c>
      <c r="HA89" s="29"/>
      <c r="HB89" s="29">
        <f t="shared" ca="1" si="76"/>
        <v>3283.7243505299407</v>
      </c>
      <c r="HC89" s="29">
        <f t="shared" ca="1" si="75"/>
        <v>2761.9172212458716</v>
      </c>
      <c r="HD89" s="5"/>
      <c r="HE89" s="29">
        <f t="shared" si="82"/>
        <v>-0.5</v>
      </c>
      <c r="HF89" s="29">
        <f>$HF$76</f>
        <v>0.10000000000000002</v>
      </c>
      <c r="HG89" s="14">
        <f>IF(C$11="x",0,Satokasvi!$H$6*(1+$HE89)*(1+_xlfn.XLOOKUP($HF89,$HF$67:$HF$76,HG$67:HG$76)))</f>
        <v>1767.5</v>
      </c>
      <c r="HH89" s="27">
        <f>IF(D$11="x",0,Satokasvi!$H$6*(1+$HE89)*(1+_xlfn.XLOOKUP($HF89,$HF$67:$HF$76,HH$67:HH$76)))</f>
        <v>1785</v>
      </c>
      <c r="HI89" s="27">
        <f>IF(E$11="x",0,Satokasvi!$H$6*(1+$HE89)*(1+_xlfn.XLOOKUP($HF89,$HF$67:$HF$76,HI$67:HI$76)))</f>
        <v>1802.5</v>
      </c>
      <c r="HJ89" s="27">
        <f>IF(F$11="x",0,Satokasvi!$H$6*(1+$HE89)*(1+_xlfn.XLOOKUP($HF89,$HF$67:$HF$76,HJ$67:HJ$76)))</f>
        <v>1820</v>
      </c>
      <c r="HK89" s="27">
        <f>IF(G$11="x",0,Satokasvi!$H$6*(1+$HE89)*(1+_xlfn.XLOOKUP($HF89,$HF$67:$HF$76,HK$67:HK$76)))</f>
        <v>1837.5</v>
      </c>
      <c r="HL89" s="27">
        <f>IF(H$11="x",0,Satokasvi!$H$6*(1+$HE89)*(1+_xlfn.XLOOKUP($HF89,$HF$67:$HF$76,HL$67:HL$76)))</f>
        <v>1855</v>
      </c>
      <c r="HM89" s="27">
        <f>IF(I$11="x",0,Satokasvi!$H$6*(1+$HE89)*(1+_xlfn.XLOOKUP($HF89,$HF$67:$HF$76,HM$67:HM$76)))</f>
        <v>1872.5</v>
      </c>
      <c r="HN89" s="27">
        <f>IF(J$11="x",0,Satokasvi!$H$6*(1+$HE89)*(1+_xlfn.XLOOKUP($HF89,$HF$67:$HF$76,HN$67:HN$76)))</f>
        <v>1890.0000000000002</v>
      </c>
      <c r="HO89" s="27">
        <f>IF(K$11="x",0,Satokasvi!$H$6*(1+$HE89)*(1+_xlfn.XLOOKUP($HF89,$HF$67:$HF$76,HO$67:HO$76)))</f>
        <v>1907.5000000000002</v>
      </c>
      <c r="HP89" s="27">
        <f>IF(L$11="x",0,Satokasvi!$H$6*(1+$HE89)*(1+_xlfn.XLOOKUP($HF89,$HF$67:$HF$76,HP$67:HP$76)))</f>
        <v>1925.0000000000002</v>
      </c>
      <c r="HQ89" s="27">
        <f>IF(M$11="x",0,Satokasvi!$H$6*(1+$HE89)*(1+_xlfn.XLOOKUP($HF89,$HF$67:$HF$76,HQ$67:HQ$76)))</f>
        <v>1925.0000000000002</v>
      </c>
      <c r="HR89" s="27">
        <f>IF(N$11="x",0,Satokasvi!$H$6*(1+$HE89)*(1+_xlfn.XLOOKUP($HF89,$HF$67:$HF$76,HR$67:HR$76)))</f>
        <v>1925.0000000000002</v>
      </c>
      <c r="HS89" s="27">
        <f>IF(O$11="x",0,Satokasvi!$H$6*(1+$HE89)*(1+_xlfn.XLOOKUP($HF89,$HF$67:$HF$76,HS$67:HS$76)))</f>
        <v>1925.0000000000002</v>
      </c>
      <c r="HT89" s="27">
        <f>IF(P$11="x",0,Satokasvi!$H$6*(1+$HE89)*(1+_xlfn.XLOOKUP($HF89,$HF$67:$HF$76,HT$67:HT$76)))</f>
        <v>1925.0000000000002</v>
      </c>
      <c r="HU89" s="27">
        <f>IF(Q$11="x",0,Satokasvi!$H$6*(1+$HE89)*(1+_xlfn.XLOOKUP($HF89,$HF$67:$HF$76,HU$67:HU$76)))</f>
        <v>1925.0000000000002</v>
      </c>
      <c r="HV89" s="27">
        <f>IF(R$11="x",0,Satokasvi!$H$6*(1+$HE89)*(1+_xlfn.XLOOKUP($HF89,$HF$67:$HF$76,HV$67:HV$76)))</f>
        <v>1925.0000000000002</v>
      </c>
      <c r="HW89" s="27">
        <f>IF(S$11="x",0,Satokasvi!$H$6*(1+$HE89)*(1+_xlfn.XLOOKUP($HF89,$HF$67:$HF$76,HW$67:HW$76)))</f>
        <v>1925.0000000000002</v>
      </c>
      <c r="HX89" s="27">
        <f>IF(T$11="x",0,Satokasvi!$H$6*(1+$HE89)*(1+_xlfn.XLOOKUP($HF89,$HF$67:$HF$76,HX$67:HX$76)))</f>
        <v>1925.0000000000002</v>
      </c>
      <c r="HY89" s="27">
        <f>IF(U$11="x",0,Satokasvi!$H$6*(1+$HE89)*(1+_xlfn.XLOOKUP($HF89,$HF$67:$HF$76,HY$67:HY$76)))</f>
        <v>1925.0000000000002</v>
      </c>
      <c r="HZ89" s="27">
        <f>IF(V$11="x",0,Satokasvi!$H$6*(1+$HE89)*(1+_xlfn.XLOOKUP($HF89,$HF$67:$HF$76,HZ$67:HZ$76)))</f>
        <v>1925.0000000000002</v>
      </c>
      <c r="IA89" s="27">
        <f>IF(W$11="x",0,Satokasvi!$H$6*(1+$HE89)*(1+_xlfn.XLOOKUP($HF89,$HF$67:$HF$76,IA$67:IA$76)))</f>
        <v>1925.0000000000002</v>
      </c>
      <c r="IB89" s="27">
        <f>IF(X$11="x",0,Satokasvi!$H$6*(1+$HE89)*(1+_xlfn.XLOOKUP($HF89,$HF$67:$HF$76,IB$67:IB$76)))</f>
        <v>1925.0000000000002</v>
      </c>
      <c r="IC89" s="27">
        <f>IF(Y$11="x",0,Satokasvi!$H$6*(1+$HE89)*(1+_xlfn.XLOOKUP($HF89,$HF$67:$HF$76,IC$67:IC$76)))</f>
        <v>1925.0000000000002</v>
      </c>
      <c r="ID89" s="27">
        <f>IF(Z$11="x",0,Satokasvi!$H$6*(1+$HE89)*(1+_xlfn.XLOOKUP($HF89,$HF$67:$HF$76,ID$67:ID$76)))</f>
        <v>1925.0000000000002</v>
      </c>
      <c r="IE89" s="27">
        <f>IF(AA$11="x",0,Satokasvi!$H$6*(1+$HE89)*(1+_xlfn.XLOOKUP($HF89,$HF$67:$HF$76,IE$67:IE$76)))</f>
        <v>1925.0000000000002</v>
      </c>
    </row>
    <row r="90" spans="2:239">
      <c r="B90" s="11">
        <f t="shared" ca="1" si="81"/>
        <v>0.23888739001045778</v>
      </c>
      <c r="C90" s="11">
        <f t="shared" ca="1" si="81"/>
        <v>0.74215501315337029</v>
      </c>
      <c r="D90" s="11">
        <f t="shared" ca="1" si="81"/>
        <v>3.4105773396669092E-2</v>
      </c>
      <c r="E90" s="11">
        <f t="shared" ca="1" si="81"/>
        <v>0.86487770201466785</v>
      </c>
      <c r="F90" s="11">
        <f t="shared" ca="1" si="81"/>
        <v>0.33597750646950786</v>
      </c>
      <c r="G90" s="11">
        <f t="shared" ca="1" si="81"/>
        <v>0.4413091936322624</v>
      </c>
      <c r="H90" s="11">
        <f t="shared" ca="1" si="81"/>
        <v>0.26864013267267972</v>
      </c>
      <c r="I90" s="11">
        <f t="shared" ca="1" si="81"/>
        <v>0.87664685583476021</v>
      </c>
      <c r="J90" s="11">
        <f t="shared" ca="1" si="81"/>
        <v>0.68586159685871517</v>
      </c>
      <c r="K90" s="11">
        <f t="shared" ca="1" si="81"/>
        <v>0.24010400698052925</v>
      </c>
      <c r="L90" s="11">
        <f t="shared" ca="1" si="81"/>
        <v>0.85329140639284728</v>
      </c>
      <c r="M90" s="11">
        <f t="shared" ca="1" si="81"/>
        <v>0.13289618224186028</v>
      </c>
      <c r="N90" s="11">
        <f t="shared" ca="1" si="81"/>
        <v>0.31645439387261631</v>
      </c>
      <c r="O90" s="11">
        <f t="shared" ca="1" si="81"/>
        <v>0.54577561777544603</v>
      </c>
      <c r="P90" s="11">
        <f t="shared" ca="1" si="81"/>
        <v>0.56587755408135576</v>
      </c>
      <c r="Q90" s="11">
        <f t="shared" ca="1" si="81"/>
        <v>0.70025281554603658</v>
      </c>
      <c r="R90" s="11">
        <f t="shared" ca="1" si="80"/>
        <v>0.73528685554515705</v>
      </c>
      <c r="S90" s="11">
        <f t="shared" ca="1" si="80"/>
        <v>0.37620421773865675</v>
      </c>
      <c r="T90" s="11">
        <f t="shared" ca="1" si="80"/>
        <v>0.38484919205968859</v>
      </c>
      <c r="U90" s="11">
        <f t="shared" ca="1" si="80"/>
        <v>0.33163301155031466</v>
      </c>
      <c r="V90" s="11">
        <f t="shared" ca="1" si="80"/>
        <v>0.75534212051396132</v>
      </c>
      <c r="W90" s="11">
        <f t="shared" ca="1" si="80"/>
        <v>0.94651241926449481</v>
      </c>
      <c r="X90" s="11">
        <f t="shared" ca="1" si="80"/>
        <v>9.5400707327093381E-2</v>
      </c>
      <c r="Y90" s="11">
        <f t="shared" ca="1" si="80"/>
        <v>0.99477397031037895</v>
      </c>
      <c r="Z90" s="11">
        <f t="shared" ca="1" si="80"/>
        <v>0.11744140141420478</v>
      </c>
      <c r="AB90" s="5">
        <f ca="1">_xlfn.NORM.INV(B90,Satokasvi!$H$8,Satokasvi!$I$8)*_xlfn.BINOM.INV(1,(1-Satokasvi!$H$15),B90)</f>
        <v>3322.5284787296882</v>
      </c>
      <c r="AC90" s="5">
        <f ca="1">_xlfn.NORM.INV(C90,Satokasvi!$H$8,Satokasvi!$I$8)*_xlfn.BINOM.INV(1,(1-Satokasvi!$H$15),C90)</f>
        <v>3662.5008700129229</v>
      </c>
      <c r="AD90" s="5">
        <f ca="1">_xlfn.NORM.INV(D90,Satokasvi!$H$8,Satokasvi!$I$8)*_xlfn.BINOM.INV(1,(1-Satokasvi!$H$15),D90)</f>
        <v>0</v>
      </c>
      <c r="AE90" s="5">
        <f ca="1">_xlfn.NORM.INV(E90,Satokasvi!$H$8,Satokasvi!$I$8)*_xlfn.BINOM.INV(1,(1-Satokasvi!$H$15),E90)</f>
        <v>3775.624863368575</v>
      </c>
      <c r="AF90" s="5">
        <f ca="1">_xlfn.NORM.INV(F90,Satokasvi!$H$8,Satokasvi!$I$8)*_xlfn.BINOM.INV(1,(1-Satokasvi!$H$15),F90)</f>
        <v>3394.133401631424</v>
      </c>
      <c r="AG90" s="5">
        <f ca="1">_xlfn.NORM.INV(G90,Satokasvi!$H$8,Satokasvi!$I$8)*_xlfn.BINOM.INV(1,(1-Satokasvi!$H$15),G90)</f>
        <v>3463.087308055005</v>
      </c>
      <c r="AH90" s="5">
        <f ca="1">_xlfn.NORM.INV(H90,Satokasvi!$H$8,Satokasvi!$I$8)*_xlfn.BINOM.INV(1,(1-Satokasvi!$H$15),H90)</f>
        <v>3345.767260195119</v>
      </c>
      <c r="AI90" s="5">
        <f ca="1">_xlfn.NORM.INV(I90,Satokasvi!$H$8,Satokasvi!$I$8)*_xlfn.BINOM.INV(1,(1-Satokasvi!$H$15),I90)</f>
        <v>3789.5966602474941</v>
      </c>
      <c r="AJ90" s="5">
        <f ca="1">_xlfn.NORM.INV(J90,Satokasvi!$H$8,Satokasvi!$I$8)*_xlfn.BINOM.INV(1,(1-Satokasvi!$H$15),J90)</f>
        <v>3621.0384203168519</v>
      </c>
      <c r="AK90" s="5">
        <f ca="1">_xlfn.NORM.INV(K90,Satokasvi!$H$8,Satokasvi!$I$8)*_xlfn.BINOM.INV(1,(1-Satokasvi!$H$15),K90)</f>
        <v>3323.5079904119461</v>
      </c>
      <c r="AL90" s="5">
        <f ca="1">_xlfn.NORM.INV(L90,Satokasvi!$H$8,Satokasvi!$I$8)*_xlfn.BINOM.INV(1,(1-Satokasvi!$H$15),L90)</f>
        <v>3762.6636866018885</v>
      </c>
      <c r="AM90" s="5">
        <f ca="1">_xlfn.NORM.INV(M90,Satokasvi!$H$8,Satokasvi!$I$8)*_xlfn.BINOM.INV(1,(1-Satokasvi!$H$15),M90)</f>
        <v>3221.7988529798295</v>
      </c>
      <c r="AN90" s="5">
        <f ca="1">_xlfn.NORM.INV(N90,Satokasvi!$H$8,Satokasvi!$I$8)*_xlfn.BINOM.INV(1,(1-Satokasvi!$H$15),N90)</f>
        <v>3380.5908189332872</v>
      </c>
      <c r="AO90" s="5">
        <f ca="1">_xlfn.NORM.INV(O90,Satokasvi!$H$8,Satokasvi!$I$8)*_xlfn.BINOM.INV(1,(1-Satokasvi!$H$15),O90)</f>
        <v>3528.7488511593187</v>
      </c>
      <c r="AP90" s="5">
        <f ca="1">_xlfn.NORM.INV(P90,Satokasvi!$H$8,Satokasvi!$I$8)*_xlfn.BINOM.INV(1,(1-Satokasvi!$H$15),P90)</f>
        <v>3541.4720633508555</v>
      </c>
      <c r="AQ90" s="5">
        <f ca="1">_xlfn.NORM.INV(Q90,Satokasvi!$H$8,Satokasvi!$I$8)*_xlfn.BINOM.INV(1,(1-Satokasvi!$H$15),Q90)</f>
        <v>3631.2819437880225</v>
      </c>
      <c r="AR90" s="5">
        <f ca="1">_xlfn.NORM.INV(R90,Satokasvi!$H$8,Satokasvi!$I$8)*_xlfn.BINOM.INV(1,(1-Satokasvi!$H$15),R90)</f>
        <v>3657.2205084645511</v>
      </c>
      <c r="AS90" s="5">
        <f ca="1">_xlfn.NORM.INV(S90,Satokasvi!$H$8,Satokasvi!$I$8)*_xlfn.BINOM.INV(1,(1-Satokasvi!$H$15),S90)</f>
        <v>3421.133688803126</v>
      </c>
      <c r="AT90" s="5">
        <f ca="1">_xlfn.NORM.INV(T90,Satokasvi!$H$8,Satokasvi!$I$8)*_xlfn.BINOM.INV(1,(1-Satokasvi!$H$15),T90)</f>
        <v>3426.8076385408935</v>
      </c>
      <c r="AU90" s="5">
        <f ca="1">_xlfn.NORM.INV(U90,Satokasvi!$H$8,Satokasvi!$I$8)*_xlfn.BINOM.INV(1,(1-Satokasvi!$H$15),U90)</f>
        <v>3391.1479030482387</v>
      </c>
      <c r="AV90" s="5">
        <f ca="1">_xlfn.NORM.INV(V90,Satokasvi!$H$8,Satokasvi!$I$8)*_xlfn.BINOM.INV(1,(1-Satokasvi!$H$15),V90)</f>
        <v>3672.84938127326</v>
      </c>
      <c r="AW90" s="5">
        <f ca="1">_xlfn.NORM.INV(W90,Satokasvi!$H$8,Satokasvi!$I$8)*_xlfn.BINOM.INV(1,(1-Satokasvi!$H$15),W90)</f>
        <v>3902.9848108271926</v>
      </c>
      <c r="AX90" s="5">
        <f ca="1">_xlfn.NORM.INV(X90,Satokasvi!$H$8,Satokasvi!$I$8)*_xlfn.BINOM.INV(1,(1-Satokasvi!$H$15),X90)</f>
        <v>3172.9470012018396</v>
      </c>
      <c r="AY90" s="5">
        <f ca="1">_xlfn.NORM.INV(Y90,Satokasvi!$H$8,Satokasvi!$I$8)*_xlfn.BINOM.INV(1,(1-Satokasvi!$H$15),Y90)</f>
        <v>4140.1258889977298</v>
      </c>
      <c r="AZ90" s="5">
        <f ca="1">_xlfn.NORM.INV(Z90,Satokasvi!$H$8,Satokasvi!$I$8)*_xlfn.BINOM.INV(1,(1-Satokasvi!$H$15),Z90)</f>
        <v>3203.0313403343944</v>
      </c>
      <c r="BB90" s="5">
        <f ca="1">IF(C$11="x",0,_xlfn.NORM.INV(B90,Satokasvi!$H$8,Satokasvi!$I$8)*IF(C$8="x",(1+Toimenpiteet!$C$7),1)*IF(C$9="x",(1+Toimenpiteet!$C$34),1)*(1+C$30)*_xlfn.BINOM.INV(1,(1-(Satokasvi!$H$15*(1+C$41))),B90))</f>
        <v>2408.9660482181735</v>
      </c>
      <c r="BC90" s="5">
        <f ca="1">IF(D$11="x",0,_xlfn.NORM.INV(C90,Satokasvi!$H$8,Satokasvi!$I$8)*IF(D$8="x",(1+Toimenpiteet!$C$7),1)*IF(D$9="x",(1+Toimenpiteet!$C$34),1)*(1+D$30)*_xlfn.BINOM.INV(1,(1-(Satokasvi!$H$15*(1+D$41))),C90))</f>
        <v>2673.9186351790349</v>
      </c>
      <c r="BD90" s="5">
        <f ca="1">IF(E$11="x",0,_xlfn.NORM.INV(D90,Satokasvi!$H$8,Satokasvi!$I$8)*IF(E$8="x",(1+Toimenpiteet!$C$7),1)*IF(E$9="x",(1+Toimenpiteet!$C$34),1)*(1+E$30)*_xlfn.BINOM.INV(1,(1-(Satokasvi!$H$15*(1+E$41))),D90))</f>
        <v>0</v>
      </c>
      <c r="BE90" s="5">
        <f ca="1">IF(F$11="x",0,_xlfn.NORM.INV(E90,Satokasvi!$H$8,Satokasvi!$I$8)*IF(F$8="x",(1+Toimenpiteet!$C$7),1)*IF(F$9="x",(1+Toimenpiteet!$C$34),1)*(1+F$30)*_xlfn.BINOM.INV(1,(1-(Satokasvi!$H$15*(1+F$41))),E90))</f>
        <v>2794.566498870885</v>
      </c>
      <c r="BF90" s="5">
        <f ca="1">IF(G$11="x",0,_xlfn.NORM.INV(F90,Satokasvi!$H$8,Satokasvi!$I$8)*IF(G$8="x",(1+Toimenpiteet!$C$7),1)*IF(G$9="x",(1+Toimenpiteet!$C$34),1)*(1+G$30)*_xlfn.BINOM.INV(1,(1-(Satokasvi!$H$15*(1+G$41))),F90))</f>
        <v>2529.3082108957374</v>
      </c>
      <c r="BG90" s="5">
        <f ca="1">IF(H$11="x",0,_xlfn.NORM.INV(G90,Satokasvi!$H$8,Satokasvi!$I$8)*IF(H$8="x",(1+Toimenpiteet!$C$7),1)*IF(H$9="x",(1+Toimenpiteet!$C$34),1)*(1+H$30)*_xlfn.BINOM.INV(1,(1-(Satokasvi!$H$15*(1+H$41))),G90))</f>
        <v>2580.6926619625901</v>
      </c>
      <c r="BH90" s="5">
        <f ca="1">IF(I$11="x",0,_xlfn.NORM.INV(H90,Satokasvi!$H$8,Satokasvi!$I$8)*IF(I$8="x",(1+Toimenpiteet!$C$7),1)*IF(I$9="x",(1+Toimenpiteet!$C$34),1)*(1+I$30)*_xlfn.BINOM.INV(1,(1-(Satokasvi!$H$15*(1+I$41))),H90))</f>
        <v>2493.2657622974025</v>
      </c>
      <c r="BI90" s="5">
        <f ca="1">IF(J$11="x",0,_xlfn.NORM.INV(I90,Satokasvi!$H$8,Satokasvi!$I$8)*IF(J$8="x",(1+Toimenpiteet!$C$7),1)*IF(J$9="x",(1+Toimenpiteet!$C$34),1)*(1+J$30)*_xlfn.BINOM.INV(1,(1-(Satokasvi!$H$15*(1+J$41))),I90))</f>
        <v>2824.0074312164329</v>
      </c>
      <c r="BJ90" s="5">
        <f ca="1">IF(K$11="x",0,_xlfn.NORM.INV(J90,Satokasvi!$H$8,Satokasvi!$I$8)*IF(K$8="x",(1+Toimenpiteet!$C$7),1)*IF(K$9="x",(1+Toimenpiteet!$C$34),1)*(1+K$30)*_xlfn.BINOM.INV(1,(1-(Satokasvi!$H$15*(1+K$41))),J90))</f>
        <v>2698.3978308201176</v>
      </c>
      <c r="BK90" s="5">
        <f ca="1">IF(L$11="x",0,_xlfn.NORM.INV(K90,Satokasvi!$H$8,Satokasvi!$I$8)*IF(L$8="x",(1+Toimenpiteet!$C$7),1)*IF(L$9="x",(1+Toimenpiteet!$C$34),1)*(1+L$30)*_xlfn.BINOM.INV(1,(1-(Satokasvi!$H$15*(1+L$41))),K90))</f>
        <v>2476.6781544549822</v>
      </c>
      <c r="BL90" s="5">
        <f ca="1">IF(M$11="x",0,_xlfn.NORM.INV(L90,Satokasvi!$H$8,Satokasvi!$I$8)*IF(M$8="x",(1+Toimenpiteet!$C$7),1)*IF(M$9="x",(1+Toimenpiteet!$C$34),1)*(1+M$30)*_xlfn.BINOM.INV(1,(1-(Satokasvi!$H$15*(1+M$41))),L90))</f>
        <v>2803.9369792557272</v>
      </c>
      <c r="BM90" s="5">
        <f ca="1">IF(N$11="x",0,_xlfn.NORM.INV(M90,Satokasvi!$H$8,Satokasvi!$I$8)*IF(N$8="x",(1+Toimenpiteet!$C$7),1)*IF(N$9="x",(1+Toimenpiteet!$C$34),1)*(1+N$30)*_xlfn.BINOM.INV(1,(1-(Satokasvi!$H$15*(1+N$41))),M90))</f>
        <v>2400.8845052405691</v>
      </c>
      <c r="BN90" s="5">
        <f ca="1">IF(O$11="x",0,_xlfn.NORM.INV(N90,Satokasvi!$H$8,Satokasvi!$I$8)*IF(O$8="x",(1+Toimenpiteet!$C$7),1)*IF(O$9="x",(1+Toimenpiteet!$C$34),1)*(1+O$30)*_xlfn.BINOM.INV(1,(1-(Satokasvi!$H$15*(1+O$41))),N90))</f>
        <v>2519.2162782690862</v>
      </c>
      <c r="BO90" s="5">
        <f ca="1">IF(P$11="x",0,_xlfn.NORM.INV(O90,Satokasvi!$H$8,Satokasvi!$I$8)*IF(P$8="x",(1+Toimenpiteet!$C$7),1)*IF(P$9="x",(1+Toimenpiteet!$C$34),1)*(1+P$30)*_xlfn.BINOM.INV(1,(1-(Satokasvi!$H$15*(1+P$41))),O90))</f>
        <v>2629.6236438839246</v>
      </c>
      <c r="BP90" s="5">
        <f ca="1">IF(Q$11="x",0,_xlfn.NORM.INV(P90,Satokasvi!$H$8,Satokasvi!$I$8)*IF(Q$8="x",(1+Toimenpiteet!$C$7),1)*IF(Q$9="x",(1+Toimenpiteet!$C$34),1)*(1+Q$30)*_xlfn.BINOM.INV(1,(1-(Satokasvi!$H$15*(1+Q$41))),P90))</f>
        <v>2639.1049816090576</v>
      </c>
      <c r="BQ90" s="5">
        <f ca="1">IF(R$11="x",0,_xlfn.NORM.INV(Q90,Satokasvi!$H$8,Satokasvi!$I$8)*IF(R$8="x",(1+Toimenpiteet!$C$7),1)*IF(R$9="x",(1+Toimenpiteet!$C$34),1)*(1+R$30)*_xlfn.BINOM.INV(1,(1-(Satokasvi!$H$15*(1+R$41))),Q90))</f>
        <v>2706.0313045108346</v>
      </c>
      <c r="BR90" s="5">
        <f ca="1">IF(S$11="x",0,_xlfn.NORM.INV(R90,Satokasvi!$H$8,Satokasvi!$I$8)*IF(S$8="x",(1+Toimenpiteet!$C$7),1)*IF(S$9="x",(1+Toimenpiteet!$C$34),1)*(1+S$30)*_xlfn.BINOM.INV(1,(1-(Satokasvi!$H$15*(1+S$41))),R90))</f>
        <v>2725.3607229077834</v>
      </c>
      <c r="BS90" s="5">
        <f ca="1">IF(T$11="x",0,_xlfn.NORM.INV(S90,Satokasvi!$H$8,Satokasvi!$I$8)*IF(T$8="x",(1+Toimenpiteet!$C$7),1)*IF(T$9="x",(1+Toimenpiteet!$C$34),1)*(1+T$30)*_xlfn.BINOM.INV(1,(1-(Satokasvi!$H$15*(1+T$41))),S90))</f>
        <v>2549.4288248960897</v>
      </c>
      <c r="BT90" s="5">
        <f ca="1">IF(U$11="x",0,_xlfn.NORM.INV(T90,Satokasvi!$H$8,Satokasvi!$I$8)*IF(U$8="x",(1+Toimenpiteet!$C$7),1)*IF(U$9="x",(1+Toimenpiteet!$C$34),1)*(1+U$30)*_xlfn.BINOM.INV(1,(1-(Satokasvi!$H$15*(1+U$41))),T90))</f>
        <v>2553.6570522406741</v>
      </c>
      <c r="BU90" s="5">
        <f ca="1">IF(V$11="x",0,_xlfn.NORM.INV(U90,Satokasvi!$H$8,Satokasvi!$I$8)*IF(V$8="x",(1+Toimenpiteet!$C$7),1)*IF(V$9="x",(1+Toimenpiteet!$C$34),1)*(1+V$30)*_xlfn.BINOM.INV(1,(1-(Satokasvi!$H$15*(1+V$41))),U90))</f>
        <v>2527.0834173515473</v>
      </c>
      <c r="BV90" s="5">
        <f ca="1">IF(W$11="x",0,_xlfn.NORM.INV(V90,Satokasvi!$H$8,Satokasvi!$I$8)*IF(W$8="x",(1+Toimenpiteet!$C$7),1)*IF(W$9="x",(1+Toimenpiteet!$C$34),1)*(1+W$30)*_xlfn.BINOM.INV(1,(1-(Satokasvi!$H$15*(1+W$41))),V90))</f>
        <v>2737.0073589248332</v>
      </c>
      <c r="BW90" s="5">
        <f ca="1">IF(X$11="x",0,_xlfn.NORM.INV(W90,Satokasvi!$H$8,Satokasvi!$I$8)*IF(X$8="x",(1+Toimenpiteet!$C$7),1)*IF(X$9="x",(1+Toimenpiteet!$C$34),1)*(1+X$30)*_xlfn.BINOM.INV(1,(1-(Satokasvi!$H$15*(1+X$41))),W90))</f>
        <v>2908.504281028424</v>
      </c>
      <c r="BX90" s="5">
        <f ca="1">IF(Y$11="x",0,_xlfn.NORM.INV(X90,Satokasvi!$H$8,Satokasvi!$I$8)*IF(Y$8="x",(1+Toimenpiteet!$C$7),1)*IF(Y$9="x",(1+Toimenpiteet!$C$34),1)*(1+Y$30)*_xlfn.BINOM.INV(1,(1-(Satokasvi!$H$15*(1+Y$41))),X90))</f>
        <v>2364.4801052956109</v>
      </c>
      <c r="BY90" s="5">
        <f ca="1">IF(Z$11="x",0,_xlfn.NORM.INV(Y90,Satokasvi!$H$8,Satokasvi!$I$8)*IF(Z$8="x",(1+Toimenpiteet!$C$7),1)*IF(Z$9="x",(1+Toimenpiteet!$C$34),1)*(1+Z$30)*_xlfn.BINOM.INV(1,(1-(Satokasvi!$H$15*(1+Z$41))),Y90))</f>
        <v>3085.2218124811084</v>
      </c>
      <c r="BZ90" s="5">
        <f ca="1">IF(AA$11="x",0,_xlfn.NORM.INV(Z90,Satokasvi!$H$8,Satokasvi!$I$8)*IF(AA$8="x",(1+Toimenpiteet!$C$7),1)*IF(AA$9="x",(1+Toimenpiteet!$C$34),1)*(1+AA$30)*_xlfn.BINOM.INV(1,(1-(Satokasvi!$H$15*(1+AA$41))),Z90))</f>
        <v>2386.8989548171908</v>
      </c>
      <c r="CB90" s="27">
        <f ca="1">_xlfn.NORM.INV(RAND(),Satokasvi!$H$13,Satokasvi!$I$13)</f>
        <v>181.07098868996604</v>
      </c>
      <c r="CC90" s="27">
        <f ca="1">_xlfn.NORM.INV(RAND(),Satokasvi!$H$13,Satokasvi!$I$13)</f>
        <v>206.45317192017939</v>
      </c>
      <c r="CD90" s="27">
        <f ca="1">_xlfn.NORM.INV(RAND(),Satokasvi!$H$13,Satokasvi!$I$13)</f>
        <v>215.87485557497615</v>
      </c>
      <c r="CE90" s="27">
        <f ca="1">_xlfn.NORM.INV(RAND(),Satokasvi!$H$13,Satokasvi!$I$13)</f>
        <v>214.24335458972297</v>
      </c>
      <c r="CF90" s="27">
        <f ca="1">_xlfn.NORM.INV(RAND(),Satokasvi!$H$13,Satokasvi!$I$13)</f>
        <v>269.58679602658992</v>
      </c>
      <c r="CG90" s="27">
        <f ca="1">_xlfn.NORM.INV(RAND(),Satokasvi!$H$13,Satokasvi!$I$13)</f>
        <v>248.8146009694118</v>
      </c>
      <c r="CH90" s="27">
        <f ca="1">_xlfn.NORM.INV(RAND(),Satokasvi!$H$13,Satokasvi!$I$13)</f>
        <v>199.52313413929659</v>
      </c>
      <c r="CI90" s="27">
        <f ca="1">_xlfn.NORM.INV(RAND(),Satokasvi!$H$13,Satokasvi!$I$13)</f>
        <v>172.72742629923226</v>
      </c>
      <c r="CJ90" s="27">
        <f ca="1">_xlfn.NORM.INV(RAND(),Satokasvi!$H$13,Satokasvi!$I$13)</f>
        <v>166.86179539027142</v>
      </c>
      <c r="CK90" s="27">
        <f ca="1">_xlfn.NORM.INV(RAND(),Satokasvi!$H$13,Satokasvi!$I$13)</f>
        <v>170.14047960240359</v>
      </c>
      <c r="CL90" s="27">
        <f ca="1">_xlfn.NORM.INV(RAND(),Satokasvi!$H$13,Satokasvi!$I$13)</f>
        <v>238.86583525530943</v>
      </c>
      <c r="CM90" s="27">
        <f ca="1">_xlfn.NORM.INV(RAND(),Satokasvi!$H$13,Satokasvi!$I$13)</f>
        <v>222.72141372077513</v>
      </c>
      <c r="CN90" s="27">
        <f ca="1">_xlfn.NORM.INV(RAND(),Satokasvi!$H$13,Satokasvi!$I$13)</f>
        <v>217.19602765832485</v>
      </c>
      <c r="CO90" s="27">
        <f ca="1">_xlfn.NORM.INV(RAND(),Satokasvi!$H$13,Satokasvi!$I$13)</f>
        <v>179.08306454022551</v>
      </c>
      <c r="CP90" s="27">
        <f ca="1">_xlfn.NORM.INV(RAND(),Satokasvi!$H$13,Satokasvi!$I$13)</f>
        <v>253.01186720739838</v>
      </c>
      <c r="CQ90" s="27">
        <f ca="1">_xlfn.NORM.INV(RAND(),Satokasvi!$H$13,Satokasvi!$I$13)</f>
        <v>162.09816017361652</v>
      </c>
      <c r="CR90" s="27">
        <f ca="1">_xlfn.NORM.INV(RAND(),Satokasvi!$H$13,Satokasvi!$I$13)</f>
        <v>206.9099643118723</v>
      </c>
      <c r="CS90" s="27">
        <f ca="1">_xlfn.NORM.INV(RAND(),Satokasvi!$H$13,Satokasvi!$I$13)</f>
        <v>233.08838131595186</v>
      </c>
      <c r="CT90" s="27">
        <f ca="1">_xlfn.NORM.INV(RAND(),Satokasvi!$H$13,Satokasvi!$I$13)</f>
        <v>142.20346849797741</v>
      </c>
      <c r="CU90" s="27">
        <f ca="1">_xlfn.NORM.INV(RAND(),Satokasvi!$H$13,Satokasvi!$I$13)</f>
        <v>151.44925230788505</v>
      </c>
      <c r="CV90" s="27">
        <f ca="1">_xlfn.NORM.INV(RAND(),Satokasvi!$H$13,Satokasvi!$I$13)</f>
        <v>250.22442958402658</v>
      </c>
      <c r="CW90" s="27">
        <f ca="1">_xlfn.NORM.INV(RAND(),Satokasvi!$H$13,Satokasvi!$I$13)</f>
        <v>259.71991617771812</v>
      </c>
      <c r="CX90" s="27">
        <f ca="1">_xlfn.NORM.INV(RAND(),Satokasvi!$H$13,Satokasvi!$I$13)</f>
        <v>213.78522204075247</v>
      </c>
      <c r="CY90" s="27">
        <f ca="1">_xlfn.NORM.INV(RAND(),Satokasvi!$H$13,Satokasvi!$I$13)</f>
        <v>294.50581505792377</v>
      </c>
      <c r="CZ90" s="27">
        <f ca="1">_xlfn.NORM.INV(RAND(),Satokasvi!$H$13,Satokasvi!$I$13)</f>
        <v>159.0528980915314</v>
      </c>
      <c r="DB90" s="29">
        <f ca="1">(AB90*(CB90/1000)+(Satokasvi!$E$28-Satokasvi!$E$7))/(1+$C$13)^DB$61</f>
        <v>233.60535591665382</v>
      </c>
      <c r="DC90" s="29">
        <f ca="1">(AC90*(CC90/1000)+(Satokasvi!$E$28-Satokasvi!$E$7))/(1+$C$13)^DC$61</f>
        <v>372.45256082060945</v>
      </c>
      <c r="DD90" s="29">
        <f ca="1">(AD90*(CD90/1000)+(Satokasvi!$E$28-Satokasvi!$E$7))/(1+$C$13)^DD$61</f>
        <v>-330.3661390264906</v>
      </c>
      <c r="DE90" s="29">
        <f ca="1">(AE90*(CE90/1000)+(Satokasvi!$E$28-Satokasvi!$E$7))/(1+$C$13)^DE$61</f>
        <v>397.95560232038343</v>
      </c>
      <c r="DF90" s="29">
        <f ca="1">(AF90*(CF90/1000)+(Satokasvi!$E$28-Satokasvi!$E$7))/(1+$C$13)^DF$61</f>
        <v>477.89695406340763</v>
      </c>
      <c r="DG90" s="29">
        <f ca="1">(AG90*(CG90/1000)+(Satokasvi!$E$28-Satokasvi!$E$7))/(1+$C$13)^DG$61</f>
        <v>419.30046793706822</v>
      </c>
      <c r="DH90" s="29">
        <f ca="1">(AH90*(CH90/1000)+(Satokasvi!$E$28-Satokasvi!$E$7))/(1+$C$13)^DH$61</f>
        <v>249.25968302357134</v>
      </c>
      <c r="DI90" s="29">
        <f ca="1">(AI90*(CI90/1000)+(Satokasvi!$E$28-Satokasvi!$E$7))/(1+$C$13)^DI$61</f>
        <v>231.74472001670827</v>
      </c>
      <c r="DJ90" s="29">
        <f ca="1">(AJ90*(CJ90/1000)+(Satokasvi!$E$28-Satokasvi!$E$7))/(1+$C$13)^DJ$61</f>
        <v>186.40249125709465</v>
      </c>
      <c r="DK90" s="29">
        <f ca="1">(AK90*(CK90/1000)+(Satokasvi!$E$28-Satokasvi!$E$7))/(1+$C$13)^DK$61</f>
        <v>152.13985527201794</v>
      </c>
      <c r="DL90" s="29">
        <f ca="1">(AL90*(CL90/1000)+(Satokasvi!$E$28-Satokasvi!$E$7))/(1+$C$13)^DL$61</f>
        <v>388.49779337037643</v>
      </c>
      <c r="DM90" s="29">
        <f ca="1">(AM90*(CM90/1000)+(Satokasvi!$E$28-Satokasvi!$E$7))/(1+$C$13)^DM$61</f>
        <v>250.0865317243817</v>
      </c>
      <c r="DN90" s="29">
        <f ca="1">(AN90*(CN90/1000)+(Satokasvi!$E$28-Satokasvi!$E$7))/(1+$C$13)^DN$61</f>
        <v>254.16569847296469</v>
      </c>
      <c r="DO90" s="29">
        <f ca="1">(AO90*(CO90/1000)+(Satokasvi!$E$28-Satokasvi!$E$7))/(1+$C$13)^DO$61</f>
        <v>179.12270181814424</v>
      </c>
      <c r="DP90" s="29">
        <f ca="1">(AP90*(CP90/1000)+(Satokasvi!$E$28-Satokasvi!$E$7))/(1+$C$13)^DP$61</f>
        <v>343.41826004204717</v>
      </c>
      <c r="DQ90" s="29">
        <f ca="1">(AQ90*(CQ90/1000)+(Satokasvi!$E$28-Satokasvi!$E$7))/(1+$C$13)^DQ$61</f>
        <v>141.84782749893341</v>
      </c>
      <c r="DR90" s="29">
        <f ca="1">(AR90*(CR90/1000)+(Satokasvi!$E$28-Satokasvi!$E$7))/(1+$C$13)^DR$61</f>
        <v>239.41430363012839</v>
      </c>
      <c r="DS90" s="29">
        <f ca="1">(AS90*(CS90/1000)+(Satokasvi!$E$28-Satokasvi!$E$7))/(1+$C$13)^DS$61</f>
        <v>256.35458082019221</v>
      </c>
      <c r="DT90" s="29">
        <f ca="1">(AT90*(CT90/1000)+(Satokasvi!$E$28-Satokasvi!$E$7))/(1+$C$13)^DT$61</f>
        <v>72.029367594275897</v>
      </c>
      <c r="DU90" s="29">
        <f ca="1">(AU90*(CU90/1000)+(Satokasvi!$E$28-Satokasvi!$E$7))/(1+$C$13)^DU$61</f>
        <v>84.483619531903983</v>
      </c>
      <c r="DV90" s="29">
        <f ca="1">(AV90*(CV90/1000)+(Satokasvi!$E$28-Satokasvi!$E$7))/(1+$C$13)^DV$61</f>
        <v>299.9721925030106</v>
      </c>
      <c r="DW90" s="29">
        <f ca="1">(AW90*(CW90/1000)+(Satokasvi!$E$28-Satokasvi!$E$7))/(1+$C$13)^DW$61</f>
        <v>340.63030465511162</v>
      </c>
      <c r="DX90" s="29">
        <f ca="1">(AX90*(CX90/1000)+(Satokasvi!$E$28-Satokasvi!$E$7))/(1+$C$13)^DX$61</f>
        <v>160.78807662418129</v>
      </c>
      <c r="DY90" s="29">
        <f ca="1">(AY90*(CY90/1000)+(Satokasvi!$E$28-Satokasvi!$E$7))/(1+$C$13)^DY$61</f>
        <v>422.22237198246569</v>
      </c>
      <c r="DZ90" s="29">
        <f ca="1">(AZ90*(CZ90/1000)+(Satokasvi!$E$28-Satokasvi!$E$7))/(1+$C$13)^DZ$61</f>
        <v>70.901223695057439</v>
      </c>
      <c r="EB90" s="29">
        <f ca="1">IF(C$11="x",Toimenpiteet!$E$115,BB90*(CB90/1000)+(Satokasvi!$E$28-Satokasvi!$E$7)+IF(C$8="x",Toimenpiteet!$E$29,0)+IF(C$9="x",Toimenpiteet!$E$60,0)+IF(C$10="x",Toimenpiteet!$E$88,0))/(1+$C$13)^EB$61</f>
        <v>202.22705249652918</v>
      </c>
      <c r="EC90" s="29">
        <f ca="1">IF(D$11="x",Toimenpiteet!$E$115,BC90*(CC90/1000)+(Satokasvi!$E$28-Satokasvi!$E$7)+IF(D$8="x",Toimenpiteet!$E$29,0)+IF(D$9="x",Toimenpiteet!$E$60,0)+IF(D$10="x",Toimenpiteet!$E$88,0))/(1+$C$13)^EC$61</f>
        <v>305.53208001620209</v>
      </c>
      <c r="ED90" s="29">
        <f ca="1">IF(E$11="x",Toimenpiteet!$E$115,BD90*(CD90/1000)+(Satokasvi!$E$28-Satokasvi!$E$7)+IF(E$8="x",Toimenpiteet!$E$29,0)+IF(E$9="x",Toimenpiteet!$E$60,0)+IF(E$10="x",Toimenpiteet!$E$88,0))/(1+$C$13)^ED$61</f>
        <v>-208.56078416658505</v>
      </c>
      <c r="EE90" s="29">
        <f ca="1">IF(F$11="x",Toimenpiteet!$E$115,BE90*(CE90/1000)+(Satokasvi!$E$28-Satokasvi!$E$7)+IF(F$8="x",Toimenpiteet!$E$29,0)+IF(F$9="x",Toimenpiteet!$E$60,0)+IF(F$10="x",Toimenpiteet!$E$88,0))/(1+$C$13)^EE$61</f>
        <v>329.46636938555434</v>
      </c>
      <c r="EF90" s="29">
        <f ca="1">IF(G$11="x",Toimenpiteet!$E$115,BF90*(CF90/1000)+(Satokasvi!$E$28-Satokasvi!$E$7)+IF(G$8="x",Toimenpiteet!$E$29,0)+IF(G$9="x",Toimenpiteet!$E$60,0)+IF(G$10="x",Toimenpiteet!$E$88,0))/(1+$C$13)^EF$61</f>
        <v>391.59686807733198</v>
      </c>
      <c r="EG90" s="29">
        <f ca="1">IF(H$11="x",Toimenpiteet!$E$115,BG90*(CG90/1000)+(Satokasvi!$E$28-Satokasvi!$E$7)+IF(H$8="x",Toimenpiteet!$E$29,0)+IF(H$9="x",Toimenpiteet!$E$60,0)+IF(H$10="x",Toimenpiteet!$E$88,0))/(1+$C$13)^EG$61</f>
        <v>346.89771638561649</v>
      </c>
      <c r="EH90" s="29">
        <f ca="1">IF(I$11="x",Toimenpiteet!$E$115,BH90*(CH90/1000)+(Satokasvi!$E$28-Satokasvi!$E$7)+IF(I$8="x",Toimenpiteet!$E$29,0)+IF(I$9="x",Toimenpiteet!$E$60,0)+IF(I$10="x",Toimenpiteet!$E$88,0))/(1+$C$13)^EH$61</f>
        <v>219.18036207937229</v>
      </c>
      <c r="EI90" s="29">
        <f ca="1">IF(J$11="x",Toimenpiteet!$E$115,BI90*(CI90/1000)+(Satokasvi!$E$28-Satokasvi!$E$7)+IF(J$8="x",Toimenpiteet!$E$29,0)+IF(J$9="x",Toimenpiteet!$E$60,0)+IF(J$10="x",Toimenpiteet!$E$88,0))/(1+$C$13)^EI$61</f>
        <v>205.15446272558401</v>
      </c>
      <c r="EJ90" s="29">
        <f ca="1">IF(K$11="x",Toimenpiteet!$E$115,BJ90*(CJ90/1000)+(Satokasvi!$E$28-Satokasvi!$E$7)+IF(K$8="x",Toimenpiteet!$E$29,0)+IF(K$9="x",Toimenpiteet!$E$60,0)+IF(K$10="x",Toimenpiteet!$E$88,0))/(1+$C$13)^EJ$61</f>
        <v>170.42004655190624</v>
      </c>
      <c r="EK90" s="29">
        <f ca="1">IF(L$11="x",Toimenpiteet!$E$115,BK90*(CK90/1000)+(Satokasvi!$E$28-Satokasvi!$E$7)+IF(L$8="x",Toimenpiteet!$E$29,0)+IF(L$9="x",Toimenpiteet!$E$60,0)+IF(L$10="x",Toimenpiteet!$E$88,0))/(1+$C$13)^EK$61</f>
        <v>143.9696784662994</v>
      </c>
      <c r="EL90" s="29">
        <f ca="1">IF(M$11="x",Toimenpiteet!$E$115,BL90*(CL90/1000)+(Satokasvi!$E$28-Satokasvi!$E$7)+IF(M$8="x",Toimenpiteet!$E$29,0)+IF(M$9="x",Toimenpiteet!$E$60,0)+IF(M$10="x",Toimenpiteet!$E$88,0))/(1+$C$13)^EL$61</f>
        <v>319.21249573377111</v>
      </c>
      <c r="EM90" s="29">
        <f ca="1">IF(N$11="x",Toimenpiteet!$E$115,BM90*(CM90/1000)+(Satokasvi!$E$28-Satokasvi!$E$7)+IF(N$8="x",Toimenpiteet!$E$29,0)+IF(N$9="x",Toimenpiteet!$E$60,0)+IF(N$10="x",Toimenpiteet!$E$88,0))/(1+$C$13)^EM$61</f>
        <v>215.20326025087979</v>
      </c>
      <c r="EN90" s="29">
        <f ca="1">IF(O$11="x",Toimenpiteet!$E$115,BN90*(CN90/1000)+(Satokasvi!$E$28-Satokasvi!$E$7)+IF(O$8="x",Toimenpiteet!$E$29,0)+IF(O$9="x",Toimenpiteet!$E$60,0)+IF(O$10="x",Toimenpiteet!$E$88,0))/(1+$C$13)^EN$61</f>
        <v>217.40309093882087</v>
      </c>
      <c r="EO90" s="29">
        <f ca="1">IF(P$11="x",Toimenpiteet!$E$115,BO90*(CO90/1000)+(Satokasvi!$E$28-Satokasvi!$E$7)+IF(P$8="x",Toimenpiteet!$E$29,0)+IF(P$9="x",Toimenpiteet!$E$60,0)+IF(P$10="x",Toimenpiteet!$E$88,0))/(1+$C$13)^EO$61</f>
        <v>160.66555044028649</v>
      </c>
      <c r="EP90" s="29">
        <f ca="1">IF(Q$11="x",Toimenpiteet!$E$115,BP90*(CP90/1000)+(Satokasvi!$E$28-Satokasvi!$E$7)+IF(Q$8="x",Toimenpiteet!$E$29,0)+IF(Q$9="x",Toimenpiteet!$E$60,0)+IF(Q$10="x",Toimenpiteet!$E$88,0))/(1+$C$13)^EP$61</f>
        <v>282.30685344683388</v>
      </c>
      <c r="EQ90" s="29">
        <f ca="1">IF(R$11="x",Toimenpiteet!$E$115,BQ90*(CQ90/1000)+(Satokasvi!$E$28-Satokasvi!$E$7)+IF(R$8="x",Toimenpiteet!$E$29,0)+IF(R$9="x",Toimenpiteet!$E$60,0)+IF(R$10="x",Toimenpiteet!$E$88,0))/(1+$C$13)^EQ$61</f>
        <v>131.32788072550647</v>
      </c>
      <c r="ER90" s="29">
        <f ca="1">IF(S$11="x",Toimenpiteet!$E$115,BR90*(CR90/1000)+(Satokasvi!$E$28-Satokasvi!$E$7)+IF(S$8="x",Toimenpiteet!$E$29,0)+IF(S$9="x",Toimenpiteet!$E$60,0)+IF(S$10="x",Toimenpiteet!$E$88,0))/(1+$C$13)^ER$61</f>
        <v>203.2881212722603</v>
      </c>
      <c r="ES90" s="29">
        <f ca="1">IF(T$11="x",Toimenpiteet!$E$115,BS90*(CS90/1000)+(Satokasvi!$E$28-Satokasvi!$E$7)+IF(T$8="x",Toimenpiteet!$E$29,0)+IF(T$9="x",Toimenpiteet!$E$60,0)+IF(T$10="x",Toimenpiteet!$E$88,0))/(1+$C$13)^ES$61</f>
        <v>215.1874551874875</v>
      </c>
      <c r="ET90" s="29">
        <f ca="1">IF(U$11="x",Toimenpiteet!$E$115,BT90*(CT90/1000)+(Satokasvi!$E$28-Satokasvi!$E$7)+IF(U$8="x",Toimenpiteet!$E$29,0)+IF(U$9="x",Toimenpiteet!$E$60,0)+IF(U$10="x",Toimenpiteet!$E$88,0))/(1+$C$13)^ET$61</f>
        <v>77.124849352885704</v>
      </c>
      <c r="EU90" s="29">
        <f ca="1">IF(V$11="x",Toimenpiteet!$E$115,BU90*(CU90/1000)+(Satokasvi!$E$28-Satokasvi!$E$7)+IF(V$8="x",Toimenpiteet!$E$29,0)+IF(V$9="x",Toimenpiteet!$E$60,0)+IF(V$10="x",Toimenpiteet!$E$88,0))/(1+$C$13)^EU$61</f>
        <v>85.72278999520519</v>
      </c>
      <c r="EV90" s="29">
        <f ca="1">IF(W$11="x",Toimenpiteet!$E$115,BV90*(CV90/1000)+(Satokasvi!$E$28-Satokasvi!$E$7)+IF(W$8="x",Toimenpiteet!$E$29,0)+IF(W$9="x",Toimenpiteet!$E$60,0)+IF(W$10="x",Toimenpiteet!$E$88,0))/(1+$C$13)^EV$61</f>
        <v>245.64179894065163</v>
      </c>
      <c r="EW90" s="29">
        <f ca="1">IF(X$11="x",Toimenpiteet!$E$115,BW90*(CW90/1000)+(Satokasvi!$E$28-Satokasvi!$E$7)+IF(X$8="x",Toimenpiteet!$E$29,0)+IF(X$9="x",Toimenpiteet!$E$60,0)+IF(X$10="x",Toimenpiteet!$E$88,0))/(1+$C$13)^EW$61</f>
        <v>275.29646136627861</v>
      </c>
      <c r="EX90" s="29">
        <f ca="1">IF(Y$11="x",Toimenpiteet!$E$115,BX90*(CX90/1000)+(Satokasvi!$E$28-Satokasvi!$E$7)+IF(Y$8="x",Toimenpiteet!$E$29,0)+IF(Y$9="x",Toimenpiteet!$E$60,0)+IF(Y$10="x",Toimenpiteet!$E$88,0))/(1+$C$13)^EX$61</f>
        <v>140.65302065887332</v>
      </c>
      <c r="EY90" s="29">
        <f ca="1">IF(Z$11="x",Toimenpiteet!$E$115,BY90*(CY90/1000)+(Satokasvi!$E$28-Satokasvi!$E$7)+IF(Z$8="x",Toimenpiteet!$E$29,0)+IF(Z$9="x",Toimenpiteet!$E$60,0)+IF(Z$10="x",Toimenpiteet!$E$88,0))/(1+$C$13)^EY$61</f>
        <v>334.86704942515235</v>
      </c>
      <c r="EZ90" s="29">
        <f ca="1">IF(AA$11="x",Toimenpiteet!$E$115,BZ90*(CZ90/1000)+(Satokasvi!$E$28-Satokasvi!$E$7)+IF(AA$8="x",Toimenpiteet!$E$29,0)+IF(AA$9="x",Toimenpiteet!$E$60,0)+IF(AA$10="x",Toimenpiteet!$E$88,0))/(1+$C$13)^EZ$61</f>
        <v>72.473395610002314</v>
      </c>
      <c r="FA90" s="29"/>
      <c r="FB90" s="29">
        <f t="shared" ca="1" si="48"/>
        <v>233.60535591665382</v>
      </c>
      <c r="FC90" s="29">
        <f t="shared" ca="1" si="49"/>
        <v>606.05791673726321</v>
      </c>
      <c r="FD90" s="29">
        <f t="shared" ca="1" si="50"/>
        <v>275.69177771077261</v>
      </c>
      <c r="FE90" s="29">
        <f t="shared" ca="1" si="51"/>
        <v>673.64738003115599</v>
      </c>
      <c r="FF90" s="29">
        <f t="shared" ca="1" si="52"/>
        <v>1151.5443340945635</v>
      </c>
      <c r="FG90" s="29">
        <f t="shared" ca="1" si="53"/>
        <v>1570.8448020316318</v>
      </c>
      <c r="FH90" s="29">
        <f t="shared" ca="1" si="54"/>
        <v>1820.1044850552032</v>
      </c>
      <c r="FI90" s="29">
        <f t="shared" ca="1" si="55"/>
        <v>2051.8492050719115</v>
      </c>
      <c r="FJ90" s="29">
        <f t="shared" ca="1" si="56"/>
        <v>2238.2516963290063</v>
      </c>
      <c r="FK90" s="29">
        <f t="shared" ca="1" si="57"/>
        <v>2390.3915516010243</v>
      </c>
      <c r="FL90" s="29">
        <f t="shared" ca="1" si="58"/>
        <v>2778.8893449714005</v>
      </c>
      <c r="FM90" s="29">
        <f t="shared" ca="1" si="59"/>
        <v>3028.9758766957821</v>
      </c>
      <c r="FN90" s="29">
        <f t="shared" ca="1" si="60"/>
        <v>3283.1415751687468</v>
      </c>
      <c r="FO90" s="29">
        <f t="shared" ca="1" si="61"/>
        <v>3462.2642769868912</v>
      </c>
      <c r="FP90" s="29">
        <f t="shared" ca="1" si="62"/>
        <v>3805.6825370289384</v>
      </c>
      <c r="FQ90" s="29">
        <f t="shared" ca="1" si="63"/>
        <v>3947.5303645278718</v>
      </c>
      <c r="FR90" s="29">
        <f t="shared" ca="1" si="64"/>
        <v>4186.9446681580002</v>
      </c>
      <c r="FS90" s="29">
        <f t="shared" ca="1" si="65"/>
        <v>4443.2992489781927</v>
      </c>
      <c r="FT90" s="29">
        <f t="shared" ca="1" si="66"/>
        <v>4515.3286165724685</v>
      </c>
      <c r="FU90" s="29">
        <f t="shared" ca="1" si="67"/>
        <v>4599.8122361043725</v>
      </c>
      <c r="FV90" s="29">
        <f t="shared" ca="1" si="68"/>
        <v>4899.7844286073832</v>
      </c>
      <c r="FW90" s="29">
        <f t="shared" ca="1" si="69"/>
        <v>5240.4147332624952</v>
      </c>
      <c r="FX90" s="29">
        <f t="shared" ca="1" si="70"/>
        <v>5401.2028098866767</v>
      </c>
      <c r="FY90" s="29">
        <f t="shared" ca="1" si="71"/>
        <v>5823.4251818691428</v>
      </c>
      <c r="FZ90" s="29">
        <f t="shared" ca="1" si="72"/>
        <v>5894.3264055642003</v>
      </c>
      <c r="GA90" s="29"/>
      <c r="GB90" s="29">
        <f t="shared" ca="1" si="73"/>
        <v>202.22705249652918</v>
      </c>
      <c r="GC90" s="29">
        <f t="shared" ca="1" si="74"/>
        <v>507.7591325127313</v>
      </c>
      <c r="GD90" s="29">
        <f t="shared" ca="1" si="23"/>
        <v>299.19834834614625</v>
      </c>
      <c r="GE90" s="29">
        <f t="shared" ca="1" si="24"/>
        <v>628.66471773170065</v>
      </c>
      <c r="GF90" s="29">
        <f t="shared" ca="1" si="25"/>
        <v>1020.2615858090326</v>
      </c>
      <c r="GG90" s="29">
        <f t="shared" ca="1" si="26"/>
        <v>1367.1593021946492</v>
      </c>
      <c r="GH90" s="29">
        <f t="shared" ca="1" si="27"/>
        <v>1586.3396642740215</v>
      </c>
      <c r="GI90" s="29">
        <f t="shared" ca="1" si="28"/>
        <v>1791.4941269996054</v>
      </c>
      <c r="GJ90" s="29">
        <f t="shared" ca="1" si="29"/>
        <v>1961.9141735515118</v>
      </c>
      <c r="GK90" s="29">
        <f t="shared" ca="1" si="30"/>
        <v>2105.883852017811</v>
      </c>
      <c r="GL90" s="29">
        <f t="shared" ca="1" si="31"/>
        <v>2425.096347751582</v>
      </c>
      <c r="GM90" s="29">
        <f t="shared" ca="1" si="32"/>
        <v>2640.2996080024618</v>
      </c>
      <c r="GN90" s="29">
        <f t="shared" ca="1" si="33"/>
        <v>2857.7026989412825</v>
      </c>
      <c r="GO90" s="29">
        <f t="shared" ca="1" si="34"/>
        <v>3018.3682493815691</v>
      </c>
      <c r="GP90" s="29">
        <f t="shared" ca="1" si="35"/>
        <v>3300.6751028284029</v>
      </c>
      <c r="GQ90" s="29">
        <f t="shared" ca="1" si="36"/>
        <v>3432.0029835539094</v>
      </c>
      <c r="GR90" s="29">
        <f t="shared" ca="1" si="37"/>
        <v>3635.2911048261699</v>
      </c>
      <c r="GS90" s="29">
        <f t="shared" ca="1" si="38"/>
        <v>3850.4785600136574</v>
      </c>
      <c r="GT90" s="29">
        <f t="shared" ca="1" si="39"/>
        <v>3927.603409366543</v>
      </c>
      <c r="GU90" s="29">
        <f t="shared" ca="1" si="40"/>
        <v>4013.3261993617484</v>
      </c>
      <c r="GV90" s="29">
        <f t="shared" ca="1" si="41"/>
        <v>4258.9679983023998</v>
      </c>
      <c r="GW90" s="29">
        <f t="shared" ca="1" si="42"/>
        <v>4534.2644596686787</v>
      </c>
      <c r="GX90" s="29">
        <f t="shared" ca="1" si="43"/>
        <v>4674.9174803275519</v>
      </c>
      <c r="GY90" s="29">
        <f t="shared" ca="1" si="44"/>
        <v>5009.7845297527037</v>
      </c>
      <c r="GZ90" s="29">
        <f t="shared" ca="1" si="45"/>
        <v>5082.2579253627064</v>
      </c>
      <c r="HA90" s="29"/>
      <c r="HB90" s="29">
        <f t="shared" ca="1" si="76"/>
        <v>2390.3915516010243</v>
      </c>
      <c r="HC90" s="29">
        <f t="shared" ca="1" si="75"/>
        <v>2105.883852017811</v>
      </c>
      <c r="HD90" s="5"/>
      <c r="HE90" s="29">
        <f>HE80+($BI$6-$BI$5)/9</f>
        <v>-0.3888888888888889</v>
      </c>
      <c r="HF90" s="29">
        <f>$HF$67</f>
        <v>-0.1</v>
      </c>
      <c r="HG90" s="14">
        <f>IF(C$11="x",0,Satokasvi!$H$6*(1+$HE90)*(1+_xlfn.XLOOKUP($HF90,$HF$67:$HF$76,HG$67:HG$76)))</f>
        <v>2117.5000000000005</v>
      </c>
      <c r="HH90" s="27">
        <f>IF(D$11="x",0,Satokasvi!$H$6*(1+$HE90)*(1+_xlfn.XLOOKUP($HF90,$HF$67:$HF$76,HH$67:HH$76)))</f>
        <v>2096.1111111111113</v>
      </c>
      <c r="HI90" s="27">
        <f>IF(E$11="x",0,Satokasvi!$H$6*(1+$HE90)*(1+_xlfn.XLOOKUP($HF90,$HF$67:$HF$76,HI$67:HI$76)))</f>
        <v>2074.7222222222226</v>
      </c>
      <c r="HJ90" s="27">
        <f>IF(F$11="x",0,Satokasvi!$H$6*(1+$HE90)*(1+_xlfn.XLOOKUP($HF90,$HF$67:$HF$76,HJ$67:HJ$76)))</f>
        <v>2053.3333333333335</v>
      </c>
      <c r="HK90" s="27">
        <f>IF(G$11="x",0,Satokasvi!$H$6*(1+$HE90)*(1+_xlfn.XLOOKUP($HF90,$HF$67:$HF$76,HK$67:HK$76)))</f>
        <v>2031.9444444444446</v>
      </c>
      <c r="HL90" s="27">
        <f>IF(H$11="x",0,Satokasvi!$H$6*(1+$HE90)*(1+_xlfn.XLOOKUP($HF90,$HF$67:$HF$76,HL$67:HL$76)))</f>
        <v>2010.5555555555557</v>
      </c>
      <c r="HM90" s="27">
        <f>IF(I$11="x",0,Satokasvi!$H$6*(1+$HE90)*(1+_xlfn.XLOOKUP($HF90,$HF$67:$HF$76,HM$67:HM$76)))</f>
        <v>1989.1666666666667</v>
      </c>
      <c r="HN90" s="27">
        <f>IF(J$11="x",0,Satokasvi!$H$6*(1+$HE90)*(1+_xlfn.XLOOKUP($HF90,$HF$67:$HF$76,HN$67:HN$76)))</f>
        <v>1967.7777777777781</v>
      </c>
      <c r="HO90" s="27">
        <f>IF(K$11="x",0,Satokasvi!$H$6*(1+$HE90)*(1+_xlfn.XLOOKUP($HF90,$HF$67:$HF$76,HO$67:HO$76)))</f>
        <v>1946.3888888888891</v>
      </c>
      <c r="HP90" s="27">
        <f>IF(L$11="x",0,Satokasvi!$H$6*(1+$HE90)*(1+_xlfn.XLOOKUP($HF90,$HF$67:$HF$76,HP$67:HP$76)))</f>
        <v>1925.0000000000002</v>
      </c>
      <c r="HQ90" s="27">
        <f>IF(M$11="x",0,Satokasvi!$H$6*(1+$HE90)*(1+_xlfn.XLOOKUP($HF90,$HF$67:$HF$76,HQ$67:HQ$76)))</f>
        <v>1925.0000000000002</v>
      </c>
      <c r="HR90" s="27">
        <f>IF(N$11="x",0,Satokasvi!$H$6*(1+$HE90)*(1+_xlfn.XLOOKUP($HF90,$HF$67:$HF$76,HR$67:HR$76)))</f>
        <v>1925.0000000000002</v>
      </c>
      <c r="HS90" s="27">
        <f>IF(O$11="x",0,Satokasvi!$H$6*(1+$HE90)*(1+_xlfn.XLOOKUP($HF90,$HF$67:$HF$76,HS$67:HS$76)))</f>
        <v>1925.0000000000002</v>
      </c>
      <c r="HT90" s="27">
        <f>IF(P$11="x",0,Satokasvi!$H$6*(1+$HE90)*(1+_xlfn.XLOOKUP($HF90,$HF$67:$HF$76,HT$67:HT$76)))</f>
        <v>1925.0000000000002</v>
      </c>
      <c r="HU90" s="27">
        <f>IF(Q$11="x",0,Satokasvi!$H$6*(1+$HE90)*(1+_xlfn.XLOOKUP($HF90,$HF$67:$HF$76,HU$67:HU$76)))</f>
        <v>1925.0000000000002</v>
      </c>
      <c r="HV90" s="27">
        <f>IF(R$11="x",0,Satokasvi!$H$6*(1+$HE90)*(1+_xlfn.XLOOKUP($HF90,$HF$67:$HF$76,HV$67:HV$76)))</f>
        <v>1925.0000000000002</v>
      </c>
      <c r="HW90" s="27">
        <f>IF(S$11="x",0,Satokasvi!$H$6*(1+$HE90)*(1+_xlfn.XLOOKUP($HF90,$HF$67:$HF$76,HW$67:HW$76)))</f>
        <v>1925.0000000000002</v>
      </c>
      <c r="HX90" s="27">
        <f>IF(T$11="x",0,Satokasvi!$H$6*(1+$HE90)*(1+_xlfn.XLOOKUP($HF90,$HF$67:$HF$76,HX$67:HX$76)))</f>
        <v>1925.0000000000002</v>
      </c>
      <c r="HY90" s="27">
        <f>IF(U$11="x",0,Satokasvi!$H$6*(1+$HE90)*(1+_xlfn.XLOOKUP($HF90,$HF$67:$HF$76,HY$67:HY$76)))</f>
        <v>1925.0000000000002</v>
      </c>
      <c r="HZ90" s="27">
        <f>IF(V$11="x",0,Satokasvi!$H$6*(1+$HE90)*(1+_xlfn.XLOOKUP($HF90,$HF$67:$HF$76,HZ$67:HZ$76)))</f>
        <v>1925.0000000000002</v>
      </c>
      <c r="IA90" s="27">
        <f>IF(W$11="x",0,Satokasvi!$H$6*(1+$HE90)*(1+_xlfn.XLOOKUP($HF90,$HF$67:$HF$76,IA$67:IA$76)))</f>
        <v>1925.0000000000002</v>
      </c>
      <c r="IB90" s="27">
        <f>IF(X$11="x",0,Satokasvi!$H$6*(1+$HE90)*(1+_xlfn.XLOOKUP($HF90,$HF$67:$HF$76,IB$67:IB$76)))</f>
        <v>1925.0000000000002</v>
      </c>
      <c r="IC90" s="27">
        <f>IF(Y$11="x",0,Satokasvi!$H$6*(1+$HE90)*(1+_xlfn.XLOOKUP($HF90,$HF$67:$HF$76,IC$67:IC$76)))</f>
        <v>1925.0000000000002</v>
      </c>
      <c r="ID90" s="27">
        <f>IF(Z$11="x",0,Satokasvi!$H$6*(1+$HE90)*(1+_xlfn.XLOOKUP($HF90,$HF$67:$HF$76,ID$67:ID$76)))</f>
        <v>1925.0000000000002</v>
      </c>
      <c r="IE90" s="27">
        <f>IF(AA$11="x",0,Satokasvi!$H$6*(1+$HE90)*(1+_xlfn.XLOOKUP($HF90,$HF$67:$HF$76,IE$67:IE$76)))</f>
        <v>1925.0000000000002</v>
      </c>
    </row>
    <row r="91" spans="2:239">
      <c r="B91" s="11">
        <f t="shared" ca="1" si="81"/>
        <v>0.87090131414973737</v>
      </c>
      <c r="C91" s="11">
        <f t="shared" ca="1" si="81"/>
        <v>7.9870292762827089E-2</v>
      </c>
      <c r="D91" s="11">
        <f t="shared" ca="1" si="81"/>
        <v>0.45888968080297854</v>
      </c>
      <c r="E91" s="11">
        <f t="shared" ca="1" si="81"/>
        <v>0.21995731631595361</v>
      </c>
      <c r="F91" s="11">
        <f t="shared" ca="1" si="81"/>
        <v>0.94593408311437976</v>
      </c>
      <c r="G91" s="11">
        <f t="shared" ca="1" si="81"/>
        <v>0.3754560954405014</v>
      </c>
      <c r="H91" s="11">
        <f t="shared" ca="1" si="81"/>
        <v>0.7733801661171904</v>
      </c>
      <c r="I91" s="11">
        <f t="shared" ca="1" si="81"/>
        <v>0.46777447217560986</v>
      </c>
      <c r="J91" s="11">
        <f t="shared" ca="1" si="81"/>
        <v>0.10376144445262281</v>
      </c>
      <c r="K91" s="11">
        <f t="shared" ca="1" si="81"/>
        <v>0.69942222514080443</v>
      </c>
      <c r="L91" s="11">
        <f t="shared" ca="1" si="81"/>
        <v>9.88477021253511E-2</v>
      </c>
      <c r="M91" s="11">
        <f t="shared" ca="1" si="81"/>
        <v>0.78334986413582441</v>
      </c>
      <c r="N91" s="11">
        <f t="shared" ca="1" si="81"/>
        <v>0.95193533104908223</v>
      </c>
      <c r="O91" s="11">
        <f t="shared" ca="1" si="81"/>
        <v>0.51204293456297745</v>
      </c>
      <c r="P91" s="11">
        <f t="shared" ca="1" si="81"/>
        <v>0.98250786080621488</v>
      </c>
      <c r="Q91" s="11">
        <f t="shared" ca="1" si="81"/>
        <v>0.5107614905111697</v>
      </c>
      <c r="R91" s="11">
        <f t="shared" ca="1" si="80"/>
        <v>0.29600139325403074</v>
      </c>
      <c r="S91" s="11">
        <f t="shared" ca="1" si="80"/>
        <v>0.36820523493570989</v>
      </c>
      <c r="T91" s="11">
        <f t="shared" ca="1" si="80"/>
        <v>0.5871067813319869</v>
      </c>
      <c r="U91" s="11">
        <f t="shared" ca="1" si="80"/>
        <v>0.46642835611351097</v>
      </c>
      <c r="V91" s="11">
        <f t="shared" ca="1" si="80"/>
        <v>0.46006379077987314</v>
      </c>
      <c r="W91" s="11">
        <f t="shared" ca="1" si="80"/>
        <v>6.8686679016932595E-2</v>
      </c>
      <c r="X91" s="11">
        <f t="shared" ca="1" si="80"/>
        <v>2.2535598461230433E-2</v>
      </c>
      <c r="Y91" s="11">
        <f t="shared" ca="1" si="80"/>
        <v>0.5674400983945701</v>
      </c>
      <c r="Z91" s="11">
        <f t="shared" ca="1" si="80"/>
        <v>0.26400769498820653</v>
      </c>
      <c r="AB91" s="5">
        <f ca="1">_xlfn.NORM.INV(B91,Satokasvi!$H$8,Satokasvi!$I$8)*_xlfn.BINOM.INV(1,(1-Satokasvi!$H$15),B91)</f>
        <v>3782.6655056038644</v>
      </c>
      <c r="AC91" s="5">
        <f ca="1">_xlfn.NORM.INV(C91,Satokasvi!$H$8,Satokasvi!$I$8)*_xlfn.BINOM.INV(1,(1-Satokasvi!$H$15),C91)</f>
        <v>3148.5138578939523</v>
      </c>
      <c r="AD91" s="5">
        <f ca="1">_xlfn.NORM.INV(D91,Satokasvi!$H$8,Satokasvi!$I$8)*_xlfn.BINOM.INV(1,(1-Satokasvi!$H$15),D91)</f>
        <v>3474.1921632834055</v>
      </c>
      <c r="AE91" s="5">
        <f ca="1">_xlfn.NORM.INV(E91,Satokasvi!$H$8,Satokasvi!$I$8)*_xlfn.BINOM.INV(1,(1-Satokasvi!$H$15),E91)</f>
        <v>3306.915655432012</v>
      </c>
      <c r="AF91" s="5">
        <f ca="1">_xlfn.NORM.INV(F91,Satokasvi!$H$8,Satokasvi!$I$8)*_xlfn.BINOM.INV(1,(1-Satokasvi!$H$15),F91)</f>
        <v>3901.6617412693618</v>
      </c>
      <c r="AG91" s="5">
        <f ca="1">_xlfn.NORM.INV(G91,Satokasvi!$H$8,Satokasvi!$I$8)*_xlfn.BINOM.INV(1,(1-Satokasvi!$H$15),G91)</f>
        <v>3420.6408010796163</v>
      </c>
      <c r="AH91" s="5">
        <f ca="1">_xlfn.NORM.INV(H91,Satokasvi!$H$8,Satokasvi!$I$8)*_xlfn.BINOM.INV(1,(1-Satokasvi!$H$15),H91)</f>
        <v>3687.5062418049456</v>
      </c>
      <c r="AI91" s="5">
        <f ca="1">_xlfn.NORM.INV(I91,Satokasvi!$H$8,Satokasvi!$I$8)*_xlfn.BINOM.INV(1,(1-Satokasvi!$H$15),I91)</f>
        <v>3479.7836335696002</v>
      </c>
      <c r="AJ91" s="5">
        <f ca="1">_xlfn.NORM.INV(J91,Satokasvi!$H$8,Satokasvi!$I$8)*_xlfn.BINOM.INV(1,(1-Satokasvi!$H$15),J91)</f>
        <v>3184.898465738956</v>
      </c>
      <c r="AK91" s="5">
        <f ca="1">_xlfn.NORM.INV(K91,Satokasvi!$H$8,Satokasvi!$I$8)*_xlfn.BINOM.INV(1,(1-Satokasvi!$H$15),K91)</f>
        <v>3630.6848737930363</v>
      </c>
      <c r="AL91" s="5">
        <f ca="1">_xlfn.NORM.INV(L91,Satokasvi!$H$8,Satokasvi!$I$8)*_xlfn.BINOM.INV(1,(1-Satokasvi!$H$15),L91)</f>
        <v>3177.9636860431215</v>
      </c>
      <c r="AM91" s="5">
        <f ca="1">_xlfn.NORM.INV(M91,Satokasvi!$H$8,Satokasvi!$I$8)*_xlfn.BINOM.INV(1,(1-Satokasvi!$H$15),M91)</f>
        <v>3695.8891748719993</v>
      </c>
      <c r="AN91" s="5">
        <f ca="1">_xlfn.NORM.INV(N91,Satokasvi!$H$8,Satokasvi!$I$8)*_xlfn.BINOM.INV(1,(1-Satokasvi!$H$15),N91)</f>
        <v>3915.9788489056891</v>
      </c>
      <c r="AO91" s="5">
        <f ca="1">_xlfn.NORM.INV(O91,Satokasvi!$H$8,Satokasvi!$I$8)*_xlfn.BINOM.INV(1,(1-Satokasvi!$H$15),O91)</f>
        <v>3507.5479366241484</v>
      </c>
      <c r="AP91" s="5">
        <f ca="1">_xlfn.NORM.INV(P91,Satokasvi!$H$8,Satokasvi!$I$8)*_xlfn.BINOM.INV(1,(1-Satokasvi!$H$15),P91)</f>
        <v>4027.1350816128447</v>
      </c>
      <c r="AQ91" s="5">
        <f ca="1">_xlfn.NORM.INV(Q91,Satokasvi!$H$8,Satokasvi!$I$8)*_xlfn.BINOM.INV(1,(1-Satokasvi!$H$15),Q91)</f>
        <v>3506.7445821605866</v>
      </c>
      <c r="AR91" s="5">
        <f ca="1">_xlfn.NORM.INV(R91,Satokasvi!$H$8,Satokasvi!$I$8)*_xlfn.BINOM.INV(1,(1-Satokasvi!$H$15),R91)</f>
        <v>3366.0160012704109</v>
      </c>
      <c r="AS91" s="5">
        <f ca="1">_xlfn.NORM.INV(S91,Satokasvi!$H$8,Satokasvi!$I$8)*_xlfn.BINOM.INV(1,(1-Satokasvi!$H$15),S91)</f>
        <v>3415.8473518001838</v>
      </c>
      <c r="AT91" s="5">
        <f ca="1">_xlfn.NORM.INV(T91,Satokasvi!$H$8,Satokasvi!$I$8)*_xlfn.BINOM.INV(1,(1-Satokasvi!$H$15),T91)</f>
        <v>3555.0271949035869</v>
      </c>
      <c r="AU91" s="5">
        <f ca="1">_xlfn.NORM.INV(U91,Satokasvi!$H$8,Satokasvi!$I$8)*_xlfn.BINOM.INV(1,(1-Satokasvi!$H$15),U91)</f>
        <v>3478.9372003406679</v>
      </c>
      <c r="AV91" s="5">
        <f ca="1">_xlfn.NORM.INV(V91,Satokasvi!$H$8,Satokasvi!$I$8)*_xlfn.BINOM.INV(1,(1-Satokasvi!$H$15),V91)</f>
        <v>3474.9317466127309</v>
      </c>
      <c r="AW91" s="5">
        <f ca="1">_xlfn.NORM.INV(W91,Satokasvi!$H$8,Satokasvi!$I$8)*_xlfn.BINOM.INV(1,(1-Satokasvi!$H$15),W91)</f>
        <v>3128.5890451567211</v>
      </c>
      <c r="AX91" s="5">
        <f ca="1">_xlfn.NORM.INV(X91,Satokasvi!$H$8,Satokasvi!$I$8)*_xlfn.BINOM.INV(1,(1-Satokasvi!$H$15),X91)</f>
        <v>0</v>
      </c>
      <c r="AY91" s="5">
        <f ca="1">_xlfn.NORM.INV(Y91,Satokasvi!$H$8,Satokasvi!$I$8)*_xlfn.BINOM.INV(1,(1-Satokasvi!$H$15),Y91)</f>
        <v>3542.4651386195246</v>
      </c>
      <c r="AZ91" s="5">
        <f ca="1">_xlfn.NORM.INV(Z91,Satokasvi!$H$8,Satokasvi!$I$8)*_xlfn.BINOM.INV(1,(1-Satokasvi!$H$15),Z91)</f>
        <v>3342.2403897575759</v>
      </c>
      <c r="BB91" s="5">
        <f ca="1">IF(C$11="x",0,_xlfn.NORM.INV(B91,Satokasvi!$H$8,Satokasvi!$I$8)*IF(C$8="x",(1+Toimenpiteet!$C$7),1)*IF(C$9="x",(1+Toimenpiteet!$C$34),1)*(1+C$30)*_xlfn.BINOM.INV(1,(1-(Satokasvi!$H$15*(1+C$41))),B91))</f>
        <v>2742.5837981830259</v>
      </c>
      <c r="BC91" s="5">
        <f ca="1">IF(D$11="x",0,_xlfn.NORM.INV(C91,Satokasvi!$H$8,Satokasvi!$I$8)*IF(D$8="x",(1+Toimenpiteet!$C$7),1)*IF(D$9="x",(1+Toimenpiteet!$C$34),1)*(1+D$30)*_xlfn.BINOM.INV(1,(1-(Satokasvi!$H$15*(1+D$41))),C91))</f>
        <v>2298.6669973712164</v>
      </c>
      <c r="BD91" s="5">
        <f ca="1">IF(E$11="x",0,_xlfn.NORM.INV(D91,Satokasvi!$H$8,Satokasvi!$I$8)*IF(E$8="x",(1+Toimenpiteet!$C$7),1)*IF(E$9="x",(1+Toimenpiteet!$C$34),1)*(1+E$30)*_xlfn.BINOM.INV(1,(1-(Satokasvi!$H$15*(1+E$41))),D91))</f>
        <v>2553.948143072897</v>
      </c>
      <c r="BE91" s="5">
        <f ca="1">IF(F$11="x",0,_xlfn.NORM.INV(E91,Satokasvi!$H$8,Satokasvi!$I$8)*IF(F$8="x",(1+Toimenpiteet!$C$7),1)*IF(F$9="x",(1+Toimenpiteet!$C$34),1)*(1+F$30)*_xlfn.BINOM.INV(1,(1-(Satokasvi!$H$15*(1+F$41))),E91))</f>
        <v>2447.6466915245587</v>
      </c>
      <c r="BF91" s="5">
        <f ca="1">IF(G$11="x",0,_xlfn.NORM.INV(F91,Satokasvi!$H$8,Satokasvi!$I$8)*IF(G$8="x",(1+Toimenpiteet!$C$7),1)*IF(G$9="x",(1+Toimenpiteet!$C$34),1)*(1+G$30)*_xlfn.BINOM.INV(1,(1-(Satokasvi!$H$15*(1+G$41))),F91))</f>
        <v>2907.5183295939282</v>
      </c>
      <c r="BG91" s="5">
        <f ca="1">IF(H$11="x",0,_xlfn.NORM.INV(G91,Satokasvi!$H$8,Satokasvi!$I$8)*IF(H$8="x",(1+Toimenpiteet!$C$7),1)*IF(H$9="x",(1+Toimenpiteet!$C$34),1)*(1+H$30)*_xlfn.BINOM.INV(1,(1-(Satokasvi!$H$15*(1+H$41))),G91))</f>
        <v>2549.0615249645302</v>
      </c>
      <c r="BH91" s="5">
        <f ca="1">IF(I$11="x",0,_xlfn.NORM.INV(H91,Satokasvi!$H$8,Satokasvi!$I$8)*IF(I$8="x",(1+Toimenpiteet!$C$7),1)*IF(I$9="x",(1+Toimenpiteet!$C$34),1)*(1+I$30)*_xlfn.BINOM.INV(1,(1-(Satokasvi!$H$15*(1+I$41))),H91))</f>
        <v>2747.9296513930458</v>
      </c>
      <c r="BI91" s="5">
        <f ca="1">IF(J$11="x",0,_xlfn.NORM.INV(I91,Satokasvi!$H$8,Satokasvi!$I$8)*IF(J$8="x",(1+Toimenpiteet!$C$7),1)*IF(J$9="x",(1+Toimenpiteet!$C$34),1)*(1+J$30)*_xlfn.BINOM.INV(1,(1-(Satokasvi!$H$15*(1+J$41))),I91))</f>
        <v>2593.1347637360659</v>
      </c>
      <c r="BJ91" s="5">
        <f ca="1">IF(K$11="x",0,_xlfn.NORM.INV(J91,Satokasvi!$H$8,Satokasvi!$I$8)*IF(K$8="x",(1+Toimenpiteet!$C$7),1)*IF(K$9="x",(1+Toimenpiteet!$C$34),1)*(1+K$30)*_xlfn.BINOM.INV(1,(1-(Satokasvi!$H$15*(1+K$41))),J91))</f>
        <v>2373.3863366686701</v>
      </c>
      <c r="BK91" s="5">
        <f ca="1">IF(L$11="x",0,_xlfn.NORM.INV(K91,Satokasvi!$H$8,Satokasvi!$I$8)*IF(L$8="x",(1+Toimenpiteet!$C$7),1)*IF(L$9="x",(1+Toimenpiteet!$C$34),1)*(1+L$30)*_xlfn.BINOM.INV(1,(1-(Satokasvi!$H$15*(1+L$41))),K91))</f>
        <v>2705.5863679505705</v>
      </c>
      <c r="BL91" s="5">
        <f ca="1">IF(M$11="x",0,_xlfn.NORM.INV(L91,Satokasvi!$H$8,Satokasvi!$I$8)*IF(M$8="x",(1+Toimenpiteet!$C$7),1)*IF(M$9="x",(1+Toimenpiteet!$C$34),1)*(1+M$30)*_xlfn.BINOM.INV(1,(1-(Satokasvi!$H$15*(1+M$41))),L91))</f>
        <v>2368.2185388393345</v>
      </c>
      <c r="BM91" s="5">
        <f ca="1">IF(N$11="x",0,_xlfn.NORM.INV(M91,Satokasvi!$H$8,Satokasvi!$I$8)*IF(N$8="x",(1+Toimenpiteet!$C$7),1)*IF(N$9="x",(1+Toimenpiteet!$C$34),1)*(1+N$30)*_xlfn.BINOM.INV(1,(1-(Satokasvi!$H$15*(1+N$41))),M91))</f>
        <v>2754.1766131146142</v>
      </c>
      <c r="BN91" s="5">
        <f ca="1">IF(O$11="x",0,_xlfn.NORM.INV(N91,Satokasvi!$H$8,Satokasvi!$I$8)*IF(O$8="x",(1+Toimenpiteet!$C$7),1)*IF(O$9="x",(1+Toimenpiteet!$C$34),1)*(1+O$30)*_xlfn.BINOM.INV(1,(1-(Satokasvi!$H$15*(1+O$41))),N91))</f>
        <v>2918.1874382045194</v>
      </c>
      <c r="BO91" s="5">
        <f ca="1">IF(P$11="x",0,_xlfn.NORM.INV(O91,Satokasvi!$H$8,Satokasvi!$I$8)*IF(P$8="x",(1+Toimenpiteet!$C$7),1)*IF(P$9="x",(1+Toimenpiteet!$C$34),1)*(1+P$30)*_xlfn.BINOM.INV(1,(1-(Satokasvi!$H$15*(1+P$41))),O91))</f>
        <v>2613.8247223723151</v>
      </c>
      <c r="BP91" s="5">
        <f ca="1">IF(Q$11="x",0,_xlfn.NORM.INV(P91,Satokasvi!$H$8,Satokasvi!$I$8)*IF(Q$8="x",(1+Toimenpiteet!$C$7),1)*IF(Q$9="x",(1+Toimenpiteet!$C$34),1)*(1+Q$30)*_xlfn.BINOM.INV(1,(1-(Satokasvi!$H$15*(1+Q$41))),P91))</f>
        <v>3001.0210628178916</v>
      </c>
      <c r="BQ91" s="5">
        <f ca="1">IF(R$11="x",0,_xlfn.NORM.INV(Q91,Satokasvi!$H$8,Satokasvi!$I$8)*IF(R$8="x",(1+Toimenpiteet!$C$7),1)*IF(R$9="x",(1+Toimenpiteet!$C$34),1)*(1+R$30)*_xlfn.BINOM.INV(1,(1-(Satokasvi!$H$15*(1+R$41))),Q91))</f>
        <v>2613.2260626260691</v>
      </c>
      <c r="BR91" s="5">
        <f ca="1">IF(S$11="x",0,_xlfn.NORM.INV(R91,Satokasvi!$H$8,Satokasvi!$I$8)*IF(S$8="x",(1+Toimenpiteet!$C$7),1)*IF(S$9="x",(1+Toimenpiteet!$C$34),1)*(1+S$30)*_xlfn.BINOM.INV(1,(1-(Satokasvi!$H$15*(1+S$41))),R91))</f>
        <v>2508.3551241467103</v>
      </c>
      <c r="BS91" s="5">
        <f ca="1">IF(T$11="x",0,_xlfn.NORM.INV(S91,Satokasvi!$H$8,Satokasvi!$I$8)*IF(T$8="x",(1+Toimenpiteet!$C$7),1)*IF(T$9="x",(1+Toimenpiteet!$C$34),1)*(1+T$30)*_xlfn.BINOM.INV(1,(1-(Satokasvi!$H$15*(1+T$41))),S91))</f>
        <v>2545.4894465614971</v>
      </c>
      <c r="BT91" s="5">
        <f ca="1">IF(U$11="x",0,_xlfn.NORM.INV(T91,Satokasvi!$H$8,Satokasvi!$I$8)*IF(U$8="x",(1+Toimenpiteet!$C$7),1)*IF(U$9="x",(1+Toimenpiteet!$C$34),1)*(1+U$30)*_xlfn.BINOM.INV(1,(1-(Satokasvi!$H$15*(1+U$41))),T91))</f>
        <v>2649.2062656421531</v>
      </c>
      <c r="BU91" s="5">
        <f ca="1">IF(V$11="x",0,_xlfn.NORM.INV(U91,Satokasvi!$H$8,Satokasvi!$I$8)*IF(V$8="x",(1+Toimenpiteet!$C$7),1)*IF(V$9="x",(1+Toimenpiteet!$C$34),1)*(1+V$30)*_xlfn.BINOM.INV(1,(1-(Satokasvi!$H$15*(1+V$41))),U91))</f>
        <v>2592.5040016938656</v>
      </c>
      <c r="BV91" s="5">
        <f ca="1">IF(W$11="x",0,_xlfn.NORM.INV(V91,Satokasvi!$H$8,Satokasvi!$I$8)*IF(W$8="x",(1+Toimenpiteet!$C$7),1)*IF(W$9="x",(1+Toimenpiteet!$C$34),1)*(1+W$30)*_xlfn.BINOM.INV(1,(1-(Satokasvi!$H$15*(1+W$41))),V91))</f>
        <v>2589.5191375758068</v>
      </c>
      <c r="BW91" s="5">
        <f ca="1">IF(X$11="x",0,_xlfn.NORM.INV(W91,Satokasvi!$H$8,Satokasvi!$I$8)*IF(X$8="x",(1+Toimenpiteet!$C$7),1)*IF(X$9="x",(1+Toimenpiteet!$C$34),1)*(1+X$30)*_xlfn.BINOM.INV(1,(1-(Satokasvi!$H$15*(1+X$41))),W91))</f>
        <v>2331.4245564507887</v>
      </c>
      <c r="BX91" s="5">
        <f ca="1">IF(Y$11="x",0,_xlfn.NORM.INV(X91,Satokasvi!$H$8,Satokasvi!$I$8)*IF(Y$8="x",(1+Toimenpiteet!$C$7),1)*IF(Y$9="x",(1+Toimenpiteet!$C$34),1)*(1+Y$30)*_xlfn.BINOM.INV(1,(1-(Satokasvi!$H$15*(1+Y$41))),X91))</f>
        <v>0</v>
      </c>
      <c r="BY91" s="5">
        <f ca="1">IF(Z$11="x",0,_xlfn.NORM.INV(Y91,Satokasvi!$H$8,Satokasvi!$I$8)*IF(Z$8="x",(1+Toimenpiteet!$C$7),1)*IF(Z$9="x",(1+Toimenpiteet!$C$34),1)*(1+Z$30)*_xlfn.BINOM.INV(1,(1-(Satokasvi!$H$15*(1+Z$41))),Y91))</f>
        <v>2639.8450212992698</v>
      </c>
      <c r="BZ91" s="5">
        <f ca="1">IF(AA$11="x",0,_xlfn.NORM.INV(Z91,Satokasvi!$H$8,Satokasvi!$I$8)*IF(AA$8="x",(1+Toimenpiteet!$C$7),1)*IF(AA$9="x",(1+Toimenpiteet!$C$34),1)*(1+AA$30)*_xlfn.BINOM.INV(1,(1-(Satokasvi!$H$15*(1+AA$41))),Z91))</f>
        <v>2490.6375384473454</v>
      </c>
      <c r="CB91" s="27">
        <f ca="1">_xlfn.NORM.INV(RAND(),Satokasvi!$H$13,Satokasvi!$I$13)</f>
        <v>236.45091726747484</v>
      </c>
      <c r="CC91" s="27">
        <f ca="1">_xlfn.NORM.INV(RAND(),Satokasvi!$H$13,Satokasvi!$I$13)</f>
        <v>168.43955381675659</v>
      </c>
      <c r="CD91" s="27">
        <f ca="1">_xlfn.NORM.INV(RAND(),Satokasvi!$H$13,Satokasvi!$I$13)</f>
        <v>256.50698658602579</v>
      </c>
      <c r="CE91" s="27">
        <f ca="1">_xlfn.NORM.INV(RAND(),Satokasvi!$H$13,Satokasvi!$I$13)</f>
        <v>111.71823322720833</v>
      </c>
      <c r="CF91" s="27">
        <f ca="1">_xlfn.NORM.INV(RAND(),Satokasvi!$H$13,Satokasvi!$I$13)</f>
        <v>155.79717960902553</v>
      </c>
      <c r="CG91" s="27">
        <f ca="1">_xlfn.NORM.INV(RAND(),Satokasvi!$H$13,Satokasvi!$I$13)</f>
        <v>162.10433514753132</v>
      </c>
      <c r="CH91" s="27">
        <f ca="1">_xlfn.NORM.INV(RAND(),Satokasvi!$H$13,Satokasvi!$I$13)</f>
        <v>77.202073441619959</v>
      </c>
      <c r="CI91" s="27">
        <f ca="1">_xlfn.NORM.INV(RAND(),Satokasvi!$H$13,Satokasvi!$I$13)</f>
        <v>115.63451352881077</v>
      </c>
      <c r="CJ91" s="27">
        <f ca="1">_xlfn.NORM.INV(RAND(),Satokasvi!$H$13,Satokasvi!$I$13)</f>
        <v>217.14911746516682</v>
      </c>
      <c r="CK91" s="27">
        <f ca="1">_xlfn.NORM.INV(RAND(),Satokasvi!$H$13,Satokasvi!$I$13)</f>
        <v>100.03108295858905</v>
      </c>
      <c r="CL91" s="27">
        <f ca="1">_xlfn.NORM.INV(RAND(),Satokasvi!$H$13,Satokasvi!$I$13)</f>
        <v>110.2681770725909</v>
      </c>
      <c r="CM91" s="27">
        <f ca="1">_xlfn.NORM.INV(RAND(),Satokasvi!$H$13,Satokasvi!$I$13)</f>
        <v>215.28102950712849</v>
      </c>
      <c r="CN91" s="27">
        <f ca="1">_xlfn.NORM.INV(RAND(),Satokasvi!$H$13,Satokasvi!$I$13)</f>
        <v>148.52056829562537</v>
      </c>
      <c r="CO91" s="27">
        <f ca="1">_xlfn.NORM.INV(RAND(),Satokasvi!$H$13,Satokasvi!$I$13)</f>
        <v>209.7372804814558</v>
      </c>
      <c r="CP91" s="27">
        <f ca="1">_xlfn.NORM.INV(RAND(),Satokasvi!$H$13,Satokasvi!$I$13)</f>
        <v>151.49854122124589</v>
      </c>
      <c r="CQ91" s="27">
        <f ca="1">_xlfn.NORM.INV(RAND(),Satokasvi!$H$13,Satokasvi!$I$13)</f>
        <v>205.5582982283542</v>
      </c>
      <c r="CR91" s="27">
        <f ca="1">_xlfn.NORM.INV(RAND(),Satokasvi!$H$13,Satokasvi!$I$13)</f>
        <v>222.15894914814973</v>
      </c>
      <c r="CS91" s="27">
        <f ca="1">_xlfn.NORM.INV(RAND(),Satokasvi!$H$13,Satokasvi!$I$13)</f>
        <v>188.29932565299407</v>
      </c>
      <c r="CT91" s="27">
        <f ca="1">_xlfn.NORM.INV(RAND(),Satokasvi!$H$13,Satokasvi!$I$13)</f>
        <v>282.41917750338217</v>
      </c>
      <c r="CU91" s="27">
        <f ca="1">_xlfn.NORM.INV(RAND(),Satokasvi!$H$13,Satokasvi!$I$13)</f>
        <v>250.46375049552256</v>
      </c>
      <c r="CV91" s="27">
        <f ca="1">_xlfn.NORM.INV(RAND(),Satokasvi!$H$13,Satokasvi!$I$13)</f>
        <v>273.81983917640173</v>
      </c>
      <c r="CW91" s="27">
        <f ca="1">_xlfn.NORM.INV(RAND(),Satokasvi!$H$13,Satokasvi!$I$13)</f>
        <v>245.30220687577622</v>
      </c>
      <c r="CX91" s="27">
        <f ca="1">_xlfn.NORM.INV(RAND(),Satokasvi!$H$13,Satokasvi!$I$13)</f>
        <v>143.24236515932418</v>
      </c>
      <c r="CY91" s="27">
        <f ca="1">_xlfn.NORM.INV(RAND(),Satokasvi!$H$13,Satokasvi!$I$13)</f>
        <v>212.56545863285845</v>
      </c>
      <c r="CZ91" s="27">
        <f ca="1">_xlfn.NORM.INV(RAND(),Satokasvi!$H$13,Satokasvi!$I$13)</f>
        <v>201.91461848960066</v>
      </c>
      <c r="DB91" s="29">
        <f ca="1">(AB91*(CB91/1000)+(Satokasvi!$E$28-Satokasvi!$E$7))/(1+$C$13)^DB$61</f>
        <v>517.87837720006814</v>
      </c>
      <c r="DC91" s="29">
        <f ca="1">(AC91*(CC91/1000)+(Satokasvi!$E$28-Satokasvi!$E$7))/(1+$C$13)^DC$61</f>
        <v>159.61378962157823</v>
      </c>
      <c r="DD91" s="29">
        <f ca="1">(AD91*(CD91/1000)+(Satokasvi!$E$28-Satokasvi!$E$7))/(1+$C$13)^DD$61</f>
        <v>485.16652615393633</v>
      </c>
      <c r="DE91" s="29">
        <f ca="1">(AE91*(CE91/1000)+(Satokasvi!$E$28-Satokasvi!$E$7))/(1+$C$13)^DE$61</f>
        <v>7.5012957528604813</v>
      </c>
      <c r="DF91" s="29">
        <f ca="1">(AF91*(CF91/1000)+(Satokasvi!$E$28-Satokasvi!$E$7))/(1+$C$13)^DF$61</f>
        <v>212.95041487688869</v>
      </c>
      <c r="DG91" s="29">
        <f ca="1">(AG91*(CG91/1000)+(Satokasvi!$E$28-Satokasvi!$E$7))/(1+$C$13)^DG$61</f>
        <v>162.05379228365356</v>
      </c>
      <c r="DH91" s="29">
        <f ca="1">(AH91*(CH91/1000)+(Satokasvi!$E$28-Satokasvi!$E$7))/(1+$C$13)^DH$61</f>
        <v>-62.052601042447783</v>
      </c>
      <c r="DI91" s="29">
        <f ca="1">(AI91*(CI91/1000)+(Satokasvi!$E$28-Satokasvi!$E$7))/(1+$C$13)^DI$61</f>
        <v>32.668191537968227</v>
      </c>
      <c r="DJ91" s="29">
        <f ca="1">(AJ91*(CJ91/1000)+(Satokasvi!$E$28-Satokasvi!$E$7))/(1+$C$13)^DJ$61</f>
        <v>253.37575537929163</v>
      </c>
      <c r="DK91" s="29">
        <f ca="1">(AK91*(CK91/1000)+(Satokasvi!$E$28-Satokasvi!$E$7))/(1+$C$13)^DK$61</f>
        <v>1.6231216766255749</v>
      </c>
      <c r="DL91" s="29">
        <f ca="1">(AL91*(CL91/1000)+(Satokasvi!$E$28-Satokasvi!$E$7))/(1+$C$13)^DL$61</f>
        <v>-7.6372481274429669</v>
      </c>
      <c r="DM91" s="29">
        <f ca="1">(AM91*(CM91/1000)+(Satokasvi!$E$28-Satokasvi!$E$7))/(1+$C$13)^DM$61</f>
        <v>304.8581501433693</v>
      </c>
      <c r="DN91" s="29">
        <f ca="1">(AN91*(CN91/1000)+(Satokasvi!$E$28-Satokasvi!$E$7))/(1+$C$13)^DN$61</f>
        <v>150.2201836106488</v>
      </c>
      <c r="DO91" s="29">
        <f ca="1">(AO91*(CO91/1000)+(Satokasvi!$E$28-Satokasvi!$E$7))/(1+$C$13)^DO$61</f>
        <v>247.6967542681007</v>
      </c>
      <c r="DP91" s="29">
        <f ca="1">(AP91*(CP91/1000)+(Satokasvi!$E$28-Satokasvi!$E$7))/(1+$C$13)^DP$61</f>
        <v>159.89107827990171</v>
      </c>
      <c r="DQ91" s="29">
        <f ca="1">(AQ91*(CQ91/1000)+(Satokasvi!$E$28-Satokasvi!$E$7))/(1+$C$13)^DQ$61</f>
        <v>224.2406709806186</v>
      </c>
      <c r="DR91" s="29">
        <f ca="1">(AR91*(CR91/1000)+(Satokasvi!$E$28-Satokasvi!$E$7))/(1+$C$13)^DR$61</f>
        <v>234.01466058094456</v>
      </c>
      <c r="DS91" s="29">
        <f ca="1">(AS91*(CS91/1000)+(Satokasvi!$E$28-Satokasvi!$E$7))/(1+$C$13)^DS$61</f>
        <v>165.76378790012993</v>
      </c>
      <c r="DT91" s="29">
        <f ca="1">(AT91*(CT91/1000)+(Satokasvi!$E$28-Satokasvi!$E$7))/(1+$C$13)^DT$61</f>
        <v>366.69839562769641</v>
      </c>
      <c r="DU91" s="29">
        <f ca="1">(AU91*(CU91/1000)+(Satokasvi!$E$28-Satokasvi!$E$7))/(1+$C$13)^DU$61</f>
        <v>282.56712495846347</v>
      </c>
      <c r="DV91" s="29">
        <f ca="1">(AV91*(CV91/1000)+(Satokasvi!$E$28-Satokasvi!$E$7))/(1+$C$13)^DV$61</f>
        <v>317.42567063657719</v>
      </c>
      <c r="DW91" s="29">
        <f ca="1">(AW91*(CW91/1000)+(Satokasvi!$E$28-Satokasvi!$E$7))/(1+$C$13)^DW$61</f>
        <v>212.12310113574509</v>
      </c>
      <c r="DX91" s="29">
        <f ca="1">(AX91*(CX91/1000)+(Satokasvi!$E$28-Satokasvi!$E$7))/(1+$C$13)^DX$61</f>
        <v>-182.91572118311976</v>
      </c>
      <c r="DY91" s="29">
        <f ca="1">(AY91*(CY91/1000)+(Satokasvi!$E$28-Satokasvi!$E$7))/(1+$C$13)^DY$61</f>
        <v>192.84084189133685</v>
      </c>
      <c r="DZ91" s="29">
        <f ca="1">(AZ91*(CZ91/1000)+(Satokasvi!$E$28-Satokasvi!$E$7))/(1+$C$13)^DZ$61</f>
        <v>149.89516736871266</v>
      </c>
      <c r="EB91" s="29">
        <f ca="1">IF(C$11="x",Toimenpiteet!$E$115,BB91*(CB91/1000)+(Satokasvi!$E$28-Satokasvi!$E$7)+IF(C$8="x",Toimenpiteet!$E$29,0)+IF(C$9="x",Toimenpiteet!$E$60,0)+IF(C$10="x",Toimenpiteet!$E$88,0))/(1+$C$13)^EB$61</f>
        <v>408.33636384785592</v>
      </c>
      <c r="EC91" s="29">
        <f ca="1">IF(D$11="x",Toimenpiteet!$E$115,BC91*(CC91/1000)+(Satokasvi!$E$28-Satokasvi!$E$7)+IF(D$8="x",Toimenpiteet!$E$29,0)+IF(D$9="x",Toimenpiteet!$E$60,0)+IF(D$10="x",Toimenpiteet!$E$88,0))/(1+$C$13)^EC$61</f>
        <v>150.14274993921322</v>
      </c>
      <c r="ED91" s="29">
        <f ca="1">IF(E$11="x",Toimenpiteet!$E$115,BD91*(CD91/1000)+(Satokasvi!$E$28-Satokasvi!$E$7)+IF(E$8="x",Toimenpiteet!$E$29,0)+IF(E$9="x",Toimenpiteet!$E$60,0)+IF(E$10="x",Toimenpiteet!$E$88,0))/(1+$C$13)^ED$61</f>
        <v>390.95358866085041</v>
      </c>
      <c r="EE91" s="29">
        <f ca="1">IF(F$11="x",Toimenpiteet!$E$115,BE91*(CE91/1000)+(Satokasvi!$E$28-Satokasvi!$E$7)+IF(F$8="x",Toimenpiteet!$E$29,0)+IF(F$9="x",Toimenpiteet!$E$60,0)+IF(F$10="x",Toimenpiteet!$E$88,0))/(1+$C$13)^EE$61</f>
        <v>40.467709836536507</v>
      </c>
      <c r="EF91" s="29">
        <f ca="1">IF(G$11="x",Toimenpiteet!$E$115,BF91*(CF91/1000)+(Satokasvi!$E$28-Satokasvi!$E$7)+IF(G$8="x",Toimenpiteet!$E$29,0)+IF(G$9="x",Toimenpiteet!$E$60,0)+IF(G$10="x",Toimenpiteet!$E$88,0))/(1+$C$13)^EF$61</f>
        <v>194.15870707553799</v>
      </c>
      <c r="EG91" s="29">
        <f ca="1">IF(H$11="x",Toimenpiteet!$E$115,BG91*(CG91/1000)+(Satokasvi!$E$28-Satokasvi!$E$7)+IF(H$8="x",Toimenpiteet!$E$29,0)+IF(H$9="x",Toimenpiteet!$E$60,0)+IF(H$10="x",Toimenpiteet!$E$88,0))/(1+$C$13)^EG$61</f>
        <v>155.19749368869182</v>
      </c>
      <c r="EH91" s="29">
        <f ca="1">IF(I$11="x",Toimenpiteet!$E$115,BH91*(CH91/1000)+(Satokasvi!$E$28-Satokasvi!$E$7)+IF(I$8="x",Toimenpiteet!$E$29,0)+IF(I$9="x",Toimenpiteet!$E$60,0)+IF(I$10="x",Toimenpiteet!$E$88,0))/(1+$C$13)^EH$61</f>
        <v>-12.809552006625136</v>
      </c>
      <c r="EI91" s="29">
        <f ca="1">IF(J$11="x",Toimenpiteet!$E$115,BI91*(CI91/1000)+(Satokasvi!$E$28-Satokasvi!$E$7)+IF(J$8="x",Toimenpiteet!$E$29,0)+IF(J$9="x",Toimenpiteet!$E$60,0)+IF(J$10="x",Toimenpiteet!$E$88,0))/(1+$C$13)^EI$61</f>
        <v>56.802633703226867</v>
      </c>
      <c r="EJ91" s="29">
        <f ca="1">IF(K$11="x",Toimenpiteet!$E$115,BJ91*(CJ91/1000)+(Satokasvi!$E$28-Satokasvi!$E$7)+IF(K$8="x",Toimenpiteet!$E$29,0)+IF(K$9="x",Toimenpiteet!$E$60,0)+IF(K$10="x",Toimenpiteet!$E$88,0))/(1+$C$13)^EJ$61</f>
        <v>220.3285229757675</v>
      </c>
      <c r="EK91" s="29">
        <f ca="1">IF(L$11="x",Toimenpiteet!$E$115,BK91*(CK91/1000)+(Satokasvi!$E$28-Satokasvi!$E$7)+IF(L$8="x",Toimenpiteet!$E$29,0)+IF(L$9="x",Toimenpiteet!$E$60,0)+IF(L$10="x",Toimenpiteet!$E$88,0))/(1+$C$13)^EK$61</f>
        <v>31.804608591013</v>
      </c>
      <c r="EL91" s="29">
        <f ca="1">IF(M$11="x",Toimenpiteet!$E$115,BL91*(CL91/1000)+(Satokasvi!$E$28-Satokasvi!$E$7)+IF(M$8="x",Toimenpiteet!$E$29,0)+IF(M$9="x",Toimenpiteet!$E$60,0)+IF(M$10="x",Toimenpiteet!$E$88,0))/(1+$C$13)^EL$61</f>
        <v>24.012662809596147</v>
      </c>
      <c r="EM91" s="29">
        <f ca="1">IF(N$11="x",Toimenpiteet!$E$115,BM91*(CM91/1000)+(Satokasvi!$E$28-Satokasvi!$E$7)+IF(N$8="x",Toimenpiteet!$E$29,0)+IF(N$9="x",Toimenpiteet!$E$60,0)+IF(N$10="x",Toimenpiteet!$E$88,0))/(1+$C$13)^EM$61</f>
        <v>256.0190702967094</v>
      </c>
      <c r="EN91" s="29">
        <f ca="1">IF(O$11="x",Toimenpiteet!$E$115,BN91*(CN91/1000)+(Satokasvi!$E$28-Satokasvi!$E$7)+IF(O$8="x",Toimenpiteet!$E$29,0)+IF(O$9="x",Toimenpiteet!$E$60,0)+IF(O$10="x",Toimenpiteet!$E$88,0))/(1+$C$13)^EN$61</f>
        <v>139.94289326342297</v>
      </c>
      <c r="EO91" s="29">
        <f ca="1">IF(P$11="x",Toimenpiteet!$E$115,BO91*(CO91/1000)+(Satokasvi!$E$28-Satokasvi!$E$7)+IF(P$8="x",Toimenpiteet!$E$29,0)+IF(P$9="x",Toimenpiteet!$E$60,0)+IF(P$10="x",Toimenpiteet!$E$88,0))/(1+$C$13)^EO$61</f>
        <v>211.76693432599401</v>
      </c>
      <c r="EP91" s="29">
        <f ca="1">IF(Q$11="x",Toimenpiteet!$E$115,BP91*(CP91/1000)+(Satokasvi!$E$28-Satokasvi!$E$7)+IF(Q$8="x",Toimenpiteet!$E$29,0)+IF(Q$9="x",Toimenpiteet!$E$60,0)+IF(Q$10="x",Toimenpiteet!$E$88,0))/(1+$C$13)^EP$61</f>
        <v>145.54239759768302</v>
      </c>
      <c r="EQ91" s="29">
        <f ca="1">IF(R$11="x",Toimenpiteet!$E$115,BQ91*(CQ91/1000)+(Satokasvi!$E$28-Satokasvi!$E$7)+IF(R$8="x",Toimenpiteet!$E$29,0)+IF(R$9="x",Toimenpiteet!$E$60,0)+IF(R$10="x",Toimenpiteet!$E$88,0))/(1+$C$13)^EQ$61</f>
        <v>192.72702768805823</v>
      </c>
      <c r="ER91" s="29">
        <f ca="1">IF(S$11="x",Toimenpiteet!$E$115,BR91*(CR91/1000)+(Satokasvi!$E$28-Satokasvi!$E$7)+IF(S$8="x",Toimenpiteet!$E$29,0)+IF(S$9="x",Toimenpiteet!$E$60,0)+IF(S$10="x",Toimenpiteet!$E$88,0))/(1+$C$13)^ER$61</f>
        <v>199.26430727200852</v>
      </c>
      <c r="ES91" s="29">
        <f ca="1">IF(T$11="x",Toimenpiteet!$E$115,BS91*(CS91/1000)+(Satokasvi!$E$28-Satokasvi!$E$7)+IF(T$8="x",Toimenpiteet!$E$29,0)+IF(T$9="x",Toimenpiteet!$E$60,0)+IF(T$10="x",Toimenpiteet!$E$88,0))/(1+$C$13)^ES$61</f>
        <v>147.67919630345702</v>
      </c>
      <c r="ET91" s="29">
        <f ca="1">IF(U$11="x",Toimenpiteet!$E$115,BT91*(CT91/1000)+(Satokasvi!$E$28-Satokasvi!$E$7)+IF(U$8="x",Toimenpiteet!$E$29,0)+IF(U$9="x",Toimenpiteet!$E$60,0)+IF(U$10="x",Toimenpiteet!$E$88,0))/(1+$C$13)^ET$61</f>
        <v>296.71220904339071</v>
      </c>
      <c r="EU91" s="29">
        <f ca="1">IF(V$11="x",Toimenpiteet!$E$115,BU91*(CU91/1000)+(Satokasvi!$E$28-Satokasvi!$E$7)+IF(V$8="x",Toimenpiteet!$E$29,0)+IF(V$9="x",Toimenpiteet!$E$60,0)+IF(V$10="x",Toimenpiteet!$E$88,0))/(1+$C$13)^EU$61</f>
        <v>233.33461823907729</v>
      </c>
      <c r="EV91" s="29">
        <f ca="1">IF(W$11="x",Toimenpiteet!$E$115,BV91*(CV91/1000)+(Satokasvi!$E$28-Satokasvi!$E$7)+IF(W$8="x",Toimenpiteet!$E$29,0)+IF(W$9="x",Toimenpiteet!$E$60,0)+IF(W$10="x",Toimenpiteet!$E$88,0))/(1+$C$13)^EV$61</f>
        <v>258.64813084578549</v>
      </c>
      <c r="EW91" s="29">
        <f ca="1">IF(X$11="x",Toimenpiteet!$E$115,BW91*(CW91/1000)+(Satokasvi!$E$28-Satokasvi!$E$7)+IF(X$8="x",Toimenpiteet!$E$29,0)+IF(X$9="x",Toimenpiteet!$E$60,0)+IF(X$10="x",Toimenpiteet!$E$88,0))/(1+$C$13)^EW$61</f>
        <v>179.53289330364672</v>
      </c>
      <c r="EX91" s="29">
        <f ca="1">IF(Y$11="x",Toimenpiteet!$E$115,BX91*(CX91/1000)+(Satokasvi!$E$28-Satokasvi!$E$7)+IF(Y$8="x",Toimenpiteet!$E$29,0)+IF(Y$9="x",Toimenpiteet!$E$60,0)+IF(Y$10="x",Toimenpiteet!$E$88,0))/(1+$C$13)^EX$61</f>
        <v>-115.47504946712741</v>
      </c>
      <c r="EY91" s="29">
        <f ca="1">IF(Z$11="x",Toimenpiteet!$E$115,BY91*(CY91/1000)+(Satokasvi!$E$28-Satokasvi!$E$7)+IF(Z$8="x",Toimenpiteet!$E$29,0)+IF(Z$9="x",Toimenpiteet!$E$60,0)+IF(Z$10="x",Toimenpiteet!$E$88,0))/(1+$C$13)^EY$61</f>
        <v>163.93193320124311</v>
      </c>
      <c r="EZ91" s="29">
        <f ca="1">IF(AA$11="x",Toimenpiteet!$E$115,BZ91*(CZ91/1000)+(Satokasvi!$E$28-Satokasvi!$E$7)+IF(AA$8="x",Toimenpiteet!$E$29,0)+IF(AA$9="x",Toimenpiteet!$E$60,0)+IF(AA$10="x",Toimenpiteet!$E$88,0))/(1+$C$13)^EZ$61</f>
        <v>131.33968243561017</v>
      </c>
      <c r="FA91" s="29"/>
      <c r="FB91" s="29">
        <f t="shared" ca="1" si="48"/>
        <v>517.87837720006814</v>
      </c>
      <c r="FC91" s="29">
        <f t="shared" ca="1" si="49"/>
        <v>677.49216682164638</v>
      </c>
      <c r="FD91" s="29">
        <f t="shared" ca="1" si="50"/>
        <v>1162.6586929755827</v>
      </c>
      <c r="FE91" s="29">
        <f t="shared" ca="1" si="51"/>
        <v>1170.1599887284431</v>
      </c>
      <c r="FF91" s="29">
        <f t="shared" ca="1" si="52"/>
        <v>1383.1104036053318</v>
      </c>
      <c r="FG91" s="29">
        <f t="shared" ca="1" si="53"/>
        <v>1545.1641958889854</v>
      </c>
      <c r="FH91" s="29">
        <f t="shared" ca="1" si="54"/>
        <v>1483.1115948465376</v>
      </c>
      <c r="FI91" s="29">
        <f t="shared" ca="1" si="55"/>
        <v>1515.7797863845058</v>
      </c>
      <c r="FJ91" s="29">
        <f t="shared" ca="1" si="56"/>
        <v>1769.1555417637974</v>
      </c>
      <c r="FK91" s="29">
        <f t="shared" ca="1" si="57"/>
        <v>1770.7786634404229</v>
      </c>
      <c r="FL91" s="29">
        <f t="shared" ca="1" si="58"/>
        <v>1763.1414153129799</v>
      </c>
      <c r="FM91" s="29">
        <f t="shared" ca="1" si="59"/>
        <v>2067.999565456349</v>
      </c>
      <c r="FN91" s="29">
        <f t="shared" ca="1" si="60"/>
        <v>2218.2197490669978</v>
      </c>
      <c r="FO91" s="29">
        <f t="shared" ca="1" si="61"/>
        <v>2465.9165033350987</v>
      </c>
      <c r="FP91" s="29">
        <f t="shared" ca="1" si="62"/>
        <v>2625.8075816150003</v>
      </c>
      <c r="FQ91" s="29">
        <f t="shared" ca="1" si="63"/>
        <v>2850.048252595619</v>
      </c>
      <c r="FR91" s="29">
        <f t="shared" ca="1" si="64"/>
        <v>3084.0629131765636</v>
      </c>
      <c r="FS91" s="29">
        <f t="shared" ca="1" si="65"/>
        <v>3249.8267010766936</v>
      </c>
      <c r="FT91" s="29">
        <f t="shared" ca="1" si="66"/>
        <v>3616.5250967043899</v>
      </c>
      <c r="FU91" s="29">
        <f t="shared" ca="1" si="67"/>
        <v>3899.0922216628533</v>
      </c>
      <c r="FV91" s="29">
        <f t="shared" ca="1" si="68"/>
        <v>4216.5178922994301</v>
      </c>
      <c r="FW91" s="29">
        <f t="shared" ca="1" si="69"/>
        <v>4428.640993435175</v>
      </c>
      <c r="FX91" s="29">
        <f t="shared" ca="1" si="70"/>
        <v>4245.7252722520552</v>
      </c>
      <c r="FY91" s="29">
        <f t="shared" ca="1" si="71"/>
        <v>4438.566114143392</v>
      </c>
      <c r="FZ91" s="29">
        <f t="shared" ca="1" si="72"/>
        <v>4588.4612815121045</v>
      </c>
      <c r="GA91" s="29"/>
      <c r="GB91" s="29">
        <f t="shared" ca="1" si="73"/>
        <v>408.33636384785592</v>
      </c>
      <c r="GC91" s="29">
        <f t="shared" ca="1" si="74"/>
        <v>558.47911378706908</v>
      </c>
      <c r="GD91" s="29">
        <f t="shared" ca="1" si="23"/>
        <v>949.4327024479195</v>
      </c>
      <c r="GE91" s="29">
        <f t="shared" ca="1" si="24"/>
        <v>989.90041228445602</v>
      </c>
      <c r="GF91" s="29">
        <f t="shared" ca="1" si="25"/>
        <v>1184.0591193599939</v>
      </c>
      <c r="GG91" s="29">
        <f t="shared" ca="1" si="26"/>
        <v>1339.2566130486857</v>
      </c>
      <c r="GH91" s="29">
        <f t="shared" ca="1" si="27"/>
        <v>1326.4470610420606</v>
      </c>
      <c r="GI91" s="29">
        <f t="shared" ca="1" si="28"/>
        <v>1383.2496947452873</v>
      </c>
      <c r="GJ91" s="29">
        <f t="shared" ca="1" si="29"/>
        <v>1603.5782177210549</v>
      </c>
      <c r="GK91" s="29">
        <f t="shared" ca="1" si="30"/>
        <v>1635.3828263120679</v>
      </c>
      <c r="GL91" s="29">
        <f t="shared" ca="1" si="31"/>
        <v>1659.395489121664</v>
      </c>
      <c r="GM91" s="29">
        <f t="shared" ca="1" si="32"/>
        <v>1915.4145594183733</v>
      </c>
      <c r="GN91" s="29">
        <f t="shared" ca="1" si="33"/>
        <v>2055.3574526817961</v>
      </c>
      <c r="GO91" s="29">
        <f t="shared" ca="1" si="34"/>
        <v>2267.1243870077901</v>
      </c>
      <c r="GP91" s="29">
        <f t="shared" ca="1" si="35"/>
        <v>2412.6667846054734</v>
      </c>
      <c r="GQ91" s="29">
        <f t="shared" ca="1" si="36"/>
        <v>2605.3938122935315</v>
      </c>
      <c r="GR91" s="29">
        <f t="shared" ca="1" si="37"/>
        <v>2804.6581195655399</v>
      </c>
      <c r="GS91" s="29">
        <f t="shared" ca="1" si="38"/>
        <v>2952.3373158689969</v>
      </c>
      <c r="GT91" s="29">
        <f t="shared" ca="1" si="39"/>
        <v>3249.0495249123878</v>
      </c>
      <c r="GU91" s="29">
        <f t="shared" ca="1" si="40"/>
        <v>3482.3841431514652</v>
      </c>
      <c r="GV91" s="29">
        <f t="shared" ca="1" si="41"/>
        <v>3741.0322739972507</v>
      </c>
      <c r="GW91" s="29">
        <f t="shared" ca="1" si="42"/>
        <v>3920.5651673008974</v>
      </c>
      <c r="GX91" s="29">
        <f t="shared" ca="1" si="43"/>
        <v>3805.0901178337699</v>
      </c>
      <c r="GY91" s="29">
        <f t="shared" ca="1" si="44"/>
        <v>3969.0220510350132</v>
      </c>
      <c r="GZ91" s="29">
        <f t="shared" ca="1" si="45"/>
        <v>4100.3617334706232</v>
      </c>
      <c r="HA91" s="29"/>
      <c r="HB91" s="29">
        <f t="shared" ca="1" si="76"/>
        <v>1770.7786634404229</v>
      </c>
      <c r="HC91" s="29">
        <f t="shared" ca="1" si="75"/>
        <v>1635.3828263120679</v>
      </c>
      <c r="HD91" s="5"/>
      <c r="HE91" s="29">
        <f t="shared" ref="HE91:HE99" si="83">HE90</f>
        <v>-0.3888888888888889</v>
      </c>
      <c r="HF91" s="29">
        <f>$HF$68</f>
        <v>-7.7777777777777779E-2</v>
      </c>
      <c r="HG91" s="14">
        <f>IF(C$11="x",0,Satokasvi!$H$6*(1+$HE91)*(1+_xlfn.XLOOKUP($HF91,$HF$67:$HF$76,HG$67:HG$76)))</f>
        <v>2122.2530864197533</v>
      </c>
      <c r="HH91" s="27">
        <f>IF(D$11="x",0,Satokasvi!$H$6*(1+$HE91)*(1+_xlfn.XLOOKUP($HF91,$HF$67:$HF$76,HH$67:HH$76)))</f>
        <v>2105.6172839506175</v>
      </c>
      <c r="HI91" s="27">
        <f>IF(E$11="x",0,Satokasvi!$H$6*(1+$HE91)*(1+_xlfn.XLOOKUP($HF91,$HF$67:$HF$76,HI$67:HI$76)))</f>
        <v>2088.9814814814818</v>
      </c>
      <c r="HJ91" s="27">
        <f>IF(F$11="x",0,Satokasvi!$H$6*(1+$HE91)*(1+_xlfn.XLOOKUP($HF91,$HF$67:$HF$76,HJ$67:HJ$76)))</f>
        <v>2072.345679012346</v>
      </c>
      <c r="HK91" s="27">
        <f>IF(G$11="x",0,Satokasvi!$H$6*(1+$HE91)*(1+_xlfn.XLOOKUP($HF91,$HF$67:$HF$76,HK$67:HK$76)))</f>
        <v>2055.7098765432102</v>
      </c>
      <c r="HL91" s="27">
        <f>IF(H$11="x",0,Satokasvi!$H$6*(1+$HE91)*(1+_xlfn.XLOOKUP($HF91,$HF$67:$HF$76,HL$67:HL$76)))</f>
        <v>2039.0740740740744</v>
      </c>
      <c r="HM91" s="27">
        <f>IF(I$11="x",0,Satokasvi!$H$6*(1+$HE91)*(1+_xlfn.XLOOKUP($HF91,$HF$67:$HF$76,HM$67:HM$76)))</f>
        <v>2022.4382716049386</v>
      </c>
      <c r="HN91" s="27">
        <f>IF(J$11="x",0,Satokasvi!$H$6*(1+$HE91)*(1+_xlfn.XLOOKUP($HF91,$HF$67:$HF$76,HN$67:HN$76)))</f>
        <v>2005.8024691358028</v>
      </c>
      <c r="HO91" s="27">
        <f>IF(K$11="x",0,Satokasvi!$H$6*(1+$HE91)*(1+_xlfn.XLOOKUP($HF91,$HF$67:$HF$76,HO$67:HO$76)))</f>
        <v>1989.166666666667</v>
      </c>
      <c r="HP91" s="27">
        <f>IF(L$11="x",0,Satokasvi!$H$6*(1+$HE91)*(1+_xlfn.XLOOKUP($HF91,$HF$67:$HF$76,HP$67:HP$76)))</f>
        <v>1972.5308641975312</v>
      </c>
      <c r="HQ91" s="27">
        <f>IF(M$11="x",0,Satokasvi!$H$6*(1+$HE91)*(1+_xlfn.XLOOKUP($HF91,$HF$67:$HF$76,HQ$67:HQ$76)))</f>
        <v>1972.5308641975312</v>
      </c>
      <c r="HR91" s="27">
        <f>IF(N$11="x",0,Satokasvi!$H$6*(1+$HE91)*(1+_xlfn.XLOOKUP($HF91,$HF$67:$HF$76,HR$67:HR$76)))</f>
        <v>1972.5308641975312</v>
      </c>
      <c r="HS91" s="27">
        <f>IF(O$11="x",0,Satokasvi!$H$6*(1+$HE91)*(1+_xlfn.XLOOKUP($HF91,$HF$67:$HF$76,HS$67:HS$76)))</f>
        <v>1972.5308641975312</v>
      </c>
      <c r="HT91" s="27">
        <f>IF(P$11="x",0,Satokasvi!$H$6*(1+$HE91)*(1+_xlfn.XLOOKUP($HF91,$HF$67:$HF$76,HT$67:HT$76)))</f>
        <v>1972.5308641975312</v>
      </c>
      <c r="HU91" s="27">
        <f>IF(Q$11="x",0,Satokasvi!$H$6*(1+$HE91)*(1+_xlfn.XLOOKUP($HF91,$HF$67:$HF$76,HU$67:HU$76)))</f>
        <v>1972.5308641975312</v>
      </c>
      <c r="HV91" s="27">
        <f>IF(R$11="x",0,Satokasvi!$H$6*(1+$HE91)*(1+_xlfn.XLOOKUP($HF91,$HF$67:$HF$76,HV$67:HV$76)))</f>
        <v>1972.5308641975312</v>
      </c>
      <c r="HW91" s="27">
        <f>IF(S$11="x",0,Satokasvi!$H$6*(1+$HE91)*(1+_xlfn.XLOOKUP($HF91,$HF$67:$HF$76,HW$67:HW$76)))</f>
        <v>1972.5308641975312</v>
      </c>
      <c r="HX91" s="27">
        <f>IF(T$11="x",0,Satokasvi!$H$6*(1+$HE91)*(1+_xlfn.XLOOKUP($HF91,$HF$67:$HF$76,HX$67:HX$76)))</f>
        <v>1972.5308641975312</v>
      </c>
      <c r="HY91" s="27">
        <f>IF(U$11="x",0,Satokasvi!$H$6*(1+$HE91)*(1+_xlfn.XLOOKUP($HF91,$HF$67:$HF$76,HY$67:HY$76)))</f>
        <v>1972.5308641975312</v>
      </c>
      <c r="HZ91" s="27">
        <f>IF(V$11="x",0,Satokasvi!$H$6*(1+$HE91)*(1+_xlfn.XLOOKUP($HF91,$HF$67:$HF$76,HZ$67:HZ$76)))</f>
        <v>1972.5308641975312</v>
      </c>
      <c r="IA91" s="27">
        <f>IF(W$11="x",0,Satokasvi!$H$6*(1+$HE91)*(1+_xlfn.XLOOKUP($HF91,$HF$67:$HF$76,IA$67:IA$76)))</f>
        <v>1972.5308641975312</v>
      </c>
      <c r="IB91" s="27">
        <f>IF(X$11="x",0,Satokasvi!$H$6*(1+$HE91)*(1+_xlfn.XLOOKUP($HF91,$HF$67:$HF$76,IB$67:IB$76)))</f>
        <v>1972.5308641975312</v>
      </c>
      <c r="IC91" s="27">
        <f>IF(Y$11="x",0,Satokasvi!$H$6*(1+$HE91)*(1+_xlfn.XLOOKUP($HF91,$HF$67:$HF$76,IC$67:IC$76)))</f>
        <v>1972.5308641975312</v>
      </c>
      <c r="ID91" s="27">
        <f>IF(Z$11="x",0,Satokasvi!$H$6*(1+$HE91)*(1+_xlfn.XLOOKUP($HF91,$HF$67:$HF$76,ID$67:ID$76)))</f>
        <v>1972.5308641975312</v>
      </c>
      <c r="IE91" s="27">
        <f>IF(AA$11="x",0,Satokasvi!$H$6*(1+$HE91)*(1+_xlfn.XLOOKUP($HF91,$HF$67:$HF$76,IE$67:IE$76)))</f>
        <v>1972.5308641975312</v>
      </c>
    </row>
    <row r="92" spans="2:239">
      <c r="B92" s="11">
        <f t="shared" ca="1" si="81"/>
        <v>0.25109549555994748</v>
      </c>
      <c r="C92" s="11">
        <f t="shared" ca="1" si="81"/>
        <v>0.76664226700096849</v>
      </c>
      <c r="D92" s="11">
        <f t="shared" ca="1" si="81"/>
        <v>0.18820628093620995</v>
      </c>
      <c r="E92" s="11">
        <f t="shared" ca="1" si="81"/>
        <v>0.25450654856345756</v>
      </c>
      <c r="F92" s="11">
        <f t="shared" ca="1" si="81"/>
        <v>0.46440304945402955</v>
      </c>
      <c r="G92" s="11">
        <f t="shared" ca="1" si="81"/>
        <v>0.79545462034793379</v>
      </c>
      <c r="H92" s="11">
        <f t="shared" ca="1" si="81"/>
        <v>0.11553801893715909</v>
      </c>
      <c r="I92" s="11">
        <f t="shared" ca="1" si="81"/>
        <v>0.89487325876296953</v>
      </c>
      <c r="J92" s="11">
        <f t="shared" ca="1" si="81"/>
        <v>0.71369234465075082</v>
      </c>
      <c r="K92" s="11">
        <f t="shared" ca="1" si="81"/>
        <v>8.6880678653794563E-2</v>
      </c>
      <c r="L92" s="11">
        <f t="shared" ca="1" si="81"/>
        <v>0.25362080790115193</v>
      </c>
      <c r="M92" s="11">
        <f t="shared" ca="1" si="81"/>
        <v>0.12004118909393602</v>
      </c>
      <c r="N92" s="11">
        <f t="shared" ca="1" si="81"/>
        <v>0.19022241121647432</v>
      </c>
      <c r="O92" s="11">
        <f t="shared" ca="1" si="81"/>
        <v>0.43249133265998252</v>
      </c>
      <c r="P92" s="11">
        <f t="shared" ca="1" si="81"/>
        <v>0.33933361237662085</v>
      </c>
      <c r="Q92" s="11">
        <f t="shared" ca="1" si="81"/>
        <v>0.30322638928886481</v>
      </c>
      <c r="R92" s="11">
        <f t="shared" ca="1" si="80"/>
        <v>0.40656420115616509</v>
      </c>
      <c r="S92" s="11">
        <f t="shared" ca="1" si="80"/>
        <v>0.72747969302164228</v>
      </c>
      <c r="T92" s="11">
        <f t="shared" ca="1" si="80"/>
        <v>0.89989937459755065</v>
      </c>
      <c r="U92" s="11">
        <f t="shared" ca="1" si="80"/>
        <v>0.21175748616893098</v>
      </c>
      <c r="V92" s="11">
        <f t="shared" ca="1" si="80"/>
        <v>0.15247964856956597</v>
      </c>
      <c r="W92" s="11">
        <f t="shared" ca="1" si="80"/>
        <v>0.97769756997235269</v>
      </c>
      <c r="X92" s="11">
        <f t="shared" ca="1" si="80"/>
        <v>0.60661637866893636</v>
      </c>
      <c r="Y92" s="11">
        <f t="shared" ca="1" si="80"/>
        <v>0.31949793861061682</v>
      </c>
      <c r="Z92" s="11">
        <f t="shared" ca="1" si="80"/>
        <v>0.59893990436292743</v>
      </c>
      <c r="AB92" s="5">
        <f ca="1">_xlfn.NORM.INV(B92,Satokasvi!$H$8,Satokasvi!$I$8)*_xlfn.BINOM.INV(1,(1-Satokasvi!$H$15),B92)</f>
        <v>3332.2384078937716</v>
      </c>
      <c r="AC92" s="5">
        <f ca="1">_xlfn.NORM.INV(C92,Satokasvi!$H$8,Satokasvi!$I$8)*_xlfn.BINOM.INV(1,(1-Satokasvi!$H$15),C92)</f>
        <v>3681.958394965633</v>
      </c>
      <c r="AD92" s="5">
        <f ca="1">_xlfn.NORM.INV(D92,Satokasvi!$H$8,Satokasvi!$I$8)*_xlfn.BINOM.INV(1,(1-Satokasvi!$H$15),D92)</f>
        <v>3278.8686058197763</v>
      </c>
      <c r="AE92" s="5">
        <f ca="1">_xlfn.NORM.INV(E92,Satokasvi!$H$8,Satokasvi!$I$8)*_xlfn.BINOM.INV(1,(1-Satokasvi!$H$15),E92)</f>
        <v>3334.9062055206323</v>
      </c>
      <c r="AF92" s="5">
        <f ca="1">_xlfn.NORM.INV(F92,Satokasvi!$H$8,Satokasvi!$I$8)*_xlfn.BINOM.INV(1,(1-Satokasvi!$H$15),F92)</f>
        <v>3477.6632361919696</v>
      </c>
      <c r="AG92" s="5">
        <f ca="1">_xlfn.NORM.INV(G92,Satokasvi!$H$8,Satokasvi!$I$8)*_xlfn.BINOM.INV(1,(1-Satokasvi!$H$15),G92)</f>
        <v>3706.3736887175087</v>
      </c>
      <c r="AH92" s="5">
        <f ca="1">_xlfn.NORM.INV(H92,Satokasvi!$H$8,Satokasvi!$I$8)*_xlfn.BINOM.INV(1,(1-Satokasvi!$H$15),H92)</f>
        <v>3200.6020935932825</v>
      </c>
      <c r="AI92" s="5">
        <f ca="1">_xlfn.NORM.INV(I92,Satokasvi!$H$8,Satokasvi!$I$8)*_xlfn.BINOM.INV(1,(1-Satokasvi!$H$15),I92)</f>
        <v>3813.2171832841359</v>
      </c>
      <c r="AJ92" s="5">
        <f ca="1">_xlfn.NORM.INV(J92,Satokasvi!$H$8,Satokasvi!$I$8)*_xlfn.BINOM.INV(1,(1-Satokasvi!$H$15),J92)</f>
        <v>3641.0509982365411</v>
      </c>
      <c r="AK92" s="5">
        <f ca="1">_xlfn.NORM.INV(K92,Satokasvi!$H$8,Satokasvi!$I$8)*_xlfn.BINOM.INV(1,(1-Satokasvi!$H$15),K92)</f>
        <v>3159.9458233666674</v>
      </c>
      <c r="AL92" s="5">
        <f ca="1">_xlfn.NORM.INV(L92,Satokasvi!$H$8,Satokasvi!$I$8)*_xlfn.BINOM.INV(1,(1-Satokasvi!$H$15),L92)</f>
        <v>3334.2152815890909</v>
      </c>
      <c r="AM92" s="5">
        <f ca="1">_xlfn.NORM.INV(M92,Satokasvi!$H$8,Satokasvi!$I$8)*_xlfn.BINOM.INV(1,(1-Satokasvi!$H$15),M92)</f>
        <v>3206.3047717056611</v>
      </c>
      <c r="AN92" s="5">
        <f ca="1">_xlfn.NORM.INV(N92,Satokasvi!$H$8,Satokasvi!$I$8)*_xlfn.BINOM.INV(1,(1-Satokasvi!$H$15),N92)</f>
        <v>3280.730752798122</v>
      </c>
      <c r="AO92" s="5">
        <f ca="1">_xlfn.NORM.INV(O92,Satokasvi!$H$8,Satokasvi!$I$8)*_xlfn.BINOM.INV(1,(1-Satokasvi!$H$15),O92)</f>
        <v>3457.491267140414</v>
      </c>
      <c r="AP92" s="5">
        <f ca="1">_xlfn.NORM.INV(P92,Satokasvi!$H$8,Satokasvi!$I$8)*_xlfn.BINOM.INV(1,(1-Satokasvi!$H$15),P92)</f>
        <v>3396.4293737102489</v>
      </c>
      <c r="AQ92" s="5">
        <f ca="1">_xlfn.NORM.INV(Q92,Satokasvi!$H$8,Satokasvi!$I$8)*_xlfn.BINOM.INV(1,(1-Satokasvi!$H$15),Q92)</f>
        <v>3371.2141362162811</v>
      </c>
      <c r="AR92" s="5">
        <f ca="1">_xlfn.NORM.INV(R92,Satokasvi!$H$8,Satokasvi!$I$8)*_xlfn.BINOM.INV(1,(1-Satokasvi!$H$15),R92)</f>
        <v>3440.9019674342258</v>
      </c>
      <c r="AS92" s="5">
        <f ca="1">_xlfn.NORM.INV(S92,Satokasvi!$H$8,Satokasvi!$I$8)*_xlfn.BINOM.INV(1,(1-Satokasvi!$H$15),S92)</f>
        <v>3651.3020703579932</v>
      </c>
      <c r="AT92" s="5">
        <f ca="1">_xlfn.NORM.INV(T92,Satokasvi!$H$8,Satokasvi!$I$8)*_xlfn.BINOM.INV(1,(1-Satokasvi!$H$15),T92)</f>
        <v>3820.244601625157</v>
      </c>
      <c r="AU92" s="5">
        <f ca="1">_xlfn.NORM.INV(U92,Satokasvi!$H$8,Satokasvi!$I$8)*_xlfn.BINOM.INV(1,(1-Satokasvi!$H$15),U92)</f>
        <v>3299.9154914467713</v>
      </c>
      <c r="AV92" s="5">
        <f ca="1">_xlfn.NORM.INV(V92,Satokasvi!$H$8,Satokasvi!$I$8)*_xlfn.BINOM.INV(1,(1-Satokasvi!$H$15),V92)</f>
        <v>3243.535910889409</v>
      </c>
      <c r="AW92" s="5">
        <f ca="1">_xlfn.NORM.INV(W92,Satokasvi!$H$8,Satokasvi!$I$8)*_xlfn.BINOM.INV(1,(1-Satokasvi!$H$15),W92)</f>
        <v>4002.0904477772201</v>
      </c>
      <c r="AX92" s="5">
        <f ca="1">_xlfn.NORM.INV(X92,Satokasvi!$H$8,Satokasvi!$I$8)*_xlfn.BINOM.INV(1,(1-Satokasvi!$H$15),X92)</f>
        <v>3567.6277216717745</v>
      </c>
      <c r="AY92" s="5">
        <f ca="1">_xlfn.NORM.INV(Y92,Satokasvi!$H$8,Satokasvi!$I$8)*_xlfn.BINOM.INV(1,(1-Satokasvi!$H$15),Y92)</f>
        <v>3382.7242018710745</v>
      </c>
      <c r="AZ92" s="5">
        <f ca="1">_xlfn.NORM.INV(Z92,Satokasvi!$H$8,Satokasvi!$I$8)*_xlfn.BINOM.INV(1,(1-Satokasvi!$H$15),Z92)</f>
        <v>3562.6510315457754</v>
      </c>
      <c r="BB92" s="5">
        <f ca="1">IF(C$11="x",0,_xlfn.NORM.INV(B92,Satokasvi!$H$8,Satokasvi!$I$8)*IF(C$8="x",(1+Toimenpiteet!$C$7),1)*IF(C$9="x",(1+Toimenpiteet!$C$34),1)*(1+C$30)*_xlfn.BINOM.INV(1,(1-(Satokasvi!$H$15*(1+C$41))),B92))</f>
        <v>2416.0061352592998</v>
      </c>
      <c r="BC92" s="5">
        <f ca="1">IF(D$11="x",0,_xlfn.NORM.INV(C92,Satokasvi!$H$8,Satokasvi!$I$8)*IF(D$8="x",(1+Toimenpiteet!$C$7),1)*IF(D$9="x",(1+Toimenpiteet!$C$34),1)*(1+D$30)*_xlfn.BINOM.INV(1,(1-(Satokasvi!$H$15*(1+D$41))),C92))</f>
        <v>2688.1241849965099</v>
      </c>
      <c r="BD92" s="5">
        <f ca="1">IF(E$11="x",0,_xlfn.NORM.INV(D92,Satokasvi!$H$8,Satokasvi!$I$8)*IF(E$8="x",(1+Toimenpiteet!$C$7),1)*IF(E$9="x",(1+Toimenpiteet!$C$34),1)*(1+E$30)*_xlfn.BINOM.INV(1,(1-(Satokasvi!$H$15*(1+E$41))),D92))</f>
        <v>2410.3618895102341</v>
      </c>
      <c r="BE92" s="5">
        <f ca="1">IF(F$11="x",0,_xlfn.NORM.INV(E92,Satokasvi!$H$8,Satokasvi!$I$8)*IF(F$8="x",(1+Toimenpiteet!$C$7),1)*IF(F$9="x",(1+Toimenpiteet!$C$34),1)*(1+F$30)*_xlfn.BINOM.INV(1,(1-(Satokasvi!$H$15*(1+F$41))),E92))</f>
        <v>2468.3641770781514</v>
      </c>
      <c r="BF92" s="5">
        <f ca="1">IF(G$11="x",0,_xlfn.NORM.INV(F92,Satokasvi!$H$8,Satokasvi!$I$8)*IF(G$8="x",(1+Toimenpiteet!$C$7),1)*IF(G$9="x",(1+Toimenpiteet!$C$34),1)*(1+G$30)*_xlfn.BINOM.INV(1,(1-(Satokasvi!$H$15*(1+G$41))),F92))</f>
        <v>2591.5546436102563</v>
      </c>
      <c r="BG92" s="5">
        <f ca="1">IF(H$11="x",0,_xlfn.NORM.INV(G92,Satokasvi!$H$8,Satokasvi!$I$8)*IF(H$8="x",(1+Toimenpiteet!$C$7),1)*IF(H$9="x",(1+Toimenpiteet!$C$34),1)*(1+H$30)*_xlfn.BINOM.INV(1,(1-(Satokasvi!$H$15*(1+H$41))),G92))</f>
        <v>2761.9896728322874</v>
      </c>
      <c r="BH92" s="5">
        <f ca="1">IF(I$11="x",0,_xlfn.NORM.INV(H92,Satokasvi!$H$8,Satokasvi!$I$8)*IF(I$8="x",(1+Toimenpiteet!$C$7),1)*IF(I$9="x",(1+Toimenpiteet!$C$34),1)*(1+I$30)*_xlfn.BINOM.INV(1,(1-(Satokasvi!$H$15*(1+I$41))),H92))</f>
        <v>2385.0886801457141</v>
      </c>
      <c r="BI92" s="5">
        <f ca="1">IF(J$11="x",0,_xlfn.NORM.INV(I92,Satokasvi!$H$8,Satokasvi!$I$8)*IF(J$8="x",(1+Toimenpiteet!$C$7),1)*IF(J$9="x",(1+Toimenpiteet!$C$34),1)*(1+J$30)*_xlfn.BINOM.INV(1,(1-(Satokasvi!$H$15*(1+J$41))),I92))</f>
        <v>2841.6094449833381</v>
      </c>
      <c r="BJ92" s="5">
        <f ca="1">IF(K$11="x",0,_xlfn.NORM.INV(J92,Satokasvi!$H$8,Satokasvi!$I$8)*IF(K$8="x",(1+Toimenpiteet!$C$7),1)*IF(K$9="x",(1+Toimenpiteet!$C$34),1)*(1+K$30)*_xlfn.BINOM.INV(1,(1-(Satokasvi!$H$15*(1+K$41))),J92))</f>
        <v>2713.3112038858708</v>
      </c>
      <c r="BK92" s="5">
        <f ca="1">IF(L$11="x",0,_xlfn.NORM.INV(K92,Satokasvi!$H$8,Satokasvi!$I$8)*IF(L$8="x",(1+Toimenpiteet!$C$7),1)*IF(L$9="x",(1+Toimenpiteet!$C$34),1)*(1+L$30)*_xlfn.BINOM.INV(1,(1-(Satokasvi!$H$15*(1+L$41))),K92))</f>
        <v>2354.7916275728408</v>
      </c>
      <c r="BL92" s="5">
        <f ca="1">IF(M$11="x",0,_xlfn.NORM.INV(L92,Satokasvi!$H$8,Satokasvi!$I$8)*IF(M$8="x",(1+Toimenpiteet!$C$7),1)*IF(M$9="x",(1+Toimenpiteet!$C$34),1)*(1+M$30)*_xlfn.BINOM.INV(1,(1-(Satokasvi!$H$15*(1+M$41))),L92))</f>
        <v>2484.6572278401904</v>
      </c>
      <c r="BM92" s="5">
        <f ca="1">IF(N$11="x",0,_xlfn.NORM.INV(M92,Satokasvi!$H$8,Satokasvi!$I$8)*IF(N$8="x",(1+Toimenpiteet!$C$7),1)*IF(N$9="x",(1+Toimenpiteet!$C$34),1)*(1+N$30)*_xlfn.BINOM.INV(1,(1-(Satokasvi!$H$15*(1+N$41))),M92))</f>
        <v>2389.3383158750589</v>
      </c>
      <c r="BN92" s="5">
        <f ca="1">IF(O$11="x",0,_xlfn.NORM.INV(N92,Satokasvi!$H$8,Satokasvi!$I$8)*IF(O$8="x",(1+Toimenpiteet!$C$7),1)*IF(O$9="x",(1+Toimenpiteet!$C$34),1)*(1+O$30)*_xlfn.BINOM.INV(1,(1-(Satokasvi!$H$15*(1+O$41))),N92))</f>
        <v>2444.8005569851603</v>
      </c>
      <c r="BO92" s="5">
        <f ca="1">IF(P$11="x",0,_xlfn.NORM.INV(O92,Satokasvi!$H$8,Satokasvi!$I$8)*IF(P$8="x",(1+Toimenpiteet!$C$7),1)*IF(P$9="x",(1+Toimenpiteet!$C$34),1)*(1+P$30)*_xlfn.BINOM.INV(1,(1-(Satokasvi!$H$15*(1+P$41))),O92))</f>
        <v>2576.5224922730367</v>
      </c>
      <c r="BP92" s="5">
        <f ca="1">IF(Q$11="x",0,_xlfn.NORM.INV(P92,Satokasvi!$H$8,Satokasvi!$I$8)*IF(Q$8="x",(1+Toimenpiteet!$C$7),1)*IF(Q$9="x",(1+Toimenpiteet!$C$34),1)*(1+Q$30)*_xlfn.BINOM.INV(1,(1-(Satokasvi!$H$15*(1+Q$41))),P92))</f>
        <v>2531.0191692888775</v>
      </c>
      <c r="BQ92" s="5">
        <f ca="1">IF(R$11="x",0,_xlfn.NORM.INV(Q92,Satokasvi!$H$8,Satokasvi!$I$8)*IF(R$8="x",(1+Toimenpiteet!$C$7),1)*IF(R$9="x",(1+Toimenpiteet!$C$34),1)*(1+R$30)*_xlfn.BINOM.INV(1,(1-(Satokasvi!$H$15*(1+R$41))),Q92))</f>
        <v>2512.2287743083725</v>
      </c>
      <c r="BR92" s="5">
        <f ca="1">IF(S$11="x",0,_xlfn.NORM.INV(R92,Satokasvi!$H$8,Satokasvi!$I$8)*IF(S$8="x",(1+Toimenpiteet!$C$7),1)*IF(S$9="x",(1+Toimenpiteet!$C$34),1)*(1+S$30)*_xlfn.BINOM.INV(1,(1-(Satokasvi!$H$15*(1+S$41))),R92))</f>
        <v>2564.1601461319851</v>
      </c>
      <c r="BS92" s="5">
        <f ca="1">IF(T$11="x",0,_xlfn.NORM.INV(S92,Satokasvi!$H$8,Satokasvi!$I$8)*IF(T$8="x",(1+Toimenpiteet!$C$7),1)*IF(T$9="x",(1+Toimenpiteet!$C$34),1)*(1+T$30)*_xlfn.BINOM.INV(1,(1-(Satokasvi!$H$15*(1+T$41))),S92))</f>
        <v>2720.9503028307768</v>
      </c>
      <c r="BT92" s="5">
        <f ca="1">IF(U$11="x",0,_xlfn.NORM.INV(T92,Satokasvi!$H$8,Satokasvi!$I$8)*IF(U$8="x",(1+Toimenpiteet!$C$7),1)*IF(U$9="x",(1+Toimenpiteet!$C$34),1)*(1+U$30)*_xlfn.BINOM.INV(1,(1-(Satokasvi!$H$15*(1+U$41))),T92))</f>
        <v>2846.8462771310669</v>
      </c>
      <c r="BU92" s="5">
        <f ca="1">IF(V$11="x",0,_xlfn.NORM.INV(U92,Satokasvi!$H$8,Satokasvi!$I$8)*IF(V$8="x",(1+Toimenpiteet!$C$7),1)*IF(V$9="x",(1+Toimenpiteet!$C$34),1)*(1+V$30)*_xlfn.BINOM.INV(1,(1-(Satokasvi!$H$15*(1+V$41))),U92))</f>
        <v>2459.0970242261342</v>
      </c>
      <c r="BV92" s="5">
        <f ca="1">IF(W$11="x",0,_xlfn.NORM.INV(V92,Satokasvi!$H$8,Satokasvi!$I$8)*IF(W$8="x",(1+Toimenpiteet!$C$7),1)*IF(W$9="x",(1+Toimenpiteet!$C$34),1)*(1+W$30)*_xlfn.BINOM.INV(1,(1-(Satokasvi!$H$15*(1+W$41))),V92))</f>
        <v>2417.0829607947876</v>
      </c>
      <c r="BW92" s="5">
        <f ca="1">IF(X$11="x",0,_xlfn.NORM.INV(W92,Satokasvi!$H$8,Satokasvi!$I$8)*IF(X$8="x",(1+Toimenpiteet!$C$7),1)*IF(X$9="x",(1+Toimenpiteet!$C$34),1)*(1+X$30)*_xlfn.BINOM.INV(1,(1-(Satokasvi!$H$15*(1+X$41))),W92))</f>
        <v>2982.3578016835845</v>
      </c>
      <c r="BX92" s="5">
        <f ca="1">IF(Y$11="x",0,_xlfn.NORM.INV(X92,Satokasvi!$H$8,Satokasvi!$I$8)*IF(Y$8="x",(1+Toimenpiteet!$C$7),1)*IF(Y$9="x",(1+Toimenpiteet!$C$34),1)*(1+Y$30)*_xlfn.BINOM.INV(1,(1-(Satokasvi!$H$15*(1+Y$41))),X92))</f>
        <v>2658.5961781898063</v>
      </c>
      <c r="BY92" s="5">
        <f ca="1">IF(Z$11="x",0,_xlfn.NORM.INV(Y92,Satokasvi!$H$8,Satokasvi!$I$8)*IF(Z$8="x",(1+Toimenpiteet!$C$7),1)*IF(Z$9="x",(1+Toimenpiteet!$C$34),1)*(1+Z$30)*_xlfn.BINOM.INV(1,(1-(Satokasvi!$H$15*(1+Z$41))),Y92))</f>
        <v>2520.8060752343245</v>
      </c>
      <c r="BZ92" s="5">
        <f ca="1">IF(AA$11="x",0,_xlfn.NORM.INV(Z92,Satokasvi!$H$8,Satokasvi!$I$8)*IF(AA$8="x",(1+Toimenpiteet!$C$7),1)*IF(AA$9="x",(1+Toimenpiteet!$C$34),1)*(1+AA$30)*_xlfn.BINOM.INV(1,(1-(Satokasvi!$H$15*(1+AA$41))),Z92))</f>
        <v>2654.8875487079122</v>
      </c>
      <c r="CB92" s="27">
        <f ca="1">_xlfn.NORM.INV(RAND(),Satokasvi!$H$13,Satokasvi!$I$13)</f>
        <v>252.56193172177888</v>
      </c>
      <c r="CC92" s="27">
        <f ca="1">_xlfn.NORM.INV(RAND(),Satokasvi!$H$13,Satokasvi!$I$13)</f>
        <v>200.06623938068941</v>
      </c>
      <c r="CD92" s="27">
        <f ca="1">_xlfn.NORM.INV(RAND(),Satokasvi!$H$13,Satokasvi!$I$13)</f>
        <v>199.10327814866466</v>
      </c>
      <c r="CE92" s="27">
        <f ca="1">_xlfn.NORM.INV(RAND(),Satokasvi!$H$13,Satokasvi!$I$13)</f>
        <v>251.53242519434127</v>
      </c>
      <c r="CF92" s="27">
        <f ca="1">_xlfn.NORM.INV(RAND(),Satokasvi!$H$13,Satokasvi!$I$13)</f>
        <v>330.10736145726844</v>
      </c>
      <c r="CG92" s="27">
        <f ca="1">_xlfn.NORM.INV(RAND(),Satokasvi!$H$13,Satokasvi!$I$13)</f>
        <v>188.52115357712469</v>
      </c>
      <c r="CH92" s="27">
        <f ca="1">_xlfn.NORM.INV(RAND(),Satokasvi!$H$13,Satokasvi!$I$13)</f>
        <v>159.96940074375641</v>
      </c>
      <c r="CI92" s="27">
        <f ca="1">_xlfn.NORM.INV(RAND(),Satokasvi!$H$13,Satokasvi!$I$13)</f>
        <v>237.64564930537804</v>
      </c>
      <c r="CJ92" s="27">
        <f ca="1">_xlfn.NORM.INV(RAND(),Satokasvi!$H$13,Satokasvi!$I$13)</f>
        <v>169.631501119159</v>
      </c>
      <c r="CK92" s="27">
        <f ca="1">_xlfn.NORM.INV(RAND(),Satokasvi!$H$13,Satokasvi!$I$13)</f>
        <v>113.14737848627485</v>
      </c>
      <c r="CL92" s="27">
        <f ca="1">_xlfn.NORM.INV(RAND(),Satokasvi!$H$13,Satokasvi!$I$13)</f>
        <v>279.07601762541196</v>
      </c>
      <c r="CM92" s="27">
        <f ca="1">_xlfn.NORM.INV(RAND(),Satokasvi!$H$13,Satokasvi!$I$13)</f>
        <v>126.06273805808684</v>
      </c>
      <c r="CN92" s="27">
        <f ca="1">_xlfn.NORM.INV(RAND(),Satokasvi!$H$13,Satokasvi!$I$13)</f>
        <v>146.59329951240173</v>
      </c>
      <c r="CO92" s="27">
        <f ca="1">_xlfn.NORM.INV(RAND(),Satokasvi!$H$13,Satokasvi!$I$13)</f>
        <v>218.67732941364386</v>
      </c>
      <c r="CP92" s="27">
        <f ca="1">_xlfn.NORM.INV(RAND(),Satokasvi!$H$13,Satokasvi!$I$13)</f>
        <v>230.45631556184529</v>
      </c>
      <c r="CQ92" s="27">
        <f ca="1">_xlfn.NORM.INV(RAND(),Satokasvi!$H$13,Satokasvi!$I$13)</f>
        <v>136.61460541986304</v>
      </c>
      <c r="CR92" s="27">
        <f ca="1">_xlfn.NORM.INV(RAND(),Satokasvi!$H$13,Satokasvi!$I$13)</f>
        <v>279.59705735877304</v>
      </c>
      <c r="CS92" s="27">
        <f ca="1">_xlfn.NORM.INV(RAND(),Satokasvi!$H$13,Satokasvi!$I$13)</f>
        <v>184.0522825015301</v>
      </c>
      <c r="CT92" s="27">
        <f ca="1">_xlfn.NORM.INV(RAND(),Satokasvi!$H$13,Satokasvi!$I$13)</f>
        <v>176.93267471033315</v>
      </c>
      <c r="CU92" s="27">
        <f ca="1">_xlfn.NORM.INV(RAND(),Satokasvi!$H$13,Satokasvi!$I$13)</f>
        <v>231.56402129366478</v>
      </c>
      <c r="CV92" s="27">
        <f ca="1">_xlfn.NORM.INV(RAND(),Satokasvi!$H$13,Satokasvi!$I$13)</f>
        <v>252.72490690919267</v>
      </c>
      <c r="CW92" s="27">
        <f ca="1">_xlfn.NORM.INV(RAND(),Satokasvi!$H$13,Satokasvi!$I$13)</f>
        <v>139.45237139869317</v>
      </c>
      <c r="CX92" s="27">
        <f ca="1">_xlfn.NORM.INV(RAND(),Satokasvi!$H$13,Satokasvi!$I$13)</f>
        <v>137.11223568408798</v>
      </c>
      <c r="CY92" s="27">
        <f ca="1">_xlfn.NORM.INV(RAND(),Satokasvi!$H$13,Satokasvi!$I$13)</f>
        <v>213.60940720734155</v>
      </c>
      <c r="CZ92" s="27">
        <f ca="1">_xlfn.NORM.INV(RAND(),Satokasvi!$H$13,Satokasvi!$I$13)</f>
        <v>185.40975225673</v>
      </c>
      <c r="DB92" s="29">
        <f ca="1">(AB92*(CB92/1000)+(Satokasvi!$E$28-Satokasvi!$E$7))/(1+$C$13)^DB$61</f>
        <v>466.59861092733587</v>
      </c>
      <c r="DC92" s="29">
        <f ca="1">(AC92*(CC92/1000)+(Satokasvi!$E$28-Satokasvi!$E$7))/(1+$C$13)^DC$61</f>
        <v>354.07255126490082</v>
      </c>
      <c r="DD92" s="29">
        <f ca="1">(AD92*(CD92/1000)+(Satokasvi!$E$28-Satokasvi!$E$7))/(1+$C$13)^DD$61</f>
        <v>267.0689824974209</v>
      </c>
      <c r="DE92" s="29">
        <f ca="1">(AE92*(CE92/1000)+(Satokasvi!$E$28-Satokasvi!$E$7))/(1+$C$13)^DE$61</f>
        <v>424.55202609232612</v>
      </c>
      <c r="DF92" s="29">
        <f ca="1">(AF92*(CF92/1000)+(Satokasvi!$E$28-Satokasvi!$E$7))/(1+$C$13)^DF$61</f>
        <v>678.87504118600168</v>
      </c>
      <c r="DG92" s="29">
        <f ca="1">(AG92*(CG92/1000)+(Satokasvi!$E$28-Satokasvi!$E$7))/(1+$C$13)^DG$61</f>
        <v>282.84342684711316</v>
      </c>
      <c r="DH92" s="29">
        <f ca="1">(AH92*(CH92/1000)+(Satokasvi!$E$28-Satokasvi!$E$7))/(1+$C$13)^DH$61</f>
        <v>122.77551639750138</v>
      </c>
      <c r="DI92" s="29">
        <f ca="1">(AI92*(CI92/1000)+(Satokasvi!$E$28-Satokasvi!$E$7))/(1+$C$13)^DI$61</f>
        <v>430.38155184939234</v>
      </c>
      <c r="DJ92" s="29">
        <f ca="1">(AJ92*(CJ92/1000)+(Satokasvi!$E$28-Satokasvi!$E$7))/(1+$C$13)^DJ$61</f>
        <v>196.69084992159287</v>
      </c>
      <c r="DK92" s="29">
        <f ca="1">(AK92*(CK92/1000)+(Satokasvi!$E$28-Satokasvi!$E$7))/(1+$C$13)^DK$61</f>
        <v>-2.5748729464083917</v>
      </c>
      <c r="DL92" s="29">
        <f ca="1">(AL92*(CL92/1000)+(Satokasvi!$E$28-Satokasvi!$E$7))/(1+$C$13)^DL$61</f>
        <v>411.41857220530562</v>
      </c>
      <c r="DM92" s="29">
        <f ca="1">(AM92*(CM92/1000)+(Satokasvi!$E$28-Satokasvi!$E$7))/(1+$C$13)^DM$61</f>
        <v>30.296495694642331</v>
      </c>
      <c r="DN92" s="29">
        <f ca="1">(AN92*(CN92/1000)+(Satokasvi!$E$28-Satokasvi!$E$7))/(1+$C$13)^DN$61</f>
        <v>81.668636386016445</v>
      </c>
      <c r="DO92" s="29">
        <f ca="1">(AO92*(CO92/1000)+(Satokasvi!$E$28-Satokasvi!$E$7))/(1+$C$13)^DO$61</f>
        <v>261.19108855317984</v>
      </c>
      <c r="DP92" s="29">
        <f ca="1">(AP92*(CP92/1000)+(Satokasvi!$E$28-Satokasvi!$E$7))/(1+$C$13)^DP$61</f>
        <v>270.69154016804407</v>
      </c>
      <c r="DQ92" s="29">
        <f ca="1">(AQ92*(CQ92/1000)+(Satokasvi!$E$28-Satokasvi!$E$7))/(1+$C$13)^DQ$61</f>
        <v>62.040686432942529</v>
      </c>
      <c r="DR92" s="29">
        <f ca="1">(AR92*(CR92/1000)+(Satokasvi!$E$28-Satokasvi!$E$7))/(1+$C$13)^DR$61</f>
        <v>363.65485421574471</v>
      </c>
      <c r="DS92" s="29">
        <f ca="1">(AS92*(CS92/1000)+(Satokasvi!$E$28-Satokasvi!$E$7))/(1+$C$13)^DS$61</f>
        <v>182.69762684555934</v>
      </c>
      <c r="DT92" s="29">
        <f ca="1">(AT92*(CT92/1000)+(Satokasvi!$E$28-Satokasvi!$E$7))/(1+$C$13)^DT$61</f>
        <v>179.5979516926156</v>
      </c>
      <c r="DU92" s="29">
        <f ca="1">(AU92*(CU92/1000)+(Satokasvi!$E$28-Satokasvi!$E$7))/(1+$C$13)^DU$61</f>
        <v>223.20978541638084</v>
      </c>
      <c r="DV92" s="29">
        <f ca="1">(AV92*(CV92/1000)+(Satokasvi!$E$28-Satokasvi!$E$7))/(1+$C$13)^DV$61</f>
        <v>246.58584619456909</v>
      </c>
      <c r="DW92" s="29">
        <f ca="1">(AW92*(CW92/1000)+(Satokasvi!$E$28-Satokasvi!$E$7))/(1+$C$13)^DW$61</f>
        <v>102.86553564025941</v>
      </c>
      <c r="DX92" s="29">
        <f ca="1">(AX92*(CX92/1000)+(Satokasvi!$E$28-Satokasvi!$E$7))/(1+$C$13)^DX$61</f>
        <v>64.940357204703474</v>
      </c>
      <c r="DY92" s="29">
        <f ca="1">(AY92*(CY92/1000)+(Satokasvi!$E$28-Satokasvi!$E$7))/(1+$C$13)^DY$61</f>
        <v>177.87424233397203</v>
      </c>
      <c r="DZ92" s="29">
        <f ca="1">(AZ92*(CZ92/1000)+(Satokasvi!$E$28-Satokasvi!$E$7))/(1+$C$13)^DZ$61</f>
        <v>143.06686535068994</v>
      </c>
      <c r="EB92" s="29">
        <f ca="1">IF(C$11="x",Toimenpiteet!$E$115,BB92*(CB92/1000)+(Satokasvi!$E$28-Satokasvi!$E$7)+IF(C$8="x",Toimenpiteet!$E$29,0)+IF(C$9="x",Toimenpiteet!$E$60,0)+IF(C$10="x",Toimenpiteet!$E$88,0))/(1+$C$13)^EB$61</f>
        <v>371.15648210947387</v>
      </c>
      <c r="EC92" s="29">
        <f ca="1">IF(D$11="x",Toimenpiteet!$E$115,BC92*(CC92/1000)+(Satokasvi!$E$28-Satokasvi!$E$7)+IF(D$8="x",Toimenpiteet!$E$29,0)+IF(D$9="x",Toimenpiteet!$E$60,0)+IF(D$10="x",Toimenpiteet!$E$88,0))/(1+$C$13)^EC$61</f>
        <v>292.11320263977041</v>
      </c>
      <c r="ED92" s="29">
        <f ca="1">IF(E$11="x",Toimenpiteet!$E$115,BD92*(CD92/1000)+(Satokasvi!$E$28-Satokasvi!$E$7)+IF(E$8="x",Toimenpiteet!$E$29,0)+IF(E$9="x",Toimenpiteet!$E$60,0)+IF(E$10="x",Toimenpiteet!$E$88,0))/(1+$C$13)^ED$61</f>
        <v>230.62572236807276</v>
      </c>
      <c r="EE92" s="29">
        <f ca="1">IF(F$11="x",Toimenpiteet!$E$115,BE92*(CE92/1000)+(Satokasvi!$E$28-Satokasvi!$E$7)+IF(F$8="x",Toimenpiteet!$E$29,0)+IF(F$9="x",Toimenpiteet!$E$60,0)+IF(F$10="x",Toimenpiteet!$E$88,0))/(1+$C$13)^EE$61</f>
        <v>349.15197840459547</v>
      </c>
      <c r="EF92" s="29">
        <f ca="1">IF(G$11="x",Toimenpiteet!$E$115,BF92*(CF92/1000)+(Satokasvi!$E$28-Satokasvi!$E$7)+IF(G$8="x",Toimenpiteet!$E$29,0)+IF(G$9="x",Toimenpiteet!$E$60,0)+IF(G$10="x",Toimenpiteet!$E$88,0))/(1+$C$13)^EF$61</f>
        <v>541.36573860108922</v>
      </c>
      <c r="EG92" s="29">
        <f ca="1">IF(H$11="x",Toimenpiteet!$E$115,BG92*(CG92/1000)+(Satokasvi!$E$28-Satokasvi!$E$7)+IF(H$8="x",Toimenpiteet!$E$29,0)+IF(H$9="x",Toimenpiteet!$E$60,0)+IF(H$10="x",Toimenpiteet!$E$88,0))/(1+$C$13)^EG$61</f>
        <v>245.20992936538187</v>
      </c>
      <c r="EH92" s="29">
        <f ca="1">IF(I$11="x",Toimenpiteet!$E$115,BH92*(CH92/1000)+(Satokasvi!$E$28-Satokasvi!$E$7)+IF(I$8="x",Toimenpiteet!$E$29,0)+IF(I$9="x",Toimenpiteet!$E$60,0)+IF(I$10="x",Toimenpiteet!$E$88,0))/(1+$C$13)^EH$61</f>
        <v>124.92436110962498</v>
      </c>
      <c r="EI92" s="29">
        <f ca="1">IF(J$11="x",Toimenpiteet!$E$115,BI92*(CI92/1000)+(Satokasvi!$E$28-Satokasvi!$E$7)+IF(J$8="x",Toimenpiteet!$E$29,0)+IF(J$9="x",Toimenpiteet!$E$60,0)+IF(J$10="x",Toimenpiteet!$E$88,0))/(1+$C$13)^EI$61</f>
        <v>353.17862980730018</v>
      </c>
      <c r="EJ92" s="29">
        <f ca="1">IF(K$11="x",Toimenpiteet!$E$115,BJ92*(CJ92/1000)+(Satokasvi!$E$28-Satokasvi!$E$7)+IF(K$8="x",Toimenpiteet!$E$29,0)+IF(K$9="x",Toimenpiteet!$E$60,0)+IF(K$10="x",Toimenpiteet!$E$88,0))/(1+$C$13)^EJ$61</f>
        <v>178.08693142869043</v>
      </c>
      <c r="EK92" s="29">
        <f ca="1">IF(L$11="x",Toimenpiteet!$E$115,BK92*(CK92/1000)+(Satokasvi!$E$28-Satokasvi!$E$7)+IF(L$8="x",Toimenpiteet!$E$29,0)+IF(L$9="x",Toimenpiteet!$E$60,0)+IF(L$10="x",Toimenpiteet!$E$88,0))/(1+$C$13)^EK$61</f>
        <v>28.676262997928106</v>
      </c>
      <c r="EL92" s="29">
        <f ca="1">IF(M$11="x",Toimenpiteet!$E$115,BL92*(CL92/1000)+(Satokasvi!$E$28-Satokasvi!$E$7)+IF(M$8="x",Toimenpiteet!$E$29,0)+IF(M$9="x",Toimenpiteet!$E$60,0)+IF(M$10="x",Toimenpiteet!$E$88,0))/(1+$C$13)^EL$61</f>
        <v>336.29306012156036</v>
      </c>
      <c r="EM92" s="29">
        <f ca="1">IF(N$11="x",Toimenpiteet!$E$115,BM92*(CM92/1000)+(Satokasvi!$E$28-Satokasvi!$E$7)+IF(N$8="x",Toimenpiteet!$E$29,0)+IF(N$9="x",Toimenpiteet!$E$60,0)+IF(N$10="x",Toimenpiteet!$E$88,0))/(1+$C$13)^EM$61</f>
        <v>51.41572540151801</v>
      </c>
      <c r="EN92" s="29">
        <f ca="1">IF(O$11="x",Toimenpiteet!$E$115,BN92*(CN92/1000)+(Satokasvi!$E$28-Satokasvi!$E$7)+IF(O$8="x",Toimenpiteet!$E$29,0)+IF(O$9="x",Toimenpiteet!$E$60,0)+IF(O$10="x",Toimenpiteet!$E$88,0))/(1+$C$13)^EN$61</f>
        <v>88.858280271626924</v>
      </c>
      <c r="EO92" s="29">
        <f ca="1">IF(P$11="x",Toimenpiteet!$E$115,BO92*(CO92/1000)+(Satokasvi!$E$28-Satokasvi!$E$7)+IF(P$8="x",Toimenpiteet!$E$29,0)+IF(P$9="x",Toimenpiteet!$E$60,0)+IF(P$10="x",Toimenpiteet!$E$88,0))/(1+$C$13)^EO$61</f>
        <v>221.82291223523507</v>
      </c>
      <c r="EP92" s="29">
        <f ca="1">IF(Q$11="x",Toimenpiteet!$E$115,BP92*(CP92/1000)+(Satokasvi!$E$28-Satokasvi!$E$7)+IF(Q$8="x",Toimenpiteet!$E$29,0)+IF(Q$9="x",Toimenpiteet!$E$60,0)+IF(Q$10="x",Toimenpiteet!$E$88,0))/(1+$C$13)^EP$61</f>
        <v>228.11090179672681</v>
      </c>
      <c r="EQ92" s="29">
        <f ca="1">IF(R$11="x",Toimenpiteet!$E$115,BQ92*(CQ92/1000)+(Satokasvi!$E$28-Satokasvi!$E$7)+IF(R$8="x",Toimenpiteet!$E$29,0)+IF(R$9="x",Toimenpiteet!$E$60,0)+IF(R$10="x",Toimenpiteet!$E$88,0))/(1+$C$13)^EQ$61</f>
        <v>71.855599203130026</v>
      </c>
      <c r="ER92" s="29">
        <f ca="1">IF(S$11="x",Toimenpiteet!$E$115,BR92*(CR92/1000)+(Satokasvi!$E$28-Satokasvi!$E$7)+IF(S$8="x",Toimenpiteet!$E$29,0)+IF(S$9="x",Toimenpiteet!$E$60,0)+IF(S$10="x",Toimenpiteet!$E$88,0))/(1+$C$13)^ER$61</f>
        <v>295.87217956866158</v>
      </c>
      <c r="ES92" s="29">
        <f ca="1">IF(T$11="x",Toimenpiteet!$E$115,BS92*(CS92/1000)+(Satokasvi!$E$28-Satokasvi!$E$7)+IF(T$8="x",Toimenpiteet!$E$29,0)+IF(T$9="x",Toimenpiteet!$E$60,0)+IF(T$10="x",Toimenpiteet!$E$88,0))/(1+$C$13)^ES$61</f>
        <v>160.2982930855911</v>
      </c>
      <c r="ET92" s="29">
        <f ca="1">IF(U$11="x",Toimenpiteet!$E$115,BT92*(CT92/1000)+(Satokasvi!$E$28-Satokasvi!$E$7)+IF(U$8="x",Toimenpiteet!$E$29,0)+IF(U$9="x",Toimenpiteet!$E$60,0)+IF(U$10="x",Toimenpiteet!$E$88,0))/(1+$C$13)^ET$61</f>
        <v>157.28495822296838</v>
      </c>
      <c r="EU92" s="29">
        <f ca="1">IF(V$11="x",Toimenpiteet!$E$115,BU92*(CU92/1000)+(Satokasvi!$E$28-Satokasvi!$E$7)+IF(V$8="x",Toimenpiteet!$E$29,0)+IF(V$9="x",Toimenpiteet!$E$60,0)+IF(V$10="x",Toimenpiteet!$E$88,0))/(1+$C$13)^EU$61</f>
        <v>189.10152881231741</v>
      </c>
      <c r="EV92" s="29">
        <f ca="1">IF(W$11="x",Toimenpiteet!$E$115,BV92*(CV92/1000)+(Satokasvi!$E$28-Satokasvi!$E$7)+IF(W$8="x",Toimenpiteet!$E$29,0)+IF(W$9="x",Toimenpiteet!$E$60,0)+IF(W$10="x",Toimenpiteet!$E$88,0))/(1+$C$13)^EV$61</f>
        <v>205.85829367160102</v>
      </c>
      <c r="EW92" s="29">
        <f ca="1">IF(X$11="x",Toimenpiteet!$E$115,BW92*(CW92/1000)+(Satokasvi!$E$28-Satokasvi!$E$7)+IF(X$8="x",Toimenpiteet!$E$29,0)+IF(X$9="x",Toimenpiteet!$E$60,0)+IF(X$10="x",Toimenpiteet!$E$88,0))/(1+$C$13)^EW$61</f>
        <v>98.11415549641076</v>
      </c>
      <c r="EX92" s="29">
        <f ca="1">IF(Y$11="x",Toimenpiteet!$E$115,BX92*(CX92/1000)+(Satokasvi!$E$28-Satokasvi!$E$7)+IF(Y$8="x",Toimenpiteet!$E$29,0)+IF(Y$9="x",Toimenpiteet!$E$60,0)+IF(Y$10="x",Toimenpiteet!$E$88,0))/(1+$C$13)^EX$61</f>
        <v>69.227300147478473</v>
      </c>
      <c r="EY92" s="29">
        <f ca="1">IF(Z$11="x",Toimenpiteet!$E$115,BY92*(CY92/1000)+(Satokasvi!$E$28-Satokasvi!$E$7)+IF(Z$8="x",Toimenpiteet!$E$29,0)+IF(Z$9="x",Toimenpiteet!$E$60,0)+IF(Z$10="x",Toimenpiteet!$E$88,0))/(1+$C$13)^EY$61</f>
        <v>152.77882321109485</v>
      </c>
      <c r="EZ92" s="29">
        <f ca="1">IF(AA$11="x",Toimenpiteet!$E$115,BZ92*(CZ92/1000)+(Satokasvi!$E$28-Satokasvi!$E$7)+IF(AA$8="x",Toimenpiteet!$E$29,0)+IF(AA$9="x",Toimenpiteet!$E$60,0)+IF(AA$10="x",Toimenpiteet!$E$88,0))/(1+$C$13)^EZ$61</f>
        <v>126.25123177177971</v>
      </c>
      <c r="FA92" s="29"/>
      <c r="FB92" s="29">
        <f t="shared" ca="1" si="48"/>
        <v>466.59861092733587</v>
      </c>
      <c r="FC92" s="29">
        <f t="shared" ca="1" si="49"/>
        <v>820.67116219223669</v>
      </c>
      <c r="FD92" s="29">
        <f t="shared" ca="1" si="50"/>
        <v>1087.7401446896577</v>
      </c>
      <c r="FE92" s="29">
        <f t="shared" ca="1" si="51"/>
        <v>1512.2921707819837</v>
      </c>
      <c r="FF92" s="29">
        <f t="shared" ca="1" si="52"/>
        <v>2191.1672119679852</v>
      </c>
      <c r="FG92" s="29">
        <f t="shared" ca="1" si="53"/>
        <v>2474.0106388150984</v>
      </c>
      <c r="FH92" s="29">
        <f t="shared" ca="1" si="54"/>
        <v>2596.7861552125996</v>
      </c>
      <c r="FI92" s="29">
        <f t="shared" ca="1" si="55"/>
        <v>3027.1677070619921</v>
      </c>
      <c r="FJ92" s="29">
        <f t="shared" ca="1" si="56"/>
        <v>3223.858556983585</v>
      </c>
      <c r="FK92" s="29">
        <f t="shared" ca="1" si="57"/>
        <v>3221.2836840371765</v>
      </c>
      <c r="FL92" s="29">
        <f t="shared" ca="1" si="58"/>
        <v>3632.7022562424822</v>
      </c>
      <c r="FM92" s="29">
        <f t="shared" ca="1" si="59"/>
        <v>3662.9987519371248</v>
      </c>
      <c r="FN92" s="29">
        <f t="shared" ca="1" si="60"/>
        <v>3744.667388323141</v>
      </c>
      <c r="FO92" s="29">
        <f t="shared" ca="1" si="61"/>
        <v>4005.8584768763208</v>
      </c>
      <c r="FP92" s="29">
        <f t="shared" ca="1" si="62"/>
        <v>4276.5500170443647</v>
      </c>
      <c r="FQ92" s="29">
        <f t="shared" ca="1" si="63"/>
        <v>4338.5907034773072</v>
      </c>
      <c r="FR92" s="29">
        <f t="shared" ca="1" si="64"/>
        <v>4702.2455576930515</v>
      </c>
      <c r="FS92" s="29">
        <f t="shared" ca="1" si="65"/>
        <v>4884.9431845386107</v>
      </c>
      <c r="FT92" s="29">
        <f t="shared" ca="1" si="66"/>
        <v>5064.5411362312261</v>
      </c>
      <c r="FU92" s="29">
        <f t="shared" ca="1" si="67"/>
        <v>5287.7509216476074</v>
      </c>
      <c r="FV92" s="29">
        <f t="shared" ca="1" si="68"/>
        <v>5534.3367678421764</v>
      </c>
      <c r="FW92" s="29">
        <f t="shared" ca="1" si="69"/>
        <v>5637.202303482436</v>
      </c>
      <c r="FX92" s="29">
        <f t="shared" ca="1" si="70"/>
        <v>5702.1426606871391</v>
      </c>
      <c r="FY92" s="29">
        <f t="shared" ca="1" si="71"/>
        <v>5880.0169030211109</v>
      </c>
      <c r="FZ92" s="29">
        <f t="shared" ca="1" si="72"/>
        <v>6023.0837683718009</v>
      </c>
      <c r="GA92" s="29"/>
      <c r="GB92" s="29">
        <f t="shared" ca="1" si="73"/>
        <v>371.15648210947387</v>
      </c>
      <c r="GC92" s="29">
        <f t="shared" ca="1" si="74"/>
        <v>663.26968474924433</v>
      </c>
      <c r="GD92" s="29">
        <f t="shared" ca="1" si="23"/>
        <v>893.89540711731706</v>
      </c>
      <c r="GE92" s="29">
        <f t="shared" ca="1" si="24"/>
        <v>1243.0473855219125</v>
      </c>
      <c r="GF92" s="29">
        <f t="shared" ca="1" si="25"/>
        <v>1784.4131241230016</v>
      </c>
      <c r="GG92" s="29">
        <f t="shared" ca="1" si="26"/>
        <v>2029.6230534883834</v>
      </c>
      <c r="GH92" s="29">
        <f t="shared" ca="1" si="27"/>
        <v>2154.5474145980083</v>
      </c>
      <c r="GI92" s="29">
        <f t="shared" ca="1" si="28"/>
        <v>2507.7260444053086</v>
      </c>
      <c r="GJ92" s="29">
        <f t="shared" ca="1" si="29"/>
        <v>2685.8129758339992</v>
      </c>
      <c r="GK92" s="29">
        <f t="shared" ca="1" si="30"/>
        <v>2714.4892388319272</v>
      </c>
      <c r="GL92" s="29">
        <f t="shared" ca="1" si="31"/>
        <v>3050.7822989534875</v>
      </c>
      <c r="GM92" s="29">
        <f t="shared" ca="1" si="32"/>
        <v>3102.1980243550056</v>
      </c>
      <c r="GN92" s="29">
        <f t="shared" ca="1" si="33"/>
        <v>3191.0563046266325</v>
      </c>
      <c r="GO92" s="29">
        <f t="shared" ca="1" si="34"/>
        <v>3412.8792168618675</v>
      </c>
      <c r="GP92" s="29">
        <f t="shared" ca="1" si="35"/>
        <v>3640.9901186585944</v>
      </c>
      <c r="GQ92" s="29">
        <f t="shared" ca="1" si="36"/>
        <v>3712.8457178617246</v>
      </c>
      <c r="GR92" s="29">
        <f t="shared" ca="1" si="37"/>
        <v>4008.7178974303861</v>
      </c>
      <c r="GS92" s="29">
        <f t="shared" ca="1" si="38"/>
        <v>4169.0161905159775</v>
      </c>
      <c r="GT92" s="29">
        <f t="shared" ca="1" si="39"/>
        <v>4326.3011487389458</v>
      </c>
      <c r="GU92" s="29">
        <f t="shared" ca="1" si="40"/>
        <v>4515.402677551263</v>
      </c>
      <c r="GV92" s="29">
        <f t="shared" ca="1" si="41"/>
        <v>4721.2609712228641</v>
      </c>
      <c r="GW92" s="29">
        <f t="shared" ca="1" si="42"/>
        <v>4819.3751267192747</v>
      </c>
      <c r="GX92" s="29">
        <f t="shared" ca="1" si="43"/>
        <v>4888.6024268667534</v>
      </c>
      <c r="GY92" s="29">
        <f t="shared" ca="1" si="44"/>
        <v>5041.3812500778486</v>
      </c>
      <c r="GZ92" s="29">
        <f t="shared" ca="1" si="45"/>
        <v>5167.6324818496287</v>
      </c>
      <c r="HA92" s="29"/>
      <c r="HB92" s="29">
        <f t="shared" ca="1" si="76"/>
        <v>3221.2836840371765</v>
      </c>
      <c r="HC92" s="29">
        <f t="shared" ca="1" si="75"/>
        <v>2714.4892388319272</v>
      </c>
      <c r="HD92" s="5"/>
      <c r="HE92" s="29">
        <f t="shared" si="83"/>
        <v>-0.3888888888888889</v>
      </c>
      <c r="HF92" s="29">
        <f>$HF$69</f>
        <v>-5.5555555555555552E-2</v>
      </c>
      <c r="HG92" s="14">
        <f>IF(C$11="x",0,Satokasvi!$H$6*(1+$HE92)*(1+_xlfn.XLOOKUP($HF92,$HF$67:$HF$76,HG$67:HG$76)))</f>
        <v>2127.0061728395067</v>
      </c>
      <c r="HH92" s="27">
        <f>IF(D$11="x",0,Satokasvi!$H$6*(1+$HE92)*(1+_xlfn.XLOOKUP($HF92,$HF$67:$HF$76,HH$67:HH$76)))</f>
        <v>2115.1234567901238</v>
      </c>
      <c r="HI92" s="27">
        <f>IF(E$11="x",0,Satokasvi!$H$6*(1+$HE92)*(1+_xlfn.XLOOKUP($HF92,$HF$67:$HF$76,HI$67:HI$76)))</f>
        <v>2103.2407407407413</v>
      </c>
      <c r="HJ92" s="27">
        <f>IF(F$11="x",0,Satokasvi!$H$6*(1+$HE92)*(1+_xlfn.XLOOKUP($HF92,$HF$67:$HF$76,HJ$67:HJ$76)))</f>
        <v>2091.3580246913584</v>
      </c>
      <c r="HK92" s="27">
        <f>IF(G$11="x",0,Satokasvi!$H$6*(1+$HE92)*(1+_xlfn.XLOOKUP($HF92,$HF$67:$HF$76,HK$67:HK$76)))</f>
        <v>2079.4753086419755</v>
      </c>
      <c r="HL92" s="27">
        <f>IF(H$11="x",0,Satokasvi!$H$6*(1+$HE92)*(1+_xlfn.XLOOKUP($HF92,$HF$67:$HF$76,HL$67:HL$76)))</f>
        <v>2067.5925925925931</v>
      </c>
      <c r="HM92" s="27">
        <f>IF(I$11="x",0,Satokasvi!$H$6*(1+$HE92)*(1+_xlfn.XLOOKUP($HF92,$HF$67:$HF$76,HM$67:HM$76)))</f>
        <v>2055.7098765432102</v>
      </c>
      <c r="HN92" s="27">
        <f>IF(J$11="x",0,Satokasvi!$H$6*(1+$HE92)*(1+_xlfn.XLOOKUP($HF92,$HF$67:$HF$76,HN$67:HN$76)))</f>
        <v>2043.8271604938275</v>
      </c>
      <c r="HO92" s="27">
        <f>IF(K$11="x",0,Satokasvi!$H$6*(1+$HE92)*(1+_xlfn.XLOOKUP($HF92,$HF$67:$HF$76,HO$67:HO$76)))</f>
        <v>2031.9444444444446</v>
      </c>
      <c r="HP92" s="27">
        <f>IF(L$11="x",0,Satokasvi!$H$6*(1+$HE92)*(1+_xlfn.XLOOKUP($HF92,$HF$67:$HF$76,HP$67:HP$76)))</f>
        <v>2020.0617283950619</v>
      </c>
      <c r="HQ92" s="27">
        <f>IF(M$11="x",0,Satokasvi!$H$6*(1+$HE92)*(1+_xlfn.XLOOKUP($HF92,$HF$67:$HF$76,HQ$67:HQ$76)))</f>
        <v>2020.0617283950619</v>
      </c>
      <c r="HR92" s="27">
        <f>IF(N$11="x",0,Satokasvi!$H$6*(1+$HE92)*(1+_xlfn.XLOOKUP($HF92,$HF$67:$HF$76,HR$67:HR$76)))</f>
        <v>2020.0617283950619</v>
      </c>
      <c r="HS92" s="27">
        <f>IF(O$11="x",0,Satokasvi!$H$6*(1+$HE92)*(1+_xlfn.XLOOKUP($HF92,$HF$67:$HF$76,HS$67:HS$76)))</f>
        <v>2020.0617283950619</v>
      </c>
      <c r="HT92" s="27">
        <f>IF(P$11="x",0,Satokasvi!$H$6*(1+$HE92)*(1+_xlfn.XLOOKUP($HF92,$HF$67:$HF$76,HT$67:HT$76)))</f>
        <v>2020.0617283950619</v>
      </c>
      <c r="HU92" s="27">
        <f>IF(Q$11="x",0,Satokasvi!$H$6*(1+$HE92)*(1+_xlfn.XLOOKUP($HF92,$HF$67:$HF$76,HU$67:HU$76)))</f>
        <v>2020.0617283950619</v>
      </c>
      <c r="HV92" s="27">
        <f>IF(R$11="x",0,Satokasvi!$H$6*(1+$HE92)*(1+_xlfn.XLOOKUP($HF92,$HF$67:$HF$76,HV$67:HV$76)))</f>
        <v>2020.0617283950619</v>
      </c>
      <c r="HW92" s="27">
        <f>IF(S$11="x",0,Satokasvi!$H$6*(1+$HE92)*(1+_xlfn.XLOOKUP($HF92,$HF$67:$HF$76,HW$67:HW$76)))</f>
        <v>2020.0617283950619</v>
      </c>
      <c r="HX92" s="27">
        <f>IF(T$11="x",0,Satokasvi!$H$6*(1+$HE92)*(1+_xlfn.XLOOKUP($HF92,$HF$67:$HF$76,HX$67:HX$76)))</f>
        <v>2020.0617283950619</v>
      </c>
      <c r="HY92" s="27">
        <f>IF(U$11="x",0,Satokasvi!$H$6*(1+$HE92)*(1+_xlfn.XLOOKUP($HF92,$HF$67:$HF$76,HY$67:HY$76)))</f>
        <v>2020.0617283950619</v>
      </c>
      <c r="HZ92" s="27">
        <f>IF(V$11="x",0,Satokasvi!$H$6*(1+$HE92)*(1+_xlfn.XLOOKUP($HF92,$HF$67:$HF$76,HZ$67:HZ$76)))</f>
        <v>2020.0617283950619</v>
      </c>
      <c r="IA92" s="27">
        <f>IF(W$11="x",0,Satokasvi!$H$6*(1+$HE92)*(1+_xlfn.XLOOKUP($HF92,$HF$67:$HF$76,IA$67:IA$76)))</f>
        <v>2020.0617283950619</v>
      </c>
      <c r="IB92" s="27">
        <f>IF(X$11="x",0,Satokasvi!$H$6*(1+$HE92)*(1+_xlfn.XLOOKUP($HF92,$HF$67:$HF$76,IB$67:IB$76)))</f>
        <v>2020.0617283950619</v>
      </c>
      <c r="IC92" s="27">
        <f>IF(Y$11="x",0,Satokasvi!$H$6*(1+$HE92)*(1+_xlfn.XLOOKUP($HF92,$HF$67:$HF$76,IC$67:IC$76)))</f>
        <v>2020.0617283950619</v>
      </c>
      <c r="ID92" s="27">
        <f>IF(Z$11="x",0,Satokasvi!$H$6*(1+$HE92)*(1+_xlfn.XLOOKUP($HF92,$HF$67:$HF$76,ID$67:ID$76)))</f>
        <v>2020.0617283950619</v>
      </c>
      <c r="IE92" s="27">
        <f>IF(AA$11="x",0,Satokasvi!$H$6*(1+$HE92)*(1+_xlfn.XLOOKUP($HF92,$HF$67:$HF$76,IE$67:IE$76)))</f>
        <v>2020.0617283950619</v>
      </c>
    </row>
    <row r="93" spans="2:239">
      <c r="B93" s="11">
        <f t="shared" ca="1" si="81"/>
        <v>0.16220640788390583</v>
      </c>
      <c r="C93" s="11">
        <f t="shared" ca="1" si="81"/>
        <v>0.70926301983148554</v>
      </c>
      <c r="D93" s="11">
        <f t="shared" ca="1" si="81"/>
        <v>0.47251548607678873</v>
      </c>
      <c r="E93" s="11">
        <f t="shared" ca="1" si="81"/>
        <v>6.022289308797224E-3</v>
      </c>
      <c r="F93" s="11">
        <f t="shared" ca="1" si="81"/>
        <v>0.42352246202002053</v>
      </c>
      <c r="G93" s="11">
        <f t="shared" ca="1" si="81"/>
        <v>0.19986921685621373</v>
      </c>
      <c r="H93" s="11">
        <f t="shared" ca="1" si="81"/>
        <v>0.94745601212595798</v>
      </c>
      <c r="I93" s="11">
        <f t="shared" ca="1" si="81"/>
        <v>3.9549509116799664E-2</v>
      </c>
      <c r="J93" s="11">
        <f t="shared" ca="1" si="81"/>
        <v>0.20377848325074177</v>
      </c>
      <c r="K93" s="11">
        <f t="shared" ca="1" si="81"/>
        <v>0.98208295437553328</v>
      </c>
      <c r="L93" s="11">
        <f t="shared" ca="1" si="81"/>
        <v>0.75288516434607278</v>
      </c>
      <c r="M93" s="11">
        <f t="shared" ca="1" si="81"/>
        <v>0.81218821576694866</v>
      </c>
      <c r="N93" s="11">
        <f t="shared" ca="1" si="81"/>
        <v>0.16882548819944299</v>
      </c>
      <c r="O93" s="11">
        <f t="shared" ca="1" si="81"/>
        <v>0.36344712228129206</v>
      </c>
      <c r="P93" s="11">
        <f t="shared" ca="1" si="81"/>
        <v>0.51895140272732188</v>
      </c>
      <c r="Q93" s="11">
        <f t="shared" ca="1" si="81"/>
        <v>0.54497807825408262</v>
      </c>
      <c r="R93" s="11">
        <f t="shared" ca="1" si="80"/>
        <v>0.50569078859155681</v>
      </c>
      <c r="S93" s="11">
        <f t="shared" ca="1" si="80"/>
        <v>0.14455151628914076</v>
      </c>
      <c r="T93" s="11">
        <f t="shared" ca="1" si="80"/>
        <v>7.522150534012062E-2</v>
      </c>
      <c r="U93" s="11">
        <f t="shared" ca="1" si="80"/>
        <v>0.70716089577687102</v>
      </c>
      <c r="V93" s="11">
        <f t="shared" ca="1" si="80"/>
        <v>0.43427132407533564</v>
      </c>
      <c r="W93" s="11">
        <f t="shared" ca="1" si="80"/>
        <v>0.89458138367032225</v>
      </c>
      <c r="X93" s="11">
        <f t="shared" ca="1" si="80"/>
        <v>0.86722499871687342</v>
      </c>
      <c r="Y93" s="11">
        <f t="shared" ca="1" si="80"/>
        <v>0.51963530029861527</v>
      </c>
      <c r="Z93" s="11">
        <f t="shared" ca="1" si="80"/>
        <v>0.79201564071509745</v>
      </c>
      <c r="AB93" s="5">
        <f ca="1">_xlfn.NORM.INV(B93,Satokasvi!$H$8,Satokasvi!$I$8)*_xlfn.BINOM.INV(1,(1-Satokasvi!$H$15),B93)</f>
        <v>3253.6424572722144</v>
      </c>
      <c r="AC93" s="5">
        <f ca="1">_xlfn.NORM.INV(C93,Satokasvi!$H$8,Satokasvi!$I$8)*_xlfn.BINOM.INV(1,(1-Satokasvi!$H$15),C93)</f>
        <v>3637.8082502181596</v>
      </c>
      <c r="AD93" s="5">
        <f ca="1">_xlfn.NORM.INV(D93,Satokasvi!$H$8,Satokasvi!$I$8)*_xlfn.BINOM.INV(1,(1-Satokasvi!$H$15),D93)</f>
        <v>3482.7629878235816</v>
      </c>
      <c r="AE93" s="5">
        <f ca="1">_xlfn.NORM.INV(E93,Satokasvi!$H$8,Satokasvi!$I$8)*_xlfn.BINOM.INV(1,(1-Satokasvi!$H$15),E93)</f>
        <v>0</v>
      </c>
      <c r="AF93" s="5">
        <f ca="1">_xlfn.NORM.INV(F93,Satokasvi!$H$8,Satokasvi!$I$8)*_xlfn.BINOM.INV(1,(1-Satokasvi!$H$15),F93)</f>
        <v>3451.7774384652516</v>
      </c>
      <c r="AG93" s="5">
        <f ca="1">_xlfn.NORM.INV(G93,Satokasvi!$H$8,Satokasvi!$I$8)*_xlfn.BINOM.INV(1,(1-Satokasvi!$H$15),G93)</f>
        <v>3289.4778820916981</v>
      </c>
      <c r="AH93" s="5">
        <f ca="1">_xlfn.NORM.INV(H93,Satokasvi!$H$8,Satokasvi!$I$8)*_xlfn.BINOM.INV(1,(1-Satokasvi!$H$15),H93)</f>
        <v>3905.1680302365762</v>
      </c>
      <c r="AI93" s="5">
        <f ca="1">_xlfn.NORM.INV(I93,Satokasvi!$H$8,Satokasvi!$I$8)*_xlfn.BINOM.INV(1,(1-Satokasvi!$H$15),I93)</f>
        <v>0</v>
      </c>
      <c r="AJ93" s="5">
        <f ca="1">_xlfn.NORM.INV(J93,Satokasvi!$H$8,Satokasvi!$I$8)*_xlfn.BINOM.INV(1,(1-Satokasvi!$H$15),J93)</f>
        <v>3292.9498775501938</v>
      </c>
      <c r="AK93" s="5">
        <f ca="1">_xlfn.NORM.INV(K93,Satokasvi!$H$8,Satokasvi!$I$8)*_xlfn.BINOM.INV(1,(1-Satokasvi!$H$15),K93)</f>
        <v>4024.7012575314739</v>
      </c>
      <c r="AL93" s="5">
        <f ca="1">_xlfn.NORM.INV(L93,Satokasvi!$H$8,Satokasvi!$I$8)*_xlfn.BINOM.INV(1,(1-Satokasvi!$H$15),L93)</f>
        <v>3670.8992532755215</v>
      </c>
      <c r="AM93" s="5">
        <f ca="1">_xlfn.NORM.INV(M93,Satokasvi!$H$8,Satokasvi!$I$8)*_xlfn.BINOM.INV(1,(1-Satokasvi!$H$15),M93)</f>
        <v>3721.4971972451131</v>
      </c>
      <c r="AN93" s="5">
        <f ca="1">_xlfn.NORM.INV(N93,Satokasvi!$H$8,Satokasvi!$I$8)*_xlfn.BINOM.INV(1,(1-Satokasvi!$H$15),N93)</f>
        <v>3260.2957663133502</v>
      </c>
      <c r="AO93" s="5">
        <f ca="1">_xlfn.NORM.INV(O93,Satokasvi!$H$8,Satokasvi!$I$8)*_xlfn.BINOM.INV(1,(1-Satokasvi!$H$15),O93)</f>
        <v>3412.6850397396747</v>
      </c>
      <c r="AP93" s="5">
        <f ca="1">_xlfn.NORM.INV(P93,Satokasvi!$H$8,Satokasvi!$I$8)*_xlfn.BINOM.INV(1,(1-Satokasvi!$H$15),P93)</f>
        <v>3511.8805006687771</v>
      </c>
      <c r="AQ93" s="5">
        <f ca="1">_xlfn.NORM.INV(Q93,Satokasvi!$H$8,Satokasvi!$I$8)*_xlfn.BINOM.INV(1,(1-Satokasvi!$H$15),Q93)</f>
        <v>3528.2458097399722</v>
      </c>
      <c r="AR93" s="5">
        <f ca="1">_xlfn.NORM.INV(R93,Satokasvi!$H$8,Satokasvi!$I$8)*_xlfn.BINOM.INV(1,(1-Satokasvi!$H$15),R93)</f>
        <v>3503.5662938474079</v>
      </c>
      <c r="AS93" s="5">
        <f ca="1">_xlfn.NORM.INV(S93,Satokasvi!$H$8,Satokasvi!$I$8)*_xlfn.BINOM.INV(1,(1-Satokasvi!$H$15),S93)</f>
        <v>3234.9771569713826</v>
      </c>
      <c r="AT93" s="5">
        <f ca="1">_xlfn.NORM.INV(T93,Satokasvi!$H$8,Satokasvi!$I$8)*_xlfn.BINOM.INV(1,(1-Satokasvi!$H$15),T93)</f>
        <v>3140.5078914500587</v>
      </c>
      <c r="AU93" s="5">
        <f ca="1">_xlfn.NORM.INV(U93,Satokasvi!$H$8,Satokasvi!$I$8)*_xlfn.BINOM.INV(1,(1-Satokasvi!$H$15),U93)</f>
        <v>3636.2773753008405</v>
      </c>
      <c r="AV93" s="5">
        <f ca="1">_xlfn.NORM.INV(V93,Satokasvi!$H$8,Satokasvi!$I$8)*_xlfn.BINOM.INV(1,(1-Satokasvi!$H$15),V93)</f>
        <v>3458.6225218005684</v>
      </c>
      <c r="AW93" s="5">
        <f ca="1">_xlfn.NORM.INV(W93,Satokasvi!$H$8,Satokasvi!$I$8)*_xlfn.BINOM.INV(1,(1-Satokasvi!$H$15),W93)</f>
        <v>3812.8166460352586</v>
      </c>
      <c r="AX93" s="5">
        <f ca="1">_xlfn.NORM.INV(X93,Satokasvi!$H$8,Satokasvi!$I$8)*_xlfn.BINOM.INV(1,(1-Satokasvi!$H$15),X93)</f>
        <v>3778.3422387442865</v>
      </c>
      <c r="AY93" s="5">
        <f ca="1">_xlfn.NORM.INV(Y93,Satokasvi!$H$8,Satokasvi!$I$8)*_xlfn.BINOM.INV(1,(1-Satokasvi!$H$15),Y93)</f>
        <v>3512.3095718250383</v>
      </c>
      <c r="AZ93" s="5">
        <f ca="1">_xlfn.NORM.INV(Z93,Satokasvi!$H$8,Satokasvi!$I$8)*_xlfn.BINOM.INV(1,(1-Satokasvi!$H$15),Z93)</f>
        <v>3703.3587415689494</v>
      </c>
      <c r="BB93" s="5">
        <f ca="1">IF(C$11="x",0,_xlfn.NORM.INV(B93,Satokasvi!$H$8,Satokasvi!$I$8)*IF(C$8="x",(1+Toimenpiteet!$C$7),1)*IF(C$9="x",(1+Toimenpiteet!$C$34),1)*(1+C$30)*_xlfn.BINOM.INV(1,(1-(Satokasvi!$H$15*(1+C$41))),B93))</f>
        <v>2359.0209272206466</v>
      </c>
      <c r="BC93" s="5">
        <f ca="1">IF(D$11="x",0,_xlfn.NORM.INV(C93,Satokasvi!$H$8,Satokasvi!$I$8)*IF(D$8="x",(1+Toimenpiteet!$C$7),1)*IF(D$9="x",(1+Toimenpiteet!$C$34),1)*(1+D$30)*_xlfn.BINOM.INV(1,(1-(Satokasvi!$H$15*(1+D$41))),C93))</f>
        <v>2655.8910473192741</v>
      </c>
      <c r="BD93" s="5">
        <f ca="1">IF(E$11="x",0,_xlfn.NORM.INV(D93,Satokasvi!$H$8,Satokasvi!$I$8)*IF(E$8="x",(1+Toimenpiteet!$C$7),1)*IF(E$9="x",(1+Toimenpiteet!$C$34),1)*(1+E$30)*_xlfn.BINOM.INV(1,(1-(Satokasvi!$H$15*(1+E$41))),D93))</f>
        <v>2560.2487276088714</v>
      </c>
      <c r="BE93" s="5">
        <f ca="1">IF(F$11="x",0,_xlfn.NORM.INV(E93,Satokasvi!$H$8,Satokasvi!$I$8)*IF(F$8="x",(1+Toimenpiteet!$C$7),1)*IF(F$9="x",(1+Toimenpiteet!$C$34),1)*(1+F$30)*_xlfn.BINOM.INV(1,(1-(Satokasvi!$H$15*(1+F$41))),E93))</f>
        <v>0</v>
      </c>
      <c r="BF93" s="5">
        <f ca="1">IF(G$11="x",0,_xlfn.NORM.INV(F93,Satokasvi!$H$8,Satokasvi!$I$8)*IF(G$8="x",(1+Toimenpiteet!$C$7),1)*IF(G$9="x",(1+Toimenpiteet!$C$34),1)*(1+G$30)*_xlfn.BINOM.INV(1,(1-(Satokasvi!$H$15*(1+G$41))),F93))</f>
        <v>2572.2645471443057</v>
      </c>
      <c r="BG93" s="5">
        <f ca="1">IF(H$11="x",0,_xlfn.NORM.INV(G93,Satokasvi!$H$8,Satokasvi!$I$8)*IF(H$8="x",(1+Toimenpiteet!$C$7),1)*IF(H$9="x",(1+Toimenpiteet!$C$34),1)*(1+H$30)*_xlfn.BINOM.INV(1,(1-(Satokasvi!$H$15*(1+H$41))),G93))</f>
        <v>2451.3189177347335</v>
      </c>
      <c r="BH93" s="5">
        <f ca="1">IF(I$11="x",0,_xlfn.NORM.INV(H93,Satokasvi!$H$8,Satokasvi!$I$8)*IF(I$8="x",(1+Toimenpiteet!$C$7),1)*IF(I$9="x",(1+Toimenpiteet!$C$34),1)*(1+I$30)*_xlfn.BINOM.INV(1,(1-(Satokasvi!$H$15*(1+I$41))),H93))</f>
        <v>2910.1312161322967</v>
      </c>
      <c r="BI93" s="5">
        <f ca="1">IF(J$11="x",0,_xlfn.NORM.INV(I93,Satokasvi!$H$8,Satokasvi!$I$8)*IF(J$8="x",(1+Toimenpiteet!$C$7),1)*IF(J$9="x",(1+Toimenpiteet!$C$34),1)*(1+J$30)*_xlfn.BINOM.INV(1,(1-(Satokasvi!$H$15*(1+J$41))),I93))</f>
        <v>0</v>
      </c>
      <c r="BJ93" s="5">
        <f ca="1">IF(K$11="x",0,_xlfn.NORM.INV(J93,Satokasvi!$H$8,Satokasvi!$I$8)*IF(K$8="x",(1+Toimenpiteet!$C$7),1)*IF(K$9="x",(1+Toimenpiteet!$C$34),1)*(1+K$30)*_xlfn.BINOM.INV(1,(1-(Satokasvi!$H$15*(1+K$41))),J93))</f>
        <v>2453.9062487504043</v>
      </c>
      <c r="BK93" s="5">
        <f ca="1">IF(L$11="x",0,_xlfn.NORM.INV(K93,Satokasvi!$H$8,Satokasvi!$I$8)*IF(L$8="x",(1+Toimenpiteet!$C$7),1)*IF(L$9="x",(1+Toimenpiteet!$C$34),1)*(1+L$30)*_xlfn.BINOM.INV(1,(1-(Satokasvi!$H$15*(1+L$41))),K93))</f>
        <v>2999.2073771124542</v>
      </c>
      <c r="BL93" s="5">
        <f ca="1">IF(M$11="x",0,_xlfn.NORM.INV(L93,Satokasvi!$H$8,Satokasvi!$I$8)*IF(M$8="x",(1+Toimenpiteet!$C$7),1)*IF(M$9="x",(1+Toimenpiteet!$C$34),1)*(1+M$30)*_xlfn.BINOM.INV(1,(1-(Satokasvi!$H$15*(1+M$41))),L93))</f>
        <v>2735.5541235409187</v>
      </c>
      <c r="BM93" s="5">
        <f ca="1">IF(N$11="x",0,_xlfn.NORM.INV(M93,Satokasvi!$H$8,Satokasvi!$I$8)*IF(N$8="x",(1+Toimenpiteet!$C$7),1)*IF(N$9="x",(1+Toimenpiteet!$C$34),1)*(1+N$30)*_xlfn.BINOM.INV(1,(1-(Satokasvi!$H$15*(1+N$41))),M93))</f>
        <v>2773.2597113870584</v>
      </c>
      <c r="BN93" s="5">
        <f ca="1">IF(O$11="x",0,_xlfn.NORM.INV(N93,Satokasvi!$H$8,Satokasvi!$I$8)*IF(O$8="x",(1+Toimenpiteet!$C$7),1)*IF(O$9="x",(1+Toimenpiteet!$C$34),1)*(1+O$30)*_xlfn.BINOM.INV(1,(1-(Satokasvi!$H$15*(1+O$41))),N93))</f>
        <v>2429.5724050567082</v>
      </c>
      <c r="BO93" s="5">
        <f ca="1">IF(P$11="x",0,_xlfn.NORM.INV(O93,Satokasvi!$H$8,Satokasvi!$I$8)*IF(P$8="x",(1+Toimenpiteet!$C$7),1)*IF(P$9="x",(1+Toimenpiteet!$C$34),1)*(1+P$30)*_xlfn.BINOM.INV(1,(1-(Satokasvi!$H$15*(1+P$41))),O93))</f>
        <v>2543.1328916140055</v>
      </c>
      <c r="BP93" s="5">
        <f ca="1">IF(Q$11="x",0,_xlfn.NORM.INV(P93,Satokasvi!$H$8,Satokasvi!$I$8)*IF(Q$8="x",(1+Toimenpiteet!$C$7),1)*IF(Q$9="x",(1+Toimenpiteet!$C$34),1)*(1+Q$30)*_xlfn.BINOM.INV(1,(1-(Satokasvi!$H$15*(1+Q$41))),P93))</f>
        <v>2617.053349098373</v>
      </c>
      <c r="BQ93" s="5">
        <f ca="1">IF(R$11="x",0,_xlfn.NORM.INV(Q93,Satokasvi!$H$8,Satokasvi!$I$8)*IF(R$8="x",(1+Toimenpiteet!$C$7),1)*IF(R$9="x",(1+Toimenpiteet!$C$34),1)*(1+R$30)*_xlfn.BINOM.INV(1,(1-(Satokasvi!$H$15*(1+R$41))),Q93))</f>
        <v>2629.2487774182268</v>
      </c>
      <c r="BR93" s="5">
        <f ca="1">IF(S$11="x",0,_xlfn.NORM.INV(R93,Satokasvi!$H$8,Satokasvi!$I$8)*IF(S$8="x",(1+Toimenpiteet!$C$7),1)*IF(S$9="x",(1+Toimenpiteet!$C$34),1)*(1+S$30)*_xlfn.BINOM.INV(1,(1-(Satokasvi!$H$15*(1+S$41))),R93))</f>
        <v>2610.8576021750887</v>
      </c>
      <c r="BS93" s="5">
        <f ca="1">IF(T$11="x",0,_xlfn.NORM.INV(S93,Satokasvi!$H$8,Satokasvi!$I$8)*IF(T$8="x",(1+Toimenpiteet!$C$7),1)*IF(T$9="x",(1+Toimenpiteet!$C$34),1)*(1+T$30)*_xlfn.BINOM.INV(1,(1-(Satokasvi!$H$15*(1+T$41))),S93))</f>
        <v>2410.7049773750746</v>
      </c>
      <c r="BT93" s="5">
        <f ca="1">IF(U$11="x",0,_xlfn.NORM.INV(T93,Satokasvi!$H$8,Satokasvi!$I$8)*IF(U$8="x",(1+Toimenpiteet!$C$7),1)*IF(U$9="x",(1+Toimenpiteet!$C$34),1)*(1+U$30)*_xlfn.BINOM.INV(1,(1-(Satokasvi!$H$15*(1+U$41))),T93))</f>
        <v>2340.3064807085839</v>
      </c>
      <c r="BU93" s="5">
        <f ca="1">IF(V$11="x",0,_xlfn.NORM.INV(U93,Satokasvi!$H$8,Satokasvi!$I$8)*IF(V$8="x",(1+Toimenpiteet!$C$7),1)*IF(V$9="x",(1+Toimenpiteet!$C$34),1)*(1+V$30)*_xlfn.BINOM.INV(1,(1-(Satokasvi!$H$15*(1+V$41))),U93))</f>
        <v>2709.7539000741863</v>
      </c>
      <c r="BV93" s="5">
        <f ca="1">IF(W$11="x",0,_xlfn.NORM.INV(V93,Satokasvi!$H$8,Satokasvi!$I$8)*IF(W$8="x",(1+Toimenpiteet!$C$7),1)*IF(W$9="x",(1+Toimenpiteet!$C$34),1)*(1+W$30)*_xlfn.BINOM.INV(1,(1-(Satokasvi!$H$15*(1+W$41))),V93))</f>
        <v>2577.3655032457841</v>
      </c>
      <c r="BW93" s="5">
        <f ca="1">IF(X$11="x",0,_xlfn.NORM.INV(W93,Satokasvi!$H$8,Satokasvi!$I$8)*IF(X$8="x",(1+Toimenpiteet!$C$7),1)*IF(X$9="x",(1+Toimenpiteet!$C$34),1)*(1+X$30)*_xlfn.BINOM.INV(1,(1-(Satokasvi!$H$15*(1+X$41))),W93))</f>
        <v>2841.3109646254748</v>
      </c>
      <c r="BX93" s="5">
        <f ca="1">IF(Y$11="x",0,_xlfn.NORM.INV(X93,Satokasvi!$H$8,Satokasvi!$I$8)*IF(Y$8="x",(1+Toimenpiteet!$C$7),1)*IF(Y$9="x",(1+Toimenpiteet!$C$34),1)*(1+Y$30)*_xlfn.BINOM.INV(1,(1-(Satokasvi!$H$15*(1+Y$41))),X93))</f>
        <v>2815.6206363122428</v>
      </c>
      <c r="BY93" s="5">
        <f ca="1">IF(Z$11="x",0,_xlfn.NORM.INV(Y93,Satokasvi!$H$8,Satokasvi!$I$8)*IF(Z$8="x",(1+Toimenpiteet!$C$7),1)*IF(Z$9="x",(1+Toimenpiteet!$C$34),1)*(1+Z$30)*_xlfn.BINOM.INV(1,(1-(Satokasvi!$H$15*(1+Z$41))),Y93))</f>
        <v>2617.3730929240182</v>
      </c>
      <c r="BZ93" s="5">
        <f ca="1">IF(AA$11="x",0,_xlfn.NORM.INV(Z93,Satokasvi!$H$8,Satokasvi!$I$8)*IF(AA$8="x",(1+Toimenpiteet!$C$7),1)*IF(AA$9="x",(1+Toimenpiteet!$C$34),1)*(1+AA$30)*_xlfn.BINOM.INV(1,(1-(Satokasvi!$H$15*(1+AA$41))),Z93))</f>
        <v>2759.7429342171813</v>
      </c>
      <c r="CB93" s="27">
        <f ca="1">_xlfn.NORM.INV(RAND(),Satokasvi!$H$13,Satokasvi!$I$13)</f>
        <v>221.9275103802145</v>
      </c>
      <c r="CC93" s="27">
        <f ca="1">_xlfn.NORM.INV(RAND(),Satokasvi!$H$13,Satokasvi!$I$13)</f>
        <v>163.97830185437658</v>
      </c>
      <c r="CD93" s="27">
        <f ca="1">_xlfn.NORM.INV(RAND(),Satokasvi!$H$13,Satokasvi!$I$13)</f>
        <v>182.78406793568749</v>
      </c>
      <c r="CE93" s="27">
        <f ca="1">_xlfn.NORM.INV(RAND(),Satokasvi!$H$13,Satokasvi!$I$13)</f>
        <v>208.39621422900657</v>
      </c>
      <c r="CF93" s="27">
        <f ca="1">_xlfn.NORM.INV(RAND(),Satokasvi!$H$13,Satokasvi!$I$13)</f>
        <v>222.55890870852622</v>
      </c>
      <c r="CG93" s="27">
        <f ca="1">_xlfn.NORM.INV(RAND(),Satokasvi!$H$13,Satokasvi!$I$13)</f>
        <v>195.48035459784964</v>
      </c>
      <c r="CH93" s="27">
        <f ca="1">_xlfn.NORM.INV(RAND(),Satokasvi!$H$13,Satokasvi!$I$13)</f>
        <v>214.84324439951112</v>
      </c>
      <c r="CI93" s="27">
        <f ca="1">_xlfn.NORM.INV(RAND(),Satokasvi!$H$13,Satokasvi!$I$13)</f>
        <v>231.36520450580369</v>
      </c>
      <c r="CJ93" s="27">
        <f ca="1">_xlfn.NORM.INV(RAND(),Satokasvi!$H$13,Satokasvi!$I$13)</f>
        <v>228.49936496028687</v>
      </c>
      <c r="CK93" s="27">
        <f ca="1">_xlfn.NORM.INV(RAND(),Satokasvi!$H$13,Satokasvi!$I$13)</f>
        <v>174.88455816454089</v>
      </c>
      <c r="CL93" s="27">
        <f ca="1">_xlfn.NORM.INV(RAND(),Satokasvi!$H$13,Satokasvi!$I$13)</f>
        <v>176.30587129789919</v>
      </c>
      <c r="CM93" s="27">
        <f ca="1">_xlfn.NORM.INV(RAND(),Satokasvi!$H$13,Satokasvi!$I$13)</f>
        <v>276.35274248656015</v>
      </c>
      <c r="CN93" s="27">
        <f ca="1">_xlfn.NORM.INV(RAND(),Satokasvi!$H$13,Satokasvi!$I$13)</f>
        <v>206.52659746460102</v>
      </c>
      <c r="CO93" s="27">
        <f ca="1">_xlfn.NORM.INV(RAND(),Satokasvi!$H$13,Satokasvi!$I$13)</f>
        <v>264.64472557672593</v>
      </c>
      <c r="CP93" s="27">
        <f ca="1">_xlfn.NORM.INV(RAND(),Satokasvi!$H$13,Satokasvi!$I$13)</f>
        <v>196.11094921677912</v>
      </c>
      <c r="CQ93" s="27">
        <f ca="1">_xlfn.NORM.INV(RAND(),Satokasvi!$H$13,Satokasvi!$I$13)</f>
        <v>117.61461795796023</v>
      </c>
      <c r="CR93" s="27">
        <f ca="1">_xlfn.NORM.INV(RAND(),Satokasvi!$H$13,Satokasvi!$I$13)</f>
        <v>104.26206858669396</v>
      </c>
      <c r="CS93" s="27">
        <f ca="1">_xlfn.NORM.INV(RAND(),Satokasvi!$H$13,Satokasvi!$I$13)</f>
        <v>269.09320763810933</v>
      </c>
      <c r="CT93" s="27">
        <f ca="1">_xlfn.NORM.INV(RAND(),Satokasvi!$H$13,Satokasvi!$I$13)</f>
        <v>184.42469308751984</v>
      </c>
      <c r="CU93" s="27">
        <f ca="1">_xlfn.NORM.INV(RAND(),Satokasvi!$H$13,Satokasvi!$I$13)</f>
        <v>183.56111950824183</v>
      </c>
      <c r="CV93" s="27">
        <f ca="1">_xlfn.NORM.INV(RAND(),Satokasvi!$H$13,Satokasvi!$I$13)</f>
        <v>197.55457649146817</v>
      </c>
      <c r="CW93" s="27">
        <f ca="1">_xlfn.NORM.INV(RAND(),Satokasvi!$H$13,Satokasvi!$I$13)</f>
        <v>212.43983188839107</v>
      </c>
      <c r="CX93" s="27">
        <f ca="1">_xlfn.NORM.INV(RAND(),Satokasvi!$H$13,Satokasvi!$I$13)</f>
        <v>99.390366659637053</v>
      </c>
      <c r="CY93" s="27">
        <f ca="1">_xlfn.NORM.INV(RAND(),Satokasvi!$H$13,Satokasvi!$I$13)</f>
        <v>177.24276113987054</v>
      </c>
      <c r="CZ93" s="27">
        <f ca="1">_xlfn.NORM.INV(RAND(),Satokasvi!$H$13,Satokasvi!$I$13)</f>
        <v>209.20332061210502</v>
      </c>
      <c r="DB93" s="29">
        <f ca="1">(AB93*(CB93/1000)+(Satokasvi!$E$28-Satokasvi!$E$7))/(1+$C$13)^DB$61</f>
        <v>350.55608758231648</v>
      </c>
      <c r="DC93" s="29">
        <f ca="1">(AC93*(CC93/1000)+(Satokasvi!$E$28-Satokasvi!$E$7))/(1+$C$13)^DC$61</f>
        <v>222.00171490490615</v>
      </c>
      <c r="DD93" s="29">
        <f ca="1">(AD93*(CD93/1000)+(Satokasvi!$E$28-Satokasvi!$E$7))/(1+$C$13)^DD$61</f>
        <v>252.20717212098126</v>
      </c>
      <c r="DE93" s="29">
        <f ca="1">(AE93*(CE93/1000)+(Satokasvi!$E$28-Satokasvi!$E$7))/(1+$C$13)^DE$61</f>
        <v>-320.74382429756372</v>
      </c>
      <c r="DF93" s="29">
        <f ca="1">(AF93*(CF93/1000)+(Satokasvi!$E$28-Satokasvi!$E$7))/(1+$C$13)^DF$61</f>
        <v>351.27484417818187</v>
      </c>
      <c r="DG93" s="29">
        <f ca="1">(AG93*(CG93/1000)+(Satokasvi!$E$28-Satokasvi!$E$7))/(1+$C$13)^DG$61</f>
        <v>236.1942635619051</v>
      </c>
      <c r="DH93" s="29">
        <f ca="1">(AH93*(CH93/1000)+(Satokasvi!$E$28-Satokasvi!$E$7))/(1+$C$13)^DH$61</f>
        <v>388.65690456488039</v>
      </c>
      <c r="DI93" s="29">
        <f ca="1">(AI93*(CI93/1000)+(Satokasvi!$E$28-Satokasvi!$E$7))/(1+$C$13)^DI$61</f>
        <v>-284.97673358733084</v>
      </c>
      <c r="DJ93" s="29">
        <f ca="1">(AJ93*(CJ93/1000)+(Satokasvi!$E$28-Satokasvi!$E$7))/(1+$C$13)^DJ$61</f>
        <v>300.00383263356599</v>
      </c>
      <c r="DK93" s="29">
        <f ca="1">(AK93*(CK93/1000)+(Satokasvi!$E$28-Satokasvi!$E$7))/(1+$C$13)^DK$61</f>
        <v>255.11862675190457</v>
      </c>
      <c r="DL93" s="29">
        <f ca="1">(AL93*(CL93/1000)+(Satokasvi!$E$28-Satokasvi!$E$7))/(1+$C$13)^DL$61</f>
        <v>206.75775773768891</v>
      </c>
      <c r="DM93" s="29">
        <f ca="1">(AM93*(CM93/1000)+(Satokasvi!$E$28-Satokasvi!$E$7))/(1+$C$13)^DM$61</f>
        <v>468.1331650857266</v>
      </c>
      <c r="DN93" s="29">
        <f ca="1">(AN93*(CN93/1000)+(Satokasvi!$E$28-Satokasvi!$E$7))/(1+$C$13)^DN$61</f>
        <v>212.68683754684665</v>
      </c>
      <c r="DO93" s="29">
        <f ca="1">(AO93*(CO93/1000)+(Satokasvi!$E$28-Satokasvi!$E$7))/(1+$C$13)^DO$61</f>
        <v>358.42442065619349</v>
      </c>
      <c r="DP93" s="29">
        <f ca="1">(AP93*(CP93/1000)+(Satokasvi!$E$28-Satokasvi!$E$7))/(1+$C$13)^DP$61</f>
        <v>210.34985393794699</v>
      </c>
      <c r="DQ93" s="29">
        <f ca="1">(AQ93*(CQ93/1000)+(Satokasvi!$E$28-Satokasvi!$E$7))/(1+$C$13)^DQ$61</f>
        <v>33.634365550781105</v>
      </c>
      <c r="DR93" s="29">
        <f ca="1">(AR93*(CR93/1000)+(Satokasvi!$E$28-Satokasvi!$E$7))/(1+$C$13)^DR$61</f>
        <v>2.5949574197910161</v>
      </c>
      <c r="DS93" s="29">
        <f ca="1">(AS93*(CS93/1000)+(Satokasvi!$E$28-Satokasvi!$E$7))/(1+$C$13)^DS$61</f>
        <v>299.28364962224009</v>
      </c>
      <c r="DT93" s="29">
        <f ca="1">(AT93*(CT93/1000)+(Satokasvi!$E$28-Satokasvi!$E$7))/(1+$C$13)^DT$61</f>
        <v>124.42911368154692</v>
      </c>
      <c r="DU93" s="29">
        <f ca="1">(AU93*(CU93/1000)+(Satokasvi!$E$28-Satokasvi!$E$7))/(1+$C$13)^DU$61</f>
        <v>169.69007222238488</v>
      </c>
      <c r="DV93" s="29">
        <f ca="1">(AV93*(CV93/1000)+(Satokasvi!$E$28-Satokasvi!$E$7))/(1+$C$13)^DV$61</f>
        <v>173.2342352867384</v>
      </c>
      <c r="DW93" s="29">
        <f ca="1">(AW93*(CW93/1000)+(Satokasvi!$E$28-Satokasvi!$E$7))/(1+$C$13)^DW$61</f>
        <v>234.32666798079492</v>
      </c>
      <c r="DX93" s="29">
        <f ca="1">(AX93*(CX93/1000)+(Satokasvi!$E$28-Satokasvi!$E$7))/(1+$C$13)^DX$61</f>
        <v>7.3626468322859244</v>
      </c>
      <c r="DY93" s="29">
        <f ca="1">(AY93*(CY93/1000)+(Satokasvi!$E$28-Satokasvi!$E$7))/(1+$C$13)^DY$61</f>
        <v>128.65614164124926</v>
      </c>
      <c r="DZ93" s="29">
        <f ca="1">(AZ93*(CZ93/1000)+(Satokasvi!$E$28-Satokasvi!$E$7))/(1+$C$13)^DZ$61</f>
        <v>197.61166659275179</v>
      </c>
      <c r="EB93" s="29">
        <f ca="1">IF(C$11="x",Toimenpiteet!$E$115,BB93*(CB93/1000)+(Satokasvi!$E$28-Satokasvi!$E$7)+IF(C$8="x",Toimenpiteet!$E$29,0)+IF(C$9="x",Toimenpiteet!$E$60,0)+IF(C$10="x",Toimenpiteet!$E$88,0))/(1+$C$13)^EB$61</f>
        <v>287.02101098340125</v>
      </c>
      <c r="EC93" s="29">
        <f ca="1">IF(D$11="x",Toimenpiteet!$E$115,BC93*(CC93/1000)+(Satokasvi!$E$28-Satokasvi!$E$7)+IF(D$8="x",Toimenpiteet!$E$29,0)+IF(D$9="x",Toimenpiteet!$E$60,0)+IF(D$10="x",Toimenpiteet!$E$88,0))/(1+$C$13)^EC$61</f>
        <v>195.69092643006536</v>
      </c>
      <c r="ED93" s="29">
        <f ca="1">IF(E$11="x",Toimenpiteet!$E$115,BD93*(CD93/1000)+(Satokasvi!$E$28-Satokasvi!$E$7)+IF(E$8="x",Toimenpiteet!$E$29,0)+IF(E$9="x",Toimenpiteet!$E$60,0)+IF(E$10="x",Toimenpiteet!$E$88,0))/(1+$C$13)^ED$61</f>
        <v>219.70050832414449</v>
      </c>
      <c r="EE93" s="29">
        <f ca="1">IF(F$11="x",Toimenpiteet!$E$115,BE93*(CE93/1000)+(Satokasvi!$E$28-Satokasvi!$E$7)+IF(F$8="x",Toimenpiteet!$E$29,0)+IF(F$9="x",Toimenpiteet!$E$60,0)+IF(F$10="x",Toimenpiteet!$E$88,0))/(1+$C$13)^EE$61</f>
        <v>-202.48619821998551</v>
      </c>
      <c r="EF93" s="29">
        <f ca="1">IF(G$11="x",Toimenpiteet!$E$115,BF93*(CF93/1000)+(Satokasvi!$E$28-Satokasvi!$E$7)+IF(G$8="x",Toimenpiteet!$E$29,0)+IF(G$9="x",Toimenpiteet!$E$60,0)+IF(G$10="x",Toimenpiteet!$E$88,0))/(1+$C$13)^EF$61</f>
        <v>297.23807179086162</v>
      </c>
      <c r="EG93" s="29">
        <f ca="1">IF(H$11="x",Toimenpiteet!$E$115,BG93*(CG93/1000)+(Satokasvi!$E$28-Satokasvi!$E$7)+IF(H$8="x",Toimenpiteet!$E$29,0)+IF(H$9="x",Toimenpiteet!$E$60,0)+IF(H$10="x",Toimenpiteet!$E$88,0))/(1+$C$13)^EG$61</f>
        <v>210.44697288524483</v>
      </c>
      <c r="EH93" s="29">
        <f ca="1">IF(I$11="x",Toimenpiteet!$E$115,BH93*(CH93/1000)+(Satokasvi!$E$28-Satokasvi!$E$7)+IF(I$8="x",Toimenpiteet!$E$29,0)+IF(I$9="x",Toimenpiteet!$E$60,0)+IF(I$10="x",Toimenpiteet!$E$88,0))/(1+$C$13)^EH$61</f>
        <v>323.0591715719558</v>
      </c>
      <c r="EI93" s="29">
        <f ca="1">IF(J$11="x",Toimenpiteet!$E$115,BI93*(CI93/1000)+(Satokasvi!$E$28-Satokasvi!$E$7)+IF(J$8="x",Toimenpiteet!$E$29,0)+IF(J$9="x",Toimenpiteet!$E$60,0)+IF(J$10="x",Toimenpiteet!$E$88,0))/(1+$C$13)^EI$61</f>
        <v>-179.90636450014594</v>
      </c>
      <c r="EJ93" s="29">
        <f ca="1">IF(K$11="x",Toimenpiteet!$E$115,BJ93*(CJ93/1000)+(Satokasvi!$E$28-Satokasvi!$E$7)+IF(K$8="x",Toimenpiteet!$E$29,0)+IF(K$9="x",Toimenpiteet!$E$60,0)+IF(K$10="x",Toimenpiteet!$E$88,0))/(1+$C$13)^EJ$61</f>
        <v>255.07576614565272</v>
      </c>
      <c r="EK93" s="29">
        <f ca="1">IF(L$11="x",Toimenpiteet!$E$115,BK93*(CK93/1000)+(Satokasvi!$E$28-Satokasvi!$E$7)+IF(L$8="x",Toimenpiteet!$E$29,0)+IF(L$9="x",Toimenpiteet!$E$60,0)+IF(L$10="x",Toimenpiteet!$E$88,0))/(1+$C$13)^EK$61</f>
        <v>220.70945897311091</v>
      </c>
      <c r="EL93" s="29">
        <f ca="1">IF(M$11="x",Toimenpiteet!$E$115,BL93*(CL93/1000)+(Satokasvi!$E$28-Satokasvi!$E$7)+IF(M$8="x",Toimenpiteet!$E$29,0)+IF(M$9="x",Toimenpiteet!$E$60,0)+IF(M$10="x",Toimenpiteet!$E$88,0))/(1+$C$13)^EL$61</f>
        <v>183.7798211802924</v>
      </c>
      <c r="EM93" s="29">
        <f ca="1">IF(N$11="x",Toimenpiteet!$E$115,BM93*(CM93/1000)+(Satokasvi!$E$28-Satokasvi!$E$7)+IF(N$8="x",Toimenpiteet!$E$29,0)+IF(N$9="x",Toimenpiteet!$E$60,0)+IF(N$10="x",Toimenpiteet!$E$88,0))/(1+$C$13)^EM$61</f>
        <v>377.69161143175404</v>
      </c>
      <c r="EN93" s="29">
        <f ca="1">IF(O$11="x",Toimenpiteet!$E$115,BN93*(CN93/1000)+(Satokasvi!$E$28-Satokasvi!$E$7)+IF(O$8="x",Toimenpiteet!$E$29,0)+IF(O$9="x",Toimenpiteet!$E$60,0)+IF(O$10="x",Toimenpiteet!$E$88,0))/(1+$C$13)^EN$61</f>
        <v>186.49304377667755</v>
      </c>
      <c r="EO93" s="29">
        <f ca="1">IF(P$11="x",Toimenpiteet!$E$115,BO93*(CO93/1000)+(Satokasvi!$E$28-Satokasvi!$E$7)+IF(P$8="x",Toimenpiteet!$E$29,0)+IF(P$9="x",Toimenpiteet!$E$60,0)+IF(P$10="x",Toimenpiteet!$E$88,0))/(1+$C$13)^EO$61</f>
        <v>294.28119131840072</v>
      </c>
      <c r="EP93" s="29">
        <f ca="1">IF(Q$11="x",Toimenpiteet!$E$115,BP93*(CP93/1000)+(Satokasvi!$E$28-Satokasvi!$E$7)+IF(Q$8="x",Toimenpiteet!$E$29,0)+IF(Q$9="x",Toimenpiteet!$E$60,0)+IF(Q$10="x",Toimenpiteet!$E$88,0))/(1+$C$13)^EP$61</f>
        <v>183.14427721805845</v>
      </c>
      <c r="EQ93" s="29">
        <f ca="1">IF(R$11="x",Toimenpiteet!$E$115,BQ93*(CQ93/1000)+(Satokasvi!$E$28-Satokasvi!$E$7)+IF(R$8="x",Toimenpiteet!$E$29,0)+IF(R$9="x",Toimenpiteet!$E$60,0)+IF(R$10="x",Toimenpiteet!$E$88,0))/(1+$C$13)^EQ$61</f>
        <v>50.687208881743324</v>
      </c>
      <c r="ER93" s="29">
        <f ca="1">IF(S$11="x",Toimenpiteet!$E$115,BR93*(CR93/1000)+(Satokasvi!$E$28-Satokasvi!$E$7)+IF(S$8="x",Toimenpiteet!$E$29,0)+IF(S$9="x",Toimenpiteet!$E$60,0)+IF(S$10="x",Toimenpiteet!$E$88,0))/(1+$C$13)^ER$61</f>
        <v>26.81034447631691</v>
      </c>
      <c r="ES93" s="29">
        <f ca="1">IF(T$11="x",Toimenpiteet!$E$115,BS93*(CS93/1000)+(Satokasvi!$E$28-Satokasvi!$E$7)+IF(T$8="x",Toimenpiteet!$E$29,0)+IF(T$9="x",Toimenpiteet!$E$60,0)+IF(T$10="x",Toimenpiteet!$E$88,0))/(1+$C$13)^ES$61</f>
        <v>247.17819725877359</v>
      </c>
      <c r="ET93" s="29">
        <f ca="1">IF(U$11="x",Toimenpiteet!$E$115,BT93*(CT93/1000)+(Satokasvi!$E$28-Satokasvi!$E$7)+IF(U$8="x",Toimenpiteet!$E$29,0)+IF(U$9="x",Toimenpiteet!$E$60,0)+IF(U$10="x",Toimenpiteet!$E$88,0))/(1+$C$13)^ET$61</f>
        <v>116.17314013712006</v>
      </c>
      <c r="EU93" s="29">
        <f ca="1">IF(V$11="x",Toimenpiteet!$E$115,BU93*(CU93/1000)+(Satokasvi!$E$28-Satokasvi!$E$7)+IF(V$8="x",Toimenpiteet!$E$29,0)+IF(V$9="x",Toimenpiteet!$E$60,0)+IF(V$10="x",Toimenpiteet!$E$88,0))/(1+$C$13)^EU$61</f>
        <v>149.21863854015157</v>
      </c>
      <c r="EV93" s="29">
        <f ca="1">IF(W$11="x",Toimenpiteet!$E$115,BV93*(CV93/1000)+(Satokasvi!$E$28-Satokasvi!$E$7)+IF(W$8="x",Toimenpiteet!$E$29,0)+IF(W$9="x",Toimenpiteet!$E$60,0)+IF(W$10="x",Toimenpiteet!$E$88,0))/(1+$C$13)^EV$61</f>
        <v>151.19667322308561</v>
      </c>
      <c r="EW93" s="29">
        <f ca="1">IF(X$11="x",Toimenpiteet!$E$115,BW93*(CW93/1000)+(Satokasvi!$E$28-Satokasvi!$E$7)+IF(X$8="x",Toimenpiteet!$E$29,0)+IF(X$9="x",Toimenpiteet!$E$60,0)+IF(X$10="x",Toimenpiteet!$E$88,0))/(1+$C$13)^EW$61</f>
        <v>196.07899131657783</v>
      </c>
      <c r="EX93" s="29">
        <f ca="1">IF(Y$11="x",Toimenpiteet!$E$115,BX93*(CX93/1000)+(Satokasvi!$E$28-Satokasvi!$E$7)+IF(Y$8="x",Toimenpiteet!$E$29,0)+IF(Y$9="x",Toimenpiteet!$E$60,0)+IF(Y$10="x",Toimenpiteet!$E$88,0))/(1+$C$13)^EX$61</f>
        <v>26.320390377952926</v>
      </c>
      <c r="EY93" s="29">
        <f ca="1">IF(Z$11="x",Toimenpiteet!$E$115,BY93*(CY93/1000)+(Satokasvi!$E$28-Satokasvi!$E$7)+IF(Z$8="x",Toimenpiteet!$E$29,0)+IF(Z$9="x",Toimenpiteet!$E$60,0)+IF(Z$10="x",Toimenpiteet!$E$88,0))/(1+$C$13)^EY$61</f>
        <v>116.10149457487779</v>
      </c>
      <c r="EZ93" s="29">
        <f ca="1">IF(AA$11="x",Toimenpiteet!$E$115,BZ93*(CZ93/1000)+(Satokasvi!$E$28-Satokasvi!$E$7)+IF(AA$8="x",Toimenpiteet!$E$29,0)+IF(AA$9="x",Toimenpiteet!$E$60,0)+IF(AA$10="x",Toimenpiteet!$E$88,0))/(1+$C$13)^EZ$61</f>
        <v>166.89801765736419</v>
      </c>
      <c r="FA93" s="29"/>
      <c r="FB93" s="29">
        <f t="shared" ca="1" si="48"/>
        <v>350.55608758231648</v>
      </c>
      <c r="FC93" s="29">
        <f t="shared" ca="1" si="49"/>
        <v>572.5578024872226</v>
      </c>
      <c r="FD93" s="29">
        <f t="shared" ca="1" si="50"/>
        <v>824.76497460820383</v>
      </c>
      <c r="FE93" s="29">
        <f t="shared" ca="1" si="51"/>
        <v>504.02115031064011</v>
      </c>
      <c r="FF93" s="29">
        <f t="shared" ca="1" si="52"/>
        <v>855.29599448882198</v>
      </c>
      <c r="FG93" s="29">
        <f t="shared" ca="1" si="53"/>
        <v>1091.4902580507271</v>
      </c>
      <c r="FH93" s="29">
        <f t="shared" ca="1" si="54"/>
        <v>1480.1471626156076</v>
      </c>
      <c r="FI93" s="29">
        <f t="shared" ca="1" si="55"/>
        <v>1195.1704290282769</v>
      </c>
      <c r="FJ93" s="29">
        <f t="shared" ca="1" si="56"/>
        <v>1495.1742616618428</v>
      </c>
      <c r="FK93" s="29">
        <f t="shared" ca="1" si="57"/>
        <v>1750.2928884137473</v>
      </c>
      <c r="FL93" s="29">
        <f t="shared" ca="1" si="58"/>
        <v>1957.0506461514362</v>
      </c>
      <c r="FM93" s="29">
        <f t="shared" ca="1" si="59"/>
        <v>2425.1838112371629</v>
      </c>
      <c r="FN93" s="29">
        <f t="shared" ca="1" si="60"/>
        <v>2637.8706487840095</v>
      </c>
      <c r="FO93" s="29">
        <f t="shared" ca="1" si="61"/>
        <v>2996.295069440203</v>
      </c>
      <c r="FP93" s="29">
        <f t="shared" ca="1" si="62"/>
        <v>3206.64492337815</v>
      </c>
      <c r="FQ93" s="29">
        <f t="shared" ca="1" si="63"/>
        <v>3240.2792889289312</v>
      </c>
      <c r="FR93" s="29">
        <f t="shared" ca="1" si="64"/>
        <v>3242.8742463487224</v>
      </c>
      <c r="FS93" s="29">
        <f t="shared" ca="1" si="65"/>
        <v>3542.1578959709623</v>
      </c>
      <c r="FT93" s="29">
        <f t="shared" ca="1" si="66"/>
        <v>3666.5870096525091</v>
      </c>
      <c r="FU93" s="29">
        <f t="shared" ca="1" si="67"/>
        <v>3836.2770818748941</v>
      </c>
      <c r="FV93" s="29">
        <f t="shared" ca="1" si="68"/>
        <v>4009.5113171616326</v>
      </c>
      <c r="FW93" s="29">
        <f t="shared" ca="1" si="69"/>
        <v>4243.8379851424279</v>
      </c>
      <c r="FX93" s="29">
        <f t="shared" ca="1" si="70"/>
        <v>4251.2006319747143</v>
      </c>
      <c r="FY93" s="29">
        <f t="shared" ca="1" si="71"/>
        <v>4379.8567736159639</v>
      </c>
      <c r="FZ93" s="29">
        <f t="shared" ca="1" si="72"/>
        <v>4577.4684402087159</v>
      </c>
      <c r="GA93" s="29"/>
      <c r="GB93" s="29">
        <f t="shared" ca="1" si="73"/>
        <v>287.02101098340125</v>
      </c>
      <c r="GC93" s="29">
        <f t="shared" ca="1" si="74"/>
        <v>482.71193741346661</v>
      </c>
      <c r="GD93" s="29">
        <f t="shared" ca="1" si="23"/>
        <v>702.41244573761105</v>
      </c>
      <c r="GE93" s="29">
        <f t="shared" ca="1" si="24"/>
        <v>499.92624751762554</v>
      </c>
      <c r="GF93" s="29">
        <f t="shared" ca="1" si="25"/>
        <v>797.16431930848717</v>
      </c>
      <c r="GG93" s="29">
        <f t="shared" ca="1" si="26"/>
        <v>1007.611292193732</v>
      </c>
      <c r="GH93" s="29">
        <f t="shared" ca="1" si="27"/>
        <v>1330.6704637656878</v>
      </c>
      <c r="GI93" s="29">
        <f t="shared" ca="1" si="28"/>
        <v>1150.764099265542</v>
      </c>
      <c r="GJ93" s="29">
        <f t="shared" ca="1" si="29"/>
        <v>1405.8398654111948</v>
      </c>
      <c r="GK93" s="29">
        <f t="shared" ca="1" si="30"/>
        <v>1626.5493243843057</v>
      </c>
      <c r="GL93" s="29">
        <f t="shared" ca="1" si="31"/>
        <v>1810.3291455645981</v>
      </c>
      <c r="GM93" s="29">
        <f t="shared" ca="1" si="32"/>
        <v>2188.0207569963522</v>
      </c>
      <c r="GN93" s="29">
        <f t="shared" ca="1" si="33"/>
        <v>2374.5138007730297</v>
      </c>
      <c r="GO93" s="29">
        <f t="shared" ca="1" si="34"/>
        <v>2668.7949920914307</v>
      </c>
      <c r="GP93" s="29">
        <f t="shared" ca="1" si="35"/>
        <v>2851.9392693094892</v>
      </c>
      <c r="GQ93" s="29">
        <f t="shared" ca="1" si="36"/>
        <v>2902.6264781912323</v>
      </c>
      <c r="GR93" s="29">
        <f t="shared" ca="1" si="37"/>
        <v>2929.4368226675492</v>
      </c>
      <c r="GS93" s="29">
        <f t="shared" ca="1" si="38"/>
        <v>3176.6150199263229</v>
      </c>
      <c r="GT93" s="29">
        <f t="shared" ca="1" si="39"/>
        <v>3292.7881600634428</v>
      </c>
      <c r="GU93" s="29">
        <f t="shared" ca="1" si="40"/>
        <v>3442.0067986035942</v>
      </c>
      <c r="GV93" s="29">
        <f t="shared" ca="1" si="41"/>
        <v>3593.20347182668</v>
      </c>
      <c r="GW93" s="29">
        <f t="shared" ca="1" si="42"/>
        <v>3789.2824631432577</v>
      </c>
      <c r="GX93" s="29">
        <f t="shared" ca="1" si="43"/>
        <v>3815.6028535212108</v>
      </c>
      <c r="GY93" s="29">
        <f t="shared" ca="1" si="44"/>
        <v>3931.7043480960888</v>
      </c>
      <c r="GZ93" s="29">
        <f t="shared" ca="1" si="45"/>
        <v>4098.6023657534533</v>
      </c>
      <c r="HA93" s="29"/>
      <c r="HB93" s="29">
        <f t="shared" ca="1" si="76"/>
        <v>1750.2928884137473</v>
      </c>
      <c r="HC93" s="29">
        <f t="shared" ca="1" si="75"/>
        <v>1626.5493243843057</v>
      </c>
      <c r="HD93" s="5"/>
      <c r="HE93" s="29">
        <f t="shared" si="83"/>
        <v>-0.3888888888888889</v>
      </c>
      <c r="HF93" s="29">
        <f>$HF$70</f>
        <v>-3.3333333333333326E-2</v>
      </c>
      <c r="HG93" s="14">
        <f>IF(C$11="x",0,Satokasvi!$H$6*(1+$HE93)*(1+_xlfn.XLOOKUP($HF93,$HF$67:$HF$76,HG$67:HG$76)))</f>
        <v>2131.7592592592596</v>
      </c>
      <c r="HH93" s="27">
        <f>IF(D$11="x",0,Satokasvi!$H$6*(1+$HE93)*(1+_xlfn.XLOOKUP($HF93,$HF$67:$HF$76,HH$67:HH$76)))</f>
        <v>2124.6296296296296</v>
      </c>
      <c r="HI93" s="27">
        <f>IF(E$11="x",0,Satokasvi!$H$6*(1+$HE93)*(1+_xlfn.XLOOKUP($HF93,$HF$67:$HF$76,HI$67:HI$76)))</f>
        <v>2117.5000000000005</v>
      </c>
      <c r="HJ93" s="27">
        <f>IF(F$11="x",0,Satokasvi!$H$6*(1+$HE93)*(1+_xlfn.XLOOKUP($HF93,$HF$67:$HF$76,HJ$67:HJ$76)))</f>
        <v>2110.3703703703709</v>
      </c>
      <c r="HK93" s="27">
        <f>IF(G$11="x",0,Satokasvi!$H$6*(1+$HE93)*(1+_xlfn.XLOOKUP($HF93,$HF$67:$HF$76,HK$67:HK$76)))</f>
        <v>2103.2407407407413</v>
      </c>
      <c r="HL93" s="27">
        <f>IF(H$11="x",0,Satokasvi!$H$6*(1+$HE93)*(1+_xlfn.XLOOKUP($HF93,$HF$67:$HF$76,HL$67:HL$76)))</f>
        <v>2096.1111111111113</v>
      </c>
      <c r="HM93" s="27">
        <f>IF(I$11="x",0,Satokasvi!$H$6*(1+$HE93)*(1+_xlfn.XLOOKUP($HF93,$HF$67:$HF$76,HM$67:HM$76)))</f>
        <v>2088.9814814814818</v>
      </c>
      <c r="HN93" s="27">
        <f>IF(J$11="x",0,Satokasvi!$H$6*(1+$HE93)*(1+_xlfn.XLOOKUP($HF93,$HF$67:$HF$76,HN$67:HN$76)))</f>
        <v>2081.8518518518522</v>
      </c>
      <c r="HO93" s="27">
        <f>IF(K$11="x",0,Satokasvi!$H$6*(1+$HE93)*(1+_xlfn.XLOOKUP($HF93,$HF$67:$HF$76,HO$67:HO$76)))</f>
        <v>2074.7222222222226</v>
      </c>
      <c r="HP93" s="27">
        <f>IF(L$11="x",0,Satokasvi!$H$6*(1+$HE93)*(1+_xlfn.XLOOKUP($HF93,$HF$67:$HF$76,HP$67:HP$76)))</f>
        <v>2067.5925925925931</v>
      </c>
      <c r="HQ93" s="27">
        <f>IF(M$11="x",0,Satokasvi!$H$6*(1+$HE93)*(1+_xlfn.XLOOKUP($HF93,$HF$67:$HF$76,HQ$67:HQ$76)))</f>
        <v>2067.5925925925931</v>
      </c>
      <c r="HR93" s="27">
        <f>IF(N$11="x",0,Satokasvi!$H$6*(1+$HE93)*(1+_xlfn.XLOOKUP($HF93,$HF$67:$HF$76,HR$67:HR$76)))</f>
        <v>2067.5925925925931</v>
      </c>
      <c r="HS93" s="27">
        <f>IF(O$11="x",0,Satokasvi!$H$6*(1+$HE93)*(1+_xlfn.XLOOKUP($HF93,$HF$67:$HF$76,HS$67:HS$76)))</f>
        <v>2067.5925925925931</v>
      </c>
      <c r="HT93" s="27">
        <f>IF(P$11="x",0,Satokasvi!$H$6*(1+$HE93)*(1+_xlfn.XLOOKUP($HF93,$HF$67:$HF$76,HT$67:HT$76)))</f>
        <v>2067.5925925925931</v>
      </c>
      <c r="HU93" s="27">
        <f>IF(Q$11="x",0,Satokasvi!$H$6*(1+$HE93)*(1+_xlfn.XLOOKUP($HF93,$HF$67:$HF$76,HU$67:HU$76)))</f>
        <v>2067.5925925925931</v>
      </c>
      <c r="HV93" s="27">
        <f>IF(R$11="x",0,Satokasvi!$H$6*(1+$HE93)*(1+_xlfn.XLOOKUP($HF93,$HF$67:$HF$76,HV$67:HV$76)))</f>
        <v>2067.5925925925931</v>
      </c>
      <c r="HW93" s="27">
        <f>IF(S$11="x",0,Satokasvi!$H$6*(1+$HE93)*(1+_xlfn.XLOOKUP($HF93,$HF$67:$HF$76,HW$67:HW$76)))</f>
        <v>2067.5925925925931</v>
      </c>
      <c r="HX93" s="27">
        <f>IF(T$11="x",0,Satokasvi!$H$6*(1+$HE93)*(1+_xlfn.XLOOKUP($HF93,$HF$67:$HF$76,HX$67:HX$76)))</f>
        <v>2067.5925925925931</v>
      </c>
      <c r="HY93" s="27">
        <f>IF(U$11="x",0,Satokasvi!$H$6*(1+$HE93)*(1+_xlfn.XLOOKUP($HF93,$HF$67:$HF$76,HY$67:HY$76)))</f>
        <v>2067.5925925925931</v>
      </c>
      <c r="HZ93" s="27">
        <f>IF(V$11="x",0,Satokasvi!$H$6*(1+$HE93)*(1+_xlfn.XLOOKUP($HF93,$HF$67:$HF$76,HZ$67:HZ$76)))</f>
        <v>2067.5925925925931</v>
      </c>
      <c r="IA93" s="27">
        <f>IF(W$11="x",0,Satokasvi!$H$6*(1+$HE93)*(1+_xlfn.XLOOKUP($HF93,$HF$67:$HF$76,IA$67:IA$76)))</f>
        <v>2067.5925925925931</v>
      </c>
      <c r="IB93" s="27">
        <f>IF(X$11="x",0,Satokasvi!$H$6*(1+$HE93)*(1+_xlfn.XLOOKUP($HF93,$HF$67:$HF$76,IB$67:IB$76)))</f>
        <v>2067.5925925925931</v>
      </c>
      <c r="IC93" s="27">
        <f>IF(Y$11="x",0,Satokasvi!$H$6*(1+$HE93)*(1+_xlfn.XLOOKUP($HF93,$HF$67:$HF$76,IC$67:IC$76)))</f>
        <v>2067.5925925925931</v>
      </c>
      <c r="ID93" s="27">
        <f>IF(Z$11="x",0,Satokasvi!$H$6*(1+$HE93)*(1+_xlfn.XLOOKUP($HF93,$HF$67:$HF$76,ID$67:ID$76)))</f>
        <v>2067.5925925925931</v>
      </c>
      <c r="IE93" s="27">
        <f>IF(AA$11="x",0,Satokasvi!$H$6*(1+$HE93)*(1+_xlfn.XLOOKUP($HF93,$HF$67:$HF$76,IE$67:IE$76)))</f>
        <v>2067.5925925925931</v>
      </c>
    </row>
    <row r="94" spans="2:239">
      <c r="B94" s="11">
        <f t="shared" ca="1" si="81"/>
        <v>0.76532416721617436</v>
      </c>
      <c r="C94" s="11">
        <f t="shared" ca="1" si="81"/>
        <v>0.86320947998643105</v>
      </c>
      <c r="D94" s="11">
        <f t="shared" ca="1" si="81"/>
        <v>0.77569530515909602</v>
      </c>
      <c r="E94" s="11">
        <f t="shared" ca="1" si="81"/>
        <v>0.22054884940169206</v>
      </c>
      <c r="F94" s="11">
        <f t="shared" ca="1" si="81"/>
        <v>0.66985751287581152</v>
      </c>
      <c r="G94" s="11">
        <f t="shared" ca="1" si="81"/>
        <v>0.23830875235279481</v>
      </c>
      <c r="H94" s="11">
        <f t="shared" ca="1" si="81"/>
        <v>0.20342746217625707</v>
      </c>
      <c r="I94" s="11">
        <f t="shared" ca="1" si="81"/>
        <v>0.52741008222930474</v>
      </c>
      <c r="J94" s="11">
        <f t="shared" ca="1" si="81"/>
        <v>0.50845651263914216</v>
      </c>
      <c r="K94" s="11">
        <f t="shared" ca="1" si="81"/>
        <v>0.20638183167904611</v>
      </c>
      <c r="L94" s="11">
        <f t="shared" ca="1" si="81"/>
        <v>0.92227567756088125</v>
      </c>
      <c r="M94" s="11">
        <f t="shared" ca="1" si="81"/>
        <v>0.12284956257818769</v>
      </c>
      <c r="N94" s="11">
        <f t="shared" ca="1" si="81"/>
        <v>0.28117130770784549</v>
      </c>
      <c r="O94" s="11">
        <f t="shared" ca="1" si="81"/>
        <v>0.85576173449456883</v>
      </c>
      <c r="P94" s="11">
        <f t="shared" ca="1" si="81"/>
        <v>0.33651224277518743</v>
      </c>
      <c r="Q94" s="11">
        <f t="shared" ref="Q94:S109" ca="1" si="84">RAND()</f>
        <v>0.17955766295919384</v>
      </c>
      <c r="R94" s="11">
        <f t="shared" ca="1" si="84"/>
        <v>0.14472150409599516</v>
      </c>
      <c r="S94" s="11">
        <f t="shared" ca="1" si="84"/>
        <v>0.14447396530641854</v>
      </c>
      <c r="T94" s="11">
        <f t="shared" ca="1" si="80"/>
        <v>0.12971193750118104</v>
      </c>
      <c r="U94" s="11">
        <f t="shared" ca="1" si="80"/>
        <v>0.18099756576395187</v>
      </c>
      <c r="V94" s="11">
        <f t="shared" ca="1" si="80"/>
        <v>1.6411799177472597E-3</v>
      </c>
      <c r="W94" s="11">
        <f t="shared" ca="1" si="80"/>
        <v>0.35550872206167683</v>
      </c>
      <c r="X94" s="11">
        <f t="shared" ca="1" si="80"/>
        <v>0.46557843395063025</v>
      </c>
      <c r="Y94" s="11">
        <f t="shared" ca="1" si="80"/>
        <v>3.3447059268988832E-2</v>
      </c>
      <c r="Z94" s="11">
        <f t="shared" ca="1" si="80"/>
        <v>0.47284008714313597</v>
      </c>
      <c r="AB94" s="5">
        <f ca="1">_xlfn.NORM.INV(B94,Satokasvi!$H$8,Satokasvi!$I$8)*_xlfn.BINOM.INV(1,(1-Satokasvi!$H$15),B94)</f>
        <v>3680.8835845555309</v>
      </c>
      <c r="AC94" s="5">
        <f ca="1">_xlfn.NORM.INV(C94,Satokasvi!$H$8,Satokasvi!$I$8)*_xlfn.BINOM.INV(1,(1-Satokasvi!$H$15),C94)</f>
        <v>3773.7132514893487</v>
      </c>
      <c r="AD94" s="5">
        <f ca="1">_xlfn.NORM.INV(D94,Satokasvi!$H$8,Satokasvi!$I$8)*_xlfn.BINOM.INV(1,(1-Satokasvi!$H$15),D94)</f>
        <v>3689.4338552135782</v>
      </c>
      <c r="AE94" s="5">
        <f ca="1">_xlfn.NORM.INV(E94,Satokasvi!$H$8,Satokasvi!$I$8)*_xlfn.BINOM.INV(1,(1-Satokasvi!$H$15),E94)</f>
        <v>3307.4147741062907</v>
      </c>
      <c r="AF94" s="5">
        <f ca="1">_xlfn.NORM.INV(F94,Satokasvi!$H$8,Satokasvi!$I$8)*_xlfn.BINOM.INV(1,(1-Satokasvi!$H$15),F94)</f>
        <v>3609.879937626522</v>
      </c>
      <c r="AG94" s="5">
        <f ca="1">_xlfn.NORM.INV(G94,Satokasvi!$H$8,Satokasvi!$I$8)*_xlfn.BINOM.INV(1,(1-Satokasvi!$H$15),G94)</f>
        <v>3322.0616543784095</v>
      </c>
      <c r="AH94" s="5">
        <f ca="1">_xlfn.NORM.INV(H94,Satokasvi!$H$8,Satokasvi!$I$8)*_xlfn.BINOM.INV(1,(1-Satokasvi!$H$15),H94)</f>
        <v>3292.6397566079327</v>
      </c>
      <c r="AI94" s="5">
        <f ca="1">_xlfn.NORM.INV(I94,Satokasvi!$H$8,Satokasvi!$I$8)*_xlfn.BINOM.INV(1,(1-Satokasvi!$H$15),I94)</f>
        <v>3517.1902583317174</v>
      </c>
      <c r="AJ94" s="5">
        <f ca="1">_xlfn.NORM.INV(J94,Satokasvi!$H$8,Satokasvi!$I$8)*_xlfn.BINOM.INV(1,(1-Satokasvi!$H$15),J94)</f>
        <v>3505.2997303394941</v>
      </c>
      <c r="AK94" s="5">
        <f ca="1">_xlfn.NORM.INV(K94,Satokasvi!$H$8,Satokasvi!$I$8)*_xlfn.BINOM.INV(1,(1-Satokasvi!$H$15),K94)</f>
        <v>3295.2400311120427</v>
      </c>
      <c r="AL94" s="5">
        <f ca="1">_xlfn.NORM.INV(L94,Satokasvi!$H$8,Satokasvi!$I$8)*_xlfn.BINOM.INV(1,(1-Satokasvi!$H$15),L94)</f>
        <v>3855.1366218258063</v>
      </c>
      <c r="AM94" s="5">
        <f ca="1">_xlfn.NORM.INV(M94,Satokasvi!$H$8,Satokasvi!$I$8)*_xlfn.BINOM.INV(1,(1-Satokasvi!$H$15),M94)</f>
        <v>3209.7851765301539</v>
      </c>
      <c r="AN94" s="5">
        <f ca="1">_xlfn.NORM.INV(N94,Satokasvi!$H$8,Satokasvi!$I$8)*_xlfn.BINOM.INV(1,(1-Satokasvi!$H$15),N94)</f>
        <v>3355.1586389179361</v>
      </c>
      <c r="AO94" s="5">
        <f ca="1">_xlfn.NORM.INV(O94,Satokasvi!$H$8,Satokasvi!$I$8)*_xlfn.BINOM.INV(1,(1-Satokasvi!$H$15),O94)</f>
        <v>3765.3674056641257</v>
      </c>
      <c r="AP94" s="5">
        <f ca="1">_xlfn.NORM.INV(P94,Satokasvi!$H$8,Satokasvi!$I$8)*_xlfn.BINOM.INV(1,(1-Satokasvi!$H$15),P94)</f>
        <v>3394.4998178205951</v>
      </c>
      <c r="AQ94" s="5">
        <f ca="1">_xlfn.NORM.INV(Q94,Satokasvi!$H$8,Satokasvi!$I$8)*_xlfn.BINOM.INV(1,(1-Satokasvi!$H$15),Q94)</f>
        <v>3270.7369684643163</v>
      </c>
      <c r="AR94" s="5">
        <f ca="1">_xlfn.NORM.INV(R94,Satokasvi!$H$8,Satokasvi!$I$8)*_xlfn.BINOM.INV(1,(1-Satokasvi!$H$15),R94)</f>
        <v>3235.1639258340042</v>
      </c>
      <c r="AS94" s="5">
        <f ca="1">_xlfn.NORM.INV(S94,Satokasvi!$H$8,Satokasvi!$I$8)*_xlfn.BINOM.INV(1,(1-Satokasvi!$H$15),S94)</f>
        <v>3234.8919010677673</v>
      </c>
      <c r="AT94" s="5">
        <f ca="1">_xlfn.NORM.INV(T94,Satokasvi!$H$8,Satokasvi!$I$8)*_xlfn.BINOM.INV(1,(1-Satokasvi!$H$15),T94)</f>
        <v>3218.0615294910949</v>
      </c>
      <c r="AU94" s="5">
        <f ca="1">_xlfn.NORM.INV(U94,Satokasvi!$H$8,Satokasvi!$I$8)*_xlfn.BINOM.INV(1,(1-Satokasvi!$H$15),U94)</f>
        <v>3272.1075050655368</v>
      </c>
      <c r="AV94" s="5">
        <f ca="1">_xlfn.NORM.INV(V94,Satokasvi!$H$8,Satokasvi!$I$8)*_xlfn.BINOM.INV(1,(1-Satokasvi!$H$15),V94)</f>
        <v>0</v>
      </c>
      <c r="AW94" s="5">
        <f ca="1">_xlfn.NORM.INV(W94,Satokasvi!$H$8,Satokasvi!$I$8)*_xlfn.BINOM.INV(1,(1-Satokasvi!$H$15),W94)</f>
        <v>3407.3775060300854</v>
      </c>
      <c r="AX94" s="5">
        <f ca="1">_xlfn.NORM.INV(X94,Satokasvi!$H$8,Satokasvi!$I$8)*_xlfn.BINOM.INV(1,(1-Satokasvi!$H$15),X94)</f>
        <v>3478.4026483954594</v>
      </c>
      <c r="AY94" s="5">
        <f ca="1">_xlfn.NORM.INV(Y94,Satokasvi!$H$8,Satokasvi!$I$8)*_xlfn.BINOM.INV(1,(1-Satokasvi!$H$15),Y94)</f>
        <v>0</v>
      </c>
      <c r="AZ94" s="5">
        <f ca="1">_xlfn.NORM.INV(Z94,Satokasvi!$H$8,Satokasvi!$I$8)*_xlfn.BINOM.INV(1,(1-Satokasvi!$H$15),Z94)</f>
        <v>3482.9668797383383</v>
      </c>
      <c r="BB94" s="5">
        <f ca="1">IF(C$11="x",0,_xlfn.NORM.INV(B94,Satokasvi!$H$8,Satokasvi!$I$8)*IF(C$8="x",(1+Toimenpiteet!$C$7),1)*IF(C$9="x",(1+Toimenpiteet!$C$34),1)*(1+C$30)*_xlfn.BINOM.INV(1,(1-(Satokasvi!$H$15*(1+C$41))),B94))</f>
        <v>2668.7878341461424</v>
      </c>
      <c r="BC94" s="5">
        <f ca="1">IF(D$11="x",0,_xlfn.NORM.INV(C94,Satokasvi!$H$8,Satokasvi!$I$8)*IF(D$8="x",(1+Toimenpiteet!$C$7),1)*IF(D$9="x",(1+Toimenpiteet!$C$34),1)*(1+D$30)*_xlfn.BINOM.INV(1,(1-(Satokasvi!$H$15*(1+D$41))),C94))</f>
        <v>2755.112570647344</v>
      </c>
      <c r="BD94" s="5">
        <f ca="1">IF(E$11="x",0,_xlfn.NORM.INV(D94,Satokasvi!$H$8,Satokasvi!$I$8)*IF(E$8="x",(1+Toimenpiteet!$C$7),1)*IF(E$9="x",(1+Toimenpiteet!$C$34),1)*(1+E$30)*_xlfn.BINOM.INV(1,(1-(Satokasvi!$H$15*(1+E$41))),D94))</f>
        <v>2712.176615644606</v>
      </c>
      <c r="BE94" s="5">
        <f ca="1">IF(F$11="x",0,_xlfn.NORM.INV(E94,Satokasvi!$H$8,Satokasvi!$I$8)*IF(F$8="x",(1+Toimenpiteet!$C$7),1)*IF(F$9="x",(1+Toimenpiteet!$C$34),1)*(1+F$30)*_xlfn.BINOM.INV(1,(1-(Satokasvi!$H$15*(1+F$41))),E94))</f>
        <v>2448.0161192025125</v>
      </c>
      <c r="BF94" s="5">
        <f ca="1">IF(G$11="x",0,_xlfn.NORM.INV(F94,Satokasvi!$H$8,Satokasvi!$I$8)*IF(G$8="x",(1+Toimenpiteet!$C$7),1)*IF(G$9="x",(1+Toimenpiteet!$C$34),1)*(1+G$30)*_xlfn.BINOM.INV(1,(1-(Satokasvi!$H$15*(1+G$41))),F94))</f>
        <v>2690.082529519284</v>
      </c>
      <c r="BG94" s="5">
        <f ca="1">IF(H$11="x",0,_xlfn.NORM.INV(G94,Satokasvi!$H$8,Satokasvi!$I$8)*IF(H$8="x",(1+Toimenpiteet!$C$7),1)*IF(H$9="x",(1+Toimenpiteet!$C$34),1)*(1+H$30)*_xlfn.BINOM.INV(1,(1-(Satokasvi!$H$15*(1+H$41))),G94))</f>
        <v>2475.6003448427909</v>
      </c>
      <c r="BH94" s="5">
        <f ca="1">IF(I$11="x",0,_xlfn.NORM.INV(H94,Satokasvi!$H$8,Satokasvi!$I$8)*IF(I$8="x",(1+Toimenpiteet!$C$7),1)*IF(I$9="x",(1+Toimenpiteet!$C$34),1)*(1+I$30)*_xlfn.BINOM.INV(1,(1-(Satokasvi!$H$15*(1+I$41))),H94))</f>
        <v>2453.6751466242313</v>
      </c>
      <c r="BI94" s="5">
        <f ca="1">IF(J$11="x",0,_xlfn.NORM.INV(I94,Satokasvi!$H$8,Satokasvi!$I$8)*IF(J$8="x",(1+Toimenpiteet!$C$7),1)*IF(J$9="x",(1+Toimenpiteet!$C$34),1)*(1+J$30)*_xlfn.BINOM.INV(1,(1-(Satokasvi!$H$15*(1+J$41))),I94))</f>
        <v>2621.0101805087961</v>
      </c>
      <c r="BJ94" s="5">
        <f ca="1">IF(K$11="x",0,_xlfn.NORM.INV(J94,Satokasvi!$H$8,Satokasvi!$I$8)*IF(K$8="x",(1+Toimenpiteet!$C$7),1)*IF(K$9="x",(1+Toimenpiteet!$C$34),1)*(1+K$30)*_xlfn.BINOM.INV(1,(1-(Satokasvi!$H$15*(1+K$41))),J94))</f>
        <v>2612.1493590489908</v>
      </c>
      <c r="BK94" s="5">
        <f ca="1">IF(L$11="x",0,_xlfn.NORM.INV(K94,Satokasvi!$H$8,Satokasvi!$I$8)*IF(L$8="x",(1+Toimenpiteet!$C$7),1)*IF(L$9="x",(1+Toimenpiteet!$C$34),1)*(1+L$30)*_xlfn.BINOM.INV(1,(1-(Satokasvi!$H$15*(1+L$41))),K94))</f>
        <v>2455.6128711846945</v>
      </c>
      <c r="BL94" s="5">
        <f ca="1">IF(M$11="x",0,_xlfn.NORM.INV(L94,Satokasvi!$H$8,Satokasvi!$I$8)*IF(M$8="x",(1+Toimenpiteet!$C$7),1)*IF(M$9="x",(1+Toimenpiteet!$C$34),1)*(1+M$30)*_xlfn.BINOM.INV(1,(1-(Satokasvi!$H$15*(1+M$41))),L94))</f>
        <v>2872.8478105845911</v>
      </c>
      <c r="BM94" s="5">
        <f ca="1">IF(N$11="x",0,_xlfn.NORM.INV(M94,Satokasvi!$H$8,Satokasvi!$I$8)*IF(N$8="x",(1+Toimenpiteet!$C$7),1)*IF(N$9="x",(1+Toimenpiteet!$C$34),1)*(1+N$30)*_xlfn.BINOM.INV(1,(1-(Satokasvi!$H$15*(1+N$41))),M94))</f>
        <v>2391.9319135502706</v>
      </c>
      <c r="BN94" s="5">
        <f ca="1">IF(O$11="x",0,_xlfn.NORM.INV(N94,Satokasvi!$H$8,Satokasvi!$I$8)*IF(O$8="x",(1+Toimenpiteet!$C$7),1)*IF(O$9="x",(1+Toimenpiteet!$C$34),1)*(1+O$30)*_xlfn.BINOM.INV(1,(1-(Satokasvi!$H$15*(1+O$41))),N94))</f>
        <v>2500.2642177216458</v>
      </c>
      <c r="BO94" s="5">
        <f ca="1">IF(P$11="x",0,_xlfn.NORM.INV(O94,Satokasvi!$H$8,Satokasvi!$I$8)*IF(P$8="x",(1+Toimenpiteet!$C$7),1)*IF(P$9="x",(1+Toimenpiteet!$C$34),1)*(1+P$30)*_xlfn.BINOM.INV(1,(1-(Satokasvi!$H$15*(1+P$41))),O94))</f>
        <v>2805.9517907009067</v>
      </c>
      <c r="BP94" s="5">
        <f ca="1">IF(Q$11="x",0,_xlfn.NORM.INV(P94,Satokasvi!$H$8,Satokasvi!$I$8)*IF(Q$8="x",(1+Toimenpiteet!$C$7),1)*IF(Q$9="x",(1+Toimenpiteet!$C$34),1)*(1+Q$30)*_xlfn.BINOM.INV(1,(1-(Satokasvi!$H$15*(1+Q$41))),P94))</f>
        <v>2529.5812642399073</v>
      </c>
      <c r="BQ94" s="5">
        <f ca="1">IF(R$11="x",0,_xlfn.NORM.INV(Q94,Satokasvi!$H$8,Satokasvi!$I$8)*IF(R$8="x",(1+Toimenpiteet!$C$7),1)*IF(R$9="x",(1+Toimenpiteet!$C$34),1)*(1+R$30)*_xlfn.BINOM.INV(1,(1-(Satokasvi!$H$15*(1+R$41))),Q94))</f>
        <v>2437.3531888996085</v>
      </c>
      <c r="BR94" s="5">
        <f ca="1">IF(S$11="x",0,_xlfn.NORM.INV(R94,Satokasvi!$H$8,Satokasvi!$I$8)*IF(S$8="x",(1+Toimenpiteet!$C$7),1)*IF(S$9="x",(1+Toimenpiteet!$C$34),1)*(1+S$30)*_xlfn.BINOM.INV(1,(1-(Satokasvi!$H$15*(1+S$41))),R94))</f>
        <v>2410.8441575315001</v>
      </c>
      <c r="BS94" s="5">
        <f ca="1">IF(T$11="x",0,_xlfn.NORM.INV(S94,Satokasvi!$H$8,Satokasvi!$I$8)*IF(T$8="x",(1+Toimenpiteet!$C$7),1)*IF(T$9="x",(1+Toimenpiteet!$C$34),1)*(1+T$30)*_xlfn.BINOM.INV(1,(1-(Satokasvi!$H$15*(1+T$41))),S94))</f>
        <v>2410.6414446757003</v>
      </c>
      <c r="BT94" s="5">
        <f ca="1">IF(U$11="x",0,_xlfn.NORM.INV(T94,Satokasvi!$H$8,Satokasvi!$I$8)*IF(U$8="x",(1+Toimenpiteet!$C$7),1)*IF(U$9="x",(1+Toimenpiteet!$C$34),1)*(1+U$30)*_xlfn.BINOM.INV(1,(1-(Satokasvi!$H$15*(1+U$41))),T94))</f>
        <v>2398.099451776764</v>
      </c>
      <c r="BU94" s="5">
        <f ca="1">IF(V$11="x",0,_xlfn.NORM.INV(U94,Satokasvi!$H$8,Satokasvi!$I$8)*IF(V$8="x",(1+Toimenpiteet!$C$7),1)*IF(V$9="x",(1+Toimenpiteet!$C$34),1)*(1+V$30)*_xlfn.BINOM.INV(1,(1-(Satokasvi!$H$15*(1+V$41))),U94))</f>
        <v>2438.374512774838</v>
      </c>
      <c r="BV94" s="5">
        <f ca="1">IF(W$11="x",0,_xlfn.NORM.INV(V94,Satokasvi!$H$8,Satokasvi!$I$8)*IF(W$8="x",(1+Toimenpiteet!$C$7),1)*IF(W$9="x",(1+Toimenpiteet!$C$34),1)*(1+W$30)*_xlfn.BINOM.INV(1,(1-(Satokasvi!$H$15*(1+W$41))),V94))</f>
        <v>0</v>
      </c>
      <c r="BW94" s="5">
        <f ca="1">IF(X$11="x",0,_xlfn.NORM.INV(W94,Satokasvi!$H$8,Satokasvi!$I$8)*IF(X$8="x",(1+Toimenpiteet!$C$7),1)*IF(X$9="x",(1+Toimenpiteet!$C$34),1)*(1+X$30)*_xlfn.BINOM.INV(1,(1-(Satokasvi!$H$15*(1+X$41))),W94))</f>
        <v>2539.1777174936196</v>
      </c>
      <c r="BX94" s="5">
        <f ca="1">IF(Y$11="x",0,_xlfn.NORM.INV(X94,Satokasvi!$H$8,Satokasvi!$I$8)*IF(Y$8="x",(1+Toimenpiteet!$C$7),1)*IF(Y$9="x",(1+Toimenpiteet!$C$34),1)*(1+Y$30)*_xlfn.BINOM.INV(1,(1-(Satokasvi!$H$15*(1+Y$41))),X94))</f>
        <v>2592.1056535842968</v>
      </c>
      <c r="BY94" s="5">
        <f ca="1">IF(Z$11="x",0,_xlfn.NORM.INV(Y94,Satokasvi!$H$8,Satokasvi!$I$8)*IF(Z$8="x",(1+Toimenpiteet!$C$7),1)*IF(Z$9="x",(1+Toimenpiteet!$C$34),1)*(1+Z$30)*_xlfn.BINOM.INV(1,(1-(Satokasvi!$H$15*(1+Z$41))),Y94))</f>
        <v>0</v>
      </c>
      <c r="BZ94" s="5">
        <f ca="1">IF(AA$11="x",0,_xlfn.NORM.INV(Z94,Satokasvi!$H$8,Satokasvi!$I$8)*IF(AA$8="x",(1+Toimenpiteet!$C$7),1)*IF(AA$9="x",(1+Toimenpiteet!$C$34),1)*(1+AA$30)*_xlfn.BINOM.INV(1,(1-(Satokasvi!$H$15*(1+AA$41))),Z94))</f>
        <v>2595.50691878101</v>
      </c>
      <c r="CB94" s="27">
        <f ca="1">_xlfn.NORM.INV(RAND(),Satokasvi!$H$13,Satokasvi!$I$13)</f>
        <v>224.98658585692709</v>
      </c>
      <c r="CC94" s="27">
        <f ca="1">_xlfn.NORM.INV(RAND(),Satokasvi!$H$13,Satokasvi!$I$13)</f>
        <v>157.603877201579</v>
      </c>
      <c r="CD94" s="27">
        <f ca="1">_xlfn.NORM.INV(RAND(),Satokasvi!$H$13,Satokasvi!$I$13)</f>
        <v>185.35617104133226</v>
      </c>
      <c r="CE94" s="27">
        <f ca="1">_xlfn.NORM.INV(RAND(),Satokasvi!$H$13,Satokasvi!$I$13)</f>
        <v>195.15191065183072</v>
      </c>
      <c r="CF94" s="27">
        <f ca="1">_xlfn.NORM.INV(RAND(),Satokasvi!$H$13,Satokasvi!$I$13)</f>
        <v>218.13715354463008</v>
      </c>
      <c r="CG94" s="27">
        <f ca="1">_xlfn.NORM.INV(RAND(),Satokasvi!$H$13,Satokasvi!$I$13)</f>
        <v>133.92588898823897</v>
      </c>
      <c r="CH94" s="27">
        <f ca="1">_xlfn.NORM.INV(RAND(),Satokasvi!$H$13,Satokasvi!$I$13)</f>
        <v>197.6579567817318</v>
      </c>
      <c r="CI94" s="27">
        <f ca="1">_xlfn.NORM.INV(RAND(),Satokasvi!$H$13,Satokasvi!$I$13)</f>
        <v>202.7660573924538</v>
      </c>
      <c r="CJ94" s="27">
        <f ca="1">_xlfn.NORM.INV(RAND(),Satokasvi!$H$13,Satokasvi!$I$13)</f>
        <v>266.42758276951662</v>
      </c>
      <c r="CK94" s="27">
        <f ca="1">_xlfn.NORM.INV(RAND(),Satokasvi!$H$13,Satokasvi!$I$13)</f>
        <v>288.8430772379715</v>
      </c>
      <c r="CL94" s="27">
        <f ca="1">_xlfn.NORM.INV(RAND(),Satokasvi!$H$13,Satokasvi!$I$13)</f>
        <v>161.41536906366571</v>
      </c>
      <c r="CM94" s="27">
        <f ca="1">_xlfn.NORM.INV(RAND(),Satokasvi!$H$13,Satokasvi!$I$13)</f>
        <v>35.361163598349663</v>
      </c>
      <c r="CN94" s="27">
        <f ca="1">_xlfn.NORM.INV(RAND(),Satokasvi!$H$13,Satokasvi!$I$13)</f>
        <v>226.96555776186608</v>
      </c>
      <c r="CO94" s="27">
        <f ca="1">_xlfn.NORM.INV(RAND(),Satokasvi!$H$13,Satokasvi!$I$13)</f>
        <v>116.60839545990569</v>
      </c>
      <c r="CP94" s="27">
        <f ca="1">_xlfn.NORM.INV(RAND(),Satokasvi!$H$13,Satokasvi!$I$13)</f>
        <v>214.05987194181662</v>
      </c>
      <c r="CQ94" s="27">
        <f ca="1">_xlfn.NORM.INV(RAND(),Satokasvi!$H$13,Satokasvi!$I$13)</f>
        <v>220.94541236135922</v>
      </c>
      <c r="CR94" s="27">
        <f ca="1">_xlfn.NORM.INV(RAND(),Satokasvi!$H$13,Satokasvi!$I$13)</f>
        <v>198.19588255267016</v>
      </c>
      <c r="CS94" s="27">
        <f ca="1">_xlfn.NORM.INV(RAND(),Satokasvi!$H$13,Satokasvi!$I$13)</f>
        <v>181.59927312614704</v>
      </c>
      <c r="CT94" s="27">
        <f ca="1">_xlfn.NORM.INV(RAND(),Satokasvi!$H$13,Satokasvi!$I$13)</f>
        <v>259.30706610638248</v>
      </c>
      <c r="CU94" s="27">
        <f ca="1">_xlfn.NORM.INV(RAND(),Satokasvi!$H$13,Satokasvi!$I$13)</f>
        <v>134.45297763450586</v>
      </c>
      <c r="CV94" s="27">
        <f ca="1">_xlfn.NORM.INV(RAND(),Satokasvi!$H$13,Satokasvi!$I$13)</f>
        <v>154.49854185790369</v>
      </c>
      <c r="CW94" s="27">
        <f ca="1">_xlfn.NORM.INV(RAND(),Satokasvi!$H$13,Satokasvi!$I$13)</f>
        <v>253.09170813578177</v>
      </c>
      <c r="CX94" s="27">
        <f ca="1">_xlfn.NORM.INV(RAND(),Satokasvi!$H$13,Satokasvi!$I$13)</f>
        <v>140.25329662406193</v>
      </c>
      <c r="CY94" s="27">
        <f ca="1">_xlfn.NORM.INV(RAND(),Satokasvi!$H$13,Satokasvi!$I$13)</f>
        <v>210.36666242551405</v>
      </c>
      <c r="CZ94" s="27">
        <f ca="1">_xlfn.NORM.INV(RAND(),Satokasvi!$H$13,Satokasvi!$I$13)</f>
        <v>184.78712226085094</v>
      </c>
      <c r="DB94" s="29">
        <f ca="1">(AB94*(CB94/1000)+(Satokasvi!$E$28-Satokasvi!$E$7))/(1+$C$13)^DB$61</f>
        <v>453.54313653005482</v>
      </c>
      <c r="DC94" s="29">
        <f ca="1">(AC94*(CC94/1000)+(Satokasvi!$E$28-Satokasvi!$E$7))/(1+$C$13)^DC$61</f>
        <v>220.33352802497762</v>
      </c>
      <c r="DD94" s="29">
        <f ca="1">(AD94*(CD94/1000)+(Satokasvi!$E$28-Satokasvi!$E$7))/(1+$C$13)^DD$61</f>
        <v>295.46202547630827</v>
      </c>
      <c r="DE94" s="29">
        <f ca="1">(AE94*(CE94/1000)+(Satokasvi!$E$28-Satokasvi!$E$7))/(1+$C$13)^DE$61</f>
        <v>252.72864144433998</v>
      </c>
      <c r="DF94" s="29">
        <f ca="1">(AF94*(CF94/1000)+(Satokasvi!$E$28-Satokasvi!$E$7))/(1+$C$13)^DF$61</f>
        <v>367.85859675954316</v>
      </c>
      <c r="DG94" s="29">
        <f ca="1">(AG94*(CG94/1000)+(Satokasvi!$E$28-Satokasvi!$E$7))/(1+$C$13)^DG$61</f>
        <v>70.273354509084001</v>
      </c>
      <c r="DH94" s="29">
        <f ca="1">(AH94*(CH94/1000)+(Satokasvi!$E$28-Satokasvi!$E$7))/(1+$C$13)^DH$61</f>
        <v>235.64729266712499</v>
      </c>
      <c r="DI94" s="29">
        <f ca="1">(AI94*(CI94/1000)+(Satokasvi!$E$28-Satokasvi!$E$7))/(1+$C$13)^DI$61</f>
        <v>278.00372534478072</v>
      </c>
      <c r="DJ94" s="29">
        <f ca="1">(AJ94*(CJ94/1000)+(Satokasvi!$E$28-Satokasvi!$E$7))/(1+$C$13)^DJ$61</f>
        <v>439.08668658840736</v>
      </c>
      <c r="DK94" s="29">
        <f ca="1">(AK94*(CK94/1000)+(Satokasvi!$E$28-Satokasvi!$E$7))/(1+$C$13)^DK$61</f>
        <v>439.61609509699247</v>
      </c>
      <c r="DL94" s="29">
        <f ca="1">(AL94*(CL94/1000)+(Satokasvi!$E$28-Satokasvi!$E$7))/(1+$C$13)^DL$61</f>
        <v>188.75300346907764</v>
      </c>
      <c r="DM94" s="29">
        <f ca="1">(AM94*(CM94/1000)+(Satokasvi!$E$28-Satokasvi!$E$7))/(1+$C$13)^DM$61</f>
        <v>-173.59030082851578</v>
      </c>
      <c r="DN94" s="29">
        <f ca="1">(AN94*(CN94/1000)+(Satokasvi!$E$28-Satokasvi!$E$7))/(1+$C$13)^DN$61</f>
        <v>272.72472411969761</v>
      </c>
      <c r="DO94" s="29">
        <f ca="1">(AO94*(CO94/1000)+(Satokasvi!$E$28-Satokasvi!$E$7))/(1+$C$13)^DO$61</f>
        <v>51.615748942761137</v>
      </c>
      <c r="DP94" s="29">
        <f ca="1">(AP94*(CP94/1000)+(Satokasvi!$E$28-Satokasvi!$E$7))/(1+$C$13)^DP$61</f>
        <v>234.68154238227547</v>
      </c>
      <c r="DQ94" s="29">
        <f ca="1">(AQ94*(CQ94/1000)+(Satokasvi!$E$28-Satokasvi!$E$7))/(1+$C$13)^DQ$61</f>
        <v>225.37102077436523</v>
      </c>
      <c r="DR94" s="29">
        <f ca="1">(AR94*(CR94/1000)+(Satokasvi!$E$28-Satokasvi!$E$7))/(1+$C$13)^DR$61</f>
        <v>169.52329060006389</v>
      </c>
      <c r="DS94" s="29">
        <f ca="1">(AS94*(CS94/1000)+(Satokasvi!$E$28-Satokasvi!$E$7))/(1+$C$13)^DS$61</f>
        <v>133.01786897314904</v>
      </c>
      <c r="DT94" s="29">
        <f ca="1">(AT94*(CT94/1000)+(Satokasvi!$E$28-Satokasvi!$E$7))/(1+$C$13)^DT$61</f>
        <v>270.01109744178098</v>
      </c>
      <c r="DU94" s="29">
        <f ca="1">(AU94*(CU94/1000)+(Satokasvi!$E$28-Satokasvi!$E$7))/(1+$C$13)^DU$61</f>
        <v>43.709709391584219</v>
      </c>
      <c r="DV94" s="29">
        <f ca="1">(AV94*(CV94/1000)+(Satokasvi!$E$28-Satokasvi!$E$7))/(1+$C$13)^DV$61</f>
        <v>-194.05528860317179</v>
      </c>
      <c r="DW94" s="29">
        <f ca="1">(AW94*(CW94/1000)+(Satokasvi!$E$28-Satokasvi!$E$7))/(1+$C$13)^DW$61</f>
        <v>261.66593668485211</v>
      </c>
      <c r="DX94" s="29">
        <f ca="1">(AX94*(CX94/1000)+(Satokasvi!$E$28-Satokasvi!$E$7))/(1+$C$13)^DX$61</f>
        <v>64.277617276029915</v>
      </c>
      <c r="DY94" s="29">
        <f ca="1">(AY94*(CY94/1000)+(Satokasvi!$E$28-Satokasvi!$E$7))/(1+$C$13)^DY$61</f>
        <v>-177.58807881856291</v>
      </c>
      <c r="DZ94" s="29">
        <f ca="1">(AZ94*(CZ94/1000)+(Satokasvi!$E$28-Satokasvi!$E$7))/(1+$C$13)^DZ$61</f>
        <v>134.97488087639516</v>
      </c>
      <c r="EB94" s="29">
        <f ca="1">IF(C$11="x",Toimenpiteet!$E$115,BB94*(CB94/1000)+(Satokasvi!$E$28-Satokasvi!$E$7)+IF(C$8="x",Toimenpiteet!$E$29,0)+IF(C$9="x",Toimenpiteet!$E$60,0)+IF(C$10="x",Toimenpiteet!$E$88,0))/(1+$C$13)^EB$61</f>
        <v>361.69074095246947</v>
      </c>
      <c r="EC94" s="29">
        <f ca="1">IF(D$11="x",Toimenpiteet!$E$115,BC94*(CC94/1000)+(Satokasvi!$E$28-Satokasvi!$E$7)+IF(D$8="x",Toimenpiteet!$E$29,0)+IF(D$9="x",Toimenpiteet!$E$60,0)+IF(D$10="x",Toimenpiteet!$E$88,0))/(1+$C$13)^EC$61</f>
        <v>194.47301655276715</v>
      </c>
      <c r="ED94" s="29">
        <f ca="1">IF(E$11="x",Toimenpiteet!$E$115,BD94*(CD94/1000)+(Satokasvi!$E$28-Satokasvi!$E$7)+IF(E$8="x",Toimenpiteet!$E$29,0)+IF(E$9="x",Toimenpiteet!$E$60,0)+IF(E$10="x",Toimenpiteet!$E$88,0))/(1+$C$13)^ED$61</f>
        <v>251.49801612271253</v>
      </c>
      <c r="EE94" s="29">
        <f ca="1">IF(F$11="x",Toimenpiteet!$E$115,BE94*(CE94/1000)+(Satokasvi!$E$28-Satokasvi!$E$7)+IF(F$8="x",Toimenpiteet!$E$29,0)+IF(F$9="x",Toimenpiteet!$E$60,0)+IF(F$10="x",Toimenpiteet!$E$88,0))/(1+$C$13)^EE$61</f>
        <v>221.97518202354198</v>
      </c>
      <c r="EF94" s="29">
        <f ca="1">IF(G$11="x",Toimenpiteet!$E$115,BF94*(CF94/1000)+(Satokasvi!$E$28-Satokasvi!$E$7)+IF(G$8="x",Toimenpiteet!$E$29,0)+IF(G$9="x",Toimenpiteet!$E$60,0)+IF(G$10="x",Toimenpiteet!$E$88,0))/(1+$C$13)^EF$61</f>
        <v>309.59628421449213</v>
      </c>
      <c r="EG94" s="29">
        <f ca="1">IF(H$11="x",Toimenpiteet!$E$115,BG94*(CG94/1000)+(Satokasvi!$E$28-Satokasvi!$E$7)+IF(H$8="x",Toimenpiteet!$E$29,0)+IF(H$9="x",Toimenpiteet!$E$60,0)+IF(H$10="x",Toimenpiteet!$E$88,0))/(1+$C$13)^EG$61</f>
        <v>86.802711459082573</v>
      </c>
      <c r="EH94" s="29">
        <f ca="1">IF(I$11="x",Toimenpiteet!$E$115,BH94*(CH94/1000)+(Satokasvi!$E$28-Satokasvi!$E$7)+IF(I$8="x",Toimenpiteet!$E$29,0)+IF(I$9="x",Toimenpiteet!$E$60,0)+IF(I$10="x",Toimenpiteet!$E$88,0))/(1+$C$13)^EH$61</f>
        <v>209.03640878574842</v>
      </c>
      <c r="EI94" s="29">
        <f ca="1">IF(J$11="x",Toimenpiteet!$E$115,BI94*(CI94/1000)+(Satokasvi!$E$28-Satokasvi!$E$7)+IF(J$8="x",Toimenpiteet!$E$29,0)+IF(J$9="x",Toimenpiteet!$E$60,0)+IF(J$10="x",Toimenpiteet!$E$88,0))/(1+$C$13)^EI$61</f>
        <v>239.62667349606366</v>
      </c>
      <c r="EJ94" s="29">
        <f ca="1">IF(K$11="x",Toimenpiteet!$E$115,BJ94*(CJ94/1000)+(Satokasvi!$E$28-Satokasvi!$E$7)+IF(K$8="x",Toimenpiteet!$E$29,0)+IF(K$9="x",Toimenpiteet!$E$60,0)+IF(K$10="x",Toimenpiteet!$E$88,0))/(1+$C$13)^EJ$61</f>
        <v>358.72030891280048</v>
      </c>
      <c r="EK94" s="29">
        <f ca="1">IF(L$11="x",Toimenpiteet!$E$115,BK94*(CK94/1000)+(Satokasvi!$E$28-Satokasvi!$E$7)+IF(L$8="x",Toimenpiteet!$E$29,0)+IF(L$9="x",Toimenpiteet!$E$60,0)+IF(L$10="x",Toimenpiteet!$E$88,0))/(1+$C$13)^EK$61</f>
        <v>358.19697238387056</v>
      </c>
      <c r="EL94" s="29">
        <f ca="1">IF(M$11="x",Toimenpiteet!$E$115,BL94*(CL94/1000)+(Satokasvi!$E$28-Satokasvi!$E$7)+IF(M$8="x",Toimenpiteet!$E$29,0)+IF(M$9="x",Toimenpiteet!$E$60,0)+IF(M$10="x",Toimenpiteet!$E$88,0))/(1+$C$13)^EL$61</f>
        <v>170.36267829932331</v>
      </c>
      <c r="EM94" s="29">
        <f ca="1">IF(N$11="x",Toimenpiteet!$E$115,BM94*(CM94/1000)+(Satokasvi!$E$28-Satokasvi!$E$7)+IF(N$8="x",Toimenpiteet!$E$29,0)+IF(N$9="x",Toimenpiteet!$E$60,0)+IF(N$10="x",Toimenpiteet!$E$88,0))/(1+$C$13)^EM$61</f>
        <v>-100.52071536753942</v>
      </c>
      <c r="EN94" s="29">
        <f ca="1">IF(O$11="x",Toimenpiteet!$E$115,BN94*(CN94/1000)+(Satokasvi!$E$28-Satokasvi!$E$7)+IF(O$8="x",Toimenpiteet!$E$29,0)+IF(O$9="x",Toimenpiteet!$E$60,0)+IF(O$10="x",Toimenpiteet!$E$88,0))/(1+$C$13)^EN$61</f>
        <v>231.23327685076609</v>
      </c>
      <c r="EO94" s="29">
        <f ca="1">IF(P$11="x",Toimenpiteet!$E$115,BO94*(CO94/1000)+(Satokasvi!$E$28-Satokasvi!$E$7)+IF(P$8="x",Toimenpiteet!$E$29,0)+IF(P$9="x",Toimenpiteet!$E$60,0)+IF(P$10="x",Toimenpiteet!$E$88,0))/(1+$C$13)^EO$61</f>
        <v>65.647369157550955</v>
      </c>
      <c r="EP94" s="29">
        <f ca="1">IF(Q$11="x",Toimenpiteet!$E$115,BP94*(CP94/1000)+(Satokasvi!$E$28-Satokasvi!$E$7)+IF(Q$8="x",Toimenpiteet!$E$29,0)+IF(Q$9="x",Toimenpiteet!$E$60,0)+IF(Q$10="x",Toimenpiteet!$E$88,0))/(1+$C$13)^EP$61</f>
        <v>201.27625144677199</v>
      </c>
      <c r="EQ94" s="29">
        <f ca="1">IF(R$11="x",Toimenpiteet!$E$115,BQ94*(CQ94/1000)+(Satokasvi!$E$28-Satokasvi!$E$7)+IF(R$8="x",Toimenpiteet!$E$29,0)+IF(R$9="x",Toimenpiteet!$E$60,0)+IF(R$10="x",Toimenpiteet!$E$88,0))/(1+$C$13)^EQ$61</f>
        <v>193.56936435435827</v>
      </c>
      <c r="ER94" s="29">
        <f ca="1">IF(S$11="x",Toimenpiteet!$E$115,BR94*(CR94/1000)+(Satokasvi!$E$28-Satokasvi!$E$7)+IF(S$8="x",Toimenpiteet!$E$29,0)+IF(S$9="x",Toimenpiteet!$E$60,0)+IF(S$10="x",Toimenpiteet!$E$88,0))/(1+$C$13)^ER$61</f>
        <v>151.20533836225627</v>
      </c>
      <c r="ES94" s="29">
        <f ca="1">IF(T$11="x",Toimenpiteet!$E$115,BS94*(CS94/1000)+(Satokasvi!$E$28-Satokasvi!$E$7)+IF(T$8="x",Toimenpiteet!$E$29,0)+IF(T$9="x",Toimenpiteet!$E$60,0)+IF(T$10="x",Toimenpiteet!$E$88,0))/(1+$C$13)^ES$61</f>
        <v>123.27693751907091</v>
      </c>
      <c r="ET94" s="29">
        <f ca="1">IF(U$11="x",Toimenpiteet!$E$115,BT94*(CT94/1000)+(Satokasvi!$E$28-Satokasvi!$E$7)+IF(U$8="x",Toimenpiteet!$E$29,0)+IF(U$9="x",Toimenpiteet!$E$60,0)+IF(U$10="x",Toimenpiteet!$E$88,0))/(1+$C$13)^ET$61</f>
        <v>224.6608344352465</v>
      </c>
      <c r="EU94" s="29">
        <f ca="1">IF(V$11="x",Toimenpiteet!$E$115,BU94*(CU94/1000)+(Satokasvi!$E$28-Satokasvi!$E$7)+IF(V$8="x",Toimenpiteet!$E$29,0)+IF(V$9="x",Toimenpiteet!$E$60,0)+IF(V$10="x",Toimenpiteet!$E$88,0))/(1+$C$13)^EU$61</f>
        <v>55.33807215863893</v>
      </c>
      <c r="EV94" s="29">
        <f ca="1">IF(W$11="x",Toimenpiteet!$E$115,BV94*(CV94/1000)+(Satokasvi!$E$28-Satokasvi!$E$7)+IF(W$8="x",Toimenpiteet!$E$29,0)+IF(W$9="x",Toimenpiteet!$E$60,0)+IF(W$10="x",Toimenpiteet!$E$88,0))/(1+$C$13)^EV$61</f>
        <v>-122.50747997967548</v>
      </c>
      <c r="EW94" s="29">
        <f ca="1">IF(X$11="x",Toimenpiteet!$E$115,BW94*(CW94/1000)+(Satokasvi!$E$28-Satokasvi!$E$7)+IF(X$8="x",Toimenpiteet!$E$29,0)+IF(X$9="x",Toimenpiteet!$E$60,0)+IF(X$10="x",Toimenpiteet!$E$88,0))/(1+$C$13)^EW$61</f>
        <v>216.45221435484129</v>
      </c>
      <c r="EX94" s="29">
        <f ca="1">IF(Y$11="x",Toimenpiteet!$E$115,BX94*(CX94/1000)+(Satokasvi!$E$28-Satokasvi!$E$7)+IF(Y$8="x",Toimenpiteet!$E$29,0)+IF(Y$9="x",Toimenpiteet!$E$60,0)+IF(Y$10="x",Toimenpiteet!$E$88,0))/(1+$C$13)^EX$61</f>
        <v>68.733426352630957</v>
      </c>
      <c r="EY94" s="29">
        <f ca="1">IF(Z$11="x",Toimenpiteet!$E$115,BY94*(CY94/1000)+(Satokasvi!$E$28-Satokasvi!$E$7)+IF(Z$8="x",Toimenpiteet!$E$29,0)+IF(Z$9="x",Toimenpiteet!$E$60,0)+IF(Z$10="x",Toimenpiteet!$E$88,0))/(1+$C$13)^EY$61</f>
        <v>-112.11169851177419</v>
      </c>
      <c r="EZ94" s="29">
        <f ca="1">IF(AA$11="x",Toimenpiteet!$E$115,BZ94*(CZ94/1000)+(Satokasvi!$E$28-Satokasvi!$E$7)+IF(AA$8="x",Toimenpiteet!$E$29,0)+IF(AA$9="x",Toimenpiteet!$E$60,0)+IF(AA$10="x",Toimenpiteet!$E$88,0))/(1+$C$13)^EZ$61</f>
        <v>120.2210849415352</v>
      </c>
      <c r="FA94" s="29"/>
      <c r="FB94" s="29">
        <f t="shared" ca="1" si="48"/>
        <v>453.54313653005482</v>
      </c>
      <c r="FC94" s="29">
        <f t="shared" ca="1" si="49"/>
        <v>673.87666455503245</v>
      </c>
      <c r="FD94" s="29">
        <f t="shared" ca="1" si="50"/>
        <v>969.33869003134078</v>
      </c>
      <c r="FE94" s="29">
        <f t="shared" ca="1" si="51"/>
        <v>1222.0673314756807</v>
      </c>
      <c r="FF94" s="29">
        <f t="shared" ca="1" si="52"/>
        <v>1589.9259282352239</v>
      </c>
      <c r="FG94" s="29">
        <f t="shared" ca="1" si="53"/>
        <v>1660.1992827443078</v>
      </c>
      <c r="FH94" s="29">
        <f t="shared" ca="1" si="54"/>
        <v>1895.8465754114327</v>
      </c>
      <c r="FI94" s="29">
        <f t="shared" ca="1" si="55"/>
        <v>2173.8503007562135</v>
      </c>
      <c r="FJ94" s="29">
        <f t="shared" ca="1" si="56"/>
        <v>2612.9369873446208</v>
      </c>
      <c r="FK94" s="29">
        <f t="shared" ca="1" si="57"/>
        <v>3052.5530824416132</v>
      </c>
      <c r="FL94" s="29">
        <f t="shared" ca="1" si="58"/>
        <v>3241.3060859106909</v>
      </c>
      <c r="FM94" s="29">
        <f t="shared" ca="1" si="59"/>
        <v>3067.715785082175</v>
      </c>
      <c r="FN94" s="29">
        <f t="shared" ca="1" si="60"/>
        <v>3340.4405092018724</v>
      </c>
      <c r="FO94" s="29">
        <f t="shared" ca="1" si="61"/>
        <v>3392.0562581446334</v>
      </c>
      <c r="FP94" s="29">
        <f t="shared" ca="1" si="62"/>
        <v>3626.7378005269088</v>
      </c>
      <c r="FQ94" s="29">
        <f t="shared" ca="1" si="63"/>
        <v>3852.108821301274</v>
      </c>
      <c r="FR94" s="29">
        <f t="shared" ca="1" si="64"/>
        <v>4021.6321119013378</v>
      </c>
      <c r="FS94" s="29">
        <f t="shared" ca="1" si="65"/>
        <v>4154.6499808744866</v>
      </c>
      <c r="FT94" s="29">
        <f t="shared" ca="1" si="66"/>
        <v>4424.6610783162678</v>
      </c>
      <c r="FU94" s="29">
        <f t="shared" ca="1" si="67"/>
        <v>4468.3707877078523</v>
      </c>
      <c r="FV94" s="29">
        <f t="shared" ca="1" si="68"/>
        <v>4274.3154991046804</v>
      </c>
      <c r="FW94" s="29">
        <f t="shared" ca="1" si="69"/>
        <v>4535.981435789532</v>
      </c>
      <c r="FX94" s="29">
        <f t="shared" ca="1" si="70"/>
        <v>4600.2590530655616</v>
      </c>
      <c r="FY94" s="29">
        <f t="shared" ca="1" si="71"/>
        <v>4422.6709742469984</v>
      </c>
      <c r="FZ94" s="29">
        <f t="shared" ca="1" si="72"/>
        <v>4557.6458551233936</v>
      </c>
      <c r="GA94" s="29"/>
      <c r="GB94" s="29">
        <f t="shared" ca="1" si="73"/>
        <v>361.69074095246947</v>
      </c>
      <c r="GC94" s="29">
        <f t="shared" ca="1" si="74"/>
        <v>556.16375750523662</v>
      </c>
      <c r="GD94" s="29">
        <f t="shared" ca="1" si="23"/>
        <v>807.66177362794917</v>
      </c>
      <c r="GE94" s="29">
        <f t="shared" ca="1" si="24"/>
        <v>1029.6369556514912</v>
      </c>
      <c r="GF94" s="29">
        <f t="shared" ca="1" si="25"/>
        <v>1339.2332398659833</v>
      </c>
      <c r="GG94" s="29">
        <f t="shared" ca="1" si="26"/>
        <v>1426.0359513250658</v>
      </c>
      <c r="GH94" s="29">
        <f t="shared" ca="1" si="27"/>
        <v>1635.0723601108141</v>
      </c>
      <c r="GI94" s="29">
        <f t="shared" ca="1" si="28"/>
        <v>1874.6990336068777</v>
      </c>
      <c r="GJ94" s="29">
        <f t="shared" ca="1" si="29"/>
        <v>2233.4193425196781</v>
      </c>
      <c r="GK94" s="29">
        <f t="shared" ca="1" si="30"/>
        <v>2591.6163149035488</v>
      </c>
      <c r="GL94" s="29">
        <f t="shared" ca="1" si="31"/>
        <v>2761.9789932028721</v>
      </c>
      <c r="GM94" s="29">
        <f t="shared" ca="1" si="32"/>
        <v>2661.4582778353324</v>
      </c>
      <c r="GN94" s="29">
        <f t="shared" ca="1" si="33"/>
        <v>2892.6915546860987</v>
      </c>
      <c r="GO94" s="29">
        <f t="shared" ca="1" si="34"/>
        <v>2958.3389238436498</v>
      </c>
      <c r="GP94" s="29">
        <f t="shared" ca="1" si="35"/>
        <v>3159.6151752904216</v>
      </c>
      <c r="GQ94" s="29">
        <f t="shared" ca="1" si="36"/>
        <v>3353.1845396447798</v>
      </c>
      <c r="GR94" s="29">
        <f t="shared" ca="1" si="37"/>
        <v>3504.3898780070358</v>
      </c>
      <c r="GS94" s="29">
        <f t="shared" ca="1" si="38"/>
        <v>3627.6668155261068</v>
      </c>
      <c r="GT94" s="29">
        <f t="shared" ca="1" si="39"/>
        <v>3852.3276499613535</v>
      </c>
      <c r="GU94" s="29">
        <f t="shared" ca="1" si="40"/>
        <v>3907.6657221199926</v>
      </c>
      <c r="GV94" s="29">
        <f t="shared" ca="1" si="41"/>
        <v>3785.1582421403173</v>
      </c>
      <c r="GW94" s="29">
        <f t="shared" ca="1" si="42"/>
        <v>4001.6104564951584</v>
      </c>
      <c r="GX94" s="29">
        <f t="shared" ca="1" si="43"/>
        <v>4070.3438828477892</v>
      </c>
      <c r="GY94" s="29">
        <f t="shared" ca="1" si="44"/>
        <v>3958.2321843360151</v>
      </c>
      <c r="GZ94" s="29">
        <f t="shared" ca="1" si="45"/>
        <v>4078.4532692775501</v>
      </c>
      <c r="HA94" s="29"/>
      <c r="HB94" s="29">
        <f t="shared" ca="1" si="76"/>
        <v>3052.5530824416132</v>
      </c>
      <c r="HC94" s="29">
        <f t="shared" ca="1" si="75"/>
        <v>2591.6163149035488</v>
      </c>
      <c r="HD94" s="5"/>
      <c r="HE94" s="29">
        <f t="shared" si="83"/>
        <v>-0.3888888888888889</v>
      </c>
      <c r="HF94" s="29">
        <f>$HF$71</f>
        <v>-1.1111111111111103E-2</v>
      </c>
      <c r="HG94" s="14">
        <f>IF(C$11="x",0,Satokasvi!$H$6*(1+$HE94)*(1+_xlfn.XLOOKUP($HF94,$HF$67:$HF$76,HG$67:HG$76)))</f>
        <v>2136.5123456790129</v>
      </c>
      <c r="HH94" s="27">
        <f>IF(D$11="x",0,Satokasvi!$H$6*(1+$HE94)*(1+_xlfn.XLOOKUP($HF94,$HF$67:$HF$76,HH$67:HH$76)))</f>
        <v>2134.1358024691358</v>
      </c>
      <c r="HI94" s="27">
        <f>IF(E$11="x",0,Satokasvi!$H$6*(1+$HE94)*(1+_xlfn.XLOOKUP($HF94,$HF$67:$HF$76,HI$67:HI$76)))</f>
        <v>2131.7592592592596</v>
      </c>
      <c r="HJ94" s="27">
        <f>IF(F$11="x",0,Satokasvi!$H$6*(1+$HE94)*(1+_xlfn.XLOOKUP($HF94,$HF$67:$HF$76,HJ$67:HJ$76)))</f>
        <v>2129.3827160493829</v>
      </c>
      <c r="HK94" s="27">
        <f>IF(G$11="x",0,Satokasvi!$H$6*(1+$HE94)*(1+_xlfn.XLOOKUP($HF94,$HF$67:$HF$76,HK$67:HK$76)))</f>
        <v>2127.0061728395067</v>
      </c>
      <c r="HL94" s="27">
        <f>IF(H$11="x",0,Satokasvi!$H$6*(1+$HE94)*(1+_xlfn.XLOOKUP($HF94,$HF$67:$HF$76,HL$67:HL$76)))</f>
        <v>2124.6296296296296</v>
      </c>
      <c r="HM94" s="27">
        <f>IF(I$11="x",0,Satokasvi!$H$6*(1+$HE94)*(1+_xlfn.XLOOKUP($HF94,$HF$67:$HF$76,HM$67:HM$76)))</f>
        <v>2122.2530864197533</v>
      </c>
      <c r="HN94" s="27">
        <f>IF(J$11="x",0,Satokasvi!$H$6*(1+$HE94)*(1+_xlfn.XLOOKUP($HF94,$HF$67:$HF$76,HN$67:HN$76)))</f>
        <v>2119.8765432098771</v>
      </c>
      <c r="HO94" s="27">
        <f>IF(K$11="x",0,Satokasvi!$H$6*(1+$HE94)*(1+_xlfn.XLOOKUP($HF94,$HF$67:$HF$76,HO$67:HO$76)))</f>
        <v>2117.5000000000005</v>
      </c>
      <c r="HP94" s="27">
        <f>IF(L$11="x",0,Satokasvi!$H$6*(1+$HE94)*(1+_xlfn.XLOOKUP($HF94,$HF$67:$HF$76,HP$67:HP$76)))</f>
        <v>2115.1234567901238</v>
      </c>
      <c r="HQ94" s="27">
        <f>IF(M$11="x",0,Satokasvi!$H$6*(1+$HE94)*(1+_xlfn.XLOOKUP($HF94,$HF$67:$HF$76,HQ$67:HQ$76)))</f>
        <v>2115.1234567901238</v>
      </c>
      <c r="HR94" s="27">
        <f>IF(N$11="x",0,Satokasvi!$H$6*(1+$HE94)*(1+_xlfn.XLOOKUP($HF94,$HF$67:$HF$76,HR$67:HR$76)))</f>
        <v>2115.1234567901238</v>
      </c>
      <c r="HS94" s="27">
        <f>IF(O$11="x",0,Satokasvi!$H$6*(1+$HE94)*(1+_xlfn.XLOOKUP($HF94,$HF$67:$HF$76,HS$67:HS$76)))</f>
        <v>2115.1234567901238</v>
      </c>
      <c r="HT94" s="27">
        <f>IF(P$11="x",0,Satokasvi!$H$6*(1+$HE94)*(1+_xlfn.XLOOKUP($HF94,$HF$67:$HF$76,HT$67:HT$76)))</f>
        <v>2115.1234567901238</v>
      </c>
      <c r="HU94" s="27">
        <f>IF(Q$11="x",0,Satokasvi!$H$6*(1+$HE94)*(1+_xlfn.XLOOKUP($HF94,$HF$67:$HF$76,HU$67:HU$76)))</f>
        <v>2115.1234567901238</v>
      </c>
      <c r="HV94" s="27">
        <f>IF(R$11="x",0,Satokasvi!$H$6*(1+$HE94)*(1+_xlfn.XLOOKUP($HF94,$HF$67:$HF$76,HV$67:HV$76)))</f>
        <v>2115.1234567901238</v>
      </c>
      <c r="HW94" s="27">
        <f>IF(S$11="x",0,Satokasvi!$H$6*(1+$HE94)*(1+_xlfn.XLOOKUP($HF94,$HF$67:$HF$76,HW$67:HW$76)))</f>
        <v>2115.1234567901238</v>
      </c>
      <c r="HX94" s="27">
        <f>IF(T$11="x",0,Satokasvi!$H$6*(1+$HE94)*(1+_xlfn.XLOOKUP($HF94,$HF$67:$HF$76,HX$67:HX$76)))</f>
        <v>2115.1234567901238</v>
      </c>
      <c r="HY94" s="27">
        <f>IF(U$11="x",0,Satokasvi!$H$6*(1+$HE94)*(1+_xlfn.XLOOKUP($HF94,$HF$67:$HF$76,HY$67:HY$76)))</f>
        <v>2115.1234567901238</v>
      </c>
      <c r="HZ94" s="27">
        <f>IF(V$11="x",0,Satokasvi!$H$6*(1+$HE94)*(1+_xlfn.XLOOKUP($HF94,$HF$67:$HF$76,HZ$67:HZ$76)))</f>
        <v>2115.1234567901238</v>
      </c>
      <c r="IA94" s="27">
        <f>IF(W$11="x",0,Satokasvi!$H$6*(1+$HE94)*(1+_xlfn.XLOOKUP($HF94,$HF$67:$HF$76,IA$67:IA$76)))</f>
        <v>2115.1234567901238</v>
      </c>
      <c r="IB94" s="27">
        <f>IF(X$11="x",0,Satokasvi!$H$6*(1+$HE94)*(1+_xlfn.XLOOKUP($HF94,$HF$67:$HF$76,IB$67:IB$76)))</f>
        <v>2115.1234567901238</v>
      </c>
      <c r="IC94" s="27">
        <f>IF(Y$11="x",0,Satokasvi!$H$6*(1+$HE94)*(1+_xlfn.XLOOKUP($HF94,$HF$67:$HF$76,IC$67:IC$76)))</f>
        <v>2115.1234567901238</v>
      </c>
      <c r="ID94" s="27">
        <f>IF(Z$11="x",0,Satokasvi!$H$6*(1+$HE94)*(1+_xlfn.XLOOKUP($HF94,$HF$67:$HF$76,ID$67:ID$76)))</f>
        <v>2115.1234567901238</v>
      </c>
      <c r="IE94" s="27">
        <f>IF(AA$11="x",0,Satokasvi!$H$6*(1+$HE94)*(1+_xlfn.XLOOKUP($HF94,$HF$67:$HF$76,IE$67:IE$76)))</f>
        <v>2115.1234567901238</v>
      </c>
    </row>
    <row r="95" spans="2:239">
      <c r="B95" s="11">
        <f t="shared" ref="B95:Q110" ca="1" si="85">RAND()</f>
        <v>0.12680728407353781</v>
      </c>
      <c r="C95" s="11">
        <f t="shared" ca="1" si="85"/>
        <v>0.54351495353118384</v>
      </c>
      <c r="D95" s="11">
        <f t="shared" ca="1" si="85"/>
        <v>0.74538381870027559</v>
      </c>
      <c r="E95" s="11">
        <f t="shared" ca="1" si="85"/>
        <v>0.23473624644006785</v>
      </c>
      <c r="F95" s="11">
        <f t="shared" ca="1" si="85"/>
        <v>0.34295643308492374</v>
      </c>
      <c r="G95" s="11">
        <f t="shared" ca="1" si="85"/>
        <v>0.61138166783182457</v>
      </c>
      <c r="H95" s="11">
        <f t="shared" ca="1" si="85"/>
        <v>0.74574262388372869</v>
      </c>
      <c r="I95" s="11">
        <f t="shared" ca="1" si="85"/>
        <v>0.83730289100594713</v>
      </c>
      <c r="J95" s="11">
        <f t="shared" ca="1" si="85"/>
        <v>0.61809928540935388</v>
      </c>
      <c r="K95" s="11">
        <f t="shared" ca="1" si="85"/>
        <v>0.54708652654591094</v>
      </c>
      <c r="L95" s="11">
        <f t="shared" ca="1" si="85"/>
        <v>0.27885940032064527</v>
      </c>
      <c r="M95" s="11">
        <f t="shared" ca="1" si="85"/>
        <v>0.93523298401073529</v>
      </c>
      <c r="N95" s="11">
        <f t="shared" ca="1" si="85"/>
        <v>0.58746711480911085</v>
      </c>
      <c r="O95" s="11">
        <f t="shared" ca="1" si="85"/>
        <v>0.96817166701863844</v>
      </c>
      <c r="P95" s="11">
        <f t="shared" ca="1" si="85"/>
        <v>0.75803306987758412</v>
      </c>
      <c r="Q95" s="11">
        <f t="shared" ca="1" si="85"/>
        <v>0.46786187295517556</v>
      </c>
      <c r="R95" s="11">
        <f t="shared" ca="1" si="84"/>
        <v>0.95468794424507364</v>
      </c>
      <c r="S95" s="11">
        <f t="shared" ca="1" si="84"/>
        <v>0.38504654140624983</v>
      </c>
      <c r="T95" s="11">
        <f t="shared" ca="1" si="80"/>
        <v>0.68309325296693835</v>
      </c>
      <c r="U95" s="11">
        <f t="shared" ca="1" si="80"/>
        <v>0.95944129425807412</v>
      </c>
      <c r="V95" s="11">
        <f t="shared" ca="1" si="80"/>
        <v>0.81884409436077232</v>
      </c>
      <c r="W95" s="11">
        <f t="shared" ca="1" si="80"/>
        <v>0.5552481646192442</v>
      </c>
      <c r="X95" s="11">
        <f t="shared" ca="1" si="80"/>
        <v>0.6880151148829311</v>
      </c>
      <c r="Y95" s="11">
        <f t="shared" ca="1" si="80"/>
        <v>0.90165152469796472</v>
      </c>
      <c r="Z95" s="11">
        <f t="shared" ca="1" si="80"/>
        <v>0.10773236650227958</v>
      </c>
      <c r="AB95" s="5">
        <f ca="1">_xlfn.NORM.INV(B95,Satokasvi!$H$8,Satokasvi!$I$8)*_xlfn.BINOM.INV(1,(1-Satokasvi!$H$15),B95)</f>
        <v>3214.5965397047453</v>
      </c>
      <c r="AC95" s="5">
        <f ca="1">_xlfn.NORM.INV(C95,Satokasvi!$H$8,Satokasvi!$I$8)*_xlfn.BINOM.INV(1,(1-Satokasvi!$H$15),C95)</f>
        <v>3527.3232517621454</v>
      </c>
      <c r="AD95" s="5">
        <f ca="1">_xlfn.NORM.INV(D95,Satokasvi!$H$8,Satokasvi!$I$8)*_xlfn.BINOM.INV(1,(1-Satokasvi!$H$15),D95)</f>
        <v>3665.0083629642663</v>
      </c>
      <c r="AE95" s="5">
        <f ca="1">_xlfn.NORM.INV(E95,Satokasvi!$H$8,Satokasvi!$I$8)*_xlfn.BINOM.INV(1,(1-Satokasvi!$H$15),E95)</f>
        <v>3319.1655980075889</v>
      </c>
      <c r="AF95" s="5">
        <f ca="1">_xlfn.NORM.INV(F95,Satokasvi!$H$8,Satokasvi!$I$8)*_xlfn.BINOM.INV(1,(1-Satokasvi!$H$15),F95)</f>
        <v>3398.8980502780678</v>
      </c>
      <c r="AG95" s="5">
        <f ca="1">_xlfn.NORM.INV(G95,Satokasvi!$H$8,Satokasvi!$I$8)*_xlfn.BINOM.INV(1,(1-Satokasvi!$H$15),G95)</f>
        <v>3570.7304887136552</v>
      </c>
      <c r="AH95" s="5">
        <f ca="1">_xlfn.NORM.INV(H95,Satokasvi!$H$8,Satokasvi!$I$8)*_xlfn.BINOM.INV(1,(1-Satokasvi!$H$15),H95)</f>
        <v>3665.2880343239231</v>
      </c>
      <c r="AI95" s="5">
        <f ca="1">_xlfn.NORM.INV(I95,Satokasvi!$H$8,Satokasvi!$I$8)*_xlfn.BINOM.INV(1,(1-Satokasvi!$H$15),I95)</f>
        <v>3745.8583299998409</v>
      </c>
      <c r="AJ95" s="5">
        <f ca="1">_xlfn.NORM.INV(J95,Satokasvi!$H$8,Satokasvi!$I$8)*_xlfn.BINOM.INV(1,(1-Satokasvi!$H$15),J95)</f>
        <v>3575.1231535869415</v>
      </c>
      <c r="AK95" s="5">
        <f ca="1">_xlfn.NORM.INV(K95,Satokasvi!$H$8,Satokasvi!$I$8)*_xlfn.BINOM.INV(1,(1-Satokasvi!$H$15),K95)</f>
        <v>3529.5759498968969</v>
      </c>
      <c r="AL95" s="5">
        <f ca="1">_xlfn.NORM.INV(L95,Satokasvi!$H$8,Satokasvi!$I$8)*_xlfn.BINOM.INV(1,(1-Satokasvi!$H$15),L95)</f>
        <v>3353.4416950436466</v>
      </c>
      <c r="AM95" s="5">
        <f ca="1">_xlfn.NORM.INV(M95,Satokasvi!$H$8,Satokasvi!$I$8)*_xlfn.BINOM.INV(1,(1-Satokasvi!$H$15),M95)</f>
        <v>3878.9854871005514</v>
      </c>
      <c r="AN95" s="5">
        <f ca="1">_xlfn.NORM.INV(N95,Satokasvi!$H$8,Satokasvi!$I$8)*_xlfn.BINOM.INV(1,(1-Satokasvi!$H$15),N95)</f>
        <v>3555.2585607086826</v>
      </c>
      <c r="AO95" s="5">
        <f ca="1">_xlfn.NORM.INV(O95,Satokasvi!$H$8,Satokasvi!$I$8)*_xlfn.BINOM.INV(1,(1-Satokasvi!$H$15),O95)</f>
        <v>3963.6442309373729</v>
      </c>
      <c r="AP95" s="5">
        <f ca="1">_xlfn.NORM.INV(P95,Satokasvi!$H$8,Satokasvi!$I$8)*_xlfn.BINOM.INV(1,(1-Satokasvi!$H$15),P95)</f>
        <v>3674.9973756236918</v>
      </c>
      <c r="AQ95" s="5">
        <f ca="1">_xlfn.NORM.INV(Q95,Satokasvi!$H$8,Satokasvi!$I$8)*_xlfn.BINOM.INV(1,(1-Satokasvi!$H$15),Q95)</f>
        <v>3479.8385827687757</v>
      </c>
      <c r="AR95" s="5">
        <f ca="1">_xlfn.NORM.INV(R95,Satokasvi!$H$8,Satokasvi!$I$8)*_xlfn.BINOM.INV(1,(1-Satokasvi!$H$15),R95)</f>
        <v>3923.0286679919304</v>
      </c>
      <c r="AS95" s="5">
        <f ca="1">_xlfn.NORM.INV(S95,Satokasvi!$H$8,Satokasvi!$I$8)*_xlfn.BINOM.INV(1,(1-Satokasvi!$H$15),S95)</f>
        <v>3426.9367145052224</v>
      </c>
      <c r="AT95" s="5">
        <f ca="1">_xlfn.NORM.INV(T95,Satokasvi!$H$8,Satokasvi!$I$8)*_xlfn.BINOM.INV(1,(1-Satokasvi!$H$15),T95)</f>
        <v>3619.0915556892351</v>
      </c>
      <c r="AU95" s="5">
        <f ca="1">_xlfn.NORM.INV(U95,Satokasvi!$H$8,Satokasvi!$I$8)*_xlfn.BINOM.INV(1,(1-Satokasvi!$H$15),U95)</f>
        <v>3936.0597671013456</v>
      </c>
      <c r="AV95" s="5">
        <f ca="1">_xlfn.NORM.INV(V95,Satokasvi!$H$8,Satokasvi!$I$8)*_xlfn.BINOM.INV(1,(1-Satokasvi!$H$15),V95)</f>
        <v>3727.7422008468598</v>
      </c>
      <c r="AW95" s="5">
        <f ca="1">_xlfn.NORM.INV(W95,Satokasvi!$H$8,Satokasvi!$I$8)*_xlfn.BINOM.INV(1,(1-Satokasvi!$H$15),W95)</f>
        <v>3534.73306740916</v>
      </c>
      <c r="AX95" s="5">
        <f ca="1">_xlfn.NORM.INV(X95,Satokasvi!$H$8,Satokasvi!$I$8)*_xlfn.BINOM.INV(1,(1-Satokasvi!$H$15),X95)</f>
        <v>3622.5579890442245</v>
      </c>
      <c r="AY95" s="5">
        <f ca="1">_xlfn.NORM.INV(Y95,Satokasvi!$H$8,Satokasvi!$I$8)*_xlfn.BINOM.INV(1,(1-Satokasvi!$H$15),Y95)</f>
        <v>3822.754849937849</v>
      </c>
      <c r="AZ95" s="5">
        <f ca="1">_xlfn.NORM.INV(Z95,Satokasvi!$H$8,Satokasvi!$I$8)*_xlfn.BINOM.INV(1,(1-Satokasvi!$H$15),Z95)</f>
        <v>3190.3304755893341</v>
      </c>
      <c r="BB95" s="5">
        <f ca="1">IF(C$11="x",0,_xlfn.NORM.INV(B95,Satokasvi!$H$8,Satokasvi!$I$8)*IF(C$8="x",(1+Toimenpiteet!$C$7),1)*IF(C$9="x",(1+Toimenpiteet!$C$34),1)*(1+C$30)*_xlfn.BINOM.INV(1,(1-(Satokasvi!$H$15*(1+C$41))),B95))</f>
        <v>2330.7110751475284</v>
      </c>
      <c r="BC95" s="5">
        <f ca="1">IF(D$11="x",0,_xlfn.NORM.INV(C95,Satokasvi!$H$8,Satokasvi!$I$8)*IF(D$8="x",(1+Toimenpiteet!$C$7),1)*IF(D$9="x",(1+Toimenpiteet!$C$34),1)*(1+D$30)*_xlfn.BINOM.INV(1,(1-(Satokasvi!$H$15*(1+D$41))),C95))</f>
        <v>2575.2281596465073</v>
      </c>
      <c r="BD95" s="5">
        <f ca="1">IF(E$11="x",0,_xlfn.NORM.INV(D95,Satokasvi!$H$8,Satokasvi!$I$8)*IF(E$8="x",(1+Toimenpiteet!$C$7),1)*IF(E$9="x",(1+Toimenpiteet!$C$34),1)*(1+E$30)*_xlfn.BINOM.INV(1,(1-(Satokasvi!$H$15*(1+E$41))),D95))</f>
        <v>2694.2209477822912</v>
      </c>
      <c r="BE95" s="5">
        <f ca="1">IF(F$11="x",0,_xlfn.NORM.INV(E95,Satokasvi!$H$8,Satokasvi!$I$8)*IF(F$8="x",(1+Toimenpiteet!$C$7),1)*IF(F$9="x",(1+Toimenpiteet!$C$34),1)*(1+F$30)*_xlfn.BINOM.INV(1,(1-(Satokasvi!$H$15*(1+F$41))),E95))</f>
        <v>2456.7136090212975</v>
      </c>
      <c r="BF95" s="5">
        <f ca="1">IF(G$11="x",0,_xlfn.NORM.INV(F95,Satokasvi!$H$8,Satokasvi!$I$8)*IF(G$8="x",(1+Toimenpiteet!$C$7),1)*IF(G$9="x",(1+Toimenpiteet!$C$34),1)*(1+G$30)*_xlfn.BINOM.INV(1,(1-(Satokasvi!$H$15*(1+G$41))),F95))</f>
        <v>2532.8588270672158</v>
      </c>
      <c r="BG95" s="5">
        <f ca="1">IF(H$11="x",0,_xlfn.NORM.INV(G95,Satokasvi!$H$8,Satokasvi!$I$8)*IF(H$8="x",(1+Toimenpiteet!$C$7),1)*IF(H$9="x",(1+Toimenpiteet!$C$34),1)*(1+H$30)*_xlfn.BINOM.INV(1,(1-(Satokasvi!$H$15*(1+H$41))),G95))</f>
        <v>2660.9083601894158</v>
      </c>
      <c r="BH95" s="5">
        <f ca="1">IF(I$11="x",0,_xlfn.NORM.INV(H95,Satokasvi!$H$8,Satokasvi!$I$8)*IF(I$8="x",(1+Toimenpiteet!$C$7),1)*IF(I$9="x",(1+Toimenpiteet!$C$34),1)*(1+I$30)*_xlfn.BINOM.INV(1,(1-(Satokasvi!$H$15*(1+I$41))),H95))</f>
        <v>2731.3726431781874</v>
      </c>
      <c r="BI95" s="5">
        <f ca="1">IF(J$11="x",0,_xlfn.NORM.INV(I95,Satokasvi!$H$8,Satokasvi!$I$8)*IF(J$8="x",(1+Toimenpiteet!$C$7),1)*IF(J$9="x",(1+Toimenpiteet!$C$34),1)*(1+J$30)*_xlfn.BINOM.INV(1,(1-(Satokasvi!$H$15*(1+J$41))),I95))</f>
        <v>2791.4136275158817</v>
      </c>
      <c r="BJ95" s="5">
        <f ca="1">IF(K$11="x",0,_xlfn.NORM.INV(J95,Satokasvi!$H$8,Satokasvi!$I$8)*IF(K$8="x",(1+Toimenpiteet!$C$7),1)*IF(K$9="x",(1+Toimenpiteet!$C$34),1)*(1+K$30)*_xlfn.BINOM.INV(1,(1-(Satokasvi!$H$15*(1+K$41))),J95))</f>
        <v>2664.1817740529891</v>
      </c>
      <c r="BK95" s="5">
        <f ca="1">IF(L$11="x",0,_xlfn.NORM.INV(K95,Satokasvi!$H$8,Satokasvi!$I$8)*IF(L$8="x",(1+Toimenpiteet!$C$7),1)*IF(L$9="x",(1+Toimenpiteet!$C$34),1)*(1+L$30)*_xlfn.BINOM.INV(1,(1-(Satokasvi!$H$15*(1+L$41))),K95))</f>
        <v>2630.2399978631679</v>
      </c>
      <c r="BL95" s="5">
        <f ca="1">IF(M$11="x",0,_xlfn.NORM.INV(L95,Satokasvi!$H$8,Satokasvi!$I$8)*IF(M$8="x",(1+Toimenpiteet!$C$7),1)*IF(M$9="x",(1+Toimenpiteet!$C$34),1)*(1+M$30)*_xlfn.BINOM.INV(1,(1-(Satokasvi!$H$15*(1+M$41))),L95))</f>
        <v>2498.9847511465255</v>
      </c>
      <c r="BM95" s="5">
        <f ca="1">IF(N$11="x",0,_xlfn.NORM.INV(M95,Satokasvi!$H$8,Satokasvi!$I$8)*IF(N$8="x",(1+Toimenpiteet!$C$7),1)*IF(N$9="x",(1+Toimenpiteet!$C$34),1)*(1+N$30)*_xlfn.BINOM.INV(1,(1-(Satokasvi!$H$15*(1+N$41))),M95))</f>
        <v>2890.6199849873306</v>
      </c>
      <c r="BN95" s="5">
        <f ca="1">IF(O$11="x",0,_xlfn.NORM.INV(N95,Satokasvi!$H$8,Satokasvi!$I$8)*IF(O$8="x",(1+Toimenpiteet!$C$7),1)*IF(O$9="x",(1+Toimenpiteet!$C$34),1)*(1+O$30)*_xlfn.BINOM.INV(1,(1-(Satokasvi!$H$15*(1+O$41))),N95))</f>
        <v>2649.3786794401099</v>
      </c>
      <c r="BO95" s="5">
        <f ca="1">IF(P$11="x",0,_xlfn.NORM.INV(O95,Satokasvi!$H$8,Satokasvi!$I$8)*IF(P$8="x",(1+Toimenpiteet!$C$7),1)*IF(P$9="x",(1+Toimenpiteet!$C$34),1)*(1+P$30)*_xlfn.BINOM.INV(1,(1-(Satokasvi!$H$15*(1+P$41))),O95))</f>
        <v>2953.7076808945303</v>
      </c>
      <c r="BP95" s="5">
        <f ca="1">IF(Q$11="x",0,_xlfn.NORM.INV(P95,Satokasvi!$H$8,Satokasvi!$I$8)*IF(Q$8="x",(1+Toimenpiteet!$C$7),1)*IF(Q$9="x",(1+Toimenpiteet!$C$34),1)*(1+Q$30)*_xlfn.BINOM.INV(1,(1-(Satokasvi!$H$15*(1+Q$41))),P95))</f>
        <v>2738.6080443147753</v>
      </c>
      <c r="BQ95" s="5">
        <f ca="1">IF(R$11="x",0,_xlfn.NORM.INV(Q95,Satokasvi!$H$8,Satokasvi!$I$8)*IF(R$8="x",(1+Toimenpiteet!$C$7),1)*IF(R$9="x",(1+Toimenpiteet!$C$34),1)*(1+R$30)*_xlfn.BINOM.INV(1,(1-(Satokasvi!$H$15*(1+R$41))),Q95))</f>
        <v>2593.1757118792916</v>
      </c>
      <c r="BR95" s="5">
        <f ca="1">IF(S$11="x",0,_xlfn.NORM.INV(R95,Satokasvi!$H$8,Satokasvi!$I$8)*IF(S$8="x",(1+Toimenpiteet!$C$7),1)*IF(S$9="x",(1+Toimenpiteet!$C$34),1)*(1+S$30)*_xlfn.BINOM.INV(1,(1-(Satokasvi!$H$15*(1+S$41))),R95))</f>
        <v>2923.4409633875866</v>
      </c>
      <c r="BS95" s="5">
        <f ca="1">IF(T$11="x",0,_xlfn.NORM.INV(S95,Satokasvi!$H$8,Satokasvi!$I$8)*IF(T$8="x",(1+Toimenpiteet!$C$7),1)*IF(T$9="x",(1+Toimenpiteet!$C$34),1)*(1+T$30)*_xlfn.BINOM.INV(1,(1-(Satokasvi!$H$15*(1+T$41))),S95))</f>
        <v>2553.753239649292</v>
      </c>
      <c r="BT95" s="5">
        <f ca="1">IF(U$11="x",0,_xlfn.NORM.INV(T95,Satokasvi!$H$8,Satokasvi!$I$8)*IF(U$8="x",(1+Toimenpiteet!$C$7),1)*IF(U$9="x",(1+Toimenpiteet!$C$34),1)*(1+U$30)*_xlfn.BINOM.INV(1,(1-(Satokasvi!$H$15*(1+U$41))),T95))</f>
        <v>2696.9470272996182</v>
      </c>
      <c r="BU95" s="5">
        <f ca="1">IF(V$11="x",0,_xlfn.NORM.INV(U95,Satokasvi!$H$8,Satokasvi!$I$8)*IF(V$8="x",(1+Toimenpiteet!$C$7),1)*IF(V$9="x",(1+Toimenpiteet!$C$34),1)*(1+V$30)*_xlfn.BINOM.INV(1,(1-(Satokasvi!$H$15*(1+V$41))),U95))</f>
        <v>2933.1517384439226</v>
      </c>
      <c r="BV95" s="5">
        <f ca="1">IF(W$11="x",0,_xlfn.NORM.INV(V95,Satokasvi!$H$8,Satokasvi!$I$8)*IF(W$8="x",(1+Toimenpiteet!$C$7),1)*IF(W$9="x",(1+Toimenpiteet!$C$34),1)*(1+W$30)*_xlfn.BINOM.INV(1,(1-(Satokasvi!$H$15*(1+W$41))),V95))</f>
        <v>2777.9134880710803</v>
      </c>
      <c r="BW95" s="5">
        <f ca="1">IF(X$11="x",0,_xlfn.NORM.INV(W95,Satokasvi!$H$8,Satokasvi!$I$8)*IF(X$8="x",(1+Toimenpiteet!$C$7),1)*IF(X$9="x",(1+Toimenpiteet!$C$34),1)*(1+X$30)*_xlfn.BINOM.INV(1,(1-(Satokasvi!$H$15*(1+X$41))),W95))</f>
        <v>2634.0830818333061</v>
      </c>
      <c r="BX95" s="5">
        <f ca="1">IF(Y$11="x",0,_xlfn.NORM.INV(X95,Satokasvi!$H$8,Satokasvi!$I$8)*IF(Y$8="x",(1+Toimenpiteet!$C$7),1)*IF(Y$9="x",(1+Toimenpiteet!$C$34),1)*(1+Y$30)*_xlfn.BINOM.INV(1,(1-(Satokasvi!$H$15*(1+Y$41))),X95))</f>
        <v>2699.5302134357562</v>
      </c>
      <c r="BY95" s="5">
        <f ca="1">IF(Z$11="x",0,_xlfn.NORM.INV(Y95,Satokasvi!$H$8,Satokasvi!$I$8)*IF(Z$8="x",(1+Toimenpiteet!$C$7),1)*IF(Z$9="x",(1+Toimenpiteet!$C$34),1)*(1+Z$30)*_xlfn.BINOM.INV(1,(1-(Satokasvi!$H$15*(1+Z$41))),Y95))</f>
        <v>2848.7169141736849</v>
      </c>
      <c r="BZ95" s="5">
        <f ca="1">IF(AA$11="x",0,_xlfn.NORM.INV(Z95,Satokasvi!$H$8,Satokasvi!$I$8)*IF(AA$8="x",(1+Toimenpiteet!$C$7),1)*IF(AA$9="x",(1+Toimenpiteet!$C$34),1)*(1+AA$30)*_xlfn.BINOM.INV(1,(1-(Satokasvi!$H$15*(1+AA$41))),Z95))</f>
        <v>2377.4342704091723</v>
      </c>
      <c r="CB95" s="27">
        <f ca="1">_xlfn.NORM.INV(RAND(),Satokasvi!$H$13,Satokasvi!$I$13)</f>
        <v>185.51836488876691</v>
      </c>
      <c r="CC95" s="27">
        <f ca="1">_xlfn.NORM.INV(RAND(),Satokasvi!$H$13,Satokasvi!$I$13)</f>
        <v>206.73810073461453</v>
      </c>
      <c r="CD95" s="27">
        <f ca="1">_xlfn.NORM.INV(RAND(),Satokasvi!$H$13,Satokasvi!$I$13)</f>
        <v>261.3150310687418</v>
      </c>
      <c r="CE95" s="27">
        <f ca="1">_xlfn.NORM.INV(RAND(),Satokasvi!$H$13,Satokasvi!$I$13)</f>
        <v>219.84121527152757</v>
      </c>
      <c r="CF95" s="27">
        <f ca="1">_xlfn.NORM.INV(RAND(),Satokasvi!$H$13,Satokasvi!$I$13)</f>
        <v>250.33585495672372</v>
      </c>
      <c r="CG95" s="27">
        <f ca="1">_xlfn.NORM.INV(RAND(),Satokasvi!$H$13,Satokasvi!$I$13)</f>
        <v>146.72051738740052</v>
      </c>
      <c r="CH95" s="27">
        <f ca="1">_xlfn.NORM.INV(RAND(),Satokasvi!$H$13,Satokasvi!$I$13)</f>
        <v>200.59907650456717</v>
      </c>
      <c r="CI95" s="27">
        <f ca="1">_xlfn.NORM.INV(RAND(),Satokasvi!$H$13,Satokasvi!$I$13)</f>
        <v>240.4988012547924</v>
      </c>
      <c r="CJ95" s="27">
        <f ca="1">_xlfn.NORM.INV(RAND(),Satokasvi!$H$13,Satokasvi!$I$13)</f>
        <v>164.19577484323727</v>
      </c>
      <c r="CK95" s="27">
        <f ca="1">_xlfn.NORM.INV(RAND(),Satokasvi!$H$13,Satokasvi!$I$13)</f>
        <v>97.07318036079981</v>
      </c>
      <c r="CL95" s="27">
        <f ca="1">_xlfn.NORM.INV(RAND(),Satokasvi!$H$13,Satokasvi!$I$13)</f>
        <v>286.77504421528749</v>
      </c>
      <c r="CM95" s="27">
        <f ca="1">_xlfn.NORM.INV(RAND(),Satokasvi!$H$13,Satokasvi!$I$13)</f>
        <v>273.61305741869887</v>
      </c>
      <c r="CN95" s="27">
        <f ca="1">_xlfn.NORM.INV(RAND(),Satokasvi!$H$13,Satokasvi!$I$13)</f>
        <v>186.80193466968723</v>
      </c>
      <c r="CO95" s="27">
        <f ca="1">_xlfn.NORM.INV(RAND(),Satokasvi!$H$13,Satokasvi!$I$13)</f>
        <v>216.95055018829035</v>
      </c>
      <c r="CP95" s="27">
        <f ca="1">_xlfn.NORM.INV(RAND(),Satokasvi!$H$13,Satokasvi!$I$13)</f>
        <v>215.25901670707336</v>
      </c>
      <c r="CQ95" s="27">
        <f ca="1">_xlfn.NORM.INV(RAND(),Satokasvi!$H$13,Satokasvi!$I$13)</f>
        <v>217.00424213664812</v>
      </c>
      <c r="CR95" s="27">
        <f ca="1">_xlfn.NORM.INV(RAND(),Satokasvi!$H$13,Satokasvi!$I$13)</f>
        <v>222.35981210149538</v>
      </c>
      <c r="CS95" s="27">
        <f ca="1">_xlfn.NORM.INV(RAND(),Satokasvi!$H$13,Satokasvi!$I$13)</f>
        <v>123.39838637231433</v>
      </c>
      <c r="CT95" s="27">
        <f ca="1">_xlfn.NORM.INV(RAND(),Satokasvi!$H$13,Satokasvi!$I$13)</f>
        <v>170.84136420325297</v>
      </c>
      <c r="CU95" s="27">
        <f ca="1">_xlfn.NORM.INV(RAND(),Satokasvi!$H$13,Satokasvi!$I$13)</f>
        <v>207.76050410558275</v>
      </c>
      <c r="CV95" s="27">
        <f ca="1">_xlfn.NORM.INV(RAND(),Satokasvi!$H$13,Satokasvi!$I$13)</f>
        <v>242.66153645457223</v>
      </c>
      <c r="CW95" s="27">
        <f ca="1">_xlfn.NORM.INV(RAND(),Satokasvi!$H$13,Satokasvi!$I$13)</f>
        <v>115.93204506453216</v>
      </c>
      <c r="CX95" s="27">
        <f ca="1">_xlfn.NORM.INV(RAND(),Satokasvi!$H$13,Satokasvi!$I$13)</f>
        <v>166.98091222673068</v>
      </c>
      <c r="CY95" s="27">
        <f ca="1">_xlfn.NORM.INV(RAND(),Satokasvi!$H$13,Satokasvi!$I$13)</f>
        <v>251.87056518563099</v>
      </c>
      <c r="CZ95" s="27">
        <f ca="1">_xlfn.NORM.INV(RAND(),Satokasvi!$H$13,Satokasvi!$I$13)</f>
        <v>150.29483400982005</v>
      </c>
      <c r="DB95" s="29">
        <f ca="1">(AB95*(CB95/1000)+(Satokasvi!$E$28-Satokasvi!$E$7))/(1+$C$13)^DB$61</f>
        <v>228.51135322632274</v>
      </c>
      <c r="DC95" s="29">
        <f ca="1">(AC95*(CC95/1000)+(Satokasvi!$E$28-Satokasvi!$E$7))/(1+$C$13)^DC$61</f>
        <v>347.09408025860176</v>
      </c>
      <c r="DD95" s="29">
        <f ca="1">(AD95*(CD95/1000)+(Satokasvi!$E$28-Satokasvi!$E$7))/(1+$C$13)^DD$61</f>
        <v>546.08495464576777</v>
      </c>
      <c r="DE95" s="29">
        <f ca="1">(AE95*(CE95/1000)+(Satokasvi!$E$28-Satokasvi!$E$7))/(1+$C$13)^DE$61</f>
        <v>327.57575549624971</v>
      </c>
      <c r="DF95" s="29">
        <f ca="1">(AF95*(CF95/1000)+(Satokasvi!$E$28-Satokasvi!$E$7))/(1+$C$13)^DF$61</f>
        <v>422.56275732112397</v>
      </c>
      <c r="DG95" s="29">
        <f ca="1">(AG95*(CG95/1000)+(Satokasvi!$E$28-Satokasvi!$E$7))/(1+$C$13)^DG$61</f>
        <v>136.42570365516372</v>
      </c>
      <c r="DH95" s="29">
        <f ca="1">(AH95*(CH95/1000)+(Satokasvi!$E$28-Satokasvi!$E$7))/(1+$C$13)^DH$61</f>
        <v>304.30225841032103</v>
      </c>
      <c r="DI95" s="29">
        <f ca="1">(AI95*(CI95/1000)+(Satokasvi!$E$28-Satokasvi!$E$7))/(1+$C$13)^DI$61</f>
        <v>426.18186675506536</v>
      </c>
      <c r="DJ95" s="29">
        <f ca="1">(AJ95*(CJ95/1000)+(Satokasvi!$E$28-Satokasvi!$E$7))/(1+$C$13)^DJ$61</f>
        <v>173.22559902701454</v>
      </c>
      <c r="DK95" s="29">
        <f ca="1">(AK95*(CK95/1000)+(Satokasvi!$E$28-Satokasvi!$E$7))/(1+$C$13)^DK$61</f>
        <v>-13.671116373686715</v>
      </c>
      <c r="DL95" s="29">
        <f ca="1">(AL95*(CL95/1000)+(Satokasvi!$E$28-Satokasvi!$E$7))/(1+$C$13)^DL$61</f>
        <v>433.94646170242879</v>
      </c>
      <c r="DM95" s="29">
        <f ca="1">(AM95*(CM95/1000)+(Satokasvi!$E$28-Satokasvi!$E$7))/(1+$C$13)^DM$61</f>
        <v>491.20514194881298</v>
      </c>
      <c r="DN95" s="29">
        <f ca="1">(AN95*(CN95/1000)+(Satokasvi!$E$28-Satokasvi!$E$7))/(1+$C$13)^DN$61</f>
        <v>206.41621953566923</v>
      </c>
      <c r="DO95" s="29">
        <f ca="1">(AO95*(CO95/1000)+(Satokasvi!$E$28-Satokasvi!$E$7))/(1+$C$13)^DO$61</f>
        <v>329.84145565334734</v>
      </c>
      <c r="DP95" s="29">
        <f ca="1">(AP95*(CP95/1000)+(Satokasvi!$E$28-Satokasvi!$E$7))/(1+$C$13)^DP$61</f>
        <v>276.04962523297741</v>
      </c>
      <c r="DQ95" s="29">
        <f ca="1">(AQ95*(CQ95/1000)+(Satokasvi!$E$28-Satokasvi!$E$7))/(1+$C$13)^DQ$61</f>
        <v>245.61485191830923</v>
      </c>
      <c r="DR95" s="29">
        <f ca="1">(AR95*(CR95/1000)+(Satokasvi!$E$28-Satokasvi!$E$7))/(1+$C$13)^DR$61</f>
        <v>309.3593792312713</v>
      </c>
      <c r="DS95" s="29">
        <f ca="1">(AS95*(CS95/1000)+(Satokasvi!$E$28-Satokasvi!$E$7))/(1+$C$13)^DS$61</f>
        <v>36.347074183884814</v>
      </c>
      <c r="DT95" s="29">
        <f ca="1">(AT95*(CT95/1000)+(Satokasvi!$E$28-Satokasvi!$E$7))/(1+$C$13)^DT$61</f>
        <v>146.72919896622057</v>
      </c>
      <c r="DU95" s="29">
        <f ca="1">(AU95*(CU95/1000)+(Satokasvi!$E$28-Satokasvi!$E$7))/(1+$C$13)^DU$61</f>
        <v>252.89569802508987</v>
      </c>
      <c r="DV95" s="29">
        <f ca="1">(AV95*(CV95/1000)+(Satokasvi!$E$28-Satokasvi!$E$7))/(1+$C$13)^DV$61</f>
        <v>292.20084723707578</v>
      </c>
      <c r="DW95" s="29">
        <f ca="1">(AW95*(CW95/1000)+(Satokasvi!$E$28-Satokasvi!$E$7))/(1+$C$13)^DW$61</f>
        <v>25.46252620623336</v>
      </c>
      <c r="DX95" s="29">
        <f ca="1">(AX95*(CX95/1000)+(Satokasvi!$E$28-Satokasvi!$E$7))/(1+$C$13)^DX$61</f>
        <v>123.58112311256558</v>
      </c>
      <c r="DY95" s="29">
        <f ca="1">(AY95*(CY95/1000)+(Satokasvi!$E$28-Satokasvi!$E$7))/(1+$C$13)^DY$61</f>
        <v>296.06511682971654</v>
      </c>
      <c r="DZ95" s="29">
        <f ca="1">(AZ95*(CZ95/1000)+(Satokasvi!$E$28-Satokasvi!$E$7))/(1+$C$13)^DZ$61</f>
        <v>56.591574295912956</v>
      </c>
      <c r="EB95" s="29">
        <f ca="1">IF(C$11="x",Toimenpiteet!$E$115,BB95*(CB95/1000)+(Satokasvi!$E$28-Satokasvi!$E$7)+IF(C$8="x",Toimenpiteet!$E$29,0)+IF(C$9="x",Toimenpiteet!$E$60,0)+IF(C$10="x",Toimenpiteet!$E$88,0))/(1+$C$13)^EB$61</f>
        <v>198.53369678593145</v>
      </c>
      <c r="EC95" s="29">
        <f ca="1">IF(D$11="x",Toimenpiteet!$E$115,BC95*(CC95/1000)+(Satokasvi!$E$28-Satokasvi!$E$7)+IF(D$8="x",Toimenpiteet!$E$29,0)+IF(D$9="x",Toimenpiteet!$E$60,0)+IF(D$10="x",Toimenpiteet!$E$88,0))/(1+$C$13)^EC$61</f>
        <v>287.0183605274915</v>
      </c>
      <c r="ED95" s="29">
        <f ca="1">IF(E$11="x",Toimenpiteet!$E$115,BD95*(CD95/1000)+(Satokasvi!$E$28-Satokasvi!$E$7)+IF(E$8="x",Toimenpiteet!$E$29,0)+IF(E$9="x",Toimenpiteet!$E$60,0)+IF(E$10="x",Toimenpiteet!$E$88,0))/(1+$C$13)^ED$61</f>
        <v>435.73594381376546</v>
      </c>
      <c r="EE95" s="29">
        <f ca="1">IF(F$11="x",Toimenpiteet!$E$115,BE95*(CE95/1000)+(Satokasvi!$E$28-Satokasvi!$E$7)+IF(F$8="x",Toimenpiteet!$E$29,0)+IF(F$9="x",Toimenpiteet!$E$60,0)+IF(F$10="x",Toimenpiteet!$E$88,0))/(1+$C$13)^EE$61</f>
        <v>277.37402196020355</v>
      </c>
      <c r="EF95" s="29">
        <f ca="1">IF(G$11="x",Toimenpiteet!$E$115,BF95*(CF95/1000)+(Satokasvi!$E$28-Satokasvi!$E$7)+IF(G$8="x",Toimenpiteet!$E$29,0)+IF(G$9="x",Toimenpiteet!$E$60,0)+IF(G$10="x",Toimenpiteet!$E$88,0))/(1+$C$13)^EF$61</f>
        <v>350.36182466498207</v>
      </c>
      <c r="EG95" s="29">
        <f ca="1">IF(H$11="x",Toimenpiteet!$E$115,BG95*(CG95/1000)+(Satokasvi!$E$28-Satokasvi!$E$7)+IF(H$8="x",Toimenpiteet!$E$29,0)+IF(H$9="x",Toimenpiteet!$E$60,0)+IF(H$10="x",Toimenpiteet!$E$88,0))/(1+$C$13)^EG$61</f>
        <v>136.09944204274115</v>
      </c>
      <c r="EH95" s="29">
        <f ca="1">IF(I$11="x",Toimenpiteet!$E$115,BH95*(CH95/1000)+(Satokasvi!$E$28-Satokasvi!$E$7)+IF(I$8="x",Toimenpiteet!$E$29,0)+IF(I$9="x",Toimenpiteet!$E$60,0)+IF(I$10="x",Toimenpiteet!$E$88,0))/(1+$C$13)^EH$61</f>
        <v>260.1980892575782</v>
      </c>
      <c r="EI95" s="29">
        <f ca="1">IF(J$11="x",Toimenpiteet!$E$115,BI95*(CI95/1000)+(Satokasvi!$E$28-Satokasvi!$E$7)+IF(J$8="x",Toimenpiteet!$E$29,0)+IF(J$9="x",Toimenpiteet!$E$60,0)+IF(J$10="x",Toimenpiteet!$E$88,0))/(1+$C$13)^EI$61</f>
        <v>350.04902447500774</v>
      </c>
      <c r="EJ95" s="29">
        <f ca="1">IF(K$11="x",Toimenpiteet!$E$115,BJ95*(CJ95/1000)+(Satokasvi!$E$28-Satokasvi!$E$7)+IF(K$8="x",Toimenpiteet!$E$29,0)+IF(K$9="x",Toimenpiteet!$E$60,0)+IF(K$10="x",Toimenpiteet!$E$88,0))/(1+$C$13)^EJ$61</f>
        <v>160.60062646205068</v>
      </c>
      <c r="EK95" s="29">
        <f ca="1">IF(L$11="x",Toimenpiteet!$E$115,BK95*(CK95/1000)+(Satokasvi!$E$28-Satokasvi!$E$7)+IF(L$8="x",Toimenpiteet!$E$29,0)+IF(L$9="x",Toimenpiteet!$E$60,0)+IF(L$10="x",Toimenpiteet!$E$88,0))/(1+$C$13)^EK$61</f>
        <v>20.407342395920306</v>
      </c>
      <c r="EL95" s="29">
        <f ca="1">IF(M$11="x",Toimenpiteet!$E$115,BL95*(CL95/1000)+(Satokasvi!$E$28-Satokasvi!$E$7)+IF(M$8="x",Toimenpiteet!$E$29,0)+IF(M$9="x",Toimenpiteet!$E$60,0)+IF(M$10="x",Toimenpiteet!$E$88,0))/(1+$C$13)^EL$61</f>
        <v>353.08084337481665</v>
      </c>
      <c r="EM95" s="29">
        <f ca="1">IF(N$11="x",Toimenpiteet!$E$115,BM95*(CM95/1000)+(Satokasvi!$E$28-Satokasvi!$E$7)+IF(N$8="x",Toimenpiteet!$E$29,0)+IF(N$9="x",Toimenpiteet!$E$60,0)+IF(N$10="x",Toimenpiteet!$E$88,0))/(1+$C$13)^EM$61</f>
        <v>394.88484859012596</v>
      </c>
      <c r="EN95" s="29">
        <f ca="1">IF(O$11="x",Toimenpiteet!$E$115,BN95*(CN95/1000)+(Satokasvi!$E$28-Satokasvi!$E$7)+IF(O$8="x",Toimenpiteet!$E$29,0)+IF(O$9="x",Toimenpiteet!$E$60,0)+IF(O$10="x",Toimenpiteet!$E$88,0))/(1+$C$13)^EN$61</f>
        <v>181.82017923474811</v>
      </c>
      <c r="EO95" s="29">
        <f ca="1">IF(P$11="x",Toimenpiteet!$E$115,BO95*(CO95/1000)+(Satokasvi!$E$28-Satokasvi!$E$7)+IF(P$8="x",Toimenpiteet!$E$29,0)+IF(P$9="x",Toimenpiteet!$E$60,0)+IF(P$10="x",Toimenpiteet!$E$88,0))/(1+$C$13)^EO$61</f>
        <v>272.98116579827985</v>
      </c>
      <c r="EP95" s="29">
        <f ca="1">IF(Q$11="x",Toimenpiteet!$E$115,BP95*(CP95/1000)+(Satokasvi!$E$28-Satokasvi!$E$7)+IF(Q$8="x",Toimenpiteet!$E$29,0)+IF(Q$9="x",Toimenpiteet!$E$60,0)+IF(Q$10="x",Toimenpiteet!$E$88,0))/(1+$C$13)^EP$61</f>
        <v>232.10374678711511</v>
      </c>
      <c r="EQ95" s="29">
        <f ca="1">IF(R$11="x",Toimenpiteet!$E$115,BQ95*(CQ95/1000)+(Satokasvi!$E$28-Satokasvi!$E$7)+IF(R$8="x",Toimenpiteet!$E$29,0)+IF(R$9="x",Toimenpiteet!$E$60,0)+IF(R$10="x",Toimenpiteet!$E$88,0))/(1+$C$13)^EQ$61</f>
        <v>208.65506732282535</v>
      </c>
      <c r="ER95" s="29">
        <f ca="1">IF(S$11="x",Toimenpiteet!$E$115,BR95*(CR95/1000)+(Satokasvi!$E$28-Satokasvi!$E$7)+IF(S$8="x",Toimenpiteet!$E$29,0)+IF(S$9="x",Toimenpiteet!$E$60,0)+IF(S$10="x",Toimenpiteet!$E$88,0))/(1+$C$13)^ER$61</f>
        <v>255.41119161023204</v>
      </c>
      <c r="ES95" s="29">
        <f ca="1">IF(T$11="x",Toimenpiteet!$E$115,BS95*(CS95/1000)+(Satokasvi!$E$28-Satokasvi!$E$7)+IF(T$8="x",Toimenpiteet!$E$29,0)+IF(T$9="x",Toimenpiteet!$E$60,0)+IF(T$10="x",Toimenpiteet!$E$88,0))/(1+$C$13)^ES$61</f>
        <v>51.237861242111201</v>
      </c>
      <c r="ET95" s="29">
        <f ca="1">IF(U$11="x",Toimenpiteet!$E$115,BT95*(CT95/1000)+(Satokasvi!$E$28-Satokasvi!$E$7)+IF(U$8="x",Toimenpiteet!$E$29,0)+IF(U$9="x",Toimenpiteet!$E$60,0)+IF(U$10="x",Toimenpiteet!$E$88,0))/(1+$C$13)^ET$61</f>
        <v>132.79116369125887</v>
      </c>
      <c r="EU95" s="29">
        <f ca="1">IF(V$11="x",Toimenpiteet!$E$115,BU95*(CU95/1000)+(Satokasvi!$E$28-Satokasvi!$E$7)+IF(V$8="x",Toimenpiteet!$E$29,0)+IF(V$9="x",Toimenpiteet!$E$60,0)+IF(V$10="x",Toimenpiteet!$E$88,0))/(1+$C$13)^EU$61</f>
        <v>211.22347088832734</v>
      </c>
      <c r="EV95" s="29">
        <f ca="1">IF(W$11="x",Toimenpiteet!$E$115,BV95*(CV95/1000)+(Satokasvi!$E$28-Satokasvi!$E$7)+IF(W$8="x",Toimenpiteet!$E$29,0)+IF(W$9="x",Toimenpiteet!$E$60,0)+IF(W$10="x",Toimenpiteet!$E$88,0))/(1+$C$13)^EV$61</f>
        <v>239.85059244847707</v>
      </c>
      <c r="EW95" s="29">
        <f ca="1">IF(X$11="x",Toimenpiteet!$E$115,BW95*(CW95/1000)+(Satokasvi!$E$28-Satokasvi!$E$7)+IF(X$8="x",Toimenpiteet!$E$29,0)+IF(X$9="x",Toimenpiteet!$E$60,0)+IF(X$10="x",Toimenpiteet!$E$88,0))/(1+$C$13)^EW$61</f>
        <v>40.433432866174542</v>
      </c>
      <c r="EX95" s="29">
        <f ca="1">IF(Y$11="x",Toimenpiteet!$E$115,BX95*(CX95/1000)+(Satokasvi!$E$28-Satokasvi!$E$7)+IF(Y$8="x",Toimenpiteet!$E$29,0)+IF(Y$9="x",Toimenpiteet!$E$60,0)+IF(Y$10="x",Toimenpiteet!$E$88,0))/(1+$C$13)^EX$61</f>
        <v>112.92639890201731</v>
      </c>
      <c r="EY95" s="29">
        <f ca="1">IF(Z$11="x",Toimenpiteet!$E$115,BY95*(CY95/1000)+(Satokasvi!$E$28-Satokasvi!$E$7)+IF(Z$8="x",Toimenpiteet!$E$29,0)+IF(Z$9="x",Toimenpiteet!$E$60,0)+IF(Z$10="x",Toimenpiteet!$E$88,0))/(1+$C$13)^EY$61</f>
        <v>240.85466288532362</v>
      </c>
      <c r="EZ95" s="29">
        <f ca="1">IF(AA$11="x",Toimenpiteet!$E$115,BZ95*(CZ95/1000)+(Satokasvi!$E$28-Satokasvi!$E$7)+IF(AA$8="x",Toimenpiteet!$E$29,0)+IF(AA$9="x",Toimenpiteet!$E$60,0)+IF(AA$10="x",Toimenpiteet!$E$88,0))/(1+$C$13)^EZ$61</f>
        <v>61.809844877759865</v>
      </c>
      <c r="FA95" s="29"/>
      <c r="FB95" s="29">
        <f t="shared" ca="1" si="48"/>
        <v>228.51135322632274</v>
      </c>
      <c r="FC95" s="29">
        <f t="shared" ca="1" si="49"/>
        <v>575.60543348492456</v>
      </c>
      <c r="FD95" s="29">
        <f t="shared" ca="1" si="50"/>
        <v>1121.6903881306923</v>
      </c>
      <c r="FE95" s="29">
        <f t="shared" ca="1" si="51"/>
        <v>1449.266143626942</v>
      </c>
      <c r="FF95" s="29">
        <f t="shared" ca="1" si="52"/>
        <v>1871.8289009480659</v>
      </c>
      <c r="FG95" s="29">
        <f t="shared" ca="1" si="53"/>
        <v>2008.2546046032296</v>
      </c>
      <c r="FH95" s="29">
        <f t="shared" ca="1" si="54"/>
        <v>2312.5568630135508</v>
      </c>
      <c r="FI95" s="29">
        <f t="shared" ca="1" si="55"/>
        <v>2738.7387297686164</v>
      </c>
      <c r="FJ95" s="29">
        <f t="shared" ca="1" si="56"/>
        <v>2911.964328795631</v>
      </c>
      <c r="FK95" s="29">
        <f t="shared" ca="1" si="57"/>
        <v>2898.2932124219442</v>
      </c>
      <c r="FL95" s="29">
        <f t="shared" ca="1" si="58"/>
        <v>3332.2396741243729</v>
      </c>
      <c r="FM95" s="29">
        <f t="shared" ca="1" si="59"/>
        <v>3823.4448160731858</v>
      </c>
      <c r="FN95" s="29">
        <f t="shared" ca="1" si="60"/>
        <v>4029.8610356088552</v>
      </c>
      <c r="FO95" s="29">
        <f t="shared" ca="1" si="61"/>
        <v>4359.7024912622028</v>
      </c>
      <c r="FP95" s="29">
        <f t="shared" ca="1" si="62"/>
        <v>4635.7521164951804</v>
      </c>
      <c r="FQ95" s="29">
        <f t="shared" ca="1" si="63"/>
        <v>4881.3669684134893</v>
      </c>
      <c r="FR95" s="29">
        <f t="shared" ca="1" si="64"/>
        <v>5190.7263476447606</v>
      </c>
      <c r="FS95" s="29">
        <f t="shared" ca="1" si="65"/>
        <v>5227.0734218286452</v>
      </c>
      <c r="FT95" s="29">
        <f t="shared" ca="1" si="66"/>
        <v>5373.802620794866</v>
      </c>
      <c r="FU95" s="29">
        <f t="shared" ca="1" si="67"/>
        <v>5626.6983188199556</v>
      </c>
      <c r="FV95" s="29">
        <f t="shared" ca="1" si="68"/>
        <v>5918.8991660570318</v>
      </c>
      <c r="FW95" s="29">
        <f t="shared" ca="1" si="69"/>
        <v>5944.3616922632655</v>
      </c>
      <c r="FX95" s="29">
        <f t="shared" ca="1" si="70"/>
        <v>6067.9428153758308</v>
      </c>
      <c r="FY95" s="29">
        <f t="shared" ca="1" si="71"/>
        <v>6364.0079322055471</v>
      </c>
      <c r="FZ95" s="29">
        <f t="shared" ca="1" si="72"/>
        <v>6420.5995065014604</v>
      </c>
      <c r="GA95" s="29"/>
      <c r="GB95" s="29">
        <f t="shared" ca="1" si="73"/>
        <v>198.53369678593145</v>
      </c>
      <c r="GC95" s="29">
        <f t="shared" ca="1" si="74"/>
        <v>485.55205731342295</v>
      </c>
      <c r="GD95" s="29">
        <f t="shared" ca="1" si="23"/>
        <v>921.28800112718841</v>
      </c>
      <c r="GE95" s="29">
        <f t="shared" ca="1" si="24"/>
        <v>1198.6620230873918</v>
      </c>
      <c r="GF95" s="29">
        <f t="shared" ca="1" si="25"/>
        <v>1549.023847752374</v>
      </c>
      <c r="GG95" s="29">
        <f t="shared" ca="1" si="26"/>
        <v>1685.1232897951152</v>
      </c>
      <c r="GH95" s="29">
        <f t="shared" ca="1" si="27"/>
        <v>1945.3213790526934</v>
      </c>
      <c r="GI95" s="29">
        <f t="shared" ca="1" si="28"/>
        <v>2295.370403527701</v>
      </c>
      <c r="GJ95" s="29">
        <f t="shared" ca="1" si="29"/>
        <v>2455.9710299897515</v>
      </c>
      <c r="GK95" s="29">
        <f t="shared" ca="1" si="30"/>
        <v>2476.3783723856718</v>
      </c>
      <c r="GL95" s="29">
        <f t="shared" ca="1" si="31"/>
        <v>2829.4592157604884</v>
      </c>
      <c r="GM95" s="29">
        <f t="shared" ca="1" si="32"/>
        <v>3224.3440643506142</v>
      </c>
      <c r="GN95" s="29">
        <f t="shared" ca="1" si="33"/>
        <v>3406.1642435853623</v>
      </c>
      <c r="GO95" s="29">
        <f t="shared" ca="1" si="34"/>
        <v>3679.1454093836423</v>
      </c>
      <c r="GP95" s="29">
        <f t="shared" ca="1" si="35"/>
        <v>3911.2491561707575</v>
      </c>
      <c r="GQ95" s="29">
        <f t="shared" ca="1" si="36"/>
        <v>4119.9042234935832</v>
      </c>
      <c r="GR95" s="29">
        <f t="shared" ca="1" si="37"/>
        <v>4375.3154151038152</v>
      </c>
      <c r="GS95" s="29">
        <f t="shared" ca="1" si="38"/>
        <v>4426.5532763459269</v>
      </c>
      <c r="GT95" s="29">
        <f t="shared" ca="1" si="39"/>
        <v>4559.3444400371854</v>
      </c>
      <c r="GU95" s="29">
        <f t="shared" ca="1" si="40"/>
        <v>4770.5679109255125</v>
      </c>
      <c r="GV95" s="29">
        <f t="shared" ca="1" si="41"/>
        <v>5010.4185033739896</v>
      </c>
      <c r="GW95" s="29">
        <f t="shared" ca="1" si="42"/>
        <v>5050.8519362401639</v>
      </c>
      <c r="GX95" s="29">
        <f t="shared" ca="1" si="43"/>
        <v>5163.7783351421813</v>
      </c>
      <c r="GY95" s="29">
        <f t="shared" ca="1" si="44"/>
        <v>5404.632998027505</v>
      </c>
      <c r="GZ95" s="29">
        <f t="shared" ca="1" si="45"/>
        <v>5466.442842905265</v>
      </c>
      <c r="HA95" s="29"/>
      <c r="HB95" s="29">
        <f t="shared" ca="1" si="76"/>
        <v>2898.2932124219442</v>
      </c>
      <c r="HC95" s="29">
        <f t="shared" ca="1" si="75"/>
        <v>2476.3783723856718</v>
      </c>
      <c r="HD95" s="5"/>
      <c r="HE95" s="29">
        <f t="shared" si="83"/>
        <v>-0.3888888888888889</v>
      </c>
      <c r="HF95" s="29">
        <f>$HF$72</f>
        <v>1.111111111111112E-2</v>
      </c>
      <c r="HG95" s="14">
        <f>IF(C$11="x",0,Satokasvi!$H$6*(1+$HE95)*(1+_xlfn.XLOOKUP($HF95,$HF$67:$HF$76,HG$67:HG$76)))</f>
        <v>2141.2654320987654</v>
      </c>
      <c r="HH95" s="27">
        <f>IF(D$11="x",0,Satokasvi!$H$6*(1+$HE95)*(1+_xlfn.XLOOKUP($HF95,$HF$67:$HF$76,HH$67:HH$76)))</f>
        <v>2143.641975308642</v>
      </c>
      <c r="HI95" s="27">
        <f>IF(E$11="x",0,Satokasvi!$H$6*(1+$HE95)*(1+_xlfn.XLOOKUP($HF95,$HF$67:$HF$76,HI$67:HI$76)))</f>
        <v>2146.0185185185192</v>
      </c>
      <c r="HJ95" s="27">
        <f>IF(F$11="x",0,Satokasvi!$H$6*(1+$HE95)*(1+_xlfn.XLOOKUP($HF95,$HF$67:$HF$76,HJ$67:HJ$76)))</f>
        <v>2148.3950617283954</v>
      </c>
      <c r="HK95" s="27">
        <f>IF(G$11="x",0,Satokasvi!$H$6*(1+$HE95)*(1+_xlfn.XLOOKUP($HF95,$HF$67:$HF$76,HK$67:HK$76)))</f>
        <v>2150.7716049382716</v>
      </c>
      <c r="HL95" s="27">
        <f>IF(H$11="x",0,Satokasvi!$H$6*(1+$HE95)*(1+_xlfn.XLOOKUP($HF95,$HF$67:$HF$76,HL$67:HL$76)))</f>
        <v>2153.1481481481483</v>
      </c>
      <c r="HM95" s="27">
        <f>IF(I$11="x",0,Satokasvi!$H$6*(1+$HE95)*(1+_xlfn.XLOOKUP($HF95,$HF$67:$HF$76,HM$67:HM$76)))</f>
        <v>2155.5246913580254</v>
      </c>
      <c r="HN95" s="27">
        <f>IF(J$11="x",0,Satokasvi!$H$6*(1+$HE95)*(1+_xlfn.XLOOKUP($HF95,$HF$67:$HF$76,HN$67:HN$76)))</f>
        <v>2157.9012345679016</v>
      </c>
      <c r="HO95" s="27">
        <f>IF(K$11="x",0,Satokasvi!$H$6*(1+$HE95)*(1+_xlfn.XLOOKUP($HF95,$HF$67:$HF$76,HO$67:HO$76)))</f>
        <v>2160.2777777777778</v>
      </c>
      <c r="HP95" s="27">
        <f>IF(L$11="x",0,Satokasvi!$H$6*(1+$HE95)*(1+_xlfn.XLOOKUP($HF95,$HF$67:$HF$76,HP$67:HP$76)))</f>
        <v>2162.6543209876545</v>
      </c>
      <c r="HQ95" s="27">
        <f>IF(M$11="x",0,Satokasvi!$H$6*(1+$HE95)*(1+_xlfn.XLOOKUP($HF95,$HF$67:$HF$76,HQ$67:HQ$76)))</f>
        <v>2162.6543209876545</v>
      </c>
      <c r="HR95" s="27">
        <f>IF(N$11="x",0,Satokasvi!$H$6*(1+$HE95)*(1+_xlfn.XLOOKUP($HF95,$HF$67:$HF$76,HR$67:HR$76)))</f>
        <v>2162.6543209876545</v>
      </c>
      <c r="HS95" s="27">
        <f>IF(O$11="x",0,Satokasvi!$H$6*(1+$HE95)*(1+_xlfn.XLOOKUP($HF95,$HF$67:$HF$76,HS$67:HS$76)))</f>
        <v>2162.6543209876545</v>
      </c>
      <c r="HT95" s="27">
        <f>IF(P$11="x",0,Satokasvi!$H$6*(1+$HE95)*(1+_xlfn.XLOOKUP($HF95,$HF$67:$HF$76,HT$67:HT$76)))</f>
        <v>2162.6543209876545</v>
      </c>
      <c r="HU95" s="27">
        <f>IF(Q$11="x",0,Satokasvi!$H$6*(1+$HE95)*(1+_xlfn.XLOOKUP($HF95,$HF$67:$HF$76,HU$67:HU$76)))</f>
        <v>2162.6543209876545</v>
      </c>
      <c r="HV95" s="27">
        <f>IF(R$11="x",0,Satokasvi!$H$6*(1+$HE95)*(1+_xlfn.XLOOKUP($HF95,$HF$67:$HF$76,HV$67:HV$76)))</f>
        <v>2162.6543209876545</v>
      </c>
      <c r="HW95" s="27">
        <f>IF(S$11="x",0,Satokasvi!$H$6*(1+$HE95)*(1+_xlfn.XLOOKUP($HF95,$HF$67:$HF$76,HW$67:HW$76)))</f>
        <v>2162.6543209876545</v>
      </c>
      <c r="HX95" s="27">
        <f>IF(T$11="x",0,Satokasvi!$H$6*(1+$HE95)*(1+_xlfn.XLOOKUP($HF95,$HF$67:$HF$76,HX$67:HX$76)))</f>
        <v>2162.6543209876545</v>
      </c>
      <c r="HY95" s="27">
        <f>IF(U$11="x",0,Satokasvi!$H$6*(1+$HE95)*(1+_xlfn.XLOOKUP($HF95,$HF$67:$HF$76,HY$67:HY$76)))</f>
        <v>2162.6543209876545</v>
      </c>
      <c r="HZ95" s="27">
        <f>IF(V$11="x",0,Satokasvi!$H$6*(1+$HE95)*(1+_xlfn.XLOOKUP($HF95,$HF$67:$HF$76,HZ$67:HZ$76)))</f>
        <v>2162.6543209876545</v>
      </c>
      <c r="IA95" s="27">
        <f>IF(W$11="x",0,Satokasvi!$H$6*(1+$HE95)*(1+_xlfn.XLOOKUP($HF95,$HF$67:$HF$76,IA$67:IA$76)))</f>
        <v>2162.6543209876545</v>
      </c>
      <c r="IB95" s="27">
        <f>IF(X$11="x",0,Satokasvi!$H$6*(1+$HE95)*(1+_xlfn.XLOOKUP($HF95,$HF$67:$HF$76,IB$67:IB$76)))</f>
        <v>2162.6543209876545</v>
      </c>
      <c r="IC95" s="27">
        <f>IF(Y$11="x",0,Satokasvi!$H$6*(1+$HE95)*(1+_xlfn.XLOOKUP($HF95,$HF$67:$HF$76,IC$67:IC$76)))</f>
        <v>2162.6543209876545</v>
      </c>
      <c r="ID95" s="27">
        <f>IF(Z$11="x",0,Satokasvi!$H$6*(1+$HE95)*(1+_xlfn.XLOOKUP($HF95,$HF$67:$HF$76,ID$67:ID$76)))</f>
        <v>2162.6543209876545</v>
      </c>
      <c r="IE95" s="27">
        <f>IF(AA$11="x",0,Satokasvi!$H$6*(1+$HE95)*(1+_xlfn.XLOOKUP($HF95,$HF$67:$HF$76,IE$67:IE$76)))</f>
        <v>2162.6543209876545</v>
      </c>
    </row>
    <row r="96" spans="2:239">
      <c r="B96" s="11">
        <f t="shared" ca="1" si="85"/>
        <v>0.26371796282283388</v>
      </c>
      <c r="C96" s="11">
        <f t="shared" ca="1" si="85"/>
        <v>0.86510687339836223</v>
      </c>
      <c r="D96" s="11">
        <f t="shared" ca="1" si="85"/>
        <v>0.85835297891101736</v>
      </c>
      <c r="E96" s="11">
        <f t="shared" ca="1" si="85"/>
        <v>0.66772730310291306</v>
      </c>
      <c r="F96" s="11">
        <f t="shared" ca="1" si="85"/>
        <v>5.6894145060904733E-2</v>
      </c>
      <c r="G96" s="11">
        <f t="shared" ca="1" si="85"/>
        <v>6.4294365893603156E-2</v>
      </c>
      <c r="H96" s="11">
        <f t="shared" ca="1" si="85"/>
        <v>0.50650344943551406</v>
      </c>
      <c r="I96" s="11">
        <f t="shared" ca="1" si="85"/>
        <v>0.49259216228318614</v>
      </c>
      <c r="J96" s="11">
        <f t="shared" ca="1" si="85"/>
        <v>0.33860589049323653</v>
      </c>
      <c r="K96" s="11">
        <f t="shared" ca="1" si="85"/>
        <v>0.12658814324571777</v>
      </c>
      <c r="L96" s="11">
        <f t="shared" ca="1" si="85"/>
        <v>7.7712091852769505E-2</v>
      </c>
      <c r="M96" s="11">
        <f t="shared" ca="1" si="85"/>
        <v>0.44331183462812818</v>
      </c>
      <c r="N96" s="11">
        <f t="shared" ca="1" si="85"/>
        <v>0.87296761115815891</v>
      </c>
      <c r="O96" s="11">
        <f t="shared" ca="1" si="85"/>
        <v>0.44330558463702607</v>
      </c>
      <c r="P96" s="11">
        <f t="shared" ca="1" si="85"/>
        <v>0.48698559088742743</v>
      </c>
      <c r="Q96" s="11">
        <f t="shared" ca="1" si="85"/>
        <v>0.87870096001193387</v>
      </c>
      <c r="R96" s="11">
        <f t="shared" ca="1" si="84"/>
        <v>0.35918877263143534</v>
      </c>
      <c r="S96" s="11">
        <f t="shared" ca="1" si="84"/>
        <v>0.83271623089914282</v>
      </c>
      <c r="T96" s="11">
        <f t="shared" ca="1" si="80"/>
        <v>0.21421621745017272</v>
      </c>
      <c r="U96" s="11">
        <f t="shared" ca="1" si="80"/>
        <v>0.64442938809466532</v>
      </c>
      <c r="V96" s="11">
        <f t="shared" ca="1" si="80"/>
        <v>0.83566950709932664</v>
      </c>
      <c r="W96" s="11">
        <f t="shared" ca="1" si="80"/>
        <v>0.47801364134067859</v>
      </c>
      <c r="X96" s="11">
        <f t="shared" ca="1" si="80"/>
        <v>2.574979192162552E-2</v>
      </c>
      <c r="Y96" s="11">
        <f t="shared" ca="1" si="80"/>
        <v>0.68795633509622856</v>
      </c>
      <c r="Z96" s="11">
        <f t="shared" ca="1" si="80"/>
        <v>0.51959167045413213</v>
      </c>
      <c r="AB96" s="5">
        <f ca="1">_xlfn.NORM.INV(B96,Satokasvi!$H$8,Satokasvi!$I$8)*_xlfn.BINOM.INV(1,(1-Satokasvi!$H$15),B96)</f>
        <v>3342.0187649972327</v>
      </c>
      <c r="AC96" s="5">
        <f ca="1">_xlfn.NORM.INV(C96,Satokasvi!$H$8,Satokasvi!$I$8)*_xlfn.BINOM.INV(1,(1-Satokasvi!$H$15),C96)</f>
        <v>3775.8887313153318</v>
      </c>
      <c r="AD96" s="5">
        <f ca="1">_xlfn.NORM.INV(D96,Satokasvi!$H$8,Satokasvi!$I$8)*_xlfn.BINOM.INV(1,(1-Satokasvi!$H$15),D96)</f>
        <v>3768.2372260521502</v>
      </c>
      <c r="AE96" s="5">
        <f ca="1">_xlfn.NORM.INV(E96,Satokasvi!$H$8,Satokasvi!$I$8)*_xlfn.BINOM.INV(1,(1-Satokasvi!$H$15),E96)</f>
        <v>3608.4115453124627</v>
      </c>
      <c r="AF96" s="5">
        <f ca="1">_xlfn.NORM.INV(F96,Satokasvi!$H$8,Satokasvi!$I$8)*_xlfn.BINOM.INV(1,(1-Satokasvi!$H$15),F96)</f>
        <v>3104.6518409307682</v>
      </c>
      <c r="AG96" s="5">
        <f ca="1">_xlfn.NORM.INV(G96,Satokasvi!$H$8,Satokasvi!$I$8)*_xlfn.BINOM.INV(1,(1-Satokasvi!$H$15),G96)</f>
        <v>3120.0773267201535</v>
      </c>
      <c r="AH96" s="5">
        <f ca="1">_xlfn.NORM.INV(H96,Satokasvi!$H$8,Satokasvi!$I$8)*_xlfn.BINOM.INV(1,(1-Satokasvi!$H$15),H96)</f>
        <v>3504.0756130814752</v>
      </c>
      <c r="AI96" s="5">
        <f ca="1">_xlfn.NORM.INV(I96,Satokasvi!$H$8,Satokasvi!$I$8)*_xlfn.BINOM.INV(1,(1-Satokasvi!$H$15),I96)</f>
        <v>3495.3575593315782</v>
      </c>
      <c r="AJ96" s="5">
        <f ca="1">_xlfn.NORM.INV(J96,Satokasvi!$H$8,Satokasvi!$I$8)*_xlfn.BINOM.INV(1,(1-Satokasvi!$H$15),J96)</f>
        <v>3395.9322740021057</v>
      </c>
      <c r="AK96" s="5">
        <f ca="1">_xlfn.NORM.INV(K96,Satokasvi!$H$8,Satokasvi!$I$8)*_xlfn.BINOM.INV(1,(1-Satokasvi!$H$15),K96)</f>
        <v>3214.3328951239196</v>
      </c>
      <c r="AL96" s="5">
        <f ca="1">_xlfn.NORM.INV(L96,Satokasvi!$H$8,Satokasvi!$I$8)*_xlfn.BINOM.INV(1,(1-Satokasvi!$H$15),L96)</f>
        <v>3144.8423551136893</v>
      </c>
      <c r="AM96" s="5">
        <f ca="1">_xlfn.NORM.INV(M96,Satokasvi!$H$8,Satokasvi!$I$8)*_xlfn.BINOM.INV(1,(1-Satokasvi!$H$15),M96)</f>
        <v>3464.355561994153</v>
      </c>
      <c r="AN96" s="5">
        <f ca="1">_xlfn.NORM.INV(N96,Satokasvi!$H$8,Satokasvi!$I$8)*_xlfn.BINOM.INV(1,(1-Satokasvi!$H$15),N96)</f>
        <v>3785.1329706747015</v>
      </c>
      <c r="AO96" s="5">
        <f ca="1">_xlfn.NORM.INV(O96,Satokasvi!$H$8,Satokasvi!$I$8)*_xlfn.BINOM.INV(1,(1-Satokasvi!$H$15),O96)</f>
        <v>3464.351605376437</v>
      </c>
      <c r="AP96" s="5">
        <f ca="1">_xlfn.NORM.INV(P96,Satokasvi!$H$8,Satokasvi!$I$8)*_xlfn.BINOM.INV(1,(1-Satokasvi!$H$15),P96)</f>
        <v>3491.8429814512306</v>
      </c>
      <c r="AQ96" s="5">
        <f ca="1">_xlfn.NORM.INV(Q96,Satokasvi!$H$8,Satokasvi!$I$8)*_xlfn.BINOM.INV(1,(1-Satokasvi!$H$15),Q96)</f>
        <v>3792.1293777955229</v>
      </c>
      <c r="AR96" s="5">
        <f ca="1">_xlfn.NORM.INV(R96,Satokasvi!$H$8,Satokasvi!$I$8)*_xlfn.BINOM.INV(1,(1-Satokasvi!$H$15),R96)</f>
        <v>3409.8429967582406</v>
      </c>
      <c r="AS96" s="5">
        <f ca="1">_xlfn.NORM.INV(S96,Satokasvi!$H$8,Satokasvi!$I$8)*_xlfn.BINOM.INV(1,(1-Satokasvi!$H$15),S96)</f>
        <v>3741.2386568314091</v>
      </c>
      <c r="AT96" s="5">
        <f ca="1">_xlfn.NORM.INV(T96,Satokasvi!$H$8,Satokasvi!$I$8)*_xlfn.BINOM.INV(1,(1-Satokasvi!$H$15),T96)</f>
        <v>3302.030765345391</v>
      </c>
      <c r="AU96" s="5">
        <f ca="1">_xlfn.NORM.INV(U96,Satokasvi!$H$8,Satokasvi!$I$8)*_xlfn.BINOM.INV(1,(1-Satokasvi!$H$15),U96)</f>
        <v>3592.580956292757</v>
      </c>
      <c r="AV96" s="5">
        <f ca="1">_xlfn.NORM.INV(V96,Satokasvi!$H$8,Satokasvi!$I$8)*_xlfn.BINOM.INV(1,(1-Satokasvi!$H$15),V96)</f>
        <v>3744.203630249066</v>
      </c>
      <c r="AW96" s="5">
        <f ca="1">_xlfn.NORM.INV(W96,Satokasvi!$H$8,Satokasvi!$I$8)*_xlfn.BINOM.INV(1,(1-Satokasvi!$H$15),W96)</f>
        <v>3486.2151109211677</v>
      </c>
      <c r="AX96" s="5">
        <f ca="1">_xlfn.NORM.INV(X96,Satokasvi!$H$8,Satokasvi!$I$8)*_xlfn.BINOM.INV(1,(1-Satokasvi!$H$15),X96)</f>
        <v>0</v>
      </c>
      <c r="AY96" s="5">
        <f ca="1">_xlfn.NORM.INV(Y96,Satokasvi!$H$8,Satokasvi!$I$8)*_xlfn.BINOM.INV(1,(1-Satokasvi!$H$15),Y96)</f>
        <v>3622.5164528511536</v>
      </c>
      <c r="AZ96" s="5">
        <f ca="1">_xlfn.NORM.INV(Z96,Satokasvi!$H$8,Satokasvi!$I$8)*_xlfn.BINOM.INV(1,(1-Satokasvi!$H$15),Z96)</f>
        <v>3512.2821977854082</v>
      </c>
      <c r="BB96" s="5">
        <f ca="1">IF(C$11="x",0,_xlfn.NORM.INV(B96,Satokasvi!$H$8,Satokasvi!$I$8)*IF(C$8="x",(1+Toimenpiteet!$C$7),1)*IF(C$9="x",(1+Toimenpiteet!$C$34),1)*(1+C$30)*_xlfn.BINOM.INV(1,(1-(Satokasvi!$H$15*(1+C$41))),B96))</f>
        <v>2423.0972853735939</v>
      </c>
      <c r="BC96" s="5">
        <f ca="1">IF(D$11="x",0,_xlfn.NORM.INV(C96,Satokasvi!$H$8,Satokasvi!$I$8)*IF(D$8="x",(1+Toimenpiteet!$C$7),1)*IF(D$9="x",(1+Toimenpiteet!$C$34),1)*(1+D$30)*_xlfn.BINOM.INV(1,(1-(Satokasvi!$H$15*(1+D$41))),C96))</f>
        <v>2756.7008449586979</v>
      </c>
      <c r="BD96" s="5">
        <f ca="1">IF(E$11="x",0,_xlfn.NORM.INV(D96,Satokasvi!$H$8,Satokasvi!$I$8)*IF(E$8="x",(1+Toimenpiteet!$C$7),1)*IF(E$9="x",(1+Toimenpiteet!$C$34),1)*(1+E$30)*_xlfn.BINOM.INV(1,(1-(Satokasvi!$H$15*(1+E$41))),D96))</f>
        <v>2770.1065496154565</v>
      </c>
      <c r="BE96" s="5">
        <f ca="1">IF(F$11="x",0,_xlfn.NORM.INV(E96,Satokasvi!$H$8,Satokasvi!$I$8)*IF(F$8="x",(1+Toimenpiteet!$C$7),1)*IF(F$9="x",(1+Toimenpiteet!$C$34),1)*(1+F$30)*_xlfn.BINOM.INV(1,(1-(Satokasvi!$H$15*(1+F$41))),E96))</f>
        <v>2670.8018893784724</v>
      </c>
      <c r="BF96" s="5">
        <f ca="1">IF(G$11="x",0,_xlfn.NORM.INV(F96,Satokasvi!$H$8,Satokasvi!$I$8)*IF(G$8="x",(1+Toimenpiteet!$C$7),1)*IF(G$9="x",(1+Toimenpiteet!$C$34),1)*(1+G$30)*_xlfn.BINOM.INV(1,(1-(Satokasvi!$H$15*(1+G$41))),F96))</f>
        <v>2313.5865518616088</v>
      </c>
      <c r="BG96" s="5">
        <f ca="1">IF(H$11="x",0,_xlfn.NORM.INV(G96,Satokasvi!$H$8,Satokasvi!$I$8)*IF(H$8="x",(1+Toimenpiteet!$C$7),1)*IF(H$9="x",(1+Toimenpiteet!$C$34),1)*(1+H$30)*_xlfn.BINOM.INV(1,(1-(Satokasvi!$H$15*(1+H$41))),G96))</f>
        <v>2325.0816238718585</v>
      </c>
      <c r="BH96" s="5">
        <f ca="1">IF(I$11="x",0,_xlfn.NORM.INV(H96,Satokasvi!$H$8,Satokasvi!$I$8)*IF(I$8="x",(1+Toimenpiteet!$C$7),1)*IF(I$9="x",(1+Toimenpiteet!$C$34),1)*(1+I$30)*_xlfn.BINOM.INV(1,(1-(Satokasvi!$H$15*(1+I$41))),H96))</f>
        <v>2611.237146868315</v>
      </c>
      <c r="BI96" s="5">
        <f ca="1">IF(J$11="x",0,_xlfn.NORM.INV(I96,Satokasvi!$H$8,Satokasvi!$I$8)*IF(J$8="x",(1+Toimenpiteet!$C$7),1)*IF(J$9="x",(1+Toimenpiteet!$C$34),1)*(1+J$30)*_xlfn.BINOM.INV(1,(1-(Satokasvi!$H$15*(1+J$41))),I96))</f>
        <v>2604.7404532138921</v>
      </c>
      <c r="BJ96" s="5">
        <f ca="1">IF(K$11="x",0,_xlfn.NORM.INV(J96,Satokasvi!$H$8,Satokasvi!$I$8)*IF(K$8="x",(1+Toimenpiteet!$C$7),1)*IF(K$9="x",(1+Toimenpiteet!$C$34),1)*(1+K$30)*_xlfn.BINOM.INV(1,(1-(Satokasvi!$H$15*(1+K$41))),J96))</f>
        <v>2530.6487305863693</v>
      </c>
      <c r="BK96" s="5">
        <f ca="1">IF(L$11="x",0,_xlfn.NORM.INV(K96,Satokasvi!$H$8,Satokasvi!$I$8)*IF(L$8="x",(1+Toimenpiteet!$C$7),1)*IF(L$9="x",(1+Toimenpiteet!$C$34),1)*(1+L$30)*_xlfn.BINOM.INV(1,(1-(Satokasvi!$H$15*(1+L$41))),K96))</f>
        <v>2395.3208734463446</v>
      </c>
      <c r="BL96" s="5">
        <f ca="1">IF(M$11="x",0,_xlfn.NORM.INV(L96,Satokasvi!$H$8,Satokasvi!$I$8)*IF(M$8="x",(1+Toimenpiteet!$C$7),1)*IF(M$9="x",(1+Toimenpiteet!$C$34),1)*(1+M$30)*_xlfn.BINOM.INV(1,(1-(Satokasvi!$H$15*(1+M$41))),L96))</f>
        <v>2343.5365230307216</v>
      </c>
      <c r="BM96" s="5">
        <f ca="1">IF(N$11="x",0,_xlfn.NORM.INV(M96,Satokasvi!$H$8,Satokasvi!$I$8)*IF(N$8="x",(1+Toimenpiteet!$C$7),1)*IF(N$9="x",(1+Toimenpiteet!$C$34),1)*(1+N$30)*_xlfn.BINOM.INV(1,(1-(Satokasvi!$H$15*(1+N$41))),M96))</f>
        <v>2581.6377647980426</v>
      </c>
      <c r="BN96" s="5">
        <f ca="1">IF(O$11="x",0,_xlfn.NORM.INV(N96,Satokasvi!$H$8,Satokasvi!$I$8)*IF(O$8="x",(1+Toimenpiteet!$C$7),1)*IF(O$9="x",(1+Toimenpiteet!$C$34),1)*(1+O$30)*_xlfn.BINOM.INV(1,(1-(Satokasvi!$H$15*(1+O$41))),N96))</f>
        <v>2820.6810897467876</v>
      </c>
      <c r="BO96" s="5">
        <f ca="1">IF(P$11="x",0,_xlfn.NORM.INV(O96,Satokasvi!$H$8,Satokasvi!$I$8)*IF(P$8="x",(1+Toimenpiteet!$C$7),1)*IF(P$9="x",(1+Toimenpiteet!$C$34),1)*(1+P$30)*_xlfn.BINOM.INV(1,(1-(Satokasvi!$H$15*(1+P$41))),O96))</f>
        <v>2581.6348163265206</v>
      </c>
      <c r="BP96" s="5">
        <f ca="1">IF(Q$11="x",0,_xlfn.NORM.INV(P96,Satokasvi!$H$8,Satokasvi!$I$8)*IF(Q$8="x",(1+Toimenpiteet!$C$7),1)*IF(Q$9="x",(1+Toimenpiteet!$C$34),1)*(1+Q$30)*_xlfn.BINOM.INV(1,(1-(Satokasvi!$H$15*(1+Q$41))),P96))</f>
        <v>2602.1213897774569</v>
      </c>
      <c r="BQ96" s="5">
        <f ca="1">IF(R$11="x",0,_xlfn.NORM.INV(Q96,Satokasvi!$H$8,Satokasvi!$I$8)*IF(R$8="x",(1+Toimenpiteet!$C$7),1)*IF(R$9="x",(1+Toimenpiteet!$C$34),1)*(1+R$30)*_xlfn.BINOM.INV(1,(1-(Satokasvi!$H$15*(1+R$41))),Q96))</f>
        <v>2825.8948123332239</v>
      </c>
      <c r="BR96" s="5">
        <f ca="1">IF(S$11="x",0,_xlfn.NORM.INV(R96,Satokasvi!$H$8,Satokasvi!$I$8)*IF(S$8="x",(1+Toimenpiteet!$C$7),1)*IF(S$9="x",(1+Toimenpiteet!$C$34),1)*(1+S$30)*_xlfn.BINOM.INV(1,(1-(Satokasvi!$H$15*(1+S$41))),R96))</f>
        <v>2541.0150011842411</v>
      </c>
      <c r="BS96" s="5">
        <f ca="1">IF(T$11="x",0,_xlfn.NORM.INV(S96,Satokasvi!$H$8,Satokasvi!$I$8)*IF(T$8="x",(1+Toimenpiteet!$C$7),1)*IF(T$9="x",(1+Toimenpiteet!$C$34),1)*(1+T$30)*_xlfn.BINOM.INV(1,(1-(Satokasvi!$H$15*(1+T$41))),S96))</f>
        <v>2787.971047070766</v>
      </c>
      <c r="BT96" s="5">
        <f ca="1">IF(U$11="x",0,_xlfn.NORM.INV(T96,Satokasvi!$H$8,Satokasvi!$I$8)*IF(U$8="x",(1+Toimenpiteet!$C$7),1)*IF(U$9="x",(1+Toimenpiteet!$C$34),1)*(1+U$30)*_xlfn.BINOM.INV(1,(1-(Satokasvi!$H$15*(1+U$41))),T96))</f>
        <v>2460.6733263353854</v>
      </c>
      <c r="BU96" s="5">
        <f ca="1">IF(V$11="x",0,_xlfn.NORM.INV(U96,Satokasvi!$H$8,Satokasvi!$I$8)*IF(V$8="x",(1+Toimenpiteet!$C$7),1)*IF(V$9="x",(1+Toimenpiteet!$C$34),1)*(1+V$30)*_xlfn.BINOM.INV(1,(1-(Satokasvi!$H$15*(1+V$41))),U96))</f>
        <v>2677.1913286293625</v>
      </c>
      <c r="BV96" s="5">
        <f ca="1">IF(W$11="x",0,_xlfn.NORM.INV(V96,Satokasvi!$H$8,Satokasvi!$I$8)*IF(W$8="x",(1+Toimenpiteet!$C$7),1)*IF(W$9="x",(1+Toimenpiteet!$C$34),1)*(1+W$30)*_xlfn.BINOM.INV(1,(1-(Satokasvi!$H$15*(1+W$41))),V96))</f>
        <v>2790.180545261604</v>
      </c>
      <c r="BW96" s="5">
        <f ca="1">IF(X$11="x",0,_xlfn.NORM.INV(W96,Satokasvi!$H$8,Satokasvi!$I$8)*IF(X$8="x",(1+Toimenpiteet!$C$7),1)*IF(X$9="x",(1+Toimenpiteet!$C$34),1)*(1+X$30)*_xlfn.BINOM.INV(1,(1-(Satokasvi!$H$15*(1+X$41))),W96))</f>
        <v>2597.9275006584544</v>
      </c>
      <c r="BX96" s="5">
        <f ca="1">IF(Y$11="x",0,_xlfn.NORM.INV(X96,Satokasvi!$H$8,Satokasvi!$I$8)*IF(Y$8="x",(1+Toimenpiteet!$C$7),1)*IF(Y$9="x",(1+Toimenpiteet!$C$34),1)*(1+Y$30)*_xlfn.BINOM.INV(1,(1-(Satokasvi!$H$15*(1+Y$41))),X96))</f>
        <v>0</v>
      </c>
      <c r="BY96" s="5">
        <f ca="1">IF(Z$11="x",0,_xlfn.NORM.INV(Y96,Satokasvi!$H$8,Satokasvi!$I$8)*IF(Z$8="x",(1+Toimenpiteet!$C$7),1)*IF(Z$9="x",(1+Toimenpiteet!$C$34),1)*(1+Z$30)*_xlfn.BINOM.INV(1,(1-(Satokasvi!$H$15*(1+Z$41))),Y96))</f>
        <v>2699.4992606646797</v>
      </c>
      <c r="BZ96" s="5">
        <f ca="1">IF(AA$11="x",0,_xlfn.NORM.INV(Z96,Satokasvi!$H$8,Satokasvi!$I$8)*IF(AA$8="x",(1+Toimenpiteet!$C$7),1)*IF(AA$9="x",(1+Toimenpiteet!$C$34),1)*(1+AA$30)*_xlfn.BINOM.INV(1,(1-(Satokasvi!$H$15*(1+AA$41))),Z96))</f>
        <v>2617.3526937896863</v>
      </c>
      <c r="CB96" s="27">
        <f ca="1">_xlfn.NORM.INV(RAND(),Satokasvi!$H$13,Satokasvi!$I$13)</f>
        <v>233.37120515245101</v>
      </c>
      <c r="CC96" s="27">
        <f ca="1">_xlfn.NORM.INV(RAND(),Satokasvi!$H$13,Satokasvi!$I$13)</f>
        <v>219.48516534309925</v>
      </c>
      <c r="CD96" s="27">
        <f ca="1">_xlfn.NORM.INV(RAND(),Satokasvi!$H$13,Satokasvi!$I$13)</f>
        <v>209.29883959647083</v>
      </c>
      <c r="CE96" s="27">
        <f ca="1">_xlfn.NORM.INV(RAND(),Satokasvi!$H$13,Satokasvi!$I$13)</f>
        <v>264.8849605982042</v>
      </c>
      <c r="CF96" s="27">
        <f ca="1">_xlfn.NORM.INV(RAND(),Satokasvi!$H$13,Satokasvi!$I$13)</f>
        <v>123.11070304819729</v>
      </c>
      <c r="CG96" s="27">
        <f ca="1">_xlfn.NORM.INV(RAND(),Satokasvi!$H$13,Satokasvi!$I$13)</f>
        <v>228.36316193326675</v>
      </c>
      <c r="CH96" s="27">
        <f ca="1">_xlfn.NORM.INV(RAND(),Satokasvi!$H$13,Satokasvi!$I$13)</f>
        <v>218.89596695504554</v>
      </c>
      <c r="CI96" s="27">
        <f ca="1">_xlfn.NORM.INV(RAND(),Satokasvi!$H$13,Satokasvi!$I$13)</f>
        <v>213.50683236933625</v>
      </c>
      <c r="CJ96" s="27">
        <f ca="1">_xlfn.NORM.INV(RAND(),Satokasvi!$H$13,Satokasvi!$I$13)</f>
        <v>204.84852113462563</v>
      </c>
      <c r="CK96" s="27">
        <f ca="1">_xlfn.NORM.INV(RAND(),Satokasvi!$H$13,Satokasvi!$I$13)</f>
        <v>101.59121696143293</v>
      </c>
      <c r="CL96" s="27">
        <f ca="1">_xlfn.NORM.INV(RAND(),Satokasvi!$H$13,Satokasvi!$I$13)</f>
        <v>129.41398877549619</v>
      </c>
      <c r="CM96" s="27">
        <f ca="1">_xlfn.NORM.INV(RAND(),Satokasvi!$H$13,Satokasvi!$I$13)</f>
        <v>259.79268856565665</v>
      </c>
      <c r="CN96" s="27">
        <f ca="1">_xlfn.NORM.INV(RAND(),Satokasvi!$H$13,Satokasvi!$I$13)</f>
        <v>105.35567522694821</v>
      </c>
      <c r="CO96" s="27">
        <f ca="1">_xlfn.NORM.INV(RAND(),Satokasvi!$H$13,Satokasvi!$I$13)</f>
        <v>193.45038032054524</v>
      </c>
      <c r="CP96" s="27">
        <f ca="1">_xlfn.NORM.INV(RAND(),Satokasvi!$H$13,Satokasvi!$I$13)</f>
        <v>295.79247967411345</v>
      </c>
      <c r="CQ96" s="27">
        <f ca="1">_xlfn.NORM.INV(RAND(),Satokasvi!$H$13,Satokasvi!$I$13)</f>
        <v>95.935948304635033</v>
      </c>
      <c r="CR96" s="27">
        <f ca="1">_xlfn.NORM.INV(RAND(),Satokasvi!$H$13,Satokasvi!$I$13)</f>
        <v>271.0479220405831</v>
      </c>
      <c r="CS96" s="27">
        <f ca="1">_xlfn.NORM.INV(RAND(),Satokasvi!$H$13,Satokasvi!$I$13)</f>
        <v>186.21129132749314</v>
      </c>
      <c r="CT96" s="27">
        <f ca="1">_xlfn.NORM.INV(RAND(),Satokasvi!$H$13,Satokasvi!$I$13)</f>
        <v>195.44811775938328</v>
      </c>
      <c r="CU96" s="27">
        <f ca="1">_xlfn.NORM.INV(RAND(),Satokasvi!$H$13,Satokasvi!$I$13)</f>
        <v>217.10635810547518</v>
      </c>
      <c r="CV96" s="27">
        <f ca="1">_xlfn.NORM.INV(RAND(),Satokasvi!$H$13,Satokasvi!$I$13)</f>
        <v>97.167296621539762</v>
      </c>
      <c r="CW96" s="27">
        <f ca="1">_xlfn.NORM.INV(RAND(),Satokasvi!$H$13,Satokasvi!$I$13)</f>
        <v>212.69239809182997</v>
      </c>
      <c r="CX96" s="27">
        <f ca="1">_xlfn.NORM.INV(RAND(),Satokasvi!$H$13,Satokasvi!$I$13)</f>
        <v>150.25526360101532</v>
      </c>
      <c r="CY96" s="27">
        <f ca="1">_xlfn.NORM.INV(RAND(),Satokasvi!$H$13,Satokasvi!$I$13)</f>
        <v>231.41003259582246</v>
      </c>
      <c r="CZ96" s="27">
        <f ca="1">_xlfn.NORM.INV(RAND(),Satokasvi!$H$13,Satokasvi!$I$13)</f>
        <v>233.56632173656655</v>
      </c>
      <c r="DB96" s="29">
        <f ca="1">(AB96*(CB96/1000)+(Satokasvi!$E$28-Satokasvi!$E$7))/(1+$C$13)^DB$61</f>
        <v>406.72907459175741</v>
      </c>
      <c r="DC96" s="29">
        <f ca="1">(AC96*(CC96/1000)+(Satokasvi!$E$28-Satokasvi!$E$7))/(1+$C$13)^DC$61</f>
        <v>440.90070931274471</v>
      </c>
      <c r="DD96" s="29">
        <f ca="1">(AD96*(CD96/1000)+(Satokasvi!$E$28-Satokasvi!$E$7))/(1+$C$13)^DD$61</f>
        <v>391.39481200422347</v>
      </c>
      <c r="DE96" s="29">
        <f ca="1">(AE96*(CE96/1000)+(Satokasvi!$E$28-Satokasvi!$E$7))/(1+$C$13)^DE$61</f>
        <v>528.48449049652208</v>
      </c>
      <c r="DF96" s="29">
        <f ca="1">(AF96*(CF96/1000)+(Satokasvi!$E$28-Satokasvi!$E$7))/(1+$C$13)^DF$61</f>
        <v>18.300996569493371</v>
      </c>
      <c r="DG96" s="29">
        <f ca="1">(AG96*(CG96/1000)+(Satokasvi!$E$28-Satokasvi!$E$7))/(1+$C$13)^DG$61</f>
        <v>294.38469724309209</v>
      </c>
      <c r="DH96" s="29">
        <f ca="1">(AH96*(CH96/1000)+(Satokasvi!$E$28-Satokasvi!$E$7))/(1+$C$13)^DH$61</f>
        <v>330.13793611168239</v>
      </c>
      <c r="DI96" s="29">
        <f ca="1">(AI96*(CI96/1000)+(Satokasvi!$E$28-Satokasvi!$E$7))/(1+$C$13)^DI$61</f>
        <v>304.14573737726903</v>
      </c>
      <c r="DJ96" s="29">
        <f ca="1">(AJ96*(CJ96/1000)+(Satokasvi!$E$28-Satokasvi!$E$7))/(1+$C$13)^DJ$61</f>
        <v>256.48266560824214</v>
      </c>
      <c r="DK96" s="29">
        <f ca="1">(AK96*(CK96/1000)+(Satokasvi!$E$28-Satokasvi!$E$7))/(1+$C$13)^DK$61</f>
        <v>-25.635530599016004</v>
      </c>
      <c r="DL96" s="29">
        <f ca="1">(AL96*(CL96/1000)+(Satokasvi!$E$28-Satokasvi!$E$7))/(1+$C$13)^DL$61</f>
        <v>33.221693398761225</v>
      </c>
      <c r="DM96" s="29">
        <f ca="1">(AM96*(CM96/1000)+(Satokasvi!$E$28-Satokasvi!$E$7))/(1+$C$13)^DM$61</f>
        <v>378.05374699972401</v>
      </c>
      <c r="DN96" s="29">
        <f ca="1">(AN96*(CN96/1000)+(Satokasvi!$E$28-Satokasvi!$E$7))/(1+$C$13)^DN$61</f>
        <v>25.729909775383412</v>
      </c>
      <c r="DO96" s="29">
        <f ca="1">(AO96*(CO96/1000)+(Satokasvi!$E$28-Satokasvi!$E$7))/(1+$C$13)^DO$61</f>
        <v>204.4044928665499</v>
      </c>
      <c r="DP96" s="29">
        <f ca="1">(AP96*(CP96/1000)+(Satokasvi!$E$28-Satokasvi!$E$7))/(1+$C$13)^DP$61</f>
        <v>431.24194187706547</v>
      </c>
      <c r="DQ96" s="29">
        <f ca="1">(AQ96*(CQ96/1000)+(Satokasvi!$E$28-Satokasvi!$E$7))/(1+$C$13)^DQ$61</f>
        <v>1.7458195994106427</v>
      </c>
      <c r="DR96" s="29">
        <f ca="1">(AR96*(CR96/1000)+(Satokasvi!$E$28-Satokasvi!$E$7))/(1+$C$13)^DR$61</f>
        <v>340.76393235462677</v>
      </c>
      <c r="DS96" s="29">
        <f ca="1">(AS96*(CS96/1000)+(Satokasvi!$E$28-Satokasvi!$E$7))/(1+$C$13)^DS$61</f>
        <v>197.16539175316925</v>
      </c>
      <c r="DT96" s="29">
        <f ca="1">(AT96*(CT96/1000)+(Satokasvi!$E$28-Satokasvi!$E$7))/(1+$C$13)^DT$61</f>
        <v>162.17548686034033</v>
      </c>
      <c r="DU96" s="29">
        <f ca="1">(AU96*(CU96/1000)+(Satokasvi!$E$28-Satokasvi!$E$7))/(1+$C$13)^DU$61</f>
        <v>231.9747308899795</v>
      </c>
      <c r="DV96" s="29">
        <f ca="1">(AV96*(CV96/1000)+(Satokasvi!$E$28-Satokasvi!$E$7))/(1+$C$13)^DV$61</f>
        <v>1.512741473664013</v>
      </c>
      <c r="DW96" s="29">
        <f ca="1">(AW96*(CW96/1000)+(Satokasvi!$E$28-Satokasvi!$E$7))/(1+$C$13)^DW$61</f>
        <v>198.57563555613078</v>
      </c>
      <c r="DX96" s="29">
        <f ca="1">(AX96*(CX96/1000)+(Satokasvi!$E$28-Satokasvi!$E$7))/(1+$C$13)^DX$61</f>
        <v>-182.91572118311976</v>
      </c>
      <c r="DY96" s="29">
        <f ca="1">(AY96*(CY96/1000)+(Satokasvi!$E$28-Satokasvi!$E$7))/(1+$C$13)^DY$61</f>
        <v>234.79340525256779</v>
      </c>
      <c r="DZ96" s="29">
        <f ca="1">(AZ96*(CZ96/1000)+(Satokasvi!$E$28-Satokasvi!$E$7))/(1+$C$13)^DZ$61</f>
        <v>219.38851648580669</v>
      </c>
      <c r="EB96" s="29">
        <f ca="1">IF(C$11="x",Toimenpiteet!$E$115,BB96*(CB96/1000)+(Satokasvi!$E$28-Satokasvi!$E$7)+IF(C$8="x",Toimenpiteet!$E$29,0)+IF(C$9="x",Toimenpiteet!$E$60,0)+IF(C$10="x",Toimenpiteet!$E$88,0))/(1+$C$13)^EB$61</f>
        <v>327.7486734847264</v>
      </c>
      <c r="EC96" s="29">
        <f ca="1">IF(D$11="x",Toimenpiteet!$E$115,BC96*(CC96/1000)+(Satokasvi!$E$28-Satokasvi!$E$7)+IF(D$8="x",Toimenpiteet!$E$29,0)+IF(D$9="x",Toimenpiteet!$E$60,0)+IF(D$10="x",Toimenpiteet!$E$88,0))/(1+$C$13)^EC$61</f>
        <v>355.50470426734017</v>
      </c>
      <c r="ED96" s="29">
        <f ca="1">IF(E$11="x",Toimenpiteet!$E$115,BD96*(CD96/1000)+(Satokasvi!$E$28-Satokasvi!$E$7)+IF(E$8="x",Toimenpiteet!$E$29,0)+IF(E$9="x",Toimenpiteet!$E$60,0)+IF(E$10="x",Toimenpiteet!$E$88,0))/(1+$C$13)^ED$61</f>
        <v>322.02012615511353</v>
      </c>
      <c r="EE96" s="29">
        <f ca="1">IF(F$11="x",Toimenpiteet!$E$115,BE96*(CE96/1000)+(Satokasvi!$E$28-Satokasvi!$E$7)+IF(F$8="x",Toimenpiteet!$E$29,0)+IF(F$9="x",Toimenpiteet!$E$60,0)+IF(F$10="x",Toimenpiteet!$E$88,0))/(1+$C$13)^EE$61</f>
        <v>426.07863125800509</v>
      </c>
      <c r="EF96" s="29">
        <f ca="1">IF(G$11="x",Toimenpiteet!$E$115,BF96*(CF96/1000)+(Satokasvi!$E$28-Satokasvi!$E$7)+IF(G$8="x",Toimenpiteet!$E$29,0)+IF(G$9="x",Toimenpiteet!$E$60,0)+IF(G$10="x",Toimenpiteet!$E$88,0))/(1+$C$13)^EF$61</f>
        <v>49.105960552867025</v>
      </c>
      <c r="EG96" s="29">
        <f ca="1">IF(H$11="x",Toimenpiteet!$E$115,BG96*(CG96/1000)+(Satokasvi!$E$28-Satokasvi!$E$7)+IF(H$8="x",Toimenpiteet!$E$29,0)+IF(H$9="x",Toimenpiteet!$E$60,0)+IF(H$10="x",Toimenpiteet!$E$88,0))/(1+$C$13)^EG$61</f>
        <v>253.81048406446538</v>
      </c>
      <c r="EH96" s="29">
        <f ca="1">IF(I$11="x",Toimenpiteet!$E$115,BH96*(CH96/1000)+(Satokasvi!$E$28-Satokasvi!$E$7)+IF(I$8="x",Toimenpiteet!$E$29,0)+IF(I$9="x",Toimenpiteet!$E$60,0)+IF(I$10="x",Toimenpiteet!$E$88,0))/(1+$C$13)^EH$61</f>
        <v>279.45083628063264</v>
      </c>
      <c r="EI96" s="29">
        <f ca="1">IF(J$11="x",Toimenpiteet!$E$115,BI96*(CI96/1000)+(Satokasvi!$E$28-Satokasvi!$E$7)+IF(J$8="x",Toimenpiteet!$E$29,0)+IF(J$9="x",Toimenpiteet!$E$60,0)+IF(J$10="x",Toimenpiteet!$E$88,0))/(1+$C$13)^EI$61</f>
        <v>259.10770086267394</v>
      </c>
      <c r="EJ96" s="29">
        <f ca="1">IF(K$11="x",Toimenpiteet!$E$115,BJ96*(CJ96/1000)+(Satokasvi!$E$28-Satokasvi!$E$7)+IF(K$8="x",Toimenpiteet!$E$29,0)+IF(K$9="x",Toimenpiteet!$E$60,0)+IF(K$10="x",Toimenpiteet!$E$88,0))/(1+$C$13)^EJ$61</f>
        <v>222.6437924783815</v>
      </c>
      <c r="EK96" s="29">
        <f ca="1">IF(L$11="x",Toimenpiteet!$E$115,BK96*(CK96/1000)+(Satokasvi!$E$28-Satokasvi!$E$7)+IF(L$8="x",Toimenpiteet!$E$29,0)+IF(L$9="x",Toimenpiteet!$E$60,0)+IF(L$10="x",Toimenpiteet!$E$88,0))/(1+$C$13)^EK$61</f>
        <v>11.491460915204888</v>
      </c>
      <c r="EL96" s="29">
        <f ca="1">IF(M$11="x",Toimenpiteet!$E$115,BL96*(CL96/1000)+(Satokasvi!$E$28-Satokasvi!$E$7)+IF(M$8="x",Toimenpiteet!$E$29,0)+IF(M$9="x",Toimenpiteet!$E$60,0)+IF(M$10="x",Toimenpiteet!$E$88,0))/(1+$C$13)^EL$61</f>
        <v>54.460746034923531</v>
      </c>
      <c r="EM96" s="29">
        <f ca="1">IF(N$11="x",Toimenpiteet!$E$115,BM96*(CM96/1000)+(Satokasvi!$E$28-Satokasvi!$E$7)+IF(N$8="x",Toimenpiteet!$E$29,0)+IF(N$9="x",Toimenpiteet!$E$60,0)+IF(N$10="x",Toimenpiteet!$E$88,0))/(1+$C$13)^EM$61</f>
        <v>310.56442907406478</v>
      </c>
      <c r="EN96" s="29">
        <f ca="1">IF(O$11="x",Toimenpiteet!$E$115,BN96*(CN96/1000)+(Satokasvi!$E$28-Satokasvi!$E$7)+IF(O$8="x",Toimenpiteet!$E$29,0)+IF(O$9="x",Toimenpiteet!$E$60,0)+IF(O$10="x",Toimenpiteet!$E$88,0))/(1+$C$13)^EN$61</f>
        <v>47.172741201383225</v>
      </c>
      <c r="EO96" s="29">
        <f ca="1">IF(P$11="x",Toimenpiteet!$E$115,BO96*(CO96/1000)+(Satokasvi!$E$28-Satokasvi!$E$7)+IF(P$8="x",Toimenpiteet!$E$29,0)+IF(P$9="x",Toimenpiteet!$E$60,0)+IF(P$10="x",Toimenpiteet!$E$88,0))/(1+$C$13)^EO$61</f>
        <v>179.50554112955828</v>
      </c>
      <c r="EP96" s="29">
        <f ca="1">IF(Q$11="x",Toimenpiteet!$E$115,BP96*(CP96/1000)+(Satokasvi!$E$28-Satokasvi!$E$7)+IF(Q$8="x",Toimenpiteet!$E$29,0)+IF(Q$9="x",Toimenpiteet!$E$60,0)+IF(Q$10="x",Toimenpiteet!$E$88,0))/(1+$C$13)^EP$61</f>
        <v>347.75306115028951</v>
      </c>
      <c r="EQ96" s="29">
        <f ca="1">IF(R$11="x",Toimenpiteet!$E$115,BQ96*(CQ96/1000)+(Satokasvi!$E$28-Satokasvi!$E$7)+IF(R$8="x",Toimenpiteet!$E$29,0)+IF(R$9="x",Toimenpiteet!$E$60,0)+IF(R$10="x",Toimenpiteet!$E$88,0))/(1+$C$13)^EQ$61</f>
        <v>26.9238644387821</v>
      </c>
      <c r="ER96" s="29">
        <f ca="1">IF(S$11="x",Toimenpiteet!$E$115,BR96*(CR96/1000)+(Satokasvi!$E$28-Satokasvi!$E$7)+IF(S$8="x",Toimenpiteet!$E$29,0)+IF(S$9="x",Toimenpiteet!$E$60,0)+IF(S$10="x",Toimenpiteet!$E$88,0))/(1+$C$13)^ER$61</f>
        <v>278.81386459775649</v>
      </c>
      <c r="ES96" s="29">
        <f ca="1">IF(T$11="x",Toimenpiteet!$E$115,BS96*(CS96/1000)+(Satokasvi!$E$28-Satokasvi!$E$7)+IF(T$8="x",Toimenpiteet!$E$29,0)+IF(T$9="x",Toimenpiteet!$E$60,0)+IF(T$10="x",Toimenpiteet!$E$88,0))/(1+$C$13)^ES$61</f>
        <v>171.07967149474192</v>
      </c>
      <c r="ET96" s="29">
        <f ca="1">IF(U$11="x",Toimenpiteet!$E$115,BT96*(CT96/1000)+(Satokasvi!$E$28-Satokasvi!$E$7)+IF(U$8="x",Toimenpiteet!$E$29,0)+IF(U$9="x",Toimenpiteet!$E$60,0)+IF(U$10="x",Toimenpiteet!$E$88,0))/(1+$C$13)^ET$61</f>
        <v>144.30173742995686</v>
      </c>
      <c r="EU96" s="29">
        <f ca="1">IF(V$11="x",Toimenpiteet!$E$115,BU96*(CU96/1000)+(Satokasvi!$E$28-Satokasvi!$E$7)+IF(V$8="x",Toimenpiteet!$E$29,0)+IF(V$9="x",Toimenpiteet!$E$60,0)+IF(V$10="x",Toimenpiteet!$E$88,0))/(1+$C$13)^EU$61</f>
        <v>195.63316617924312</v>
      </c>
      <c r="EV96" s="29">
        <f ca="1">IF(W$11="x",Toimenpiteet!$E$115,BV96*(CV96/1000)+(Satokasvi!$E$28-Satokasvi!$E$7)+IF(W$8="x",Toimenpiteet!$E$29,0)+IF(W$9="x",Toimenpiteet!$E$60,0)+IF(W$10="x",Toimenpiteet!$E$88,0))/(1+$C$13)^EV$61</f>
        <v>23.229816033582555</v>
      </c>
      <c r="EW96" s="29">
        <f ca="1">IF(X$11="x",Toimenpiteet!$E$115,BW96*(CW96/1000)+(Satokasvi!$E$28-Satokasvi!$E$7)+IF(X$8="x",Toimenpiteet!$E$29,0)+IF(X$9="x",Toimenpiteet!$E$60,0)+IF(X$10="x",Toimenpiteet!$E$88,0))/(1+$C$13)^EW$61</f>
        <v>169.43732195371811</v>
      </c>
      <c r="EX96" s="29">
        <f ca="1">IF(Y$11="x",Toimenpiteet!$E$115,BX96*(CX96/1000)+(Satokasvi!$E$28-Satokasvi!$E$7)+IF(Y$8="x",Toimenpiteet!$E$29,0)+IF(Y$9="x",Toimenpiteet!$E$60,0)+IF(Y$10="x",Toimenpiteet!$E$88,0))/(1+$C$13)^EX$61</f>
        <v>-115.47504946712741</v>
      </c>
      <c r="EY96" s="29">
        <f ca="1">IF(Z$11="x",Toimenpiteet!$E$115,BY96*(CY96/1000)+(Satokasvi!$E$28-Satokasvi!$E$7)+IF(Z$8="x",Toimenpiteet!$E$29,0)+IF(Z$9="x",Toimenpiteet!$E$60,0)+IF(Z$10="x",Toimenpiteet!$E$88,0))/(1+$C$13)^EY$61</f>
        <v>195.19498341803242</v>
      </c>
      <c r="EZ96" s="29">
        <f ca="1">IF(AA$11="x",Toimenpiteet!$E$115,BZ96*(CZ96/1000)+(Satokasvi!$E$28-Satokasvi!$E$7)+IF(AA$8="x",Toimenpiteet!$E$29,0)+IF(AA$9="x",Toimenpiteet!$E$60,0)+IF(AA$10="x",Toimenpiteet!$E$88,0))/(1+$C$13)^EZ$61</f>
        <v>183.12612619766867</v>
      </c>
      <c r="FA96" s="29"/>
      <c r="FB96" s="29">
        <f t="shared" ca="1" si="48"/>
        <v>406.72907459175741</v>
      </c>
      <c r="FC96" s="29">
        <f t="shared" ca="1" si="49"/>
        <v>847.62978390450212</v>
      </c>
      <c r="FD96" s="29">
        <f t="shared" ca="1" si="50"/>
        <v>1239.0245959087256</v>
      </c>
      <c r="FE96" s="29">
        <f t="shared" ca="1" si="51"/>
        <v>1767.5090864052477</v>
      </c>
      <c r="FF96" s="29">
        <f t="shared" ca="1" si="52"/>
        <v>1785.8100829747411</v>
      </c>
      <c r="FG96" s="29">
        <f t="shared" ca="1" si="53"/>
        <v>2080.1947802178333</v>
      </c>
      <c r="FH96" s="29">
        <f t="shared" ca="1" si="54"/>
        <v>2410.3327163295157</v>
      </c>
      <c r="FI96" s="29">
        <f t="shared" ca="1" si="55"/>
        <v>2714.4784537067849</v>
      </c>
      <c r="FJ96" s="29">
        <f t="shared" ca="1" si="56"/>
        <v>2970.9611193150272</v>
      </c>
      <c r="FK96" s="29">
        <f t="shared" ca="1" si="57"/>
        <v>2945.3255887160112</v>
      </c>
      <c r="FL96" s="29">
        <f t="shared" ca="1" si="58"/>
        <v>2978.5472821147723</v>
      </c>
      <c r="FM96" s="29">
        <f t="shared" ca="1" si="59"/>
        <v>3356.6010291144962</v>
      </c>
      <c r="FN96" s="29">
        <f t="shared" ca="1" si="60"/>
        <v>3382.3309388898797</v>
      </c>
      <c r="FO96" s="29">
        <f t="shared" ca="1" si="61"/>
        <v>3586.7354317564295</v>
      </c>
      <c r="FP96" s="29">
        <f t="shared" ca="1" si="62"/>
        <v>4017.9773736334951</v>
      </c>
      <c r="FQ96" s="29">
        <f t="shared" ca="1" si="63"/>
        <v>4019.7231932329055</v>
      </c>
      <c r="FR96" s="29">
        <f t="shared" ca="1" si="64"/>
        <v>4360.4871255875323</v>
      </c>
      <c r="FS96" s="29">
        <f t="shared" ca="1" si="65"/>
        <v>4557.6525173407017</v>
      </c>
      <c r="FT96" s="29">
        <f t="shared" ca="1" si="66"/>
        <v>4719.8280042010419</v>
      </c>
      <c r="FU96" s="29">
        <f t="shared" ca="1" si="67"/>
        <v>4951.8027350910215</v>
      </c>
      <c r="FV96" s="29">
        <f t="shared" ca="1" si="68"/>
        <v>4953.3154765646859</v>
      </c>
      <c r="FW96" s="29">
        <f t="shared" ca="1" si="69"/>
        <v>5151.8911121208166</v>
      </c>
      <c r="FX96" s="29">
        <f t="shared" ca="1" si="70"/>
        <v>4968.9753909376968</v>
      </c>
      <c r="FY96" s="29">
        <f t="shared" ca="1" si="71"/>
        <v>5203.7687961902648</v>
      </c>
      <c r="FZ96" s="29">
        <f t="shared" ca="1" si="72"/>
        <v>5423.1573126760713</v>
      </c>
      <c r="GA96" s="29"/>
      <c r="GB96" s="29">
        <f t="shared" ca="1" si="73"/>
        <v>327.7486734847264</v>
      </c>
      <c r="GC96" s="29">
        <f t="shared" ca="1" si="74"/>
        <v>683.25337775206663</v>
      </c>
      <c r="GD96" s="29">
        <f t="shared" ca="1" si="23"/>
        <v>1005.2735039071802</v>
      </c>
      <c r="GE96" s="29">
        <f t="shared" ca="1" si="24"/>
        <v>1431.3521351651852</v>
      </c>
      <c r="GF96" s="29">
        <f t="shared" ca="1" si="25"/>
        <v>1480.4580957180522</v>
      </c>
      <c r="GG96" s="29">
        <f t="shared" ca="1" si="26"/>
        <v>1734.2685797825175</v>
      </c>
      <c r="GH96" s="29">
        <f t="shared" ca="1" si="27"/>
        <v>2013.7194160631502</v>
      </c>
      <c r="GI96" s="29">
        <f t="shared" ca="1" si="28"/>
        <v>2272.8271169258242</v>
      </c>
      <c r="GJ96" s="29">
        <f t="shared" ca="1" si="29"/>
        <v>2495.4709094042055</v>
      </c>
      <c r="GK96" s="29">
        <f t="shared" ca="1" si="30"/>
        <v>2506.9623703194102</v>
      </c>
      <c r="GL96" s="29">
        <f t="shared" ca="1" si="31"/>
        <v>2561.4231163543336</v>
      </c>
      <c r="GM96" s="29">
        <f t="shared" ca="1" si="32"/>
        <v>2871.9875454283983</v>
      </c>
      <c r="GN96" s="29">
        <f t="shared" ca="1" si="33"/>
        <v>2919.1602866297817</v>
      </c>
      <c r="GO96" s="29">
        <f t="shared" ca="1" si="34"/>
        <v>3098.6658277593401</v>
      </c>
      <c r="GP96" s="29">
        <f t="shared" ca="1" si="35"/>
        <v>3446.4188889096295</v>
      </c>
      <c r="GQ96" s="29">
        <f t="shared" ca="1" si="36"/>
        <v>3473.3427533484114</v>
      </c>
      <c r="GR96" s="29">
        <f t="shared" ca="1" si="37"/>
        <v>3752.1566179461679</v>
      </c>
      <c r="GS96" s="29">
        <f t="shared" ca="1" si="38"/>
        <v>3923.2362894409098</v>
      </c>
      <c r="GT96" s="29">
        <f t="shared" ca="1" si="39"/>
        <v>4067.5380268708668</v>
      </c>
      <c r="GU96" s="29">
        <f t="shared" ca="1" si="40"/>
        <v>4263.1711930501097</v>
      </c>
      <c r="GV96" s="29">
        <f t="shared" ca="1" si="41"/>
        <v>4286.4010090836919</v>
      </c>
      <c r="GW96" s="29">
        <f t="shared" ca="1" si="42"/>
        <v>4455.8383310374102</v>
      </c>
      <c r="GX96" s="29">
        <f t="shared" ca="1" si="43"/>
        <v>4340.3632815702831</v>
      </c>
      <c r="GY96" s="29">
        <f t="shared" ca="1" si="44"/>
        <v>4535.5582649883154</v>
      </c>
      <c r="GZ96" s="29">
        <f t="shared" ca="1" si="45"/>
        <v>4718.6843911859842</v>
      </c>
      <c r="HA96" s="29"/>
      <c r="HB96" s="29">
        <f t="shared" ca="1" si="76"/>
        <v>2945.3255887160112</v>
      </c>
      <c r="HC96" s="29">
        <f t="shared" ca="1" si="75"/>
        <v>2506.9623703194102</v>
      </c>
      <c r="HD96" s="5"/>
      <c r="HE96" s="29">
        <f t="shared" si="83"/>
        <v>-0.3888888888888889</v>
      </c>
      <c r="HF96" s="29">
        <f>$HF$73</f>
        <v>3.333333333333334E-2</v>
      </c>
      <c r="HG96" s="14">
        <f>IF(C$11="x",0,Satokasvi!$H$6*(1+$HE96)*(1+_xlfn.XLOOKUP($HF96,$HF$67:$HF$76,HG$67:HG$76)))</f>
        <v>2146.0185185185192</v>
      </c>
      <c r="HH96" s="27">
        <f>IF(D$11="x",0,Satokasvi!$H$6*(1+$HE96)*(1+_xlfn.XLOOKUP($HF96,$HF$67:$HF$76,HH$67:HH$76)))</f>
        <v>2153.1481481481483</v>
      </c>
      <c r="HI96" s="27">
        <f>IF(E$11="x",0,Satokasvi!$H$6*(1+$HE96)*(1+_xlfn.XLOOKUP($HF96,$HF$67:$HF$76,HI$67:HI$76)))</f>
        <v>2160.2777777777778</v>
      </c>
      <c r="HJ96" s="27">
        <f>IF(F$11="x",0,Satokasvi!$H$6*(1+$HE96)*(1+_xlfn.XLOOKUP($HF96,$HF$67:$HF$76,HJ$67:HJ$76)))</f>
        <v>2167.4074074074078</v>
      </c>
      <c r="HK96" s="27">
        <f>IF(G$11="x",0,Satokasvi!$H$6*(1+$HE96)*(1+_xlfn.XLOOKUP($HF96,$HF$67:$HF$76,HK$67:HK$76)))</f>
        <v>2174.537037037037</v>
      </c>
      <c r="HL96" s="27">
        <f>IF(H$11="x",0,Satokasvi!$H$6*(1+$HE96)*(1+_xlfn.XLOOKUP($HF96,$HF$67:$HF$76,HL$67:HL$76)))</f>
        <v>2181.666666666667</v>
      </c>
      <c r="HM96" s="27">
        <f>IF(I$11="x",0,Satokasvi!$H$6*(1+$HE96)*(1+_xlfn.XLOOKUP($HF96,$HF$67:$HF$76,HM$67:HM$76)))</f>
        <v>2188.7962962962965</v>
      </c>
      <c r="HN96" s="27">
        <f>IF(J$11="x",0,Satokasvi!$H$6*(1+$HE96)*(1+_xlfn.XLOOKUP($HF96,$HF$67:$HF$76,HN$67:HN$76)))</f>
        <v>2195.9259259259261</v>
      </c>
      <c r="HO96" s="27">
        <f>IF(K$11="x",0,Satokasvi!$H$6*(1+$HE96)*(1+_xlfn.XLOOKUP($HF96,$HF$67:$HF$76,HO$67:HO$76)))</f>
        <v>2203.0555555555557</v>
      </c>
      <c r="HP96" s="27">
        <f>IF(L$11="x",0,Satokasvi!$H$6*(1+$HE96)*(1+_xlfn.XLOOKUP($HF96,$HF$67:$HF$76,HP$67:HP$76)))</f>
        <v>2210.1851851851857</v>
      </c>
      <c r="HQ96" s="27">
        <f>IF(M$11="x",0,Satokasvi!$H$6*(1+$HE96)*(1+_xlfn.XLOOKUP($HF96,$HF$67:$HF$76,HQ$67:HQ$76)))</f>
        <v>2210.1851851851857</v>
      </c>
      <c r="HR96" s="27">
        <f>IF(N$11="x",0,Satokasvi!$H$6*(1+$HE96)*(1+_xlfn.XLOOKUP($HF96,$HF$67:$HF$76,HR$67:HR$76)))</f>
        <v>2210.1851851851857</v>
      </c>
      <c r="HS96" s="27">
        <f>IF(O$11="x",0,Satokasvi!$H$6*(1+$HE96)*(1+_xlfn.XLOOKUP($HF96,$HF$67:$HF$76,HS$67:HS$76)))</f>
        <v>2210.1851851851857</v>
      </c>
      <c r="HT96" s="27">
        <f>IF(P$11="x",0,Satokasvi!$H$6*(1+$HE96)*(1+_xlfn.XLOOKUP($HF96,$HF$67:$HF$76,HT$67:HT$76)))</f>
        <v>2210.1851851851857</v>
      </c>
      <c r="HU96" s="27">
        <f>IF(Q$11="x",0,Satokasvi!$H$6*(1+$HE96)*(1+_xlfn.XLOOKUP($HF96,$HF$67:$HF$76,HU$67:HU$76)))</f>
        <v>2210.1851851851857</v>
      </c>
      <c r="HV96" s="27">
        <f>IF(R$11="x",0,Satokasvi!$H$6*(1+$HE96)*(1+_xlfn.XLOOKUP($HF96,$HF$67:$HF$76,HV$67:HV$76)))</f>
        <v>2210.1851851851857</v>
      </c>
      <c r="HW96" s="27">
        <f>IF(S$11="x",0,Satokasvi!$H$6*(1+$HE96)*(1+_xlfn.XLOOKUP($HF96,$HF$67:$HF$76,HW$67:HW$76)))</f>
        <v>2210.1851851851857</v>
      </c>
      <c r="HX96" s="27">
        <f>IF(T$11="x",0,Satokasvi!$H$6*(1+$HE96)*(1+_xlfn.XLOOKUP($HF96,$HF$67:$HF$76,HX$67:HX$76)))</f>
        <v>2210.1851851851857</v>
      </c>
      <c r="HY96" s="27">
        <f>IF(U$11="x",0,Satokasvi!$H$6*(1+$HE96)*(1+_xlfn.XLOOKUP($HF96,$HF$67:$HF$76,HY$67:HY$76)))</f>
        <v>2210.1851851851857</v>
      </c>
      <c r="HZ96" s="27">
        <f>IF(V$11="x",0,Satokasvi!$H$6*(1+$HE96)*(1+_xlfn.XLOOKUP($HF96,$HF$67:$HF$76,HZ$67:HZ$76)))</f>
        <v>2210.1851851851857</v>
      </c>
      <c r="IA96" s="27">
        <f>IF(W$11="x",0,Satokasvi!$H$6*(1+$HE96)*(1+_xlfn.XLOOKUP($HF96,$HF$67:$HF$76,IA$67:IA$76)))</f>
        <v>2210.1851851851857</v>
      </c>
      <c r="IB96" s="27">
        <f>IF(X$11="x",0,Satokasvi!$H$6*(1+$HE96)*(1+_xlfn.XLOOKUP($HF96,$HF$67:$HF$76,IB$67:IB$76)))</f>
        <v>2210.1851851851857</v>
      </c>
      <c r="IC96" s="27">
        <f>IF(Y$11="x",0,Satokasvi!$H$6*(1+$HE96)*(1+_xlfn.XLOOKUP($HF96,$HF$67:$HF$76,IC$67:IC$76)))</f>
        <v>2210.1851851851857</v>
      </c>
      <c r="ID96" s="27">
        <f>IF(Z$11="x",0,Satokasvi!$H$6*(1+$HE96)*(1+_xlfn.XLOOKUP($HF96,$HF$67:$HF$76,ID$67:ID$76)))</f>
        <v>2210.1851851851857</v>
      </c>
      <c r="IE96" s="27">
        <f>IF(AA$11="x",0,Satokasvi!$H$6*(1+$HE96)*(1+_xlfn.XLOOKUP($HF96,$HF$67:$HF$76,IE$67:IE$76)))</f>
        <v>2210.1851851851857</v>
      </c>
    </row>
    <row r="97" spans="2:239">
      <c r="B97" s="11">
        <f t="shared" ca="1" si="85"/>
        <v>0.15863720548758209</v>
      </c>
      <c r="C97" s="11">
        <f t="shared" ca="1" si="85"/>
        <v>0.19293537350500112</v>
      </c>
      <c r="D97" s="11">
        <f t="shared" ca="1" si="85"/>
        <v>0.95596820591840093</v>
      </c>
      <c r="E97" s="11">
        <f t="shared" ca="1" si="85"/>
        <v>0.66657841926747829</v>
      </c>
      <c r="F97" s="11">
        <f t="shared" ca="1" si="85"/>
        <v>0.65651003002045383</v>
      </c>
      <c r="G97" s="11">
        <f t="shared" ca="1" si="85"/>
        <v>0.28742576004997533</v>
      </c>
      <c r="H97" s="11">
        <f t="shared" ca="1" si="85"/>
        <v>0.48456075552656808</v>
      </c>
      <c r="I97" s="11">
        <f t="shared" ca="1" si="85"/>
        <v>0.44646283753941574</v>
      </c>
      <c r="J97" s="11">
        <f t="shared" ca="1" si="85"/>
        <v>0.91246254369802582</v>
      </c>
      <c r="K97" s="11">
        <f t="shared" ca="1" si="85"/>
        <v>0.49522628753984632</v>
      </c>
      <c r="L97" s="11">
        <f t="shared" ca="1" si="85"/>
        <v>1.2573010920087335E-2</v>
      </c>
      <c r="M97" s="11">
        <f t="shared" ca="1" si="85"/>
        <v>0.61481397921721237</v>
      </c>
      <c r="N97" s="11">
        <f t="shared" ca="1" si="85"/>
        <v>0.28556409288164908</v>
      </c>
      <c r="O97" s="11">
        <f t="shared" ca="1" si="85"/>
        <v>1.8628469569086814E-2</v>
      </c>
      <c r="P97" s="11">
        <f t="shared" ca="1" si="85"/>
        <v>0.76761824870844508</v>
      </c>
      <c r="Q97" s="11">
        <f t="shared" ca="1" si="85"/>
        <v>0.51138131076121895</v>
      </c>
      <c r="R97" s="11">
        <f t="shared" ca="1" si="84"/>
        <v>0.14826706029168868</v>
      </c>
      <c r="S97" s="11">
        <f t="shared" ca="1" si="84"/>
        <v>5.22325291616349E-2</v>
      </c>
      <c r="T97" s="11">
        <f t="shared" ca="1" si="80"/>
        <v>0.60649022668152208</v>
      </c>
      <c r="U97" s="11">
        <f t="shared" ca="1" si="80"/>
        <v>0.95169262864813675</v>
      </c>
      <c r="V97" s="11">
        <f t="shared" ca="1" si="80"/>
        <v>0.8612815611336776</v>
      </c>
      <c r="W97" s="11">
        <f t="shared" ca="1" si="80"/>
        <v>0.35421693671260657</v>
      </c>
      <c r="X97" s="11">
        <f t="shared" ca="1" si="80"/>
        <v>0.4987311365316377</v>
      </c>
      <c r="Y97" s="11">
        <f t="shared" ca="1" si="80"/>
        <v>0.10790193974513629</v>
      </c>
      <c r="Z97" s="11">
        <f t="shared" ca="1" si="80"/>
        <v>0.8786291649106287</v>
      </c>
      <c r="AB97" s="5">
        <f ca="1">_xlfn.NORM.INV(B97,Satokasvi!$H$8,Satokasvi!$I$8)*_xlfn.BINOM.INV(1,(1-Satokasvi!$H$15),B97)</f>
        <v>3249.9813519620275</v>
      </c>
      <c r="AC97" s="5">
        <f ca="1">_xlfn.NORM.INV(C97,Satokasvi!$H$8,Satokasvi!$I$8)*_xlfn.BINOM.INV(1,(1-Satokasvi!$H$15),C97)</f>
        <v>3283.2174827499821</v>
      </c>
      <c r="AD97" s="5">
        <f ca="1">_xlfn.NORM.INV(D97,Satokasvi!$H$8,Satokasvi!$I$8)*_xlfn.BINOM.INV(1,(1-Satokasvi!$H$15),D97)</f>
        <v>3926.4254851678784</v>
      </c>
      <c r="AE97" s="5">
        <f ca="1">_xlfn.NORM.INV(E97,Satokasvi!$H$8,Satokasvi!$I$8)*_xlfn.BINOM.INV(1,(1-Satokasvi!$H$15),E97)</f>
        <v>3607.6211518024206</v>
      </c>
      <c r="AF97" s="5">
        <f ca="1">_xlfn.NORM.INV(F97,Satokasvi!$H$8,Satokasvi!$I$8)*_xlfn.BINOM.INV(1,(1-Satokasvi!$H$15),F97)</f>
        <v>3600.739222104663</v>
      </c>
      <c r="AG97" s="5">
        <f ca="1">_xlfn.NORM.INV(G97,Satokasvi!$H$8,Satokasvi!$I$8)*_xlfn.BINOM.INV(1,(1-Satokasvi!$H$15),G97)</f>
        <v>3359.7697964553363</v>
      </c>
      <c r="AH97" s="5">
        <f ca="1">_xlfn.NORM.INV(H97,Satokasvi!$H$8,Satokasvi!$I$8)*_xlfn.BINOM.INV(1,(1-Satokasvi!$H$15),H97)</f>
        <v>3490.3224719404006</v>
      </c>
      <c r="AI97" s="5">
        <f ca="1">_xlfn.NORM.INV(I97,Satokasvi!$H$8,Satokasvi!$I$8)*_xlfn.BINOM.INV(1,(1-Satokasvi!$H$15),I97)</f>
        <v>3466.3492201333556</v>
      </c>
      <c r="AJ97" s="5">
        <f ca="1">_xlfn.NORM.INV(J97,Satokasvi!$H$8,Satokasvi!$I$8)*_xlfn.BINOM.INV(1,(1-Satokasvi!$H$15),J97)</f>
        <v>3839.0190593519433</v>
      </c>
      <c r="AK97" s="5">
        <f ca="1">_xlfn.NORM.INV(K97,Satokasvi!$H$8,Satokasvi!$I$8)*_xlfn.BINOM.INV(1,(1-Satokasvi!$H$15),K97)</f>
        <v>3497.0084479511797</v>
      </c>
      <c r="AL97" s="5">
        <f ca="1">_xlfn.NORM.INV(L97,Satokasvi!$H$8,Satokasvi!$I$8)*_xlfn.BINOM.INV(1,(1-Satokasvi!$H$15),L97)</f>
        <v>0</v>
      </c>
      <c r="AM97" s="5">
        <f ca="1">_xlfn.NORM.INV(M97,Satokasvi!$H$8,Satokasvi!$I$8)*_xlfn.BINOM.INV(1,(1-Satokasvi!$H$15),M97)</f>
        <v>3572.9720710217694</v>
      </c>
      <c r="AN97" s="5">
        <f ca="1">_xlfn.NORM.INV(N97,Satokasvi!$H$8,Satokasvi!$I$8)*_xlfn.BINOM.INV(1,(1-Satokasvi!$H$15),N97)</f>
        <v>3358.4023140970294</v>
      </c>
      <c r="AO97" s="5">
        <f ca="1">_xlfn.NORM.INV(O97,Satokasvi!$H$8,Satokasvi!$I$8)*_xlfn.BINOM.INV(1,(1-Satokasvi!$H$15),O97)</f>
        <v>0</v>
      </c>
      <c r="AP97" s="5">
        <f ca="1">_xlfn.NORM.INV(P97,Satokasvi!$H$8,Satokasvi!$I$8)*_xlfn.BINOM.INV(1,(1-Satokasvi!$H$15),P97)</f>
        <v>3682.7564056499418</v>
      </c>
      <c r="AQ97" s="5">
        <f ca="1">_xlfn.NORM.INV(Q97,Satokasvi!$H$8,Satokasvi!$I$8)*_xlfn.BINOM.INV(1,(1-Satokasvi!$H$15),Q97)</f>
        <v>3507.1331465801177</v>
      </c>
      <c r="AR97" s="5">
        <f ca="1">_xlfn.NORM.INV(R97,Satokasvi!$H$8,Satokasvi!$I$8)*_xlfn.BINOM.INV(1,(1-Satokasvi!$H$15),R97)</f>
        <v>3239.0263304061004</v>
      </c>
      <c r="AS97" s="5">
        <f ca="1">_xlfn.NORM.INV(S97,Satokasvi!$H$8,Satokasvi!$I$8)*_xlfn.BINOM.INV(1,(1-Satokasvi!$H$15),S97)</f>
        <v>3094.1045101751643</v>
      </c>
      <c r="AT97" s="5">
        <f ca="1">_xlfn.NORM.INV(T97,Satokasvi!$H$8,Satokasvi!$I$8)*_xlfn.BINOM.INV(1,(1-Satokasvi!$H$15),T97)</f>
        <v>3567.5457252731489</v>
      </c>
      <c r="AU97" s="5">
        <f ca="1">_xlfn.NORM.INV(U97,Satokasvi!$H$8,Satokasvi!$I$8)*_xlfn.BINOM.INV(1,(1-Satokasvi!$H$15),U97)</f>
        <v>3915.3729147928279</v>
      </c>
      <c r="AV97" s="5">
        <f ca="1">_xlfn.NORM.INV(V97,Satokasvi!$H$8,Satokasvi!$I$8)*_xlfn.BINOM.INV(1,(1-Satokasvi!$H$15),V97)</f>
        <v>3771.5237988934764</v>
      </c>
      <c r="AW97" s="5">
        <f ca="1">_xlfn.NORM.INV(W97,Satokasvi!$H$8,Satokasvi!$I$8)*_xlfn.BINOM.INV(1,(1-Satokasvi!$H$15),W97)</f>
        <v>3406.509931945835</v>
      </c>
      <c r="AX97" s="5">
        <f ca="1">_xlfn.NORM.INV(X97,Satokasvi!$H$8,Satokasvi!$I$8)*_xlfn.BINOM.INV(1,(1-Satokasvi!$H$15),X97)</f>
        <v>3499.2048563977719</v>
      </c>
      <c r="AY97" s="5">
        <f ca="1">_xlfn.NORM.INV(Y97,Satokasvi!$H$8,Satokasvi!$I$8)*_xlfn.BINOM.INV(1,(1-Satokasvi!$H$15),Y97)</f>
        <v>3190.5592014753229</v>
      </c>
      <c r="AZ97" s="5">
        <f ca="1">_xlfn.NORM.INV(Z97,Satokasvi!$H$8,Satokasvi!$I$8)*_xlfn.BINOM.INV(1,(1-Satokasvi!$H$15),Z97)</f>
        <v>3792.0403481905601</v>
      </c>
      <c r="BB97" s="5">
        <f ca="1">IF(C$11="x",0,_xlfn.NORM.INV(B97,Satokasvi!$H$8,Satokasvi!$I$8)*IF(C$8="x",(1+Toimenpiteet!$C$7),1)*IF(C$9="x",(1+Toimenpiteet!$C$34),1)*(1+C$30)*_xlfn.BINOM.INV(1,(1-(Satokasvi!$H$15*(1+C$41))),B97))</f>
        <v>2356.3664794265487</v>
      </c>
      <c r="BC97" s="5">
        <f ca="1">IF(D$11="x",0,_xlfn.NORM.INV(C97,Satokasvi!$H$8,Satokasvi!$I$8)*IF(D$8="x",(1+Toimenpiteet!$C$7),1)*IF(D$9="x",(1+Toimenpiteet!$C$34),1)*(1+D$30)*_xlfn.BINOM.INV(1,(1-(Satokasvi!$H$15*(1+D$41))),C97))</f>
        <v>2397.0114198061069</v>
      </c>
      <c r="BD97" s="5">
        <f ca="1">IF(E$11="x",0,_xlfn.NORM.INV(D97,Satokasvi!$H$8,Satokasvi!$I$8)*IF(E$8="x",(1+Toimenpiteet!$C$7),1)*IF(E$9="x",(1+Toimenpiteet!$C$34),1)*(1+E$30)*_xlfn.BINOM.INV(1,(1-(Satokasvi!$H$15*(1+E$41))),D97))</f>
        <v>2886.3939026566109</v>
      </c>
      <c r="BE97" s="5">
        <f ca="1">IF(F$11="x",0,_xlfn.NORM.INV(E97,Satokasvi!$H$8,Satokasvi!$I$8)*IF(F$8="x",(1+Toimenpiteet!$C$7),1)*IF(F$9="x",(1+Toimenpiteet!$C$34),1)*(1+F$30)*_xlfn.BINOM.INV(1,(1-(Satokasvi!$H$15*(1+F$41))),E97))</f>
        <v>2670.2168717180798</v>
      </c>
      <c r="BF97" s="5">
        <f ca="1">IF(G$11="x",0,_xlfn.NORM.INV(F97,Satokasvi!$H$8,Satokasvi!$I$8)*IF(G$8="x",(1+Toimenpiteet!$C$7),1)*IF(G$9="x",(1+Toimenpiteet!$C$34),1)*(1+G$30)*_xlfn.BINOM.INV(1,(1-(Satokasvi!$H$15*(1+G$41))),F97))</f>
        <v>2683.2708683123947</v>
      </c>
      <c r="BG97" s="5">
        <f ca="1">IF(H$11="x",0,_xlfn.NORM.INV(G97,Satokasvi!$H$8,Satokasvi!$I$8)*IF(H$8="x",(1+Toimenpiteet!$C$7),1)*IF(H$9="x",(1+Toimenpiteet!$C$34),1)*(1+H$30)*_xlfn.BINOM.INV(1,(1-(Satokasvi!$H$15*(1+H$41))),G97))</f>
        <v>2503.7004523185169</v>
      </c>
      <c r="BH97" s="5">
        <f ca="1">IF(I$11="x",0,_xlfn.NORM.INV(H97,Satokasvi!$H$8,Satokasvi!$I$8)*IF(I$8="x",(1+Toimenpiteet!$C$7),1)*IF(I$9="x",(1+Toimenpiteet!$C$34),1)*(1+I$30)*_xlfn.BINOM.INV(1,(1-(Satokasvi!$H$15*(1+I$41))),H97))</f>
        <v>2600.9883060899865</v>
      </c>
      <c r="BI97" s="5">
        <f ca="1">IF(J$11="x",0,_xlfn.NORM.INV(I97,Satokasvi!$H$8,Satokasvi!$I$8)*IF(J$8="x",(1+Toimenpiteet!$C$7),1)*IF(J$9="x",(1+Toimenpiteet!$C$34),1)*(1+J$30)*_xlfn.BINOM.INV(1,(1-(Satokasvi!$H$15*(1+J$41))),I97))</f>
        <v>2583.1234388433768</v>
      </c>
      <c r="BJ97" s="5">
        <f ca="1">IF(K$11="x",0,_xlfn.NORM.INV(J97,Satokasvi!$H$8,Satokasvi!$I$8)*IF(K$8="x",(1+Toimenpiteet!$C$7),1)*IF(K$9="x",(1+Toimenpiteet!$C$34),1)*(1+K$30)*_xlfn.BINOM.INV(1,(1-(Satokasvi!$H$15*(1+K$41))),J97))</f>
        <v>2860.837003029068</v>
      </c>
      <c r="BK97" s="5">
        <f ca="1">IF(L$11="x",0,_xlfn.NORM.INV(K97,Satokasvi!$H$8,Satokasvi!$I$8)*IF(L$8="x",(1+Toimenpiteet!$C$7),1)*IF(L$9="x",(1+Toimenpiteet!$C$34),1)*(1+L$30)*_xlfn.BINOM.INV(1,(1-(Satokasvi!$H$15*(1+L$41))),K97))</f>
        <v>2605.9706954132189</v>
      </c>
      <c r="BL97" s="5">
        <f ca="1">IF(M$11="x",0,_xlfn.NORM.INV(L97,Satokasvi!$H$8,Satokasvi!$I$8)*IF(M$8="x",(1+Toimenpiteet!$C$7),1)*IF(M$9="x",(1+Toimenpiteet!$C$34),1)*(1+M$30)*_xlfn.BINOM.INV(1,(1-(Satokasvi!$H$15*(1+M$41))),L97))</f>
        <v>0</v>
      </c>
      <c r="BM97" s="5">
        <f ca="1">IF(N$11="x",0,_xlfn.NORM.INV(M97,Satokasvi!$H$8,Satokasvi!$I$8)*IF(N$8="x",(1+Toimenpiteet!$C$7),1)*IF(N$9="x",(1+Toimenpiteet!$C$34),1)*(1+N$30)*_xlfn.BINOM.INV(1,(1-(Satokasvi!$H$15*(1+N$41))),M97))</f>
        <v>2662.5787873254226</v>
      </c>
      <c r="BN97" s="5">
        <f ca="1">IF(O$11="x",0,_xlfn.NORM.INV(N97,Satokasvi!$H$8,Satokasvi!$I$8)*IF(O$8="x",(1+Toimenpiteet!$C$7),1)*IF(O$9="x",(1+Toimenpiteet!$C$34),1)*(1+O$30)*_xlfn.BINOM.INV(1,(1-(Satokasvi!$H$15*(1+O$41))),N97))</f>
        <v>2502.6814044651064</v>
      </c>
      <c r="BO97" s="5">
        <f ca="1">IF(P$11="x",0,_xlfn.NORM.INV(O97,Satokasvi!$H$8,Satokasvi!$I$8)*IF(P$8="x",(1+Toimenpiteet!$C$7),1)*IF(P$9="x",(1+Toimenpiteet!$C$34),1)*(1+P$30)*_xlfn.BINOM.INV(1,(1-(Satokasvi!$H$15*(1+P$41))),O97))</f>
        <v>0</v>
      </c>
      <c r="BP97" s="5">
        <f ca="1">IF(Q$11="x",0,_xlfn.NORM.INV(P97,Satokasvi!$H$8,Satokasvi!$I$8)*IF(Q$8="x",(1+Toimenpiteet!$C$7),1)*IF(Q$9="x",(1+Toimenpiteet!$C$34),1)*(1+Q$30)*_xlfn.BINOM.INV(1,(1-(Satokasvi!$H$15*(1+Q$41))),P97))</f>
        <v>2744.3900734903368</v>
      </c>
      <c r="BQ97" s="5">
        <f ca="1">IF(R$11="x",0,_xlfn.NORM.INV(Q97,Satokasvi!$H$8,Satokasvi!$I$8)*IF(R$8="x",(1+Toimenpiteet!$C$7),1)*IF(R$9="x",(1+Toimenpiteet!$C$34),1)*(1+R$30)*_xlfn.BINOM.INV(1,(1-(Satokasvi!$H$15*(1+R$41))),Q97))</f>
        <v>2613.5156208315034</v>
      </c>
      <c r="BR97" s="5">
        <f ca="1">IF(S$11="x",0,_xlfn.NORM.INV(R97,Satokasvi!$H$8,Satokasvi!$I$8)*IF(S$8="x",(1+Toimenpiteet!$C$7),1)*IF(S$9="x",(1+Toimenpiteet!$C$34),1)*(1+S$30)*_xlfn.BINOM.INV(1,(1-(Satokasvi!$H$15*(1+S$41))),R97))</f>
        <v>2413.7224214186258</v>
      </c>
      <c r="BS97" s="5">
        <f ca="1">IF(T$11="x",0,_xlfn.NORM.INV(S97,Satokasvi!$H$8,Satokasvi!$I$8)*IF(T$8="x",(1+Toimenpiteet!$C$7),1)*IF(T$9="x",(1+Toimenpiteet!$C$34),1)*(1+T$30)*_xlfn.BINOM.INV(1,(1-(Satokasvi!$H$15*(1+T$41))),S97))</f>
        <v>2305.7266809825323</v>
      </c>
      <c r="BT97" s="5">
        <f ca="1">IF(U$11="x",0,_xlfn.NORM.INV(T97,Satokasvi!$H$8,Satokasvi!$I$8)*IF(U$8="x",(1+Toimenpiteet!$C$7),1)*IF(U$9="x",(1+Toimenpiteet!$C$34),1)*(1+U$30)*_xlfn.BINOM.INV(1,(1-(Satokasvi!$H$15*(1+U$41))),T97))</f>
        <v>2658.5350744735506</v>
      </c>
      <c r="BU97" s="5">
        <f ca="1">IF(V$11="x",0,_xlfn.NORM.INV(U97,Satokasvi!$H$8,Satokasvi!$I$8)*IF(V$8="x",(1+Toimenpiteet!$C$7),1)*IF(V$9="x",(1+Toimenpiteet!$C$34),1)*(1+V$30)*_xlfn.BINOM.INV(1,(1-(Satokasvi!$H$15*(1+V$41))),U97))</f>
        <v>2917.7358961036152</v>
      </c>
      <c r="BV97" s="5">
        <f ca="1">IF(W$11="x",0,_xlfn.NORM.INV(V97,Satokasvi!$H$8,Satokasvi!$I$8)*IF(W$8="x",(1+Toimenpiteet!$C$7),1)*IF(W$9="x",(1+Toimenpiteet!$C$34),1)*(1+W$30)*_xlfn.BINOM.INV(1,(1-(Satokasvi!$H$15*(1+W$41))),V97))</f>
        <v>2810.5395349354189</v>
      </c>
      <c r="BW97" s="5">
        <f ca="1">IF(X$11="x",0,_xlfn.NORM.INV(W97,Satokasvi!$H$8,Satokasvi!$I$8)*IF(X$8="x",(1+Toimenpiteet!$C$7),1)*IF(X$9="x",(1+Toimenpiteet!$C$34),1)*(1+X$30)*_xlfn.BINOM.INV(1,(1-(Satokasvi!$H$15*(1+X$41))),W97))</f>
        <v>2538.5312012860363</v>
      </c>
      <c r="BX97" s="5">
        <f ca="1">IF(Y$11="x",0,_xlfn.NORM.INV(X97,Satokasvi!$H$8,Satokasvi!$I$8)*IF(Y$8="x",(1+Toimenpiteet!$C$7),1)*IF(Y$9="x",(1+Toimenpiteet!$C$34),1)*(1+Y$30)*_xlfn.BINOM.INV(1,(1-(Satokasvi!$H$15*(1+Y$41))),X97))</f>
        <v>2607.6074589876193</v>
      </c>
      <c r="BY97" s="5">
        <f ca="1">IF(Z$11="x",0,_xlfn.NORM.INV(Y97,Satokasvi!$H$8,Satokasvi!$I$8)*IF(Z$8="x",(1+Toimenpiteet!$C$7),1)*IF(Z$9="x",(1+Toimenpiteet!$C$34),1)*(1+Z$30)*_xlfn.BINOM.INV(1,(1-(Satokasvi!$H$15*(1+Z$41))),Y97))</f>
        <v>2377.604716939411</v>
      </c>
      <c r="BZ97" s="5">
        <f ca="1">IF(AA$11="x",0,_xlfn.NORM.INV(Z97,Satokasvi!$H$8,Satokasvi!$I$8)*IF(AA$8="x",(1+Toimenpiteet!$C$7),1)*IF(AA$9="x",(1+Toimenpiteet!$C$34),1)*(1+AA$30)*_xlfn.BINOM.INV(1,(1-(Satokasvi!$H$15*(1+AA$41))),Z97))</f>
        <v>2825.8284674716056</v>
      </c>
      <c r="CB97" s="27">
        <f ca="1">_xlfn.NORM.INV(RAND(),Satokasvi!$H$13,Satokasvi!$I$13)</f>
        <v>217.83832712843326</v>
      </c>
      <c r="CC97" s="27">
        <f ca="1">_xlfn.NORM.INV(RAND(),Satokasvi!$H$13,Satokasvi!$I$13)</f>
        <v>261.37571821717364</v>
      </c>
      <c r="CD97" s="27">
        <f ca="1">_xlfn.NORM.INV(RAND(),Satokasvi!$H$13,Satokasvi!$I$13)</f>
        <v>154.37830006540869</v>
      </c>
      <c r="CE97" s="27">
        <f ca="1">_xlfn.NORM.INV(RAND(),Satokasvi!$H$13,Satokasvi!$I$13)</f>
        <v>191.74587701738116</v>
      </c>
      <c r="CF97" s="27">
        <f ca="1">_xlfn.NORM.INV(RAND(),Satokasvi!$H$13,Satokasvi!$I$13)</f>
        <v>75.465673702522167</v>
      </c>
      <c r="CG97" s="27">
        <f ca="1">_xlfn.NORM.INV(RAND(),Satokasvi!$H$13,Satokasvi!$I$13)</f>
        <v>102.04574062382451</v>
      </c>
      <c r="CH97" s="27">
        <f ca="1">_xlfn.NORM.INV(RAND(),Satokasvi!$H$13,Satokasvi!$I$13)</f>
        <v>224.36892638533686</v>
      </c>
      <c r="CI97" s="27">
        <f ca="1">_xlfn.NORM.INV(RAND(),Satokasvi!$H$13,Satokasvi!$I$13)</f>
        <v>215.51599581261124</v>
      </c>
      <c r="CJ97" s="27">
        <f ca="1">_xlfn.NORM.INV(RAND(),Satokasvi!$H$13,Satokasvi!$I$13)</f>
        <v>244.57142118537988</v>
      </c>
      <c r="CK97" s="27">
        <f ca="1">_xlfn.NORM.INV(RAND(),Satokasvi!$H$13,Satokasvi!$I$13)</f>
        <v>143.07263375196868</v>
      </c>
      <c r="CL97" s="27">
        <f ca="1">_xlfn.NORM.INV(RAND(),Satokasvi!$H$13,Satokasvi!$I$13)</f>
        <v>199.30115284306282</v>
      </c>
      <c r="CM97" s="27">
        <f ca="1">_xlfn.NORM.INV(RAND(),Satokasvi!$H$13,Satokasvi!$I$13)</f>
        <v>130.52558806581459</v>
      </c>
      <c r="CN97" s="27">
        <f ca="1">_xlfn.NORM.INV(RAND(),Satokasvi!$H$13,Satokasvi!$I$13)</f>
        <v>238.70521226479522</v>
      </c>
      <c r="CO97" s="27">
        <f ca="1">_xlfn.NORM.INV(RAND(),Satokasvi!$H$13,Satokasvi!$I$13)</f>
        <v>212.70295453840674</v>
      </c>
      <c r="CP97" s="27">
        <f ca="1">_xlfn.NORM.INV(RAND(),Satokasvi!$H$13,Satokasvi!$I$13)</f>
        <v>199.03889391955732</v>
      </c>
      <c r="CQ97" s="27">
        <f ca="1">_xlfn.NORM.INV(RAND(),Satokasvi!$H$13,Satokasvi!$I$13)</f>
        <v>247.61993584034101</v>
      </c>
      <c r="CR97" s="27">
        <f ca="1">_xlfn.NORM.INV(RAND(),Satokasvi!$H$13,Satokasvi!$I$13)</f>
        <v>231.68955402856776</v>
      </c>
      <c r="CS97" s="27">
        <f ca="1">_xlfn.NORM.INV(RAND(),Satokasvi!$H$13,Satokasvi!$I$13)</f>
        <v>224.69624750916222</v>
      </c>
      <c r="CT97" s="27">
        <f ca="1">_xlfn.NORM.INV(RAND(),Satokasvi!$H$13,Satokasvi!$I$13)</f>
        <v>208.15026794364505</v>
      </c>
      <c r="CU97" s="27">
        <f ca="1">_xlfn.NORM.INV(RAND(),Satokasvi!$H$13,Satokasvi!$I$13)</f>
        <v>214.19763180417132</v>
      </c>
      <c r="CV97" s="27">
        <f ca="1">_xlfn.NORM.INV(RAND(),Satokasvi!$H$13,Satokasvi!$I$13)</f>
        <v>242.62400263035124</v>
      </c>
      <c r="CW97" s="27">
        <f ca="1">_xlfn.NORM.INV(RAND(),Satokasvi!$H$13,Satokasvi!$I$13)</f>
        <v>158.73030698943904</v>
      </c>
      <c r="CX97" s="27">
        <f ca="1">_xlfn.NORM.INV(RAND(),Satokasvi!$H$13,Satokasvi!$I$13)</f>
        <v>196.21491042445476</v>
      </c>
      <c r="CY97" s="27">
        <f ca="1">_xlfn.NORM.INV(RAND(),Satokasvi!$H$13,Satokasvi!$I$13)</f>
        <v>211.23264934755696</v>
      </c>
      <c r="CZ97" s="27">
        <f ca="1">_xlfn.NORM.INV(RAND(),Satokasvi!$H$13,Satokasvi!$I$13)</f>
        <v>277.3834855489855</v>
      </c>
      <c r="DB97" s="29">
        <f ca="1">(AB97*(CB97/1000)+(Satokasvi!$E$28-Satokasvi!$E$7))/(1+$C$13)^DB$61</f>
        <v>336.86456399030288</v>
      </c>
      <c r="DC97" s="29">
        <f ca="1">(AC97*(CC97/1000)+(Satokasvi!$E$28-Satokasvi!$E$7))/(1+$C$13)^DC$61</f>
        <v>468.61469282397735</v>
      </c>
      <c r="DD97" s="29">
        <f ca="1">(AD97*(CD97/1000)+(Satokasvi!$E$28-Satokasvi!$E$7))/(1+$C$13)^DD$61</f>
        <v>224.3514544197358</v>
      </c>
      <c r="DE97" s="29">
        <f ca="1">(AE97*(CE97/1000)+(Satokasvi!$E$28-Satokasvi!$E$7))/(1+$C$13)^DE$61</f>
        <v>293.86396513307608</v>
      </c>
      <c r="DF97" s="29">
        <f ca="1">(AF97*(CF97/1000)+(Satokasvi!$E$28-Satokasvi!$E$7))/(1+$C$13)^DF$61</f>
        <v>-77.003178761397081</v>
      </c>
      <c r="DG97" s="29">
        <f ca="1">(AG97*(CG97/1000)+(Satokasvi!$E$28-Satokasvi!$E$7))/(1+$C$13)^DG$61</f>
        <v>-15.200174102858712</v>
      </c>
      <c r="DH97" s="29">
        <f ca="1">(AH97*(CH97/1000)+(Satokasvi!$E$28-Satokasvi!$E$7))/(1+$C$13)^DH$61</f>
        <v>343.22211214892184</v>
      </c>
      <c r="DI97" s="29">
        <f ca="1">(AI97*(CI97/1000)+(Satokasvi!$E$28-Satokasvi!$E$7))/(1+$C$13)^DI$61</f>
        <v>304.75435888762581</v>
      </c>
      <c r="DJ97" s="29">
        <f ca="1">(AJ97*(CJ97/1000)+(Satokasvi!$E$28-Satokasvi!$E$7))/(1+$C$13)^DJ$61</f>
        <v>442.92322563482156</v>
      </c>
      <c r="DK97" s="29">
        <f ca="1">(AK97*(CK97/1000)+(Satokasvi!$E$28-Satokasvi!$E$7))/(1+$C$13)^DK$61</f>
        <v>103.6717842290572</v>
      </c>
      <c r="DL97" s="29">
        <f ca="1">(AL97*(CL97/1000)+(Satokasvi!$E$28-Satokasvi!$E$7))/(1+$C$13)^DL$61</f>
        <v>-260.79408085215317</v>
      </c>
      <c r="DM97" s="29">
        <f ca="1">(AM97*(CM97/1000)+(Satokasvi!$E$28-Satokasvi!$E$7))/(1+$C$13)^DM$61</f>
        <v>73.900386582996063</v>
      </c>
      <c r="DN97" s="29">
        <f ca="1">(AN97*(CN97/1000)+(Satokasvi!$E$28-Satokasvi!$E$7))/(1+$C$13)^DN$61</f>
        <v>300.07355855752729</v>
      </c>
      <c r="DO97" s="29">
        <f ca="1">(AO97*(CO97/1000)+(Satokasvi!$E$28-Satokasvi!$E$7))/(1+$C$13)^DO$61</f>
        <v>-238.66352790052156</v>
      </c>
      <c r="DP97" s="29">
        <f ca="1">(AP97*(CP97/1000)+(Satokasvi!$E$28-Satokasvi!$E$7))/(1+$C$13)^DP$61</f>
        <v>238.7801937266436</v>
      </c>
      <c r="DQ97" s="29">
        <f ca="1">(AQ97*(CQ97/1000)+(Satokasvi!$E$28-Satokasvi!$E$7))/(1+$C$13)^DQ$61</f>
        <v>316.21739177707866</v>
      </c>
      <c r="DR97" s="29">
        <f ca="1">(AR97*(CR97/1000)+(Satokasvi!$E$28-Satokasvi!$E$7))/(1+$C$13)^DR$61</f>
        <v>235.62278722770202</v>
      </c>
      <c r="DS97" s="29">
        <f ca="1">(AS97*(CS97/1000)+(Satokasvi!$E$28-Satokasvi!$E$7))/(1+$C$13)^DS$61</f>
        <v>196.32705710855222</v>
      </c>
      <c r="DT97" s="29">
        <f ca="1">(AT97*(CT97/1000)+(Satokasvi!$E$28-Satokasvi!$E$7))/(1+$C$13)^DT$61</f>
        <v>217.6129349238314</v>
      </c>
      <c r="DU97" s="29">
        <f ca="1">(AU97*(CU97/1000)+(Satokasvi!$E$28-Satokasvi!$E$7))/(1+$C$13)^DU$61</f>
        <v>264.47075728768704</v>
      </c>
      <c r="DV97" s="29">
        <f ca="1">(AV97*(CV97/1000)+(Satokasvi!$E$28-Satokasvi!$E$7))/(1+$C$13)^DV$61</f>
        <v>297.83573447403779</v>
      </c>
      <c r="DW97" s="29">
        <f ca="1">(AW97*(CW97/1000)+(Satokasvi!$E$28-Satokasvi!$E$7))/(1+$C$13)^DW$61</f>
        <v>93.792624359029688</v>
      </c>
      <c r="DX97" s="29">
        <f ca="1">(AX97*(CX97/1000)+(Satokasvi!$E$28-Satokasvi!$E$7))/(1+$C$13)^DX$61</f>
        <v>164.97689136973395</v>
      </c>
      <c r="DY97" s="29">
        <f ca="1">(AY97*(CY97/1000)+(Satokasvi!$E$28-Satokasvi!$E$7))/(1+$C$13)^DY$61</f>
        <v>153.95079709906389</v>
      </c>
      <c r="DZ97" s="29">
        <f ca="1">(AZ97*(CZ97/1000)+(Satokasvi!$E$28-Satokasvi!$E$7))/(1+$C$13)^DZ$61</f>
        <v>329.95350621428111</v>
      </c>
      <c r="EB97" s="29">
        <f ca="1">IF(C$11="x",Toimenpiteet!$E$115,BB97*(CB97/1000)+(Satokasvi!$E$28-Satokasvi!$E$7)+IF(C$8="x",Toimenpiteet!$E$29,0)+IF(C$9="x",Toimenpiteet!$E$60,0)+IF(C$10="x",Toimenpiteet!$E$88,0))/(1+$C$13)^EB$61</f>
        <v>277.09410871824764</v>
      </c>
      <c r="EC97" s="29">
        <f ca="1">IF(D$11="x",Toimenpiteet!$E$115,BC97*(CC97/1000)+(Satokasvi!$E$28-Satokasvi!$E$7)+IF(D$8="x",Toimenpiteet!$E$29,0)+IF(D$9="x",Toimenpiteet!$E$60,0)+IF(D$10="x",Toimenpiteet!$E$88,0))/(1+$C$13)^EC$61</f>
        <v>375.73812934922086</v>
      </c>
      <c r="ED97" s="29">
        <f ca="1">IF(E$11="x",Toimenpiteet!$E$115,BD97*(CD97/1000)+(Satokasvi!$E$28-Satokasvi!$E$7)+IF(E$8="x",Toimenpiteet!$E$29,0)+IF(E$9="x",Toimenpiteet!$E$60,0)+IF(E$10="x",Toimenpiteet!$E$88,0))/(1+$C$13)^ED$61</f>
        <v>199.22321312760494</v>
      </c>
      <c r="EE97" s="29">
        <f ca="1">IF(F$11="x",Toimenpiteet!$E$115,BE97*(CE97/1000)+(Satokasvi!$E$28-Satokasvi!$E$7)+IF(F$8="x",Toimenpiteet!$E$29,0)+IF(F$9="x",Toimenpiteet!$E$60,0)+IF(F$10="x",Toimenpiteet!$E$88,0))/(1+$C$13)^EE$61</f>
        <v>252.42190320499688</v>
      </c>
      <c r="EF97" s="29">
        <f ca="1">IF(G$11="x",Toimenpiteet!$E$115,BF97*(CF97/1000)+(Satokasvi!$E$28-Satokasvi!$E$7)+IF(G$8="x",Toimenpiteet!$E$29,0)+IF(G$9="x",Toimenpiteet!$E$60,0)+IF(G$10="x",Toimenpiteet!$E$88,0))/(1+$C$13)^EF$61</f>
        <v>-21.914710903712571</v>
      </c>
      <c r="EG97" s="29">
        <f ca="1">IF(H$11="x",Toimenpiteet!$E$115,BG97*(CG97/1000)+(Satokasvi!$E$28-Satokasvi!$E$7)+IF(H$8="x",Toimenpiteet!$E$29,0)+IF(H$9="x",Toimenpiteet!$E$60,0)+IF(H$10="x",Toimenpiteet!$E$88,0))/(1+$C$13)^EG$61</f>
        <v>23.107837937462882</v>
      </c>
      <c r="EH97" s="29">
        <f ca="1">IF(I$11="x",Toimenpiteet!$E$115,BH97*(CH97/1000)+(Satokasvi!$E$28-Satokasvi!$E$7)+IF(I$8="x",Toimenpiteet!$E$29,0)+IF(I$9="x",Toimenpiteet!$E$60,0)+IF(I$10="x",Toimenpiteet!$E$88,0))/(1+$C$13)^EH$61</f>
        <v>289.20116426358351</v>
      </c>
      <c r="EI97" s="29">
        <f ca="1">IF(J$11="x",Toimenpiteet!$E$115,BI97*(CI97/1000)+(Satokasvi!$E$28-Satokasvi!$E$7)+IF(J$8="x",Toimenpiteet!$E$29,0)+IF(J$9="x",Toimenpiteet!$E$60,0)+IF(J$10="x",Toimenpiteet!$E$88,0))/(1+$C$13)^EI$61</f>
        <v>259.56124561219178</v>
      </c>
      <c r="EJ97" s="29">
        <f ca="1">IF(K$11="x",Toimenpiteet!$E$115,BJ97*(CJ97/1000)+(Satokasvi!$E$28-Satokasvi!$E$7)+IF(K$8="x",Toimenpiteet!$E$29,0)+IF(K$9="x",Toimenpiteet!$E$60,0)+IF(K$10="x",Toimenpiteet!$E$88,0))/(1+$C$13)^EJ$61</f>
        <v>361.57929781018845</v>
      </c>
      <c r="EK97" s="29">
        <f ca="1">IF(L$11="x",Toimenpiteet!$E$115,BK97*(CK97/1000)+(Satokasvi!$E$28-Satokasvi!$E$7)+IF(L$8="x",Toimenpiteet!$E$29,0)+IF(L$9="x",Toimenpiteet!$E$60,0)+IF(L$10="x",Toimenpiteet!$E$88,0))/(1+$C$13)^EK$61</f>
        <v>107.85127192508503</v>
      </c>
      <c r="EL97" s="29">
        <f ca="1">IF(M$11="x",Toimenpiteet!$E$115,BL97*(CL97/1000)+(Satokasvi!$E$28-Satokasvi!$E$7)+IF(M$8="x",Toimenpiteet!$E$29,0)+IF(M$9="x",Toimenpiteet!$E$60,0)+IF(M$10="x",Toimenpiteet!$E$88,0))/(1+$C$13)^EL$61</f>
        <v>-164.63980893685792</v>
      </c>
      <c r="EM97" s="29">
        <f ca="1">IF(N$11="x",Toimenpiteet!$E$115,BM97*(CM97/1000)+(Satokasvi!$E$28-Satokasvi!$E$7)+IF(N$8="x",Toimenpiteet!$E$29,0)+IF(N$9="x",Toimenpiteet!$E$60,0)+IF(N$10="x",Toimenpiteet!$E$88,0))/(1+$C$13)^EM$61</f>
        <v>83.909344891519197</v>
      </c>
      <c r="EN97" s="29">
        <f ca="1">IF(O$11="x",Toimenpiteet!$E$115,BN97*(CN97/1000)+(Satokasvi!$E$28-Satokasvi!$E$7)+IF(O$8="x",Toimenpiteet!$E$29,0)+IF(O$9="x",Toimenpiteet!$E$60,0)+IF(O$10="x",Toimenpiteet!$E$88,0))/(1+$C$13)^EN$61</f>
        <v>251.61362827383689</v>
      </c>
      <c r="EO97" s="29">
        <f ca="1">IF(P$11="x",Toimenpiteet!$E$115,BO97*(CO97/1000)+(Satokasvi!$E$28-Satokasvi!$E$7)+IF(P$8="x",Toimenpiteet!$E$29,0)+IF(P$9="x",Toimenpiteet!$E$60,0)+IF(P$10="x",Toimenpiteet!$E$88,0))/(1+$C$13)^EO$61</f>
        <v>-150.66874794606332</v>
      </c>
      <c r="EP97" s="29">
        <f ca="1">IF(Q$11="x",Toimenpiteet!$E$115,BP97*(CP97/1000)+(Satokasvi!$E$28-Satokasvi!$E$7)+IF(Q$8="x",Toimenpiteet!$E$29,0)+IF(Q$9="x",Toimenpiteet!$E$60,0)+IF(Q$10="x",Toimenpiteet!$E$88,0))/(1+$C$13)^EP$61</f>
        <v>204.33056642859512</v>
      </c>
      <c r="EQ97" s="29">
        <f ca="1">IF(R$11="x",Toimenpiteet!$E$115,BQ97*(CQ97/1000)+(Satokasvi!$E$28-Satokasvi!$E$7)+IF(R$8="x",Toimenpiteet!$E$29,0)+IF(R$9="x",Toimenpiteet!$E$60,0)+IF(R$10="x",Toimenpiteet!$E$88,0))/(1+$C$13)^EQ$61</f>
        <v>261.26808002558028</v>
      </c>
      <c r="ER97" s="29">
        <f ca="1">IF(S$11="x",Toimenpiteet!$E$115,BR97*(CR97/1000)+(Satokasvi!$E$28-Satokasvi!$E$7)+IF(S$8="x",Toimenpiteet!$E$29,0)+IF(S$9="x",Toimenpiteet!$E$60,0)+IF(S$10="x",Toimenpiteet!$E$88,0))/(1+$C$13)^ER$61</f>
        <v>200.4626832491721</v>
      </c>
      <c r="ES97" s="29">
        <f ca="1">IF(T$11="x",Toimenpiteet!$E$115,BS97*(CS97/1000)+(Satokasvi!$E$28-Satokasvi!$E$7)+IF(T$8="x",Toimenpiteet!$E$29,0)+IF(T$9="x",Toimenpiteet!$E$60,0)+IF(T$10="x",Toimenpiteet!$E$88,0))/(1+$C$13)^ES$61</f>
        <v>170.45494451757335</v>
      </c>
      <c r="ET97" s="29">
        <f ca="1">IF(U$11="x",Toimenpiteet!$E$115,BT97*(CT97/1000)+(Satokasvi!$E$28-Satokasvi!$E$7)+IF(U$8="x",Toimenpiteet!$E$29,0)+IF(U$9="x",Toimenpiteet!$E$60,0)+IF(U$10="x",Toimenpiteet!$E$88,0))/(1+$C$13)^ET$61</f>
        <v>185.61372372687043</v>
      </c>
      <c r="EU97" s="29">
        <f ca="1">IF(V$11="x",Toimenpiteet!$E$115,BU97*(CU97/1000)+(Satokasvi!$E$28-Satokasvi!$E$7)+IF(V$8="x",Toimenpiteet!$E$29,0)+IF(V$9="x",Toimenpiteet!$E$60,0)+IF(V$10="x",Toimenpiteet!$E$88,0))/(1+$C$13)^EU$61</f>
        <v>219.84920505081473</v>
      </c>
      <c r="EV97" s="29">
        <f ca="1">IF(W$11="x",Toimenpiteet!$E$115,BV97*(CV97/1000)+(Satokasvi!$E$28-Satokasvi!$E$7)+IF(W$8="x",Toimenpiteet!$E$29,0)+IF(W$9="x",Toimenpiteet!$E$60,0)+IF(W$10="x",Toimenpiteet!$E$88,0))/(1+$C$13)^EV$61</f>
        <v>244.04971041746114</v>
      </c>
      <c r="EW97" s="29">
        <f ca="1">IF(X$11="x",Toimenpiteet!$E$115,BW97*(CW97/1000)+(Satokasvi!$E$28-Satokasvi!$E$7)+IF(X$8="x",Toimenpiteet!$E$29,0)+IF(X$9="x",Toimenpiteet!$E$60,0)+IF(X$10="x",Toimenpiteet!$E$88,0))/(1+$C$13)^EW$61</f>
        <v>91.35302200963838</v>
      </c>
      <c r="EX97" s="29">
        <f ca="1">IF(Y$11="x",Toimenpiteet!$E$115,BX97*(CX97/1000)+(Satokasvi!$E$28-Satokasvi!$E$7)+IF(Y$8="x",Toimenpiteet!$E$29,0)+IF(Y$9="x",Toimenpiteet!$E$60,0)+IF(Y$10="x",Toimenpiteet!$E$88,0))/(1+$C$13)^EX$61</f>
        <v>143.77452540725912</v>
      </c>
      <c r="EY97" s="29">
        <f ca="1">IF(Z$11="x",Toimenpiteet!$E$115,BY97*(CY97/1000)+(Satokasvi!$E$28-Satokasvi!$E$7)+IF(Z$8="x",Toimenpiteet!$E$29,0)+IF(Z$9="x",Toimenpiteet!$E$60,0)+IF(Z$10="x",Toimenpiteet!$E$88,0))/(1+$C$13)^EY$61</f>
        <v>134.95107182204131</v>
      </c>
      <c r="EZ97" s="29">
        <f ca="1">IF(AA$11="x",Toimenpiteet!$E$115,BZ97*(CZ97/1000)+(Satokasvi!$E$28-Satokasvi!$E$7)+IF(AA$8="x",Toimenpiteet!$E$29,0)+IF(AA$9="x",Toimenpiteet!$E$60,0)+IF(AA$10="x",Toimenpiteet!$E$88,0))/(1+$C$13)^EZ$61</f>
        <v>265.51915654332782</v>
      </c>
      <c r="FA97" s="29"/>
      <c r="FB97" s="29">
        <f t="shared" ca="1" si="48"/>
        <v>336.86456399030288</v>
      </c>
      <c r="FC97" s="29">
        <f t="shared" ca="1" si="49"/>
        <v>805.47925681428023</v>
      </c>
      <c r="FD97" s="29">
        <f t="shared" ca="1" si="50"/>
        <v>1029.830711234016</v>
      </c>
      <c r="FE97" s="29">
        <f t="shared" ca="1" si="51"/>
        <v>1323.6946763670921</v>
      </c>
      <c r="FF97" s="29">
        <f t="shared" ca="1" si="52"/>
        <v>1246.6914976056951</v>
      </c>
      <c r="FG97" s="29">
        <f t="shared" ca="1" si="53"/>
        <v>1231.4913235028364</v>
      </c>
      <c r="FH97" s="29">
        <f t="shared" ca="1" si="54"/>
        <v>1574.7134356517581</v>
      </c>
      <c r="FI97" s="29">
        <f t="shared" ca="1" si="55"/>
        <v>1879.4677945393839</v>
      </c>
      <c r="FJ97" s="29">
        <f t="shared" ca="1" si="56"/>
        <v>2322.3910201742056</v>
      </c>
      <c r="FK97" s="29">
        <f t="shared" ca="1" si="57"/>
        <v>2426.0628044032628</v>
      </c>
      <c r="FL97" s="29">
        <f t="shared" ca="1" si="58"/>
        <v>2165.2687235511098</v>
      </c>
      <c r="FM97" s="29">
        <f t="shared" ca="1" si="59"/>
        <v>2239.1691101341057</v>
      </c>
      <c r="FN97" s="29">
        <f t="shared" ca="1" si="60"/>
        <v>2539.2426686916328</v>
      </c>
      <c r="FO97" s="29">
        <f t="shared" ca="1" si="61"/>
        <v>2300.5791407911111</v>
      </c>
      <c r="FP97" s="29">
        <f t="shared" ca="1" si="62"/>
        <v>2539.3593345177546</v>
      </c>
      <c r="FQ97" s="29">
        <f t="shared" ca="1" si="63"/>
        <v>2855.5767262948334</v>
      </c>
      <c r="FR97" s="29">
        <f t="shared" ca="1" si="64"/>
        <v>3091.1995135225352</v>
      </c>
      <c r="FS97" s="29">
        <f t="shared" ca="1" si="65"/>
        <v>3287.5265706310875</v>
      </c>
      <c r="FT97" s="29">
        <f t="shared" ca="1" si="66"/>
        <v>3505.1395055549187</v>
      </c>
      <c r="FU97" s="29">
        <f t="shared" ca="1" si="67"/>
        <v>3769.6102628426056</v>
      </c>
      <c r="FV97" s="29">
        <f t="shared" ca="1" si="68"/>
        <v>4067.4459973166436</v>
      </c>
      <c r="FW97" s="29">
        <f t="shared" ca="1" si="69"/>
        <v>4161.2386216756731</v>
      </c>
      <c r="FX97" s="29">
        <f t="shared" ca="1" si="70"/>
        <v>4326.2155130454066</v>
      </c>
      <c r="FY97" s="29">
        <f t="shared" ca="1" si="71"/>
        <v>4480.1663101444701</v>
      </c>
      <c r="FZ97" s="29">
        <f t="shared" ca="1" si="72"/>
        <v>4810.1198163587515</v>
      </c>
      <c r="GA97" s="29"/>
      <c r="GB97" s="29">
        <f t="shared" ca="1" si="73"/>
        <v>277.09410871824764</v>
      </c>
      <c r="GC97" s="29">
        <f t="shared" ca="1" si="74"/>
        <v>652.83223806746855</v>
      </c>
      <c r="GD97" s="29">
        <f t="shared" ca="1" si="23"/>
        <v>852.05545119507349</v>
      </c>
      <c r="GE97" s="29">
        <f t="shared" ca="1" si="24"/>
        <v>1104.4773544000705</v>
      </c>
      <c r="GF97" s="29">
        <f t="shared" ca="1" si="25"/>
        <v>1082.5626434963579</v>
      </c>
      <c r="GG97" s="29">
        <f t="shared" ca="1" si="26"/>
        <v>1105.6704814338207</v>
      </c>
      <c r="GH97" s="29">
        <f t="shared" ca="1" si="27"/>
        <v>1394.8716456974041</v>
      </c>
      <c r="GI97" s="29">
        <f t="shared" ca="1" si="28"/>
        <v>1654.432891309596</v>
      </c>
      <c r="GJ97" s="29">
        <f t="shared" ca="1" si="29"/>
        <v>2016.0121891197846</v>
      </c>
      <c r="GK97" s="29">
        <f t="shared" ca="1" si="30"/>
        <v>2123.8634610448698</v>
      </c>
      <c r="GL97" s="29">
        <f t="shared" ca="1" si="31"/>
        <v>1959.2236521080119</v>
      </c>
      <c r="GM97" s="29">
        <f t="shared" ca="1" si="32"/>
        <v>2043.1329969995311</v>
      </c>
      <c r="GN97" s="29">
        <f t="shared" ca="1" si="33"/>
        <v>2294.746625273368</v>
      </c>
      <c r="GO97" s="29">
        <f t="shared" ca="1" si="34"/>
        <v>2144.0778773273046</v>
      </c>
      <c r="GP97" s="29">
        <f t="shared" ca="1" si="35"/>
        <v>2348.4084437558995</v>
      </c>
      <c r="GQ97" s="29">
        <f t="shared" ca="1" si="36"/>
        <v>2609.6765237814798</v>
      </c>
      <c r="GR97" s="29">
        <f t="shared" ca="1" si="37"/>
        <v>2810.139207030652</v>
      </c>
      <c r="GS97" s="29">
        <f t="shared" ca="1" si="38"/>
        <v>2980.5941515482255</v>
      </c>
      <c r="GT97" s="29">
        <f t="shared" ca="1" si="39"/>
        <v>3166.2078752750958</v>
      </c>
      <c r="GU97" s="29">
        <f t="shared" ca="1" si="40"/>
        <v>3386.0570803259106</v>
      </c>
      <c r="GV97" s="29">
        <f t="shared" ca="1" si="41"/>
        <v>3630.1067907433717</v>
      </c>
      <c r="GW97" s="29">
        <f t="shared" ca="1" si="42"/>
        <v>3721.4598127530098</v>
      </c>
      <c r="GX97" s="29">
        <f t="shared" ca="1" si="43"/>
        <v>3865.2343381602691</v>
      </c>
      <c r="GY97" s="29">
        <f t="shared" ca="1" si="44"/>
        <v>4000.1854099823104</v>
      </c>
      <c r="GZ97" s="29">
        <f t="shared" ca="1" si="45"/>
        <v>4265.7045665256383</v>
      </c>
      <c r="HA97" s="29"/>
      <c r="HB97" s="29">
        <f t="shared" ca="1" si="76"/>
        <v>2426.0628044032628</v>
      </c>
      <c r="HC97" s="29">
        <f t="shared" ca="1" si="75"/>
        <v>2123.8634610448698</v>
      </c>
      <c r="HD97" s="5"/>
      <c r="HE97" s="29">
        <f t="shared" si="83"/>
        <v>-0.3888888888888889</v>
      </c>
      <c r="HF97" s="29">
        <f>$HF$74</f>
        <v>5.5555555555555566E-2</v>
      </c>
      <c r="HG97" s="14">
        <f>IF(C$11="x",0,Satokasvi!$H$6*(1+$HE97)*(1+_xlfn.XLOOKUP($HF97,$HF$67:$HF$76,HG$67:HG$76)))</f>
        <v>2150.7716049382716</v>
      </c>
      <c r="HH97" s="27">
        <f>IF(D$11="x",0,Satokasvi!$H$6*(1+$HE97)*(1+_xlfn.XLOOKUP($HF97,$HF$67:$HF$76,HH$67:HH$76)))</f>
        <v>2162.6543209876545</v>
      </c>
      <c r="HI97" s="27">
        <f>IF(E$11="x",0,Satokasvi!$H$6*(1+$HE97)*(1+_xlfn.XLOOKUP($HF97,$HF$67:$HF$76,HI$67:HI$76)))</f>
        <v>2174.537037037037</v>
      </c>
      <c r="HJ97" s="27">
        <f>IF(F$11="x",0,Satokasvi!$H$6*(1+$HE97)*(1+_xlfn.XLOOKUP($HF97,$HF$67:$HF$76,HJ$67:HJ$76)))</f>
        <v>2186.4197530864199</v>
      </c>
      <c r="HK97" s="27">
        <f>IF(G$11="x",0,Satokasvi!$H$6*(1+$HE97)*(1+_xlfn.XLOOKUP($HF97,$HF$67:$HF$76,HK$67:HK$76)))</f>
        <v>2198.3024691358023</v>
      </c>
      <c r="HL97" s="27">
        <f>IF(H$11="x",0,Satokasvi!$H$6*(1+$HE97)*(1+_xlfn.XLOOKUP($HF97,$HF$67:$HF$76,HL$67:HL$76)))</f>
        <v>2210.1851851851857</v>
      </c>
      <c r="HM97" s="27">
        <f>IF(I$11="x",0,Satokasvi!$H$6*(1+$HE97)*(1+_xlfn.XLOOKUP($HF97,$HF$67:$HF$76,HM$67:HM$76)))</f>
        <v>2222.0679012345681</v>
      </c>
      <c r="HN97" s="27">
        <f>IF(J$11="x",0,Satokasvi!$H$6*(1+$HE97)*(1+_xlfn.XLOOKUP($HF97,$HF$67:$HF$76,HN$67:HN$76)))</f>
        <v>2233.950617283951</v>
      </c>
      <c r="HO97" s="27">
        <f>IF(K$11="x",0,Satokasvi!$H$6*(1+$HE97)*(1+_xlfn.XLOOKUP($HF97,$HF$67:$HF$76,HO$67:HO$76)))</f>
        <v>2245.8333333333335</v>
      </c>
      <c r="HP97" s="27">
        <f>IF(L$11="x",0,Satokasvi!$H$6*(1+$HE97)*(1+_xlfn.XLOOKUP($HF97,$HF$67:$HF$76,HP$67:HP$76)))</f>
        <v>2257.7160493827164</v>
      </c>
      <c r="HQ97" s="27">
        <f>IF(M$11="x",0,Satokasvi!$H$6*(1+$HE97)*(1+_xlfn.XLOOKUP($HF97,$HF$67:$HF$76,HQ$67:HQ$76)))</f>
        <v>2257.7160493827164</v>
      </c>
      <c r="HR97" s="27">
        <f>IF(N$11="x",0,Satokasvi!$H$6*(1+$HE97)*(1+_xlfn.XLOOKUP($HF97,$HF$67:$HF$76,HR$67:HR$76)))</f>
        <v>2257.7160493827164</v>
      </c>
      <c r="HS97" s="27">
        <f>IF(O$11="x",0,Satokasvi!$H$6*(1+$HE97)*(1+_xlfn.XLOOKUP($HF97,$HF$67:$HF$76,HS$67:HS$76)))</f>
        <v>2257.7160493827164</v>
      </c>
      <c r="HT97" s="27">
        <f>IF(P$11="x",0,Satokasvi!$H$6*(1+$HE97)*(1+_xlfn.XLOOKUP($HF97,$HF$67:$HF$76,HT$67:HT$76)))</f>
        <v>2257.7160493827164</v>
      </c>
      <c r="HU97" s="27">
        <f>IF(Q$11="x",0,Satokasvi!$H$6*(1+$HE97)*(1+_xlfn.XLOOKUP($HF97,$HF$67:$HF$76,HU$67:HU$76)))</f>
        <v>2257.7160493827164</v>
      </c>
      <c r="HV97" s="27">
        <f>IF(R$11="x",0,Satokasvi!$H$6*(1+$HE97)*(1+_xlfn.XLOOKUP($HF97,$HF$67:$HF$76,HV$67:HV$76)))</f>
        <v>2257.7160493827164</v>
      </c>
      <c r="HW97" s="27">
        <f>IF(S$11="x",0,Satokasvi!$H$6*(1+$HE97)*(1+_xlfn.XLOOKUP($HF97,$HF$67:$HF$76,HW$67:HW$76)))</f>
        <v>2257.7160493827164</v>
      </c>
      <c r="HX97" s="27">
        <f>IF(T$11="x",0,Satokasvi!$H$6*(1+$HE97)*(1+_xlfn.XLOOKUP($HF97,$HF$67:$HF$76,HX$67:HX$76)))</f>
        <v>2257.7160493827164</v>
      </c>
      <c r="HY97" s="27">
        <f>IF(U$11="x",0,Satokasvi!$H$6*(1+$HE97)*(1+_xlfn.XLOOKUP($HF97,$HF$67:$HF$76,HY$67:HY$76)))</f>
        <v>2257.7160493827164</v>
      </c>
      <c r="HZ97" s="27">
        <f>IF(V$11="x",0,Satokasvi!$H$6*(1+$HE97)*(1+_xlfn.XLOOKUP($HF97,$HF$67:$HF$76,HZ$67:HZ$76)))</f>
        <v>2257.7160493827164</v>
      </c>
      <c r="IA97" s="27">
        <f>IF(W$11="x",0,Satokasvi!$H$6*(1+$HE97)*(1+_xlfn.XLOOKUP($HF97,$HF$67:$HF$76,IA$67:IA$76)))</f>
        <v>2257.7160493827164</v>
      </c>
      <c r="IB97" s="27">
        <f>IF(X$11="x",0,Satokasvi!$H$6*(1+$HE97)*(1+_xlfn.XLOOKUP($HF97,$HF$67:$HF$76,IB$67:IB$76)))</f>
        <v>2257.7160493827164</v>
      </c>
      <c r="IC97" s="27">
        <f>IF(Y$11="x",0,Satokasvi!$H$6*(1+$HE97)*(1+_xlfn.XLOOKUP($HF97,$HF$67:$HF$76,IC$67:IC$76)))</f>
        <v>2257.7160493827164</v>
      </c>
      <c r="ID97" s="27">
        <f>IF(Z$11="x",0,Satokasvi!$H$6*(1+$HE97)*(1+_xlfn.XLOOKUP($HF97,$HF$67:$HF$76,ID$67:ID$76)))</f>
        <v>2257.7160493827164</v>
      </c>
      <c r="IE97" s="27">
        <f>IF(AA$11="x",0,Satokasvi!$H$6*(1+$HE97)*(1+_xlfn.XLOOKUP($HF97,$HF$67:$HF$76,IE$67:IE$76)))</f>
        <v>2257.7160493827164</v>
      </c>
    </row>
    <row r="98" spans="2:239">
      <c r="B98" s="11">
        <f t="shared" ca="1" si="85"/>
        <v>0.15921166812666931</v>
      </c>
      <c r="C98" s="11">
        <f t="shared" ca="1" si="85"/>
        <v>0.18409649918352555</v>
      </c>
      <c r="D98" s="11">
        <f t="shared" ca="1" si="85"/>
        <v>0.26467114714369155</v>
      </c>
      <c r="E98" s="11">
        <f t="shared" ca="1" si="85"/>
        <v>0.71869536801480283</v>
      </c>
      <c r="F98" s="11">
        <f t="shared" ca="1" si="85"/>
        <v>0.14491209698726071</v>
      </c>
      <c r="G98" s="11">
        <f t="shared" ca="1" si="85"/>
        <v>0.21328043184618817</v>
      </c>
      <c r="H98" s="11">
        <f t="shared" ca="1" si="85"/>
        <v>0.90246211209873872</v>
      </c>
      <c r="I98" s="11">
        <f t="shared" ca="1" si="85"/>
        <v>0.15838649385387749</v>
      </c>
      <c r="J98" s="11">
        <f t="shared" ca="1" si="85"/>
        <v>0.15108873424225011</v>
      </c>
      <c r="K98" s="11">
        <f t="shared" ca="1" si="85"/>
        <v>0.33023175032582053</v>
      </c>
      <c r="L98" s="11">
        <f t="shared" ca="1" si="85"/>
        <v>0.47102513669637414</v>
      </c>
      <c r="M98" s="11">
        <f t="shared" ca="1" si="85"/>
        <v>0.57292037808481711</v>
      </c>
      <c r="N98" s="11">
        <f t="shared" ca="1" si="85"/>
        <v>0.49159522561288838</v>
      </c>
      <c r="O98" s="11">
        <f t="shared" ca="1" si="85"/>
        <v>0.41318832137056805</v>
      </c>
      <c r="P98" s="11">
        <f t="shared" ca="1" si="85"/>
        <v>0.8362986403313698</v>
      </c>
      <c r="Q98" s="11">
        <f t="shared" ca="1" si="85"/>
        <v>0.40141525275758794</v>
      </c>
      <c r="R98" s="11">
        <f t="shared" ca="1" si="84"/>
        <v>0.9454661761359644</v>
      </c>
      <c r="S98" s="11">
        <f t="shared" ca="1" si="84"/>
        <v>0.12164875164408306</v>
      </c>
      <c r="T98" s="11">
        <f t="shared" ca="1" si="80"/>
        <v>9.8547001343028295E-2</v>
      </c>
      <c r="U98" s="11">
        <f t="shared" ca="1" si="80"/>
        <v>0.51067554111478575</v>
      </c>
      <c r="V98" s="11">
        <f t="shared" ca="1" si="80"/>
        <v>0.22837727059127011</v>
      </c>
      <c r="W98" s="11">
        <f t="shared" ca="1" si="80"/>
        <v>0.45315694847681576</v>
      </c>
      <c r="X98" s="11">
        <f t="shared" ca="1" si="80"/>
        <v>0.55748822145213128</v>
      </c>
      <c r="Y98" s="11">
        <f t="shared" ca="1" si="80"/>
        <v>0.44692204883728304</v>
      </c>
      <c r="Z98" s="11">
        <f t="shared" ca="1" si="80"/>
        <v>0.68781248540756412</v>
      </c>
      <c r="AB98" s="5">
        <f ca="1">_xlfn.NORM.INV(B98,Satokasvi!$H$8,Satokasvi!$I$8)*_xlfn.BINOM.INV(1,(1-Satokasvi!$H$15),B98)</f>
        <v>3250.5742181452315</v>
      </c>
      <c r="AC98" s="5">
        <f ca="1">_xlfn.NORM.INV(C98,Satokasvi!$H$8,Satokasvi!$I$8)*_xlfn.BINOM.INV(1,(1-Satokasvi!$H$15),C98)</f>
        <v>3275.0341728821322</v>
      </c>
      <c r="AD98" s="5">
        <f ca="1">_xlfn.NORM.INV(D98,Satokasvi!$H$8,Satokasvi!$I$8)*_xlfn.BINOM.INV(1,(1-Satokasvi!$H$15),D98)</f>
        <v>3342.74741783422</v>
      </c>
      <c r="AE98" s="5">
        <f ca="1">_xlfn.NORM.INV(E98,Satokasvi!$H$8,Satokasvi!$I$8)*_xlfn.BINOM.INV(1,(1-Satokasvi!$H$15),E98)</f>
        <v>3644.7425562804333</v>
      </c>
      <c r="AF98" s="5">
        <f ca="1">_xlfn.NORM.INV(F98,Satokasvi!$H$8,Satokasvi!$I$8)*_xlfn.BINOM.INV(1,(1-Satokasvi!$H$15),F98)</f>
        <v>3235.3731582811097</v>
      </c>
      <c r="AG98" s="5">
        <f ca="1">_xlfn.NORM.INV(G98,Satokasvi!$H$8,Satokasvi!$I$8)*_xlfn.BINOM.INV(1,(1-Satokasvi!$H$15),G98)</f>
        <v>3301.2273764255328</v>
      </c>
      <c r="AH98" s="5">
        <f ca="1">_xlfn.NORM.INV(H98,Satokasvi!$H$8,Satokasvi!$I$8)*_xlfn.BINOM.INV(1,(1-Satokasvi!$H$15),H98)</f>
        <v>3823.9272381715859</v>
      </c>
      <c r="AI98" s="5">
        <f ca="1">_xlfn.NORM.INV(I98,Satokasvi!$H$8,Satokasvi!$I$8)*_xlfn.BINOM.INV(1,(1-Satokasvi!$H$15),I98)</f>
        <v>3249.7221673181962</v>
      </c>
      <c r="AJ98" s="5">
        <f ca="1">_xlfn.NORM.INV(J98,Satokasvi!$H$8,Satokasvi!$I$8)*_xlfn.BINOM.INV(1,(1-Satokasvi!$H$15),J98)</f>
        <v>3242.0562153822702</v>
      </c>
      <c r="AK98" s="5">
        <f ca="1">_xlfn.NORM.INV(K98,Satokasvi!$H$8,Satokasvi!$I$8)*_xlfn.BINOM.INV(1,(1-Satokasvi!$H$15),K98)</f>
        <v>3390.1816689212469</v>
      </c>
      <c r="AL98" s="5">
        <f ca="1">_xlfn.NORM.INV(L98,Satokasvi!$H$8,Satokasvi!$I$8)*_xlfn.BINOM.INV(1,(1-Satokasvi!$H$15),L98)</f>
        <v>3481.8267042551347</v>
      </c>
      <c r="AM98" s="5">
        <f ca="1">_xlfn.NORM.INV(M98,Satokasvi!$H$8,Satokasvi!$I$8)*_xlfn.BINOM.INV(1,(1-Satokasvi!$H$15),M98)</f>
        <v>3545.95354111899</v>
      </c>
      <c r="AN98" s="5">
        <f ca="1">_xlfn.NORM.INV(N98,Satokasvi!$H$8,Satokasvi!$I$8)*_xlfn.BINOM.INV(1,(1-Satokasvi!$H$15),N98)</f>
        <v>3494.7326990433444</v>
      </c>
      <c r="AO98" s="5">
        <f ca="1">_xlfn.NORM.INV(O98,Satokasvi!$H$8,Satokasvi!$I$8)*_xlfn.BINOM.INV(1,(1-Satokasvi!$H$15),O98)</f>
        <v>3445.1622518964023</v>
      </c>
      <c r="AP98" s="5">
        <f ca="1">_xlfn.NORM.INV(P98,Satokasvi!$H$8,Satokasvi!$I$8)*_xlfn.BINOM.INV(1,(1-Satokasvi!$H$15),P98)</f>
        <v>3744.8397036701276</v>
      </c>
      <c r="AQ98" s="5">
        <f ca="1">_xlfn.NORM.INV(Q98,Satokasvi!$H$8,Satokasvi!$I$8)*_xlfn.BINOM.INV(1,(1-Satokasvi!$H$15),Q98)</f>
        <v>3437.5786033674985</v>
      </c>
      <c r="AR98" s="5">
        <f ca="1">_xlfn.NORM.INV(R98,Satokasvi!$H$8,Satokasvi!$I$8)*_xlfn.BINOM.INV(1,(1-Satokasvi!$H$15),R98)</f>
        <v>3900.5994763517233</v>
      </c>
      <c r="AS98" s="5">
        <f ca="1">_xlfn.NORM.INV(S98,Satokasvi!$H$8,Satokasvi!$I$8)*_xlfn.BINOM.INV(1,(1-Satokasvi!$H$15),S98)</f>
        <v>3208.3039339343441</v>
      </c>
      <c r="AT98" s="5">
        <f ca="1">_xlfn.NORM.INV(T98,Satokasvi!$H$8,Satokasvi!$I$8)*_xlfn.BINOM.INV(1,(1-Satokasvi!$H$15),T98)</f>
        <v>3177.5312071831177</v>
      </c>
      <c r="AU98" s="5">
        <f ca="1">_xlfn.NORM.INV(U98,Satokasvi!$H$8,Satokasvi!$I$8)*_xlfn.BINOM.INV(1,(1-Satokasvi!$H$15),U98)</f>
        <v>3506.6907019156947</v>
      </c>
      <c r="AV98" s="5">
        <f ca="1">_xlfn.NORM.INV(V98,Satokasvi!$H$8,Satokasvi!$I$8)*_xlfn.BINOM.INV(1,(1-Satokasvi!$H$15),V98)</f>
        <v>3313.9496086638615</v>
      </c>
      <c r="AW98" s="5">
        <f ca="1">_xlfn.NORM.INV(W98,Satokasvi!$H$8,Satokasvi!$I$8)*_xlfn.BINOM.INV(1,(1-Satokasvi!$H$15),W98)</f>
        <v>3470.5776913221407</v>
      </c>
      <c r="AX98" s="5">
        <f ca="1">_xlfn.NORM.INV(X98,Satokasvi!$H$8,Satokasvi!$I$8)*_xlfn.BINOM.INV(1,(1-Satokasvi!$H$15),X98)</f>
        <v>3536.1509942353568</v>
      </c>
      <c r="AY98" s="5">
        <f ca="1">_xlfn.NORM.INV(Y98,Satokasvi!$H$8,Satokasvi!$I$8)*_xlfn.BINOM.INV(1,(1-Satokasvi!$H$15),Y98)</f>
        <v>3466.6395842401253</v>
      </c>
      <c r="AZ98" s="5">
        <f ca="1">_xlfn.NORM.INV(Z98,Satokasvi!$H$8,Satokasvi!$I$8)*_xlfn.BINOM.INV(1,(1-Satokasvi!$H$15),Z98)</f>
        <v>3622.4148170591138</v>
      </c>
      <c r="BB98" s="5">
        <f ca="1">IF(C$11="x",0,_xlfn.NORM.INV(B98,Satokasvi!$H$8,Satokasvi!$I$8)*IF(C$8="x",(1+Toimenpiteet!$C$7),1)*IF(C$9="x",(1+Toimenpiteet!$C$34),1)*(1+C$30)*_xlfn.BINOM.INV(1,(1-(Satokasvi!$H$15*(1+C$41))),B98))</f>
        <v>2356.7963311240187</v>
      </c>
      <c r="BC98" s="5">
        <f ca="1">IF(D$11="x",0,_xlfn.NORM.INV(C98,Satokasvi!$H$8,Satokasvi!$I$8)*IF(D$8="x",(1+Toimenpiteet!$C$7),1)*IF(D$9="x",(1+Toimenpiteet!$C$34),1)*(1+D$30)*_xlfn.BINOM.INV(1,(1-(Satokasvi!$H$15*(1+D$41))),C98))</f>
        <v>2391.0369489377877</v>
      </c>
      <c r="BD98" s="5">
        <f ca="1">IF(E$11="x",0,_xlfn.NORM.INV(D98,Satokasvi!$H$8,Satokasvi!$I$8)*IF(E$8="x",(1+Toimenpiteet!$C$7),1)*IF(E$9="x",(1+Toimenpiteet!$C$34),1)*(1+E$30)*_xlfn.BINOM.INV(1,(1-(Satokasvi!$H$15*(1+E$41))),D98))</f>
        <v>2457.3204817982919</v>
      </c>
      <c r="BE98" s="5">
        <f ca="1">IF(F$11="x",0,_xlfn.NORM.INV(E98,Satokasvi!$H$8,Satokasvi!$I$8)*IF(F$8="x",(1+Toimenpiteet!$C$7),1)*IF(F$9="x",(1+Toimenpiteet!$C$34),1)*(1+F$30)*_xlfn.BINOM.INV(1,(1-(Satokasvi!$H$15*(1+F$41))),E98))</f>
        <v>2697.6926504565258</v>
      </c>
      <c r="BF98" s="5">
        <f ca="1">IF(G$11="x",0,_xlfn.NORM.INV(F98,Satokasvi!$H$8,Satokasvi!$I$8)*IF(G$8="x",(1+Toimenpiteet!$C$7),1)*IF(G$9="x",(1+Toimenpiteet!$C$34),1)*(1+G$30)*_xlfn.BINOM.INV(1,(1-(Satokasvi!$H$15*(1+G$41))),F98))</f>
        <v>2411.000077551083</v>
      </c>
      <c r="BG98" s="5">
        <f ca="1">IF(H$11="x",0,_xlfn.NORM.INV(G98,Satokasvi!$H$8,Satokasvi!$I$8)*IF(H$8="x",(1+Toimenpiteet!$C$7),1)*IF(H$9="x",(1+Toimenpiteet!$C$34),1)*(1+H$30)*_xlfn.BINOM.INV(1,(1-(Satokasvi!$H$15*(1+H$41))),G98))</f>
        <v>2460.0746409123071</v>
      </c>
      <c r="BH98" s="5">
        <f ca="1">IF(I$11="x",0,_xlfn.NORM.INV(H98,Satokasvi!$H$8,Satokasvi!$I$8)*IF(I$8="x",(1+Toimenpiteet!$C$7),1)*IF(I$9="x",(1+Toimenpiteet!$C$34),1)*(1+I$30)*_xlfn.BINOM.INV(1,(1-(Satokasvi!$H$15*(1+I$41))),H98))</f>
        <v>2849.5905778854658</v>
      </c>
      <c r="BI98" s="5">
        <f ca="1">IF(J$11="x",0,_xlfn.NORM.INV(I98,Satokasvi!$H$8,Satokasvi!$I$8)*IF(J$8="x",(1+Toimenpiteet!$C$7),1)*IF(J$9="x",(1+Toimenpiteet!$C$34),1)*(1+J$30)*_xlfn.BINOM.INV(1,(1-(Satokasvi!$H$15*(1+J$41))),I98))</f>
        <v>2421.6929590855198</v>
      </c>
      <c r="BJ98" s="5">
        <f ca="1">IF(K$11="x",0,_xlfn.NORM.INV(J98,Satokasvi!$H$8,Satokasvi!$I$8)*IF(K$8="x",(1+Toimenpiteet!$C$7),1)*IF(K$9="x",(1+Toimenpiteet!$C$34),1)*(1+K$30)*_xlfn.BINOM.INV(1,(1-(Satokasvi!$H$15*(1+K$41))),J98))</f>
        <v>2415.9802917028678</v>
      </c>
      <c r="BK98" s="5">
        <f ca="1">IF(L$11="x",0,_xlfn.NORM.INV(K98,Satokasvi!$H$8,Satokasvi!$I$8)*IF(L$8="x",(1+Toimenpiteet!$C$7),1)*IF(L$9="x",(1+Toimenpiteet!$C$34),1)*(1+L$30)*_xlfn.BINOM.INV(1,(1-(Satokasvi!$H$15*(1+L$41))),K98))</f>
        <v>2526.3633796801132</v>
      </c>
      <c r="BL98" s="5">
        <f ca="1">IF(M$11="x",0,_xlfn.NORM.INV(L98,Satokasvi!$H$8,Satokasvi!$I$8)*IF(M$8="x",(1+Toimenpiteet!$C$7),1)*IF(M$9="x",(1+Toimenpiteet!$C$34),1)*(1+M$30)*_xlfn.BINOM.INV(1,(1-(Satokasvi!$H$15*(1+M$41))),L98))</f>
        <v>2594.6572600109266</v>
      </c>
      <c r="BM98" s="5">
        <f ca="1">IF(N$11="x",0,_xlfn.NORM.INV(M98,Satokasvi!$H$8,Satokasvi!$I$8)*IF(N$8="x",(1+Toimenpiteet!$C$7),1)*IF(N$9="x",(1+Toimenpiteet!$C$34),1)*(1+N$30)*_xlfn.BINOM.INV(1,(1-(Satokasvi!$H$15*(1+N$41))),M98))</f>
        <v>2642.4445788418716</v>
      </c>
      <c r="BN98" s="5">
        <f ca="1">IF(O$11="x",0,_xlfn.NORM.INV(N98,Satokasvi!$H$8,Satokasvi!$I$8)*IF(O$8="x",(1+Toimenpiteet!$C$7),1)*IF(O$9="x",(1+Toimenpiteet!$C$34),1)*(1+O$30)*_xlfn.BINOM.INV(1,(1-(Satokasvi!$H$15*(1+O$41))),N98))</f>
        <v>2604.2748073271005</v>
      </c>
      <c r="BO98" s="5">
        <f ca="1">IF(P$11="x",0,_xlfn.NORM.INV(O98,Satokasvi!$H$8,Satokasvi!$I$8)*IF(P$8="x",(1+Toimenpiteet!$C$7),1)*IF(P$9="x",(1+Toimenpiteet!$C$34),1)*(1+P$30)*_xlfn.BINOM.INV(1,(1-(Satokasvi!$H$15*(1+P$41))),O98))</f>
        <v>2567.3349101131989</v>
      </c>
      <c r="BP98" s="5">
        <f ca="1">IF(Q$11="x",0,_xlfn.NORM.INV(P98,Satokasvi!$H$8,Satokasvi!$I$8)*IF(Q$8="x",(1+Toimenpiteet!$C$7),1)*IF(Q$9="x",(1+Toimenpiteet!$C$34),1)*(1+Q$30)*_xlfn.BINOM.INV(1,(1-(Satokasvi!$H$15*(1+Q$41))),P98))</f>
        <v>2790.6545471749787</v>
      </c>
      <c r="BQ98" s="5">
        <f ca="1">IF(R$11="x",0,_xlfn.NORM.INV(Q98,Satokasvi!$H$8,Satokasvi!$I$8)*IF(R$8="x",(1+Toimenpiteet!$C$7),1)*IF(R$9="x",(1+Toimenpiteet!$C$34),1)*(1+R$30)*_xlfn.BINOM.INV(1,(1-(Satokasvi!$H$15*(1+R$41))),Q98))</f>
        <v>2561.6835752294605</v>
      </c>
      <c r="BR98" s="5">
        <f ca="1">IF(S$11="x",0,_xlfn.NORM.INV(R98,Satokasvi!$H$8,Satokasvi!$I$8)*IF(S$8="x",(1+Toimenpiteet!$C$7),1)*IF(S$9="x",(1+Toimenpiteet!$C$34),1)*(1+S$30)*_xlfn.BINOM.INV(1,(1-(Satokasvi!$H$15*(1+S$41))),R98))</f>
        <v>2906.7267297773046</v>
      </c>
      <c r="BS98" s="5">
        <f ca="1">IF(T$11="x",0,_xlfn.NORM.INV(S98,Satokasvi!$H$8,Satokasvi!$I$8)*IF(T$8="x",(1+Toimenpiteet!$C$7),1)*IF(T$9="x",(1+Toimenpiteet!$C$34),1)*(1+T$30)*_xlfn.BINOM.INV(1,(1-(Satokasvi!$H$15*(1+T$41))),S98))</f>
        <v>2390.8280915678729</v>
      </c>
      <c r="BT98" s="5">
        <f ca="1">IF(U$11="x",0,_xlfn.NORM.INV(T98,Satokasvi!$H$8,Satokasvi!$I$8)*IF(U$8="x",(1+Toimenpiteet!$C$7),1)*IF(U$9="x",(1+Toimenpiteet!$C$34),1)*(1+U$30)*_xlfn.BINOM.INV(1,(1-(Satokasvi!$H$15*(1+U$41))),T98))</f>
        <v>2367.8962555928592</v>
      </c>
      <c r="BU98" s="5">
        <f ca="1">IF(V$11="x",0,_xlfn.NORM.INV(U98,Satokasvi!$H$8,Satokasvi!$I$8)*IF(V$8="x",(1+Toimenpiteet!$C$7),1)*IF(V$9="x",(1+Toimenpiteet!$C$34),1)*(1+V$30)*_xlfn.BINOM.INV(1,(1-(Satokasvi!$H$15*(1+V$41))),U98))</f>
        <v>2613.1859110675759</v>
      </c>
      <c r="BV98" s="5">
        <f ca="1">IF(W$11="x",0,_xlfn.NORM.INV(V98,Satokasvi!$H$8,Satokasvi!$I$8)*IF(W$8="x",(1+Toimenpiteet!$C$7),1)*IF(W$9="x",(1+Toimenpiteet!$C$34),1)*(1+W$30)*_xlfn.BINOM.INV(1,(1-(Satokasvi!$H$15*(1+W$41))),V98))</f>
        <v>2469.5552483763095</v>
      </c>
      <c r="BW98" s="5">
        <f ca="1">IF(X$11="x",0,_xlfn.NORM.INV(W98,Satokasvi!$H$8,Satokasvi!$I$8)*IF(X$8="x",(1+Toimenpiteet!$C$7),1)*IF(X$9="x",(1+Toimenpiteet!$C$34),1)*(1+X$30)*_xlfn.BINOM.INV(1,(1-(Satokasvi!$H$15*(1+X$41))),W98))</f>
        <v>2586.2744955732592</v>
      </c>
      <c r="BX98" s="5">
        <f ca="1">IF(Y$11="x",0,_xlfn.NORM.INV(X98,Satokasvi!$H$8,Satokasvi!$I$8)*IF(Y$8="x",(1+Toimenpiteet!$C$7),1)*IF(Y$9="x",(1+Toimenpiteet!$C$34),1)*(1+Y$30)*_xlfn.BINOM.INV(1,(1-(Satokasvi!$H$15*(1+Y$41))),X98))</f>
        <v>2635.1397209041879</v>
      </c>
      <c r="BY98" s="5">
        <f ca="1">IF(Z$11="x",0,_xlfn.NORM.INV(Y98,Satokasvi!$H$8,Satokasvi!$I$8)*IF(Z$8="x",(1+Toimenpiteet!$C$7),1)*IF(Z$9="x",(1+Toimenpiteet!$C$34),1)*(1+Z$30)*_xlfn.BINOM.INV(1,(1-(Satokasvi!$H$15*(1+Z$41))),Y98))</f>
        <v>2583.3398181757416</v>
      </c>
      <c r="BZ98" s="5">
        <f ca="1">IF(AA$11="x",0,_xlfn.NORM.INV(Z98,Satokasvi!$H$8,Satokasvi!$I$8)*IF(AA$8="x",(1+Toimenpiteet!$C$7),1)*IF(AA$9="x",(1+Toimenpiteet!$C$34),1)*(1+AA$30)*_xlfn.BINOM.INV(1,(1-(Satokasvi!$H$15*(1+AA$41))),Z98))</f>
        <v>2699.4235216724514</v>
      </c>
      <c r="CB98" s="27">
        <f ca="1">_xlfn.NORM.INV(RAND(),Satokasvi!$H$13,Satokasvi!$I$13)</f>
        <v>180.57078679507356</v>
      </c>
      <c r="CC98" s="27">
        <f ca="1">_xlfn.NORM.INV(RAND(),Satokasvi!$H$13,Satokasvi!$I$13)</f>
        <v>164.91946230221691</v>
      </c>
      <c r="CD98" s="27">
        <f ca="1">_xlfn.NORM.INV(RAND(),Satokasvi!$H$13,Satokasvi!$I$13)</f>
        <v>143.4465762943625</v>
      </c>
      <c r="CE98" s="27">
        <f ca="1">_xlfn.NORM.INV(RAND(),Satokasvi!$H$13,Satokasvi!$I$13)</f>
        <v>140.64584536107404</v>
      </c>
      <c r="CF98" s="27">
        <f ca="1">_xlfn.NORM.INV(RAND(),Satokasvi!$H$13,Satokasvi!$I$13)</f>
        <v>147.46033920992792</v>
      </c>
      <c r="CG98" s="27">
        <f ca="1">_xlfn.NORM.INV(RAND(),Satokasvi!$H$13,Satokasvi!$I$13)</f>
        <v>117.51223252865617</v>
      </c>
      <c r="CH98" s="27">
        <f ca="1">_xlfn.NORM.INV(RAND(),Satokasvi!$H$13,Satokasvi!$I$13)</f>
        <v>261.06451093048594</v>
      </c>
      <c r="CI98" s="27">
        <f ca="1">_xlfn.NORM.INV(RAND(),Satokasvi!$H$13,Satokasvi!$I$13)</f>
        <v>99.876680479360729</v>
      </c>
      <c r="CJ98" s="27">
        <f ca="1">_xlfn.NORM.INV(RAND(),Satokasvi!$H$13,Satokasvi!$I$13)</f>
        <v>131.90002113840532</v>
      </c>
      <c r="CK98" s="27">
        <f ca="1">_xlfn.NORM.INV(RAND(),Satokasvi!$H$13,Satokasvi!$I$13)</f>
        <v>201.18301008902543</v>
      </c>
      <c r="CL98" s="27">
        <f ca="1">_xlfn.NORM.INV(RAND(),Satokasvi!$H$13,Satokasvi!$I$13)</f>
        <v>177.08869065168273</v>
      </c>
      <c r="CM98" s="27">
        <f ca="1">_xlfn.NORM.INV(RAND(),Satokasvi!$H$13,Satokasvi!$I$13)</f>
        <v>134.56757169963828</v>
      </c>
      <c r="CN98" s="27">
        <f ca="1">_xlfn.NORM.INV(RAND(),Satokasvi!$H$13,Satokasvi!$I$13)</f>
        <v>228.36496879325807</v>
      </c>
      <c r="CO98" s="27">
        <f ca="1">_xlfn.NORM.INV(RAND(),Satokasvi!$H$13,Satokasvi!$I$13)</f>
        <v>182.08323799504129</v>
      </c>
      <c r="CP98" s="27">
        <f ca="1">_xlfn.NORM.INV(RAND(),Satokasvi!$H$13,Satokasvi!$I$13)</f>
        <v>277.23205664757893</v>
      </c>
      <c r="CQ98" s="27">
        <f ca="1">_xlfn.NORM.INV(RAND(),Satokasvi!$H$13,Satokasvi!$I$13)</f>
        <v>187.10074478941505</v>
      </c>
      <c r="CR98" s="27">
        <f ca="1">_xlfn.NORM.INV(RAND(),Satokasvi!$H$13,Satokasvi!$I$13)</f>
        <v>163.73707702875583</v>
      </c>
      <c r="CS98" s="27">
        <f ca="1">_xlfn.NORM.INV(RAND(),Satokasvi!$H$13,Satokasvi!$I$13)</f>
        <v>158.02880432832771</v>
      </c>
      <c r="CT98" s="27">
        <f ca="1">_xlfn.NORM.INV(RAND(),Satokasvi!$H$13,Satokasvi!$I$13)</f>
        <v>272.720436901639</v>
      </c>
      <c r="CU98" s="27">
        <f ca="1">_xlfn.NORM.INV(RAND(),Satokasvi!$H$13,Satokasvi!$I$13)</f>
        <v>145.61394497844438</v>
      </c>
      <c r="CV98" s="27">
        <f ca="1">_xlfn.NORM.INV(RAND(),Satokasvi!$H$13,Satokasvi!$I$13)</f>
        <v>185.29704363503038</v>
      </c>
      <c r="CW98" s="27">
        <f ca="1">_xlfn.NORM.INV(RAND(),Satokasvi!$H$13,Satokasvi!$I$13)</f>
        <v>170.57692593696649</v>
      </c>
      <c r="CX98" s="27">
        <f ca="1">_xlfn.NORM.INV(RAND(),Satokasvi!$H$13,Satokasvi!$I$13)</f>
        <v>241.55043272103291</v>
      </c>
      <c r="CY98" s="27">
        <f ca="1">_xlfn.NORM.INV(RAND(),Satokasvi!$H$13,Satokasvi!$I$13)</f>
        <v>272.49155789139962</v>
      </c>
      <c r="CZ98" s="27">
        <f ca="1">_xlfn.NORM.INV(RAND(),Satokasvi!$H$13,Satokasvi!$I$13)</f>
        <v>212.15176761413363</v>
      </c>
      <c r="DB98" s="29">
        <f ca="1">(AB98*(CB98/1000)+(Satokasvi!$E$28-Satokasvi!$E$7))/(1+$C$13)^DB$61</f>
        <v>219.37742146239367</v>
      </c>
      <c r="DC98" s="29">
        <f ca="1">(AC98*(CC98/1000)+(Satokasvi!$E$28-Satokasvi!$E$7))/(1+$C$13)^DC$61</f>
        <v>168.83483345565742</v>
      </c>
      <c r="DD98" s="29">
        <f ca="1">(AD98*(CD98/1000)+(Satokasvi!$E$28-Satokasvi!$E$7))/(1+$C$13)^DD$61</f>
        <v>108.44947777911561</v>
      </c>
      <c r="DE98" s="29">
        <f ca="1">(AE98*(CE98/1000)+(Satokasvi!$E$28-Satokasvi!$E$7))/(1+$C$13)^DE$61</f>
        <v>134.71053856214914</v>
      </c>
      <c r="DF98" s="29">
        <f ca="1">(AF98*(CF98/1000)+(Satokasvi!$E$28-Satokasvi!$E$7))/(1+$C$13)^DF$61</f>
        <v>100.13958386926406</v>
      </c>
      <c r="DG98" s="29">
        <f ca="1">(AG98*(CG98/1000)+(Satokasvi!$E$28-Satokasvi!$E$7))/(1+$C$13)^DG$61</f>
        <v>22.557302696690204</v>
      </c>
      <c r="DH98" s="29">
        <f ca="1">(AH98*(CH98/1000)+(Satokasvi!$E$28-Satokasvi!$E$7))/(1+$C$13)^DH$61</f>
        <v>518.17646685814509</v>
      </c>
      <c r="DI98" s="29">
        <f ca="1">(AI98*(CI98/1000)+(Satokasvi!$E$28-Satokasvi!$E$7))/(1+$C$13)^DI$61</f>
        <v>-28.75702385405345</v>
      </c>
      <c r="DJ98" s="29">
        <f ca="1">(AJ98*(CJ98/1000)+(Satokasvi!$E$28-Satokasvi!$E$7))/(1+$C$13)^DJ$61</f>
        <v>51.064264783004091</v>
      </c>
      <c r="DK98" s="29">
        <f ca="1">(AK98*(CK98/1000)+(Satokasvi!$E$28-Satokasvi!$E$7))/(1+$C$13)^DK$61</f>
        <v>238.8890840506717</v>
      </c>
      <c r="DL98" s="29">
        <f ca="1">(AL98*(CL98/1000)+(Satokasvi!$E$28-Satokasvi!$E$7))/(1+$C$13)^DL$61</f>
        <v>184.64519438383644</v>
      </c>
      <c r="DM98" s="29">
        <f ca="1">(AM98*(CM98/1000)+(Satokasvi!$E$28-Satokasvi!$E$7))/(1+$C$13)^DM$61</f>
        <v>81.479551346851665</v>
      </c>
      <c r="DN98" s="29">
        <f ca="1">(AN98*(CN98/1000)+(Satokasvi!$E$28-Satokasvi!$E$7))/(1+$C$13)^DN$61</f>
        <v>297.62648262976211</v>
      </c>
      <c r="DO98" s="29">
        <f ca="1">(AO98*(CO98/1000)+(Satokasvi!$E$28-Satokasvi!$E$7))/(1+$C$13)^DO$61</f>
        <v>176.0598355704777</v>
      </c>
      <c r="DP98" s="29">
        <f ca="1">(AP98*(CP98/1000)+(Satokasvi!$E$28-Satokasvi!$E$7))/(1+$C$13)^DP$61</f>
        <v>434.66224366970329</v>
      </c>
      <c r="DQ98" s="29">
        <f ca="1">(AQ98*(CQ98/1000)+(Satokasvi!$E$28-Satokasvi!$E$7))/(1+$C$13)^DQ$61</f>
        <v>175.84120689431924</v>
      </c>
      <c r="DR98" s="29">
        <f ca="1">(AR98*(CR98/1000)+(Satokasvi!$E$28-Satokasvi!$E$7))/(1+$C$13)^DR$61</f>
        <v>167.9965844982822</v>
      </c>
      <c r="DS98" s="29">
        <f ca="1">(AS98*(CS98/1000)+(Satokasvi!$E$28-Satokasvi!$E$7))/(1+$C$13)^DS$61</f>
        <v>85.762217572993819</v>
      </c>
      <c r="DT98" s="29">
        <f ca="1">(AT98*(CT98/1000)+(Satokasvi!$E$28-Satokasvi!$E$7))/(1+$C$13)^DT$61</f>
        <v>288.32389725964771</v>
      </c>
      <c r="DU98" s="29">
        <f ca="1">(AU98*(CU98/1000)+(Satokasvi!$E$28-Satokasvi!$E$7))/(1+$C$13)^DU$61</f>
        <v>82.842664423468435</v>
      </c>
      <c r="DV98" s="29">
        <f ca="1">(AV98*(CV98/1000)+(Satokasvi!$E$28-Satokasvi!$E$7))/(1+$C$13)^DV$61</f>
        <v>136.03494257811457</v>
      </c>
      <c r="DW98" s="29">
        <f ca="1">(AW98*(CW98/1000)+(Satokasvi!$E$28-Satokasvi!$E$7))/(1+$C$13)^DW$61</f>
        <v>120.55741498236064</v>
      </c>
      <c r="DX98" s="29">
        <f ca="1">(AX98*(CX98/1000)+(Satokasvi!$E$28-Satokasvi!$E$7))/(1+$C$13)^DX$61</f>
        <v>249.87949605662129</v>
      </c>
      <c r="DY98" s="29">
        <f ca="1">(AY98*(CY98/1000)+(Satokasvi!$E$28-Satokasvi!$E$7))/(1+$C$13)^DY$61</f>
        <v>287.10729684957124</v>
      </c>
      <c r="DZ98" s="29">
        <f ca="1">(AZ98*(CZ98/1000)+(Satokasvi!$E$28-Satokasvi!$E$7))/(1+$C$13)^DZ$61</f>
        <v>194.62508449404569</v>
      </c>
      <c r="EB98" s="29">
        <f ca="1">IF(C$11="x",Toimenpiteet!$E$115,BB98*(CB98/1000)+(Satokasvi!$E$28-Satokasvi!$E$7)+IF(C$8="x",Toimenpiteet!$E$29,0)+IF(C$9="x",Toimenpiteet!$E$60,0)+IF(C$10="x",Toimenpiteet!$E$88,0))/(1+$C$13)^EB$61</f>
        <v>191.91123089981232</v>
      </c>
      <c r="EC98" s="29">
        <f ca="1">IF(D$11="x",Toimenpiteet!$E$115,BC98*(CC98/1000)+(Satokasvi!$E$28-Satokasvi!$E$7)+IF(D$8="x",Toimenpiteet!$E$29,0)+IF(D$9="x",Toimenpiteet!$E$60,0)+IF(D$10="x",Toimenpiteet!$E$88,0))/(1+$C$13)^EC$61</f>
        <v>156.87484962159789</v>
      </c>
      <c r="ED98" s="29">
        <f ca="1">IF(E$11="x",Toimenpiteet!$E$115,BD98*(CD98/1000)+(Satokasvi!$E$28-Satokasvi!$E$7)+IF(E$8="x",Toimenpiteet!$E$29,0)+IF(E$9="x",Toimenpiteet!$E$60,0)+IF(E$10="x",Toimenpiteet!$E$88,0))/(1+$C$13)^ED$61</f>
        <v>114.0213520595522</v>
      </c>
      <c r="EE98" s="29">
        <f ca="1">IF(F$11="x",Toimenpiteet!$E$115,BE98*(CE98/1000)+(Satokasvi!$E$28-Satokasvi!$E$7)+IF(F$8="x",Toimenpiteet!$E$29,0)+IF(F$9="x",Toimenpiteet!$E$60,0)+IF(F$10="x",Toimenpiteet!$E$88,0))/(1+$C$13)^EE$61</f>
        <v>134.62290299425959</v>
      </c>
      <c r="EF98" s="29">
        <f ca="1">IF(G$11="x",Toimenpiteet!$E$115,BF98*(CF98/1000)+(Satokasvi!$E$28-Satokasvi!$E$7)+IF(G$8="x",Toimenpiteet!$E$29,0)+IF(G$9="x",Toimenpiteet!$E$60,0)+IF(G$10="x",Toimenpiteet!$E$88,0))/(1+$C$13)^EF$61</f>
        <v>110.09207580865612</v>
      </c>
      <c r="EG98" s="29">
        <f ca="1">IF(H$11="x",Toimenpiteet!$E$115,BG98*(CG98/1000)+(Satokasvi!$E$28-Satokasvi!$E$7)+IF(H$8="x",Toimenpiteet!$E$29,0)+IF(H$9="x",Toimenpiteet!$E$60,0)+IF(H$10="x",Toimenpiteet!$E$88,0))/(1+$C$13)^EG$61</f>
        <v>51.24470964848669</v>
      </c>
      <c r="EH98" s="29">
        <f ca="1">IF(I$11="x",Toimenpiteet!$E$115,BH98*(CH98/1000)+(Satokasvi!$E$28-Satokasvi!$E$7)+IF(I$8="x",Toimenpiteet!$E$29,0)+IF(I$9="x",Toimenpiteet!$E$60,0)+IF(I$10="x",Toimenpiteet!$E$88,0))/(1+$C$13)^EH$61</f>
        <v>419.57714939289662</v>
      </c>
      <c r="EI98" s="29">
        <f ca="1">IF(J$11="x",Toimenpiteet!$E$115,BI98*(CI98/1000)+(Satokasvi!$E$28-Satokasvi!$E$7)+IF(J$8="x",Toimenpiteet!$E$29,0)+IF(J$9="x",Toimenpiteet!$E$60,0)+IF(J$10="x",Toimenpiteet!$E$88,0))/(1+$C$13)^EI$61</f>
        <v>11.02856319309233</v>
      </c>
      <c r="EJ98" s="29">
        <f ca="1">IF(K$11="x",Toimenpiteet!$E$115,BJ98*(CJ98/1000)+(Satokasvi!$E$28-Satokasvi!$E$7)+IF(K$8="x",Toimenpiteet!$E$29,0)+IF(K$9="x",Toimenpiteet!$E$60,0)+IF(K$10="x",Toimenpiteet!$E$88,0))/(1+$C$13)^EJ$61</f>
        <v>69.566000183414019</v>
      </c>
      <c r="EK98" s="29">
        <f ca="1">IF(L$11="x",Toimenpiteet!$E$115,BK98*(CK98/1000)+(Satokasvi!$E$28-Satokasvi!$E$7)+IF(L$8="x",Toimenpiteet!$E$29,0)+IF(L$9="x",Toimenpiteet!$E$60,0)+IF(L$10="x",Toimenpiteet!$E$88,0))/(1+$C$13)^EK$61</f>
        <v>208.61520375215213</v>
      </c>
      <c r="EL98" s="29">
        <f ca="1">IF(M$11="x",Toimenpiteet!$E$115,BL98*(CL98/1000)+(Satokasvi!$E$28-Satokasvi!$E$7)+IF(M$8="x",Toimenpiteet!$E$29,0)+IF(M$9="x",Toimenpiteet!$E$60,0)+IF(M$10="x",Toimenpiteet!$E$88,0))/(1+$C$13)^EL$61</f>
        <v>167.30153896900154</v>
      </c>
      <c r="EM98" s="29">
        <f ca="1">IF(N$11="x",Toimenpiteet!$E$115,BM98*(CM98/1000)+(Satokasvi!$E$28-Satokasvi!$E$7)+IF(N$8="x",Toimenpiteet!$E$29,0)+IF(N$9="x",Toimenpiteet!$E$60,0)+IF(N$10="x",Toimenpiteet!$E$88,0))/(1+$C$13)^EM$61</f>
        <v>89.557338473544405</v>
      </c>
      <c r="EN98" s="29">
        <f ca="1">IF(O$11="x",Toimenpiteet!$E$115,BN98*(CN98/1000)+(Satokasvi!$E$28-Satokasvi!$E$7)+IF(O$8="x",Toimenpiteet!$E$29,0)+IF(O$9="x",Toimenpiteet!$E$60,0)+IF(O$10="x",Toimenpiteet!$E$88,0))/(1+$C$13)^EN$61</f>
        <v>249.79006729246623</v>
      </c>
      <c r="EO98" s="29">
        <f ca="1">IF(P$11="x",Toimenpiteet!$E$115,BO98*(CO98/1000)+(Satokasvi!$E$28-Satokasvi!$E$7)+IF(P$8="x",Toimenpiteet!$E$29,0)+IF(P$9="x",Toimenpiteet!$E$60,0)+IF(P$10="x",Toimenpiteet!$E$88,0))/(1+$C$13)^EO$61</f>
        <v>158.38310251252531</v>
      </c>
      <c r="EP98" s="29">
        <f ca="1">IF(Q$11="x",Toimenpiteet!$E$115,BP98*(CP98/1000)+(Satokasvi!$E$28-Satokasvi!$E$7)+IF(Q$8="x",Toimenpiteet!$E$29,0)+IF(Q$9="x",Toimenpiteet!$E$60,0)+IF(Q$10="x",Toimenpiteet!$E$88,0))/(1+$C$13)^EP$61</f>
        <v>350.30187004616312</v>
      </c>
      <c r="EQ98" s="29">
        <f ca="1">IF(R$11="x",Toimenpiteet!$E$115,BQ98*(CQ98/1000)+(Satokasvi!$E$28-Satokasvi!$E$7)+IF(R$8="x",Toimenpiteet!$E$29,0)+IF(R$9="x",Toimenpiteet!$E$60,0)+IF(R$10="x",Toimenpiteet!$E$88,0))/(1+$C$13)^EQ$61</f>
        <v>156.65974705094806</v>
      </c>
      <c r="ER98" s="29">
        <f ca="1">IF(S$11="x",Toimenpiteet!$E$115,BR98*(CR98/1000)+(Satokasvi!$E$28-Satokasvi!$E$7)+IF(S$8="x",Toimenpiteet!$E$29,0)+IF(S$9="x",Toimenpiteet!$E$60,0)+IF(S$10="x",Toimenpiteet!$E$88,0))/(1+$C$13)^ER$61</f>
        <v>150.06763697520853</v>
      </c>
      <c r="ES98" s="29">
        <f ca="1">IF(T$11="x",Toimenpiteet!$E$115,BS98*(CS98/1000)+(Satokasvi!$E$28-Satokasvi!$E$7)+IF(T$8="x",Toimenpiteet!$E$29,0)+IF(T$9="x",Toimenpiteet!$E$60,0)+IF(T$10="x",Toimenpiteet!$E$88,0))/(1+$C$13)^ES$61</f>
        <v>88.062026095675193</v>
      </c>
      <c r="ET98" s="29">
        <f ca="1">IF(U$11="x",Toimenpiteet!$E$115,BT98*(CT98/1000)+(Satokasvi!$E$28-Satokasvi!$E$7)+IF(U$8="x",Toimenpiteet!$E$29,0)+IF(U$9="x",Toimenpiteet!$E$60,0)+IF(U$10="x",Toimenpiteet!$E$88,0))/(1+$C$13)^ET$61</f>
        <v>238.30753285952079</v>
      </c>
      <c r="EU98" s="29">
        <f ca="1">IF(V$11="x",Toimenpiteet!$E$115,BU98*(CU98/1000)+(Satokasvi!$E$28-Satokasvi!$E$7)+IF(V$8="x",Toimenpiteet!$E$29,0)+IF(V$9="x",Toimenpiteet!$E$60,0)+IF(V$10="x",Toimenpiteet!$E$88,0))/(1+$C$13)^EU$61</f>
        <v>84.499950248399074</v>
      </c>
      <c r="EV98" s="29">
        <f ca="1">IF(W$11="x",Toimenpiteet!$E$115,BV98*(CV98/1000)+(Satokasvi!$E$28-Satokasvi!$E$7)+IF(W$8="x",Toimenpiteet!$E$29,0)+IF(W$9="x",Toimenpiteet!$E$60,0)+IF(W$10="x",Toimenpiteet!$E$88,0))/(1+$C$13)^EV$61</f>
        <v>123.47576029661909</v>
      </c>
      <c r="EW98" s="29">
        <f ca="1">IF(X$11="x",Toimenpiteet!$E$115,BW98*(CW98/1000)+(Satokasvi!$E$28-Satokasvi!$E$7)+IF(X$8="x",Toimenpiteet!$E$29,0)+IF(X$9="x",Toimenpiteet!$E$60,0)+IF(X$10="x",Toimenpiteet!$E$88,0))/(1+$C$13)^EW$61</f>
        <v>111.29814398214459</v>
      </c>
      <c r="EX98" s="29">
        <f ca="1">IF(Y$11="x",Toimenpiteet!$E$115,BX98*(CX98/1000)+(Satokasvi!$E$28-Satokasvi!$E$7)+IF(Y$8="x",Toimenpiteet!$E$29,0)+IF(Y$9="x",Toimenpiteet!$E$60,0)+IF(Y$10="x",Toimenpiteet!$E$88,0))/(1+$C$13)^EX$61</f>
        <v>207.04394641992764</v>
      </c>
      <c r="EY98" s="29">
        <f ca="1">IF(Z$11="x",Toimenpiteet!$E$115,BY98*(CY98/1000)+(Satokasvi!$E$28-Satokasvi!$E$7)+IF(Z$8="x",Toimenpiteet!$E$29,0)+IF(Z$9="x",Toimenpiteet!$E$60,0)+IF(Z$10="x",Toimenpiteet!$E$88,0))/(1+$C$13)^EY$61</f>
        <v>234.17929543611945</v>
      </c>
      <c r="EZ98" s="29">
        <f ca="1">IF(AA$11="x",Toimenpiteet!$E$115,BZ98*(CZ98/1000)+(Satokasvi!$E$28-Satokasvi!$E$7)+IF(AA$8="x",Toimenpiteet!$E$29,0)+IF(AA$9="x",Toimenpiteet!$E$60,0)+IF(AA$10="x",Toimenpiteet!$E$88,0))/(1+$C$13)^EZ$61</f>
        <v>164.67241667740836</v>
      </c>
      <c r="FA98" s="29"/>
      <c r="FB98" s="29">
        <f t="shared" ca="1" si="48"/>
        <v>219.37742146239367</v>
      </c>
      <c r="FC98" s="29">
        <f t="shared" ca="1" si="49"/>
        <v>388.21225491805109</v>
      </c>
      <c r="FD98" s="29">
        <f t="shared" ca="1" si="50"/>
        <v>496.66173269716671</v>
      </c>
      <c r="FE98" s="29">
        <f t="shared" ca="1" si="51"/>
        <v>631.37227125931588</v>
      </c>
      <c r="FF98" s="29">
        <f t="shared" ca="1" si="52"/>
        <v>731.5118551285799</v>
      </c>
      <c r="FG98" s="29">
        <f t="shared" ca="1" si="53"/>
        <v>754.06915782527005</v>
      </c>
      <c r="FH98" s="29">
        <f t="shared" ca="1" si="54"/>
        <v>1272.2456246834151</v>
      </c>
      <c r="FI98" s="29">
        <f t="shared" ca="1" si="55"/>
        <v>1243.4886008293618</v>
      </c>
      <c r="FJ98" s="29">
        <f t="shared" ca="1" si="56"/>
        <v>1294.5528656123658</v>
      </c>
      <c r="FK98" s="29">
        <f t="shared" ca="1" si="57"/>
        <v>1533.4419496630376</v>
      </c>
      <c r="FL98" s="29">
        <f t="shared" ca="1" si="58"/>
        <v>1718.0871440468741</v>
      </c>
      <c r="FM98" s="29">
        <f t="shared" ca="1" si="59"/>
        <v>1799.5666953937257</v>
      </c>
      <c r="FN98" s="29">
        <f t="shared" ca="1" si="60"/>
        <v>2097.1931780234877</v>
      </c>
      <c r="FO98" s="29">
        <f t="shared" ca="1" si="61"/>
        <v>2273.2530135939655</v>
      </c>
      <c r="FP98" s="29">
        <f t="shared" ca="1" si="62"/>
        <v>2707.915257263669</v>
      </c>
      <c r="FQ98" s="29">
        <f t="shared" ca="1" si="63"/>
        <v>2883.7564641579884</v>
      </c>
      <c r="FR98" s="29">
        <f t="shared" ca="1" si="64"/>
        <v>3051.7530486562705</v>
      </c>
      <c r="FS98" s="29">
        <f t="shared" ca="1" si="65"/>
        <v>3137.5152662292644</v>
      </c>
      <c r="FT98" s="29">
        <f t="shared" ca="1" si="66"/>
        <v>3425.8391634889122</v>
      </c>
      <c r="FU98" s="29">
        <f t="shared" ca="1" si="67"/>
        <v>3508.6818279123804</v>
      </c>
      <c r="FV98" s="29">
        <f t="shared" ca="1" si="68"/>
        <v>3644.716770490495</v>
      </c>
      <c r="FW98" s="29">
        <f t="shared" ca="1" si="69"/>
        <v>3765.2741854728556</v>
      </c>
      <c r="FX98" s="29">
        <f t="shared" ca="1" si="70"/>
        <v>4015.1536815294767</v>
      </c>
      <c r="FY98" s="29">
        <f t="shared" ca="1" si="71"/>
        <v>4302.2609783790476</v>
      </c>
      <c r="FZ98" s="29">
        <f t="shared" ca="1" si="72"/>
        <v>4496.8860628730936</v>
      </c>
      <c r="GA98" s="29"/>
      <c r="GB98" s="29">
        <f t="shared" ca="1" si="73"/>
        <v>191.91123089981232</v>
      </c>
      <c r="GC98" s="29">
        <f t="shared" ca="1" si="74"/>
        <v>348.78608052141021</v>
      </c>
      <c r="GD98" s="29">
        <f t="shared" ca="1" si="23"/>
        <v>462.80743258096243</v>
      </c>
      <c r="GE98" s="29">
        <f t="shared" ca="1" si="24"/>
        <v>597.43033557522199</v>
      </c>
      <c r="GF98" s="29">
        <f t="shared" ca="1" si="25"/>
        <v>707.52241138387808</v>
      </c>
      <c r="GG98" s="29">
        <f t="shared" ca="1" si="26"/>
        <v>758.7671210323648</v>
      </c>
      <c r="GH98" s="29">
        <f t="shared" ca="1" si="27"/>
        <v>1178.3442704252614</v>
      </c>
      <c r="GI98" s="29">
        <f t="shared" ca="1" si="28"/>
        <v>1189.3728336183538</v>
      </c>
      <c r="GJ98" s="29">
        <f t="shared" ca="1" si="29"/>
        <v>1258.9388338017677</v>
      </c>
      <c r="GK98" s="29">
        <f t="shared" ca="1" si="30"/>
        <v>1467.5540375539199</v>
      </c>
      <c r="GL98" s="29">
        <f t="shared" ca="1" si="31"/>
        <v>1634.8555765229214</v>
      </c>
      <c r="GM98" s="29">
        <f t="shared" ca="1" si="32"/>
        <v>1724.4129149964658</v>
      </c>
      <c r="GN98" s="29">
        <f t="shared" ca="1" si="33"/>
        <v>1974.2029822889322</v>
      </c>
      <c r="GO98" s="29">
        <f t="shared" ca="1" si="34"/>
        <v>2132.5860848014577</v>
      </c>
      <c r="GP98" s="29">
        <f t="shared" ca="1" si="35"/>
        <v>2482.8879548476207</v>
      </c>
      <c r="GQ98" s="29">
        <f t="shared" ca="1" si="36"/>
        <v>2639.5477018985689</v>
      </c>
      <c r="GR98" s="29">
        <f t="shared" ca="1" si="37"/>
        <v>2789.6153388737775</v>
      </c>
      <c r="GS98" s="29">
        <f t="shared" ca="1" si="38"/>
        <v>2877.6773649694528</v>
      </c>
      <c r="GT98" s="29">
        <f t="shared" ca="1" si="39"/>
        <v>3115.9848978289738</v>
      </c>
      <c r="GU98" s="29">
        <f t="shared" ca="1" si="40"/>
        <v>3200.484848077373</v>
      </c>
      <c r="GV98" s="29">
        <f t="shared" ca="1" si="41"/>
        <v>3323.9606083739923</v>
      </c>
      <c r="GW98" s="29">
        <f t="shared" ca="1" si="42"/>
        <v>3435.2587523561369</v>
      </c>
      <c r="GX98" s="29">
        <f t="shared" ca="1" si="43"/>
        <v>3642.3026987760645</v>
      </c>
      <c r="GY98" s="29">
        <f t="shared" ca="1" si="44"/>
        <v>3876.481994212184</v>
      </c>
      <c r="GZ98" s="29">
        <f t="shared" ca="1" si="45"/>
        <v>4041.1544108895923</v>
      </c>
      <c r="HA98" s="29"/>
      <c r="HB98" s="29">
        <f t="shared" ca="1" si="76"/>
        <v>1533.4419496630376</v>
      </c>
      <c r="HC98" s="29">
        <f t="shared" ca="1" si="75"/>
        <v>1467.5540375539199</v>
      </c>
      <c r="HD98" s="5"/>
      <c r="HE98" s="29">
        <f t="shared" si="83"/>
        <v>-0.3888888888888889</v>
      </c>
      <c r="HF98" s="29">
        <f>$HF$75</f>
        <v>7.7777777777777793E-2</v>
      </c>
      <c r="HG98" s="14">
        <f>IF(C$11="x",0,Satokasvi!$H$6*(1+$HE98)*(1+_xlfn.XLOOKUP($HF98,$HF$67:$HF$76,HG$67:HG$76)))</f>
        <v>2155.5246913580254</v>
      </c>
      <c r="HH98" s="27">
        <f>IF(D$11="x",0,Satokasvi!$H$6*(1+$HE98)*(1+_xlfn.XLOOKUP($HF98,$HF$67:$HF$76,HH$67:HH$76)))</f>
        <v>2172.1604938271607</v>
      </c>
      <c r="HI98" s="27">
        <f>IF(E$11="x",0,Satokasvi!$H$6*(1+$HE98)*(1+_xlfn.XLOOKUP($HF98,$HF$67:$HF$76,HI$67:HI$76)))</f>
        <v>2188.7962962962965</v>
      </c>
      <c r="HJ98" s="27">
        <f>IF(F$11="x",0,Satokasvi!$H$6*(1+$HE98)*(1+_xlfn.XLOOKUP($HF98,$HF$67:$HF$76,HJ$67:HJ$76)))</f>
        <v>2205.4320987654323</v>
      </c>
      <c r="HK98" s="27">
        <f>IF(G$11="x",0,Satokasvi!$H$6*(1+$HE98)*(1+_xlfn.XLOOKUP($HF98,$HF$67:$HF$76,HK$67:HK$76)))</f>
        <v>2222.0679012345681</v>
      </c>
      <c r="HL98" s="27">
        <f>IF(H$11="x",0,Satokasvi!$H$6*(1+$HE98)*(1+_xlfn.XLOOKUP($HF98,$HF$67:$HF$76,HL$67:HL$76)))</f>
        <v>2238.7037037037039</v>
      </c>
      <c r="HM98" s="27">
        <f>IF(I$11="x",0,Satokasvi!$H$6*(1+$HE98)*(1+_xlfn.XLOOKUP($HF98,$HF$67:$HF$76,HM$67:HM$76)))</f>
        <v>2255.3395061728397</v>
      </c>
      <c r="HN98" s="27">
        <f>IF(J$11="x",0,Satokasvi!$H$6*(1+$HE98)*(1+_xlfn.XLOOKUP($HF98,$HF$67:$HF$76,HN$67:HN$76)))</f>
        <v>2271.9753086419755</v>
      </c>
      <c r="HO98" s="27">
        <f>IF(K$11="x",0,Satokasvi!$H$6*(1+$HE98)*(1+_xlfn.XLOOKUP($HF98,$HF$67:$HF$76,HO$67:HO$76)))</f>
        <v>2288.6111111111113</v>
      </c>
      <c r="HP98" s="27">
        <f>IF(L$11="x",0,Satokasvi!$H$6*(1+$HE98)*(1+_xlfn.XLOOKUP($HF98,$HF$67:$HF$76,HP$67:HP$76)))</f>
        <v>2305.2469135802471</v>
      </c>
      <c r="HQ98" s="27">
        <f>IF(M$11="x",0,Satokasvi!$H$6*(1+$HE98)*(1+_xlfn.XLOOKUP($HF98,$HF$67:$HF$76,HQ$67:HQ$76)))</f>
        <v>2305.2469135802471</v>
      </c>
      <c r="HR98" s="27">
        <f>IF(N$11="x",0,Satokasvi!$H$6*(1+$HE98)*(1+_xlfn.XLOOKUP($HF98,$HF$67:$HF$76,HR$67:HR$76)))</f>
        <v>2305.2469135802471</v>
      </c>
      <c r="HS98" s="27">
        <f>IF(O$11="x",0,Satokasvi!$H$6*(1+$HE98)*(1+_xlfn.XLOOKUP($HF98,$HF$67:$HF$76,HS$67:HS$76)))</f>
        <v>2305.2469135802471</v>
      </c>
      <c r="HT98" s="27">
        <f>IF(P$11="x",0,Satokasvi!$H$6*(1+$HE98)*(1+_xlfn.XLOOKUP($HF98,$HF$67:$HF$76,HT$67:HT$76)))</f>
        <v>2305.2469135802471</v>
      </c>
      <c r="HU98" s="27">
        <f>IF(Q$11="x",0,Satokasvi!$H$6*(1+$HE98)*(1+_xlfn.XLOOKUP($HF98,$HF$67:$HF$76,HU$67:HU$76)))</f>
        <v>2305.2469135802471</v>
      </c>
      <c r="HV98" s="27">
        <f>IF(R$11="x",0,Satokasvi!$H$6*(1+$HE98)*(1+_xlfn.XLOOKUP($HF98,$HF$67:$HF$76,HV$67:HV$76)))</f>
        <v>2305.2469135802471</v>
      </c>
      <c r="HW98" s="27">
        <f>IF(S$11="x",0,Satokasvi!$H$6*(1+$HE98)*(1+_xlfn.XLOOKUP($HF98,$HF$67:$HF$76,HW$67:HW$76)))</f>
        <v>2305.2469135802471</v>
      </c>
      <c r="HX98" s="27">
        <f>IF(T$11="x",0,Satokasvi!$H$6*(1+$HE98)*(1+_xlfn.XLOOKUP($HF98,$HF$67:$HF$76,HX$67:HX$76)))</f>
        <v>2305.2469135802471</v>
      </c>
      <c r="HY98" s="27">
        <f>IF(U$11="x",0,Satokasvi!$H$6*(1+$HE98)*(1+_xlfn.XLOOKUP($HF98,$HF$67:$HF$76,HY$67:HY$76)))</f>
        <v>2305.2469135802471</v>
      </c>
      <c r="HZ98" s="27">
        <f>IF(V$11="x",0,Satokasvi!$H$6*(1+$HE98)*(1+_xlfn.XLOOKUP($HF98,$HF$67:$HF$76,HZ$67:HZ$76)))</f>
        <v>2305.2469135802471</v>
      </c>
      <c r="IA98" s="27">
        <f>IF(W$11="x",0,Satokasvi!$H$6*(1+$HE98)*(1+_xlfn.XLOOKUP($HF98,$HF$67:$HF$76,IA$67:IA$76)))</f>
        <v>2305.2469135802471</v>
      </c>
      <c r="IB98" s="27">
        <f>IF(X$11="x",0,Satokasvi!$H$6*(1+$HE98)*(1+_xlfn.XLOOKUP($HF98,$HF$67:$HF$76,IB$67:IB$76)))</f>
        <v>2305.2469135802471</v>
      </c>
      <c r="IC98" s="27">
        <f>IF(Y$11="x",0,Satokasvi!$H$6*(1+$HE98)*(1+_xlfn.XLOOKUP($HF98,$HF$67:$HF$76,IC$67:IC$76)))</f>
        <v>2305.2469135802471</v>
      </c>
      <c r="ID98" s="27">
        <f>IF(Z$11="x",0,Satokasvi!$H$6*(1+$HE98)*(1+_xlfn.XLOOKUP($HF98,$HF$67:$HF$76,ID$67:ID$76)))</f>
        <v>2305.2469135802471</v>
      </c>
      <c r="IE98" s="27">
        <f>IF(AA$11="x",0,Satokasvi!$H$6*(1+$HE98)*(1+_xlfn.XLOOKUP($HF98,$HF$67:$HF$76,IE$67:IE$76)))</f>
        <v>2305.2469135802471</v>
      </c>
    </row>
    <row r="99" spans="2:239">
      <c r="B99" s="11">
        <f t="shared" ca="1" si="85"/>
        <v>0.89717568026287131</v>
      </c>
      <c r="C99" s="11">
        <f t="shared" ca="1" si="85"/>
        <v>0.52729497494303235</v>
      </c>
      <c r="D99" s="11">
        <f t="shared" ca="1" si="85"/>
        <v>0.87594286564504353</v>
      </c>
      <c r="E99" s="11">
        <f t="shared" ca="1" si="85"/>
        <v>0.18716569507076475</v>
      </c>
      <c r="F99" s="11">
        <f t="shared" ca="1" si="85"/>
        <v>0.31981635782194351</v>
      </c>
      <c r="G99" s="11">
        <f t="shared" ca="1" si="85"/>
        <v>0.19505139146477124</v>
      </c>
      <c r="H99" s="11">
        <f t="shared" ca="1" si="85"/>
        <v>0.46136178016584384</v>
      </c>
      <c r="I99" s="11">
        <f t="shared" ca="1" si="85"/>
        <v>0.26553450013618285</v>
      </c>
      <c r="J99" s="11">
        <f t="shared" ca="1" si="85"/>
        <v>0.38793300411340648</v>
      </c>
      <c r="K99" s="11">
        <f t="shared" ca="1" si="85"/>
        <v>0.58219572189939317</v>
      </c>
      <c r="L99" s="11">
        <f t="shared" ca="1" si="85"/>
        <v>0.45701259688995399</v>
      </c>
      <c r="M99" s="11">
        <f t="shared" ca="1" si="85"/>
        <v>0.3393307621971775</v>
      </c>
      <c r="N99" s="11">
        <f t="shared" ca="1" si="85"/>
        <v>0.51618700163683928</v>
      </c>
      <c r="O99" s="11">
        <f t="shared" ca="1" si="85"/>
        <v>1.0840046917153345E-2</v>
      </c>
      <c r="P99" s="11">
        <f t="shared" ca="1" si="85"/>
        <v>0.56874383277859997</v>
      </c>
      <c r="Q99" s="11">
        <f t="shared" ca="1" si="85"/>
        <v>0.85550986272927076</v>
      </c>
      <c r="R99" s="11">
        <f t="shared" ca="1" si="84"/>
        <v>0.53508713765765203</v>
      </c>
      <c r="S99" s="11">
        <f t="shared" ca="1" si="84"/>
        <v>0.55993745895846669</v>
      </c>
      <c r="T99" s="11">
        <f t="shared" ca="1" si="80"/>
        <v>0.9173148097769972</v>
      </c>
      <c r="U99" s="11">
        <f t="shared" ca="1" si="80"/>
        <v>0.76560095197230849</v>
      </c>
      <c r="V99" s="11">
        <f t="shared" ca="1" si="80"/>
        <v>0.59524338235182328</v>
      </c>
      <c r="W99" s="11">
        <f t="shared" ca="1" si="80"/>
        <v>0.20517817798710303</v>
      </c>
      <c r="X99" s="11">
        <f t="shared" ca="1" si="80"/>
        <v>0.39084958233850975</v>
      </c>
      <c r="Y99" s="11">
        <f t="shared" ca="1" si="80"/>
        <v>0.62514642150737443</v>
      </c>
      <c r="Z99" s="11">
        <f t="shared" ca="1" si="80"/>
        <v>0.88359230774846176</v>
      </c>
      <c r="AB99" s="5">
        <f ca="1">_xlfn.NORM.INV(B99,Satokasvi!$H$8,Satokasvi!$I$8)*_xlfn.BINOM.INV(1,(1-Satokasvi!$H$15),B99)</f>
        <v>3816.4053648256804</v>
      </c>
      <c r="AC99" s="5">
        <f ca="1">_xlfn.NORM.INV(C99,Satokasvi!$H$8,Satokasvi!$I$8)*_xlfn.BINOM.INV(1,(1-Satokasvi!$H$15),C99)</f>
        <v>3517.1179555285175</v>
      </c>
      <c r="AD99" s="5">
        <f ca="1">_xlfn.NORM.INV(D99,Satokasvi!$H$8,Satokasvi!$I$8)*_xlfn.BINOM.INV(1,(1-Satokasvi!$H$15),D99)</f>
        <v>3788.7354449968489</v>
      </c>
      <c r="AE99" s="5">
        <f ca="1">_xlfn.NORM.INV(E99,Satokasvi!$H$8,Satokasvi!$I$8)*_xlfn.BINOM.INV(1,(1-Satokasvi!$H$15),E99)</f>
        <v>3277.9026801770651</v>
      </c>
      <c r="AF99" s="5">
        <f ca="1">_xlfn.NORM.INV(F99,Satokasvi!$H$8,Satokasvi!$I$8)*_xlfn.BINOM.INV(1,(1-Satokasvi!$H$15),F99)</f>
        <v>3382.9469035356601</v>
      </c>
      <c r="AG99" s="5">
        <f ca="1">_xlfn.NORM.INV(G99,Satokasvi!$H$8,Satokasvi!$I$8)*_xlfn.BINOM.INV(1,(1-Satokasvi!$H$15),G99)</f>
        <v>3285.142254589005</v>
      </c>
      <c r="AH99" s="5">
        <f ca="1">_xlfn.NORM.INV(H99,Satokasvi!$H$8,Satokasvi!$I$8)*_xlfn.BINOM.INV(1,(1-Satokasvi!$H$15),H99)</f>
        <v>3475.7491078020798</v>
      </c>
      <c r="AI99" s="5">
        <f ca="1">_xlfn.NORM.INV(I99,Satokasvi!$H$8,Satokasvi!$I$8)*_xlfn.BINOM.INV(1,(1-Satokasvi!$H$15),I99)</f>
        <v>3343.4062488170252</v>
      </c>
      <c r="AJ99" s="5">
        <f ca="1">_xlfn.NORM.INV(J99,Satokasvi!$H$8,Satokasvi!$I$8)*_xlfn.BINOM.INV(1,(1-Satokasvi!$H$15),J99)</f>
        <v>3428.8223954314713</v>
      </c>
      <c r="AK99" s="5">
        <f ca="1">_xlfn.NORM.INV(K99,Satokasvi!$H$8,Satokasvi!$I$8)*_xlfn.BINOM.INV(1,(1-Satokasvi!$H$15),K99)</f>
        <v>3551.8784692689851</v>
      </c>
      <c r="AL99" s="5">
        <f ca="1">_xlfn.NORM.INV(L99,Satokasvi!$H$8,Satokasvi!$I$8)*_xlfn.BINOM.INV(1,(1-Satokasvi!$H$15),L99)</f>
        <v>3473.0092977314789</v>
      </c>
      <c r="AM99" s="5">
        <f ca="1">_xlfn.NORM.INV(M99,Satokasvi!$H$8,Satokasvi!$I$8)*_xlfn.BINOM.INV(1,(1-Satokasvi!$H$15),M99)</f>
        <v>3396.4274275803441</v>
      </c>
      <c r="AN99" s="5">
        <f ca="1">_xlfn.NORM.INV(N99,Satokasvi!$H$8,Satokasvi!$I$8)*_xlfn.BINOM.INV(1,(1-Satokasvi!$H$15),N99)</f>
        <v>3510.1464838867269</v>
      </c>
      <c r="AO99" s="5">
        <f ca="1">_xlfn.NORM.INV(O99,Satokasvi!$H$8,Satokasvi!$I$8)*_xlfn.BINOM.INV(1,(1-Satokasvi!$H$15),O99)</f>
        <v>0</v>
      </c>
      <c r="AP99" s="5">
        <f ca="1">_xlfn.NORM.INV(P99,Satokasvi!$H$8,Satokasvi!$I$8)*_xlfn.BINOM.INV(1,(1-Satokasvi!$H$15),P99)</f>
        <v>3543.2942396245408</v>
      </c>
      <c r="AQ99" s="5">
        <f ca="1">_xlfn.NORM.INV(Q99,Satokasvi!$H$8,Satokasvi!$I$8)*_xlfn.BINOM.INV(1,(1-Satokasvi!$H$15),Q99)</f>
        <v>3765.0903176909874</v>
      </c>
      <c r="AR99" s="5">
        <f ca="1">_xlfn.NORM.INV(R99,Satokasvi!$H$8,Satokasvi!$I$8)*_xlfn.BINOM.INV(1,(1-Satokasvi!$H$15),R99)</f>
        <v>3522.0160265257077</v>
      </c>
      <c r="AS99" s="5">
        <f ca="1">_xlfn.NORM.INV(S99,Satokasvi!$H$8,Satokasvi!$I$8)*_xlfn.BINOM.INV(1,(1-Satokasvi!$H$15),S99)</f>
        <v>3537.7026633844162</v>
      </c>
      <c r="AT99" s="5">
        <f ca="1">_xlfn.NORM.INV(T99,Satokasvi!$H$8,Satokasvi!$I$8)*_xlfn.BINOM.INV(1,(1-Satokasvi!$H$15),T99)</f>
        <v>3846.8085332536662</v>
      </c>
      <c r="AU99" s="5">
        <f ca="1">_xlfn.NORM.INV(U99,Satokasvi!$H$8,Satokasvi!$I$8)*_xlfn.BINOM.INV(1,(1-Satokasvi!$H$15),U99)</f>
        <v>3681.1090037164686</v>
      </c>
      <c r="AV99" s="5">
        <f ca="1">_xlfn.NORM.INV(V99,Satokasvi!$H$8,Satokasvi!$I$8)*_xlfn.BINOM.INV(1,(1-Satokasvi!$H$15),V99)</f>
        <v>3560.2635093454269</v>
      </c>
      <c r="AW99" s="5">
        <f ca="1">_xlfn.NORM.INV(W99,Satokasvi!$H$8,Satokasvi!$I$8)*_xlfn.BINOM.INV(1,(1-Satokasvi!$H$15),W99)</f>
        <v>3294.1833294233661</v>
      </c>
      <c r="AX99" s="5">
        <f ca="1">_xlfn.NORM.INV(X99,Satokasvi!$H$8,Satokasvi!$I$8)*_xlfn.BINOM.INV(1,(1-Satokasvi!$H$15),X99)</f>
        <v>3430.7236464662897</v>
      </c>
      <c r="AY99" s="5">
        <f ca="1">_xlfn.NORM.INV(Y99,Satokasvi!$H$8,Satokasvi!$I$8)*_xlfn.BINOM.INV(1,(1-Satokasvi!$H$15),Y99)</f>
        <v>3579.756381310674</v>
      </c>
      <c r="AZ99" s="5">
        <f ca="1">_xlfn.NORM.INV(Z99,Satokasvi!$H$8,Satokasvi!$I$8)*_xlfn.BINOM.INV(1,(1-Satokasvi!$H$15),Z99)</f>
        <v>3798.2844660797168</v>
      </c>
      <c r="BB99" s="5">
        <f ca="1">IF(C$11="x",0,_xlfn.NORM.INV(B99,Satokasvi!$H$8,Satokasvi!$I$8)*IF(C$8="x",(1+Toimenpiteet!$C$7),1)*IF(C$9="x",(1+Toimenpiteet!$C$34),1)*(1+C$30)*_xlfn.BINOM.INV(1,(1-(Satokasvi!$H$15*(1+C$41))),B99))</f>
        <v>2767.0465457132109</v>
      </c>
      <c r="BC99" s="5">
        <f ca="1">IF(D$11="x",0,_xlfn.NORM.INV(C99,Satokasvi!$H$8,Satokasvi!$I$8)*IF(D$8="x",(1+Toimenpiteet!$C$7),1)*IF(D$9="x",(1+Toimenpiteet!$C$34),1)*(1+D$30)*_xlfn.BINOM.INV(1,(1-(Satokasvi!$H$15*(1+D$41))),C99))</f>
        <v>2567.77747697226</v>
      </c>
      <c r="BD99" s="5">
        <f ca="1">IF(E$11="x",0,_xlfn.NORM.INV(D99,Satokasvi!$H$8,Satokasvi!$I$8)*IF(E$8="x",(1+Toimenpiteet!$C$7),1)*IF(E$9="x",(1+Toimenpiteet!$C$34),1)*(1+E$30)*_xlfn.BINOM.INV(1,(1-(Satokasvi!$H$15*(1+E$41))),D99))</f>
        <v>2785.1752003260835</v>
      </c>
      <c r="BE99" s="5">
        <f ca="1">IF(F$11="x",0,_xlfn.NORM.INV(E99,Satokasvi!$H$8,Satokasvi!$I$8)*IF(F$8="x",(1+Toimenpiteet!$C$7),1)*IF(F$9="x",(1+Toimenpiteet!$C$34),1)*(1+F$30)*_xlfn.BINOM.INV(1,(1-(Satokasvi!$H$15*(1+F$41))),E99))</f>
        <v>2426.1724477598564</v>
      </c>
      <c r="BF99" s="5">
        <f ca="1">IF(G$11="x",0,_xlfn.NORM.INV(F99,Satokasvi!$H$8,Satokasvi!$I$8)*IF(G$8="x",(1+Toimenpiteet!$C$7),1)*IF(G$9="x",(1+Toimenpiteet!$C$34),1)*(1+G$30)*_xlfn.BINOM.INV(1,(1-(Satokasvi!$H$15*(1+G$41))),F99))</f>
        <v>2520.9720325147741</v>
      </c>
      <c r="BG99" s="5">
        <f ca="1">IF(H$11="x",0,_xlfn.NORM.INV(G99,Satokasvi!$H$8,Satokasvi!$I$8)*IF(H$8="x",(1+Toimenpiteet!$C$7),1)*IF(H$9="x",(1+Toimenpiteet!$C$34),1)*(1+H$30)*_xlfn.BINOM.INV(1,(1-(Satokasvi!$H$15*(1+H$41))),G99))</f>
        <v>2448.0880081197265</v>
      </c>
      <c r="BH99" s="5">
        <f ca="1">IF(I$11="x",0,_xlfn.NORM.INV(H99,Satokasvi!$H$8,Satokasvi!$I$8)*IF(I$8="x",(1+Toimenpiteet!$C$7),1)*IF(I$9="x",(1+Toimenpiteet!$C$34),1)*(1+I$30)*_xlfn.BINOM.INV(1,(1-(Satokasvi!$H$15*(1+I$41))),H99))</f>
        <v>2590.1282351341101</v>
      </c>
      <c r="BI99" s="5">
        <f ca="1">IF(J$11="x",0,_xlfn.NORM.INV(I99,Satokasvi!$H$8,Satokasvi!$I$8)*IF(J$8="x",(1+Toimenpiteet!$C$7),1)*IF(J$9="x",(1+Toimenpiteet!$C$34),1)*(1+J$30)*_xlfn.BINOM.INV(1,(1-(Satokasvi!$H$15*(1+J$41))),I99))</f>
        <v>2491.5063366184472</v>
      </c>
      <c r="BJ99" s="5">
        <f ca="1">IF(K$11="x",0,_xlfn.NORM.INV(J99,Satokasvi!$H$8,Satokasvi!$I$8)*IF(K$8="x",(1+Toimenpiteet!$C$7),1)*IF(K$9="x",(1+Toimenpiteet!$C$34),1)*(1+K$30)*_xlfn.BINOM.INV(1,(1-(Satokasvi!$H$15*(1+K$41))),J99))</f>
        <v>2555.1584490755322</v>
      </c>
      <c r="BK99" s="5">
        <f ca="1">IF(L$11="x",0,_xlfn.NORM.INV(K99,Satokasvi!$H$8,Satokasvi!$I$8)*IF(L$8="x",(1+Toimenpiteet!$C$7),1)*IF(L$9="x",(1+Toimenpiteet!$C$34),1)*(1+L$30)*_xlfn.BINOM.INV(1,(1-(Satokasvi!$H$15*(1+L$41))),K99))</f>
        <v>2646.8598352992476</v>
      </c>
      <c r="BL99" s="5">
        <f ca="1">IF(M$11="x",0,_xlfn.NORM.INV(L99,Satokasvi!$H$8,Satokasvi!$I$8)*IF(M$8="x",(1+Toimenpiteet!$C$7),1)*IF(M$9="x",(1+Toimenpiteet!$C$34),1)*(1+M$30)*_xlfn.BINOM.INV(1,(1-(Satokasvi!$H$15*(1+M$41))),L99))</f>
        <v>2588.0865286694984</v>
      </c>
      <c r="BM99" s="5">
        <f ca="1">IF(N$11="x",0,_xlfn.NORM.INV(M99,Satokasvi!$H$8,Satokasvi!$I$8)*IF(N$8="x",(1+Toimenpiteet!$C$7),1)*IF(N$9="x",(1+Toimenpiteet!$C$34),1)*(1+N$30)*_xlfn.BINOM.INV(1,(1-(Satokasvi!$H$15*(1+N$41))),M99))</f>
        <v>2531.0177190328723</v>
      </c>
      <c r="BN99" s="5">
        <f ca="1">IF(O$11="x",0,_xlfn.NORM.INV(N99,Satokasvi!$H$8,Satokasvi!$I$8)*IF(O$8="x",(1+Toimenpiteet!$C$7),1)*IF(O$9="x",(1+Toimenpiteet!$C$34),1)*(1+O$30)*_xlfn.BINOM.INV(1,(1-(Satokasvi!$H$15*(1+O$41))),N99))</f>
        <v>2615.7611597923888</v>
      </c>
      <c r="BO99" s="5">
        <f ca="1">IF(P$11="x",0,_xlfn.NORM.INV(O99,Satokasvi!$H$8,Satokasvi!$I$8)*IF(P$8="x",(1+Toimenpiteet!$C$7),1)*IF(P$9="x",(1+Toimenpiteet!$C$34),1)*(1+P$30)*_xlfn.BINOM.INV(1,(1-(Satokasvi!$H$15*(1+P$41))),O99))</f>
        <v>0</v>
      </c>
      <c r="BP99" s="5">
        <f ca="1">IF(Q$11="x",0,_xlfn.NORM.INV(P99,Satokasvi!$H$8,Satokasvi!$I$8)*IF(Q$8="x",(1+Toimenpiteet!$C$7),1)*IF(Q$9="x",(1+Toimenpiteet!$C$34),1)*(1+Q$30)*_xlfn.BINOM.INV(1,(1-(Satokasvi!$H$15*(1+Q$41))),P99))</f>
        <v>2640.4628673682078</v>
      </c>
      <c r="BQ99" s="5">
        <f ca="1">IF(R$11="x",0,_xlfn.NORM.INV(Q99,Satokasvi!$H$8,Satokasvi!$I$8)*IF(R$8="x",(1+Toimenpiteet!$C$7),1)*IF(R$9="x",(1+Toimenpiteet!$C$34),1)*(1+R$30)*_xlfn.BINOM.INV(1,(1-(Satokasvi!$H$15*(1+R$41))),Q99))</f>
        <v>2805.7453047433241</v>
      </c>
      <c r="BR99" s="5">
        <f ca="1">IF(S$11="x",0,_xlfn.NORM.INV(R99,Satokasvi!$H$8,Satokasvi!$I$8)*IF(S$8="x",(1+Toimenpiteet!$C$7),1)*IF(S$9="x",(1+Toimenpiteet!$C$34),1)*(1+S$30)*_xlfn.BINOM.INV(1,(1-(Satokasvi!$H$15*(1+S$41))),R99))</f>
        <v>2624.6063429669575</v>
      </c>
      <c r="BS99" s="5">
        <f ca="1">IF(T$11="x",0,_xlfn.NORM.INV(S99,Satokasvi!$H$8,Satokasvi!$I$8)*IF(T$8="x",(1+Toimenpiteet!$C$7),1)*IF(T$9="x",(1+Toimenpiteet!$C$34),1)*(1+T$30)*_xlfn.BINOM.INV(1,(1-(Satokasvi!$H$15*(1+T$41))),S99))</f>
        <v>2636.2960247540668</v>
      </c>
      <c r="BT99" s="5">
        <f ca="1">IF(U$11="x",0,_xlfn.NORM.INV(T99,Satokasvi!$H$8,Satokasvi!$I$8)*IF(U$8="x",(1+Toimenpiteet!$C$7),1)*IF(U$9="x",(1+Toimenpiteet!$C$34),1)*(1+U$30)*_xlfn.BINOM.INV(1,(1-(Satokasvi!$H$15*(1+U$41))),T99))</f>
        <v>2866.641718980632</v>
      </c>
      <c r="BU99" s="5">
        <f ca="1">IF(V$11="x",0,_xlfn.NORM.INV(U99,Satokasvi!$H$8,Satokasvi!$I$8)*IF(V$8="x",(1+Toimenpiteet!$C$7),1)*IF(V$9="x",(1+Toimenpiteet!$C$34),1)*(1+V$30)*_xlfn.BINOM.INV(1,(1-(Satokasvi!$H$15*(1+V$41))),U99))</f>
        <v>2743.1624295695128</v>
      </c>
      <c r="BV99" s="5">
        <f ca="1">IF(W$11="x",0,_xlfn.NORM.INV(V99,Satokasvi!$H$8,Satokasvi!$I$8)*IF(W$8="x",(1+Toimenpiteet!$C$7),1)*IF(W$9="x",(1+Toimenpiteet!$C$34),1)*(1+W$30)*_xlfn.BINOM.INV(1,(1-(Satokasvi!$H$15*(1+W$41))),V99))</f>
        <v>2653.1083671642127</v>
      </c>
      <c r="BW99" s="5">
        <f ca="1">IF(X$11="x",0,_xlfn.NORM.INV(W99,Satokasvi!$H$8,Satokasvi!$I$8)*IF(X$8="x",(1+Toimenpiteet!$C$7),1)*IF(X$9="x",(1+Toimenpiteet!$C$34),1)*(1+X$30)*_xlfn.BINOM.INV(1,(1-(Satokasvi!$H$15*(1+X$41))),W99))</f>
        <v>2454.8254170862924</v>
      </c>
      <c r="BX99" s="5">
        <f ca="1">IF(Y$11="x",0,_xlfn.NORM.INV(X99,Satokasvi!$H$8,Satokasvi!$I$8)*IF(Y$8="x",(1+Toimenpiteet!$C$7),1)*IF(Y$9="x",(1+Toimenpiteet!$C$34),1)*(1+Y$30)*_xlfn.BINOM.INV(1,(1-(Satokasvi!$H$15*(1+Y$41))),X99))</f>
        <v>2556.5752613466793</v>
      </c>
      <c r="BY99" s="5">
        <f ca="1">IF(Z$11="x",0,_xlfn.NORM.INV(Y99,Satokasvi!$H$8,Satokasvi!$I$8)*IF(Z$8="x",(1+Toimenpiteet!$C$7),1)*IF(Z$9="x",(1+Toimenpiteet!$C$34),1)*(1+Z$30)*_xlfn.BINOM.INV(1,(1-(Satokasvi!$H$15*(1+Z$41))),Y99))</f>
        <v>2667.6344553527142</v>
      </c>
      <c r="BZ99" s="5">
        <f ca="1">IF(AA$11="x",0,_xlfn.NORM.INV(Z99,Satokasvi!$H$8,Satokasvi!$I$8)*IF(AA$8="x",(1+Toimenpiteet!$C$7),1)*IF(AA$9="x",(1+Toimenpiteet!$C$34),1)*(1+AA$30)*_xlfn.BINOM.INV(1,(1-(Satokasvi!$H$15*(1+AA$41))),Z99))</f>
        <v>2830.481584122605</v>
      </c>
      <c r="CB99" s="27">
        <f ca="1">_xlfn.NORM.INV(RAND(),Satokasvi!$H$13,Satokasvi!$I$13)</f>
        <v>168.02358763844063</v>
      </c>
      <c r="CC99" s="27">
        <f ca="1">_xlfn.NORM.INV(RAND(),Satokasvi!$H$13,Satokasvi!$I$13)</f>
        <v>173.94718777913792</v>
      </c>
      <c r="CD99" s="27">
        <f ca="1">_xlfn.NORM.INV(RAND(),Satokasvi!$H$13,Satokasvi!$I$13)</f>
        <v>136.4363535465848</v>
      </c>
      <c r="CE99" s="27">
        <f ca="1">_xlfn.NORM.INV(RAND(),Satokasvi!$H$13,Satokasvi!$I$13)</f>
        <v>216.19130759150332</v>
      </c>
      <c r="CF99" s="27">
        <f ca="1">_xlfn.NORM.INV(RAND(),Satokasvi!$H$13,Satokasvi!$I$13)</f>
        <v>115.89294441995395</v>
      </c>
      <c r="CG99" s="27">
        <f ca="1">_xlfn.NORM.INV(RAND(),Satokasvi!$H$13,Satokasvi!$I$13)</f>
        <v>236.2430415695739</v>
      </c>
      <c r="CH99" s="27">
        <f ca="1">_xlfn.NORM.INV(RAND(),Satokasvi!$H$13,Satokasvi!$I$13)</f>
        <v>185.00630850708092</v>
      </c>
      <c r="CI99" s="27">
        <f ca="1">_xlfn.NORM.INV(RAND(),Satokasvi!$H$13,Satokasvi!$I$13)</f>
        <v>148.68327759643091</v>
      </c>
      <c r="CJ99" s="27">
        <f ca="1">_xlfn.NORM.INV(RAND(),Satokasvi!$H$13,Satokasvi!$I$13)</f>
        <v>205.14476792746288</v>
      </c>
      <c r="CK99" s="27">
        <f ca="1">_xlfn.NORM.INV(RAND(),Satokasvi!$H$13,Satokasvi!$I$13)</f>
        <v>159.32220959596657</v>
      </c>
      <c r="CL99" s="27">
        <f ca="1">_xlfn.NORM.INV(RAND(),Satokasvi!$H$13,Satokasvi!$I$13)</f>
        <v>254.90212077895166</v>
      </c>
      <c r="CM99" s="27">
        <f ca="1">_xlfn.NORM.INV(RAND(),Satokasvi!$H$13,Satokasvi!$I$13)</f>
        <v>185.96750513918695</v>
      </c>
      <c r="CN99" s="27">
        <f ca="1">_xlfn.NORM.INV(RAND(),Satokasvi!$H$13,Satokasvi!$I$13)</f>
        <v>183.29089403342311</v>
      </c>
      <c r="CO99" s="27">
        <f ca="1">_xlfn.NORM.INV(RAND(),Satokasvi!$H$13,Satokasvi!$I$13)</f>
        <v>197.27259273812624</v>
      </c>
      <c r="CP99" s="27">
        <f ca="1">_xlfn.NORM.INV(RAND(),Satokasvi!$H$13,Satokasvi!$I$13)</f>
        <v>216.56135790425074</v>
      </c>
      <c r="CQ99" s="27">
        <f ca="1">_xlfn.NORM.INV(RAND(),Satokasvi!$H$13,Satokasvi!$I$13)</f>
        <v>109.53399929832742</v>
      </c>
      <c r="CR99" s="27">
        <f ca="1">_xlfn.NORM.INV(RAND(),Satokasvi!$H$13,Satokasvi!$I$13)</f>
        <v>192.94153982696056</v>
      </c>
      <c r="CS99" s="27">
        <f ca="1">_xlfn.NORM.INV(RAND(),Satokasvi!$H$13,Satokasvi!$I$13)</f>
        <v>233.50404086109205</v>
      </c>
      <c r="CT99" s="27">
        <f ca="1">_xlfn.NORM.INV(RAND(),Satokasvi!$H$13,Satokasvi!$I$13)</f>
        <v>194.95827977646346</v>
      </c>
      <c r="CU99" s="27">
        <f ca="1">_xlfn.NORM.INV(RAND(),Satokasvi!$H$13,Satokasvi!$I$13)</f>
        <v>203.52479355689559</v>
      </c>
      <c r="CV99" s="27">
        <f ca="1">_xlfn.NORM.INV(RAND(),Satokasvi!$H$13,Satokasvi!$I$13)</f>
        <v>231.1227447707322</v>
      </c>
      <c r="CW99" s="27">
        <f ca="1">_xlfn.NORM.INV(RAND(),Satokasvi!$H$13,Satokasvi!$I$13)</f>
        <v>251.69312907644036</v>
      </c>
      <c r="CX99" s="27">
        <f ca="1">_xlfn.NORM.INV(RAND(),Satokasvi!$H$13,Satokasvi!$I$13)</f>
        <v>249.90055734748069</v>
      </c>
      <c r="CY99" s="27">
        <f ca="1">_xlfn.NORM.INV(RAND(),Satokasvi!$H$13,Satokasvi!$I$13)</f>
        <v>198.64427381851428</v>
      </c>
      <c r="CZ99" s="27">
        <f ca="1">_xlfn.NORM.INV(RAND(),Satokasvi!$H$13,Satokasvi!$I$13)</f>
        <v>322.05171188404455</v>
      </c>
      <c r="DB99" s="29">
        <f ca="1">(AB99*(CB99/1000)+(Satokasvi!$E$28-Satokasvi!$E$7))/(1+$C$13)^DB$61</f>
        <v>272.083612893789</v>
      </c>
      <c r="DC99" s="29">
        <f ca="1">(AC99*(CC99/1000)+(Satokasvi!$E$28-Satokasvi!$E$7))/(1+$C$13)^DC$61</f>
        <v>236.39624606626137</v>
      </c>
      <c r="DD99" s="29">
        <f ca="1">(AD99*(CD99/1000)+(Satokasvi!$E$28-Satokasvi!$E$7))/(1+$C$13)^DD$61</f>
        <v>142.69003023451171</v>
      </c>
      <c r="DE99" s="29">
        <f ca="1">(AE99*(CE99/1000)+(Satokasvi!$E$28-Satokasvi!$E$7))/(1+$C$13)^DE$61</f>
        <v>308.88613531614476</v>
      </c>
      <c r="DF99" s="29">
        <f ca="1">(AF99*(CF99/1000)+(Satokasvi!$E$28-Satokasvi!$E$7))/(1+$C$13)^DF$61</f>
        <v>26.792350623271027</v>
      </c>
      <c r="DG99" s="29">
        <f ca="1">(AG99*(CG99/1000)+(Satokasvi!$E$28-Satokasvi!$E$7))/(1+$C$13)^DG$61</f>
        <v>347.63301357860809</v>
      </c>
      <c r="DH99" s="29">
        <f ca="1">(AH99*(CH99/1000)+(Satokasvi!$E$28-Satokasvi!$E$7))/(1+$C$13)^DH$61</f>
        <v>229.32068048605237</v>
      </c>
      <c r="DI99" s="29">
        <f ca="1">(AI99*(CI99/1000)+(Satokasvi!$E$28-Satokasvi!$E$7))/(1+$C$13)^DI$61</f>
        <v>107.4453852441878</v>
      </c>
      <c r="DJ99" s="29">
        <f ca="1">(AJ99*(CJ99/1000)+(Satokasvi!$E$28-Satokasvi!$E$7))/(1+$C$13)^DJ$61</f>
        <v>262.42490175218614</v>
      </c>
      <c r="DK99" s="29">
        <f ca="1">(AK99*(CK99/1000)+(Satokasvi!$E$28-Satokasvi!$E$7))/(1+$C$13)^DK$61</f>
        <v>152.4597282163264</v>
      </c>
      <c r="DL99" s="29">
        <f ca="1">(AL99*(CL99/1000)+(Satokasvi!$E$28-Satokasvi!$E$7))/(1+$C$13)^DL$61</f>
        <v>378.74917422905446</v>
      </c>
      <c r="DM99" s="29">
        <f ca="1">(AM99*(CM99/1000)+(Satokasvi!$E$28-Satokasvi!$E$7))/(1+$C$13)^DM$61</f>
        <v>189.81102482903233</v>
      </c>
      <c r="DN99" s="29">
        <f ca="1">(AN99*(CN99/1000)+(Satokasvi!$E$28-Satokasvi!$E$7))/(1+$C$13)^DN$61</f>
        <v>192.2856006868162</v>
      </c>
      <c r="DO99" s="29">
        <f ca="1">(AO99*(CO99/1000)+(Satokasvi!$E$28-Satokasvi!$E$7))/(1+$C$13)^DO$61</f>
        <v>-238.66352790052156</v>
      </c>
      <c r="DP99" s="29">
        <f ca="1">(AP99*(CP99/1000)+(Satokasvi!$E$28-Satokasvi!$E$7))/(1+$C$13)^DP$61</f>
        <v>260.81457651660673</v>
      </c>
      <c r="DQ99" s="29">
        <f ca="1">(AQ99*(CQ99/1000)+(Satokasvi!$E$28-Satokasvi!$E$7))/(1+$C$13)^DQ$61</f>
        <v>32.034145912054498</v>
      </c>
      <c r="DR99" s="29">
        <f ca="1">(AR99*(CR99/1000)+(Satokasvi!$E$28-Satokasvi!$E$7))/(1+$C$13)^DR$61</f>
        <v>192.72387196107277</v>
      </c>
      <c r="DS99" s="29">
        <f ca="1">(AS99*(CS99/1000)+(Satokasvi!$E$28-Satokasvi!$E$7))/(1+$C$13)^DS$61</f>
        <v>273.17835740724757</v>
      </c>
      <c r="DT99" s="29">
        <f ca="1">(AT99*(CT99/1000)+(Satokasvi!$E$28-Satokasvi!$E$7))/(1+$C$13)^DT$61</f>
        <v>221.8225443761572</v>
      </c>
      <c r="DU99" s="29">
        <f ca="1">(AU99*(CU99/1000)+(Satokasvi!$E$28-Satokasvi!$E$7))/(1+$C$13)^DU$61</f>
        <v>214.93523908724185</v>
      </c>
      <c r="DV99" s="29">
        <f ca="1">(AV99*(CV99/1000)+(Satokasvi!$E$28-Satokasvi!$E$7))/(1+$C$13)^DV$61</f>
        <v>248.27136594962786</v>
      </c>
      <c r="DW99" s="29">
        <f ca="1">(AW99*(CW99/1000)+(Satokasvi!$E$28-Satokasvi!$E$7))/(1+$C$13)^DW$61</f>
        <v>244.31004494289593</v>
      </c>
      <c r="DX99" s="29">
        <f ca="1">(AX99*(CX99/1000)+(Satokasvi!$E$28-Satokasvi!$E$7))/(1+$C$13)^DX$61</f>
        <v>251.49125643029248</v>
      </c>
      <c r="DY99" s="29">
        <f ca="1">(AY99*(CY99/1000)+(Satokasvi!$E$28-Satokasvi!$E$7))/(1+$C$13)^DY$61</f>
        <v>172.22506976973622</v>
      </c>
      <c r="DZ99" s="29">
        <f ca="1">(AZ99*(CZ99/1000)+(Satokasvi!$E$28-Satokasvi!$E$7))/(1+$C$13)^DZ$61</f>
        <v>411.81254339897743</v>
      </c>
      <c r="EB99" s="29">
        <f ca="1">IF(C$11="x",Toimenpiteet!$E$115,BB99*(CB99/1000)+(Satokasvi!$E$28-Satokasvi!$E$7)+IF(C$8="x",Toimenpiteet!$E$29,0)+IF(C$9="x",Toimenpiteet!$E$60,0)+IF(C$10="x",Toimenpiteet!$E$88,0))/(1+$C$13)^EB$61</f>
        <v>230.12532793523118</v>
      </c>
      <c r="EC99" s="29">
        <f ca="1">IF(D$11="x",Toimenpiteet!$E$115,BC99*(CC99/1000)+(Satokasvi!$E$28-Satokasvi!$E$7)+IF(D$8="x",Toimenpiteet!$E$29,0)+IF(D$9="x",Toimenpiteet!$E$60,0)+IF(D$10="x",Toimenpiteet!$E$88,0))/(1+$C$13)^EC$61</f>
        <v>206.20008574034759</v>
      </c>
      <c r="ED99" s="29">
        <f ca="1">IF(E$11="x",Toimenpiteet!$E$115,BD99*(CD99/1000)+(Satokasvi!$E$28-Satokasvi!$E$7)+IF(E$8="x",Toimenpiteet!$E$29,0)+IF(E$9="x",Toimenpiteet!$E$60,0)+IF(E$10="x",Toimenpiteet!$E$88,0))/(1+$C$13)^ED$61</f>
        <v>139.19226698056301</v>
      </c>
      <c r="EE99" s="29">
        <f ca="1">IF(F$11="x",Toimenpiteet!$E$115,BE99*(CE99/1000)+(Satokasvi!$E$28-Satokasvi!$E$7)+IF(F$8="x",Toimenpiteet!$E$29,0)+IF(F$9="x",Toimenpiteet!$E$60,0)+IF(F$10="x",Toimenpiteet!$E$88,0))/(1+$C$13)^EE$61</f>
        <v>263.54071268769695</v>
      </c>
      <c r="EF99" s="29">
        <f ca="1">IF(G$11="x",Toimenpiteet!$E$115,BF99*(CF99/1000)+(Satokasvi!$E$28-Satokasvi!$E$7)+IF(G$8="x",Toimenpiteet!$E$29,0)+IF(G$9="x",Toimenpiteet!$E$60,0)+IF(G$10="x",Toimenpiteet!$E$88,0))/(1+$C$13)^EF$61</f>
        <v>55.433717593742124</v>
      </c>
      <c r="EG99" s="29">
        <f ca="1">IF(H$11="x",Toimenpiteet!$E$115,BG99*(CG99/1000)+(Satokasvi!$E$28-Satokasvi!$E$7)+IF(H$8="x",Toimenpiteet!$E$29,0)+IF(H$9="x",Toimenpiteet!$E$60,0)+IF(H$10="x",Toimenpiteet!$E$88,0))/(1+$C$13)^EG$61</f>
        <v>293.49112939769191</v>
      </c>
      <c r="EH99" s="29">
        <f ca="1">IF(I$11="x",Toimenpiteet!$E$115,BH99*(CH99/1000)+(Satokasvi!$E$28-Satokasvi!$E$7)+IF(I$8="x",Toimenpiteet!$E$29,0)+IF(I$9="x",Toimenpiteet!$E$60,0)+IF(I$10="x",Toimenpiteet!$E$88,0))/(1+$C$13)^EH$61</f>
        <v>204.32181738841322</v>
      </c>
      <c r="EI99" s="29">
        <f ca="1">IF(J$11="x",Toimenpiteet!$E$115,BI99*(CI99/1000)+(Satokasvi!$E$28-Satokasvi!$E$7)+IF(J$8="x",Toimenpiteet!$E$29,0)+IF(J$9="x",Toimenpiteet!$E$60,0)+IF(J$10="x",Toimenpiteet!$E$88,0))/(1+$C$13)^EI$61</f>
        <v>112.52659845310168</v>
      </c>
      <c r="EJ99" s="29">
        <f ca="1">IF(K$11="x",Toimenpiteet!$E$115,BJ99*(CJ99/1000)+(Satokasvi!$E$28-Satokasvi!$E$7)+IF(K$8="x",Toimenpiteet!$E$29,0)+IF(K$9="x",Toimenpiteet!$E$60,0)+IF(K$10="x",Toimenpiteet!$E$88,0))/(1+$C$13)^EJ$61</f>
        <v>227.0719468528485</v>
      </c>
      <c r="EK99" s="29">
        <f ca="1">IF(L$11="x",Toimenpiteet!$E$115,BK99*(CK99/1000)+(Satokasvi!$E$28-Satokasvi!$E$7)+IF(L$8="x",Toimenpiteet!$E$29,0)+IF(L$9="x",Toimenpiteet!$E$60,0)+IF(L$10="x",Toimenpiteet!$E$88,0))/(1+$C$13)^EK$61</f>
        <v>144.20804778439802</v>
      </c>
      <c r="EL99" s="29">
        <f ca="1">IF(M$11="x",Toimenpiteet!$E$115,BL99*(CL99/1000)+(Satokasvi!$E$28-Satokasvi!$E$7)+IF(M$8="x",Toimenpiteet!$E$29,0)+IF(M$9="x",Toimenpiteet!$E$60,0)+IF(M$10="x",Toimenpiteet!$E$88,0))/(1+$C$13)^EL$61</f>
        <v>311.94782474965808</v>
      </c>
      <c r="EM99" s="29">
        <f ca="1">IF(N$11="x",Toimenpiteet!$E$115,BM99*(CM99/1000)+(Satokasvi!$E$28-Satokasvi!$E$7)+IF(N$8="x",Toimenpiteet!$E$29,0)+IF(N$9="x",Toimenpiteet!$E$60,0)+IF(N$10="x",Toimenpiteet!$E$88,0))/(1+$C$13)^EM$61</f>
        <v>170.2859525124654</v>
      </c>
      <c r="EN99" s="29">
        <f ca="1">IF(O$11="x",Toimenpiteet!$E$115,BN99*(CN99/1000)+(Satokasvi!$E$28-Satokasvi!$E$7)+IF(O$8="x",Toimenpiteet!$E$29,0)+IF(O$9="x",Toimenpiteet!$E$60,0)+IF(O$10="x",Toimenpiteet!$E$88,0))/(1+$C$13)^EN$61</f>
        <v>171.29004206858289</v>
      </c>
      <c r="EO99" s="29">
        <f ca="1">IF(P$11="x",Toimenpiteet!$E$115,BO99*(CO99/1000)+(Satokasvi!$E$28-Satokasvi!$E$7)+IF(P$8="x",Toimenpiteet!$E$29,0)+IF(P$9="x",Toimenpiteet!$E$60,0)+IF(P$10="x",Toimenpiteet!$E$88,0))/(1+$C$13)^EO$61</f>
        <v>-150.66874794606332</v>
      </c>
      <c r="EP99" s="29">
        <f ca="1">IF(Q$11="x",Toimenpiteet!$E$115,BP99*(CP99/1000)+(Satokasvi!$E$28-Satokasvi!$E$7)+IF(Q$8="x",Toimenpiteet!$E$29,0)+IF(Q$9="x",Toimenpiteet!$E$60,0)+IF(Q$10="x",Toimenpiteet!$E$88,0))/(1+$C$13)^EP$61</f>
        <v>220.75058848367564</v>
      </c>
      <c r="EQ99" s="29">
        <f ca="1">IF(R$11="x",Toimenpiteet!$E$115,BQ99*(CQ99/1000)+(Satokasvi!$E$28-Satokasvi!$E$7)+IF(R$8="x",Toimenpiteet!$E$29,0)+IF(R$9="x",Toimenpiteet!$E$60,0)+IF(R$10="x",Toimenpiteet!$E$88,0))/(1+$C$13)^EQ$61</f>
        <v>49.494725206964318</v>
      </c>
      <c r="ER99" s="29">
        <f ca="1">IF(S$11="x",Toimenpiteet!$E$115,BR99*(CR99/1000)+(Satokasvi!$E$28-Satokasvi!$E$7)+IF(S$8="x",Toimenpiteet!$E$29,0)+IF(S$9="x",Toimenpiteet!$E$60,0)+IF(S$10="x",Toimenpiteet!$E$88,0))/(1+$C$13)^ER$61</f>
        <v>168.49441159248008</v>
      </c>
      <c r="ES99" s="29">
        <f ca="1">IF(T$11="x",Toimenpiteet!$E$115,BS99*(CS99/1000)+(Satokasvi!$E$28-Satokasvi!$E$7)+IF(T$8="x",Toimenpiteet!$E$29,0)+IF(T$9="x",Toimenpiteet!$E$60,0)+IF(T$10="x",Toimenpiteet!$E$88,0))/(1+$C$13)^ES$61</f>
        <v>227.7245335001611</v>
      </c>
      <c r="ET99" s="29">
        <f ca="1">IF(U$11="x",Toimenpiteet!$E$115,BT99*(CT99/1000)+(Satokasvi!$E$28-Satokasvi!$E$7)+IF(U$8="x",Toimenpiteet!$E$29,0)+IF(U$9="x",Toimenpiteet!$E$60,0)+IF(U$10="x",Toimenpiteet!$E$88,0))/(1+$C$13)^ET$61</f>
        <v>188.7507246907436</v>
      </c>
      <c r="EU99" s="29">
        <f ca="1">IF(V$11="x",Toimenpiteet!$E$115,BU99*(CU99/1000)+(Satokasvi!$E$28-Satokasvi!$E$7)+IF(V$8="x",Toimenpiteet!$E$29,0)+IF(V$9="x",Toimenpiteet!$E$60,0)+IF(V$10="x",Toimenpiteet!$E$88,0))/(1+$C$13)^EU$61</f>
        <v>182.93533688784302</v>
      </c>
      <c r="EV99" s="29">
        <f ca="1">IF(W$11="x",Toimenpiteet!$E$115,BV99*(CV99/1000)+(Satokasvi!$E$28-Satokasvi!$E$7)+IF(W$8="x",Toimenpiteet!$E$29,0)+IF(W$9="x",Toimenpiteet!$E$60,0)+IF(W$10="x",Toimenpiteet!$E$88,0))/(1+$C$13)^EV$61</f>
        <v>207.11434299307095</v>
      </c>
      <c r="EW99" s="29">
        <f ca="1">IF(X$11="x",Toimenpiteet!$E$115,BW99*(CW99/1000)+(Satokasvi!$E$28-Satokasvi!$E$7)+IF(X$8="x",Toimenpiteet!$E$29,0)+IF(X$9="x",Toimenpiteet!$E$60,0)+IF(X$10="x",Toimenpiteet!$E$88,0))/(1+$C$13)^EW$61</f>
        <v>203.51860382873551</v>
      </c>
      <c r="EX99" s="29">
        <f ca="1">IF(Y$11="x",Toimenpiteet!$E$115,BX99*(CX99/1000)+(Satokasvi!$E$28-Satokasvi!$E$7)+IF(Y$8="x",Toimenpiteet!$E$29,0)+IF(Y$9="x",Toimenpiteet!$E$60,0)+IF(Y$10="x",Toimenpiteet!$E$88,0))/(1+$C$13)^EX$61</f>
        <v>208.24503025038746</v>
      </c>
      <c r="EY99" s="29">
        <f ca="1">IF(Z$11="x",Toimenpiteet!$E$115,BY99*(CY99/1000)+(Satokasvi!$E$28-Satokasvi!$E$7)+IF(Z$8="x",Toimenpiteet!$E$29,0)+IF(Z$9="x",Toimenpiteet!$E$60,0)+IF(Z$10="x",Toimenpiteet!$E$88,0))/(1+$C$13)^EY$61</f>
        <v>148.56905981622629</v>
      </c>
      <c r="EZ99" s="29">
        <f ca="1">IF(AA$11="x",Toimenpiteet!$E$115,BZ99*(CZ99/1000)+(Satokasvi!$E$28-Satokasvi!$E$7)+IF(AA$8="x",Toimenpiteet!$E$29,0)+IF(AA$9="x",Toimenpiteet!$E$60,0)+IF(AA$10="x",Toimenpiteet!$E$88,0))/(1+$C$13)^EZ$61</f>
        <v>326.52051105336352</v>
      </c>
      <c r="FA99" s="29"/>
      <c r="FB99" s="29">
        <f t="shared" ca="1" si="48"/>
        <v>272.083612893789</v>
      </c>
      <c r="FC99" s="29">
        <f t="shared" ca="1" si="49"/>
        <v>508.47985896005036</v>
      </c>
      <c r="FD99" s="29">
        <f t="shared" ca="1" si="50"/>
        <v>651.16988919456207</v>
      </c>
      <c r="FE99" s="29">
        <f t="shared" ca="1" si="51"/>
        <v>960.05602451070683</v>
      </c>
      <c r="FF99" s="29">
        <f t="shared" ca="1" si="52"/>
        <v>986.84837513397781</v>
      </c>
      <c r="FG99" s="29">
        <f t="shared" ca="1" si="53"/>
        <v>1334.4813887125858</v>
      </c>
      <c r="FH99" s="29">
        <f t="shared" ca="1" si="54"/>
        <v>1563.8020691986383</v>
      </c>
      <c r="FI99" s="29">
        <f t="shared" ca="1" si="55"/>
        <v>1671.247454442826</v>
      </c>
      <c r="FJ99" s="29">
        <f t="shared" ca="1" si="56"/>
        <v>1933.6723561950121</v>
      </c>
      <c r="FK99" s="29">
        <f t="shared" ca="1" si="57"/>
        <v>2086.1320844113384</v>
      </c>
      <c r="FL99" s="29">
        <f t="shared" ca="1" si="58"/>
        <v>2464.8812586403928</v>
      </c>
      <c r="FM99" s="29">
        <f t="shared" ca="1" si="59"/>
        <v>2654.6922834694251</v>
      </c>
      <c r="FN99" s="29">
        <f t="shared" ca="1" si="60"/>
        <v>2846.9778841562411</v>
      </c>
      <c r="FO99" s="29">
        <f t="shared" ca="1" si="61"/>
        <v>2608.3143562557198</v>
      </c>
      <c r="FP99" s="29">
        <f t="shared" ca="1" si="62"/>
        <v>2869.1289327723266</v>
      </c>
      <c r="FQ99" s="29">
        <f t="shared" ca="1" si="63"/>
        <v>2901.1630786843812</v>
      </c>
      <c r="FR99" s="29">
        <f t="shared" ca="1" si="64"/>
        <v>3093.8869506454539</v>
      </c>
      <c r="FS99" s="29">
        <f t="shared" ca="1" si="65"/>
        <v>3367.0653080527013</v>
      </c>
      <c r="FT99" s="29">
        <f t="shared" ca="1" si="66"/>
        <v>3588.8878524288584</v>
      </c>
      <c r="FU99" s="29">
        <f t="shared" ca="1" si="67"/>
        <v>3803.8230915161002</v>
      </c>
      <c r="FV99" s="29">
        <f t="shared" ca="1" si="68"/>
        <v>4052.0944574657283</v>
      </c>
      <c r="FW99" s="29">
        <f t="shared" ca="1" si="69"/>
        <v>4296.4045024086245</v>
      </c>
      <c r="FX99" s="29">
        <f t="shared" ca="1" si="70"/>
        <v>4547.8957588389167</v>
      </c>
      <c r="FY99" s="29">
        <f t="shared" ca="1" si="71"/>
        <v>4720.120828608653</v>
      </c>
      <c r="FZ99" s="29">
        <f t="shared" ca="1" si="72"/>
        <v>5131.9333720076302</v>
      </c>
      <c r="GA99" s="29"/>
      <c r="GB99" s="29">
        <f t="shared" ca="1" si="73"/>
        <v>230.12532793523118</v>
      </c>
      <c r="GC99" s="29">
        <f t="shared" ca="1" si="74"/>
        <v>436.32541367557877</v>
      </c>
      <c r="GD99" s="29">
        <f t="shared" ca="1" si="23"/>
        <v>575.51768065614181</v>
      </c>
      <c r="GE99" s="29">
        <f t="shared" ca="1" si="24"/>
        <v>839.05839334383882</v>
      </c>
      <c r="GF99" s="29">
        <f t="shared" ca="1" si="25"/>
        <v>894.49211093758095</v>
      </c>
      <c r="GG99" s="29">
        <f t="shared" ca="1" si="26"/>
        <v>1187.983240335273</v>
      </c>
      <c r="GH99" s="29">
        <f t="shared" ca="1" si="27"/>
        <v>1392.3050577236861</v>
      </c>
      <c r="GI99" s="29">
        <f t="shared" ca="1" si="28"/>
        <v>1504.8316561767879</v>
      </c>
      <c r="GJ99" s="29">
        <f t="shared" ca="1" si="29"/>
        <v>1731.9036030296363</v>
      </c>
      <c r="GK99" s="29">
        <f t="shared" ca="1" si="30"/>
        <v>1876.1116508140344</v>
      </c>
      <c r="GL99" s="29">
        <f t="shared" ca="1" si="31"/>
        <v>2188.0594755636926</v>
      </c>
      <c r="GM99" s="29">
        <f t="shared" ca="1" si="32"/>
        <v>2358.345428076158</v>
      </c>
      <c r="GN99" s="29">
        <f t="shared" ca="1" si="33"/>
        <v>2529.6354701447408</v>
      </c>
      <c r="GO99" s="29">
        <f t="shared" ca="1" si="34"/>
        <v>2378.9667221986774</v>
      </c>
      <c r="GP99" s="29">
        <f t="shared" ca="1" si="35"/>
        <v>2599.7173106823529</v>
      </c>
      <c r="GQ99" s="29">
        <f t="shared" ca="1" si="36"/>
        <v>2649.2120358893171</v>
      </c>
      <c r="GR99" s="29">
        <f t="shared" ca="1" si="37"/>
        <v>2817.7064474817971</v>
      </c>
      <c r="GS99" s="29">
        <f t="shared" ca="1" si="38"/>
        <v>3045.4309809819583</v>
      </c>
      <c r="GT99" s="29">
        <f t="shared" ca="1" si="39"/>
        <v>3234.1817056727018</v>
      </c>
      <c r="GU99" s="29">
        <f t="shared" ca="1" si="40"/>
        <v>3417.1170425605446</v>
      </c>
      <c r="GV99" s="29">
        <f t="shared" ca="1" si="41"/>
        <v>3624.2313855536154</v>
      </c>
      <c r="GW99" s="29">
        <f t="shared" ca="1" si="42"/>
        <v>3827.749989382351</v>
      </c>
      <c r="GX99" s="29">
        <f t="shared" ca="1" si="43"/>
        <v>4035.9950196327386</v>
      </c>
      <c r="GY99" s="29">
        <f t="shared" ca="1" si="44"/>
        <v>4184.5640794489645</v>
      </c>
      <c r="GZ99" s="29">
        <f t="shared" ca="1" si="45"/>
        <v>4511.084590502328</v>
      </c>
      <c r="HA99" s="29"/>
      <c r="HB99" s="29">
        <f t="shared" ca="1" si="76"/>
        <v>2086.1320844113384</v>
      </c>
      <c r="HC99" s="29">
        <f t="shared" ca="1" si="75"/>
        <v>1876.1116508140344</v>
      </c>
      <c r="HD99" s="5"/>
      <c r="HE99" s="29">
        <f t="shared" si="83"/>
        <v>-0.3888888888888889</v>
      </c>
      <c r="HF99" s="29">
        <f>$HF$76</f>
        <v>0.10000000000000002</v>
      </c>
      <c r="HG99" s="14">
        <f>IF(C$11="x",0,Satokasvi!$H$6*(1+$HE99)*(1+_xlfn.XLOOKUP($HF99,$HF$67:$HF$76,HG$67:HG$76)))</f>
        <v>2160.2777777777778</v>
      </c>
      <c r="HH99" s="27">
        <f>IF(D$11="x",0,Satokasvi!$H$6*(1+$HE99)*(1+_xlfn.XLOOKUP($HF99,$HF$67:$HF$76,HH$67:HH$76)))</f>
        <v>2181.666666666667</v>
      </c>
      <c r="HI99" s="27">
        <f>IF(E$11="x",0,Satokasvi!$H$6*(1+$HE99)*(1+_xlfn.XLOOKUP($HF99,$HF$67:$HF$76,HI$67:HI$76)))</f>
        <v>2203.0555555555557</v>
      </c>
      <c r="HJ99" s="27">
        <f>IF(F$11="x",0,Satokasvi!$H$6*(1+$HE99)*(1+_xlfn.XLOOKUP($HF99,$HF$67:$HF$76,HJ$67:HJ$76)))</f>
        <v>2224.4444444444448</v>
      </c>
      <c r="HK99" s="27">
        <f>IF(G$11="x",0,Satokasvi!$H$6*(1+$HE99)*(1+_xlfn.XLOOKUP($HF99,$HF$67:$HF$76,HK$67:HK$76)))</f>
        <v>2245.8333333333335</v>
      </c>
      <c r="HL99" s="27">
        <f>IF(H$11="x",0,Satokasvi!$H$6*(1+$HE99)*(1+_xlfn.XLOOKUP($HF99,$HF$67:$HF$76,HL$67:HL$76)))</f>
        <v>2267.2222222222226</v>
      </c>
      <c r="HM99" s="27">
        <f>IF(I$11="x",0,Satokasvi!$H$6*(1+$HE99)*(1+_xlfn.XLOOKUP($HF99,$HF$67:$HF$76,HM$67:HM$76)))</f>
        <v>2288.6111111111113</v>
      </c>
      <c r="HN99" s="27">
        <f>IF(J$11="x",0,Satokasvi!$H$6*(1+$HE99)*(1+_xlfn.XLOOKUP($HF99,$HF$67:$HF$76,HN$67:HN$76)))</f>
        <v>2310.0000000000005</v>
      </c>
      <c r="HO99" s="27">
        <f>IF(K$11="x",0,Satokasvi!$H$6*(1+$HE99)*(1+_xlfn.XLOOKUP($HF99,$HF$67:$HF$76,HO$67:HO$76)))</f>
        <v>2331.3888888888891</v>
      </c>
      <c r="HP99" s="27">
        <f>IF(L$11="x",0,Satokasvi!$H$6*(1+$HE99)*(1+_xlfn.XLOOKUP($HF99,$HF$67:$HF$76,HP$67:HP$76)))</f>
        <v>2352.7777777777783</v>
      </c>
      <c r="HQ99" s="27">
        <f>IF(M$11="x",0,Satokasvi!$H$6*(1+$HE99)*(1+_xlfn.XLOOKUP($HF99,$HF$67:$HF$76,HQ$67:HQ$76)))</f>
        <v>2352.7777777777783</v>
      </c>
      <c r="HR99" s="27">
        <f>IF(N$11="x",0,Satokasvi!$H$6*(1+$HE99)*(1+_xlfn.XLOOKUP($HF99,$HF$67:$HF$76,HR$67:HR$76)))</f>
        <v>2352.7777777777783</v>
      </c>
      <c r="HS99" s="27">
        <f>IF(O$11="x",0,Satokasvi!$H$6*(1+$HE99)*(1+_xlfn.XLOOKUP($HF99,$HF$67:$HF$76,HS$67:HS$76)))</f>
        <v>2352.7777777777783</v>
      </c>
      <c r="HT99" s="27">
        <f>IF(P$11="x",0,Satokasvi!$H$6*(1+$HE99)*(1+_xlfn.XLOOKUP($HF99,$HF$67:$HF$76,HT$67:HT$76)))</f>
        <v>2352.7777777777783</v>
      </c>
      <c r="HU99" s="27">
        <f>IF(Q$11="x",0,Satokasvi!$H$6*(1+$HE99)*(1+_xlfn.XLOOKUP($HF99,$HF$67:$HF$76,HU$67:HU$76)))</f>
        <v>2352.7777777777783</v>
      </c>
      <c r="HV99" s="27">
        <f>IF(R$11="x",0,Satokasvi!$H$6*(1+$HE99)*(1+_xlfn.XLOOKUP($HF99,$HF$67:$HF$76,HV$67:HV$76)))</f>
        <v>2352.7777777777783</v>
      </c>
      <c r="HW99" s="27">
        <f>IF(S$11="x",0,Satokasvi!$H$6*(1+$HE99)*(1+_xlfn.XLOOKUP($HF99,$HF$67:$HF$76,HW$67:HW$76)))</f>
        <v>2352.7777777777783</v>
      </c>
      <c r="HX99" s="27">
        <f>IF(T$11="x",0,Satokasvi!$H$6*(1+$HE99)*(1+_xlfn.XLOOKUP($HF99,$HF$67:$HF$76,HX$67:HX$76)))</f>
        <v>2352.7777777777783</v>
      </c>
      <c r="HY99" s="27">
        <f>IF(U$11="x",0,Satokasvi!$H$6*(1+$HE99)*(1+_xlfn.XLOOKUP($HF99,$HF$67:$HF$76,HY$67:HY$76)))</f>
        <v>2352.7777777777783</v>
      </c>
      <c r="HZ99" s="27">
        <f>IF(V$11="x",0,Satokasvi!$H$6*(1+$HE99)*(1+_xlfn.XLOOKUP($HF99,$HF$67:$HF$76,HZ$67:HZ$76)))</f>
        <v>2352.7777777777783</v>
      </c>
      <c r="IA99" s="27">
        <f>IF(W$11="x",0,Satokasvi!$H$6*(1+$HE99)*(1+_xlfn.XLOOKUP($HF99,$HF$67:$HF$76,IA$67:IA$76)))</f>
        <v>2352.7777777777783</v>
      </c>
      <c r="IB99" s="27">
        <f>IF(X$11="x",0,Satokasvi!$H$6*(1+$HE99)*(1+_xlfn.XLOOKUP($HF99,$HF$67:$HF$76,IB$67:IB$76)))</f>
        <v>2352.7777777777783</v>
      </c>
      <c r="IC99" s="27">
        <f>IF(Y$11="x",0,Satokasvi!$H$6*(1+$HE99)*(1+_xlfn.XLOOKUP($HF99,$HF$67:$HF$76,IC$67:IC$76)))</f>
        <v>2352.7777777777783</v>
      </c>
      <c r="ID99" s="27">
        <f>IF(Z$11="x",0,Satokasvi!$H$6*(1+$HE99)*(1+_xlfn.XLOOKUP($HF99,$HF$67:$HF$76,ID$67:ID$76)))</f>
        <v>2352.7777777777783</v>
      </c>
      <c r="IE99" s="27">
        <f>IF(AA$11="x",0,Satokasvi!$H$6*(1+$HE99)*(1+_xlfn.XLOOKUP($HF99,$HF$67:$HF$76,IE$67:IE$76)))</f>
        <v>2352.7777777777783</v>
      </c>
    </row>
    <row r="100" spans="2:239">
      <c r="B100" s="11">
        <f t="shared" ca="1" si="85"/>
        <v>0.30570882126120147</v>
      </c>
      <c r="C100" s="11">
        <f t="shared" ca="1" si="85"/>
        <v>0.65626824314005794</v>
      </c>
      <c r="D100" s="11">
        <f t="shared" ca="1" si="85"/>
        <v>0.50482822196034227</v>
      </c>
      <c r="E100" s="11">
        <f t="shared" ca="1" si="85"/>
        <v>0.69728828814693466</v>
      </c>
      <c r="F100" s="11">
        <f t="shared" ca="1" si="85"/>
        <v>0.56241661596806392</v>
      </c>
      <c r="G100" s="11">
        <f t="shared" ca="1" si="85"/>
        <v>0.45484492899706885</v>
      </c>
      <c r="H100" s="11">
        <f t="shared" ca="1" si="85"/>
        <v>0.27439523993756698</v>
      </c>
      <c r="I100" s="11">
        <f t="shared" ca="1" si="85"/>
        <v>9.080201298615298E-2</v>
      </c>
      <c r="J100" s="11">
        <f t="shared" ca="1" si="85"/>
        <v>0.93100577856434052</v>
      </c>
      <c r="K100" s="11">
        <f t="shared" ca="1" si="85"/>
        <v>0.48371894270959481</v>
      </c>
      <c r="L100" s="11">
        <f t="shared" ca="1" si="85"/>
        <v>0.53435569357961099</v>
      </c>
      <c r="M100" s="11">
        <f t="shared" ca="1" si="85"/>
        <v>9.3852719066278123E-2</v>
      </c>
      <c r="N100" s="11">
        <f t="shared" ca="1" si="85"/>
        <v>0.88599675807054223</v>
      </c>
      <c r="O100" s="11">
        <f t="shared" ca="1" si="85"/>
        <v>0.62689266948168765</v>
      </c>
      <c r="P100" s="11">
        <f t="shared" ca="1" si="85"/>
        <v>0.20419194558682319</v>
      </c>
      <c r="Q100" s="11">
        <f t="shared" ca="1" si="85"/>
        <v>7.9083328500402561E-2</v>
      </c>
      <c r="R100" s="11">
        <f t="shared" ca="1" si="84"/>
        <v>0.45973468278915619</v>
      </c>
      <c r="S100" s="11">
        <f t="shared" ca="1" si="84"/>
        <v>0.57862786821634093</v>
      </c>
      <c r="T100" s="11">
        <f t="shared" ca="1" si="80"/>
        <v>0.52460659183918623</v>
      </c>
      <c r="U100" s="11">
        <f t="shared" ca="1" si="80"/>
        <v>0.90792586823110921</v>
      </c>
      <c r="V100" s="11">
        <f t="shared" ca="1" si="80"/>
        <v>0.1372380653458769</v>
      </c>
      <c r="W100" s="11">
        <f t="shared" ca="1" si="80"/>
        <v>0.14998309994203995</v>
      </c>
      <c r="X100" s="11">
        <f t="shared" ca="1" si="80"/>
        <v>0.26965451463459078</v>
      </c>
      <c r="Y100" s="11">
        <f t="shared" ca="1" si="80"/>
        <v>0.36622989293349906</v>
      </c>
      <c r="Z100" s="11">
        <f t="shared" ca="1" si="80"/>
        <v>0.36610568632274254</v>
      </c>
      <c r="AB100" s="5">
        <f ca="1">_xlfn.NORM.INV(B100,Satokasvi!$H$8,Satokasvi!$I$8)*_xlfn.BINOM.INV(1,(1-Satokasvi!$H$15),B100)</f>
        <v>3372.987273175183</v>
      </c>
      <c r="AC100" s="5">
        <f ca="1">_xlfn.NORM.INV(C100,Satokasvi!$H$8,Satokasvi!$I$8)*_xlfn.BINOM.INV(1,(1-Satokasvi!$H$15),C100)</f>
        <v>3600.5749119831562</v>
      </c>
      <c r="AD100" s="5">
        <f ca="1">_xlfn.NORM.INV(D100,Satokasvi!$H$8,Satokasvi!$I$8)*_xlfn.BINOM.INV(1,(1-Satokasvi!$H$15),D100)</f>
        <v>3503.0257132861443</v>
      </c>
      <c r="AE100" s="5">
        <f ca="1">_xlfn.NORM.INV(E100,Satokasvi!$H$8,Satokasvi!$I$8)*_xlfn.BINOM.INV(1,(1-Satokasvi!$H$15),E100)</f>
        <v>3629.1542938280049</v>
      </c>
      <c r="AF100" s="5">
        <f ca="1">_xlfn.NORM.INV(F100,Satokasvi!$H$8,Satokasvi!$I$8)*_xlfn.BINOM.INV(1,(1-Satokasvi!$H$15),F100)</f>
        <v>3539.2747682773788</v>
      </c>
      <c r="AG100" s="5">
        <f ca="1">_xlfn.NORM.INV(G100,Satokasvi!$H$8,Satokasvi!$I$8)*_xlfn.BINOM.INV(1,(1-Satokasvi!$H$15),G100)</f>
        <v>3471.6425635007104</v>
      </c>
      <c r="AH100" s="5">
        <f ca="1">_xlfn.NORM.INV(H100,Satokasvi!$H$8,Satokasvi!$I$8)*_xlfn.BINOM.INV(1,(1-Satokasvi!$H$15),H100)</f>
        <v>3350.1066127837594</v>
      </c>
      <c r="AI100" s="5">
        <f ca="1">_xlfn.NORM.INV(I100,Satokasvi!$H$8,Satokasvi!$I$8)*_xlfn.BINOM.INV(1,(1-Satokasvi!$H$15),I100)</f>
        <v>3166.0418737526415</v>
      </c>
      <c r="AJ100" s="5">
        <f ca="1">_xlfn.NORM.INV(J100,Satokasvi!$H$8,Satokasvi!$I$8)*_xlfn.BINOM.INV(1,(1-Satokasvi!$H$15),J100)</f>
        <v>3870.8309114579183</v>
      </c>
      <c r="AK100" s="5">
        <f ca="1">_xlfn.NORM.INV(K100,Satokasvi!$H$8,Satokasvi!$I$8)*_xlfn.BINOM.INV(1,(1-Satokasvi!$H$15),K100)</f>
        <v>3489.7945266260713</v>
      </c>
      <c r="AL100" s="5">
        <f ca="1">_xlfn.NORM.INV(L100,Satokasvi!$H$8,Satokasvi!$I$8)*_xlfn.BINOM.INV(1,(1-Satokasvi!$H$15),L100)</f>
        <v>3521.5559181274689</v>
      </c>
      <c r="AM100" s="5">
        <f ca="1">_xlfn.NORM.INV(M100,Satokasvi!$H$8,Satokasvi!$I$8)*_xlfn.BINOM.INV(1,(1-Satokasvi!$H$15),M100)</f>
        <v>3170.6506396539639</v>
      </c>
      <c r="AN100" s="5">
        <f ca="1">_xlfn.NORM.INV(N100,Satokasvi!$H$8,Satokasvi!$I$8)*_xlfn.BINOM.INV(1,(1-Satokasvi!$H$15),N100)</f>
        <v>3801.3774974572916</v>
      </c>
      <c r="AO100" s="5">
        <f ca="1">_xlfn.NORM.INV(O100,Satokasvi!$H$8,Satokasvi!$I$8)*_xlfn.BINOM.INV(1,(1-Satokasvi!$H$15),O100)</f>
        <v>3580.9086594206478</v>
      </c>
      <c r="AP100" s="5">
        <f ca="1">_xlfn.NORM.INV(P100,Satokasvi!$H$8,Satokasvi!$I$8)*_xlfn.BINOM.INV(1,(1-Satokasvi!$H$15),P100)</f>
        <v>3293.3147560903408</v>
      </c>
      <c r="AQ100" s="5">
        <f ca="1">_xlfn.NORM.INV(Q100,Satokasvi!$H$8,Satokasvi!$I$8)*_xlfn.BINOM.INV(1,(1-Satokasvi!$H$15),Q100)</f>
        <v>3147.1838912112685</v>
      </c>
      <c r="AR100" s="5">
        <f ca="1">_xlfn.NORM.INV(R100,Satokasvi!$H$8,Satokasvi!$I$8)*_xlfn.BINOM.INV(1,(1-Satokasvi!$H$15),R100)</f>
        <v>3474.7244606854165</v>
      </c>
      <c r="AS100" s="5">
        <f ca="1">_xlfn.NORM.INV(S100,Satokasvi!$H$8,Satokasvi!$I$8)*_xlfn.BINOM.INV(1,(1-Satokasvi!$H$15),S100)</f>
        <v>3549.596118635347</v>
      </c>
      <c r="AT100" s="5">
        <f ca="1">_xlfn.NORM.INV(T100,Satokasvi!$H$8,Satokasvi!$I$8)*_xlfn.BINOM.INV(1,(1-Satokasvi!$H$15),T100)</f>
        <v>3515.42968491691</v>
      </c>
      <c r="AU100" s="5">
        <f ca="1">_xlfn.NORM.INV(U100,Satokasvi!$H$8,Satokasvi!$I$8)*_xlfn.BINOM.INV(1,(1-Satokasvi!$H$15),U100)</f>
        <v>3832.0225855860658</v>
      </c>
      <c r="AV100" s="5">
        <f ca="1">_xlfn.NORM.INV(V100,Satokasvi!$H$8,Satokasvi!$I$8)*_xlfn.BINOM.INV(1,(1-Satokasvi!$H$15),V100)</f>
        <v>3226.7968741359323</v>
      </c>
      <c r="AW100" s="5">
        <f ca="1">_xlfn.NORM.INV(W100,Satokasvi!$H$8,Satokasvi!$I$8)*_xlfn.BINOM.INV(1,(1-Satokasvi!$H$15),W100)</f>
        <v>3240.873531184644</v>
      </c>
      <c r="AX100" s="5">
        <f ca="1">_xlfn.NORM.INV(X100,Satokasvi!$H$8,Satokasvi!$I$8)*_xlfn.BINOM.INV(1,(1-Satokasvi!$H$15),X100)</f>
        <v>3346.5354481718437</v>
      </c>
      <c r="AY100" s="5">
        <f ca="1">_xlfn.NORM.INV(Y100,Satokasvi!$H$8,Satokasvi!$I$8)*_xlfn.BINOM.INV(1,(1-Satokasvi!$H$15),Y100)</f>
        <v>3414.536173455896</v>
      </c>
      <c r="AZ100" s="5">
        <f ca="1">_xlfn.NORM.INV(Z100,Satokasvi!$H$8,Satokasvi!$I$8)*_xlfn.BINOM.INV(1,(1-Satokasvi!$H$15),Z100)</f>
        <v>3414.4536502504707</v>
      </c>
      <c r="BB100" s="5">
        <f ca="1">IF(C$11="x",0,_xlfn.NORM.INV(B100,Satokasvi!$H$8,Satokasvi!$I$8)*IF(C$8="x",(1+Toimenpiteet!$C$7),1)*IF(C$9="x",(1+Toimenpiteet!$C$34),1)*(1+C$30)*_xlfn.BINOM.INV(1,(1-(Satokasvi!$H$15*(1+C$41))),B100))</f>
        <v>2445.5506925429349</v>
      </c>
      <c r="BC100" s="5">
        <f ca="1">IF(D$11="x",0,_xlfn.NORM.INV(C100,Satokasvi!$H$8,Satokasvi!$I$8)*IF(D$8="x",(1+Toimenpiteet!$C$7),1)*IF(D$9="x",(1+Toimenpiteet!$C$34),1)*(1+D$30)*_xlfn.BINOM.INV(1,(1-(Satokasvi!$H$15*(1+D$41))),C100))</f>
        <v>2628.7077317406629</v>
      </c>
      <c r="BD100" s="5">
        <f ca="1">IF(E$11="x",0,_xlfn.NORM.INV(D100,Satokasvi!$H$8,Satokasvi!$I$8)*IF(E$8="x",(1+Toimenpiteet!$C$7),1)*IF(E$9="x",(1+Toimenpiteet!$C$34),1)*(1+E$30)*_xlfn.BINOM.INV(1,(1-(Satokasvi!$H$15*(1+E$41))),D100))</f>
        <v>2575.1442623509106</v>
      </c>
      <c r="BE100" s="5">
        <f ca="1">IF(F$11="x",0,_xlfn.NORM.INV(E100,Satokasvi!$H$8,Satokasvi!$I$8)*IF(F$8="x",(1+Toimenpiteet!$C$7),1)*IF(F$9="x",(1+Toimenpiteet!$C$34),1)*(1+F$30)*_xlfn.BINOM.INV(1,(1-(Satokasvi!$H$15*(1+F$41))),E100))</f>
        <v>2686.1548421197367</v>
      </c>
      <c r="BF100" s="5">
        <f ca="1">IF(G$11="x",0,_xlfn.NORM.INV(F100,Satokasvi!$H$8,Satokasvi!$I$8)*IF(G$8="x",(1+Toimenpiteet!$C$7),1)*IF(G$9="x",(1+Toimenpiteet!$C$34),1)*(1+G$30)*_xlfn.BINOM.INV(1,(1-(Satokasvi!$H$15*(1+G$41))),F100))</f>
        <v>2637.4675573203026</v>
      </c>
      <c r="BG100" s="5">
        <f ca="1">IF(H$11="x",0,_xlfn.NORM.INV(G100,Satokasvi!$H$8,Satokasvi!$I$8)*IF(H$8="x",(1+Toimenpiteet!$C$7),1)*IF(H$9="x",(1+Toimenpiteet!$C$34),1)*(1+H$30)*_xlfn.BINOM.INV(1,(1-(Satokasvi!$H$15*(1+H$41))),G100))</f>
        <v>2587.0680383207296</v>
      </c>
      <c r="BH100" s="5">
        <f ca="1">IF(I$11="x",0,_xlfn.NORM.INV(H100,Satokasvi!$H$8,Satokasvi!$I$8)*IF(I$8="x",(1+Toimenpiteet!$C$7),1)*IF(I$9="x",(1+Toimenpiteet!$C$34),1)*(1+I$30)*_xlfn.BINOM.INV(1,(1-(Satokasvi!$H$15*(1+I$41))),H100))</f>
        <v>2496.4994478464573</v>
      </c>
      <c r="BI100" s="5">
        <f ca="1">IF(J$11="x",0,_xlfn.NORM.INV(I100,Satokasvi!$H$8,Satokasvi!$I$8)*IF(J$8="x",(1+Toimenpiteet!$C$7),1)*IF(J$9="x",(1+Toimenpiteet!$C$34),1)*(1+J$30)*_xlfn.BINOM.INV(1,(1-(Satokasvi!$H$15*(1+J$41))),I100))</f>
        <v>2359.3344043204688</v>
      </c>
      <c r="BJ100" s="5">
        <f ca="1">IF(K$11="x",0,_xlfn.NORM.INV(J100,Satokasvi!$H$8,Satokasvi!$I$8)*IF(K$8="x",(1+Toimenpiteet!$C$7),1)*IF(K$9="x",(1+Toimenpiteet!$C$34),1)*(1+K$30)*_xlfn.BINOM.INV(1,(1-(Satokasvi!$H$15*(1+K$41))),J100))</f>
        <v>2884.5431952184408</v>
      </c>
      <c r="BK100" s="5">
        <f ca="1">IF(L$11="x",0,_xlfn.NORM.INV(K100,Satokasvi!$H$8,Satokasvi!$I$8)*IF(L$8="x",(1+Toimenpiteet!$C$7),1)*IF(L$9="x",(1+Toimenpiteet!$C$34),1)*(1+L$30)*_xlfn.BINOM.INV(1,(1-(Satokasvi!$H$15*(1+L$41))),K100))</f>
        <v>2600.5948812417487</v>
      </c>
      <c r="BL100" s="5">
        <f ca="1">IF(M$11="x",0,_xlfn.NORM.INV(L100,Satokasvi!$H$8,Satokasvi!$I$8)*IF(M$8="x",(1+Toimenpiteet!$C$7),1)*IF(M$9="x",(1+Toimenpiteet!$C$34),1)*(1+M$30)*_xlfn.BINOM.INV(1,(1-(Satokasvi!$H$15*(1+M$41))),L100))</f>
        <v>2624.26347018859</v>
      </c>
      <c r="BM100" s="5">
        <f ca="1">IF(N$11="x",0,_xlfn.NORM.INV(M100,Satokasvi!$H$8,Satokasvi!$I$8)*IF(N$8="x",(1+Toimenpiteet!$C$7),1)*IF(N$9="x",(1+Toimenpiteet!$C$34),1)*(1+N$30)*_xlfn.BINOM.INV(1,(1-(Satokasvi!$H$15*(1+N$41))),M100))</f>
        <v>2362.768856670134</v>
      </c>
      <c r="BN100" s="5">
        <f ca="1">IF(O$11="x",0,_xlfn.NORM.INV(N100,Satokasvi!$H$8,Satokasvi!$I$8)*IF(O$8="x",(1+Toimenpiteet!$C$7),1)*IF(O$9="x",(1+Toimenpiteet!$C$34),1)*(1+O$30)*_xlfn.BINOM.INV(1,(1-(Satokasvi!$H$15*(1+O$41))),N100))</f>
        <v>2832.7865111051738</v>
      </c>
      <c r="BO100" s="5">
        <f ca="1">IF(P$11="x",0,_xlfn.NORM.INV(O100,Satokasvi!$H$8,Satokasvi!$I$8)*IF(P$8="x",(1+Toimenpiteet!$C$7),1)*IF(P$9="x",(1+Toimenpiteet!$C$34),1)*(1+P$30)*_xlfn.BINOM.INV(1,(1-(Satokasvi!$H$15*(1+P$41))),O100))</f>
        <v>2668.4931330002669</v>
      </c>
      <c r="BP100" s="5">
        <f ca="1">IF(Q$11="x",0,_xlfn.NORM.INV(P100,Satokasvi!$H$8,Satokasvi!$I$8)*IF(Q$8="x",(1+Toimenpiteet!$C$7),1)*IF(Q$9="x",(1+Toimenpiteet!$C$34),1)*(1+Q$30)*_xlfn.BINOM.INV(1,(1-(Satokasvi!$H$15*(1+Q$41))),P100))</f>
        <v>2454.1781562385218</v>
      </c>
      <c r="BQ100" s="5">
        <f ca="1">IF(R$11="x",0,_xlfn.NORM.INV(Q100,Satokasvi!$H$8,Satokasvi!$I$8)*IF(R$8="x",(1+Toimenpiteet!$C$7),1)*IF(R$9="x",(1+Toimenpiteet!$C$34),1)*(1+R$30)*_xlfn.BINOM.INV(1,(1-(Satokasvi!$H$15*(1+R$41))),Q100))</f>
        <v>2345.281435730637</v>
      </c>
      <c r="BR100" s="5">
        <f ca="1">IF(S$11="x",0,_xlfn.NORM.INV(R100,Satokasvi!$H$8,Satokasvi!$I$8)*IF(S$8="x",(1+Toimenpiteet!$C$7),1)*IF(S$9="x",(1+Toimenpiteet!$C$34),1)*(1+S$30)*_xlfn.BINOM.INV(1,(1-(Satokasvi!$H$15*(1+S$41))),R100))</f>
        <v>2589.3646681027722</v>
      </c>
      <c r="BS100" s="5">
        <f ca="1">IF(T$11="x",0,_xlfn.NORM.INV(S100,Satokasvi!$H$8,Satokasvi!$I$8)*IF(T$8="x",(1+Toimenpiteet!$C$7),1)*IF(T$9="x",(1+Toimenpiteet!$C$34),1)*(1+T$30)*_xlfn.BINOM.INV(1,(1-(Satokasvi!$H$15*(1+T$41))),S100))</f>
        <v>2645.159027607061</v>
      </c>
      <c r="BT100" s="5">
        <f ca="1">IF(U$11="x",0,_xlfn.NORM.INV(T100,Satokasvi!$H$8,Satokasvi!$I$8)*IF(U$8="x",(1+Toimenpiteet!$C$7),1)*IF(U$9="x",(1+Toimenpiteet!$C$34),1)*(1+U$30)*_xlfn.BINOM.INV(1,(1-(Satokasvi!$H$15*(1+U$41))),T100))</f>
        <v>2619.6982012000813</v>
      </c>
      <c r="BU100" s="5">
        <f ca="1">IF(V$11="x",0,_xlfn.NORM.INV(U100,Satokasvi!$H$8,Satokasvi!$I$8)*IF(V$8="x",(1+Toimenpiteet!$C$7),1)*IF(V$9="x",(1+Toimenpiteet!$C$34),1)*(1+V$30)*_xlfn.BINOM.INV(1,(1-(Satokasvi!$H$15*(1+V$41))),U100))</f>
        <v>2855.6232307787363</v>
      </c>
      <c r="BV100" s="5">
        <f ca="1">IF(W$11="x",0,_xlfn.NORM.INV(V100,Satokasvi!$H$8,Satokasvi!$I$8)*IF(W$8="x",(1+Toimenpiteet!$C$7),1)*IF(W$9="x",(1+Toimenpiteet!$C$34),1)*(1+W$30)*_xlfn.BINOM.INV(1,(1-(Satokasvi!$H$15*(1+W$41))),V100))</f>
        <v>2404.6090306060964</v>
      </c>
      <c r="BW100" s="5">
        <f ca="1">IF(X$11="x",0,_xlfn.NORM.INV(W100,Satokasvi!$H$8,Satokasvi!$I$8)*IF(X$8="x",(1+Toimenpiteet!$C$7),1)*IF(X$9="x",(1+Toimenpiteet!$C$34),1)*(1+X$30)*_xlfn.BINOM.INV(1,(1-(Satokasvi!$H$15*(1+X$41))),W100))</f>
        <v>2415.0989554387966</v>
      </c>
      <c r="BX100" s="5">
        <f ca="1">IF(Y$11="x",0,_xlfn.NORM.INV(X100,Satokasvi!$H$8,Satokasvi!$I$8)*IF(Y$8="x",(1+Toimenpiteet!$C$7),1)*IF(Y$9="x",(1+Toimenpiteet!$C$34),1)*(1+Y$30)*_xlfn.BINOM.INV(1,(1-(Satokasvi!$H$15*(1+Y$41))),X100))</f>
        <v>2493.8382159776584</v>
      </c>
      <c r="BY100" s="5">
        <f ca="1">IF(Z$11="x",0,_xlfn.NORM.INV(Y100,Satokasvi!$H$8,Satokasvi!$I$8)*IF(Z$8="x",(1+Toimenpiteet!$C$7),1)*IF(Z$9="x",(1+Toimenpiteet!$C$34),1)*(1+Z$30)*_xlfn.BINOM.INV(1,(1-(Satokasvi!$H$15*(1+Z$41))),Y100))</f>
        <v>2544.5123564593341</v>
      </c>
      <c r="BZ100" s="5">
        <f ca="1">IF(AA$11="x",0,_xlfn.NORM.INV(Z100,Satokasvi!$H$8,Satokasvi!$I$8)*IF(AA$8="x",(1+Toimenpiteet!$C$7),1)*IF(AA$9="x",(1+Toimenpiteet!$C$34),1)*(1+AA$30)*_xlfn.BINOM.INV(1,(1-(Satokasvi!$H$15*(1+AA$41))),Z100))</f>
        <v>2544.4508601666507</v>
      </c>
      <c r="CB100" s="27">
        <f ca="1">_xlfn.NORM.INV(RAND(),Satokasvi!$H$13,Satokasvi!$I$13)</f>
        <v>192.41800046263077</v>
      </c>
      <c r="CC100" s="27">
        <f ca="1">_xlfn.NORM.INV(RAND(),Satokasvi!$H$13,Satokasvi!$I$13)</f>
        <v>306.16600964304735</v>
      </c>
      <c r="CD100" s="27">
        <f ca="1">_xlfn.NORM.INV(RAND(),Satokasvi!$H$13,Satokasvi!$I$13)</f>
        <v>154.31413690478189</v>
      </c>
      <c r="CE100" s="27">
        <f ca="1">_xlfn.NORM.INV(RAND(),Satokasvi!$H$13,Satokasvi!$I$13)</f>
        <v>224.28022435522166</v>
      </c>
      <c r="CF100" s="27">
        <f ca="1">_xlfn.NORM.INV(RAND(),Satokasvi!$H$13,Satokasvi!$I$13)</f>
        <v>245.8190440195502</v>
      </c>
      <c r="CG100" s="27">
        <f ca="1">_xlfn.NORM.INV(RAND(),Satokasvi!$H$13,Satokasvi!$I$13)</f>
        <v>260.074885481161</v>
      </c>
      <c r="CH100" s="27">
        <f ca="1">_xlfn.NORM.INV(RAND(),Satokasvi!$H$13,Satokasvi!$I$13)</f>
        <v>208.16247553517542</v>
      </c>
      <c r="CI100" s="27">
        <f ca="1">_xlfn.NORM.INV(RAND(),Satokasvi!$H$13,Satokasvi!$I$13)</f>
        <v>222.26003529403721</v>
      </c>
      <c r="CJ100" s="27">
        <f ca="1">_xlfn.NORM.INV(RAND(),Satokasvi!$H$13,Satokasvi!$I$13)</f>
        <v>286.82428221759187</v>
      </c>
      <c r="CK100" s="27">
        <f ca="1">_xlfn.NORM.INV(RAND(),Satokasvi!$H$13,Satokasvi!$I$13)</f>
        <v>207.28746025329309</v>
      </c>
      <c r="CL100" s="27">
        <f ca="1">_xlfn.NORM.INV(RAND(),Satokasvi!$H$13,Satokasvi!$I$13)</f>
        <v>204.28785776852129</v>
      </c>
      <c r="CM100" s="27">
        <f ca="1">_xlfn.NORM.INV(RAND(),Satokasvi!$H$13,Satokasvi!$I$13)</f>
        <v>301.19428656994319</v>
      </c>
      <c r="CN100" s="27">
        <f ca="1">_xlfn.NORM.INV(RAND(),Satokasvi!$H$13,Satokasvi!$I$13)</f>
        <v>281.85532297655169</v>
      </c>
      <c r="CO100" s="27">
        <f ca="1">_xlfn.NORM.INV(RAND(),Satokasvi!$H$13,Satokasvi!$I$13)</f>
        <v>86.191593438694397</v>
      </c>
      <c r="CP100" s="27">
        <f ca="1">_xlfn.NORM.INV(RAND(),Satokasvi!$H$13,Satokasvi!$I$13)</f>
        <v>203.78602905830178</v>
      </c>
      <c r="CQ100" s="27">
        <f ca="1">_xlfn.NORM.INV(RAND(),Satokasvi!$H$13,Satokasvi!$I$13)</f>
        <v>195.02826461455464</v>
      </c>
      <c r="CR100" s="27">
        <f ca="1">_xlfn.NORM.INV(RAND(),Satokasvi!$H$13,Satokasvi!$I$13)</f>
        <v>276.56660932600261</v>
      </c>
      <c r="CS100" s="27">
        <f ca="1">_xlfn.NORM.INV(RAND(),Satokasvi!$H$13,Satokasvi!$I$13)</f>
        <v>246.0830627930103</v>
      </c>
      <c r="CT100" s="27">
        <f ca="1">_xlfn.NORM.INV(RAND(),Satokasvi!$H$13,Satokasvi!$I$13)</f>
        <v>171.14404515286361</v>
      </c>
      <c r="CU100" s="27">
        <f ca="1">_xlfn.NORM.INV(RAND(),Satokasvi!$H$13,Satokasvi!$I$13)</f>
        <v>187.64134187989737</v>
      </c>
      <c r="CV100" s="27">
        <f ca="1">_xlfn.NORM.INV(RAND(),Satokasvi!$H$13,Satokasvi!$I$13)</f>
        <v>240.27194434814362</v>
      </c>
      <c r="CW100" s="27">
        <f ca="1">_xlfn.NORM.INV(RAND(),Satokasvi!$H$13,Satokasvi!$I$13)</f>
        <v>227.7940512265989</v>
      </c>
      <c r="CX100" s="27">
        <f ca="1">_xlfn.NORM.INV(RAND(),Satokasvi!$H$13,Satokasvi!$I$13)</f>
        <v>190.33722278087166</v>
      </c>
      <c r="CY100" s="27">
        <f ca="1">_xlfn.NORM.INV(RAND(),Satokasvi!$H$13,Satokasvi!$I$13)</f>
        <v>205.91832117705249</v>
      </c>
      <c r="CZ100" s="27">
        <f ca="1">_xlfn.NORM.INV(RAND(),Satokasvi!$H$13,Satokasvi!$I$13)</f>
        <v>150.72987019803065</v>
      </c>
      <c r="DB100" s="29">
        <f ca="1">(AB100*(CB100/1000)+(Satokasvi!$E$28-Satokasvi!$E$7))/(1+$C$13)^DB$61</f>
        <v>279.63443367987384</v>
      </c>
      <c r="DC100" s="29">
        <f ca="1">(AC100*(CC100/1000)+(Satokasvi!$E$28-Satokasvi!$E$7))/(1+$C$13)^DC$61</f>
        <v>698.81577266731028</v>
      </c>
      <c r="DD100" s="29">
        <f ca="1">(AD100*(CD100/1000)+(Satokasvi!$E$28-Satokasvi!$E$7))/(1+$C$13)^DD$61</f>
        <v>164.32868365200935</v>
      </c>
      <c r="DE100" s="29">
        <f ca="1">(AE100*(CE100/1000)+(Satokasvi!$E$28-Satokasvi!$E$7))/(1+$C$13)^DE$61</f>
        <v>402.43802199954439</v>
      </c>
      <c r="DF100" s="29">
        <f ca="1">(AF100*(CF100/1000)+(Satokasvi!$E$28-Satokasvi!$E$7))/(1+$C$13)^DF$61</f>
        <v>439.08610685339499</v>
      </c>
      <c r="DG100" s="29">
        <f ca="1">(AG100*(CG100/1000)+(Satokasvi!$E$28-Satokasvi!$E$7))/(1+$C$13)^DG$61</f>
        <v>453.8218666880731</v>
      </c>
      <c r="DH100" s="29">
        <f ca="1">(AH100*(CH100/1000)+(Satokasvi!$E$28-Satokasvi!$E$7))/(1+$C$13)^DH$61</f>
        <v>273.49673432374965</v>
      </c>
      <c r="DI100" s="29">
        <f ca="1">(AI100*(CI100/1000)+(Satokasvi!$E$28-Satokasvi!$E$7))/(1+$C$13)^DI$61</f>
        <v>270.51837080592094</v>
      </c>
      <c r="DJ100" s="29">
        <f ca="1">(AJ100*(CJ100/1000)+(Satokasvi!$E$28-Satokasvi!$E$7))/(1+$C$13)^DJ$61</f>
        <v>574.23643208675753</v>
      </c>
      <c r="DK100" s="29">
        <f ca="1">(AK100*(CK100/1000)+(Satokasvi!$E$28-Satokasvi!$E$7))/(1+$C$13)^DK$61</f>
        <v>269.65267318716724</v>
      </c>
      <c r="DL100" s="29">
        <f ca="1">(AL100*(CL100/1000)+(Satokasvi!$E$28-Satokasvi!$E$7))/(1+$C$13)^DL$61</f>
        <v>258.92381490328842</v>
      </c>
      <c r="DM100" s="29">
        <f ca="1">(AM100*(CM100/1000)+(Satokasvi!$E$28-Satokasvi!$E$7))/(1+$C$13)^DM$61</f>
        <v>416.60692396115132</v>
      </c>
      <c r="DN100" s="29">
        <f ca="1">(AN100*(CN100/1000)+(Satokasvi!$E$28-Satokasvi!$E$7))/(1+$C$13)^DN$61</f>
        <v>483.77403650600826</v>
      </c>
      <c r="DO100" s="29">
        <f ca="1">(AO100*(CO100/1000)+(Satokasvi!$E$28-Satokasvi!$E$7))/(1+$C$13)^DO$61</f>
        <v>-34.613336204654203</v>
      </c>
      <c r="DP100" s="29">
        <f ca="1">(AP100*(CP100/1000)+(Satokasvi!$E$28-Satokasvi!$E$7))/(1+$C$13)^DP$61</f>
        <v>199.06163202014693</v>
      </c>
      <c r="DQ100" s="29">
        <f ca="1">(AQ100*(CQ100/1000)+(Satokasvi!$E$28-Satokasvi!$E$7))/(1+$C$13)^DQ$61</f>
        <v>157.53025386237201</v>
      </c>
      <c r="DR100" s="29">
        <f ca="1">(AR100*(CR100/1000)+(Satokasvi!$E$28-Satokasvi!$E$7))/(1+$C$13)^DR$61</f>
        <v>363.00548866033756</v>
      </c>
      <c r="DS100" s="29">
        <f ca="1">(AS100*(CS100/1000)+(Satokasvi!$E$28-Satokasvi!$E$7))/(1+$C$13)^DS$61</f>
        <v>301.03708405351978</v>
      </c>
      <c r="DT100" s="29">
        <f ca="1">(AT100*(CT100/1000)+(Satokasvi!$E$28-Satokasvi!$E$7))/(1+$C$13)^DT$61</f>
        <v>137.23639921564373</v>
      </c>
      <c r="DU100" s="29">
        <f ca="1">(AU100*(CU100/1000)+(Satokasvi!$E$28-Satokasvi!$E$7))/(1+$C$13)^DU$61</f>
        <v>198.24131160945865</v>
      </c>
      <c r="DV100" s="29">
        <f ca="1">(AV100*(CV100/1000)+(Satokasvi!$E$28-Satokasvi!$E$7))/(1+$C$13)^DV$61</f>
        <v>222.71137338450029</v>
      </c>
      <c r="DW100" s="29">
        <f ca="1">(AW100*(CW100/1000)+(Satokasvi!$E$28-Satokasvi!$E$7))/(1+$C$13)^DW$61</f>
        <v>196.88483901080178</v>
      </c>
      <c r="DX100" s="29">
        <f ca="1">(AX100*(CX100/1000)+(Satokasvi!$E$28-Satokasvi!$E$7))/(1+$C$13)^DX$61</f>
        <v>139.83185514641221</v>
      </c>
      <c r="DY100" s="29">
        <f ca="1">(AY100*(CY100/1000)+(Satokasvi!$E$28-Satokasvi!$E$7))/(1+$C$13)^DY$61</f>
        <v>168.29818393760647</v>
      </c>
      <c r="DZ100" s="29">
        <f ca="1">(AZ100*(CZ100/1000)+(Satokasvi!$E$28-Satokasvi!$E$7))/(1+$C$13)^DZ$61</f>
        <v>73.388946040147772</v>
      </c>
      <c r="EB100" s="29">
        <f ca="1">IF(C$11="x",Toimenpiteet!$E$115,BB100*(CB100/1000)+(Satokasvi!$E$28-Satokasvi!$E$7)+IF(C$8="x",Toimenpiteet!$E$29,0)+IF(C$9="x",Toimenpiteet!$E$60,0)+IF(C$10="x",Toimenpiteet!$E$88,0))/(1+$C$13)^EB$61</f>
        <v>235.59997503797422</v>
      </c>
      <c r="EC100" s="29">
        <f ca="1">IF(D$11="x",Toimenpiteet!$E$115,BC100*(CC100/1000)+(Satokasvi!$E$28-Satokasvi!$E$7)+IF(D$8="x",Toimenpiteet!$E$29,0)+IF(D$9="x",Toimenpiteet!$E$60,0)+IF(D$10="x",Toimenpiteet!$E$88,0))/(1+$C$13)^EC$61</f>
        <v>543.80333372124142</v>
      </c>
      <c r="ED100" s="29">
        <f ca="1">IF(E$11="x",Toimenpiteet!$E$115,BD100*(CD100/1000)+(Satokasvi!$E$28-Satokasvi!$E$7)+IF(E$8="x",Toimenpiteet!$E$29,0)+IF(E$9="x",Toimenpiteet!$E$60,0)+IF(E$10="x",Toimenpiteet!$E$88,0))/(1+$C$13)^ED$61</f>
        <v>155.09927388083386</v>
      </c>
      <c r="EE100" s="29">
        <f ca="1">IF(F$11="x",Toimenpiteet!$E$115,BE100*(CE100/1000)+(Satokasvi!$E$28-Satokasvi!$E$7)+IF(F$8="x",Toimenpiteet!$E$29,0)+IF(F$9="x",Toimenpiteet!$E$60,0)+IF(F$10="x",Toimenpiteet!$E$88,0))/(1+$C$13)^EE$61</f>
        <v>332.78407713528213</v>
      </c>
      <c r="EF100" s="29">
        <f ca="1">IF(G$11="x",Toimenpiteet!$E$115,BF100*(CF100/1000)+(Satokasvi!$E$28-Satokasvi!$E$7)+IF(G$8="x",Toimenpiteet!$E$29,0)+IF(G$9="x",Toimenpiteet!$E$60,0)+IF(G$10="x",Toimenpiteet!$E$88,0))/(1+$C$13)^EF$61</f>
        <v>362.6750247364306</v>
      </c>
      <c r="EG100" s="29">
        <f ca="1">IF(H$11="x",Toimenpiteet!$E$115,BG100*(CG100/1000)+(Satokasvi!$E$28-Satokasvi!$E$7)+IF(H$8="x",Toimenpiteet!$E$29,0)+IF(H$9="x",Toimenpiteet!$E$60,0)+IF(H$10="x",Toimenpiteet!$E$88,0))/(1+$C$13)^EG$61</f>
        <v>372.6230627348653</v>
      </c>
      <c r="EH100" s="29">
        <f ca="1">IF(I$11="x",Toimenpiteet!$E$115,BH100*(CH100/1000)+(Satokasvi!$E$28-Satokasvi!$E$7)+IF(I$8="x",Toimenpiteet!$E$29,0)+IF(I$9="x",Toimenpiteet!$E$60,0)+IF(I$10="x",Toimenpiteet!$E$88,0))/(1+$C$13)^EH$61</f>
        <v>237.24181270826517</v>
      </c>
      <c r="EI100" s="29">
        <f ca="1">IF(J$11="x",Toimenpiteet!$E$115,BI100*(CI100/1000)+(Satokasvi!$E$28-Satokasvi!$E$7)+IF(J$8="x",Toimenpiteet!$E$29,0)+IF(J$9="x",Toimenpiteet!$E$60,0)+IF(J$10="x",Toimenpiteet!$E$88,0))/(1+$C$13)^EI$61</f>
        <v>234.0485872937054</v>
      </c>
      <c r="EJ100" s="29">
        <f ca="1">IF(K$11="x",Toimenpiteet!$E$115,BJ100*(CJ100/1000)+(Satokasvi!$E$28-Satokasvi!$E$7)+IF(K$8="x",Toimenpiteet!$E$29,0)+IF(K$9="x",Toimenpiteet!$E$60,0)+IF(K$10="x",Toimenpiteet!$E$88,0))/(1+$C$13)^EJ$61</f>
        <v>459.43389925817115</v>
      </c>
      <c r="EK100" s="29">
        <f ca="1">IF(L$11="x",Toimenpiteet!$E$115,BK100*(CK100/1000)+(Satokasvi!$E$28-Satokasvi!$E$7)+IF(L$8="x",Toimenpiteet!$E$29,0)+IF(L$9="x",Toimenpiteet!$E$60,0)+IF(L$10="x",Toimenpiteet!$E$88,0))/(1+$C$13)^EK$61</f>
        <v>231.54023037666869</v>
      </c>
      <c r="EL100" s="29">
        <f ca="1">IF(M$11="x",Toimenpiteet!$E$115,BL100*(CL100/1000)+(Satokasvi!$E$28-Satokasvi!$E$7)+IF(M$8="x",Toimenpiteet!$E$29,0)+IF(M$9="x",Toimenpiteet!$E$60,0)+IF(M$10="x",Toimenpiteet!$E$88,0))/(1+$C$13)^EL$61</f>
        <v>222.65396698009724</v>
      </c>
      <c r="EM100" s="29">
        <f ca="1">IF(N$11="x",Toimenpiteet!$E$115,BM100*(CM100/1000)+(Satokasvi!$E$28-Satokasvi!$E$7)+IF(N$8="x",Toimenpiteet!$E$29,0)+IF(N$9="x",Toimenpiteet!$E$60,0)+IF(N$10="x",Toimenpiteet!$E$88,0))/(1+$C$13)^EM$61</f>
        <v>339.29425654572054</v>
      </c>
      <c r="EN100" s="29">
        <f ca="1">IF(O$11="x",Toimenpiteet!$E$115,BN100*(CN100/1000)+(Satokasvi!$E$28-Satokasvi!$E$7)+IF(O$8="x",Toimenpiteet!$E$29,0)+IF(O$9="x",Toimenpiteet!$E$60,0)+IF(O$10="x",Toimenpiteet!$E$88,0))/(1+$C$13)^EN$61</f>
        <v>388.50722444104491</v>
      </c>
      <c r="EO100" s="29">
        <f ca="1">IF(P$11="x",Toimenpiteet!$E$115,BO100*(CO100/1000)+(Satokasvi!$E$28-Satokasvi!$E$7)+IF(P$8="x",Toimenpiteet!$E$29,0)+IF(P$9="x",Toimenpiteet!$E$60,0)+IF(P$10="x",Toimenpiteet!$E$88,0))/(1+$C$13)^EO$61</f>
        <v>1.3894549056970371</v>
      </c>
      <c r="EP100" s="29">
        <f ca="1">IF(Q$11="x",Toimenpiteet!$E$115,BP100*(CP100/1000)+(Satokasvi!$E$28-Satokasvi!$E$7)+IF(Q$8="x",Toimenpiteet!$E$29,0)+IF(Q$9="x",Toimenpiteet!$E$60,0)+IF(Q$10="x",Toimenpiteet!$E$88,0))/(1+$C$13)^EP$61</f>
        <v>174.73229424491373</v>
      </c>
      <c r="EQ100" s="29">
        <f ca="1">IF(R$11="x",Toimenpiteet!$E$115,BQ100*(CQ100/1000)+(Satokasvi!$E$28-Satokasvi!$E$7)+IF(R$8="x",Toimenpiteet!$E$29,0)+IF(R$9="x",Toimenpiteet!$E$60,0)+IF(R$10="x",Toimenpiteet!$E$88,0))/(1+$C$13)^EQ$61</f>
        <v>143.01442485154092</v>
      </c>
      <c r="ER100" s="29">
        <f ca="1">IF(S$11="x",Toimenpiteet!$E$115,BR100*(CR100/1000)+(Satokasvi!$E$28-Satokasvi!$E$7)+IF(S$8="x",Toimenpiteet!$E$29,0)+IF(S$9="x",Toimenpiteet!$E$60,0)+IF(S$10="x",Toimenpiteet!$E$88,0))/(1+$C$13)^ER$61</f>
        <v>295.38827235677218</v>
      </c>
      <c r="ES100" s="29">
        <f ca="1">IF(T$11="x",Toimenpiteet!$E$115,BS100*(CS100/1000)+(Satokasvi!$E$28-Satokasvi!$E$7)+IF(T$8="x",Toimenpiteet!$E$29,0)+IF(T$9="x",Toimenpiteet!$E$60,0)+IF(T$10="x",Toimenpiteet!$E$88,0))/(1+$C$13)^ES$61</f>
        <v>248.48485659696323</v>
      </c>
      <c r="ET100" s="29">
        <f ca="1">IF(U$11="x",Toimenpiteet!$E$115,BT100*(CT100/1000)+(Satokasvi!$E$28-Satokasvi!$E$7)+IF(U$8="x",Toimenpiteet!$E$29,0)+IF(U$9="x",Toimenpiteet!$E$60,0)+IF(U$10="x",Toimenpiteet!$E$88,0))/(1+$C$13)^ET$61</f>
        <v>125.71712931712901</v>
      </c>
      <c r="EU100" s="29">
        <f ca="1">IF(V$11="x",Toimenpiteet!$E$115,BU100*(CU100/1000)+(Satokasvi!$E$28-Satokasvi!$E$7)+IF(V$8="x",Toimenpiteet!$E$29,0)+IF(V$9="x",Toimenpiteet!$E$60,0)+IF(V$10="x",Toimenpiteet!$E$88,0))/(1+$C$13)^EU$61</f>
        <v>170.49502213139897</v>
      </c>
      <c r="EV100" s="29">
        <f ca="1">IF(W$11="x",Toimenpiteet!$E$115,BV100*(CV100/1000)+(Satokasvi!$E$28-Satokasvi!$E$7)+IF(W$8="x",Toimenpiteet!$E$29,0)+IF(W$9="x",Toimenpiteet!$E$60,0)+IF(W$10="x",Toimenpiteet!$E$88,0))/(1+$C$13)^EV$61</f>
        <v>188.0670365335377</v>
      </c>
      <c r="EW100" s="29">
        <f ca="1">IF(X$11="x",Toimenpiteet!$E$115,BW100*(CW100/1000)+(Satokasvi!$E$28-Satokasvi!$E$7)+IF(X$8="x",Toimenpiteet!$E$29,0)+IF(X$9="x",Toimenpiteet!$E$60,0)+IF(X$10="x",Toimenpiteet!$E$88,0))/(1+$C$13)^EW$61</f>
        <v>168.17734036813891</v>
      </c>
      <c r="EX100" s="29">
        <f ca="1">IF(Y$11="x",Toimenpiteet!$E$115,BX100*(CX100/1000)+(Satokasvi!$E$28-Satokasvi!$E$7)+IF(Y$8="x",Toimenpiteet!$E$29,0)+IF(Y$9="x",Toimenpiteet!$E$60,0)+IF(Y$10="x",Toimenpiteet!$E$88,0))/(1+$C$13)^EX$61</f>
        <v>125.03644441363987</v>
      </c>
      <c r="EY100" s="29">
        <f ca="1">IF(Z$11="x",Toimenpiteet!$E$115,BY100*(CY100/1000)+(Satokasvi!$E$28-Satokasvi!$E$7)+IF(Z$8="x",Toimenpiteet!$E$29,0)+IF(Z$9="x",Toimenpiteet!$E$60,0)+IF(Z$10="x",Toimenpiteet!$E$88,0))/(1+$C$13)^EY$61</f>
        <v>145.64274449412326</v>
      </c>
      <c r="EZ100" s="29">
        <f ca="1">IF(AA$11="x",Toimenpiteet!$E$115,BZ100*(CZ100/1000)+(Satokasvi!$E$28-Satokasvi!$E$7)+IF(AA$8="x",Toimenpiteet!$E$29,0)+IF(AA$9="x",Toimenpiteet!$E$60,0)+IF(AA$10="x",Toimenpiteet!$E$88,0))/(1+$C$13)^EZ$61</f>
        <v>74.327246301563648</v>
      </c>
      <c r="FA100" s="29"/>
      <c r="FB100" s="29">
        <f t="shared" ca="1" si="48"/>
        <v>279.63443367987384</v>
      </c>
      <c r="FC100" s="29">
        <f t="shared" ca="1" si="49"/>
        <v>978.45020634718412</v>
      </c>
      <c r="FD100" s="29">
        <f t="shared" ca="1" si="50"/>
        <v>1142.7788899991936</v>
      </c>
      <c r="FE100" s="29">
        <f t="shared" ca="1" si="51"/>
        <v>1545.2169119987379</v>
      </c>
      <c r="FF100" s="29">
        <f t="shared" ca="1" si="52"/>
        <v>1984.3030188521329</v>
      </c>
      <c r="FG100" s="29">
        <f t="shared" ca="1" si="53"/>
        <v>2438.1248855402059</v>
      </c>
      <c r="FH100" s="29">
        <f t="shared" ca="1" si="54"/>
        <v>2711.6216198639554</v>
      </c>
      <c r="FI100" s="29">
        <f t="shared" ca="1" si="55"/>
        <v>2982.1399906698762</v>
      </c>
      <c r="FJ100" s="29">
        <f t="shared" ca="1" si="56"/>
        <v>3556.3764227566335</v>
      </c>
      <c r="FK100" s="29">
        <f t="shared" ca="1" si="57"/>
        <v>3826.0290959438007</v>
      </c>
      <c r="FL100" s="29">
        <f t="shared" ca="1" si="58"/>
        <v>4084.9529108470892</v>
      </c>
      <c r="FM100" s="29">
        <f t="shared" ca="1" si="59"/>
        <v>4501.5598348082403</v>
      </c>
      <c r="FN100" s="29">
        <f t="shared" ca="1" si="60"/>
        <v>4985.3338713142484</v>
      </c>
      <c r="FO100" s="29">
        <f t="shared" ca="1" si="61"/>
        <v>4950.7205351095945</v>
      </c>
      <c r="FP100" s="29">
        <f t="shared" ca="1" si="62"/>
        <v>5149.7821671297415</v>
      </c>
      <c r="FQ100" s="29">
        <f t="shared" ca="1" si="63"/>
        <v>5307.3124209921134</v>
      </c>
      <c r="FR100" s="29">
        <f t="shared" ca="1" si="64"/>
        <v>5670.3179096524509</v>
      </c>
      <c r="FS100" s="29">
        <f t="shared" ca="1" si="65"/>
        <v>5971.3549937059706</v>
      </c>
      <c r="FT100" s="29">
        <f t="shared" ca="1" si="66"/>
        <v>6108.591392921614</v>
      </c>
      <c r="FU100" s="29">
        <f t="shared" ca="1" si="67"/>
        <v>6306.8327045310725</v>
      </c>
      <c r="FV100" s="29">
        <f t="shared" ca="1" si="68"/>
        <v>6529.5440779155724</v>
      </c>
      <c r="FW100" s="29">
        <f t="shared" ca="1" si="69"/>
        <v>6726.4289169263739</v>
      </c>
      <c r="FX100" s="29">
        <f t="shared" ca="1" si="70"/>
        <v>6866.2607720727865</v>
      </c>
      <c r="FY100" s="29">
        <f t="shared" ca="1" si="71"/>
        <v>7034.5589560103926</v>
      </c>
      <c r="FZ100" s="29">
        <f t="shared" ca="1" si="72"/>
        <v>7107.9479020505405</v>
      </c>
      <c r="GA100" s="29"/>
      <c r="GB100" s="29">
        <f t="shared" ca="1" si="73"/>
        <v>235.59997503797422</v>
      </c>
      <c r="GC100" s="29">
        <f t="shared" ca="1" si="74"/>
        <v>779.40330875921563</v>
      </c>
      <c r="GD100" s="29">
        <f t="shared" ca="1" si="23"/>
        <v>934.50258264004947</v>
      </c>
      <c r="GE100" s="29">
        <f t="shared" ca="1" si="24"/>
        <v>1267.2866597753316</v>
      </c>
      <c r="GF100" s="29">
        <f t="shared" ca="1" si="25"/>
        <v>1629.9616845117621</v>
      </c>
      <c r="GG100" s="29">
        <f t="shared" ca="1" si="26"/>
        <v>2002.5847472466273</v>
      </c>
      <c r="GH100" s="29">
        <f t="shared" ca="1" si="27"/>
        <v>2239.8265599548927</v>
      </c>
      <c r="GI100" s="29">
        <f t="shared" ca="1" si="28"/>
        <v>2473.8751472485983</v>
      </c>
      <c r="GJ100" s="29">
        <f t="shared" ca="1" si="29"/>
        <v>2933.3090465067694</v>
      </c>
      <c r="GK100" s="29">
        <f t="shared" ca="1" si="30"/>
        <v>3164.8492768834381</v>
      </c>
      <c r="GL100" s="29">
        <f t="shared" ca="1" si="31"/>
        <v>3387.5032438635353</v>
      </c>
      <c r="GM100" s="29">
        <f t="shared" ca="1" si="32"/>
        <v>3726.7975004092559</v>
      </c>
      <c r="GN100" s="29">
        <f t="shared" ca="1" si="33"/>
        <v>4115.3047248503008</v>
      </c>
      <c r="GO100" s="29">
        <f t="shared" ca="1" si="34"/>
        <v>4116.6941797559975</v>
      </c>
      <c r="GP100" s="29">
        <f t="shared" ca="1" si="35"/>
        <v>4291.4264740009112</v>
      </c>
      <c r="GQ100" s="29">
        <f t="shared" ca="1" si="36"/>
        <v>4434.4408988524519</v>
      </c>
      <c r="GR100" s="29">
        <f t="shared" ca="1" si="37"/>
        <v>4729.8291712092241</v>
      </c>
      <c r="GS100" s="29">
        <f t="shared" ca="1" si="38"/>
        <v>4978.3140278061874</v>
      </c>
      <c r="GT100" s="29">
        <f t="shared" ca="1" si="39"/>
        <v>5104.031157123316</v>
      </c>
      <c r="GU100" s="29">
        <f t="shared" ca="1" si="40"/>
        <v>5274.5261792547153</v>
      </c>
      <c r="GV100" s="29">
        <f t="shared" ca="1" si="41"/>
        <v>5462.5932157882526</v>
      </c>
      <c r="GW100" s="29">
        <f t="shared" ca="1" si="42"/>
        <v>5630.7705561563916</v>
      </c>
      <c r="GX100" s="29">
        <f t="shared" ca="1" si="43"/>
        <v>5755.807000570032</v>
      </c>
      <c r="GY100" s="29">
        <f t="shared" ca="1" si="44"/>
        <v>5901.4497450641556</v>
      </c>
      <c r="GZ100" s="29">
        <f t="shared" ca="1" si="45"/>
        <v>5975.7769913657194</v>
      </c>
      <c r="HA100" s="29"/>
      <c r="HB100" s="29">
        <f t="shared" ca="1" si="76"/>
        <v>3826.0290959438007</v>
      </c>
      <c r="HC100" s="29">
        <f t="shared" ca="1" si="75"/>
        <v>3164.8492768834381</v>
      </c>
      <c r="HD100" s="5"/>
      <c r="HE100" s="29">
        <f>HE90+($BI$6-$BI$5)/9</f>
        <v>-0.27777777777777779</v>
      </c>
      <c r="HF100" s="29">
        <f>$HF$67</f>
        <v>-0.1</v>
      </c>
      <c r="HG100" s="14">
        <f>IF(C$11="x",0,Satokasvi!$H$6*(1+$HE100)*(1+_xlfn.XLOOKUP($HF100,$HF$67:$HF$76,HG$67:HG$76)))</f>
        <v>2502.5</v>
      </c>
      <c r="HH100" s="27">
        <f>IF(D$11="x",0,Satokasvi!$H$6*(1+$HE100)*(1+_xlfn.XLOOKUP($HF100,$HF$67:$HF$76,HH$67:HH$76)))</f>
        <v>2477.2222222222222</v>
      </c>
      <c r="HI100" s="27">
        <f>IF(E$11="x",0,Satokasvi!$H$6*(1+$HE100)*(1+_xlfn.XLOOKUP($HF100,$HF$67:$HF$76,HI$67:HI$76)))</f>
        <v>2451.9444444444443</v>
      </c>
      <c r="HJ100" s="27">
        <f>IF(F$11="x",0,Satokasvi!$H$6*(1+$HE100)*(1+_xlfn.XLOOKUP($HF100,$HF$67:$HF$76,HJ$67:HJ$76)))</f>
        <v>2426.6666666666665</v>
      </c>
      <c r="HK100" s="27">
        <f>IF(G$11="x",0,Satokasvi!$H$6*(1+$HE100)*(1+_xlfn.XLOOKUP($HF100,$HF$67:$HF$76,HK$67:HK$76)))</f>
        <v>2401.3888888888887</v>
      </c>
      <c r="HL100" s="27">
        <f>IF(H$11="x",0,Satokasvi!$H$6*(1+$HE100)*(1+_xlfn.XLOOKUP($HF100,$HF$67:$HF$76,HL$67:HL$76)))</f>
        <v>2376.1111111111109</v>
      </c>
      <c r="HM100" s="27">
        <f>IF(I$11="x",0,Satokasvi!$H$6*(1+$HE100)*(1+_xlfn.XLOOKUP($HF100,$HF$67:$HF$76,HM$67:HM$76)))</f>
        <v>2350.833333333333</v>
      </c>
      <c r="HN100" s="27">
        <f>IF(J$11="x",0,Satokasvi!$H$6*(1+$HE100)*(1+_xlfn.XLOOKUP($HF100,$HF$67:$HF$76,HN$67:HN$76)))</f>
        <v>2325.5555555555557</v>
      </c>
      <c r="HO100" s="27">
        <f>IF(K$11="x",0,Satokasvi!$H$6*(1+$HE100)*(1+_xlfn.XLOOKUP($HF100,$HF$67:$HF$76,HO$67:HO$76)))</f>
        <v>2300.2777777777778</v>
      </c>
      <c r="HP100" s="27">
        <f>IF(L$11="x",0,Satokasvi!$H$6*(1+$HE100)*(1+_xlfn.XLOOKUP($HF100,$HF$67:$HF$76,HP$67:HP$76)))</f>
        <v>2275</v>
      </c>
      <c r="HQ100" s="27">
        <f>IF(M$11="x",0,Satokasvi!$H$6*(1+$HE100)*(1+_xlfn.XLOOKUP($HF100,$HF$67:$HF$76,HQ$67:HQ$76)))</f>
        <v>2275</v>
      </c>
      <c r="HR100" s="27">
        <f>IF(N$11="x",0,Satokasvi!$H$6*(1+$HE100)*(1+_xlfn.XLOOKUP($HF100,$HF$67:$HF$76,HR$67:HR$76)))</f>
        <v>2275</v>
      </c>
      <c r="HS100" s="27">
        <f>IF(O$11="x",0,Satokasvi!$H$6*(1+$HE100)*(1+_xlfn.XLOOKUP($HF100,$HF$67:$HF$76,HS$67:HS$76)))</f>
        <v>2275</v>
      </c>
      <c r="HT100" s="27">
        <f>IF(P$11="x",0,Satokasvi!$H$6*(1+$HE100)*(1+_xlfn.XLOOKUP($HF100,$HF$67:$HF$76,HT$67:HT$76)))</f>
        <v>2275</v>
      </c>
      <c r="HU100" s="27">
        <f>IF(Q$11="x",0,Satokasvi!$H$6*(1+$HE100)*(1+_xlfn.XLOOKUP($HF100,$HF$67:$HF$76,HU$67:HU$76)))</f>
        <v>2275</v>
      </c>
      <c r="HV100" s="27">
        <f>IF(R$11="x",0,Satokasvi!$H$6*(1+$HE100)*(1+_xlfn.XLOOKUP($HF100,$HF$67:$HF$76,HV$67:HV$76)))</f>
        <v>2275</v>
      </c>
      <c r="HW100" s="27">
        <f>IF(S$11="x",0,Satokasvi!$H$6*(1+$HE100)*(1+_xlfn.XLOOKUP($HF100,$HF$67:$HF$76,HW$67:HW$76)))</f>
        <v>2275</v>
      </c>
      <c r="HX100" s="27">
        <f>IF(T$11="x",0,Satokasvi!$H$6*(1+$HE100)*(1+_xlfn.XLOOKUP($HF100,$HF$67:$HF$76,HX$67:HX$76)))</f>
        <v>2275</v>
      </c>
      <c r="HY100" s="27">
        <f>IF(U$11="x",0,Satokasvi!$H$6*(1+$HE100)*(1+_xlfn.XLOOKUP($HF100,$HF$67:$HF$76,HY$67:HY$76)))</f>
        <v>2275</v>
      </c>
      <c r="HZ100" s="27">
        <f>IF(V$11="x",0,Satokasvi!$H$6*(1+$HE100)*(1+_xlfn.XLOOKUP($HF100,$HF$67:$HF$76,HZ$67:HZ$76)))</f>
        <v>2275</v>
      </c>
      <c r="IA100" s="27">
        <f>IF(W$11="x",0,Satokasvi!$H$6*(1+$HE100)*(1+_xlfn.XLOOKUP($HF100,$HF$67:$HF$76,IA$67:IA$76)))</f>
        <v>2275</v>
      </c>
      <c r="IB100" s="27">
        <f>IF(X$11="x",0,Satokasvi!$H$6*(1+$HE100)*(1+_xlfn.XLOOKUP($HF100,$HF$67:$HF$76,IB$67:IB$76)))</f>
        <v>2275</v>
      </c>
      <c r="IC100" s="27">
        <f>IF(Y$11="x",0,Satokasvi!$H$6*(1+$HE100)*(1+_xlfn.XLOOKUP($HF100,$HF$67:$HF$76,IC$67:IC$76)))</f>
        <v>2275</v>
      </c>
      <c r="ID100" s="27">
        <f>IF(Z$11="x",0,Satokasvi!$H$6*(1+$HE100)*(1+_xlfn.XLOOKUP($HF100,$HF$67:$HF$76,ID$67:ID$76)))</f>
        <v>2275</v>
      </c>
      <c r="IE100" s="27">
        <f>IF(AA$11="x",0,Satokasvi!$H$6*(1+$HE100)*(1+_xlfn.XLOOKUP($HF100,$HF$67:$HF$76,IE$67:IE$76)))</f>
        <v>2275</v>
      </c>
    </row>
    <row r="101" spans="2:239">
      <c r="B101" s="11">
        <f t="shared" ca="1" si="85"/>
        <v>0.90981474767265835</v>
      </c>
      <c r="C101" s="11">
        <f t="shared" ca="1" si="85"/>
        <v>0.12225826485070734</v>
      </c>
      <c r="D101" s="11">
        <f t="shared" ca="1" si="85"/>
        <v>0.75282763049400403</v>
      </c>
      <c r="E101" s="11">
        <f t="shared" ca="1" si="85"/>
        <v>0.40289183862528966</v>
      </c>
      <c r="F101" s="11">
        <f t="shared" ca="1" si="85"/>
        <v>0.42462480277184023</v>
      </c>
      <c r="G101" s="11">
        <f t="shared" ca="1" si="85"/>
        <v>0.60490915543182278</v>
      </c>
      <c r="H101" s="11">
        <f t="shared" ca="1" si="85"/>
        <v>0.1234880465987499</v>
      </c>
      <c r="I101" s="11">
        <f t="shared" ca="1" si="85"/>
        <v>0.60927592483209103</v>
      </c>
      <c r="J101" s="11">
        <f t="shared" ca="1" si="85"/>
        <v>0.8598546326818246</v>
      </c>
      <c r="K101" s="11">
        <f t="shared" ca="1" si="85"/>
        <v>0.22464675564396253</v>
      </c>
      <c r="L101" s="11">
        <f t="shared" ca="1" si="85"/>
        <v>0.7901806006650014</v>
      </c>
      <c r="M101" s="11">
        <f t="shared" ca="1" si="85"/>
        <v>0.33776684347204966</v>
      </c>
      <c r="N101" s="11">
        <f t="shared" ca="1" si="85"/>
        <v>0.29567052793000259</v>
      </c>
      <c r="O101" s="11">
        <f t="shared" ca="1" si="85"/>
        <v>0.74789307453818477</v>
      </c>
      <c r="P101" s="11">
        <f t="shared" ca="1" si="85"/>
        <v>0.95098013595975006</v>
      </c>
      <c r="Q101" s="11">
        <f t="shared" ca="1" si="85"/>
        <v>0.9233752806936345</v>
      </c>
      <c r="R101" s="11">
        <f t="shared" ca="1" si="84"/>
        <v>0.23980738756342268</v>
      </c>
      <c r="S101" s="11">
        <f t="shared" ca="1" si="84"/>
        <v>7.5279917856152956E-2</v>
      </c>
      <c r="T101" s="11">
        <f t="shared" ca="1" si="80"/>
        <v>0.13689738798813145</v>
      </c>
      <c r="U101" s="11">
        <f t="shared" ca="1" si="80"/>
        <v>0.15791234309114299</v>
      </c>
      <c r="V101" s="11">
        <f t="shared" ca="1" si="80"/>
        <v>0.80797903017167527</v>
      </c>
      <c r="W101" s="11">
        <f t="shared" ca="1" si="80"/>
        <v>0.62219430688810673</v>
      </c>
      <c r="X101" s="11">
        <f t="shared" ca="1" si="80"/>
        <v>0.42487716108775109</v>
      </c>
      <c r="Y101" s="11">
        <f t="shared" ca="1" si="80"/>
        <v>0.84756307674530218</v>
      </c>
      <c r="Z101" s="11">
        <f t="shared" ca="1" si="80"/>
        <v>0.96660536470912695</v>
      </c>
      <c r="AB101" s="5">
        <f ca="1">_xlfn.NORM.INV(B101,Satokasvi!$H$8,Satokasvi!$I$8)*_xlfn.BINOM.INV(1,(1-Satokasvi!$H$15),B101)</f>
        <v>3834.9037807092354</v>
      </c>
      <c r="AC101" s="5">
        <f ca="1">_xlfn.NORM.INV(C101,Satokasvi!$H$8,Satokasvi!$I$8)*_xlfn.BINOM.INV(1,(1-Satokasvi!$H$15),C101)</f>
        <v>3209.0570663486801</v>
      </c>
      <c r="AD101" s="5">
        <f ca="1">_xlfn.NORM.INV(D101,Satokasvi!$H$8,Satokasvi!$I$8)*_xlfn.BINOM.INV(1,(1-Satokasvi!$H$15),D101)</f>
        <v>3670.8537125105508</v>
      </c>
      <c r="AE101" s="5">
        <f ca="1">_xlfn.NORM.INV(E101,Satokasvi!$H$8,Satokasvi!$I$8)*_xlfn.BINOM.INV(1,(1-Satokasvi!$H$15),E101)</f>
        <v>3438.5327614716634</v>
      </c>
      <c r="AF101" s="5">
        <f ca="1">_xlfn.NORM.INV(F101,Satokasvi!$H$8,Satokasvi!$I$8)*_xlfn.BINOM.INV(1,(1-Satokasvi!$H$15),F101)</f>
        <v>3452.4810092811476</v>
      </c>
      <c r="AG101" s="5">
        <f ca="1">_xlfn.NORM.INV(G101,Satokasvi!$H$8,Satokasvi!$I$8)*_xlfn.BINOM.INV(1,(1-Satokasvi!$H$15),G101)</f>
        <v>3566.5186718242335</v>
      </c>
      <c r="AH101" s="5">
        <f ca="1">_xlfn.NORM.INV(H101,Satokasvi!$H$8,Satokasvi!$I$8)*_xlfn.BINOM.INV(1,(1-Satokasvi!$H$15),H101)</f>
        <v>3210.5686365899865</v>
      </c>
      <c r="AI101" s="5">
        <f ca="1">_xlfn.NORM.INV(I101,Satokasvi!$H$8,Satokasvi!$I$8)*_xlfn.BINOM.INV(1,(1-Satokasvi!$H$15),I101)</f>
        <v>3569.3580855731675</v>
      </c>
      <c r="AJ101" s="5">
        <f ca="1">_xlfn.NORM.INV(J101,Satokasvi!$H$8,Satokasvi!$I$8)*_xlfn.BINOM.INV(1,(1-Satokasvi!$H$15),J101)</f>
        <v>3769.9166149939128</v>
      </c>
      <c r="AK101" s="5">
        <f ca="1">_xlfn.NORM.INV(K101,Satokasvi!$H$8,Satokasvi!$I$8)*_xlfn.BINOM.INV(1,(1-Satokasvi!$H$15),K101)</f>
        <v>3310.8516561030456</v>
      </c>
      <c r="AL101" s="5">
        <f ca="1">_xlfn.NORM.INV(L101,Satokasvi!$H$8,Satokasvi!$I$8)*_xlfn.BINOM.INV(1,(1-Satokasvi!$H$15),L101)</f>
        <v>3701.7620132822999</v>
      </c>
      <c r="AM101" s="5">
        <f ca="1">_xlfn.NORM.INV(M101,Satokasvi!$H$8,Satokasvi!$I$8)*_xlfn.BINOM.INV(1,(1-Satokasvi!$H$15),M101)</f>
        <v>3395.3586179031272</v>
      </c>
      <c r="AN101" s="5">
        <f ca="1">_xlfn.NORM.INV(N101,Satokasvi!$H$8,Satokasvi!$I$8)*_xlfn.BINOM.INV(1,(1-Satokasvi!$H$15),N101)</f>
        <v>3365.7765796607127</v>
      </c>
      <c r="AO101" s="5">
        <f ca="1">_xlfn.NORM.INV(O101,Satokasvi!$H$8,Satokasvi!$I$8)*_xlfn.BINOM.INV(1,(1-Satokasvi!$H$15),O101)</f>
        <v>3666.9685682402687</v>
      </c>
      <c r="AP101" s="5">
        <f ca="1">_xlfn.NORM.INV(P101,Satokasvi!$H$8,Satokasvi!$I$8)*_xlfn.BINOM.INV(1,(1-Satokasvi!$H$15),P101)</f>
        <v>3913.6080505105988</v>
      </c>
      <c r="AQ101" s="5">
        <f ca="1">_xlfn.NORM.INV(Q101,Satokasvi!$H$8,Satokasvi!$I$8)*_xlfn.BINOM.INV(1,(1-Satokasvi!$H$15),Q101)</f>
        <v>3857.0368483936199</v>
      </c>
      <c r="AR101" s="5">
        <f ca="1">_xlfn.NORM.INV(R101,Satokasvi!$H$8,Satokasvi!$I$8)*_xlfn.BINOM.INV(1,(1-Satokasvi!$H$15),R101)</f>
        <v>3323.2694290721797</v>
      </c>
      <c r="AS101" s="5">
        <f ca="1">_xlfn.NORM.INV(S101,Satokasvi!$H$8,Satokasvi!$I$8)*_xlfn.BINOM.INV(1,(1-Satokasvi!$H$15),S101)</f>
        <v>3140.6107911826339</v>
      </c>
      <c r="AT101" s="5">
        <f ca="1">_xlfn.NORM.INV(T101,Satokasvi!$H$8,Satokasvi!$I$8)*_xlfn.BINOM.INV(1,(1-Satokasvi!$H$15),T101)</f>
        <v>3226.4086633770166</v>
      </c>
      <c r="AU101" s="5">
        <f ca="1">_xlfn.NORM.INV(U101,Satokasvi!$H$8,Satokasvi!$I$8)*_xlfn.BINOM.INV(1,(1-Satokasvi!$H$15),U101)</f>
        <v>3249.2312553343681</v>
      </c>
      <c r="AV101" s="5">
        <f ca="1">_xlfn.NORM.INV(V101,Satokasvi!$H$8,Satokasvi!$I$8)*_xlfn.BINOM.INV(1,(1-Satokasvi!$H$15),V101)</f>
        <v>3717.6182630463168</v>
      </c>
      <c r="AW101" s="5">
        <f ca="1">_xlfn.NORM.INV(W101,Satokasvi!$H$8,Satokasvi!$I$8)*_xlfn.BINOM.INV(1,(1-Satokasvi!$H$15),W101)</f>
        <v>3577.8122331609743</v>
      </c>
      <c r="AX101" s="5">
        <f ca="1">_xlfn.NORM.INV(X101,Satokasvi!$H$8,Satokasvi!$I$8)*_xlfn.BINOM.INV(1,(1-Satokasvi!$H$15),X101)</f>
        <v>3452.6420242656977</v>
      </c>
      <c r="AY101" s="5">
        <f ca="1">_xlfn.NORM.INV(Y101,Satokasvi!$H$8,Satokasvi!$I$8)*_xlfn.BINOM.INV(1,(1-Satokasvi!$H$15),Y101)</f>
        <v>3756.5094077941344</v>
      </c>
      <c r="AZ101" s="5">
        <f ca="1">_xlfn.NORM.INV(Z101,Satokasvi!$H$8,Satokasvi!$I$8)*_xlfn.BINOM.INV(1,(1-Satokasvi!$H$15),Z101)</f>
        <v>3958.272361155819</v>
      </c>
      <c r="BB101" s="5">
        <f ca="1">IF(C$11="x",0,_xlfn.NORM.INV(B101,Satokasvi!$H$8,Satokasvi!$I$8)*IF(C$8="x",(1+Toimenpiteet!$C$7),1)*IF(C$9="x",(1+Toimenpiteet!$C$34),1)*(1+C$30)*_xlfn.BINOM.INV(1,(1-(Satokasvi!$H$15*(1+C$41))),B101))</f>
        <v>2780.4586371654236</v>
      </c>
      <c r="BC101" s="5">
        <f ca="1">IF(D$11="x",0,_xlfn.NORM.INV(C101,Satokasvi!$H$8,Satokasvi!$I$8)*IF(D$8="x",(1+Toimenpiteet!$C$7),1)*IF(D$9="x",(1+Toimenpiteet!$C$34),1)*(1+D$30)*_xlfn.BINOM.INV(1,(1-(Satokasvi!$H$15*(1+D$41))),C101))</f>
        <v>2342.8683829998445</v>
      </c>
      <c r="BD101" s="5">
        <f ca="1">IF(E$11="x",0,_xlfn.NORM.INV(D101,Satokasvi!$H$8,Satokasvi!$I$8)*IF(E$8="x",(1+Toimenpiteet!$C$7),1)*IF(E$9="x",(1+Toimenpiteet!$C$34),1)*(1+E$30)*_xlfn.BINOM.INV(1,(1-(Satokasvi!$H$15*(1+E$41))),D101))</f>
        <v>2698.5179811407561</v>
      </c>
      <c r="BE101" s="5">
        <f ca="1">IF(F$11="x",0,_xlfn.NORM.INV(E101,Satokasvi!$H$8,Satokasvi!$I$8)*IF(F$8="x",(1+Toimenpiteet!$C$7),1)*IF(F$9="x",(1+Toimenpiteet!$C$34),1)*(1+F$30)*_xlfn.BINOM.INV(1,(1-(Satokasvi!$H$15*(1+F$41))),E101))</f>
        <v>2545.0644087308665</v>
      </c>
      <c r="BF101" s="5">
        <f ca="1">IF(G$11="x",0,_xlfn.NORM.INV(F101,Satokasvi!$H$8,Satokasvi!$I$8)*IF(G$8="x",(1+Toimenpiteet!$C$7),1)*IF(G$9="x",(1+Toimenpiteet!$C$34),1)*(1+G$30)*_xlfn.BINOM.INV(1,(1-(Satokasvi!$H$15*(1+G$41))),F101))</f>
        <v>2572.7888481163113</v>
      </c>
      <c r="BG101" s="5">
        <f ca="1">IF(H$11="x",0,_xlfn.NORM.INV(G101,Satokasvi!$H$8,Satokasvi!$I$8)*IF(H$8="x",(1+Toimenpiteet!$C$7),1)*IF(H$9="x",(1+Toimenpiteet!$C$34),1)*(1+H$30)*_xlfn.BINOM.INV(1,(1-(Satokasvi!$H$15*(1+H$41))),G101))</f>
        <v>2657.7697142434185</v>
      </c>
      <c r="BH101" s="5">
        <f ca="1">IF(I$11="x",0,_xlfn.NORM.INV(H101,Satokasvi!$H$8,Satokasvi!$I$8)*IF(I$8="x",(1+Toimenpiteet!$C$7),1)*IF(I$9="x",(1+Toimenpiteet!$C$34),1)*(1+I$30)*_xlfn.BINOM.INV(1,(1-(Satokasvi!$H$15*(1+I$41))),H101))</f>
        <v>2392.5157479868581</v>
      </c>
      <c r="BI101" s="5">
        <f ca="1">IF(J$11="x",0,_xlfn.NORM.INV(I101,Satokasvi!$H$8,Satokasvi!$I$8)*IF(J$8="x",(1+Toimenpiteet!$C$7),1)*IF(J$9="x",(1+Toimenpiteet!$C$34),1)*(1+J$30)*_xlfn.BINOM.INV(1,(1-(Satokasvi!$H$15*(1+J$41))),I101))</f>
        <v>2659.8856453691242</v>
      </c>
      <c r="BJ101" s="5">
        <f ca="1">IF(K$11="x",0,_xlfn.NORM.INV(J101,Satokasvi!$H$8,Satokasvi!$I$8)*IF(K$8="x",(1+Toimenpiteet!$C$7),1)*IF(K$9="x",(1+Toimenpiteet!$C$34),1)*(1+K$30)*_xlfn.BINOM.INV(1,(1-(Satokasvi!$H$15*(1+K$41))),J101))</f>
        <v>2809.3418614934635</v>
      </c>
      <c r="BK101" s="5">
        <f ca="1">IF(L$11="x",0,_xlfn.NORM.INV(K101,Satokasvi!$H$8,Satokasvi!$I$8)*IF(L$8="x",(1+Toimenpiteet!$C$7),1)*IF(L$9="x",(1+Toimenpiteet!$C$34),1)*(1+L$30)*_xlfn.BINOM.INV(1,(1-(Satokasvi!$H$15*(1+L$41))),K101))</f>
        <v>2467.2466541279896</v>
      </c>
      <c r="BL101" s="5">
        <f ca="1">IF(M$11="x",0,_xlfn.NORM.INV(L101,Satokasvi!$H$8,Satokasvi!$I$8)*IF(M$8="x",(1+Toimenpiteet!$C$7),1)*IF(M$9="x",(1+Toimenpiteet!$C$34),1)*(1+M$30)*_xlfn.BINOM.INV(1,(1-(Satokasvi!$H$15*(1+M$41))),L101))</f>
        <v>2758.5530522979702</v>
      </c>
      <c r="BM101" s="5">
        <f ca="1">IF(N$11="x",0,_xlfn.NORM.INV(M101,Satokasvi!$H$8,Satokasvi!$I$8)*IF(N$8="x",(1+Toimenpiteet!$C$7),1)*IF(N$9="x",(1+Toimenpiteet!$C$34),1)*(1+N$30)*_xlfn.BINOM.INV(1,(1-(Satokasvi!$H$15*(1+N$41))),M101))</f>
        <v>2530.2212420614105</v>
      </c>
      <c r="BN101" s="5">
        <f ca="1">IF(O$11="x",0,_xlfn.NORM.INV(N101,Satokasvi!$H$8,Satokasvi!$I$8)*IF(O$8="x",(1+Toimenpiteet!$C$7),1)*IF(O$9="x",(1+Toimenpiteet!$C$34),1)*(1+O$30)*_xlfn.BINOM.INV(1,(1-(Satokasvi!$H$15*(1+O$41))),N101))</f>
        <v>2508.176707163163</v>
      </c>
      <c r="BO101" s="5">
        <f ca="1">IF(P$11="x",0,_xlfn.NORM.INV(O101,Satokasvi!$H$8,Satokasvi!$I$8)*IF(P$8="x",(1+Toimenpiteet!$C$7),1)*IF(P$9="x",(1+Toimenpiteet!$C$34),1)*(1+P$30)*_xlfn.BINOM.INV(1,(1-(Satokasvi!$H$15*(1+P$41))),O101))</f>
        <v>2732.6249770526483</v>
      </c>
      <c r="BP101" s="5">
        <f ca="1">IF(Q$11="x",0,_xlfn.NORM.INV(P101,Satokasvi!$H$8,Satokasvi!$I$8)*IF(Q$8="x",(1+Toimenpiteet!$C$7),1)*IF(Q$9="x",(1+Toimenpiteet!$C$34),1)*(1+Q$30)*_xlfn.BINOM.INV(1,(1-(Satokasvi!$H$15*(1+Q$41))),P101))</f>
        <v>2916.4207192404983</v>
      </c>
      <c r="BQ101" s="5">
        <f ca="1">IF(R$11="x",0,_xlfn.NORM.INV(Q101,Satokasvi!$H$8,Satokasvi!$I$8)*IF(R$8="x",(1+Toimenpiteet!$C$7),1)*IF(R$9="x",(1+Toimenpiteet!$C$34),1)*(1+R$30)*_xlfn.BINOM.INV(1,(1-(Satokasvi!$H$15*(1+R$41))),Q101))</f>
        <v>2874.2638594229256</v>
      </c>
      <c r="BR101" s="5">
        <f ca="1">IF(S$11="x",0,_xlfn.NORM.INV(R101,Satokasvi!$H$8,Satokasvi!$I$8)*IF(S$8="x",(1+Toimenpiteet!$C$7),1)*IF(S$9="x",(1+Toimenpiteet!$C$34),1)*(1+S$30)*_xlfn.BINOM.INV(1,(1-(Satokasvi!$H$15*(1+S$41))),R101))</f>
        <v>2476.5003785445883</v>
      </c>
      <c r="BS101" s="5">
        <f ca="1">IF(T$11="x",0,_xlfn.NORM.INV(S101,Satokasvi!$H$8,Satokasvi!$I$8)*IF(T$8="x",(1+Toimenpiteet!$C$7),1)*IF(T$9="x",(1+Toimenpiteet!$C$34),1)*(1+T$30)*_xlfn.BINOM.INV(1,(1-(Satokasvi!$H$15*(1+T$41))),S101))</f>
        <v>2340.3831615892991</v>
      </c>
      <c r="BT101" s="5">
        <f ca="1">IF(U$11="x",0,_xlfn.NORM.INV(T101,Satokasvi!$H$8,Satokasvi!$I$8)*IF(U$8="x",(1+Toimenpiteet!$C$7),1)*IF(U$9="x",(1+Toimenpiteet!$C$34),1)*(1+U$30)*_xlfn.BINOM.INV(1,(1-(Satokasvi!$H$15*(1+U$41))),T101))</f>
        <v>2404.319735948553</v>
      </c>
      <c r="BU101" s="5">
        <f ca="1">IF(V$11="x",0,_xlfn.NORM.INV(U101,Satokasvi!$H$8,Satokasvi!$I$8)*IF(V$8="x",(1+Toimenpiteet!$C$7),1)*IF(V$9="x",(1+Toimenpiteet!$C$34),1)*(1+V$30)*_xlfn.BINOM.INV(1,(1-(Satokasvi!$H$15*(1+V$41))),U101))</f>
        <v>2421.3271314751714</v>
      </c>
      <c r="BV101" s="5">
        <f ca="1">IF(W$11="x",0,_xlfn.NORM.INV(V101,Satokasvi!$H$8,Satokasvi!$I$8)*IF(W$8="x",(1+Toimenpiteet!$C$7),1)*IF(W$9="x",(1+Toimenpiteet!$C$34),1)*(1+W$30)*_xlfn.BINOM.INV(1,(1-(Satokasvi!$H$15*(1+W$41))),V101))</f>
        <v>2770.369129622115</v>
      </c>
      <c r="BW101" s="5">
        <f ca="1">IF(X$11="x",0,_xlfn.NORM.INV(W101,Satokasvi!$H$8,Satokasvi!$I$8)*IF(X$8="x",(1+Toimenpiteet!$C$7),1)*IF(X$9="x",(1+Toimenpiteet!$C$34),1)*(1+X$30)*_xlfn.BINOM.INV(1,(1-(Satokasvi!$H$15*(1+X$41))),W101))</f>
        <v>2666.1856761515583</v>
      </c>
      <c r="BX101" s="5">
        <f ca="1">IF(Y$11="x",0,_xlfn.NORM.INV(X101,Satokasvi!$H$8,Satokasvi!$I$8)*IF(Y$8="x",(1+Toimenpiteet!$C$7),1)*IF(Y$9="x",(1+Toimenpiteet!$C$34),1)*(1+Y$30)*_xlfn.BINOM.INV(1,(1-(Satokasvi!$H$15*(1+Y$41))),X101))</f>
        <v>2572.9088364827981</v>
      </c>
      <c r="BY101" s="5">
        <f ca="1">IF(Z$11="x",0,_xlfn.NORM.INV(Y101,Satokasvi!$H$8,Satokasvi!$I$8)*IF(Z$8="x",(1+Toimenpiteet!$C$7),1)*IF(Z$9="x",(1+Toimenpiteet!$C$34),1)*(1+Z$30)*_xlfn.BINOM.INV(1,(1-(Satokasvi!$H$15*(1+Z$41))),Y101))</f>
        <v>2799.3508106881891</v>
      </c>
      <c r="BZ101" s="5">
        <f ca="1">IF(AA$11="x",0,_xlfn.NORM.INV(Z101,Satokasvi!$H$8,Satokasvi!$I$8)*IF(AA$8="x",(1+Toimenpiteet!$C$7),1)*IF(AA$9="x",(1+Toimenpiteet!$C$34),1)*(1+AA$30)*_xlfn.BINOM.INV(1,(1-(Satokasvi!$H$15*(1+AA$41))),Z101))</f>
        <v>2949.7045635333161</v>
      </c>
      <c r="CB101" s="27">
        <f ca="1">_xlfn.NORM.INV(RAND(),Satokasvi!$H$13,Satokasvi!$I$13)</f>
        <v>141.87135515018619</v>
      </c>
      <c r="CC101" s="27">
        <f ca="1">_xlfn.NORM.INV(RAND(),Satokasvi!$H$13,Satokasvi!$I$13)</f>
        <v>171.57906729143377</v>
      </c>
      <c r="CD101" s="27">
        <f ca="1">_xlfn.NORM.INV(RAND(),Satokasvi!$H$13,Satokasvi!$I$13)</f>
        <v>169.71135057595706</v>
      </c>
      <c r="CE101" s="27">
        <f ca="1">_xlfn.NORM.INV(RAND(),Satokasvi!$H$13,Satokasvi!$I$13)</f>
        <v>231.2917487545823</v>
      </c>
      <c r="CF101" s="27">
        <f ca="1">_xlfn.NORM.INV(RAND(),Satokasvi!$H$13,Satokasvi!$I$13)</f>
        <v>217.56627865826289</v>
      </c>
      <c r="CG101" s="27">
        <f ca="1">_xlfn.NORM.INV(RAND(),Satokasvi!$H$13,Satokasvi!$I$13)</f>
        <v>160.23114749584073</v>
      </c>
      <c r="CH101" s="27">
        <f ca="1">_xlfn.NORM.INV(RAND(),Satokasvi!$H$13,Satokasvi!$I$13)</f>
        <v>182.29758501387397</v>
      </c>
      <c r="CI101" s="27">
        <f ca="1">_xlfn.NORM.INV(RAND(),Satokasvi!$H$13,Satokasvi!$I$13)</f>
        <v>183.69155115164051</v>
      </c>
      <c r="CJ101" s="27">
        <f ca="1">_xlfn.NORM.INV(RAND(),Satokasvi!$H$13,Satokasvi!$I$13)</f>
        <v>218.52294694983493</v>
      </c>
      <c r="CK101" s="27">
        <f ca="1">_xlfn.NORM.INV(RAND(),Satokasvi!$H$13,Satokasvi!$I$13)</f>
        <v>200.43214996688664</v>
      </c>
      <c r="CL101" s="27">
        <f ca="1">_xlfn.NORM.INV(RAND(),Satokasvi!$H$13,Satokasvi!$I$13)</f>
        <v>202.28242662364454</v>
      </c>
      <c r="CM101" s="27">
        <f ca="1">_xlfn.NORM.INV(RAND(),Satokasvi!$H$13,Satokasvi!$I$13)</f>
        <v>231.72041285670497</v>
      </c>
      <c r="CN101" s="27">
        <f ca="1">_xlfn.NORM.INV(RAND(),Satokasvi!$H$13,Satokasvi!$I$13)</f>
        <v>191.34176553588821</v>
      </c>
      <c r="CO101" s="27">
        <f ca="1">_xlfn.NORM.INV(RAND(),Satokasvi!$H$13,Satokasvi!$I$13)</f>
        <v>277.30663152178073</v>
      </c>
      <c r="CP101" s="27">
        <f ca="1">_xlfn.NORM.INV(RAND(),Satokasvi!$H$13,Satokasvi!$I$13)</f>
        <v>238.9739377948645</v>
      </c>
      <c r="CQ101" s="27">
        <f ca="1">_xlfn.NORM.INV(RAND(),Satokasvi!$H$13,Satokasvi!$I$13)</f>
        <v>145.92877423740072</v>
      </c>
      <c r="CR101" s="27">
        <f ca="1">_xlfn.NORM.INV(RAND(),Satokasvi!$H$13,Satokasvi!$I$13)</f>
        <v>205.9906084951275</v>
      </c>
      <c r="CS101" s="27">
        <f ca="1">_xlfn.NORM.INV(RAND(),Satokasvi!$H$13,Satokasvi!$I$13)</f>
        <v>43.722414134119191</v>
      </c>
      <c r="CT101" s="27">
        <f ca="1">_xlfn.NORM.INV(RAND(),Satokasvi!$H$13,Satokasvi!$I$13)</f>
        <v>221.93323167488938</v>
      </c>
      <c r="CU101" s="27">
        <f ca="1">_xlfn.NORM.INV(RAND(),Satokasvi!$H$13,Satokasvi!$I$13)</f>
        <v>141.35776815089787</v>
      </c>
      <c r="CV101" s="27">
        <f ca="1">_xlfn.NORM.INV(RAND(),Satokasvi!$H$13,Satokasvi!$I$13)</f>
        <v>155.50149269270639</v>
      </c>
      <c r="CW101" s="27">
        <f ca="1">_xlfn.NORM.INV(RAND(),Satokasvi!$H$13,Satokasvi!$I$13)</f>
        <v>131.01026971166363</v>
      </c>
      <c r="CX101" s="27">
        <f ca="1">_xlfn.NORM.INV(RAND(),Satokasvi!$H$13,Satokasvi!$I$13)</f>
        <v>278.07157009509388</v>
      </c>
      <c r="CY101" s="27">
        <f ca="1">_xlfn.NORM.INV(RAND(),Satokasvi!$H$13,Satokasvi!$I$13)</f>
        <v>283.05339804127249</v>
      </c>
      <c r="CZ101" s="27">
        <f ca="1">_xlfn.NORM.INV(RAND(),Satokasvi!$H$13,Satokasvi!$I$13)</f>
        <v>210.88176311802548</v>
      </c>
      <c r="DB101" s="29">
        <f ca="1">(AB101*(CB101/1000)+(Satokasvi!$E$28-Satokasvi!$E$7))/(1+$C$13)^DB$61</f>
        <v>177.73106431047736</v>
      </c>
      <c r="DC101" s="29">
        <f ca="1">(AC101*(CC101/1000)+(Satokasvi!$E$28-Satokasvi!$E$7))/(1+$C$13)^DC$61</f>
        <v>178.7227998200502</v>
      </c>
      <c r="DD101" s="29">
        <f ca="1">(AD101*(CD101/1000)+(Satokasvi!$E$28-Satokasvi!$E$7))/(1+$C$13)^DD$61</f>
        <v>239.75388300731245</v>
      </c>
      <c r="DE101" s="29">
        <f ca="1">(AE101*(CE101/1000)+(Satokasvi!$E$28-Satokasvi!$E$7))/(1+$C$13)^DE$61</f>
        <v>385.873705911466</v>
      </c>
      <c r="DF101" s="29">
        <f ca="1">(AF101*(CF101/1000)+(Satokasvi!$E$28-Satokasvi!$E$7))/(1+$C$13)^DF$61</f>
        <v>336.54116310951036</v>
      </c>
      <c r="DG101" s="29">
        <f ca="1">(AG101*(CG101/1000)+(Satokasvi!$E$28-Satokasvi!$E$7))/(1+$C$13)^DG$61</f>
        <v>176.2631167525476</v>
      </c>
      <c r="DH101" s="29">
        <f ca="1">(AH101*(CH101/1000)+(Satokasvi!$E$28-Satokasvi!$E$7))/(1+$C$13)^DH$61</f>
        <v>182.3592770581896</v>
      </c>
      <c r="DI101" s="29">
        <f ca="1">(AI101*(CI101/1000)+(Satokasvi!$E$28-Satokasvi!$E$7))/(1+$C$13)^DI$61</f>
        <v>232.60805388758041</v>
      </c>
      <c r="DJ101" s="29">
        <f ca="1">(AJ101*(CJ101/1000)+(Satokasvi!$E$28-Satokasvi!$E$7))/(1+$C$13)^DJ$61</f>
        <v>354.7078482294931</v>
      </c>
      <c r="DK101" s="29">
        <f ca="1">(AK101*(CK101/1000)+(Satokasvi!$E$28-Satokasvi!$E$7))/(1+$C$13)^DK$61</f>
        <v>225.16364879922108</v>
      </c>
      <c r="DL101" s="29">
        <f ca="1">(AL101*(CL101/1000)+(Satokasvi!$E$28-Satokasvi!$E$7))/(1+$C$13)^DL$61</f>
        <v>280.1559844992189</v>
      </c>
      <c r="DM101" s="29">
        <f ca="1">(AM101*(CM101/1000)+(Satokasvi!$E$28-Satokasvi!$E$7))/(1+$C$13)^DM$61</f>
        <v>298.62924748827072</v>
      </c>
      <c r="DN101" s="29">
        <f ca="1">(AN101*(CN101/1000)+(Satokasvi!$E$28-Satokasvi!$E$7))/(1+$C$13)^DN$61</f>
        <v>192.718512730936</v>
      </c>
      <c r="DO101" s="29">
        <f ca="1">(AO101*(CO101/1000)+(Satokasvi!$E$28-Satokasvi!$E$7))/(1+$C$13)^DO$61</f>
        <v>433.61044358395435</v>
      </c>
      <c r="DP101" s="29">
        <f ca="1">(AP101*(CP101/1000)+(Satokasvi!$E$28-Satokasvi!$E$7))/(1+$C$13)^DP$61</f>
        <v>368.58943306344821</v>
      </c>
      <c r="DQ101" s="29">
        <f ca="1">(AQ101*(CQ101/1000)+(Satokasvi!$E$28-Satokasvi!$E$7))/(1+$C$13)^DQ$61</f>
        <v>125.78790397820669</v>
      </c>
      <c r="DR101" s="29">
        <f ca="1">(AR101*(CR101/1000)+(Satokasvi!$E$28-Satokasvi!$E$7))/(1+$C$13)^DR$61</f>
        <v>195.76050784736537</v>
      </c>
      <c r="DS101" s="29">
        <f ca="1">(AS101*(CS101/1000)+(Satokasvi!$E$28-Satokasvi!$E$7))/(1+$C$13)^DS$61</f>
        <v>-131.39131249654929</v>
      </c>
      <c r="DT101" s="29">
        <f ca="1">(AT101*(CT101/1000)+(Satokasvi!$E$28-Satokasvi!$E$7))/(1+$C$13)^DT$61</f>
        <v>202.47851482695191</v>
      </c>
      <c r="DU101" s="29">
        <f ca="1">(AU101*(CU101/1000)+(Satokasvi!$E$28-Satokasvi!$E$7))/(1+$C$13)^DU$61</f>
        <v>54.428584781047469</v>
      </c>
      <c r="DV101" s="29">
        <f ca="1">(AV101*(CV101/1000)+(Satokasvi!$E$28-Satokasvi!$E$7))/(1+$C$13)^DV$61</f>
        <v>116.69936173918501</v>
      </c>
      <c r="DW101" s="29">
        <f ca="1">(AW101*(CW101/1000)+(Satokasvi!$E$28-Satokasvi!$E$7))/(1+$C$13)^DW$61</f>
        <v>56.223555130649117</v>
      </c>
      <c r="DX101" s="29">
        <f ca="1">(AX101*(CX101/1000)+(Satokasvi!$E$28-Satokasvi!$E$7))/(1+$C$13)^DX$61</f>
        <v>303.54969761213329</v>
      </c>
      <c r="DY101" s="29">
        <f ca="1">(AY101*(CY101/1000)+(Satokasvi!$E$28-Satokasvi!$E$7))/(1+$C$13)^DY$61</f>
        <v>345.4814978153413</v>
      </c>
      <c r="DZ101" s="29">
        <f ca="1">(AZ101*(CZ101/1000)+(Satokasvi!$E$28-Satokasvi!$E$7))/(1+$C$13)^DZ$61</f>
        <v>226.25487054404317</v>
      </c>
      <c r="EB101" s="29">
        <f ca="1">IF(C$11="x",Toimenpiteet!$E$115,BB101*(CB101/1000)+(Satokasvi!$E$28-Satokasvi!$E$7)+IF(C$8="x",Toimenpiteet!$E$29,0)+IF(C$9="x",Toimenpiteet!$E$60,0)+IF(C$10="x",Toimenpiteet!$E$88,0))/(1+$C$13)^EB$61</f>
        <v>161.71595611038691</v>
      </c>
      <c r="EC101" s="29">
        <f ca="1">IF(D$11="x",Toimenpiteet!$E$115,BC101*(CC101/1000)+(Satokasvi!$E$28-Satokasvi!$E$7)+IF(D$8="x",Toimenpiteet!$E$29,0)+IF(D$9="x",Toimenpiteet!$E$60,0)+IF(D$10="x",Toimenpiteet!$E$88,0))/(1+$C$13)^EC$61</f>
        <v>164.09385610491367</v>
      </c>
      <c r="ED101" s="29">
        <f ca="1">IF(E$11="x",Toimenpiteet!$E$115,BD101*(CD101/1000)+(Satokasvi!$E$28-Satokasvi!$E$7)+IF(E$8="x",Toimenpiteet!$E$29,0)+IF(E$9="x",Toimenpiteet!$E$60,0)+IF(E$10="x",Toimenpiteet!$E$88,0))/(1+$C$13)^ED$61</f>
        <v>210.54584643090425</v>
      </c>
      <c r="EE101" s="29">
        <f ca="1">IF(F$11="x",Toimenpiteet!$E$115,BE101*(CE101/1000)+(Satokasvi!$E$28-Satokasvi!$E$7)+IF(F$8="x",Toimenpiteet!$E$29,0)+IF(F$9="x",Toimenpiteet!$E$60,0)+IF(F$10="x",Toimenpiteet!$E$88,0))/(1+$C$13)^EE$61</f>
        <v>320.52383293953</v>
      </c>
      <c r="EF101" s="29">
        <f ca="1">IF(G$11="x",Toimenpiteet!$E$115,BF101*(CF101/1000)+(Satokasvi!$E$28-Satokasvi!$E$7)+IF(G$8="x",Toimenpiteet!$E$29,0)+IF(G$9="x",Toimenpiteet!$E$60,0)+IF(G$10="x",Toimenpiteet!$E$88,0))/(1+$C$13)^EF$61</f>
        <v>286.2585326584877</v>
      </c>
      <c r="EG101" s="29">
        <f ca="1">IF(H$11="x",Toimenpiteet!$E$115,BG101*(CG101/1000)+(Satokasvi!$E$28-Satokasvi!$E$7)+IF(H$8="x",Toimenpiteet!$E$29,0)+IF(H$9="x",Toimenpiteet!$E$60,0)+IF(H$10="x",Toimenpiteet!$E$88,0))/(1+$C$13)^EG$61</f>
        <v>165.7862822829116</v>
      </c>
      <c r="EH101" s="29">
        <f ca="1">IF(I$11="x",Toimenpiteet!$E$115,BH101*(CH101/1000)+(Satokasvi!$E$28-Satokasvi!$E$7)+IF(I$8="x",Toimenpiteet!$E$29,0)+IF(I$9="x",Toimenpiteet!$E$60,0)+IF(I$10="x",Toimenpiteet!$E$88,0))/(1+$C$13)^EH$61</f>
        <v>169.32617955396989</v>
      </c>
      <c r="EI101" s="29">
        <f ca="1">IF(J$11="x",Toimenpiteet!$E$115,BI101*(CI101/1000)+(Satokasvi!$E$28-Satokasvi!$E$7)+IF(J$8="x",Toimenpiteet!$E$29,0)+IF(J$9="x",Toimenpiteet!$E$60,0)+IF(J$10="x",Toimenpiteet!$E$88,0))/(1+$C$13)^EI$61</f>
        <v>205.7978191261578</v>
      </c>
      <c r="EJ101" s="29">
        <f ca="1">IF(K$11="x",Toimenpiteet!$E$115,BJ101*(CJ101/1000)+(Satokasvi!$E$28-Satokasvi!$E$7)+IF(K$8="x",Toimenpiteet!$E$29,0)+IF(K$9="x",Toimenpiteet!$E$60,0)+IF(K$10="x",Toimenpiteet!$E$88,0))/(1+$C$13)^EJ$61</f>
        <v>295.84119856773754</v>
      </c>
      <c r="EK101" s="29">
        <f ca="1">IF(L$11="x",Toimenpiteet!$E$115,BK101*(CK101/1000)+(Satokasvi!$E$28-Satokasvi!$E$7)+IF(L$8="x",Toimenpiteet!$E$29,0)+IF(L$9="x",Toimenpiteet!$E$60,0)+IF(L$10="x",Toimenpiteet!$E$88,0))/(1+$C$13)^EK$61</f>
        <v>198.38700940277116</v>
      </c>
      <c r="EL101" s="29">
        <f ca="1">IF(M$11="x",Toimenpiteet!$E$115,BL101*(CL101/1000)+(Satokasvi!$E$28-Satokasvi!$E$7)+IF(M$8="x",Toimenpiteet!$E$29,0)+IF(M$9="x",Toimenpiteet!$E$60,0)+IF(M$10="x",Toimenpiteet!$E$88,0))/(1+$C$13)^EL$61</f>
        <v>238.4761797629846</v>
      </c>
      <c r="EM101" s="29">
        <f ca="1">IF(N$11="x",Toimenpiteet!$E$115,BM101*(CM101/1000)+(Satokasvi!$E$28-Satokasvi!$E$7)+IF(N$8="x",Toimenpiteet!$E$29,0)+IF(N$9="x",Toimenpiteet!$E$60,0)+IF(N$10="x",Toimenpiteet!$E$88,0))/(1+$C$13)^EM$61</f>
        <v>251.37729203812987</v>
      </c>
      <c r="EN101" s="29">
        <f ca="1">IF(O$11="x",Toimenpiteet!$E$115,BN101*(CN101/1000)+(Satokasvi!$E$28-Satokasvi!$E$7)+IF(O$8="x",Toimenpiteet!$E$29,0)+IF(O$9="x",Toimenpiteet!$E$60,0)+IF(O$10="x",Toimenpiteet!$E$88,0))/(1+$C$13)^EN$61</f>
        <v>171.61264812386094</v>
      </c>
      <c r="EO101" s="29">
        <f ca="1">IF(P$11="x",Toimenpiteet!$E$115,BO101*(CO101/1000)+(Satokasvi!$E$28-Satokasvi!$E$7)+IF(P$8="x",Toimenpiteet!$E$29,0)+IF(P$9="x",Toimenpiteet!$E$60,0)+IF(P$10="x",Toimenpiteet!$E$88,0))/(1+$C$13)^EO$61</f>
        <v>350.30981560416814</v>
      </c>
      <c r="EP101" s="29">
        <f ca="1">IF(Q$11="x",Toimenpiteet!$E$115,BP101*(CP101/1000)+(Satokasvi!$E$28-Satokasvi!$E$7)+IF(Q$8="x",Toimenpiteet!$E$29,0)+IF(Q$9="x",Toimenpiteet!$E$60,0)+IF(Q$10="x",Toimenpiteet!$E$88,0))/(1+$C$13)^EP$61</f>
        <v>301.06441158238192</v>
      </c>
      <c r="EQ101" s="29">
        <f ca="1">IF(R$11="x",Toimenpiteet!$E$115,BQ101*(CQ101/1000)+(Satokasvi!$E$28-Satokasvi!$E$7)+IF(R$8="x",Toimenpiteet!$E$29,0)+IF(R$9="x",Toimenpiteet!$E$60,0)+IF(R$10="x",Toimenpiteet!$E$88,0))/(1+$C$13)^EQ$61</f>
        <v>119.36002571786088</v>
      </c>
      <c r="ER101" s="29">
        <f ca="1">IF(S$11="x",Toimenpiteet!$E$115,BR101*(CR101/1000)+(Satokasvi!$E$28-Satokasvi!$E$7)+IF(S$8="x",Toimenpiteet!$E$29,0)+IF(S$9="x",Toimenpiteet!$E$60,0)+IF(S$10="x",Toimenpiteet!$E$88,0))/(1+$C$13)^ER$61</f>
        <v>170.75731265494531</v>
      </c>
      <c r="ES101" s="29">
        <f ca="1">IF(T$11="x",Toimenpiteet!$E$115,BS101*(CS101/1000)+(Satokasvi!$E$28-Satokasvi!$E$7)+IF(T$8="x",Toimenpiteet!$E$29,0)+IF(T$9="x",Toimenpiteet!$E$60,0)+IF(T$10="x",Toimenpiteet!$E$88,0))/(1+$C$13)^ES$61</f>
        <v>-73.760784512148277</v>
      </c>
      <c r="ET101" s="29">
        <f ca="1">IF(U$11="x",Toimenpiteet!$E$115,BT101*(CT101/1000)+(Satokasvi!$E$28-Satokasvi!$E$7)+IF(U$8="x",Toimenpiteet!$E$29,0)+IF(U$9="x",Toimenpiteet!$E$60,0)+IF(U$10="x",Toimenpiteet!$E$88,0))/(1+$C$13)^ET$61</f>
        <v>174.33555387067591</v>
      </c>
      <c r="EU101" s="29">
        <f ca="1">IF(V$11="x",Toimenpiteet!$E$115,BU101*(CU101/1000)+(Satokasvi!$E$28-Satokasvi!$E$7)+IF(V$8="x",Toimenpiteet!$E$29,0)+IF(V$9="x",Toimenpiteet!$E$60,0)+IF(V$10="x",Toimenpiteet!$E$88,0))/(1+$C$13)^EU$61</f>
        <v>63.325778098866969</v>
      </c>
      <c r="EV101" s="29">
        <f ca="1">IF(W$11="x",Toimenpiteet!$E$115,BV101*(CV101/1000)+(Satokasvi!$E$28-Satokasvi!$E$7)+IF(W$8="x",Toimenpiteet!$E$29,0)+IF(W$9="x",Toimenpiteet!$E$60,0)+IF(W$10="x",Toimenpiteet!$E$88,0))/(1+$C$13)^EV$61</f>
        <v>109.06688545544876</v>
      </c>
      <c r="EW101" s="29">
        <f ca="1">IF(X$11="x",Toimenpiteet!$E$115,BW101*(CW101/1000)+(Satokasvi!$E$28-Satokasvi!$E$7)+IF(X$8="x",Toimenpiteet!$E$29,0)+IF(X$9="x",Toimenpiteet!$E$60,0)+IF(X$10="x",Toimenpiteet!$E$88,0))/(1+$C$13)^EW$61</f>
        <v>63.356551620649192</v>
      </c>
      <c r="EX101" s="29">
        <f ca="1">IF(Y$11="x",Toimenpiteet!$E$115,BX101*(CX101/1000)+(Satokasvi!$E$28-Satokasvi!$E$7)+IF(Y$8="x",Toimenpiteet!$E$29,0)+IF(Y$9="x",Toimenpiteet!$E$60,0)+IF(Y$10="x",Toimenpiteet!$E$88,0))/(1+$C$13)^EX$61</f>
        <v>247.03898061909518</v>
      </c>
      <c r="EY101" s="29">
        <f ca="1">IF(Z$11="x",Toimenpiteet!$E$115,BY101*(CY101/1000)+(Satokasvi!$E$28-Satokasvi!$E$7)+IF(Z$8="x",Toimenpiteet!$E$29,0)+IF(Z$9="x",Toimenpiteet!$E$60,0)+IF(Z$10="x",Toimenpiteet!$E$88,0))/(1+$C$13)^EY$61</f>
        <v>277.67974999581122</v>
      </c>
      <c r="EZ101" s="29">
        <f ca="1">IF(AA$11="x",Toimenpiteet!$E$115,BZ101*(CZ101/1000)+(Satokasvi!$E$28-Satokasvi!$E$7)+IF(AA$8="x",Toimenpiteet!$E$29,0)+IF(AA$9="x",Toimenpiteet!$E$60,0)+IF(AA$10="x",Toimenpiteet!$E$88,0))/(1+$C$13)^EZ$61</f>
        <v>188.24293324186647</v>
      </c>
      <c r="FA101" s="29"/>
      <c r="FB101" s="29">
        <f t="shared" ca="1" si="48"/>
        <v>177.73106431047736</v>
      </c>
      <c r="FC101" s="29">
        <f t="shared" ca="1" si="49"/>
        <v>356.45386413052756</v>
      </c>
      <c r="FD101" s="29">
        <f t="shared" ca="1" si="50"/>
        <v>596.20774713783999</v>
      </c>
      <c r="FE101" s="29">
        <f t="shared" ca="1" si="51"/>
        <v>982.08145304930599</v>
      </c>
      <c r="FF101" s="29">
        <f t="shared" ca="1" si="52"/>
        <v>1318.6226161588163</v>
      </c>
      <c r="FG101" s="29">
        <f t="shared" ca="1" si="53"/>
        <v>1494.8857329113639</v>
      </c>
      <c r="FH101" s="29">
        <f t="shared" ca="1" si="54"/>
        <v>1677.2450099695534</v>
      </c>
      <c r="FI101" s="29">
        <f t="shared" ca="1" si="55"/>
        <v>1909.8530638571337</v>
      </c>
      <c r="FJ101" s="29">
        <f t="shared" ca="1" si="56"/>
        <v>2264.560912086627</v>
      </c>
      <c r="FK101" s="29">
        <f t="shared" ca="1" si="57"/>
        <v>2489.7245608858479</v>
      </c>
      <c r="FL101" s="29">
        <f t="shared" ca="1" si="58"/>
        <v>2769.8805453850669</v>
      </c>
      <c r="FM101" s="29">
        <f t="shared" ca="1" si="59"/>
        <v>3068.5097928733376</v>
      </c>
      <c r="FN101" s="29">
        <f t="shared" ca="1" si="60"/>
        <v>3261.2283056042734</v>
      </c>
      <c r="FO101" s="29">
        <f t="shared" ca="1" si="61"/>
        <v>3694.8387491882277</v>
      </c>
      <c r="FP101" s="29">
        <f t="shared" ca="1" si="62"/>
        <v>4063.4281822516759</v>
      </c>
      <c r="FQ101" s="29">
        <f t="shared" ca="1" si="63"/>
        <v>4189.2160862298824</v>
      </c>
      <c r="FR101" s="29">
        <f t="shared" ca="1" si="64"/>
        <v>4384.9765940772477</v>
      </c>
      <c r="FS101" s="29">
        <f t="shared" ca="1" si="65"/>
        <v>4253.5852815806984</v>
      </c>
      <c r="FT101" s="29">
        <f t="shared" ca="1" si="66"/>
        <v>4456.0637964076504</v>
      </c>
      <c r="FU101" s="29">
        <f t="shared" ca="1" si="67"/>
        <v>4510.4923811886983</v>
      </c>
      <c r="FV101" s="29">
        <f t="shared" ca="1" si="68"/>
        <v>4627.1917429278838</v>
      </c>
      <c r="FW101" s="29">
        <f t="shared" ca="1" si="69"/>
        <v>4683.4152980585332</v>
      </c>
      <c r="FX101" s="29">
        <f t="shared" ca="1" si="70"/>
        <v>4986.9649956706662</v>
      </c>
      <c r="FY101" s="29">
        <f t="shared" ca="1" si="71"/>
        <v>5332.446493486008</v>
      </c>
      <c r="FZ101" s="29">
        <f t="shared" ca="1" si="72"/>
        <v>5558.7013640300511</v>
      </c>
      <c r="GA101" s="29"/>
      <c r="GB101" s="29">
        <f t="shared" ca="1" si="73"/>
        <v>161.71595611038691</v>
      </c>
      <c r="GC101" s="29">
        <f t="shared" ca="1" si="74"/>
        <v>325.80981221530055</v>
      </c>
      <c r="GD101" s="29">
        <f t="shared" ca="1" si="23"/>
        <v>536.3556586462048</v>
      </c>
      <c r="GE101" s="29">
        <f t="shared" ca="1" si="24"/>
        <v>856.87949158573474</v>
      </c>
      <c r="GF101" s="29">
        <f t="shared" ca="1" si="25"/>
        <v>1143.1380242442224</v>
      </c>
      <c r="GG101" s="29">
        <f t="shared" ca="1" si="26"/>
        <v>1308.9243065271339</v>
      </c>
      <c r="GH101" s="29">
        <f t="shared" ca="1" si="27"/>
        <v>1478.2504860811039</v>
      </c>
      <c r="GI101" s="29">
        <f t="shared" ca="1" si="28"/>
        <v>1684.0483052072616</v>
      </c>
      <c r="GJ101" s="29">
        <f t="shared" ca="1" si="29"/>
        <v>1979.8895037749992</v>
      </c>
      <c r="GK101" s="29">
        <f t="shared" ca="1" si="30"/>
        <v>2178.2765131777705</v>
      </c>
      <c r="GL101" s="29">
        <f t="shared" ca="1" si="31"/>
        <v>2416.752692940755</v>
      </c>
      <c r="GM101" s="29">
        <f t="shared" ca="1" si="32"/>
        <v>2668.1299849788847</v>
      </c>
      <c r="GN101" s="29">
        <f t="shared" ca="1" si="33"/>
        <v>2839.7426331027455</v>
      </c>
      <c r="GO101" s="29">
        <f t="shared" ca="1" si="34"/>
        <v>3190.0524487069138</v>
      </c>
      <c r="GP101" s="29">
        <f t="shared" ca="1" si="35"/>
        <v>3491.1168602892958</v>
      </c>
      <c r="GQ101" s="29">
        <f t="shared" ca="1" si="36"/>
        <v>3610.4768860071567</v>
      </c>
      <c r="GR101" s="29">
        <f t="shared" ca="1" si="37"/>
        <v>3781.2341986621022</v>
      </c>
      <c r="GS101" s="29">
        <f t="shared" ca="1" si="38"/>
        <v>3707.4734141499539</v>
      </c>
      <c r="GT101" s="29">
        <f t="shared" ca="1" si="39"/>
        <v>3881.8089680206299</v>
      </c>
      <c r="GU101" s="29">
        <f t="shared" ca="1" si="40"/>
        <v>3945.1347461194969</v>
      </c>
      <c r="GV101" s="29">
        <f t="shared" ca="1" si="41"/>
        <v>4054.2016315749456</v>
      </c>
      <c r="GW101" s="29">
        <f t="shared" ca="1" si="42"/>
        <v>4117.5581831955951</v>
      </c>
      <c r="GX101" s="29">
        <f t="shared" ca="1" si="43"/>
        <v>4364.5971638146902</v>
      </c>
      <c r="GY101" s="29">
        <f t="shared" ca="1" si="44"/>
        <v>4642.2769138105014</v>
      </c>
      <c r="GZ101" s="29">
        <f t="shared" ca="1" si="45"/>
        <v>4830.5198470523683</v>
      </c>
      <c r="HA101" s="29"/>
      <c r="HB101" s="29">
        <f t="shared" ca="1" si="76"/>
        <v>2489.7245608858479</v>
      </c>
      <c r="HC101" s="29">
        <f t="shared" ca="1" si="75"/>
        <v>2178.2765131777705</v>
      </c>
      <c r="HD101" s="5"/>
      <c r="HE101" s="29">
        <f t="shared" ref="HE101:HE109" si="86">HE100</f>
        <v>-0.27777777777777779</v>
      </c>
      <c r="HF101" s="29">
        <f>$HF$68</f>
        <v>-7.7777777777777779E-2</v>
      </c>
      <c r="HG101" s="14">
        <f>IF(C$11="x",0,Satokasvi!$H$6*(1+$HE101)*(1+_xlfn.XLOOKUP($HF101,$HF$67:$HF$76,HG$67:HG$76)))</f>
        <v>2508.1172839506175</v>
      </c>
      <c r="HH101" s="27">
        <f>IF(D$11="x",0,Satokasvi!$H$6*(1+$HE101)*(1+_xlfn.XLOOKUP($HF101,$HF$67:$HF$76,HH$67:HH$76)))</f>
        <v>2488.4567901234568</v>
      </c>
      <c r="HI101" s="27">
        <f>IF(E$11="x",0,Satokasvi!$H$6*(1+$HE101)*(1+_xlfn.XLOOKUP($HF101,$HF$67:$HF$76,HI$67:HI$76)))</f>
        <v>2468.7962962962965</v>
      </c>
      <c r="HJ101" s="27">
        <f>IF(F$11="x",0,Satokasvi!$H$6*(1+$HE101)*(1+_xlfn.XLOOKUP($HF101,$HF$67:$HF$76,HJ$67:HJ$76)))</f>
        <v>2449.1358024691358</v>
      </c>
      <c r="HK101" s="27">
        <f>IF(G$11="x",0,Satokasvi!$H$6*(1+$HE101)*(1+_xlfn.XLOOKUP($HF101,$HF$67:$HF$76,HK$67:HK$76)))</f>
        <v>2429.4753086419755</v>
      </c>
      <c r="HL101" s="27">
        <f>IF(H$11="x",0,Satokasvi!$H$6*(1+$HE101)*(1+_xlfn.XLOOKUP($HF101,$HF$67:$HF$76,HL$67:HL$76)))</f>
        <v>2409.8148148148148</v>
      </c>
      <c r="HM101" s="27">
        <f>IF(I$11="x",0,Satokasvi!$H$6*(1+$HE101)*(1+_xlfn.XLOOKUP($HF101,$HF$67:$HF$76,HM$67:HM$76)))</f>
        <v>2390.1543209876545</v>
      </c>
      <c r="HN101" s="27">
        <f>IF(J$11="x",0,Satokasvi!$H$6*(1+$HE101)*(1+_xlfn.XLOOKUP($HF101,$HF$67:$HF$76,HN$67:HN$76)))</f>
        <v>2370.4938271604938</v>
      </c>
      <c r="HO101" s="27">
        <f>IF(K$11="x",0,Satokasvi!$H$6*(1+$HE101)*(1+_xlfn.XLOOKUP($HF101,$HF$67:$HF$76,HO$67:HO$76)))</f>
        <v>2350.8333333333335</v>
      </c>
      <c r="HP101" s="27">
        <f>IF(L$11="x",0,Satokasvi!$H$6*(1+$HE101)*(1+_xlfn.XLOOKUP($HF101,$HF$67:$HF$76,HP$67:HP$76)))</f>
        <v>2331.1728395061732</v>
      </c>
      <c r="HQ101" s="27">
        <f>IF(M$11="x",0,Satokasvi!$H$6*(1+$HE101)*(1+_xlfn.XLOOKUP($HF101,$HF$67:$HF$76,HQ$67:HQ$76)))</f>
        <v>2331.1728395061732</v>
      </c>
      <c r="HR101" s="27">
        <f>IF(N$11="x",0,Satokasvi!$H$6*(1+$HE101)*(1+_xlfn.XLOOKUP($HF101,$HF$67:$HF$76,HR$67:HR$76)))</f>
        <v>2331.1728395061732</v>
      </c>
      <c r="HS101" s="27">
        <f>IF(O$11="x",0,Satokasvi!$H$6*(1+$HE101)*(1+_xlfn.XLOOKUP($HF101,$HF$67:$HF$76,HS$67:HS$76)))</f>
        <v>2331.1728395061732</v>
      </c>
      <c r="HT101" s="27">
        <f>IF(P$11="x",0,Satokasvi!$H$6*(1+$HE101)*(1+_xlfn.XLOOKUP($HF101,$HF$67:$HF$76,HT$67:HT$76)))</f>
        <v>2331.1728395061732</v>
      </c>
      <c r="HU101" s="27">
        <f>IF(Q$11="x",0,Satokasvi!$H$6*(1+$HE101)*(1+_xlfn.XLOOKUP($HF101,$HF$67:$HF$76,HU$67:HU$76)))</f>
        <v>2331.1728395061732</v>
      </c>
      <c r="HV101" s="27">
        <f>IF(R$11="x",0,Satokasvi!$H$6*(1+$HE101)*(1+_xlfn.XLOOKUP($HF101,$HF$67:$HF$76,HV$67:HV$76)))</f>
        <v>2331.1728395061732</v>
      </c>
      <c r="HW101" s="27">
        <f>IF(S$11="x",0,Satokasvi!$H$6*(1+$HE101)*(1+_xlfn.XLOOKUP($HF101,$HF$67:$HF$76,HW$67:HW$76)))</f>
        <v>2331.1728395061732</v>
      </c>
      <c r="HX101" s="27">
        <f>IF(T$11="x",0,Satokasvi!$H$6*(1+$HE101)*(1+_xlfn.XLOOKUP($HF101,$HF$67:$HF$76,HX$67:HX$76)))</f>
        <v>2331.1728395061732</v>
      </c>
      <c r="HY101" s="27">
        <f>IF(U$11="x",0,Satokasvi!$H$6*(1+$HE101)*(1+_xlfn.XLOOKUP($HF101,$HF$67:$HF$76,HY$67:HY$76)))</f>
        <v>2331.1728395061732</v>
      </c>
      <c r="HZ101" s="27">
        <f>IF(V$11="x",0,Satokasvi!$H$6*(1+$HE101)*(1+_xlfn.XLOOKUP($HF101,$HF$67:$HF$76,HZ$67:HZ$76)))</f>
        <v>2331.1728395061732</v>
      </c>
      <c r="IA101" s="27">
        <f>IF(W$11="x",0,Satokasvi!$H$6*(1+$HE101)*(1+_xlfn.XLOOKUP($HF101,$HF$67:$HF$76,IA$67:IA$76)))</f>
        <v>2331.1728395061732</v>
      </c>
      <c r="IB101" s="27">
        <f>IF(X$11="x",0,Satokasvi!$H$6*(1+$HE101)*(1+_xlfn.XLOOKUP($HF101,$HF$67:$HF$76,IB$67:IB$76)))</f>
        <v>2331.1728395061732</v>
      </c>
      <c r="IC101" s="27">
        <f>IF(Y$11="x",0,Satokasvi!$H$6*(1+$HE101)*(1+_xlfn.XLOOKUP($HF101,$HF$67:$HF$76,IC$67:IC$76)))</f>
        <v>2331.1728395061732</v>
      </c>
      <c r="ID101" s="27">
        <f>IF(Z$11="x",0,Satokasvi!$H$6*(1+$HE101)*(1+_xlfn.XLOOKUP($HF101,$HF$67:$HF$76,ID$67:ID$76)))</f>
        <v>2331.1728395061732</v>
      </c>
      <c r="IE101" s="27">
        <f>IF(AA$11="x",0,Satokasvi!$H$6*(1+$HE101)*(1+_xlfn.XLOOKUP($HF101,$HF$67:$HF$76,IE$67:IE$76)))</f>
        <v>2331.1728395061732</v>
      </c>
    </row>
    <row r="102" spans="2:239">
      <c r="B102" s="11">
        <f t="shared" ca="1" si="85"/>
        <v>0.15161499195621853</v>
      </c>
      <c r="C102" s="11">
        <f t="shared" ca="1" si="85"/>
        <v>0.10653202445991117</v>
      </c>
      <c r="D102" s="11">
        <f t="shared" ca="1" si="85"/>
        <v>0.42066772697598243</v>
      </c>
      <c r="E102" s="11">
        <f t="shared" ca="1" si="85"/>
        <v>8.5046462436802917E-2</v>
      </c>
      <c r="F102" s="11">
        <f t="shared" ca="1" si="85"/>
        <v>0.15151269343377594</v>
      </c>
      <c r="G102" s="11">
        <f t="shared" ca="1" si="85"/>
        <v>0.94763361402592416</v>
      </c>
      <c r="H102" s="11">
        <f t="shared" ca="1" si="85"/>
        <v>0.34800189944826299</v>
      </c>
      <c r="I102" s="11">
        <f t="shared" ca="1" si="85"/>
        <v>0.32375170953905663</v>
      </c>
      <c r="J102" s="11">
        <f t="shared" ca="1" si="85"/>
        <v>0.55636619573501656</v>
      </c>
      <c r="K102" s="11">
        <f t="shared" ca="1" si="85"/>
        <v>0.3745685920355305</v>
      </c>
      <c r="L102" s="11">
        <f t="shared" ca="1" si="85"/>
        <v>0.53815409390567936</v>
      </c>
      <c r="M102" s="11">
        <f t="shared" ca="1" si="85"/>
        <v>0.84892286340552381</v>
      </c>
      <c r="N102" s="11">
        <f t="shared" ca="1" si="85"/>
        <v>0.18853755744619993</v>
      </c>
      <c r="O102" s="11">
        <f t="shared" ca="1" si="85"/>
        <v>0.82945148800676793</v>
      </c>
      <c r="P102" s="11">
        <f t="shared" ca="1" si="85"/>
        <v>2.2822770806949944E-2</v>
      </c>
      <c r="Q102" s="11">
        <f t="shared" ca="1" si="85"/>
        <v>5.6568142886657902E-2</v>
      </c>
      <c r="R102" s="11">
        <f t="shared" ca="1" si="84"/>
        <v>0.65454061112091244</v>
      </c>
      <c r="S102" s="11">
        <f t="shared" ca="1" si="84"/>
        <v>0.28014034821118505</v>
      </c>
      <c r="T102" s="11">
        <f t="shared" ca="1" si="80"/>
        <v>0.54694281642783749</v>
      </c>
      <c r="U102" s="11">
        <f t="shared" ca="1" si="80"/>
        <v>0.66828920785989443</v>
      </c>
      <c r="V102" s="11">
        <f t="shared" ca="1" si="80"/>
        <v>0.16920921607804063</v>
      </c>
      <c r="W102" s="11">
        <f t="shared" ca="1" si="80"/>
        <v>0.39438432162427361</v>
      </c>
      <c r="X102" s="11">
        <f t="shared" ca="1" si="80"/>
        <v>0.83538193501516955</v>
      </c>
      <c r="Y102" s="11">
        <f t="shared" ca="1" si="80"/>
        <v>0.74842076838913629</v>
      </c>
      <c r="Z102" s="11">
        <f t="shared" ca="1" si="80"/>
        <v>0.49302415949194545</v>
      </c>
      <c r="AB102" s="5">
        <f ca="1">_xlfn.NORM.INV(B102,Satokasvi!$H$8,Satokasvi!$I$8)*_xlfn.BINOM.INV(1,(1-Satokasvi!$H$15),B102)</f>
        <v>3242.6171241882867</v>
      </c>
      <c r="AC102" s="5">
        <f ca="1">_xlfn.NORM.INV(C102,Satokasvi!$H$8,Satokasvi!$I$8)*_xlfn.BINOM.INV(1,(1-Satokasvi!$H$15),C102)</f>
        <v>3188.7039499075941</v>
      </c>
      <c r="AD102" s="5">
        <f ca="1">_xlfn.NORM.INV(D102,Satokasvi!$H$8,Satokasvi!$I$8)*_xlfn.BINOM.INV(1,(1-Satokasvi!$H$15),D102)</f>
        <v>3449.9536080503462</v>
      </c>
      <c r="AE102" s="5">
        <f ca="1">_xlfn.NORM.INV(E102,Satokasvi!$H$8,Satokasvi!$I$8)*_xlfn.BINOM.INV(1,(1-Satokasvi!$H$15),E102)</f>
        <v>3157.0236786916507</v>
      </c>
      <c r="AF102" s="5">
        <f ca="1">_xlfn.NORM.INV(F102,Satokasvi!$H$8,Satokasvi!$I$8)*_xlfn.BINOM.INV(1,(1-Satokasvi!$H$15),F102)</f>
        <v>3242.5081913769486</v>
      </c>
      <c r="AG102" s="5">
        <f ca="1">_xlfn.NORM.INV(G102,Satokasvi!$H$8,Satokasvi!$I$8)*_xlfn.BINOM.INV(1,(1-Satokasvi!$H$15),G102)</f>
        <v>3905.5824258552443</v>
      </c>
      <c r="AH102" s="5">
        <f ca="1">_xlfn.NORM.INV(H102,Satokasvi!$H$8,Satokasvi!$I$8)*_xlfn.BINOM.INV(1,(1-Satokasvi!$H$15),H102)</f>
        <v>3402.3198596696452</v>
      </c>
      <c r="AI102" s="5">
        <f ca="1">_xlfn.NORM.INV(I102,Satokasvi!$H$8,Satokasvi!$I$8)*_xlfn.BINOM.INV(1,(1-Satokasvi!$H$15),I102)</f>
        <v>3385.6916935550926</v>
      </c>
      <c r="AJ102" s="5">
        <f ca="1">_xlfn.NORM.INV(J102,Satokasvi!$H$8,Satokasvi!$I$8)*_xlfn.BINOM.INV(1,(1-Satokasvi!$H$15),J102)</f>
        <v>3535.4406240458552</v>
      </c>
      <c r="AK102" s="5">
        <f ca="1">_xlfn.NORM.INV(K102,Satokasvi!$H$8,Satokasvi!$I$8)*_xlfn.BINOM.INV(1,(1-Satokasvi!$H$15),K102)</f>
        <v>3420.0556840049667</v>
      </c>
      <c r="AL102" s="5">
        <f ca="1">_xlfn.NORM.INV(L102,Satokasvi!$H$8,Satokasvi!$I$8)*_xlfn.BINOM.INV(1,(1-Satokasvi!$H$15),L102)</f>
        <v>3523.9460984873635</v>
      </c>
      <c r="AM102" s="5">
        <f ca="1">_xlfn.NORM.INV(M102,Satokasvi!$H$8,Satokasvi!$I$8)*_xlfn.BINOM.INV(1,(1-Satokasvi!$H$15),M102)</f>
        <v>3757.9561605294275</v>
      </c>
      <c r="AN102" s="5">
        <f ca="1">_xlfn.NORM.INV(N102,Satokasvi!$H$8,Satokasvi!$I$8)*_xlfn.BINOM.INV(1,(1-Satokasvi!$H$15),N102)</f>
        <v>3279.1754216767872</v>
      </c>
      <c r="AO102" s="5">
        <f ca="1">_xlfn.NORM.INV(O102,Satokasvi!$H$8,Satokasvi!$I$8)*_xlfn.BINOM.INV(1,(1-Satokasvi!$H$15),O102)</f>
        <v>3737.9999792441258</v>
      </c>
      <c r="AP102" s="5">
        <f ca="1">_xlfn.NORM.INV(P102,Satokasvi!$H$8,Satokasvi!$I$8)*_xlfn.BINOM.INV(1,(1-Satokasvi!$H$15),P102)</f>
        <v>0</v>
      </c>
      <c r="AQ102" s="5">
        <f ca="1">_xlfn.NORM.INV(Q102,Satokasvi!$H$8,Satokasvi!$I$8)*_xlfn.BINOM.INV(1,(1-Satokasvi!$H$15),Q102)</f>
        <v>3103.9368918691716</v>
      </c>
      <c r="AR102" s="5">
        <f ca="1">_xlfn.NORM.INV(R102,Satokasvi!$H$8,Satokasvi!$I$8)*_xlfn.BINOM.INV(1,(1-Satokasvi!$H$15),R102)</f>
        <v>3599.4021304885587</v>
      </c>
      <c r="AS102" s="5">
        <f ca="1">_xlfn.NORM.INV(S102,Satokasvi!$H$8,Satokasvi!$I$8)*_xlfn.BINOM.INV(1,(1-Satokasvi!$H$15),S102)</f>
        <v>3354.3938429039904</v>
      </c>
      <c r="AT102" s="5">
        <f ca="1">_xlfn.NORM.INV(T102,Satokasvi!$H$8,Satokasvi!$I$8)*_xlfn.BINOM.INV(1,(1-Satokasvi!$H$15),T102)</f>
        <v>3529.4852624601831</v>
      </c>
      <c r="AU102" s="5">
        <f ca="1">_xlfn.NORM.INV(U102,Satokasvi!$H$8,Satokasvi!$I$8)*_xlfn.BINOM.INV(1,(1-Satokasvi!$H$15),U102)</f>
        <v>3608.7985113901018</v>
      </c>
      <c r="AV102" s="5">
        <f ca="1">_xlfn.NORM.INV(V102,Satokasvi!$H$8,Satokasvi!$I$8)*_xlfn.BINOM.INV(1,(1-Satokasvi!$H$15),V102)</f>
        <v>3260.6762766713887</v>
      </c>
      <c r="AW102" s="5">
        <f ca="1">_xlfn.NORM.INV(W102,Satokasvi!$H$8,Satokasvi!$I$8)*_xlfn.BINOM.INV(1,(1-Satokasvi!$H$15),W102)</f>
        <v>3433.02251531</v>
      </c>
      <c r="AX102" s="5">
        <f ca="1">_xlfn.NORM.INV(X102,Satokasvi!$H$8,Satokasvi!$I$8)*_xlfn.BINOM.INV(1,(1-Satokasvi!$H$15),X102)</f>
        <v>3743.9134117093695</v>
      </c>
      <c r="AY102" s="5">
        <f ca="1">_xlfn.NORM.INV(Y102,Satokasvi!$H$8,Satokasvi!$I$8)*_xlfn.BINOM.INV(1,(1-Satokasvi!$H$15),Y102)</f>
        <v>3667.3821028727552</v>
      </c>
      <c r="AZ102" s="5">
        <f ca="1">_xlfn.NORM.INV(Z102,Satokasvi!$H$8,Satokasvi!$I$8)*_xlfn.BINOM.INV(1,(1-Satokasvi!$H$15),Z102)</f>
        <v>3495.6283174463247</v>
      </c>
      <c r="BB102" s="5">
        <f ca="1">IF(C$11="x",0,_xlfn.NORM.INV(B102,Satokasvi!$H$8,Satokasvi!$I$8)*IF(C$8="x",(1+Toimenpiteet!$C$7),1)*IF(C$9="x",(1+Toimenpiteet!$C$34),1)*(1+C$30)*_xlfn.BINOM.INV(1,(1-(Satokasvi!$H$15*(1+C$41))),B102))</f>
        <v>2351.0271197214752</v>
      </c>
      <c r="BC102" s="5">
        <f ca="1">IF(D$11="x",0,_xlfn.NORM.INV(C102,Satokasvi!$H$8,Satokasvi!$I$8)*IF(D$8="x",(1+Toimenpiteet!$C$7),1)*IF(D$9="x",(1+Toimenpiteet!$C$34),1)*(1+D$30)*_xlfn.BINOM.INV(1,(1-(Satokasvi!$H$15*(1+D$41))),C102))</f>
        <v>2328.0089797485371</v>
      </c>
      <c r="BD102" s="5">
        <f ca="1">IF(E$11="x",0,_xlfn.NORM.INV(D102,Satokasvi!$H$8,Satokasvi!$I$8)*IF(E$8="x",(1+Toimenpiteet!$C$7),1)*IF(E$9="x",(1+Toimenpiteet!$C$34),1)*(1+E$30)*_xlfn.BINOM.INV(1,(1-(Satokasvi!$H$15*(1+E$41))),D102))</f>
        <v>2536.1298963499707</v>
      </c>
      <c r="BE102" s="5">
        <f ca="1">IF(F$11="x",0,_xlfn.NORM.INV(E102,Satokasvi!$H$8,Satokasvi!$I$8)*IF(F$8="x",(1+Toimenpiteet!$C$7),1)*IF(F$9="x",(1+Toimenpiteet!$C$34),1)*(1+F$30)*_xlfn.BINOM.INV(1,(1-(Satokasvi!$H$15*(1+F$41))),E102))</f>
        <v>2336.7026460204124</v>
      </c>
      <c r="BF102" s="5">
        <f ca="1">IF(G$11="x",0,_xlfn.NORM.INV(F102,Satokasvi!$H$8,Satokasvi!$I$8)*IF(G$8="x",(1+Toimenpiteet!$C$7),1)*IF(G$9="x",(1+Toimenpiteet!$C$34),1)*(1+G$30)*_xlfn.BINOM.INV(1,(1-(Satokasvi!$H$15*(1+G$41))),F102))</f>
        <v>2416.3171042141021</v>
      </c>
      <c r="BG102" s="5">
        <f ca="1">IF(H$11="x",0,_xlfn.NORM.INV(G102,Satokasvi!$H$8,Satokasvi!$I$8)*IF(H$8="x",(1+Toimenpiteet!$C$7),1)*IF(H$9="x",(1+Toimenpiteet!$C$34),1)*(1+H$30)*_xlfn.BINOM.INV(1,(1-(Satokasvi!$H$15*(1+H$41))),G102))</f>
        <v>2910.4400237473283</v>
      </c>
      <c r="BH102" s="5">
        <f ca="1">IF(I$11="x",0,_xlfn.NORM.INV(H102,Satokasvi!$H$8,Satokasvi!$I$8)*IF(I$8="x",(1+Toimenpiteet!$C$7),1)*IF(I$9="x",(1+Toimenpiteet!$C$34),1)*(1+I$30)*_xlfn.BINOM.INV(1,(1-(Satokasvi!$H$15*(1+I$41))),H102))</f>
        <v>2535.4087594258199</v>
      </c>
      <c r="BI102" s="5">
        <f ca="1">IF(J$11="x",0,_xlfn.NORM.INV(I102,Satokasvi!$H$8,Satokasvi!$I$8)*IF(J$8="x",(1+Toimenpiteet!$C$7),1)*IF(J$9="x",(1+Toimenpiteet!$C$34),1)*(1+J$30)*_xlfn.BINOM.INV(1,(1-(Satokasvi!$H$15*(1+J$41))),I102))</f>
        <v>2523.017450037255</v>
      </c>
      <c r="BJ102" s="5">
        <f ca="1">IF(K$11="x",0,_xlfn.NORM.INV(J102,Satokasvi!$H$8,Satokasvi!$I$8)*IF(K$8="x",(1+Toimenpiteet!$C$7),1)*IF(K$9="x",(1+Toimenpiteet!$C$34),1)*(1+K$30)*_xlfn.BINOM.INV(1,(1-(Satokasvi!$H$15*(1+K$41))),J102))</f>
        <v>2634.610353038971</v>
      </c>
      <c r="BK102" s="5">
        <f ca="1">IF(L$11="x",0,_xlfn.NORM.INV(K102,Satokasvi!$H$8,Satokasvi!$I$8)*IF(L$8="x",(1+Toimenpiteet!$C$7),1)*IF(L$9="x",(1+Toimenpiteet!$C$34),1)*(1+L$30)*_xlfn.BINOM.INV(1,(1-(Satokasvi!$H$15*(1+L$41))),K102))</f>
        <v>2548.6254957205015</v>
      </c>
      <c r="BL102" s="5">
        <f ca="1">IF(M$11="x",0,_xlfn.NORM.INV(L102,Satokasvi!$H$8,Satokasvi!$I$8)*IF(M$8="x",(1+Toimenpiteet!$C$7),1)*IF(M$9="x",(1+Toimenpiteet!$C$34),1)*(1+M$30)*_xlfn.BINOM.INV(1,(1-(Satokasvi!$H$15*(1+M$41))),L102))</f>
        <v>2626.0446325927833</v>
      </c>
      <c r="BM102" s="5">
        <f ca="1">IF(N$11="x",0,_xlfn.NORM.INV(M102,Satokasvi!$H$8,Satokasvi!$I$8)*IF(N$8="x",(1+Toimenpiteet!$C$7),1)*IF(N$9="x",(1+Toimenpiteet!$C$34),1)*(1+N$30)*_xlfn.BINOM.INV(1,(1-(Satokasvi!$H$15*(1+N$41))),M102))</f>
        <v>2800.4289308265293</v>
      </c>
      <c r="BN102" s="5">
        <f ca="1">IF(O$11="x",0,_xlfn.NORM.INV(N102,Satokasvi!$H$8,Satokasvi!$I$8)*IF(O$8="x",(1+Toimenpiteet!$C$7),1)*IF(O$9="x",(1+Toimenpiteet!$C$34),1)*(1+O$30)*_xlfn.BINOM.INV(1,(1-(Satokasvi!$H$15*(1+O$41))),N102))</f>
        <v>2443.641524233542</v>
      </c>
      <c r="BO102" s="5">
        <f ca="1">IF(P$11="x",0,_xlfn.NORM.INV(O102,Satokasvi!$H$8,Satokasvi!$I$8)*IF(P$8="x",(1+Toimenpiteet!$C$7),1)*IF(P$9="x",(1+Toimenpiteet!$C$34),1)*(1+P$30)*_xlfn.BINOM.INV(1,(1-(Satokasvi!$H$15*(1+P$41))),O102))</f>
        <v>2785.5575845327226</v>
      </c>
      <c r="BP102" s="5">
        <f ca="1">IF(Q$11="x",0,_xlfn.NORM.INV(P102,Satokasvi!$H$8,Satokasvi!$I$8)*IF(Q$8="x",(1+Toimenpiteet!$C$7),1)*IF(Q$9="x",(1+Toimenpiteet!$C$34),1)*(1+Q$30)*_xlfn.BINOM.INV(1,(1-(Satokasvi!$H$15*(1+Q$41))),P102))</f>
        <v>0</v>
      </c>
      <c r="BQ102" s="5">
        <f ca="1">IF(R$11="x",0,_xlfn.NORM.INV(Q102,Satokasvi!$H$8,Satokasvi!$I$8)*IF(R$8="x",(1+Toimenpiteet!$C$7),1)*IF(R$9="x",(1+Toimenpiteet!$C$34),1)*(1+R$30)*_xlfn.BINOM.INV(1,(1-(Satokasvi!$H$15*(1+R$41))),Q102))</f>
        <v>2313.0537718209066</v>
      </c>
      <c r="BR102" s="5">
        <f ca="1">IF(S$11="x",0,_xlfn.NORM.INV(R102,Satokasvi!$H$8,Satokasvi!$I$8)*IF(S$8="x",(1+Toimenpiteet!$C$7),1)*IF(S$9="x",(1+Toimenpiteet!$C$34),1)*(1+S$30)*_xlfn.BINOM.INV(1,(1-(Satokasvi!$H$15*(1+S$41))),R102))</f>
        <v>2682.2744676400739</v>
      </c>
      <c r="BS102" s="5">
        <f ca="1">IF(T$11="x",0,_xlfn.NORM.INV(S102,Satokasvi!$H$8,Satokasvi!$I$8)*IF(T$8="x",(1+Toimenpiteet!$C$7),1)*IF(T$9="x",(1+Toimenpiteet!$C$34),1)*(1+T$30)*_xlfn.BINOM.INV(1,(1-(Satokasvi!$H$15*(1+T$41))),S102))</f>
        <v>2499.6942917320539</v>
      </c>
      <c r="BT102" s="5">
        <f ca="1">IF(U$11="x",0,_xlfn.NORM.INV(T102,Satokasvi!$H$8,Satokasvi!$I$8)*IF(U$8="x",(1+Toimenpiteet!$C$7),1)*IF(U$9="x",(1+Toimenpiteet!$C$34),1)*(1+U$30)*_xlfn.BINOM.INV(1,(1-(Satokasvi!$H$15*(1+U$41))),T102))</f>
        <v>2630.1724175853283</v>
      </c>
      <c r="BU102" s="5">
        <f ca="1">IF(V$11="x",0,_xlfn.NORM.INV(U102,Satokasvi!$H$8,Satokasvi!$I$8)*IF(V$8="x",(1+Toimenpiteet!$C$7),1)*IF(V$9="x",(1+Toimenpiteet!$C$34),1)*(1+V$30)*_xlfn.BINOM.INV(1,(1-(Satokasvi!$H$15*(1+V$41))),U102))</f>
        <v>2689.2766506879038</v>
      </c>
      <c r="BV102" s="5">
        <f ca="1">IF(W$11="x",0,_xlfn.NORM.INV(V102,Satokasvi!$H$8,Satokasvi!$I$8)*IF(W$8="x",(1+Toimenpiteet!$C$7),1)*IF(W$9="x",(1+Toimenpiteet!$C$34),1)*(1+W$30)*_xlfn.BINOM.INV(1,(1-(Satokasvi!$H$15*(1+W$41))),V102))</f>
        <v>2429.8559613755187</v>
      </c>
      <c r="BW102" s="5">
        <f ca="1">IF(X$11="x",0,_xlfn.NORM.INV(W102,Satokasvi!$H$8,Satokasvi!$I$8)*IF(X$8="x",(1+Toimenpiteet!$C$7),1)*IF(X$9="x",(1+Toimenpiteet!$C$34),1)*(1+X$30)*_xlfn.BINOM.INV(1,(1-(Satokasvi!$H$15*(1+X$41))),W102))</f>
        <v>2558.2883784090118</v>
      </c>
      <c r="BX102" s="5">
        <f ca="1">IF(Y$11="x",0,_xlfn.NORM.INV(X102,Satokasvi!$H$8,Satokasvi!$I$8)*IF(Y$8="x",(1+Toimenpiteet!$C$7),1)*IF(Y$9="x",(1+Toimenpiteet!$C$34),1)*(1+Y$30)*_xlfn.BINOM.INV(1,(1-(Satokasvi!$H$15*(1+Y$41))),X102))</f>
        <v>2789.9642744058219</v>
      </c>
      <c r="BY102" s="5">
        <f ca="1">IF(Z$11="x",0,_xlfn.NORM.INV(Y102,Satokasvi!$H$8,Satokasvi!$I$8)*IF(Z$8="x",(1+Toimenpiteet!$C$7),1)*IF(Z$9="x",(1+Toimenpiteet!$C$34),1)*(1+Z$30)*_xlfn.BINOM.INV(1,(1-(Satokasvi!$H$15*(1+Z$41))),Y102))</f>
        <v>2732.9331430607772</v>
      </c>
      <c r="BZ102" s="5">
        <f ca="1">IF(AA$11="x",0,_xlfn.NORM.INV(Z102,Satokasvi!$H$8,Satokasvi!$I$8)*IF(AA$8="x",(1+Toimenpiteet!$C$7),1)*IF(AA$9="x",(1+Toimenpiteet!$C$34),1)*(1+AA$30)*_xlfn.BINOM.INV(1,(1-(Satokasvi!$H$15*(1+AA$41))),Z102))</f>
        <v>2604.9422221610012</v>
      </c>
      <c r="CB102" s="27">
        <f ca="1">_xlfn.NORM.INV(RAND(),Satokasvi!$H$13,Satokasvi!$I$13)</f>
        <v>120.85575230669214</v>
      </c>
      <c r="CC102" s="27">
        <f ca="1">_xlfn.NORM.INV(RAND(),Satokasvi!$H$13,Satokasvi!$I$13)</f>
        <v>174.64294858841643</v>
      </c>
      <c r="CD102" s="27">
        <f ca="1">_xlfn.NORM.INV(RAND(),Satokasvi!$H$13,Satokasvi!$I$13)</f>
        <v>284.54989472237799</v>
      </c>
      <c r="CE102" s="27">
        <f ca="1">_xlfn.NORM.INV(RAND(),Satokasvi!$H$13,Satokasvi!$I$13)</f>
        <v>180.95190067353531</v>
      </c>
      <c r="CF102" s="27">
        <f ca="1">_xlfn.NORM.INV(RAND(),Satokasvi!$H$13,Satokasvi!$I$13)</f>
        <v>243.19522067060828</v>
      </c>
      <c r="CG102" s="27">
        <f ca="1">_xlfn.NORM.INV(RAND(),Satokasvi!$H$13,Satokasvi!$I$13)</f>
        <v>178.39070505615649</v>
      </c>
      <c r="CH102" s="27">
        <f ca="1">_xlfn.NORM.INV(RAND(),Satokasvi!$H$13,Satokasvi!$I$13)</f>
        <v>218.40505056565476</v>
      </c>
      <c r="CI102" s="27">
        <f ca="1">_xlfn.NORM.INV(RAND(),Satokasvi!$H$13,Satokasvi!$I$13)</f>
        <v>126.77247679836444</v>
      </c>
      <c r="CJ102" s="27">
        <f ca="1">_xlfn.NORM.INV(RAND(),Satokasvi!$H$13,Satokasvi!$I$13)</f>
        <v>235.89914985112279</v>
      </c>
      <c r="CK102" s="27">
        <f ca="1">_xlfn.NORM.INV(RAND(),Satokasvi!$H$13,Satokasvi!$I$13)</f>
        <v>238.75417259737264</v>
      </c>
      <c r="CL102" s="27">
        <f ca="1">_xlfn.NORM.INV(RAND(),Satokasvi!$H$13,Satokasvi!$I$13)</f>
        <v>169.02529636832676</v>
      </c>
      <c r="CM102" s="27">
        <f ca="1">_xlfn.NORM.INV(RAND(),Satokasvi!$H$13,Satokasvi!$I$13)</f>
        <v>231.17664393480436</v>
      </c>
      <c r="CN102" s="27">
        <f ca="1">_xlfn.NORM.INV(RAND(),Satokasvi!$H$13,Satokasvi!$I$13)</f>
        <v>249.93128969197971</v>
      </c>
      <c r="CO102" s="27">
        <f ca="1">_xlfn.NORM.INV(RAND(),Satokasvi!$H$13,Satokasvi!$I$13)</f>
        <v>275.47583339850536</v>
      </c>
      <c r="CP102" s="27">
        <f ca="1">_xlfn.NORM.INV(RAND(),Satokasvi!$H$13,Satokasvi!$I$13)</f>
        <v>208.49822356591588</v>
      </c>
      <c r="CQ102" s="27">
        <f ca="1">_xlfn.NORM.INV(RAND(),Satokasvi!$H$13,Satokasvi!$I$13)</f>
        <v>154.86788490604775</v>
      </c>
      <c r="CR102" s="27">
        <f ca="1">_xlfn.NORM.INV(RAND(),Satokasvi!$H$13,Satokasvi!$I$13)</f>
        <v>219.92426805667549</v>
      </c>
      <c r="CS102" s="27">
        <f ca="1">_xlfn.NORM.INV(RAND(),Satokasvi!$H$13,Satokasvi!$I$13)</f>
        <v>159.25654082763009</v>
      </c>
      <c r="CT102" s="27">
        <f ca="1">_xlfn.NORM.INV(RAND(),Satokasvi!$H$13,Satokasvi!$I$13)</f>
        <v>102.25850987100053</v>
      </c>
      <c r="CU102" s="27">
        <f ca="1">_xlfn.NORM.INV(RAND(),Satokasvi!$H$13,Satokasvi!$I$13)</f>
        <v>194.91136534919292</v>
      </c>
      <c r="CV102" s="27">
        <f ca="1">_xlfn.NORM.INV(RAND(),Satokasvi!$H$13,Satokasvi!$I$13)</f>
        <v>201.83154973454754</v>
      </c>
      <c r="CW102" s="27">
        <f ca="1">_xlfn.NORM.INV(RAND(),Satokasvi!$H$13,Satokasvi!$I$13)</f>
        <v>143.65569757164155</v>
      </c>
      <c r="CX102" s="27">
        <f ca="1">_xlfn.NORM.INV(RAND(),Satokasvi!$H$13,Satokasvi!$I$13)</f>
        <v>83.503998148607565</v>
      </c>
      <c r="CY102" s="27">
        <f ca="1">_xlfn.NORM.INV(RAND(),Satokasvi!$H$13,Satokasvi!$I$13)</f>
        <v>253.30911907127467</v>
      </c>
      <c r="CZ102" s="27">
        <f ca="1">_xlfn.NORM.INV(RAND(),Satokasvi!$H$13,Satokasvi!$I$13)</f>
        <v>204.1911795616976</v>
      </c>
      <c r="DB102" s="29">
        <f ca="1">(AB102*(CB102/1000)+(Satokasvi!$E$28-Satokasvi!$E$7))/(1+$C$13)^DB$61</f>
        <v>29.989254355667942</v>
      </c>
      <c r="DC102" s="29">
        <f ca="1">(AC102*(CC102/1000)+(Satokasvi!$E$28-Satokasvi!$E$7))/(1+$C$13)^DC$61</f>
        <v>184.6400791661724</v>
      </c>
      <c r="DD102" s="29">
        <f ca="1">(AD102*(CD102/1000)+(Satokasvi!$E$28-Satokasvi!$E$7))/(1+$C$13)^DD$61</f>
        <v>568.01372709543557</v>
      </c>
      <c r="DE102" s="29">
        <f ca="1">(AE102*(CE102/1000)+(Satokasvi!$E$28-Satokasvi!$E$7))/(1+$C$13)^DE$61</f>
        <v>186.8216696860957</v>
      </c>
      <c r="DF102" s="29">
        <f ca="1">(AF102*(CF102/1000)+(Satokasvi!$E$28-Satokasvi!$E$7))/(1+$C$13)^DF$61</f>
        <v>368.81916417077247</v>
      </c>
      <c r="DG102" s="29">
        <f ca="1">(AG102*(CG102/1000)+(Satokasvi!$E$28-Satokasvi!$E$7))/(1+$C$13)^DG$61</f>
        <v>281.15988184031551</v>
      </c>
      <c r="DH102" s="29">
        <f ca="1">(AH102*(CH102/1000)+(Satokasvi!$E$28-Satokasvi!$E$7))/(1+$C$13)^DH$61</f>
        <v>310.66912773179899</v>
      </c>
      <c r="DI102" s="29">
        <f ca="1">(AI102*(CI102/1000)+(Satokasvi!$E$28-Satokasvi!$E$7))/(1+$C$13)^DI$61</f>
        <v>53.847594500265096</v>
      </c>
      <c r="DJ102" s="29">
        <f ca="1">(AJ102*(CJ102/1000)+(Satokasvi!$E$28-Satokasvi!$E$7))/(1+$C$13)^DJ$61</f>
        <v>362.52081467014779</v>
      </c>
      <c r="DK102" s="29">
        <f ca="1">(AK102*(CK102/1000)+(Satokasvi!$E$28-Satokasvi!$E$7))/(1+$C$13)^DK$61</f>
        <v>338.97389158533269</v>
      </c>
      <c r="DL102" s="29">
        <f ca="1">(AL102*(CL102/1000)+(Satokasvi!$E$28-Satokasvi!$E$7))/(1+$C$13)^DL$61</f>
        <v>169.50606298922418</v>
      </c>
      <c r="DM102" s="29">
        <f ca="1">(AM102*(CM102/1000)+(Satokasvi!$E$28-Satokasvi!$E$7))/(1+$C$13)^DM$61</f>
        <v>356.12682177617904</v>
      </c>
      <c r="DN102" s="29">
        <f ca="1">(AN102*(CN102/1000)+(Satokasvi!$E$28-Satokasvi!$E$7))/(1+$C$13)^DN$61</f>
        <v>312.26286333469704</v>
      </c>
      <c r="DO102" s="29">
        <f ca="1">(AO102*(CO102/1000)+(Satokasvi!$E$28-Satokasvi!$E$7))/(1+$C$13)^DO$61</f>
        <v>442.10842407377055</v>
      </c>
      <c r="DP102" s="29">
        <f ca="1">(AP102*(CP102/1000)+(Satokasvi!$E$28-Satokasvi!$E$7))/(1+$C$13)^DP$61</f>
        <v>-231.71216301021508</v>
      </c>
      <c r="DQ102" s="29">
        <f ca="1">(AQ102*(CQ102/1000)+(Satokasvi!$E$28-Satokasvi!$E$7))/(1+$C$13)^DQ$61</f>
        <v>74.593170694108252</v>
      </c>
      <c r="DR102" s="29">
        <f ca="1">(AR102*(CR102/1000)+(Satokasvi!$E$28-Satokasvi!$E$7))/(1+$C$13)^DR$61</f>
        <v>260.51758830153238</v>
      </c>
      <c r="DS102" s="29">
        <f ca="1">(AS102*(CS102/1000)+(Satokasvi!$E$28-Satokasvi!$E$7))/(1+$C$13)^DS$61</f>
        <v>101.74212657045085</v>
      </c>
      <c r="DT102" s="29">
        <f ca="1">(AT102*(CT102/1000)+(Satokasvi!$E$28-Satokasvi!$E$7))/(1+$C$13)^DT$61</f>
        <v>-4.5677885755733859E-2</v>
      </c>
      <c r="DU102" s="29">
        <f ca="1">(AU102*(CU102/1000)+(Satokasvi!$E$28-Satokasvi!$E$7))/(1+$C$13)^DU$61</f>
        <v>189.5762777799514</v>
      </c>
      <c r="DV102" s="29">
        <f ca="1">(AV102*(CV102/1000)+(Satokasvi!$E$28-Satokasvi!$E$7))/(1+$C$13)^DV$61</f>
        <v>159.70983876507117</v>
      </c>
      <c r="DW102" s="29">
        <f ca="1">(AW102*(CW102/1000)+(Satokasvi!$E$28-Satokasvi!$E$7))/(1+$C$13)^DW$61</f>
        <v>68.980224973657982</v>
      </c>
      <c r="DX102" s="29">
        <f ca="1">(AX102*(CX102/1000)+(Satokasvi!$E$28-Satokasvi!$E$7))/(1+$C$13)^DX$61</f>
        <v>-24.507798937307893</v>
      </c>
      <c r="DY102" s="29">
        <f ca="1">(AY102*(CY102/1000)+(Satokasvi!$E$28-Satokasvi!$E$7))/(1+$C$13)^DY$61</f>
        <v>279.40917772801532</v>
      </c>
      <c r="DZ102" s="29">
        <f ca="1">(AZ102*(CZ102/1000)+(Satokasvi!$E$28-Satokasvi!$E$7))/(1+$C$13)^DZ$61</f>
        <v>168.48800651313493</v>
      </c>
      <c r="EB102" s="29">
        <f ca="1">IF(C$11="x",Toimenpiteet!$E$115,BB102*(CB102/1000)+(Satokasvi!$E$28-Satokasvi!$E$7)+IF(C$8="x",Toimenpiteet!$E$29,0)+IF(C$9="x",Toimenpiteet!$E$60,0)+IF(C$10="x",Toimenpiteet!$E$88,0))/(1+$C$13)^EB$61</f>
        <v>54.597234220751872</v>
      </c>
      <c r="EC102" s="29">
        <f ca="1">IF(D$11="x",Toimenpiteet!$E$115,BC102*(CC102/1000)+(Satokasvi!$E$28-Satokasvi!$E$7)+IF(D$8="x",Toimenpiteet!$E$29,0)+IF(D$9="x",Toimenpiteet!$E$60,0)+IF(D$10="x",Toimenpiteet!$E$88,0))/(1+$C$13)^EC$61</f>
        <v>168.41394340993074</v>
      </c>
      <c r="ED102" s="29">
        <f ca="1">IF(E$11="x",Toimenpiteet!$E$115,BD102*(CD102/1000)+(Satokasvi!$E$28-Satokasvi!$E$7)+IF(E$8="x",Toimenpiteet!$E$29,0)+IF(E$9="x",Toimenpiteet!$E$60,0)+IF(E$10="x",Toimenpiteet!$E$88,0))/(1+$C$13)^ED$61</f>
        <v>451.85622301696537</v>
      </c>
      <c r="EE102" s="29">
        <f ca="1">IF(F$11="x",Toimenpiteet!$E$115,BE102*(CE102/1000)+(Satokasvi!$E$28-Satokasvi!$E$7)+IF(F$8="x",Toimenpiteet!$E$29,0)+IF(F$9="x",Toimenpiteet!$E$60,0)+IF(F$10="x",Toimenpiteet!$E$88,0))/(1+$C$13)^EE$61</f>
        <v>173.19347780695986</v>
      </c>
      <c r="EF102" s="29">
        <f ca="1">IF(G$11="x",Toimenpiteet!$E$115,BF102*(CF102/1000)+(Satokasvi!$E$28-Satokasvi!$E$7)+IF(G$8="x",Toimenpiteet!$E$29,0)+IF(G$9="x",Toimenpiteet!$E$60,0)+IF(G$10="x",Toimenpiteet!$E$88,0))/(1+$C$13)^EF$61</f>
        <v>310.31209904934025</v>
      </c>
      <c r="EG102" s="29">
        <f ca="1">IF(H$11="x",Toimenpiteet!$E$115,BG102*(CG102/1000)+(Satokasvi!$E$28-Satokasvi!$E$7)+IF(H$8="x",Toimenpiteet!$E$29,0)+IF(H$9="x",Toimenpiteet!$E$60,0)+IF(H$10="x",Toimenpiteet!$E$88,0))/(1+$C$13)^EG$61</f>
        <v>243.95535162631629</v>
      </c>
      <c r="EH102" s="29">
        <f ca="1">IF(I$11="x",Toimenpiteet!$E$115,BH102*(CH102/1000)+(Satokasvi!$E$28-Satokasvi!$E$7)+IF(I$8="x",Toimenpiteet!$E$29,0)+IF(I$9="x",Toimenpiteet!$E$60,0)+IF(I$10="x",Toimenpiteet!$E$88,0))/(1+$C$13)^EH$61</f>
        <v>264.94268027594359</v>
      </c>
      <c r="EI102" s="29">
        <f ca="1">IF(J$11="x",Toimenpiteet!$E$115,BI102*(CI102/1000)+(Satokasvi!$E$28-Satokasvi!$E$7)+IF(J$8="x",Toimenpiteet!$E$29,0)+IF(J$9="x",Toimenpiteet!$E$60,0)+IF(J$10="x",Toimenpiteet!$E$88,0))/(1+$C$13)^EI$61</f>
        <v>72.585524790730474</v>
      </c>
      <c r="EJ102" s="29">
        <f ca="1">IF(K$11="x",Toimenpiteet!$E$115,BJ102*(CJ102/1000)+(Satokasvi!$E$28-Satokasvi!$E$7)+IF(K$8="x",Toimenpiteet!$E$29,0)+IF(K$9="x",Toimenpiteet!$E$60,0)+IF(K$10="x",Toimenpiteet!$E$88,0))/(1+$C$13)^EJ$61</f>
        <v>301.66342115931349</v>
      </c>
      <c r="EK102" s="29">
        <f ca="1">IF(L$11="x",Toimenpiteet!$E$115,BK102*(CK102/1000)+(Satokasvi!$E$28-Satokasvi!$E$7)+IF(L$8="x",Toimenpiteet!$E$29,0)+IF(L$9="x",Toimenpiteet!$E$60,0)+IF(L$10="x",Toimenpiteet!$E$88,0))/(1+$C$13)^EK$61</f>
        <v>283.19840232698158</v>
      </c>
      <c r="EL102" s="29">
        <f ca="1">IF(M$11="x",Toimenpiteet!$E$115,BL102*(CL102/1000)+(Satokasvi!$E$28-Satokasvi!$E$7)+IF(M$8="x",Toimenpiteet!$E$29,0)+IF(M$9="x",Toimenpiteet!$E$60,0)+IF(M$10="x",Toimenpiteet!$E$88,0))/(1+$C$13)^EL$61</f>
        <v>156.01985825373649</v>
      </c>
      <c r="EM102" s="29">
        <f ca="1">IF(N$11="x",Toimenpiteet!$E$115,BM102*(CM102/1000)+(Satokasvi!$E$28-Satokasvi!$E$7)+IF(N$8="x",Toimenpiteet!$E$29,0)+IF(N$9="x",Toimenpiteet!$E$60,0)+IF(N$10="x",Toimenpiteet!$E$88,0))/(1+$C$13)^EM$61</f>
        <v>294.2244843974791</v>
      </c>
      <c r="EN102" s="29">
        <f ca="1">IF(O$11="x",Toimenpiteet!$E$115,BN102*(CN102/1000)+(Satokasvi!$E$28-Satokasvi!$E$7)+IF(O$8="x",Toimenpiteet!$E$29,0)+IF(O$9="x",Toimenpiteet!$E$60,0)+IF(O$10="x",Toimenpiteet!$E$88,0))/(1+$C$13)^EN$61</f>
        <v>260.6970981937838</v>
      </c>
      <c r="EO102" s="29">
        <f ca="1">IF(P$11="x",Toimenpiteet!$E$115,BO102*(CO102/1000)+(Satokasvi!$E$28-Satokasvi!$E$7)+IF(P$8="x",Toimenpiteet!$E$29,0)+IF(P$9="x",Toimenpiteet!$E$60,0)+IF(P$10="x",Toimenpiteet!$E$88,0))/(1+$C$13)^EO$61</f>
        <v>356.64251066517909</v>
      </c>
      <c r="EP102" s="29">
        <f ca="1">IF(Q$11="x",Toimenpiteet!$E$115,BP102*(CP102/1000)+(Satokasvi!$E$28-Satokasvi!$E$7)+IF(Q$8="x",Toimenpiteet!$E$29,0)+IF(Q$9="x",Toimenpiteet!$E$60,0)+IF(Q$10="x",Toimenpiteet!$E$88,0))/(1+$C$13)^EP$61</f>
        <v>-146.28033781171195</v>
      </c>
      <c r="EQ102" s="29">
        <f ca="1">IF(R$11="x",Toimenpiteet!$E$115,BQ102*(CQ102/1000)+(Satokasvi!$E$28-Satokasvi!$E$7)+IF(R$8="x",Toimenpiteet!$E$29,0)+IF(R$9="x",Toimenpiteet!$E$60,0)+IF(R$10="x",Toimenpiteet!$E$88,0))/(1+$C$13)^EQ$61</f>
        <v>81.209710474550761</v>
      </c>
      <c r="ER102" s="29">
        <f ca="1">IF(S$11="x",Toimenpiteet!$E$115,BR102*(CR102/1000)+(Satokasvi!$E$28-Satokasvi!$E$7)+IF(S$8="x",Toimenpiteet!$E$29,0)+IF(S$9="x",Toimenpiteet!$E$60,0)+IF(S$10="x",Toimenpiteet!$E$88,0))/(1+$C$13)^ER$61</f>
        <v>219.01428900939064</v>
      </c>
      <c r="ES102" s="29">
        <f ca="1">IF(T$11="x",Toimenpiteet!$E$115,BS102*(CS102/1000)+(Satokasvi!$E$28-Satokasvi!$E$7)+IF(T$8="x",Toimenpiteet!$E$29,0)+IF(T$9="x",Toimenpiteet!$E$60,0)+IF(T$10="x",Toimenpiteet!$E$88,0))/(1+$C$13)^ES$61</f>
        <v>99.970254280580193</v>
      </c>
      <c r="ET102" s="29">
        <f ca="1">IF(U$11="x",Toimenpiteet!$E$115,BT102*(CT102/1000)+(Satokasvi!$E$28-Satokasvi!$E$7)+IF(U$8="x",Toimenpiteet!$E$29,0)+IF(U$9="x",Toimenpiteet!$E$60,0)+IF(U$10="x",Toimenpiteet!$E$88,0))/(1+$C$13)^ET$61</f>
        <v>23.414525461166093</v>
      </c>
      <c r="EU102" s="29">
        <f ca="1">IF(V$11="x",Toimenpiteet!$E$115,BU102*(CU102/1000)+(Satokasvi!$E$28-Satokasvi!$E$7)+IF(V$8="x",Toimenpiteet!$E$29,0)+IF(V$9="x",Toimenpiteet!$E$60,0)+IF(V$10="x",Toimenpiteet!$E$88,0))/(1+$C$13)^EU$61</f>
        <v>164.03783892165018</v>
      </c>
      <c r="EV102" s="29">
        <f ca="1">IF(W$11="x",Toimenpiteet!$E$115,BV102*(CV102/1000)+(Satokasvi!$E$28-Satokasvi!$E$7)+IF(W$8="x",Toimenpiteet!$E$29,0)+IF(W$9="x",Toimenpiteet!$E$60,0)+IF(W$10="x",Toimenpiteet!$E$88,0))/(1+$C$13)^EV$61</f>
        <v>141.11829293513918</v>
      </c>
      <c r="EW102" s="29">
        <f ca="1">IF(X$11="x",Toimenpiteet!$E$115,BW102*(CW102/1000)+(Satokasvi!$E$28-Satokasvi!$E$7)+IF(X$8="x",Toimenpiteet!$E$29,0)+IF(X$9="x",Toimenpiteet!$E$60,0)+IF(X$10="x",Toimenpiteet!$E$88,0))/(1+$C$13)^EW$61</f>
        <v>72.862821987659345</v>
      </c>
      <c r="EX102" s="29">
        <f ca="1">IF(Y$11="x",Toimenpiteet!$E$115,BX102*(CX102/1000)+(Satokasvi!$E$28-Satokasvi!$E$7)+IF(Y$8="x",Toimenpiteet!$E$29,0)+IF(Y$9="x",Toimenpiteet!$E$60,0)+IF(Y$10="x",Toimenpiteet!$E$88,0))/(1+$C$13)^EX$61</f>
        <v>2.5705341904515846</v>
      </c>
      <c r="EY102" s="29">
        <f ca="1">IF(Z$11="x",Toimenpiteet!$E$115,BY102*(CY102/1000)+(Satokasvi!$E$28-Satokasvi!$E$7)+IF(Z$8="x",Toimenpiteet!$E$29,0)+IF(Z$9="x",Toimenpiteet!$E$60,0)+IF(Z$10="x",Toimenpiteet!$E$88,0))/(1+$C$13)^EY$61</f>
        <v>228.4426570667359</v>
      </c>
      <c r="EZ102" s="29">
        <f ca="1">IF(AA$11="x",Toimenpiteet!$E$115,BZ102*(CZ102/1000)+(Satokasvi!$E$28-Satokasvi!$E$7)+IF(AA$8="x",Toimenpiteet!$E$29,0)+IF(AA$9="x",Toimenpiteet!$E$60,0)+IF(AA$10="x",Toimenpiteet!$E$88,0))/(1+$C$13)^EZ$61</f>
        <v>145.19506616603366</v>
      </c>
      <c r="FA102" s="29"/>
      <c r="FB102" s="29">
        <f t="shared" ca="1" si="48"/>
        <v>29.989254355667942</v>
      </c>
      <c r="FC102" s="29">
        <f t="shared" ca="1" si="49"/>
        <v>214.62933352184035</v>
      </c>
      <c r="FD102" s="29">
        <f t="shared" ca="1" si="50"/>
        <v>782.64306061727598</v>
      </c>
      <c r="FE102" s="29">
        <f t="shared" ca="1" si="51"/>
        <v>969.46473030337165</v>
      </c>
      <c r="FF102" s="29">
        <f t="shared" ca="1" si="52"/>
        <v>1338.2838944741441</v>
      </c>
      <c r="FG102" s="29">
        <f t="shared" ca="1" si="53"/>
        <v>1619.4437763144597</v>
      </c>
      <c r="FH102" s="29">
        <f t="shared" ca="1" si="54"/>
        <v>1930.1129040462588</v>
      </c>
      <c r="FI102" s="29">
        <f t="shared" ca="1" si="55"/>
        <v>1983.9604985465239</v>
      </c>
      <c r="FJ102" s="29">
        <f t="shared" ca="1" si="56"/>
        <v>2346.4813132166719</v>
      </c>
      <c r="FK102" s="29">
        <f t="shared" ca="1" si="57"/>
        <v>2685.4552048020046</v>
      </c>
      <c r="FL102" s="29">
        <f t="shared" ca="1" si="58"/>
        <v>2854.9612677912287</v>
      </c>
      <c r="FM102" s="29">
        <f t="shared" ca="1" si="59"/>
        <v>3211.0880895674077</v>
      </c>
      <c r="FN102" s="29">
        <f t="shared" ca="1" si="60"/>
        <v>3523.3509529021048</v>
      </c>
      <c r="FO102" s="29">
        <f t="shared" ca="1" si="61"/>
        <v>3965.4593769758753</v>
      </c>
      <c r="FP102" s="29">
        <f t="shared" ca="1" si="62"/>
        <v>3733.7472139656602</v>
      </c>
      <c r="FQ102" s="29">
        <f t="shared" ca="1" si="63"/>
        <v>3808.3403846597685</v>
      </c>
      <c r="FR102" s="29">
        <f t="shared" ca="1" si="64"/>
        <v>4068.8579729613007</v>
      </c>
      <c r="FS102" s="29">
        <f t="shared" ca="1" si="65"/>
        <v>4170.6000995317518</v>
      </c>
      <c r="FT102" s="29">
        <f t="shared" ca="1" si="66"/>
        <v>4170.5544216459957</v>
      </c>
      <c r="FU102" s="29">
        <f t="shared" ca="1" si="67"/>
        <v>4360.1306994259467</v>
      </c>
      <c r="FV102" s="29">
        <f t="shared" ca="1" si="68"/>
        <v>4519.8405381910179</v>
      </c>
      <c r="FW102" s="29">
        <f t="shared" ca="1" si="69"/>
        <v>4588.8207631646756</v>
      </c>
      <c r="FX102" s="29">
        <f t="shared" ca="1" si="70"/>
        <v>4564.312964227368</v>
      </c>
      <c r="FY102" s="29">
        <f t="shared" ca="1" si="71"/>
        <v>4843.7221419553834</v>
      </c>
      <c r="FZ102" s="29">
        <f t="shared" ca="1" si="72"/>
        <v>5012.2101484685181</v>
      </c>
      <c r="GA102" s="29"/>
      <c r="GB102" s="29">
        <f t="shared" ca="1" si="73"/>
        <v>54.597234220751872</v>
      </c>
      <c r="GC102" s="29">
        <f t="shared" ca="1" si="74"/>
        <v>223.0111776306826</v>
      </c>
      <c r="GD102" s="29">
        <f t="shared" ca="1" si="23"/>
        <v>674.86740064764797</v>
      </c>
      <c r="GE102" s="29">
        <f t="shared" ca="1" si="24"/>
        <v>848.06087845460786</v>
      </c>
      <c r="GF102" s="29">
        <f t="shared" ca="1" si="25"/>
        <v>1158.3729775039481</v>
      </c>
      <c r="GG102" s="29">
        <f t="shared" ca="1" si="26"/>
        <v>1402.3283291302644</v>
      </c>
      <c r="GH102" s="29">
        <f t="shared" ca="1" si="27"/>
        <v>1667.2710094062079</v>
      </c>
      <c r="GI102" s="29">
        <f t="shared" ca="1" si="28"/>
        <v>1739.8565341969384</v>
      </c>
      <c r="GJ102" s="29">
        <f t="shared" ca="1" si="29"/>
        <v>2041.5199553562518</v>
      </c>
      <c r="GK102" s="29">
        <f t="shared" ca="1" si="30"/>
        <v>2324.7183576832335</v>
      </c>
      <c r="GL102" s="29">
        <f t="shared" ca="1" si="31"/>
        <v>2480.7382159369699</v>
      </c>
      <c r="GM102" s="29">
        <f t="shared" ca="1" si="32"/>
        <v>2774.962700334449</v>
      </c>
      <c r="GN102" s="29">
        <f t="shared" ca="1" si="33"/>
        <v>3035.6597985282328</v>
      </c>
      <c r="GO102" s="29">
        <f t="shared" ca="1" si="34"/>
        <v>3392.3023091934119</v>
      </c>
      <c r="GP102" s="29">
        <f t="shared" ca="1" si="35"/>
        <v>3246.0219713817</v>
      </c>
      <c r="GQ102" s="29">
        <f t="shared" ca="1" si="36"/>
        <v>3327.2316818562508</v>
      </c>
      <c r="GR102" s="29">
        <f t="shared" ca="1" si="37"/>
        <v>3546.2459708656415</v>
      </c>
      <c r="GS102" s="29">
        <f t="shared" ca="1" si="38"/>
        <v>3646.2162251462219</v>
      </c>
      <c r="GT102" s="29">
        <f t="shared" ca="1" si="39"/>
        <v>3669.6307506073881</v>
      </c>
      <c r="GU102" s="29">
        <f t="shared" ca="1" si="40"/>
        <v>3833.6685895290384</v>
      </c>
      <c r="GV102" s="29">
        <f t="shared" ca="1" si="41"/>
        <v>3974.7868824641778</v>
      </c>
      <c r="GW102" s="29">
        <f t="shared" ca="1" si="42"/>
        <v>4047.6497044518374</v>
      </c>
      <c r="GX102" s="29">
        <f t="shared" ca="1" si="43"/>
        <v>4050.2202386422891</v>
      </c>
      <c r="GY102" s="29">
        <f t="shared" ca="1" si="44"/>
        <v>4278.6628957090252</v>
      </c>
      <c r="GZ102" s="29">
        <f t="shared" ca="1" si="45"/>
        <v>4423.8579618750591</v>
      </c>
      <c r="HA102" s="29"/>
      <c r="HB102" s="29">
        <f t="shared" ca="1" si="76"/>
        <v>2685.4552048020046</v>
      </c>
      <c r="HC102" s="29">
        <f t="shared" ca="1" si="75"/>
        <v>2324.7183576832335</v>
      </c>
      <c r="HD102" s="5"/>
      <c r="HE102" s="29">
        <f t="shared" si="86"/>
        <v>-0.27777777777777779</v>
      </c>
      <c r="HF102" s="29">
        <f>$HF$69</f>
        <v>-5.5555555555555552E-2</v>
      </c>
      <c r="HG102" s="14">
        <f>IF(C$11="x",0,Satokasvi!$H$6*(1+$HE102)*(1+_xlfn.XLOOKUP($HF102,$HF$67:$HF$76,HG$67:HG$76)))</f>
        <v>2513.7345679012346</v>
      </c>
      <c r="HH102" s="27">
        <f>IF(D$11="x",0,Satokasvi!$H$6*(1+$HE102)*(1+_xlfn.XLOOKUP($HF102,$HF$67:$HF$76,HH$67:HH$76)))</f>
        <v>2499.6913580246915</v>
      </c>
      <c r="HI102" s="27">
        <f>IF(E$11="x",0,Satokasvi!$H$6*(1+$HE102)*(1+_xlfn.XLOOKUP($HF102,$HF$67:$HF$76,HI$67:HI$76)))</f>
        <v>2485.6481481481483</v>
      </c>
      <c r="HJ102" s="27">
        <f>IF(F$11="x",0,Satokasvi!$H$6*(1+$HE102)*(1+_xlfn.XLOOKUP($HF102,$HF$67:$HF$76,HJ$67:HJ$76)))</f>
        <v>2471.6049382716051</v>
      </c>
      <c r="HK102" s="27">
        <f>IF(G$11="x",0,Satokasvi!$H$6*(1+$HE102)*(1+_xlfn.XLOOKUP($HF102,$HF$67:$HF$76,HK$67:HK$76)))</f>
        <v>2457.5617283950619</v>
      </c>
      <c r="HL102" s="27">
        <f>IF(H$11="x",0,Satokasvi!$H$6*(1+$HE102)*(1+_xlfn.XLOOKUP($HF102,$HF$67:$HF$76,HL$67:HL$76)))</f>
        <v>2443.5185185185187</v>
      </c>
      <c r="HM102" s="27">
        <f>IF(I$11="x",0,Satokasvi!$H$6*(1+$HE102)*(1+_xlfn.XLOOKUP($HF102,$HF$67:$HF$76,HM$67:HM$76)))</f>
        <v>2429.4753086419755</v>
      </c>
      <c r="HN102" s="27">
        <f>IF(J$11="x",0,Satokasvi!$H$6*(1+$HE102)*(1+_xlfn.XLOOKUP($HF102,$HF$67:$HF$76,HN$67:HN$76)))</f>
        <v>2415.4320987654323</v>
      </c>
      <c r="HO102" s="27">
        <f>IF(K$11="x",0,Satokasvi!$H$6*(1+$HE102)*(1+_xlfn.XLOOKUP($HF102,$HF$67:$HF$76,HO$67:HO$76)))</f>
        <v>2401.3888888888887</v>
      </c>
      <c r="HP102" s="27">
        <f>IF(L$11="x",0,Satokasvi!$H$6*(1+$HE102)*(1+_xlfn.XLOOKUP($HF102,$HF$67:$HF$76,HP$67:HP$76)))</f>
        <v>2387.3456790123455</v>
      </c>
      <c r="HQ102" s="27">
        <f>IF(M$11="x",0,Satokasvi!$H$6*(1+$HE102)*(1+_xlfn.XLOOKUP($HF102,$HF$67:$HF$76,HQ$67:HQ$76)))</f>
        <v>2387.3456790123455</v>
      </c>
      <c r="HR102" s="27">
        <f>IF(N$11="x",0,Satokasvi!$H$6*(1+$HE102)*(1+_xlfn.XLOOKUP($HF102,$HF$67:$HF$76,HR$67:HR$76)))</f>
        <v>2387.3456790123455</v>
      </c>
      <c r="HS102" s="27">
        <f>IF(O$11="x",0,Satokasvi!$H$6*(1+$HE102)*(1+_xlfn.XLOOKUP($HF102,$HF$67:$HF$76,HS$67:HS$76)))</f>
        <v>2387.3456790123455</v>
      </c>
      <c r="HT102" s="27">
        <f>IF(P$11="x",0,Satokasvi!$H$6*(1+$HE102)*(1+_xlfn.XLOOKUP($HF102,$HF$67:$HF$76,HT$67:HT$76)))</f>
        <v>2387.3456790123455</v>
      </c>
      <c r="HU102" s="27">
        <f>IF(Q$11="x",0,Satokasvi!$H$6*(1+$HE102)*(1+_xlfn.XLOOKUP($HF102,$HF$67:$HF$76,HU$67:HU$76)))</f>
        <v>2387.3456790123455</v>
      </c>
      <c r="HV102" s="27">
        <f>IF(R$11="x",0,Satokasvi!$H$6*(1+$HE102)*(1+_xlfn.XLOOKUP($HF102,$HF$67:$HF$76,HV$67:HV$76)))</f>
        <v>2387.3456790123455</v>
      </c>
      <c r="HW102" s="27">
        <f>IF(S$11="x",0,Satokasvi!$H$6*(1+$HE102)*(1+_xlfn.XLOOKUP($HF102,$HF$67:$HF$76,HW$67:HW$76)))</f>
        <v>2387.3456790123455</v>
      </c>
      <c r="HX102" s="27">
        <f>IF(T$11="x",0,Satokasvi!$H$6*(1+$HE102)*(1+_xlfn.XLOOKUP($HF102,$HF$67:$HF$76,HX$67:HX$76)))</f>
        <v>2387.3456790123455</v>
      </c>
      <c r="HY102" s="27">
        <f>IF(U$11="x",0,Satokasvi!$H$6*(1+$HE102)*(1+_xlfn.XLOOKUP($HF102,$HF$67:$HF$76,HY$67:HY$76)))</f>
        <v>2387.3456790123455</v>
      </c>
      <c r="HZ102" s="27">
        <f>IF(V$11="x",0,Satokasvi!$H$6*(1+$HE102)*(1+_xlfn.XLOOKUP($HF102,$HF$67:$HF$76,HZ$67:HZ$76)))</f>
        <v>2387.3456790123455</v>
      </c>
      <c r="IA102" s="27">
        <f>IF(W$11="x",0,Satokasvi!$H$6*(1+$HE102)*(1+_xlfn.XLOOKUP($HF102,$HF$67:$HF$76,IA$67:IA$76)))</f>
        <v>2387.3456790123455</v>
      </c>
      <c r="IB102" s="27">
        <f>IF(X$11="x",0,Satokasvi!$H$6*(1+$HE102)*(1+_xlfn.XLOOKUP($HF102,$HF$67:$HF$76,IB$67:IB$76)))</f>
        <v>2387.3456790123455</v>
      </c>
      <c r="IC102" s="27">
        <f>IF(Y$11="x",0,Satokasvi!$H$6*(1+$HE102)*(1+_xlfn.XLOOKUP($HF102,$HF$67:$HF$76,IC$67:IC$76)))</f>
        <v>2387.3456790123455</v>
      </c>
      <c r="ID102" s="27">
        <f>IF(Z$11="x",0,Satokasvi!$H$6*(1+$HE102)*(1+_xlfn.XLOOKUP($HF102,$HF$67:$HF$76,ID$67:ID$76)))</f>
        <v>2387.3456790123455</v>
      </c>
      <c r="IE102" s="27">
        <f>IF(AA$11="x",0,Satokasvi!$H$6*(1+$HE102)*(1+_xlfn.XLOOKUP($HF102,$HF$67:$HF$76,IE$67:IE$76)))</f>
        <v>2387.3456790123455</v>
      </c>
    </row>
    <row r="103" spans="2:239">
      <c r="B103" s="11">
        <f t="shared" ca="1" si="85"/>
        <v>0.57848194344311854</v>
      </c>
      <c r="C103" s="11">
        <f t="shared" ca="1" si="85"/>
        <v>0.40494837400885397</v>
      </c>
      <c r="D103" s="11">
        <f t="shared" ca="1" si="85"/>
        <v>0.30450497442083779</v>
      </c>
      <c r="E103" s="11">
        <f t="shared" ca="1" si="85"/>
        <v>0.50182173184268308</v>
      </c>
      <c r="F103" s="11">
        <f t="shared" ca="1" si="85"/>
        <v>0.56820182100508554</v>
      </c>
      <c r="G103" s="11">
        <f t="shared" ca="1" si="85"/>
        <v>0.51109174767861487</v>
      </c>
      <c r="H103" s="11">
        <f t="shared" ca="1" si="85"/>
        <v>0.67152472438249833</v>
      </c>
      <c r="I103" s="11">
        <f t="shared" ca="1" si="85"/>
        <v>0.32462697304198096</v>
      </c>
      <c r="J103" s="11">
        <f t="shared" ca="1" si="85"/>
        <v>0.53511649627221447</v>
      </c>
      <c r="K103" s="11">
        <f t="shared" ca="1" si="85"/>
        <v>0.62406728809847589</v>
      </c>
      <c r="L103" s="11">
        <f t="shared" ca="1" si="85"/>
        <v>0.39370199562266872</v>
      </c>
      <c r="M103" s="11">
        <f t="shared" ca="1" si="85"/>
        <v>0.5241339160021915</v>
      </c>
      <c r="N103" s="11">
        <f t="shared" ca="1" si="85"/>
        <v>0.74910174887672321</v>
      </c>
      <c r="O103" s="11">
        <f t="shared" ca="1" si="85"/>
        <v>0.28443878669019196</v>
      </c>
      <c r="P103" s="11">
        <f t="shared" ca="1" si="85"/>
        <v>0.47939599553937762</v>
      </c>
      <c r="Q103" s="11">
        <f t="shared" ca="1" si="85"/>
        <v>0.86417160641107238</v>
      </c>
      <c r="R103" s="11">
        <f t="shared" ca="1" si="84"/>
        <v>0.45627741730191818</v>
      </c>
      <c r="S103" s="11">
        <f t="shared" ca="1" si="84"/>
        <v>0.7388119910532901</v>
      </c>
      <c r="T103" s="11">
        <f t="shared" ca="1" si="80"/>
        <v>0.19158148301009836</v>
      </c>
      <c r="U103" s="11">
        <f t="shared" ca="1" si="80"/>
        <v>0.83747540306047241</v>
      </c>
      <c r="V103" s="11">
        <f t="shared" ca="1" si="80"/>
        <v>0.84362886708415386</v>
      </c>
      <c r="W103" s="11">
        <f t="shared" ca="1" si="80"/>
        <v>0.83244758199905278</v>
      </c>
      <c r="X103" s="11">
        <f t="shared" ca="1" si="80"/>
        <v>0.39974089569440019</v>
      </c>
      <c r="Y103" s="11">
        <f t="shared" ca="1" si="80"/>
        <v>0.3977404123645174</v>
      </c>
      <c r="Z103" s="11">
        <f t="shared" ca="1" si="80"/>
        <v>0.5184570783068182</v>
      </c>
      <c r="AB103" s="5">
        <f ca="1">_xlfn.NORM.INV(B103,Satokasvi!$H$8,Satokasvi!$I$8)*_xlfn.BINOM.INV(1,(1-Satokasvi!$H$15),B103)</f>
        <v>3549.5028600026753</v>
      </c>
      <c r="AC103" s="5">
        <f ca="1">_xlfn.NORM.INV(C103,Satokasvi!$H$8,Satokasvi!$I$8)*_xlfn.BINOM.INV(1,(1-Satokasvi!$H$15),C103)</f>
        <v>3439.8601912027821</v>
      </c>
      <c r="AD103" s="5">
        <f ca="1">_xlfn.NORM.INV(D103,Satokasvi!$H$8,Satokasvi!$I$8)*_xlfn.BINOM.INV(1,(1-Satokasvi!$H$15),D103)</f>
        <v>3372.1281999275952</v>
      </c>
      <c r="AE103" s="5">
        <f ca="1">_xlfn.NORM.INV(E103,Satokasvi!$H$8,Satokasvi!$I$8)*_xlfn.BINOM.INV(1,(1-Satokasvi!$H$15),E103)</f>
        <v>3501.1416051038991</v>
      </c>
      <c r="AF103" s="5">
        <f ca="1">_xlfn.NORM.INV(F103,Satokasvi!$H$8,Satokasvi!$I$8)*_xlfn.BINOM.INV(1,(1-Satokasvi!$H$15),F103)</f>
        <v>3542.9494936171054</v>
      </c>
      <c r="AG103" s="5">
        <f ca="1">_xlfn.NORM.INV(G103,Satokasvi!$H$8,Satokasvi!$I$8)*_xlfn.BINOM.INV(1,(1-Satokasvi!$H$15),G103)</f>
        <v>3506.9516178143181</v>
      </c>
      <c r="AH103" s="5">
        <f ca="1">_xlfn.NORM.INV(H103,Satokasvi!$H$8,Satokasvi!$I$8)*_xlfn.BINOM.INV(1,(1-Satokasvi!$H$15),H103)</f>
        <v>3611.0318245164608</v>
      </c>
      <c r="AI103" s="5">
        <f ca="1">_xlfn.NORM.INV(I103,Satokasvi!$H$8,Satokasvi!$I$8)*_xlfn.BINOM.INV(1,(1-Satokasvi!$H$15),I103)</f>
        <v>3386.3002834734102</v>
      </c>
      <c r="AJ103" s="5">
        <f ca="1">_xlfn.NORM.INV(J103,Satokasvi!$H$8,Satokasvi!$I$8)*_xlfn.BINOM.INV(1,(1-Satokasvi!$H$15),J103)</f>
        <v>3522.0344958476835</v>
      </c>
      <c r="AK103" s="5">
        <f ca="1">_xlfn.NORM.INV(K103,Satokasvi!$H$8,Satokasvi!$I$8)*_xlfn.BINOM.INV(1,(1-Satokasvi!$H$15),K103)</f>
        <v>3579.0451526883126</v>
      </c>
      <c r="AL103" s="5">
        <f ca="1">_xlfn.NORM.INV(L103,Satokasvi!$H$8,Satokasvi!$I$8)*_xlfn.BINOM.INV(1,(1-Satokasvi!$H$15),L103)</f>
        <v>3432.5792016114965</v>
      </c>
      <c r="AM103" s="5">
        <f ca="1">_xlfn.NORM.INV(M103,Satokasvi!$H$8,Satokasvi!$I$8)*_xlfn.BINOM.INV(1,(1-Satokasvi!$H$15),M103)</f>
        <v>3515.132925372423</v>
      </c>
      <c r="AN103" s="5">
        <f ca="1">_xlfn.NORM.INV(N103,Satokasvi!$H$8,Satokasvi!$I$8)*_xlfn.BINOM.INV(1,(1-Satokasvi!$H$15),N103)</f>
        <v>3667.9164406371192</v>
      </c>
      <c r="AO103" s="5">
        <f ca="1">_xlfn.NORM.INV(O103,Satokasvi!$H$8,Satokasvi!$I$8)*_xlfn.BINOM.INV(1,(1-Satokasvi!$H$15),O103)</f>
        <v>3357.5736671250352</v>
      </c>
      <c r="AP103" s="5">
        <f ca="1">_xlfn.NORM.INV(P103,Satokasvi!$H$8,Satokasvi!$I$8)*_xlfn.BINOM.INV(1,(1-Satokasvi!$H$15),P103)</f>
        <v>3487.0826095763437</v>
      </c>
      <c r="AQ103" s="5">
        <f ca="1">_xlfn.NORM.INV(Q103,Satokasvi!$H$8,Satokasvi!$I$8)*_xlfn.BINOM.INV(1,(1-Satokasvi!$H$15),Q103)</f>
        <v>3774.8137886813233</v>
      </c>
      <c r="AR103" s="5">
        <f ca="1">_xlfn.NORM.INV(R103,Satokasvi!$H$8,Satokasvi!$I$8)*_xlfn.BINOM.INV(1,(1-Satokasvi!$H$15),R103)</f>
        <v>3472.5458527833553</v>
      </c>
      <c r="AS103" s="5">
        <f ca="1">_xlfn.NORM.INV(S103,Satokasvi!$H$8,Satokasvi!$I$8)*_xlfn.BINOM.INV(1,(1-Satokasvi!$H$15),S103)</f>
        <v>3659.92178492828</v>
      </c>
      <c r="AT103" s="5">
        <f ca="1">_xlfn.NORM.INV(T103,Satokasvi!$H$8,Satokasvi!$I$8)*_xlfn.BINOM.INV(1,(1-Satokasvi!$H$15),T103)</f>
        <v>3281.9791887992101</v>
      </c>
      <c r="AU103" s="5">
        <f ca="1">_xlfn.NORM.INV(U103,Satokasvi!$H$8,Satokasvi!$I$8)*_xlfn.BINOM.INV(1,(1-Satokasvi!$H$15),U103)</f>
        <v>3746.0337225965309</v>
      </c>
      <c r="AV103" s="5">
        <f ca="1">_xlfn.NORM.INV(V103,Satokasvi!$H$8,Satokasvi!$I$8)*_xlfn.BINOM.INV(1,(1-Satokasvi!$H$15),V103)</f>
        <v>3752.3711592586437</v>
      </c>
      <c r="AW103" s="5">
        <f ca="1">_xlfn.NORM.INV(W103,Satokasvi!$H$8,Satokasvi!$I$8)*_xlfn.BINOM.INV(1,(1-Satokasvi!$H$15),W103)</f>
        <v>3740.9706262499917</v>
      </c>
      <c r="AX103" s="5">
        <f ca="1">_xlfn.NORM.INV(X103,Satokasvi!$H$8,Satokasvi!$I$8)*_xlfn.BINOM.INV(1,(1-Satokasvi!$H$15),X103)</f>
        <v>3436.4955450730508</v>
      </c>
      <c r="AY103" s="5">
        <f ca="1">_xlfn.NORM.INV(Y103,Satokasvi!$H$8,Satokasvi!$I$8)*_xlfn.BINOM.INV(1,(1-Satokasvi!$H$15),Y103)</f>
        <v>3435.1999655311843</v>
      </c>
      <c r="AZ103" s="5">
        <f ca="1">_xlfn.NORM.INV(Z103,Satokasvi!$H$8,Satokasvi!$I$8)*_xlfn.BINOM.INV(1,(1-Satokasvi!$H$15),Z103)</f>
        <v>3511.5703878546833</v>
      </c>
      <c r="BB103" s="5">
        <f ca="1">IF(C$11="x",0,_xlfn.NORM.INV(B103,Satokasvi!$H$8,Satokasvi!$I$8)*IF(C$8="x",(1+Toimenpiteet!$C$7),1)*IF(C$9="x",(1+Toimenpiteet!$C$34),1)*(1+C$30)*_xlfn.BINOM.INV(1,(1-(Satokasvi!$H$15*(1+C$41))),B103))</f>
        <v>2573.5315536163398</v>
      </c>
      <c r="BC103" s="5">
        <f ca="1">IF(D$11="x",0,_xlfn.NORM.INV(C103,Satokasvi!$H$8,Satokasvi!$I$8)*IF(D$8="x",(1+Toimenpiteet!$C$7),1)*IF(D$9="x",(1+Toimenpiteet!$C$34),1)*(1+D$30)*_xlfn.BINOM.INV(1,(1-(Satokasvi!$H$15*(1+D$41))),C103))</f>
        <v>2511.3731283933275</v>
      </c>
      <c r="BD103" s="5">
        <f ca="1">IF(E$11="x",0,_xlfn.NORM.INV(D103,Satokasvi!$H$8,Satokasvi!$I$8)*IF(E$8="x",(1+Toimenpiteet!$C$7),1)*IF(E$9="x",(1+Toimenpiteet!$C$34),1)*(1+E$30)*_xlfn.BINOM.INV(1,(1-(Satokasvi!$H$15*(1+E$41))),D103))</f>
        <v>2478.9188823307736</v>
      </c>
      <c r="BE103" s="5">
        <f ca="1">IF(F$11="x",0,_xlfn.NORM.INV(E103,Satokasvi!$H$8,Satokasvi!$I$8)*IF(F$8="x",(1+Toimenpiteet!$C$7),1)*IF(F$9="x",(1+Toimenpiteet!$C$34),1)*(1+F$30)*_xlfn.BINOM.INV(1,(1-(Satokasvi!$H$15*(1+F$41))),E103))</f>
        <v>2591.4049704337021</v>
      </c>
      <c r="BF103" s="5">
        <f ca="1">IF(G$11="x",0,_xlfn.NORM.INV(F103,Satokasvi!$H$8,Satokasvi!$I$8)*IF(G$8="x",(1+Toimenpiteet!$C$7),1)*IF(G$9="x",(1+Toimenpiteet!$C$34),1)*(1+G$30)*_xlfn.BINOM.INV(1,(1-(Satokasvi!$H$15*(1+G$41))),F103))</f>
        <v>2640.205962643467</v>
      </c>
      <c r="BG103" s="5">
        <f ca="1">IF(H$11="x",0,_xlfn.NORM.INV(G103,Satokasvi!$H$8,Satokasvi!$I$8)*IF(H$8="x",(1+Toimenpiteet!$C$7),1)*IF(H$9="x",(1+Toimenpiteet!$C$34),1)*(1+H$30)*_xlfn.BINOM.INV(1,(1-(Satokasvi!$H$15*(1+H$41))),G103))</f>
        <v>2613.3803455952298</v>
      </c>
      <c r="BH103" s="5">
        <f ca="1">IF(I$11="x",0,_xlfn.NORM.INV(H103,Satokasvi!$H$8,Satokasvi!$I$8)*IF(I$8="x",(1+Toimenpiteet!$C$7),1)*IF(I$9="x",(1+Toimenpiteet!$C$34),1)*(1+I$30)*_xlfn.BINOM.INV(1,(1-(Satokasvi!$H$15*(1+I$41))),H103))</f>
        <v>2690.9409156296665</v>
      </c>
      <c r="BI103" s="5">
        <f ca="1">IF(J$11="x",0,_xlfn.NORM.INV(I103,Satokasvi!$H$8,Satokasvi!$I$8)*IF(J$8="x",(1+Toimenpiteet!$C$7),1)*IF(J$9="x",(1+Toimenpiteet!$C$34),1)*(1+J$30)*_xlfn.BINOM.INV(1,(1-(Satokasvi!$H$15*(1+J$41))),I103))</f>
        <v>2523.4709712443855</v>
      </c>
      <c r="BJ103" s="5">
        <f ca="1">IF(K$11="x",0,_xlfn.NORM.INV(J103,Satokasvi!$H$8,Satokasvi!$I$8)*IF(K$8="x",(1+Toimenpiteet!$C$7),1)*IF(K$9="x",(1+Toimenpiteet!$C$34),1)*(1+K$30)*_xlfn.BINOM.INV(1,(1-(Satokasvi!$H$15*(1+K$41))),J103))</f>
        <v>2624.6201063056938</v>
      </c>
      <c r="BK103" s="5">
        <f ca="1">IF(L$11="x",0,_xlfn.NORM.INV(K103,Satokasvi!$H$8,Satokasvi!$I$8)*IF(L$8="x",(1+Toimenpiteet!$C$7),1)*IF(L$9="x",(1+Toimenpiteet!$C$34),1)*(1+L$30)*_xlfn.BINOM.INV(1,(1-(Satokasvi!$H$15*(1+L$41))),K103))</f>
        <v>2667.1044477833302</v>
      </c>
      <c r="BL103" s="5">
        <f ca="1">IF(M$11="x",0,_xlfn.NORM.INV(L103,Satokasvi!$H$8,Satokasvi!$I$8)*IF(M$8="x",(1+Toimenpiteet!$C$7),1)*IF(M$9="x",(1+Toimenpiteet!$C$34),1)*(1+M$30)*_xlfn.BINOM.INV(1,(1-(Satokasvi!$H$15*(1+M$41))),L103))</f>
        <v>2557.9580210408872</v>
      </c>
      <c r="BM103" s="5">
        <f ca="1">IF(N$11="x",0,_xlfn.NORM.INV(M103,Satokasvi!$H$8,Satokasvi!$I$8)*IF(N$8="x",(1+Toimenpiteet!$C$7),1)*IF(N$9="x",(1+Toimenpiteet!$C$34),1)*(1+N$30)*_xlfn.BINOM.INV(1,(1-(Satokasvi!$H$15*(1+N$41))),M103))</f>
        <v>2619.4770559875296</v>
      </c>
      <c r="BN103" s="5">
        <f ca="1">IF(O$11="x",0,_xlfn.NORM.INV(N103,Satokasvi!$H$8,Satokasvi!$I$8)*IF(O$8="x",(1+Toimenpiteet!$C$7),1)*IF(O$9="x",(1+Toimenpiteet!$C$34),1)*(1+O$30)*_xlfn.BINOM.INV(1,(1-(Satokasvi!$H$15*(1+O$41))),N103))</f>
        <v>2733.3313315627815</v>
      </c>
      <c r="BO103" s="5">
        <f ca="1">IF(P$11="x",0,_xlfn.NORM.INV(O103,Satokasvi!$H$8,Satokasvi!$I$8)*IF(P$8="x",(1+Toimenpiteet!$C$7),1)*IF(P$9="x",(1+Toimenpiteet!$C$34),1)*(1+P$30)*_xlfn.BINOM.INV(1,(1-(Satokasvi!$H$15*(1+P$41))),O103))</f>
        <v>2502.0638967415762</v>
      </c>
      <c r="BP103" s="5">
        <f ca="1">IF(Q$11="x",0,_xlfn.NORM.INV(P103,Satokasvi!$H$8,Satokasvi!$I$8)*IF(Q$8="x",(1+Toimenpiteet!$C$7),1)*IF(Q$9="x",(1+Toimenpiteet!$C$34),1)*(1+Q$30)*_xlfn.BINOM.INV(1,(1-(Satokasvi!$H$15*(1+Q$41))),P103))</f>
        <v>2598.5739606562911</v>
      </c>
      <c r="BQ103" s="5">
        <f ca="1">IF(R$11="x",0,_xlfn.NORM.INV(Q103,Satokasvi!$H$8,Satokasvi!$I$8)*IF(R$8="x",(1+Toimenpiteet!$C$7),1)*IF(R$9="x",(1+Toimenpiteet!$C$34),1)*(1+R$30)*_xlfn.BINOM.INV(1,(1-(Satokasvi!$H$15*(1+R$41))),Q103))</f>
        <v>2812.9912353253221</v>
      </c>
      <c r="BR103" s="5">
        <f ca="1">IF(S$11="x",0,_xlfn.NORM.INV(R103,Satokasvi!$H$8,Satokasvi!$I$8)*IF(S$8="x",(1+Toimenpiteet!$C$7),1)*IF(S$9="x",(1+Toimenpiteet!$C$34),1)*(1+S$30)*_xlfn.BINOM.INV(1,(1-(Satokasvi!$H$15*(1+S$41))),R103))</f>
        <v>2587.7411694941561</v>
      </c>
      <c r="BS103" s="5">
        <f ca="1">IF(T$11="x",0,_xlfn.NORM.INV(S103,Satokasvi!$H$8,Satokasvi!$I$8)*IF(T$8="x",(1+Toimenpiteet!$C$7),1)*IF(T$9="x",(1+Toimenpiteet!$C$34),1)*(1+T$30)*_xlfn.BINOM.INV(1,(1-(Satokasvi!$H$15*(1+T$41))),S103))</f>
        <v>2727.3737141285542</v>
      </c>
      <c r="BT103" s="5">
        <f ca="1">IF(U$11="x",0,_xlfn.NORM.INV(T103,Satokasvi!$H$8,Satokasvi!$I$8)*IF(U$8="x",(1+Toimenpiteet!$C$7),1)*IF(U$9="x",(1+Toimenpiteet!$C$34),1)*(1+U$30)*_xlfn.BINOM.INV(1,(1-(Satokasvi!$H$15*(1+U$41))),T103))</f>
        <v>2445.7308914931714</v>
      </c>
      <c r="BU103" s="5">
        <f ca="1">IF(V$11="x",0,_xlfn.NORM.INV(U103,Satokasvi!$H$8,Satokasvi!$I$8)*IF(V$8="x",(1+Toimenpiteet!$C$7),1)*IF(V$9="x",(1+Toimenpiteet!$C$34),1)*(1+V$30)*_xlfn.BINOM.INV(1,(1-(Satokasvi!$H$15*(1+V$41))),U103))</f>
        <v>2791.5443300789348</v>
      </c>
      <c r="BV103" s="5">
        <f ca="1">IF(W$11="x",0,_xlfn.NORM.INV(V103,Satokasvi!$H$8,Satokasvi!$I$8)*IF(W$8="x",(1+Toimenpiteet!$C$7),1)*IF(W$9="x",(1+Toimenpiteet!$C$34),1)*(1+W$30)*_xlfn.BINOM.INV(1,(1-(Satokasvi!$H$15*(1+W$41))),V103))</f>
        <v>2796.2669878795409</v>
      </c>
      <c r="BW103" s="5">
        <f ca="1">IF(X$11="x",0,_xlfn.NORM.INV(W103,Satokasvi!$H$8,Satokasvi!$I$8)*IF(X$8="x",(1+Toimenpiteet!$C$7),1)*IF(X$9="x",(1+Toimenpiteet!$C$34),1)*(1+X$30)*_xlfn.BINOM.INV(1,(1-(Satokasvi!$H$15*(1+X$41))),W103))</f>
        <v>2787.7713106814936</v>
      </c>
      <c r="BX103" s="5">
        <f ca="1">IF(Y$11="x",0,_xlfn.NORM.INV(X103,Satokasvi!$H$8,Satokasvi!$I$8)*IF(Y$8="x",(1+Toimenpiteet!$C$7),1)*IF(Y$9="x",(1+Toimenpiteet!$C$34),1)*(1+Y$30)*_xlfn.BINOM.INV(1,(1-(Satokasvi!$H$15*(1+Y$41))),X103))</f>
        <v>2560.8764801884372</v>
      </c>
      <c r="BY103" s="5">
        <f ca="1">IF(Z$11="x",0,_xlfn.NORM.INV(Y103,Satokasvi!$H$8,Satokasvi!$I$8)*IF(Z$8="x",(1+Toimenpiteet!$C$7),1)*IF(Z$9="x",(1+Toimenpiteet!$C$34),1)*(1+Z$30)*_xlfn.BINOM.INV(1,(1-(Satokasvi!$H$15*(1+Z$41))),Y103))</f>
        <v>2559.9110143138387</v>
      </c>
      <c r="BZ103" s="5">
        <f ca="1">IF(AA$11="x",0,_xlfn.NORM.INV(Z103,Satokasvi!$H$8,Satokasvi!$I$8)*IF(AA$8="x",(1+Toimenpiteet!$C$7),1)*IF(AA$9="x",(1+Toimenpiteet!$C$34),1)*(1+AA$30)*_xlfn.BINOM.INV(1,(1-(Satokasvi!$H$15*(1+AA$41))),Z103))</f>
        <v>2616.8222530293101</v>
      </c>
      <c r="CB103" s="27">
        <f ca="1">_xlfn.NORM.INV(RAND(),Satokasvi!$H$13,Satokasvi!$I$13)</f>
        <v>204.05169645545681</v>
      </c>
      <c r="CC103" s="27">
        <f ca="1">_xlfn.NORM.INV(RAND(),Satokasvi!$H$13,Satokasvi!$I$13)</f>
        <v>193.1668768489765</v>
      </c>
      <c r="CD103" s="27">
        <f ca="1">_xlfn.NORM.INV(RAND(),Satokasvi!$H$13,Satokasvi!$I$13)</f>
        <v>105.58660383640182</v>
      </c>
      <c r="CE103" s="27">
        <f ca="1">_xlfn.NORM.INV(RAND(),Satokasvi!$H$13,Satokasvi!$I$13)</f>
        <v>157.97245673949874</v>
      </c>
      <c r="CF103" s="27">
        <f ca="1">_xlfn.NORM.INV(RAND(),Satokasvi!$H$13,Satokasvi!$I$13)</f>
        <v>226.23185117418222</v>
      </c>
      <c r="CG103" s="27">
        <f ca="1">_xlfn.NORM.INV(RAND(),Satokasvi!$H$13,Satokasvi!$I$13)</f>
        <v>177.41916288679769</v>
      </c>
      <c r="CH103" s="27">
        <f ca="1">_xlfn.NORM.INV(RAND(),Satokasvi!$H$13,Satokasvi!$I$13)</f>
        <v>255.43624185504518</v>
      </c>
      <c r="CI103" s="27">
        <f ca="1">_xlfn.NORM.INV(RAND(),Satokasvi!$H$13,Satokasvi!$I$13)</f>
        <v>265.85648540963962</v>
      </c>
      <c r="CJ103" s="27">
        <f ca="1">_xlfn.NORM.INV(RAND(),Satokasvi!$H$13,Satokasvi!$I$13)</f>
        <v>190.39109650803803</v>
      </c>
      <c r="CK103" s="27">
        <f ca="1">_xlfn.NORM.INV(RAND(),Satokasvi!$H$13,Satokasvi!$I$13)</f>
        <v>188.52263173197605</v>
      </c>
      <c r="CL103" s="27">
        <f ca="1">_xlfn.NORM.INV(RAND(),Satokasvi!$H$13,Satokasvi!$I$13)</f>
        <v>152.49269229324227</v>
      </c>
      <c r="CM103" s="27">
        <f ca="1">_xlfn.NORM.INV(RAND(),Satokasvi!$H$13,Satokasvi!$I$13)</f>
        <v>192.14035049524142</v>
      </c>
      <c r="CN103" s="27">
        <f ca="1">_xlfn.NORM.INV(RAND(),Satokasvi!$H$13,Satokasvi!$I$13)</f>
        <v>188.55544814689796</v>
      </c>
      <c r="CO103" s="27">
        <f ca="1">_xlfn.NORM.INV(RAND(),Satokasvi!$H$13,Satokasvi!$I$13)</f>
        <v>153.59733481493055</v>
      </c>
      <c r="CP103" s="27">
        <f ca="1">_xlfn.NORM.INV(RAND(),Satokasvi!$H$13,Satokasvi!$I$13)</f>
        <v>59.464691308381248</v>
      </c>
      <c r="CQ103" s="27">
        <f ca="1">_xlfn.NORM.INV(RAND(),Satokasvi!$H$13,Satokasvi!$I$13)</f>
        <v>197.23630407979104</v>
      </c>
      <c r="CR103" s="27">
        <f ca="1">_xlfn.NORM.INV(RAND(),Satokasvi!$H$13,Satokasvi!$I$13)</f>
        <v>203.54688434658883</v>
      </c>
      <c r="CS103" s="27">
        <f ca="1">_xlfn.NORM.INV(RAND(),Satokasvi!$H$13,Satokasvi!$I$13)</f>
        <v>241.19659001642134</v>
      </c>
      <c r="CT103" s="27">
        <f ca="1">_xlfn.NORM.INV(RAND(),Satokasvi!$H$13,Satokasvi!$I$13)</f>
        <v>132.44706845299442</v>
      </c>
      <c r="CU103" s="27">
        <f ca="1">_xlfn.NORM.INV(RAND(),Satokasvi!$H$13,Satokasvi!$I$13)</f>
        <v>223.02236854618047</v>
      </c>
      <c r="CV103" s="27">
        <f ca="1">_xlfn.NORM.INV(RAND(),Satokasvi!$H$13,Satokasvi!$I$13)</f>
        <v>275.99963572292768</v>
      </c>
      <c r="CW103" s="27">
        <f ca="1">_xlfn.NORM.INV(RAND(),Satokasvi!$H$13,Satokasvi!$I$13)</f>
        <v>194.01619061212406</v>
      </c>
      <c r="CX103" s="27">
        <f ca="1">_xlfn.NORM.INV(RAND(),Satokasvi!$H$13,Satokasvi!$I$13)</f>
        <v>115.51425324887322</v>
      </c>
      <c r="CY103" s="27">
        <f ca="1">_xlfn.NORM.INV(RAND(),Satokasvi!$H$13,Satokasvi!$I$13)</f>
        <v>163.87082488651055</v>
      </c>
      <c r="CZ103" s="27">
        <f ca="1">_xlfn.NORM.INV(RAND(),Satokasvi!$H$13,Satokasvi!$I$13)</f>
        <v>93.107229403525608</v>
      </c>
      <c r="DB103" s="29">
        <f ca="1">(AB103*(CB103/1000)+(Satokasvi!$E$28-Satokasvi!$E$7))/(1+$C$13)^DB$61</f>
        <v>352.70104869615699</v>
      </c>
      <c r="DC103" s="29">
        <f ca="1">(AC103*(CC103/1000)+(Satokasvi!$E$28-Satokasvi!$E$7))/(1+$C$13)^DC$61</f>
        <v>286.04679982257005</v>
      </c>
      <c r="DD103" s="29">
        <f ca="1">(AD103*(CD103/1000)+(Satokasvi!$E$28-Satokasvi!$E$7))/(1+$C$13)^DD$61</f>
        <v>-4.5285196290438652</v>
      </c>
      <c r="DE103" s="29">
        <f ca="1">(AE103*(CE103/1000)+(Satokasvi!$E$28-Satokasvi!$E$7))/(1+$C$13)^DE$61</f>
        <v>170.66409346998799</v>
      </c>
      <c r="DF103" s="29">
        <f ca="1">(AF103*(CF103/1000)+(Satokasvi!$E$28-Satokasvi!$E$7))/(1+$C$13)^DF$61</f>
        <v>380.00334202559628</v>
      </c>
      <c r="DG103" s="29">
        <f ca="1">(AG103*(CG103/1000)+(Satokasvi!$E$28-Satokasvi!$E$7))/(1+$C$13)^DG$61</f>
        <v>218.75123985473897</v>
      </c>
      <c r="DH103" s="29">
        <f ca="1">(AH103*(CH103/1000)+(Satokasvi!$E$28-Satokasvi!$E$7))/(1+$C$13)^DH$61</f>
        <v>456.46014136540384</v>
      </c>
      <c r="DI103" s="29">
        <f ca="1">(AI103*(CI103/1000)+(Satokasvi!$E$28-Satokasvi!$E$7))/(1+$C$13)^DI$61</f>
        <v>425.70463245800113</v>
      </c>
      <c r="DJ103" s="29">
        <f ca="1">(AJ103*(CJ103/1000)+(Satokasvi!$E$28-Satokasvi!$E$7))/(1+$C$13)^DJ$61</f>
        <v>237.25503669156342</v>
      </c>
      <c r="DK103" s="29">
        <f ca="1">(AK103*(CK103/1000)+(Satokasvi!$E$28-Satokasvi!$E$7))/(1+$C$13)^DK$61</f>
        <v>233.44533640216852</v>
      </c>
      <c r="DL103" s="29">
        <f ca="1">(AL103*(CL103/1000)+(Satokasvi!$E$28-Satokasvi!$E$7))/(1+$C$13)^DL$61</f>
        <v>117.35245567897408</v>
      </c>
      <c r="DM103" s="29">
        <f ca="1">(AM103*(CM103/1000)+(Satokasvi!$E$28-Satokasvi!$E$7))/(1+$C$13)^DM$61</f>
        <v>220.51304339949976</v>
      </c>
      <c r="DN103" s="29">
        <f ca="1">(AN103*(CN103/1000)+(Satokasvi!$E$28-Satokasvi!$E$7))/(1+$C$13)^DN$61</f>
        <v>225.12634555230522</v>
      </c>
      <c r="DO103" s="29">
        <f ca="1">(AO103*(CO103/1000)+(Satokasvi!$E$28-Satokasvi!$E$7))/(1+$C$13)^DO$61</f>
        <v>102.28442265136901</v>
      </c>
      <c r="DP103" s="29">
        <f ca="1">(AP103*(CP103/1000)+(Satokasvi!$E$28-Satokasvi!$E$7))/(1+$C$13)^DP$61</f>
        <v>-98.61676657522132</v>
      </c>
      <c r="DQ103" s="29">
        <f ca="1">(AQ103*(CQ103/1000)+(Satokasvi!$E$28-Satokasvi!$E$7))/(1+$C$13)^DQ$61</f>
        <v>239.00341578010401</v>
      </c>
      <c r="DR103" s="29">
        <f ca="1">(AR103*(CR103/1000)+(Satokasvi!$E$28-Satokasvi!$E$7))/(1+$C$13)^DR$61</f>
        <v>209.23035029514554</v>
      </c>
      <c r="DS103" s="29">
        <f ca="1">(AS103*(CS103/1000)+(Satokasvi!$E$28-Satokasvi!$E$7))/(1+$C$13)^DS$61</f>
        <v>306.47939477368379</v>
      </c>
      <c r="DT103" s="29">
        <f ca="1">(AT103*(CT103/1000)+(Satokasvi!$E$28-Satokasvi!$E$7))/(1+$C$13)^DT$61</f>
        <v>42.023534592812766</v>
      </c>
      <c r="DU103" s="29">
        <f ca="1">(AU103*(CU103/1000)+(Satokasvi!$E$28-Satokasvi!$E$7))/(1+$C$13)^DU$61</f>
        <v>262.69108145722043</v>
      </c>
      <c r="DV103" s="29">
        <f ca="1">(AV103*(CV103/1000)+(Satokasvi!$E$28-Satokasvi!$E$7))/(1+$C$13)^DV$61</f>
        <v>362.65927090925243</v>
      </c>
      <c r="DW103" s="29">
        <f ca="1">(AW103*(CW103/1000)+(Satokasvi!$E$28-Satokasvi!$E$7))/(1+$C$13)^DW$61</f>
        <v>190.3910135590086</v>
      </c>
      <c r="DX103" s="29">
        <f ca="1">(AX103*(CX103/1000)+(Satokasvi!$E$28-Satokasvi!$E$7))/(1+$C$13)^DX$61</f>
        <v>18.222771831604742</v>
      </c>
      <c r="DY103" s="29">
        <f ca="1">(AY103*(CY103/1000)+(Satokasvi!$E$28-Satokasvi!$E$7))/(1+$C$13)^DY$61</f>
        <v>99.335713026695203</v>
      </c>
      <c r="DZ103" s="29">
        <f ca="1">(AZ103*(CZ103/1000)+(Satokasvi!$E$28-Satokasvi!$E$7))/(1+$C$13)^DZ$61</f>
        <v>-16.261232793207224</v>
      </c>
      <c r="EB103" s="29">
        <f ca="1">IF(C$11="x",Toimenpiteet!$E$115,BB103*(CB103/1000)+(Satokasvi!$E$28-Satokasvi!$E$7)+IF(C$8="x",Toimenpiteet!$E$29,0)+IF(C$9="x",Toimenpiteet!$E$60,0)+IF(C$10="x",Toimenpiteet!$E$88,0))/(1+$C$13)^EB$61</f>
        <v>288.57619358938018</v>
      </c>
      <c r="EC103" s="29">
        <f ca="1">IF(D$11="x",Toimenpiteet!$E$115,BC103*(CC103/1000)+(Satokasvi!$E$28-Satokasvi!$E$7)+IF(D$8="x",Toimenpiteet!$E$29,0)+IF(D$9="x",Toimenpiteet!$E$60,0)+IF(D$10="x",Toimenpiteet!$E$88,0))/(1+$C$13)^EC$61</f>
        <v>242.44896202675346</v>
      </c>
      <c r="ED103" s="29">
        <f ca="1">IF(E$11="x",Toimenpiteet!$E$115,BD103*(CD103/1000)+(Satokasvi!$E$28-Satokasvi!$E$7)+IF(E$8="x",Toimenpiteet!$E$29,0)+IF(E$9="x",Toimenpiteet!$E$60,0)+IF(E$10="x",Toimenpiteet!$E$88,0))/(1+$C$13)^ED$61</f>
        <v>30.968966604865962</v>
      </c>
      <c r="EE103" s="29">
        <f ca="1">IF(F$11="x",Toimenpiteet!$E$115,BE103*(CE103/1000)+(Satokasvi!$E$28-Satokasvi!$E$7)+IF(F$8="x",Toimenpiteet!$E$29,0)+IF(F$9="x",Toimenpiteet!$E$60,0)+IF(F$10="x",Toimenpiteet!$E$88,0))/(1+$C$13)^EE$61</f>
        <v>161.23428619484557</v>
      </c>
      <c r="EF103" s="29">
        <f ca="1">IF(G$11="x",Toimenpiteet!$E$115,BF103*(CF103/1000)+(Satokasvi!$E$28-Satokasvi!$E$7)+IF(G$8="x",Toimenpiteet!$E$29,0)+IF(G$9="x",Toimenpiteet!$E$60,0)+IF(G$10="x",Toimenpiteet!$E$88,0))/(1+$C$13)^EF$61</f>
        <v>318.64654838675494</v>
      </c>
      <c r="EG103" s="29">
        <f ca="1">IF(H$11="x",Toimenpiteet!$E$115,BG103*(CG103/1000)+(Satokasvi!$E$28-Satokasvi!$E$7)+IF(H$8="x",Toimenpiteet!$E$29,0)+IF(H$9="x",Toimenpiteet!$E$60,0)+IF(H$10="x",Toimenpiteet!$E$88,0))/(1+$C$13)^EG$61</f>
        <v>197.44843161866461</v>
      </c>
      <c r="EH103" s="29">
        <f ca="1">IF(I$11="x",Toimenpiteet!$E$115,BH103*(CH103/1000)+(Satokasvi!$E$28-Satokasvi!$E$7)+IF(I$8="x",Toimenpiteet!$E$29,0)+IF(I$9="x",Toimenpiteet!$E$60,0)+IF(I$10="x",Toimenpiteet!$E$88,0))/(1+$C$13)^EH$61</f>
        <v>373.58614363570587</v>
      </c>
      <c r="EI103" s="29">
        <f ca="1">IF(J$11="x",Toimenpiteet!$E$115,BI103*(CI103/1000)+(Satokasvi!$E$28-Satokasvi!$E$7)+IF(J$8="x",Toimenpiteet!$E$29,0)+IF(J$9="x",Toimenpiteet!$E$60,0)+IF(J$10="x",Toimenpiteet!$E$88,0))/(1+$C$13)^EI$61</f>
        <v>349.69338947683548</v>
      </c>
      <c r="EJ103" s="29">
        <f ca="1">IF(K$11="x",Toimenpiteet!$E$115,BJ103*(CJ103/1000)+(Satokasvi!$E$28-Satokasvi!$E$7)+IF(K$8="x",Toimenpiteet!$E$29,0)+IF(K$9="x",Toimenpiteet!$E$60,0)+IF(K$10="x",Toimenpiteet!$E$88,0))/(1+$C$13)^EJ$61</f>
        <v>208.31536340967241</v>
      </c>
      <c r="EK103" s="29">
        <f ca="1">IF(L$11="x",Toimenpiteet!$E$115,BK103*(CK103/1000)+(Satokasvi!$E$28-Satokasvi!$E$7)+IF(L$8="x",Toimenpiteet!$E$29,0)+IF(L$9="x",Toimenpiteet!$E$60,0)+IF(L$10="x",Toimenpiteet!$E$88,0))/(1+$C$13)^EK$61</f>
        <v>204.55852300448751</v>
      </c>
      <c r="EL103" s="29">
        <f ca="1">IF(M$11="x",Toimenpiteet!$E$115,BL103*(CL103/1000)+(Satokasvi!$E$28-Satokasvi!$E$7)+IF(M$8="x",Toimenpiteet!$E$29,0)+IF(M$9="x",Toimenpiteet!$E$60,0)+IF(M$10="x",Toimenpiteet!$E$88,0))/(1+$C$13)^EL$61</f>
        <v>117.15499008613807</v>
      </c>
      <c r="EM103" s="29">
        <f ca="1">IF(N$11="x",Toimenpiteet!$E$115,BM103*(CM103/1000)+(Satokasvi!$E$28-Satokasvi!$E$7)+IF(N$8="x",Toimenpiteet!$E$29,0)+IF(N$9="x",Toimenpiteet!$E$60,0)+IF(N$10="x",Toimenpiteet!$E$88,0))/(1+$C$13)^EM$61</f>
        <v>193.16509675117774</v>
      </c>
      <c r="EN103" s="29">
        <f ca="1">IF(O$11="x",Toimenpiteet!$E$115,BN103*(CN103/1000)+(Satokasvi!$E$28-Satokasvi!$E$7)+IF(O$8="x",Toimenpiteet!$E$29,0)+IF(O$9="x",Toimenpiteet!$E$60,0)+IF(O$10="x",Toimenpiteet!$E$88,0))/(1+$C$13)^EN$61</f>
        <v>195.76296514234548</v>
      </c>
      <c r="EO103" s="29">
        <f ca="1">IF(P$11="x",Toimenpiteet!$E$115,BO103*(CO103/1000)+(Satokasvi!$E$28-Satokasvi!$E$7)+IF(P$8="x",Toimenpiteet!$E$29,0)+IF(P$9="x",Toimenpiteet!$E$60,0)+IF(P$10="x",Toimenpiteet!$E$88,0))/(1+$C$13)^EO$61</f>
        <v>103.40566480520553</v>
      </c>
      <c r="EP103" s="29">
        <f ca="1">IF(Q$11="x",Toimenpiteet!$E$115,BP103*(CP103/1000)+(Satokasvi!$E$28-Satokasvi!$E$7)+IF(Q$8="x",Toimenpiteet!$E$29,0)+IF(Q$9="x",Toimenpiteet!$E$60,0)+IF(Q$10="x",Toimenpiteet!$E$88,0))/(1+$C$13)^EP$61</f>
        <v>-47.097648388354621</v>
      </c>
      <c r="EQ103" s="29">
        <f ca="1">IF(R$11="x",Toimenpiteet!$E$115,BQ103*(CQ103/1000)+(Satokasvi!$E$28-Satokasvi!$E$7)+IF(R$8="x",Toimenpiteet!$E$29,0)+IF(R$9="x",Toimenpiteet!$E$60,0)+IF(R$10="x",Toimenpiteet!$E$88,0))/(1+$C$13)^EQ$61</f>
        <v>203.72822511263479</v>
      </c>
      <c r="ER103" s="29">
        <f ca="1">IF(S$11="x",Toimenpiteet!$E$115,BR103*(CR103/1000)+(Satokasvi!$E$28-Satokasvi!$E$7)+IF(S$8="x",Toimenpiteet!$E$29,0)+IF(S$9="x",Toimenpiteet!$E$60,0)+IF(S$10="x",Toimenpiteet!$E$88,0))/(1+$C$13)^ER$61</f>
        <v>180.79503924703104</v>
      </c>
      <c r="ES103" s="29">
        <f ca="1">IF(T$11="x",Toimenpiteet!$E$115,BS103*(CS103/1000)+(Satokasvi!$E$28-Satokasvi!$E$7)+IF(T$8="x",Toimenpiteet!$E$29,0)+IF(T$9="x",Toimenpiteet!$E$60,0)+IF(T$10="x",Toimenpiteet!$E$88,0))/(1+$C$13)^ES$61</f>
        <v>252.54046654562941</v>
      </c>
      <c r="ET103" s="29">
        <f ca="1">IF(U$11="x",Toimenpiteet!$E$115,BT103*(CT103/1000)+(Satokasvi!$E$28-Satokasvi!$E$7)+IF(U$8="x",Toimenpiteet!$E$29,0)+IF(U$9="x",Toimenpiteet!$E$60,0)+IF(U$10="x",Toimenpiteet!$E$88,0))/(1+$C$13)^ET$61</f>
        <v>54.764502600195357</v>
      </c>
      <c r="EU103" s="29">
        <f ca="1">IF(V$11="x",Toimenpiteet!$E$115,BU103*(CU103/1000)+(Satokasvi!$E$28-Satokasvi!$E$7)+IF(V$8="x",Toimenpiteet!$E$29,0)+IF(V$9="x",Toimenpiteet!$E$60,0)+IF(V$10="x",Toimenpiteet!$E$88,0))/(1+$C$13)^EU$61</f>
        <v>218.52299062195104</v>
      </c>
      <c r="EV103" s="29">
        <f ca="1">IF(W$11="x",Toimenpiteet!$E$115,BV103*(CV103/1000)+(Satokasvi!$E$28-Satokasvi!$E$7)+IF(W$8="x",Toimenpiteet!$E$29,0)+IF(W$9="x",Toimenpiteet!$E$60,0)+IF(W$10="x",Toimenpiteet!$E$88,0))/(1+$C$13)^EV$61</f>
        <v>292.35620976898298</v>
      </c>
      <c r="EW103" s="29">
        <f ca="1">IF(X$11="x",Toimenpiteet!$E$115,BW103*(CW103/1000)+(Satokasvi!$E$28-Satokasvi!$E$7)+IF(X$8="x",Toimenpiteet!$E$29,0)+IF(X$9="x",Toimenpiteet!$E$60,0)+IF(X$10="x",Toimenpiteet!$E$88,0))/(1+$C$13)^EW$61</f>
        <v>163.33814164146264</v>
      </c>
      <c r="EX103" s="29">
        <f ca="1">IF(Y$11="x",Toimenpiteet!$E$115,BX103*(CX103/1000)+(Satokasvi!$E$28-Satokasvi!$E$7)+IF(Y$8="x",Toimenpiteet!$E$29,0)+IF(Y$9="x",Toimenpiteet!$E$60,0)+IF(Y$10="x",Toimenpiteet!$E$88,0))/(1+$C$13)^EX$61</f>
        <v>34.413355527445297</v>
      </c>
      <c r="EY103" s="29">
        <f ca="1">IF(Z$11="x",Toimenpiteet!$E$115,BY103*(CY103/1000)+(Satokasvi!$E$28-Satokasvi!$E$7)+IF(Z$8="x",Toimenpiteet!$E$29,0)+IF(Z$9="x",Toimenpiteet!$E$60,0)+IF(Z$10="x",Toimenpiteet!$E$88,0))/(1+$C$13)^EY$61</f>
        <v>94.251911171312159</v>
      </c>
      <c r="EZ103" s="29">
        <f ca="1">IF(AA$11="x",Toimenpiteet!$E$115,BZ103*(CZ103/1000)+(Satokasvi!$E$28-Satokasvi!$E$7)+IF(AA$8="x",Toimenpiteet!$E$29,0)+IF(AA$9="x",Toimenpiteet!$E$60,0)+IF(AA$10="x",Toimenpiteet!$E$88,0))/(1+$C$13)^EZ$61</f>
        <v>7.5199330349474938</v>
      </c>
      <c r="FA103" s="29"/>
      <c r="FB103" s="29">
        <f t="shared" ca="1" si="48"/>
        <v>352.70104869615699</v>
      </c>
      <c r="FC103" s="29">
        <f t="shared" ca="1" si="49"/>
        <v>638.7478485187271</v>
      </c>
      <c r="FD103" s="29">
        <f t="shared" ca="1" si="50"/>
        <v>634.2193288896832</v>
      </c>
      <c r="FE103" s="29">
        <f t="shared" ca="1" si="51"/>
        <v>804.88342235967116</v>
      </c>
      <c r="FF103" s="29">
        <f t="shared" ca="1" si="52"/>
        <v>1184.8867643852675</v>
      </c>
      <c r="FG103" s="29">
        <f t="shared" ca="1" si="53"/>
        <v>1403.6380042400065</v>
      </c>
      <c r="FH103" s="29">
        <f t="shared" ca="1" si="54"/>
        <v>1860.0981456054103</v>
      </c>
      <c r="FI103" s="29">
        <f t="shared" ca="1" si="55"/>
        <v>2285.8027780634116</v>
      </c>
      <c r="FJ103" s="29">
        <f t="shared" ca="1" si="56"/>
        <v>2523.057814754975</v>
      </c>
      <c r="FK103" s="29">
        <f t="shared" ca="1" si="57"/>
        <v>2756.5031511571433</v>
      </c>
      <c r="FL103" s="29">
        <f t="shared" ca="1" si="58"/>
        <v>2873.8556068361172</v>
      </c>
      <c r="FM103" s="29">
        <f t="shared" ca="1" si="59"/>
        <v>3094.3686502356168</v>
      </c>
      <c r="FN103" s="29">
        <f t="shared" ca="1" si="60"/>
        <v>3319.4949957879221</v>
      </c>
      <c r="FO103" s="29">
        <f t="shared" ca="1" si="61"/>
        <v>3421.779418439291</v>
      </c>
      <c r="FP103" s="29">
        <f t="shared" ca="1" si="62"/>
        <v>3323.1626518640696</v>
      </c>
      <c r="FQ103" s="29">
        <f t="shared" ca="1" si="63"/>
        <v>3562.1660676441738</v>
      </c>
      <c r="FR103" s="29">
        <f t="shared" ca="1" si="64"/>
        <v>3771.3964179393192</v>
      </c>
      <c r="FS103" s="29">
        <f t="shared" ca="1" si="65"/>
        <v>4077.8758127130031</v>
      </c>
      <c r="FT103" s="29">
        <f t="shared" ca="1" si="66"/>
        <v>4119.8993473058163</v>
      </c>
      <c r="FU103" s="29">
        <f t="shared" ca="1" si="67"/>
        <v>4382.5904287630365</v>
      </c>
      <c r="FV103" s="29">
        <f t="shared" ca="1" si="68"/>
        <v>4745.2496996722894</v>
      </c>
      <c r="FW103" s="29">
        <f t="shared" ca="1" si="69"/>
        <v>4935.6407132312979</v>
      </c>
      <c r="FX103" s="29">
        <f t="shared" ca="1" si="70"/>
        <v>4953.8634850629023</v>
      </c>
      <c r="FY103" s="29">
        <f t="shared" ca="1" si="71"/>
        <v>5053.1991980895973</v>
      </c>
      <c r="FZ103" s="29">
        <f t="shared" ca="1" si="72"/>
        <v>5036.9379652963898</v>
      </c>
      <c r="GA103" s="29"/>
      <c r="GB103" s="29">
        <f t="shared" ca="1" si="73"/>
        <v>288.57619358938018</v>
      </c>
      <c r="GC103" s="29">
        <f t="shared" ca="1" si="74"/>
        <v>531.02515561613359</v>
      </c>
      <c r="GD103" s="29">
        <f t="shared" ca="1" si="23"/>
        <v>561.99412222099954</v>
      </c>
      <c r="GE103" s="29">
        <f t="shared" ca="1" si="24"/>
        <v>723.22840841584514</v>
      </c>
      <c r="GF103" s="29">
        <f t="shared" ca="1" si="25"/>
        <v>1041.8749568026001</v>
      </c>
      <c r="GG103" s="29">
        <f t="shared" ca="1" si="26"/>
        <v>1239.3233884212648</v>
      </c>
      <c r="GH103" s="29">
        <f t="shared" ca="1" si="27"/>
        <v>1612.9095320569706</v>
      </c>
      <c r="GI103" s="29">
        <f t="shared" ca="1" si="28"/>
        <v>1962.6029215338062</v>
      </c>
      <c r="GJ103" s="29">
        <f t="shared" ca="1" si="29"/>
        <v>2170.9182849434787</v>
      </c>
      <c r="GK103" s="29">
        <f t="shared" ca="1" si="30"/>
        <v>2375.4768079479663</v>
      </c>
      <c r="GL103" s="29">
        <f t="shared" ca="1" si="31"/>
        <v>2492.6317980341046</v>
      </c>
      <c r="GM103" s="29">
        <f t="shared" ca="1" si="32"/>
        <v>2685.7968947852823</v>
      </c>
      <c r="GN103" s="29">
        <f t="shared" ca="1" si="33"/>
        <v>2881.5598599276277</v>
      </c>
      <c r="GO103" s="29">
        <f t="shared" ca="1" si="34"/>
        <v>2984.9655247328333</v>
      </c>
      <c r="GP103" s="29">
        <f t="shared" ca="1" si="35"/>
        <v>2937.8678763444786</v>
      </c>
      <c r="GQ103" s="29">
        <f t="shared" ca="1" si="36"/>
        <v>3141.5961014571135</v>
      </c>
      <c r="GR103" s="29">
        <f t="shared" ca="1" si="37"/>
        <v>3322.3911407041446</v>
      </c>
      <c r="GS103" s="29">
        <f t="shared" ca="1" si="38"/>
        <v>3574.9316072497741</v>
      </c>
      <c r="GT103" s="29">
        <f t="shared" ca="1" si="39"/>
        <v>3629.6961098499696</v>
      </c>
      <c r="GU103" s="29">
        <f t="shared" ca="1" si="40"/>
        <v>3848.2191004719207</v>
      </c>
      <c r="GV103" s="29">
        <f t="shared" ca="1" si="41"/>
        <v>4140.5753102409035</v>
      </c>
      <c r="GW103" s="29">
        <f t="shared" ca="1" si="42"/>
        <v>4303.9134518823657</v>
      </c>
      <c r="GX103" s="29">
        <f t="shared" ca="1" si="43"/>
        <v>4338.3268074098114</v>
      </c>
      <c r="GY103" s="29">
        <f t="shared" ca="1" si="44"/>
        <v>4432.5787185811232</v>
      </c>
      <c r="GZ103" s="29">
        <f t="shared" ca="1" si="45"/>
        <v>4440.098651616071</v>
      </c>
      <c r="HA103" s="29"/>
      <c r="HB103" s="29">
        <f t="shared" ca="1" si="76"/>
        <v>2756.5031511571433</v>
      </c>
      <c r="HC103" s="29">
        <f t="shared" ca="1" si="75"/>
        <v>2375.4768079479663</v>
      </c>
      <c r="HD103" s="5"/>
      <c r="HE103" s="29">
        <f t="shared" si="86"/>
        <v>-0.27777777777777779</v>
      </c>
      <c r="HF103" s="29">
        <f>$HF$70</f>
        <v>-3.3333333333333326E-2</v>
      </c>
      <c r="HG103" s="14">
        <f>IF(C$11="x",0,Satokasvi!$H$6*(1+$HE103)*(1+_xlfn.XLOOKUP($HF103,$HF$67:$HF$76,HG$67:HG$76)))</f>
        <v>2519.3518518518522</v>
      </c>
      <c r="HH103" s="27">
        <f>IF(D$11="x",0,Satokasvi!$H$6*(1+$HE103)*(1+_xlfn.XLOOKUP($HF103,$HF$67:$HF$76,HH$67:HH$76)))</f>
        <v>2510.9259259259261</v>
      </c>
      <c r="HI103" s="27">
        <f>IF(E$11="x",0,Satokasvi!$H$6*(1+$HE103)*(1+_xlfn.XLOOKUP($HF103,$HF$67:$HF$76,HI$67:HI$76)))</f>
        <v>2502.5</v>
      </c>
      <c r="HJ103" s="27">
        <f>IF(F$11="x",0,Satokasvi!$H$6*(1+$HE103)*(1+_xlfn.XLOOKUP($HF103,$HF$67:$HF$76,HJ$67:HJ$76)))</f>
        <v>2494.0740740740744</v>
      </c>
      <c r="HK103" s="27">
        <f>IF(G$11="x",0,Satokasvi!$H$6*(1+$HE103)*(1+_xlfn.XLOOKUP($HF103,$HF$67:$HF$76,HK$67:HK$76)))</f>
        <v>2485.6481481481483</v>
      </c>
      <c r="HL103" s="27">
        <f>IF(H$11="x",0,Satokasvi!$H$6*(1+$HE103)*(1+_xlfn.XLOOKUP($HF103,$HF$67:$HF$76,HL$67:HL$76)))</f>
        <v>2477.2222222222222</v>
      </c>
      <c r="HM103" s="27">
        <f>IF(I$11="x",0,Satokasvi!$H$6*(1+$HE103)*(1+_xlfn.XLOOKUP($HF103,$HF$67:$HF$76,HM$67:HM$76)))</f>
        <v>2468.7962962962965</v>
      </c>
      <c r="HN103" s="27">
        <f>IF(J$11="x",0,Satokasvi!$H$6*(1+$HE103)*(1+_xlfn.XLOOKUP($HF103,$HF$67:$HF$76,HN$67:HN$76)))</f>
        <v>2460.3703703703704</v>
      </c>
      <c r="HO103" s="27">
        <f>IF(K$11="x",0,Satokasvi!$H$6*(1+$HE103)*(1+_xlfn.XLOOKUP($HF103,$HF$67:$HF$76,HO$67:HO$76)))</f>
        <v>2451.9444444444443</v>
      </c>
      <c r="HP103" s="27">
        <f>IF(L$11="x",0,Satokasvi!$H$6*(1+$HE103)*(1+_xlfn.XLOOKUP($HF103,$HF$67:$HF$76,HP$67:HP$76)))</f>
        <v>2443.5185185185187</v>
      </c>
      <c r="HQ103" s="27">
        <f>IF(M$11="x",0,Satokasvi!$H$6*(1+$HE103)*(1+_xlfn.XLOOKUP($HF103,$HF$67:$HF$76,HQ$67:HQ$76)))</f>
        <v>2443.5185185185187</v>
      </c>
      <c r="HR103" s="27">
        <f>IF(N$11="x",0,Satokasvi!$H$6*(1+$HE103)*(1+_xlfn.XLOOKUP($HF103,$HF$67:$HF$76,HR$67:HR$76)))</f>
        <v>2443.5185185185187</v>
      </c>
      <c r="HS103" s="27">
        <f>IF(O$11="x",0,Satokasvi!$H$6*(1+$HE103)*(1+_xlfn.XLOOKUP($HF103,$HF$67:$HF$76,HS$67:HS$76)))</f>
        <v>2443.5185185185187</v>
      </c>
      <c r="HT103" s="27">
        <f>IF(P$11="x",0,Satokasvi!$H$6*(1+$HE103)*(1+_xlfn.XLOOKUP($HF103,$HF$67:$HF$76,HT$67:HT$76)))</f>
        <v>2443.5185185185187</v>
      </c>
      <c r="HU103" s="27">
        <f>IF(Q$11="x",0,Satokasvi!$H$6*(1+$HE103)*(1+_xlfn.XLOOKUP($HF103,$HF$67:$HF$76,HU$67:HU$76)))</f>
        <v>2443.5185185185187</v>
      </c>
      <c r="HV103" s="27">
        <f>IF(R$11="x",0,Satokasvi!$H$6*(1+$HE103)*(1+_xlfn.XLOOKUP($HF103,$HF$67:$HF$76,HV$67:HV$76)))</f>
        <v>2443.5185185185187</v>
      </c>
      <c r="HW103" s="27">
        <f>IF(S$11="x",0,Satokasvi!$H$6*(1+$HE103)*(1+_xlfn.XLOOKUP($HF103,$HF$67:$HF$76,HW$67:HW$76)))</f>
        <v>2443.5185185185187</v>
      </c>
      <c r="HX103" s="27">
        <f>IF(T$11="x",0,Satokasvi!$H$6*(1+$HE103)*(1+_xlfn.XLOOKUP($HF103,$HF$67:$HF$76,HX$67:HX$76)))</f>
        <v>2443.5185185185187</v>
      </c>
      <c r="HY103" s="27">
        <f>IF(U$11="x",0,Satokasvi!$H$6*(1+$HE103)*(1+_xlfn.XLOOKUP($HF103,$HF$67:$HF$76,HY$67:HY$76)))</f>
        <v>2443.5185185185187</v>
      </c>
      <c r="HZ103" s="27">
        <f>IF(V$11="x",0,Satokasvi!$H$6*(1+$HE103)*(1+_xlfn.XLOOKUP($HF103,$HF$67:$HF$76,HZ$67:HZ$76)))</f>
        <v>2443.5185185185187</v>
      </c>
      <c r="IA103" s="27">
        <f>IF(W$11="x",0,Satokasvi!$H$6*(1+$HE103)*(1+_xlfn.XLOOKUP($HF103,$HF$67:$HF$76,IA$67:IA$76)))</f>
        <v>2443.5185185185187</v>
      </c>
      <c r="IB103" s="27">
        <f>IF(X$11="x",0,Satokasvi!$H$6*(1+$HE103)*(1+_xlfn.XLOOKUP($HF103,$HF$67:$HF$76,IB$67:IB$76)))</f>
        <v>2443.5185185185187</v>
      </c>
      <c r="IC103" s="27">
        <f>IF(Y$11="x",0,Satokasvi!$H$6*(1+$HE103)*(1+_xlfn.XLOOKUP($HF103,$HF$67:$HF$76,IC$67:IC$76)))</f>
        <v>2443.5185185185187</v>
      </c>
      <c r="ID103" s="27">
        <f>IF(Z$11="x",0,Satokasvi!$H$6*(1+$HE103)*(1+_xlfn.XLOOKUP($HF103,$HF$67:$HF$76,ID$67:ID$76)))</f>
        <v>2443.5185185185187</v>
      </c>
      <c r="IE103" s="27">
        <f>IF(AA$11="x",0,Satokasvi!$H$6*(1+$HE103)*(1+_xlfn.XLOOKUP($HF103,$HF$67:$HF$76,IE$67:IE$76)))</f>
        <v>2443.5185185185187</v>
      </c>
    </row>
    <row r="104" spans="2:239">
      <c r="B104" s="11">
        <f t="shared" ca="1" si="85"/>
        <v>0.83569740117827618</v>
      </c>
      <c r="C104" s="11">
        <f t="shared" ca="1" si="85"/>
        <v>0.54552758314368055</v>
      </c>
      <c r="D104" s="11">
        <f t="shared" ca="1" si="85"/>
        <v>0.37605132647935779</v>
      </c>
      <c r="E104" s="11">
        <f t="shared" ca="1" si="85"/>
        <v>0.12189481090285548</v>
      </c>
      <c r="F104" s="11">
        <f t="shared" ca="1" si="85"/>
        <v>0.68439189580523974</v>
      </c>
      <c r="G104" s="11">
        <f t="shared" ca="1" si="85"/>
        <v>0.86889692737574131</v>
      </c>
      <c r="H104" s="11">
        <f t="shared" ca="1" si="85"/>
        <v>0.52837895301814619</v>
      </c>
      <c r="I104" s="11">
        <f t="shared" ca="1" si="85"/>
        <v>0.55240132967325251</v>
      </c>
      <c r="J104" s="11">
        <f t="shared" ca="1" si="85"/>
        <v>0.42536270549889921</v>
      </c>
      <c r="K104" s="11">
        <f t="shared" ca="1" si="85"/>
        <v>0.69222712004751197</v>
      </c>
      <c r="L104" s="11">
        <f t="shared" ca="1" si="85"/>
        <v>0.43347946146247907</v>
      </c>
      <c r="M104" s="11">
        <f t="shared" ca="1" si="85"/>
        <v>0.80990113369655603</v>
      </c>
      <c r="N104" s="11">
        <f t="shared" ca="1" si="85"/>
        <v>0.72316013030836057</v>
      </c>
      <c r="O104" s="11">
        <f t="shared" ca="1" si="85"/>
        <v>0.70622191479062357</v>
      </c>
      <c r="P104" s="11">
        <f t="shared" ca="1" si="85"/>
        <v>1.8074995048166231E-2</v>
      </c>
      <c r="Q104" s="11">
        <f t="shared" ca="1" si="85"/>
        <v>0.39561151085210455</v>
      </c>
      <c r="R104" s="11">
        <f t="shared" ca="1" si="84"/>
        <v>0.84945762491503618</v>
      </c>
      <c r="S104" s="11">
        <f t="shared" ca="1" si="84"/>
        <v>0.56570006718410504</v>
      </c>
      <c r="T104" s="11">
        <f t="shared" ca="1" si="80"/>
        <v>0.54249859238184384</v>
      </c>
      <c r="U104" s="11">
        <f t="shared" ca="1" si="80"/>
        <v>0.41864776891179378</v>
      </c>
      <c r="V104" s="11">
        <f t="shared" ca="1" si="80"/>
        <v>0.54939634330414899</v>
      </c>
      <c r="W104" s="11">
        <f t="shared" ca="1" si="80"/>
        <v>9.7725466259384941E-2</v>
      </c>
      <c r="X104" s="11">
        <f t="shared" ca="1" si="80"/>
        <v>0.35972147639927243</v>
      </c>
      <c r="Y104" s="11">
        <f t="shared" ca="1" si="80"/>
        <v>0.49451321032513418</v>
      </c>
      <c r="Z104" s="11">
        <f t="shared" ca="1" si="80"/>
        <v>0.88670292219457525</v>
      </c>
      <c r="AB104" s="5">
        <f ca="1">_xlfn.NORM.INV(B104,Satokasvi!$H$8,Satokasvi!$I$8)*_xlfn.BINOM.INV(1,(1-Satokasvi!$H$15),B104)</f>
        <v>3744.2317985411337</v>
      </c>
      <c r="AC104" s="5">
        <f ca="1">_xlfn.NORM.INV(C104,Satokasvi!$H$8,Satokasvi!$I$8)*_xlfn.BINOM.INV(1,(1-Satokasvi!$H$15),C104)</f>
        <v>3528.5923930025433</v>
      </c>
      <c r="AD104" s="5">
        <f ca="1">_xlfn.NORM.INV(D104,Satokasvi!$H$8,Satokasvi!$I$8)*_xlfn.BINOM.INV(1,(1-Satokasvi!$H$15),D104)</f>
        <v>3421.0329839651813</v>
      </c>
      <c r="AE104" s="5">
        <f ca="1">_xlfn.NORM.INV(E104,Satokasvi!$H$8,Satokasvi!$I$8)*_xlfn.BINOM.INV(1,(1-Satokasvi!$H$15),E104)</f>
        <v>3208.6082902952226</v>
      </c>
      <c r="AF104" s="5">
        <f ca="1">_xlfn.NORM.INV(F104,Satokasvi!$H$8,Satokasvi!$I$8)*_xlfn.BINOM.INV(1,(1-Satokasvi!$H$15),F104)</f>
        <v>3620.0039323705469</v>
      </c>
      <c r="AG104" s="5">
        <f ca="1">_xlfn.NORM.INV(G104,Satokasvi!$H$8,Satokasvi!$I$8)*_xlfn.BINOM.INV(1,(1-Satokasvi!$H$15),G104)</f>
        <v>3780.2979994311813</v>
      </c>
      <c r="AH104" s="5">
        <f ca="1">_xlfn.NORM.INV(H104,Satokasvi!$H$8,Satokasvi!$I$8)*_xlfn.BINOM.INV(1,(1-Satokasvi!$H$15),H104)</f>
        <v>3517.7988966263097</v>
      </c>
      <c r="AI104" s="5">
        <f ca="1">_xlfn.NORM.INV(I104,Satokasvi!$H$8,Satokasvi!$I$8)*_xlfn.BINOM.INV(1,(1-Satokasvi!$H$15),I104)</f>
        <v>3532.932662791075</v>
      </c>
      <c r="AJ104" s="5">
        <f ca="1">_xlfn.NORM.INV(J104,Satokasvi!$H$8,Satokasvi!$I$8)*_xlfn.BINOM.INV(1,(1-Satokasvi!$H$15),J104)</f>
        <v>3452.9517663785118</v>
      </c>
      <c r="AK104" s="5">
        <f ca="1">_xlfn.NORM.INV(K104,Satokasvi!$H$8,Satokasvi!$I$8)*_xlfn.BINOM.INV(1,(1-Satokasvi!$H$15),K104)</f>
        <v>3625.5432762143055</v>
      </c>
      <c r="AL104" s="5">
        <f ca="1">_xlfn.NORM.INV(L104,Satokasvi!$H$8,Satokasvi!$I$8)*_xlfn.BINOM.INV(1,(1-Satokasvi!$H$15),L104)</f>
        <v>3458.1193679092862</v>
      </c>
      <c r="AM104" s="5">
        <f ca="1">_xlfn.NORM.INV(M104,Satokasvi!$H$8,Satokasvi!$I$8)*_xlfn.BINOM.INV(1,(1-Satokasvi!$H$15),M104)</f>
        <v>3719.3830060147689</v>
      </c>
      <c r="AN104" s="5">
        <f ca="1">_xlfn.NORM.INV(N104,Satokasvi!$H$8,Satokasvi!$I$8)*_xlfn.BINOM.INV(1,(1-Satokasvi!$H$15),N104)</f>
        <v>3648.0637892523114</v>
      </c>
      <c r="AO104" s="5">
        <f ca="1">_xlfn.NORM.INV(O104,Satokasvi!$H$8,Satokasvi!$I$8)*_xlfn.BINOM.INV(1,(1-Satokasvi!$H$15),O104)</f>
        <v>3635.5952120307556</v>
      </c>
      <c r="AP104" s="5">
        <f ca="1">_xlfn.NORM.INV(P104,Satokasvi!$H$8,Satokasvi!$I$8)*_xlfn.BINOM.INV(1,(1-Satokasvi!$H$15),P104)</f>
        <v>0</v>
      </c>
      <c r="AQ104" s="5">
        <f ca="1">_xlfn.NORM.INV(Q104,Satokasvi!$H$8,Satokasvi!$I$8)*_xlfn.BINOM.INV(1,(1-Satokasvi!$H$15),Q104)</f>
        <v>3433.8193031305327</v>
      </c>
      <c r="AR104" s="5">
        <f ca="1">_xlfn.NORM.INV(R104,Satokasvi!$H$8,Satokasvi!$I$8)*_xlfn.BINOM.INV(1,(1-Satokasvi!$H$15),R104)</f>
        <v>3758.5274955492819</v>
      </c>
      <c r="AS104" s="5">
        <f ca="1">_xlfn.NORM.INV(S104,Satokasvi!$H$8,Satokasvi!$I$8)*_xlfn.BINOM.INV(1,(1-Satokasvi!$H$15),S104)</f>
        <v>3541.3593031960881</v>
      </c>
      <c r="AT104" s="5">
        <f ca="1">_xlfn.NORM.INV(T104,Satokasvi!$H$8,Satokasvi!$I$8)*_xlfn.BINOM.INV(1,(1-Satokasvi!$H$15),T104)</f>
        <v>3526.6826155674376</v>
      </c>
      <c r="AU104" s="5">
        <f ca="1">_xlfn.NORM.INV(U104,Satokasvi!$H$8,Satokasvi!$I$8)*_xlfn.BINOM.INV(1,(1-Satokasvi!$H$15),U104)</f>
        <v>3448.661493858318</v>
      </c>
      <c r="AV104" s="5">
        <f ca="1">_xlfn.NORM.INV(V104,Satokasvi!$H$8,Satokasvi!$I$8)*_xlfn.BINOM.INV(1,(1-Satokasvi!$H$15),V104)</f>
        <v>3531.03408882854</v>
      </c>
      <c r="AW104" s="5">
        <f ca="1">_xlfn.NORM.INV(W104,Satokasvi!$H$8,Satokasvi!$I$8)*_xlfn.BINOM.INV(1,(1-Satokasvi!$H$15),W104)</f>
        <v>3176.3446979249957</v>
      </c>
      <c r="AX104" s="5">
        <f ca="1">_xlfn.NORM.INV(X104,Satokasvi!$H$8,Satokasvi!$I$8)*_xlfn.BINOM.INV(1,(1-Satokasvi!$H$15),X104)</f>
        <v>3410.1991565152675</v>
      </c>
      <c r="AY104" s="5">
        <f ca="1">_xlfn.NORM.INV(Y104,Satokasvi!$H$8,Satokasvi!$I$8)*_xlfn.BINOM.INV(1,(1-Satokasvi!$H$15),Y104)</f>
        <v>3496.5615560627693</v>
      </c>
      <c r="AZ104" s="5">
        <f ca="1">_xlfn.NORM.INV(Z104,Satokasvi!$H$8,Satokasvi!$I$8)*_xlfn.BINOM.INV(1,(1-Satokasvi!$H$15),Z104)</f>
        <v>3802.2947032328857</v>
      </c>
      <c r="BB104" s="5">
        <f ca="1">IF(C$11="x",0,_xlfn.NORM.INV(B104,Satokasvi!$H$8,Satokasvi!$I$8)*IF(C$8="x",(1+Toimenpiteet!$C$7),1)*IF(C$9="x",(1+Toimenpiteet!$C$34),1)*(1+C$30)*_xlfn.BINOM.INV(1,(1-(Satokasvi!$H$15*(1+C$41))),B104))</f>
        <v>2714.7178232142637</v>
      </c>
      <c r="BC104" s="5">
        <f ca="1">IF(D$11="x",0,_xlfn.NORM.INV(C104,Satokasvi!$H$8,Satokasvi!$I$8)*IF(D$8="x",(1+Toimenpiteet!$C$7),1)*IF(D$9="x",(1+Toimenpiteet!$C$34),1)*(1+D$30)*_xlfn.BINOM.INV(1,(1-(Satokasvi!$H$15*(1+D$41))),C104))</f>
        <v>2576.1547342832969</v>
      </c>
      <c r="BD104" s="5">
        <f ca="1">IF(E$11="x",0,_xlfn.NORM.INV(D104,Satokasvi!$H$8,Satokasvi!$I$8)*IF(E$8="x",(1+Toimenpiteet!$C$7),1)*IF(E$9="x",(1+Toimenpiteet!$C$34),1)*(1+E$30)*_xlfn.BINOM.INV(1,(1-(Satokasvi!$H$15*(1+E$41))),D104))</f>
        <v>2514.869767172484</v>
      </c>
      <c r="BE104" s="5">
        <f ca="1">IF(F$11="x",0,_xlfn.NORM.INV(E104,Satokasvi!$H$8,Satokasvi!$I$8)*IF(F$8="x",(1+Toimenpiteet!$C$7),1)*IF(F$9="x",(1+Toimenpiteet!$C$34),1)*(1+F$30)*_xlfn.BINOM.INV(1,(1-(Satokasvi!$H$15*(1+F$41))),E104))</f>
        <v>2374.8835121449119</v>
      </c>
      <c r="BF104" s="5">
        <f ca="1">IF(G$11="x",0,_xlfn.NORM.INV(F104,Satokasvi!$H$8,Satokasvi!$I$8)*IF(G$8="x",(1+Toimenpiteet!$C$7),1)*IF(G$9="x",(1+Toimenpiteet!$C$34),1)*(1+G$30)*_xlfn.BINOM.INV(1,(1-(Satokasvi!$H$15*(1+G$41))),F104))</f>
        <v>2697.6269304025313</v>
      </c>
      <c r="BG104" s="5">
        <f ca="1">IF(H$11="x",0,_xlfn.NORM.INV(G104,Satokasvi!$H$8,Satokasvi!$I$8)*IF(H$8="x",(1+Toimenpiteet!$C$7),1)*IF(H$9="x",(1+Toimenpiteet!$C$34),1)*(1+H$30)*_xlfn.BINOM.INV(1,(1-(Satokasvi!$H$15*(1+H$41))),G104))</f>
        <v>2817.0780691761165</v>
      </c>
      <c r="BH104" s="5">
        <f ca="1">IF(I$11="x",0,_xlfn.NORM.INV(H104,Satokasvi!$H$8,Satokasvi!$I$8)*IF(I$8="x",(1+Toimenpiteet!$C$7),1)*IF(I$9="x",(1+Toimenpiteet!$C$34),1)*(1+I$30)*_xlfn.BINOM.INV(1,(1-(Satokasvi!$H$15*(1+I$41))),H104))</f>
        <v>2621.4637377659255</v>
      </c>
      <c r="BI104" s="5">
        <f ca="1">IF(J$11="x",0,_xlfn.NORM.INV(I104,Satokasvi!$H$8,Satokasvi!$I$8)*IF(J$8="x",(1+Toimenpiteet!$C$7),1)*IF(J$9="x",(1+Toimenpiteet!$C$34),1)*(1+J$30)*_xlfn.BINOM.INV(1,(1-(Satokasvi!$H$15*(1+J$41))),I104))</f>
        <v>2632.7414203119092</v>
      </c>
      <c r="BJ104" s="5">
        <f ca="1">IF(K$11="x",0,_xlfn.NORM.INV(J104,Satokasvi!$H$8,Satokasvi!$I$8)*IF(K$8="x",(1+Toimenpiteet!$C$7),1)*IF(K$9="x",(1+Toimenpiteet!$C$34),1)*(1+K$30)*_xlfn.BINOM.INV(1,(1-(Satokasvi!$H$15*(1+K$41))),J104))</f>
        <v>2573.1396563052672</v>
      </c>
      <c r="BK104" s="5">
        <f ca="1">IF(L$11="x",0,_xlfn.NORM.INV(K104,Satokasvi!$H$8,Satokasvi!$I$8)*IF(L$8="x",(1+Toimenpiteet!$C$7),1)*IF(L$9="x",(1+Toimenpiteet!$C$34),1)*(1+L$30)*_xlfn.BINOM.INV(1,(1-(Satokasvi!$H$15*(1+L$41))),K104))</f>
        <v>2701.7548494349003</v>
      </c>
      <c r="BL104" s="5">
        <f ca="1">IF(M$11="x",0,_xlfn.NORM.INV(L104,Satokasvi!$H$8,Satokasvi!$I$8)*IF(M$8="x",(1+Toimenpiteet!$C$7),1)*IF(M$9="x",(1+Toimenpiteet!$C$34),1)*(1+M$30)*_xlfn.BINOM.INV(1,(1-(Satokasvi!$H$15*(1+M$41))),L104))</f>
        <v>2576.9905529660005</v>
      </c>
      <c r="BM104" s="5">
        <f ca="1">IF(N$11="x",0,_xlfn.NORM.INV(M104,Satokasvi!$H$8,Satokasvi!$I$8)*IF(N$8="x",(1+Toimenpiteet!$C$7),1)*IF(N$9="x",(1+Toimenpiteet!$C$34),1)*(1+N$30)*_xlfn.BINOM.INV(1,(1-(Satokasvi!$H$15*(1+N$41))),M104))</f>
        <v>2771.6842160822057</v>
      </c>
      <c r="BN104" s="5">
        <f ca="1">IF(O$11="x",0,_xlfn.NORM.INV(N104,Satokasvi!$H$8,Satokasvi!$I$8)*IF(O$8="x",(1+Toimenpiteet!$C$7),1)*IF(O$9="x",(1+Toimenpiteet!$C$34),1)*(1+O$30)*_xlfn.BINOM.INV(1,(1-(Satokasvi!$H$15*(1+O$41))),N104))</f>
        <v>2718.5371357508225</v>
      </c>
      <c r="BO104" s="5">
        <f ca="1">IF(P$11="x",0,_xlfn.NORM.INV(O104,Satokasvi!$H$8,Satokasvi!$I$8)*IF(P$8="x",(1+Toimenpiteet!$C$7),1)*IF(P$9="x",(1+Toimenpiteet!$C$34),1)*(1+P$30)*_xlfn.BINOM.INV(1,(1-(Satokasvi!$H$15*(1+P$41))),O104))</f>
        <v>2709.245552005319</v>
      </c>
      <c r="BP104" s="5">
        <f ca="1">IF(Q$11="x",0,_xlfn.NORM.INV(P104,Satokasvi!$H$8,Satokasvi!$I$8)*IF(Q$8="x",(1+Toimenpiteet!$C$7),1)*IF(Q$9="x",(1+Toimenpiteet!$C$34),1)*(1+Q$30)*_xlfn.BINOM.INV(1,(1-(Satokasvi!$H$15*(1+Q$41))),P104))</f>
        <v>0</v>
      </c>
      <c r="BQ104" s="5">
        <f ca="1">IF(R$11="x",0,_xlfn.NORM.INV(Q104,Satokasvi!$H$8,Satokasvi!$I$8)*IF(R$8="x",(1+Toimenpiteet!$C$7),1)*IF(R$9="x",(1+Toimenpiteet!$C$34),1)*(1+R$30)*_xlfn.BINOM.INV(1,(1-(Satokasvi!$H$15*(1+R$41))),Q104))</f>
        <v>2558.8821446928732</v>
      </c>
      <c r="BR104" s="5">
        <f ca="1">IF(S$11="x",0,_xlfn.NORM.INV(R104,Satokasvi!$H$8,Satokasvi!$I$8)*IF(S$8="x",(1+Toimenpiteet!$C$7),1)*IF(S$9="x",(1+Toimenpiteet!$C$34),1)*(1+S$30)*_xlfn.BINOM.INV(1,(1-(Satokasvi!$H$15*(1+S$41))),R104))</f>
        <v>2800.854689683325</v>
      </c>
      <c r="BS104" s="5">
        <f ca="1">IF(T$11="x",0,_xlfn.NORM.INV(S104,Satokasvi!$H$8,Satokasvi!$I$8)*IF(T$8="x",(1+Toimenpiteet!$C$7),1)*IF(T$9="x",(1+Toimenpiteet!$C$34),1)*(1+T$30)*_xlfn.BINOM.INV(1,(1-(Satokasvi!$H$15*(1+T$41))),S104))</f>
        <v>2639.0209527417251</v>
      </c>
      <c r="BT104" s="5">
        <f ca="1">IF(U$11="x",0,_xlfn.NORM.INV(T104,Satokasvi!$H$8,Satokasvi!$I$8)*IF(U$8="x",(1+Toimenpiteet!$C$7),1)*IF(U$9="x",(1+Toimenpiteet!$C$34),1)*(1+U$30)*_xlfn.BINOM.INV(1,(1-(Satokasvi!$H$15*(1+U$41))),T104))</f>
        <v>2628.0838851208546</v>
      </c>
      <c r="BU104" s="5">
        <f ca="1">IF(V$11="x",0,_xlfn.NORM.INV(U104,Satokasvi!$H$8,Satokasvi!$I$8)*IF(V$8="x",(1+Toimenpiteet!$C$7),1)*IF(V$9="x",(1+Toimenpiteet!$C$34),1)*(1+V$30)*_xlfn.BINOM.INV(1,(1-(Satokasvi!$H$15*(1+V$41))),U104))</f>
        <v>2569.9425452232185</v>
      </c>
      <c r="BV104" s="5">
        <f ca="1">IF(W$11="x",0,_xlfn.NORM.INV(V104,Satokasvi!$H$8,Satokasvi!$I$8)*IF(W$8="x",(1+Toimenpiteet!$C$7),1)*IF(W$9="x",(1+Toimenpiteet!$C$34),1)*(1+W$30)*_xlfn.BINOM.INV(1,(1-(Satokasvi!$H$15*(1+W$41))),V104))</f>
        <v>2631.3266029950278</v>
      </c>
      <c r="BW104" s="5">
        <f ca="1">IF(X$11="x",0,_xlfn.NORM.INV(W104,Satokasvi!$H$8,Satokasvi!$I$8)*IF(X$8="x",(1+Toimenpiteet!$C$7),1)*IF(X$9="x",(1+Toimenpiteet!$C$34),1)*(1+X$30)*_xlfn.BINOM.INV(1,(1-(Satokasvi!$H$15*(1+X$41))),W104))</f>
        <v>2367.0120688937068</v>
      </c>
      <c r="BX104" s="5">
        <f ca="1">IF(Y$11="x",0,_xlfn.NORM.INV(X104,Satokasvi!$H$8,Satokasvi!$I$8)*IF(Y$8="x",(1+Toimenpiteet!$C$7),1)*IF(Y$9="x",(1+Toimenpiteet!$C$34),1)*(1+Y$30)*_xlfn.BINOM.INV(1,(1-(Satokasvi!$H$15*(1+Y$41))),X104))</f>
        <v>2541.2804114351775</v>
      </c>
      <c r="BY104" s="5">
        <f ca="1">IF(Z$11="x",0,_xlfn.NORM.INV(Y104,Satokasvi!$H$8,Satokasvi!$I$8)*IF(Z$8="x",(1+Toimenpiteet!$C$7),1)*IF(Z$9="x",(1+Toimenpiteet!$C$34),1)*(1+Z$30)*_xlfn.BINOM.INV(1,(1-(Satokasvi!$H$15*(1+Z$41))),Y104))</f>
        <v>2605.6376715779761</v>
      </c>
      <c r="BZ104" s="5">
        <f ca="1">IF(AA$11="x",0,_xlfn.NORM.INV(Z104,Satokasvi!$H$8,Satokasvi!$I$8)*IF(AA$8="x",(1+Toimenpiteet!$C$7),1)*IF(AA$9="x",(1+Toimenpiteet!$C$34),1)*(1+AA$30)*_xlfn.BINOM.INV(1,(1-(Satokasvi!$H$15*(1+AA$41))),Z104))</f>
        <v>2833.4700128491463</v>
      </c>
      <c r="CB104" s="27">
        <f ca="1">_xlfn.NORM.INV(RAND(),Satokasvi!$H$13,Satokasvi!$I$13)</f>
        <v>298.28148491631907</v>
      </c>
      <c r="CC104" s="27">
        <f ca="1">_xlfn.NORM.INV(RAND(),Satokasvi!$H$13,Satokasvi!$I$13)</f>
        <v>190.46985405443186</v>
      </c>
      <c r="CD104" s="27">
        <f ca="1">_xlfn.NORM.INV(RAND(),Satokasvi!$H$13,Satokasvi!$I$13)</f>
        <v>196.10977346438588</v>
      </c>
      <c r="CE104" s="27">
        <f ca="1">_xlfn.NORM.INV(RAND(),Satokasvi!$H$13,Satokasvi!$I$13)</f>
        <v>153.7527299852573</v>
      </c>
      <c r="CF104" s="27">
        <f ca="1">_xlfn.NORM.INV(RAND(),Satokasvi!$H$13,Satokasvi!$I$13)</f>
        <v>275.60449652412422</v>
      </c>
      <c r="CG104" s="27">
        <f ca="1">_xlfn.NORM.INV(RAND(),Satokasvi!$H$13,Satokasvi!$I$13)</f>
        <v>147.78386157999057</v>
      </c>
      <c r="CH104" s="27">
        <f ca="1">_xlfn.NORM.INV(RAND(),Satokasvi!$H$13,Satokasvi!$I$13)</f>
        <v>195.20755135629568</v>
      </c>
      <c r="CI104" s="27">
        <f ca="1">_xlfn.NORM.INV(RAND(),Satokasvi!$H$13,Satokasvi!$I$13)</f>
        <v>194.7950526910966</v>
      </c>
      <c r="CJ104" s="27">
        <f ca="1">_xlfn.NORM.INV(RAND(),Satokasvi!$H$13,Satokasvi!$I$13)</f>
        <v>115.75387146904532</v>
      </c>
      <c r="CK104" s="27">
        <f ca="1">_xlfn.NORM.INV(RAND(),Satokasvi!$H$13,Satokasvi!$I$13)</f>
        <v>173.47916050628533</v>
      </c>
      <c r="CL104" s="27">
        <f ca="1">_xlfn.NORM.INV(RAND(),Satokasvi!$H$13,Satokasvi!$I$13)</f>
        <v>225.45755795998843</v>
      </c>
      <c r="CM104" s="27">
        <f ca="1">_xlfn.NORM.INV(RAND(),Satokasvi!$H$13,Satokasvi!$I$13)</f>
        <v>231.76362846097905</v>
      </c>
      <c r="CN104" s="27">
        <f ca="1">_xlfn.NORM.INV(RAND(),Satokasvi!$H$13,Satokasvi!$I$13)</f>
        <v>262.78572668308408</v>
      </c>
      <c r="CO104" s="27">
        <f ca="1">_xlfn.NORM.INV(RAND(),Satokasvi!$H$13,Satokasvi!$I$13)</f>
        <v>197.10241210499066</v>
      </c>
      <c r="CP104" s="27">
        <f ca="1">_xlfn.NORM.INV(RAND(),Satokasvi!$H$13,Satokasvi!$I$13)</f>
        <v>197.98967826685779</v>
      </c>
      <c r="CQ104" s="27">
        <f ca="1">_xlfn.NORM.INV(RAND(),Satokasvi!$H$13,Satokasvi!$I$13)</f>
        <v>191.6051799507249</v>
      </c>
      <c r="CR104" s="27">
        <f ca="1">_xlfn.NORM.INV(RAND(),Satokasvi!$H$13,Satokasvi!$I$13)</f>
        <v>234.68439918328656</v>
      </c>
      <c r="CS104" s="27">
        <f ca="1">_xlfn.NORM.INV(RAND(),Satokasvi!$H$13,Satokasvi!$I$13)</f>
        <v>199.70251914183916</v>
      </c>
      <c r="CT104" s="27">
        <f ca="1">_xlfn.NORM.INV(RAND(),Satokasvi!$H$13,Satokasvi!$I$13)</f>
        <v>174.72882609823489</v>
      </c>
      <c r="CU104" s="27">
        <f ca="1">_xlfn.NORM.INV(RAND(),Satokasvi!$H$13,Satokasvi!$I$13)</f>
        <v>159.4916347615931</v>
      </c>
      <c r="CV104" s="27">
        <f ca="1">_xlfn.NORM.INV(RAND(),Satokasvi!$H$13,Satokasvi!$I$13)</f>
        <v>153.12484496598714</v>
      </c>
      <c r="CW104" s="27">
        <f ca="1">_xlfn.NORM.INV(RAND(),Satokasvi!$H$13,Satokasvi!$I$13)</f>
        <v>156.56695847015331</v>
      </c>
      <c r="CX104" s="27">
        <f ca="1">_xlfn.NORM.INV(RAND(),Satokasvi!$H$13,Satokasvi!$I$13)</f>
        <v>164.59796059154408</v>
      </c>
      <c r="CY104" s="27">
        <f ca="1">_xlfn.NORM.INV(RAND(),Satokasvi!$H$13,Satokasvi!$I$13)</f>
        <v>128.72538889586843</v>
      </c>
      <c r="CZ104" s="27">
        <f ca="1">_xlfn.NORM.INV(RAND(),Satokasvi!$H$13,Satokasvi!$I$13)</f>
        <v>127.13946528454667</v>
      </c>
      <c r="DB104" s="29">
        <f ca="1">(AB104*(CB104/1000)+(Satokasvi!$E$28-Satokasvi!$E$7))/(1+$C$13)^DB$61</f>
        <v>733.82040848519352</v>
      </c>
      <c r="DC104" s="29">
        <f ca="1">(AC104*(CC104/1000)+(Satokasvi!$E$28-Satokasvi!$E$7))/(1+$C$13)^DC$61</f>
        <v>293.23261203956349</v>
      </c>
      <c r="DD104" s="29">
        <f ca="1">(AD104*(CD104/1000)+(Satokasvi!$E$28-Satokasvi!$E$7))/(1+$C$13)^DD$61</f>
        <v>283.60057315285866</v>
      </c>
      <c r="DE104" s="29">
        <f ca="1">(AE104*(CE104/1000)+(Satokasvi!$E$28-Satokasvi!$E$7))/(1+$C$13)^DE$61</f>
        <v>117.57552043170541</v>
      </c>
      <c r="DF104" s="29">
        <f ca="1">(AF104*(CF104/1000)+(Satokasvi!$E$28-Satokasvi!$E$7))/(1+$C$13)^DF$61</f>
        <v>549.21383589189998</v>
      </c>
      <c r="DG104" s="29">
        <f ca="1">(AG104*(CG104/1000)+(Satokasvi!$E$28-Satokasvi!$E$7))/(1+$C$13)^DG$61</f>
        <v>165.54303094902357</v>
      </c>
      <c r="DH104" s="29">
        <f ca="1">(AH104*(CH104/1000)+(Satokasvi!$E$28-Satokasvi!$E$7))/(1+$C$13)^DH$61</f>
        <v>264.82464416119996</v>
      </c>
      <c r="DI104" s="29">
        <f ca="1">(AI104*(CI104/1000)+(Satokasvi!$E$28-Satokasvi!$E$7))/(1+$C$13)^DI$61</f>
        <v>258.29296808468371</v>
      </c>
      <c r="DJ104" s="29">
        <f ca="1">(AJ104*(CJ104/1000)+(Satokasvi!$E$28-Satokasvi!$E$7))/(1+$C$13)^DJ$61</f>
        <v>29.654606205682843</v>
      </c>
      <c r="DK104" s="29">
        <f ca="1">(AK104*(CK104/1000)+(Satokasvi!$E$28-Satokasvi!$E$7))/(1+$C$13)^DK$61</f>
        <v>199.38458080824716</v>
      </c>
      <c r="DL104" s="29">
        <f ca="1">(AL104*(CL104/1000)+(Satokasvi!$E$28-Satokasvi!$E$7))/(1+$C$13)^DL$61</f>
        <v>302.44827603001738</v>
      </c>
      <c r="DM104" s="29">
        <f ca="1">(AM104*(CM104/1000)+(Satokasvi!$E$28-Satokasvi!$E$7))/(1+$C$13)^DM$61</f>
        <v>351.40373517915123</v>
      </c>
      <c r="DN104" s="29">
        <f ca="1">(AN104*(CN104/1000)+(Satokasvi!$E$28-Satokasvi!$E$7))/(1+$C$13)^DN$61</f>
        <v>406.97676081280264</v>
      </c>
      <c r="DO104" s="29">
        <f ca="1">(AO104*(CO104/1000)+(Satokasvi!$E$28-Satokasvi!$E$7))/(1+$C$13)^DO$61</f>
        <v>235.08330109982589</v>
      </c>
      <c r="DP104" s="29">
        <f ca="1">(AP104*(CP104/1000)+(Satokasvi!$E$28-Satokasvi!$E$7))/(1+$C$13)^DP$61</f>
        <v>-231.71216301021508</v>
      </c>
      <c r="DQ104" s="29">
        <f ca="1">(AQ104*(CQ104/1000)+(Satokasvi!$E$28-Satokasvi!$E$7))/(1+$C$13)^DQ$61</f>
        <v>185.04167382874121</v>
      </c>
      <c r="DR104" s="29">
        <f ca="1">(AR104*(CR104/1000)+(Satokasvi!$E$28-Satokasvi!$E$7))/(1+$C$13)^DR$61</f>
        <v>315.25456849925496</v>
      </c>
      <c r="DS104" s="29">
        <f ca="1">(AS104*(CS104/1000)+(Satokasvi!$E$28-Satokasvi!$E$7))/(1+$C$13)^DS$61</f>
        <v>203.36680596562888</v>
      </c>
      <c r="DT104" s="29">
        <f ca="1">(AT104*(CT104/1000)+(Satokasvi!$E$28-Satokasvi!$E$7))/(1+$C$13)^DT$61</f>
        <v>145.54447245351454</v>
      </c>
      <c r="DU104" s="29">
        <f ca="1">(AU104*(CU104/1000)+(Satokasvi!$E$28-Satokasvi!$E$7))/(1+$C$13)^DU$61</f>
        <v>104.66280025627606</v>
      </c>
      <c r="DV104" s="29">
        <f ca="1">(AV104*(CV104/1000)+(Satokasvi!$E$28-Satokasvi!$E$7))/(1+$C$13)^DV$61</f>
        <v>96.591717330209022</v>
      </c>
      <c r="DW104" s="29">
        <f ca="1">(AW104*(CW104/1000)+(Satokasvi!$E$28-Satokasvi!$E$7))/(1+$C$13)^DW$61</f>
        <v>71.139494756161398</v>
      </c>
      <c r="DX104" s="29">
        <f ca="1">(AX104*(CX104/1000)+(Satokasvi!$E$28-Satokasvi!$E$7))/(1+$C$13)^DX$61</f>
        <v>101.49634953629204</v>
      </c>
      <c r="DY104" s="29">
        <f ca="1">(AY104*(CY104/1000)+(Satokasvi!$E$28-Satokasvi!$E$7))/(1+$C$13)^DY$61</f>
        <v>43.829449239038524</v>
      </c>
      <c r="DZ104" s="29">
        <f ca="1">(AZ104*(CZ104/1000)+(Satokasvi!$E$28-Satokasvi!$E$7))/(1+$C$13)^DZ$61</f>
        <v>58.469293084730836</v>
      </c>
      <c r="EB104" s="29">
        <f ca="1">IF(C$11="x",Toimenpiteet!$E$115,BB104*(CB104/1000)+(Satokasvi!$E$28-Satokasvi!$E$7)+IF(C$8="x",Toimenpiteet!$E$29,0)+IF(C$9="x",Toimenpiteet!$E$60,0)+IF(C$10="x",Toimenpiteet!$E$88,0))/(1+$C$13)^EB$61</f>
        <v>564.90297421082323</v>
      </c>
      <c r="EC104" s="29">
        <f ca="1">IF(D$11="x",Toimenpiteet!$E$115,BC104*(CC104/1000)+(Satokasvi!$E$28-Satokasvi!$E$7)+IF(D$8="x",Toimenpiteet!$E$29,0)+IF(D$9="x",Toimenpiteet!$E$60,0)+IF(D$10="x",Toimenpiteet!$E$88,0))/(1+$C$13)^EC$61</f>
        <v>247.69517981013601</v>
      </c>
      <c r="ED104" s="29">
        <f ca="1">IF(E$11="x",Toimenpiteet!$E$115,BD104*(CD104/1000)+(Satokasvi!$E$28-Satokasvi!$E$7)+IF(E$8="x",Toimenpiteet!$E$29,0)+IF(E$9="x",Toimenpiteet!$E$60,0)+IF(E$10="x",Toimenpiteet!$E$88,0))/(1+$C$13)^ED$61</f>
        <v>242.7784252906981</v>
      </c>
      <c r="EE104" s="29">
        <f ca="1">IF(F$11="x",Toimenpiteet!$E$115,BE104*(CE104/1000)+(Satokasvi!$E$28-Satokasvi!$E$7)+IF(F$8="x",Toimenpiteet!$E$29,0)+IF(F$9="x",Toimenpiteet!$E$60,0)+IF(F$10="x",Toimenpiteet!$E$88,0))/(1+$C$13)^EE$61</f>
        <v>121.94024797483029</v>
      </c>
      <c r="EF104" s="29">
        <f ca="1">IF(G$11="x",Toimenpiteet!$E$115,BF104*(CF104/1000)+(Satokasvi!$E$28-Satokasvi!$E$7)+IF(G$8="x",Toimenpiteet!$E$29,0)+IF(G$9="x",Toimenpiteet!$E$60,0)+IF(G$10="x",Toimenpiteet!$E$88,0))/(1+$C$13)^EF$61</f>
        <v>444.74220841592444</v>
      </c>
      <c r="EG104" s="29">
        <f ca="1">IF(H$11="x",Toimenpiteet!$E$115,BG104*(CG104/1000)+(Satokasvi!$E$28-Satokasvi!$E$7)+IF(H$8="x",Toimenpiteet!$E$29,0)+IF(H$9="x",Toimenpiteet!$E$60,0)+IF(H$10="x",Toimenpiteet!$E$88,0))/(1+$C$13)^EG$61</f>
        <v>157.79767434212556</v>
      </c>
      <c r="EH104" s="29">
        <f ca="1">IF(I$11="x",Toimenpiteet!$E$115,BH104*(CH104/1000)+(Satokasvi!$E$28-Satokasvi!$E$7)+IF(I$8="x",Toimenpiteet!$E$29,0)+IF(I$9="x",Toimenpiteet!$E$60,0)+IF(I$10="x",Toimenpiteet!$E$88,0))/(1+$C$13)^EH$61</f>
        <v>230.77937111913306</v>
      </c>
      <c r="EI104" s="29">
        <f ca="1">IF(J$11="x",Toimenpiteet!$E$115,BI104*(CI104/1000)+(Satokasvi!$E$28-Satokasvi!$E$7)+IF(J$8="x",Toimenpiteet!$E$29,0)+IF(J$9="x",Toimenpiteet!$E$60,0)+IF(J$10="x",Toimenpiteet!$E$88,0))/(1+$C$13)^EI$61</f>
        <v>224.93821718583931</v>
      </c>
      <c r="EJ104" s="29">
        <f ca="1">IF(K$11="x",Toimenpiteet!$E$115,BJ104*(CJ104/1000)+(Satokasvi!$E$28-Satokasvi!$E$7)+IF(K$8="x",Toimenpiteet!$E$29,0)+IF(K$9="x",Toimenpiteet!$E$60,0)+IF(K$10="x",Toimenpiteet!$E$88,0))/(1+$C$13)^EJ$61</f>
        <v>53.61152261159426</v>
      </c>
      <c r="EK104" s="29">
        <f ca="1">IF(L$11="x",Toimenpiteet!$E$115,BK104*(CK104/1000)+(Satokasvi!$E$28-Satokasvi!$E$7)+IF(L$8="x",Toimenpiteet!$E$29,0)+IF(L$9="x",Toimenpiteet!$E$60,0)+IF(L$10="x",Toimenpiteet!$E$88,0))/(1+$C$13)^EK$61</f>
        <v>179.17644793589739</v>
      </c>
      <c r="EL104" s="29">
        <f ca="1">IF(M$11="x",Toimenpiteet!$E$115,BL104*(CL104/1000)+(Satokasvi!$E$28-Satokasvi!$E$7)+IF(M$8="x",Toimenpiteet!$E$29,0)+IF(M$9="x",Toimenpiteet!$E$60,0)+IF(M$10="x",Toimenpiteet!$E$88,0))/(1+$C$13)^EL$61</f>
        <v>255.08839541173566</v>
      </c>
      <c r="EM104" s="29">
        <f ca="1">IF(N$11="x",Toimenpiteet!$E$115,BM104*(CM104/1000)+(Satokasvi!$E$28-Satokasvi!$E$7)+IF(N$8="x",Toimenpiteet!$E$29,0)+IF(N$9="x",Toimenpiteet!$E$60,0)+IF(N$10="x",Toimenpiteet!$E$88,0))/(1+$C$13)^EM$61</f>
        <v>290.70484026537395</v>
      </c>
      <c r="EN104" s="29">
        <f ca="1">IF(O$11="x",Toimenpiteet!$E$115,BN104*(CN104/1000)+(Satokasvi!$E$28-Satokasvi!$E$7)+IF(O$8="x",Toimenpiteet!$E$29,0)+IF(O$9="x",Toimenpiteet!$E$60,0)+IF(O$10="x",Toimenpiteet!$E$88,0))/(1+$C$13)^EN$61</f>
        <v>331.27789459446808</v>
      </c>
      <c r="EO104" s="29">
        <f ca="1">IF(P$11="x",Toimenpiteet!$E$115,BO104*(CO104/1000)+(Satokasvi!$E$28-Satokasvi!$E$7)+IF(P$8="x",Toimenpiteet!$E$29,0)+IF(P$9="x",Toimenpiteet!$E$60,0)+IF(P$10="x",Toimenpiteet!$E$88,0))/(1+$C$13)^EO$61</f>
        <v>202.36738902499559</v>
      </c>
      <c r="EP104" s="29">
        <f ca="1">IF(Q$11="x",Toimenpiteet!$E$115,BP104*(CP104/1000)+(Satokasvi!$E$28-Satokasvi!$E$7)+IF(Q$8="x",Toimenpiteet!$E$29,0)+IF(Q$9="x",Toimenpiteet!$E$60,0)+IF(Q$10="x",Toimenpiteet!$E$88,0))/(1+$C$13)^EP$61</f>
        <v>-146.28033781171195</v>
      </c>
      <c r="EQ104" s="29">
        <f ca="1">IF(R$11="x",Toimenpiteet!$E$115,BQ104*(CQ104/1000)+(Satokasvi!$E$28-Satokasvi!$E$7)+IF(R$8="x",Toimenpiteet!$E$29,0)+IF(R$9="x",Toimenpiteet!$E$60,0)+IF(R$10="x",Toimenpiteet!$E$88,0))/(1+$C$13)^EQ$61</f>
        <v>163.51593501047924</v>
      </c>
      <c r="ER104" s="29">
        <f ca="1">IF(S$11="x",Toimenpiteet!$E$115,BR104*(CR104/1000)+(Satokasvi!$E$28-Satokasvi!$E$7)+IF(S$8="x",Toimenpiteet!$E$29,0)+IF(S$9="x",Toimenpiteet!$E$60,0)+IF(S$10="x",Toimenpiteet!$E$88,0))/(1+$C$13)^ER$61</f>
        <v>259.80428665273348</v>
      </c>
      <c r="ES104" s="29">
        <f ca="1">IF(T$11="x",Toimenpiteet!$E$115,BS104*(CS104/1000)+(Satokasvi!$E$28-Satokasvi!$E$7)+IF(T$8="x",Toimenpiteet!$E$29,0)+IF(T$9="x",Toimenpiteet!$E$60,0)+IF(T$10="x",Toimenpiteet!$E$88,0))/(1+$C$13)^ES$61</f>
        <v>175.70096536586689</v>
      </c>
      <c r="ET104" s="29">
        <f ca="1">IF(U$11="x",Toimenpiteet!$E$115,BT104*(CT104/1000)+(Satokasvi!$E$28-Satokasvi!$E$7)+IF(U$8="x",Toimenpiteet!$E$29,0)+IF(U$9="x",Toimenpiteet!$E$60,0)+IF(U$10="x",Toimenpiteet!$E$88,0))/(1+$C$13)^ET$61</f>
        <v>131.90830549399033</v>
      </c>
      <c r="EU104" s="29">
        <f ca="1">IF(V$11="x",Toimenpiteet!$E$115,BU104*(CU104/1000)+(Satokasvi!$E$28-Satokasvi!$E$7)+IF(V$8="x",Toimenpiteet!$E$29,0)+IF(V$9="x",Toimenpiteet!$E$60,0)+IF(V$10="x",Toimenpiteet!$E$88,0))/(1+$C$13)^EU$61</f>
        <v>100.7603154710073</v>
      </c>
      <c r="EV104" s="29">
        <f ca="1">IF(W$11="x",Toimenpiteet!$E$115,BV104*(CV104/1000)+(Satokasvi!$E$28-Satokasvi!$E$7)+IF(W$8="x",Toimenpiteet!$E$29,0)+IF(W$9="x",Toimenpiteet!$E$60,0)+IF(W$10="x",Toimenpiteet!$E$88,0))/(1+$C$13)^EV$61</f>
        <v>94.082668841879851</v>
      </c>
      <c r="EW104" s="29">
        <f ca="1">IF(X$11="x",Toimenpiteet!$E$115,BW104*(CW104/1000)+(Satokasvi!$E$28-Satokasvi!$E$7)+IF(X$8="x",Toimenpiteet!$E$29,0)+IF(X$9="x",Toimenpiteet!$E$60,0)+IF(X$10="x",Toimenpiteet!$E$88,0))/(1+$C$13)^EW$61</f>
        <v>74.471909829580895</v>
      </c>
      <c r="EX104" s="29">
        <f ca="1">IF(Y$11="x",Toimenpiteet!$E$115,BX104*(CX104/1000)+(Satokasvi!$E$28-Satokasvi!$E$7)+IF(Y$8="x",Toimenpiteet!$E$29,0)+IF(Y$9="x",Toimenpiteet!$E$60,0)+IF(Y$10="x",Toimenpiteet!$E$88,0))/(1+$C$13)^EX$61</f>
        <v>96.468825632978252</v>
      </c>
      <c r="EY104" s="29">
        <f ca="1">IF(Z$11="x",Toimenpiteet!$E$115,BY104*(CY104/1000)+(Satokasvi!$E$28-Satokasvi!$E$7)+IF(Z$8="x",Toimenpiteet!$E$29,0)+IF(Z$9="x",Toimenpiteet!$E$60,0)+IF(Z$10="x",Toimenpiteet!$E$88,0))/(1+$C$13)^EY$61</f>
        <v>52.888643396750396</v>
      </c>
      <c r="EZ104" s="29">
        <f ca="1">IF(AA$11="x",Toimenpiteet!$E$115,BZ104*(CZ104/1000)+(Satokasvi!$E$28-Satokasvi!$E$7)+IF(AA$8="x",Toimenpiteet!$E$29,0)+IF(AA$9="x",Toimenpiteet!$E$60,0)+IF(AA$10="x",Toimenpiteet!$E$88,0))/(1+$C$13)^EZ$61</f>
        <v>63.209120919186908</v>
      </c>
      <c r="FA104" s="29"/>
      <c r="FB104" s="29">
        <f t="shared" ca="1" si="48"/>
        <v>733.82040848519352</v>
      </c>
      <c r="FC104" s="29">
        <f t="shared" ca="1" si="49"/>
        <v>1027.0530205247569</v>
      </c>
      <c r="FD104" s="29">
        <f t="shared" ca="1" si="50"/>
        <v>1310.6535936776156</v>
      </c>
      <c r="FE104" s="29">
        <f t="shared" ca="1" si="51"/>
        <v>1428.229114109321</v>
      </c>
      <c r="FF104" s="29">
        <f t="shared" ca="1" si="52"/>
        <v>1977.4429500012211</v>
      </c>
      <c r="FG104" s="29">
        <f t="shared" ca="1" si="53"/>
        <v>2142.9859809502445</v>
      </c>
      <c r="FH104" s="29">
        <f t="shared" ca="1" si="54"/>
        <v>2407.8106251114446</v>
      </c>
      <c r="FI104" s="29">
        <f t="shared" ca="1" si="55"/>
        <v>2666.1035931961283</v>
      </c>
      <c r="FJ104" s="29">
        <f t="shared" ca="1" si="56"/>
        <v>2695.758199401811</v>
      </c>
      <c r="FK104" s="29">
        <f t="shared" ca="1" si="57"/>
        <v>2895.1427802100579</v>
      </c>
      <c r="FL104" s="29">
        <f t="shared" ca="1" si="58"/>
        <v>3197.5910562400754</v>
      </c>
      <c r="FM104" s="29">
        <f t="shared" ca="1" si="59"/>
        <v>3548.9947914192267</v>
      </c>
      <c r="FN104" s="29">
        <f t="shared" ca="1" si="60"/>
        <v>3955.9715522320294</v>
      </c>
      <c r="FO104" s="29">
        <f t="shared" ca="1" si="61"/>
        <v>4191.0548533318552</v>
      </c>
      <c r="FP104" s="29">
        <f t="shared" ca="1" si="62"/>
        <v>3959.34269032164</v>
      </c>
      <c r="FQ104" s="29">
        <f t="shared" ca="1" si="63"/>
        <v>4144.3843641503809</v>
      </c>
      <c r="FR104" s="29">
        <f t="shared" ca="1" si="64"/>
        <v>4459.6389326496355</v>
      </c>
      <c r="FS104" s="29">
        <f t="shared" ca="1" si="65"/>
        <v>4663.0057386152648</v>
      </c>
      <c r="FT104" s="29">
        <f t="shared" ca="1" si="66"/>
        <v>4808.5502110687794</v>
      </c>
      <c r="FU104" s="29">
        <f t="shared" ca="1" si="67"/>
        <v>4913.213011325055</v>
      </c>
      <c r="FV104" s="29">
        <f t="shared" ca="1" si="68"/>
        <v>5009.8047286552637</v>
      </c>
      <c r="FW104" s="29">
        <f t="shared" ca="1" si="69"/>
        <v>5080.9442234114249</v>
      </c>
      <c r="FX104" s="29">
        <f t="shared" ca="1" si="70"/>
        <v>5182.4405729477166</v>
      </c>
      <c r="FY104" s="29">
        <f t="shared" ca="1" si="71"/>
        <v>5226.2700221867553</v>
      </c>
      <c r="FZ104" s="29">
        <f t="shared" ca="1" si="72"/>
        <v>5284.7393152714858</v>
      </c>
      <c r="GA104" s="29"/>
      <c r="GB104" s="29">
        <f t="shared" ca="1" si="73"/>
        <v>564.90297421082323</v>
      </c>
      <c r="GC104" s="29">
        <f t="shared" ca="1" si="74"/>
        <v>812.59815402095921</v>
      </c>
      <c r="GD104" s="29">
        <f t="shared" ca="1" si="23"/>
        <v>1055.3765793116572</v>
      </c>
      <c r="GE104" s="29">
        <f t="shared" ca="1" si="24"/>
        <v>1177.3168272864875</v>
      </c>
      <c r="GF104" s="29">
        <f t="shared" ca="1" si="25"/>
        <v>1622.0590357024121</v>
      </c>
      <c r="GG104" s="29">
        <f t="shared" ca="1" si="26"/>
        <v>1779.8567100445375</v>
      </c>
      <c r="GH104" s="29">
        <f t="shared" ca="1" si="27"/>
        <v>2010.6360811636705</v>
      </c>
      <c r="GI104" s="29">
        <f t="shared" ca="1" si="28"/>
        <v>2235.5742983495097</v>
      </c>
      <c r="GJ104" s="29">
        <f t="shared" ca="1" si="29"/>
        <v>2289.1858209611041</v>
      </c>
      <c r="GK104" s="29">
        <f t="shared" ca="1" si="30"/>
        <v>2468.3622688970017</v>
      </c>
      <c r="GL104" s="29">
        <f t="shared" ca="1" si="31"/>
        <v>2723.4506643087375</v>
      </c>
      <c r="GM104" s="29">
        <f t="shared" ca="1" si="32"/>
        <v>3014.1555045741115</v>
      </c>
      <c r="GN104" s="29">
        <f t="shared" ca="1" si="33"/>
        <v>3345.4333991685799</v>
      </c>
      <c r="GO104" s="29">
        <f t="shared" ca="1" si="34"/>
        <v>3547.8007881935755</v>
      </c>
      <c r="GP104" s="29">
        <f t="shared" ca="1" si="35"/>
        <v>3401.5204503818636</v>
      </c>
      <c r="GQ104" s="29">
        <f t="shared" ca="1" si="36"/>
        <v>3565.0363853923427</v>
      </c>
      <c r="GR104" s="29">
        <f t="shared" ca="1" si="37"/>
        <v>3824.8406720450762</v>
      </c>
      <c r="GS104" s="29">
        <f t="shared" ca="1" si="38"/>
        <v>4000.5416374109432</v>
      </c>
      <c r="GT104" s="29">
        <f t="shared" ca="1" si="39"/>
        <v>4132.4499429049338</v>
      </c>
      <c r="GU104" s="29">
        <f t="shared" ca="1" si="40"/>
        <v>4233.2102583759415</v>
      </c>
      <c r="GV104" s="29">
        <f t="shared" ca="1" si="41"/>
        <v>4327.2929272178217</v>
      </c>
      <c r="GW104" s="29">
        <f t="shared" ca="1" si="42"/>
        <v>4401.7648370474026</v>
      </c>
      <c r="GX104" s="29">
        <f t="shared" ca="1" si="43"/>
        <v>4498.2336626803808</v>
      </c>
      <c r="GY104" s="29">
        <f t="shared" ca="1" si="44"/>
        <v>4551.1223060771308</v>
      </c>
      <c r="GZ104" s="29">
        <f t="shared" ca="1" si="45"/>
        <v>4614.3314269963175</v>
      </c>
      <c r="HA104" s="29"/>
      <c r="HB104" s="29">
        <f t="shared" ca="1" si="76"/>
        <v>2895.1427802100579</v>
      </c>
      <c r="HC104" s="29">
        <f t="shared" ca="1" si="75"/>
        <v>2468.3622688970017</v>
      </c>
      <c r="HD104" s="5"/>
      <c r="HE104" s="29">
        <f t="shared" si="86"/>
        <v>-0.27777777777777779</v>
      </c>
      <c r="HF104" s="29">
        <f>$HF$71</f>
        <v>-1.1111111111111103E-2</v>
      </c>
      <c r="HG104" s="14">
        <f>IF(C$11="x",0,Satokasvi!$H$6*(1+$HE104)*(1+_xlfn.XLOOKUP($HF104,$HF$67:$HF$76,HG$67:HG$76)))</f>
        <v>2524.9691358024693</v>
      </c>
      <c r="HH104" s="27">
        <f>IF(D$11="x",0,Satokasvi!$H$6*(1+$HE104)*(1+_xlfn.XLOOKUP($HF104,$HF$67:$HF$76,HH$67:HH$76)))</f>
        <v>2522.1604938271607</v>
      </c>
      <c r="HI104" s="27">
        <f>IF(E$11="x",0,Satokasvi!$H$6*(1+$HE104)*(1+_xlfn.XLOOKUP($HF104,$HF$67:$HF$76,HI$67:HI$76)))</f>
        <v>2519.3518518518522</v>
      </c>
      <c r="HJ104" s="27">
        <f>IF(F$11="x",0,Satokasvi!$H$6*(1+$HE104)*(1+_xlfn.XLOOKUP($HF104,$HF$67:$HF$76,HJ$67:HJ$76)))</f>
        <v>2516.5432098765432</v>
      </c>
      <c r="HK104" s="27">
        <f>IF(G$11="x",0,Satokasvi!$H$6*(1+$HE104)*(1+_xlfn.XLOOKUP($HF104,$HF$67:$HF$76,HK$67:HK$76)))</f>
        <v>2513.7345679012346</v>
      </c>
      <c r="HL104" s="27">
        <f>IF(H$11="x",0,Satokasvi!$H$6*(1+$HE104)*(1+_xlfn.XLOOKUP($HF104,$HF$67:$HF$76,HL$67:HL$76)))</f>
        <v>2510.9259259259261</v>
      </c>
      <c r="HM104" s="27">
        <f>IF(I$11="x",0,Satokasvi!$H$6*(1+$HE104)*(1+_xlfn.XLOOKUP($HF104,$HF$67:$HF$76,HM$67:HM$76)))</f>
        <v>2508.1172839506175</v>
      </c>
      <c r="HN104" s="27">
        <f>IF(J$11="x",0,Satokasvi!$H$6*(1+$HE104)*(1+_xlfn.XLOOKUP($HF104,$HF$67:$HF$76,HN$67:HN$76)))</f>
        <v>2505.308641975309</v>
      </c>
      <c r="HO104" s="27">
        <f>IF(K$11="x",0,Satokasvi!$H$6*(1+$HE104)*(1+_xlfn.XLOOKUP($HF104,$HF$67:$HF$76,HO$67:HO$76)))</f>
        <v>2502.5</v>
      </c>
      <c r="HP104" s="27">
        <f>IF(L$11="x",0,Satokasvi!$H$6*(1+$HE104)*(1+_xlfn.XLOOKUP($HF104,$HF$67:$HF$76,HP$67:HP$76)))</f>
        <v>2499.6913580246915</v>
      </c>
      <c r="HQ104" s="27">
        <f>IF(M$11="x",0,Satokasvi!$H$6*(1+$HE104)*(1+_xlfn.XLOOKUP($HF104,$HF$67:$HF$76,HQ$67:HQ$76)))</f>
        <v>2499.6913580246915</v>
      </c>
      <c r="HR104" s="27">
        <f>IF(N$11="x",0,Satokasvi!$H$6*(1+$HE104)*(1+_xlfn.XLOOKUP($HF104,$HF$67:$HF$76,HR$67:HR$76)))</f>
        <v>2499.6913580246915</v>
      </c>
      <c r="HS104" s="27">
        <f>IF(O$11="x",0,Satokasvi!$H$6*(1+$HE104)*(1+_xlfn.XLOOKUP($HF104,$HF$67:$HF$76,HS$67:HS$76)))</f>
        <v>2499.6913580246915</v>
      </c>
      <c r="HT104" s="27">
        <f>IF(P$11="x",0,Satokasvi!$H$6*(1+$HE104)*(1+_xlfn.XLOOKUP($HF104,$HF$67:$HF$76,HT$67:HT$76)))</f>
        <v>2499.6913580246915</v>
      </c>
      <c r="HU104" s="27">
        <f>IF(Q$11="x",0,Satokasvi!$H$6*(1+$HE104)*(1+_xlfn.XLOOKUP($HF104,$HF$67:$HF$76,HU$67:HU$76)))</f>
        <v>2499.6913580246915</v>
      </c>
      <c r="HV104" s="27">
        <f>IF(R$11="x",0,Satokasvi!$H$6*(1+$HE104)*(1+_xlfn.XLOOKUP($HF104,$HF$67:$HF$76,HV$67:HV$76)))</f>
        <v>2499.6913580246915</v>
      </c>
      <c r="HW104" s="27">
        <f>IF(S$11="x",0,Satokasvi!$H$6*(1+$HE104)*(1+_xlfn.XLOOKUP($HF104,$HF$67:$HF$76,HW$67:HW$76)))</f>
        <v>2499.6913580246915</v>
      </c>
      <c r="HX104" s="27">
        <f>IF(T$11="x",0,Satokasvi!$H$6*(1+$HE104)*(1+_xlfn.XLOOKUP($HF104,$HF$67:$HF$76,HX$67:HX$76)))</f>
        <v>2499.6913580246915</v>
      </c>
      <c r="HY104" s="27">
        <f>IF(U$11="x",0,Satokasvi!$H$6*(1+$HE104)*(1+_xlfn.XLOOKUP($HF104,$HF$67:$HF$76,HY$67:HY$76)))</f>
        <v>2499.6913580246915</v>
      </c>
      <c r="HZ104" s="27">
        <f>IF(V$11="x",0,Satokasvi!$H$6*(1+$HE104)*(1+_xlfn.XLOOKUP($HF104,$HF$67:$HF$76,HZ$67:HZ$76)))</f>
        <v>2499.6913580246915</v>
      </c>
      <c r="IA104" s="27">
        <f>IF(W$11="x",0,Satokasvi!$H$6*(1+$HE104)*(1+_xlfn.XLOOKUP($HF104,$HF$67:$HF$76,IA$67:IA$76)))</f>
        <v>2499.6913580246915</v>
      </c>
      <c r="IB104" s="27">
        <f>IF(X$11="x",0,Satokasvi!$H$6*(1+$HE104)*(1+_xlfn.XLOOKUP($HF104,$HF$67:$HF$76,IB$67:IB$76)))</f>
        <v>2499.6913580246915</v>
      </c>
      <c r="IC104" s="27">
        <f>IF(Y$11="x",0,Satokasvi!$H$6*(1+$HE104)*(1+_xlfn.XLOOKUP($HF104,$HF$67:$HF$76,IC$67:IC$76)))</f>
        <v>2499.6913580246915</v>
      </c>
      <c r="ID104" s="27">
        <f>IF(Z$11="x",0,Satokasvi!$H$6*(1+$HE104)*(1+_xlfn.XLOOKUP($HF104,$HF$67:$HF$76,ID$67:ID$76)))</f>
        <v>2499.6913580246915</v>
      </c>
      <c r="IE104" s="27">
        <f>IF(AA$11="x",0,Satokasvi!$H$6*(1+$HE104)*(1+_xlfn.XLOOKUP($HF104,$HF$67:$HF$76,IE$67:IE$76)))</f>
        <v>2499.6913580246915</v>
      </c>
    </row>
    <row r="105" spans="2:239">
      <c r="B105" s="11">
        <f t="shared" ca="1" si="85"/>
        <v>0.67797119979612896</v>
      </c>
      <c r="C105" s="11">
        <f t="shared" ca="1" si="85"/>
        <v>0.97341109191707353</v>
      </c>
      <c r="D105" s="11">
        <f t="shared" ca="1" si="85"/>
        <v>0.77979280313245325</v>
      </c>
      <c r="E105" s="11">
        <f t="shared" ca="1" si="85"/>
        <v>0.56185193387608312</v>
      </c>
      <c r="F105" s="11">
        <f t="shared" ca="1" si="85"/>
        <v>0.43105426528390278</v>
      </c>
      <c r="G105" s="11">
        <f t="shared" ca="1" si="85"/>
        <v>0.79511673944905747</v>
      </c>
      <c r="H105" s="11">
        <f t="shared" ca="1" si="85"/>
        <v>0.4544562890892605</v>
      </c>
      <c r="I105" s="11">
        <f t="shared" ca="1" si="85"/>
        <v>0.38970551431565348</v>
      </c>
      <c r="J105" s="11">
        <f t="shared" ca="1" si="85"/>
        <v>0.85750213897341976</v>
      </c>
      <c r="K105" s="11">
        <f t="shared" ca="1" si="85"/>
        <v>0.86467504121350958</v>
      </c>
      <c r="L105" s="11">
        <f t="shared" ca="1" si="85"/>
        <v>0.72619693327890045</v>
      </c>
      <c r="M105" s="11">
        <f t="shared" ca="1" si="85"/>
        <v>0.54729483379245447</v>
      </c>
      <c r="N105" s="11">
        <f t="shared" ca="1" si="85"/>
        <v>0.17784008214477798</v>
      </c>
      <c r="O105" s="11">
        <f t="shared" ca="1" si="85"/>
        <v>0.71724975900478372</v>
      </c>
      <c r="P105" s="11">
        <f t="shared" ca="1" si="85"/>
        <v>0.41466073374000811</v>
      </c>
      <c r="Q105" s="11">
        <f t="shared" ca="1" si="85"/>
        <v>0.96777881369940444</v>
      </c>
      <c r="R105" s="11">
        <f t="shared" ca="1" si="84"/>
        <v>0.9940536400678851</v>
      </c>
      <c r="S105" s="11">
        <f t="shared" ca="1" si="84"/>
        <v>3.7576563736567592E-2</v>
      </c>
      <c r="T105" s="11">
        <f t="shared" ca="1" si="80"/>
        <v>0.93411193720564301</v>
      </c>
      <c r="U105" s="11">
        <f t="shared" ca="1" si="80"/>
        <v>0.86922977442160387</v>
      </c>
      <c r="V105" s="11">
        <f t="shared" ca="1" si="80"/>
        <v>0.86688666210717713</v>
      </c>
      <c r="W105" s="11">
        <f t="shared" ca="1" si="80"/>
        <v>0.41790447274621834</v>
      </c>
      <c r="X105" s="11">
        <f t="shared" ca="1" si="80"/>
        <v>7.2626898409804741E-2</v>
      </c>
      <c r="Y105" s="11">
        <f t="shared" ca="1" si="80"/>
        <v>0.70746343982123117</v>
      </c>
      <c r="Z105" s="11">
        <f t="shared" ca="1" si="80"/>
        <v>0.79361379817974576</v>
      </c>
      <c r="AB105" s="5">
        <f ca="1">_xlfn.NORM.INV(B105,Satokasvi!$H$8,Satokasvi!$I$8)*_xlfn.BINOM.INV(1,(1-Satokasvi!$H$15),B105)</f>
        <v>3615.5082692757505</v>
      </c>
      <c r="AC105" s="5">
        <f ca="1">_xlfn.NORM.INV(C105,Satokasvi!$H$8,Satokasvi!$I$8)*_xlfn.BINOM.INV(1,(1-Satokasvi!$H$15),C105)</f>
        <v>3983.3685341523383</v>
      </c>
      <c r="AD105" s="5">
        <f ca="1">_xlfn.NORM.INV(D105,Satokasvi!$H$8,Satokasvi!$I$8)*_xlfn.BINOM.INV(1,(1-Satokasvi!$H$15),D105)</f>
        <v>3692.8734087369749</v>
      </c>
      <c r="AE105" s="5">
        <f ca="1">_xlfn.NORM.INV(E105,Satokasvi!$H$8,Satokasvi!$I$8)*_xlfn.BINOM.INV(1,(1-Satokasvi!$H$15),E105)</f>
        <v>3538.9165527186246</v>
      </c>
      <c r="AF105" s="5">
        <f ca="1">_xlfn.NORM.INV(F105,Satokasvi!$H$8,Satokasvi!$I$8)*_xlfn.BINOM.INV(1,(1-Satokasvi!$H$15),F105)</f>
        <v>3456.5773198509769</v>
      </c>
      <c r="AG105" s="5">
        <f ca="1">_xlfn.NORM.INV(G105,Satokasvi!$H$8,Satokasvi!$I$8)*_xlfn.BINOM.INV(1,(1-Satokasvi!$H$15),G105)</f>
        <v>3706.07614314988</v>
      </c>
      <c r="AH105" s="5">
        <f ca="1">_xlfn.NORM.INV(H105,Satokasvi!$H$8,Satokasvi!$I$8)*_xlfn.BINOM.INV(1,(1-Satokasvi!$H$15),H105)</f>
        <v>3471.3974340788859</v>
      </c>
      <c r="AI105" s="5">
        <f ca="1">_xlfn.NORM.INV(I105,Satokasvi!$H$8,Satokasvi!$I$8)*_xlfn.BINOM.INV(1,(1-Satokasvi!$H$15),I105)</f>
        <v>3429.9783381213547</v>
      </c>
      <c r="AJ105" s="5">
        <f ca="1">_xlfn.NORM.INV(J105,Satokasvi!$H$8,Satokasvi!$I$8)*_xlfn.BINOM.INV(1,(1-Satokasvi!$H$15),J105)</f>
        <v>3767.2910306204908</v>
      </c>
      <c r="AK105" s="5">
        <f ca="1">_xlfn.NORM.INV(K105,Satokasvi!$H$8,Satokasvi!$I$8)*_xlfn.BINOM.INV(1,(1-Satokasvi!$H$15),K105)</f>
        <v>3775.3917752699813</v>
      </c>
      <c r="AL105" s="5">
        <f ca="1">_xlfn.NORM.INV(L105,Satokasvi!$H$8,Satokasvi!$I$8)*_xlfn.BINOM.INV(1,(1-Satokasvi!$H$15),L105)</f>
        <v>3650.3377853942011</v>
      </c>
      <c r="AM105" s="5">
        <f ca="1">_xlfn.NORM.INV(M105,Satokasvi!$H$8,Satokasvi!$I$8)*_xlfn.BINOM.INV(1,(1-Satokasvi!$H$15),M105)</f>
        <v>3529.707407889553</v>
      </c>
      <c r="AN105" s="5">
        <f ca="1">_xlfn.NORM.INV(N105,Satokasvi!$H$8,Satokasvi!$I$8)*_xlfn.BINOM.INV(1,(1-Satokasvi!$H$15),N105)</f>
        <v>3269.0930642307799</v>
      </c>
      <c r="AO105" s="5">
        <f ca="1">_xlfn.NORM.INV(O105,Satokasvi!$H$8,Satokasvi!$I$8)*_xlfn.BINOM.INV(1,(1-Satokasvi!$H$15),O105)</f>
        <v>3643.6726810094915</v>
      </c>
      <c r="AP105" s="5">
        <f ca="1">_xlfn.NORM.INV(P105,Satokasvi!$H$8,Satokasvi!$I$8)*_xlfn.BINOM.INV(1,(1-Satokasvi!$H$15),P105)</f>
        <v>3446.1070269690372</v>
      </c>
      <c r="AQ105" s="5">
        <f ca="1">_xlfn.NORM.INV(Q105,Satokasvi!$H$8,Satokasvi!$I$8)*_xlfn.BINOM.INV(1,(1-Satokasvi!$H$15),Q105)</f>
        <v>3962.2767347836066</v>
      </c>
      <c r="AR105" s="5">
        <f ca="1">_xlfn.NORM.INV(R105,Satokasvi!$H$8,Satokasvi!$I$8)*_xlfn.BINOM.INV(1,(1-Satokasvi!$H$15),R105)</f>
        <v>4128.8279165531603</v>
      </c>
      <c r="AS105" s="5">
        <f ca="1">_xlfn.NORM.INV(S105,Satokasvi!$H$8,Satokasvi!$I$8)*_xlfn.BINOM.INV(1,(1-Satokasvi!$H$15),S105)</f>
        <v>0</v>
      </c>
      <c r="AT105" s="5">
        <f ca="1">_xlfn.NORM.INV(T105,Satokasvi!$H$8,Satokasvi!$I$8)*_xlfn.BINOM.INV(1,(1-Satokasvi!$H$15),T105)</f>
        <v>3876.7836831684426</v>
      </c>
      <c r="AU105" s="5">
        <f ca="1">_xlfn.NORM.INV(U105,Satokasvi!$H$8,Satokasvi!$I$8)*_xlfn.BINOM.INV(1,(1-Satokasvi!$H$15),U105)</f>
        <v>3780.6894036921185</v>
      </c>
      <c r="AV105" s="5">
        <f ca="1">_xlfn.NORM.INV(V105,Satokasvi!$H$8,Satokasvi!$I$8)*_xlfn.BINOM.INV(1,(1-Satokasvi!$H$15),V105)</f>
        <v>3777.9485328067831</v>
      </c>
      <c r="AW105" s="5">
        <f ca="1">_xlfn.NORM.INV(W105,Satokasvi!$H$8,Satokasvi!$I$8)*_xlfn.BINOM.INV(1,(1-Satokasvi!$H$15),W105)</f>
        <v>3448.1856832471303</v>
      </c>
      <c r="AX105" s="5">
        <f ca="1">_xlfn.NORM.INV(X105,Satokasvi!$H$8,Satokasvi!$I$8)*_xlfn.BINOM.INV(1,(1-Satokasvi!$H$15),X105)</f>
        <v>3135.8744092051029</v>
      </c>
      <c r="AY105" s="5">
        <f ca="1">_xlfn.NORM.INV(Y105,Satokasvi!$H$8,Satokasvi!$I$8)*_xlfn.BINOM.INV(1,(1-Satokasvi!$H$15),Y105)</f>
        <v>3636.497387546151</v>
      </c>
      <c r="AZ105" s="5">
        <f ca="1">_xlfn.NORM.INV(Z105,Satokasvi!$H$8,Satokasvi!$I$8)*_xlfn.BINOM.INV(1,(1-Satokasvi!$H$15),Z105)</f>
        <v>3704.7561389585217</v>
      </c>
      <c r="BB105" s="5">
        <f ca="1">IF(C$11="x",0,_xlfn.NORM.INV(B105,Satokasvi!$H$8,Satokasvi!$I$8)*IF(C$8="x",(1+Toimenpiteet!$C$7),1)*IF(C$9="x",(1+Toimenpiteet!$C$34),1)*(1+C$30)*_xlfn.BINOM.INV(1,(1-(Satokasvi!$H$15*(1+C$41))),B105))</f>
        <v>2621.3881155556901</v>
      </c>
      <c r="BC105" s="5">
        <f ca="1">IF(D$11="x",0,_xlfn.NORM.INV(C105,Satokasvi!$H$8,Satokasvi!$I$8)*IF(D$8="x",(1+Toimenpiteet!$C$7),1)*IF(D$9="x",(1+Toimenpiteet!$C$34),1)*(1+D$30)*_xlfn.BINOM.INV(1,(1-(Satokasvi!$H$15*(1+D$41))),C105))</f>
        <v>2908.1776994139395</v>
      </c>
      <c r="BD105" s="5">
        <f ca="1">IF(E$11="x",0,_xlfn.NORM.INV(D105,Satokasvi!$H$8,Satokasvi!$I$8)*IF(E$8="x",(1+Toimenpiteet!$C$7),1)*IF(E$9="x",(1+Toimenpiteet!$C$34),1)*(1+E$30)*_xlfn.BINOM.INV(1,(1-(Satokasvi!$H$15*(1+E$41))),D105))</f>
        <v>2714.7051002307253</v>
      </c>
      <c r="BE105" s="5">
        <f ca="1">IF(F$11="x",0,_xlfn.NORM.INV(E105,Satokasvi!$H$8,Satokasvi!$I$8)*IF(F$8="x",(1+Toimenpiteet!$C$7),1)*IF(F$9="x",(1+Toimenpiteet!$C$34),1)*(1+F$30)*_xlfn.BINOM.INV(1,(1-(Satokasvi!$H$15*(1+F$41))),E105))</f>
        <v>2619.3644756602171</v>
      </c>
      <c r="BF105" s="5">
        <f ca="1">IF(G$11="x",0,_xlfn.NORM.INV(F105,Satokasvi!$H$8,Satokasvi!$I$8)*IF(G$8="x",(1+Toimenpiteet!$C$7),1)*IF(G$9="x",(1+Toimenpiteet!$C$34),1)*(1+G$30)*_xlfn.BINOM.INV(1,(1-(Satokasvi!$H$15*(1+G$41))),F105))</f>
        <v>2575.8414187529479</v>
      </c>
      <c r="BG105" s="5">
        <f ca="1">IF(H$11="x",0,_xlfn.NORM.INV(G105,Satokasvi!$H$8,Satokasvi!$I$8)*IF(H$8="x",(1+Toimenpiteet!$C$7),1)*IF(H$9="x",(1+Toimenpiteet!$C$34),1)*(1+H$30)*_xlfn.BINOM.INV(1,(1-(Satokasvi!$H$15*(1+H$41))),G105))</f>
        <v>2761.7679418752905</v>
      </c>
      <c r="BH105" s="5">
        <f ca="1">IF(I$11="x",0,_xlfn.NORM.INV(H105,Satokasvi!$H$8,Satokasvi!$I$8)*IF(I$8="x",(1+Toimenpiteet!$C$7),1)*IF(I$9="x",(1+Toimenpiteet!$C$34),1)*(1+I$30)*_xlfn.BINOM.INV(1,(1-(Satokasvi!$H$15*(1+I$41))),H105))</f>
        <v>2586.8853678755854</v>
      </c>
      <c r="BI105" s="5">
        <f ca="1">IF(J$11="x",0,_xlfn.NORM.INV(I105,Satokasvi!$H$8,Satokasvi!$I$8)*IF(J$8="x",(1+Toimenpiteet!$C$7),1)*IF(J$9="x",(1+Toimenpiteet!$C$34),1)*(1+J$30)*_xlfn.BINOM.INV(1,(1-(Satokasvi!$H$15*(1+J$41))),I105))</f>
        <v>2556.0198575680333</v>
      </c>
      <c r="BJ105" s="5">
        <f ca="1">IF(K$11="x",0,_xlfn.NORM.INV(J105,Satokasvi!$H$8,Satokasvi!$I$8)*IF(K$8="x",(1+Toimenpiteet!$C$7),1)*IF(K$9="x",(1+Toimenpiteet!$C$34),1)*(1+K$30)*_xlfn.BINOM.INV(1,(1-(Satokasvi!$H$15*(1+K$41))),J105))</f>
        <v>2807.3852760183895</v>
      </c>
      <c r="BK105" s="5">
        <f ca="1">IF(L$11="x",0,_xlfn.NORM.INV(K105,Satokasvi!$H$8,Satokasvi!$I$8)*IF(L$8="x",(1+Toimenpiteet!$C$7),1)*IF(L$9="x",(1+Toimenpiteet!$C$34),1)*(1+L$30)*_xlfn.BINOM.INV(1,(1-(Satokasvi!$H$15*(1+L$41))),K105))</f>
        <v>2813.4219509311902</v>
      </c>
      <c r="BL105" s="5">
        <f ca="1">IF(M$11="x",0,_xlfn.NORM.INV(L105,Satokasvi!$H$8,Satokasvi!$I$8)*IF(M$8="x",(1+Toimenpiteet!$C$7),1)*IF(M$9="x",(1+Toimenpiteet!$C$34),1)*(1+M$30)*_xlfn.BINOM.INV(1,(1-(Satokasvi!$H$15*(1+M$41))),L105))</f>
        <v>2720.2317176757588</v>
      </c>
      <c r="BM105" s="5">
        <f ca="1">IF(N$11="x",0,_xlfn.NORM.INV(M105,Satokasvi!$H$8,Satokasvi!$I$8)*IF(N$8="x",(1+Toimenpiteet!$C$7),1)*IF(N$9="x",(1+Toimenpiteet!$C$34),1)*(1+N$30)*_xlfn.BINOM.INV(1,(1-(Satokasvi!$H$15*(1+N$41))),M105))</f>
        <v>2630.3379603592948</v>
      </c>
      <c r="BN105" s="5">
        <f ca="1">IF(O$11="x",0,_xlfn.NORM.INV(N105,Satokasvi!$H$8,Satokasvi!$I$8)*IF(O$8="x",(1+Toimenpiteet!$C$7),1)*IF(O$9="x",(1+Toimenpiteet!$C$34),1)*(1+O$30)*_xlfn.BINOM.INV(1,(1-(Satokasvi!$H$15*(1+O$41))),N105))</f>
        <v>2436.1281514647771</v>
      </c>
      <c r="BO105" s="5">
        <f ca="1">IF(P$11="x",0,_xlfn.NORM.INV(O105,Satokasvi!$H$8,Satokasvi!$I$8)*IF(P$8="x",(1+Toimenpiteet!$C$7),1)*IF(P$9="x",(1+Toimenpiteet!$C$34),1)*(1+P$30)*_xlfn.BINOM.INV(1,(1-(Satokasvi!$H$15*(1+P$41))),O105))</f>
        <v>2715.2648818882731</v>
      </c>
      <c r="BP105" s="5">
        <f ca="1">IF(Q$11="x",0,_xlfn.NORM.INV(P105,Satokasvi!$H$8,Satokasvi!$I$8)*IF(Q$8="x",(1+Toimenpiteet!$C$7),1)*IF(Q$9="x",(1+Toimenpiteet!$C$34),1)*(1+Q$30)*_xlfn.BINOM.INV(1,(1-(Satokasvi!$H$15*(1+Q$41))),P105))</f>
        <v>2568.0389564973266</v>
      </c>
      <c r="BQ105" s="5">
        <f ca="1">IF(R$11="x",0,_xlfn.NORM.INV(Q105,Satokasvi!$H$8,Satokasvi!$I$8)*IF(R$8="x",(1+Toimenpiteet!$C$7),1)*IF(R$9="x",(1+Toimenpiteet!$C$34),1)*(1+R$30)*_xlfn.BINOM.INV(1,(1-(Satokasvi!$H$15*(1+R$41))),Q105))</f>
        <v>2952.6886227607438</v>
      </c>
      <c r="BR105" s="5">
        <f ca="1">IF(S$11="x",0,_xlfn.NORM.INV(R105,Satokasvi!$H$8,Satokasvi!$I$8)*IF(S$8="x",(1+Toimenpiteet!$C$7),1)*IF(S$9="x",(1+Toimenpiteet!$C$34),1)*(1+S$30)*_xlfn.BINOM.INV(1,(1-(Satokasvi!$H$15*(1+S$41))),R105))</f>
        <v>3076.8025634154151</v>
      </c>
      <c r="BS105" s="5">
        <f ca="1">IF(T$11="x",0,_xlfn.NORM.INV(S105,Satokasvi!$H$8,Satokasvi!$I$8)*IF(T$8="x",(1+Toimenpiteet!$C$7),1)*IF(T$9="x",(1+Toimenpiteet!$C$34),1)*(1+T$30)*_xlfn.BINOM.INV(1,(1-(Satokasvi!$H$15*(1+T$41))),S105))</f>
        <v>0</v>
      </c>
      <c r="BT105" s="5">
        <f ca="1">IF(U$11="x",0,_xlfn.NORM.INV(T105,Satokasvi!$H$8,Satokasvi!$I$8)*IF(U$8="x",(1+Toimenpiteet!$C$7),1)*IF(U$9="x",(1+Toimenpiteet!$C$34),1)*(1+U$30)*_xlfn.BINOM.INV(1,(1-(Satokasvi!$H$15*(1+U$41))),T105))</f>
        <v>2888.9792006971234</v>
      </c>
      <c r="BU105" s="5">
        <f ca="1">IF(V$11="x",0,_xlfn.NORM.INV(U105,Satokasvi!$H$8,Satokasvi!$I$8)*IF(V$8="x",(1+Toimenpiteet!$C$7),1)*IF(V$9="x",(1+Toimenpiteet!$C$34),1)*(1+V$30)*_xlfn.BINOM.INV(1,(1-(Satokasvi!$H$15*(1+V$41))),U105))</f>
        <v>2817.3697436313669</v>
      </c>
      <c r="BV105" s="5">
        <f ca="1">IF(W$11="x",0,_xlfn.NORM.INV(V105,Satokasvi!$H$8,Satokasvi!$I$8)*IF(W$8="x",(1+Toimenpiteet!$C$7),1)*IF(W$9="x",(1+Toimenpiteet!$C$34),1)*(1+W$30)*_xlfn.BINOM.INV(1,(1-(Satokasvi!$H$15*(1+W$41))),V105))</f>
        <v>2815.3272466476151</v>
      </c>
      <c r="BW105" s="5">
        <f ca="1">IF(X$11="x",0,_xlfn.NORM.INV(W105,Satokasvi!$H$8,Satokasvi!$I$8)*IF(X$8="x",(1+Toimenpiteet!$C$7),1)*IF(X$9="x",(1+Toimenpiteet!$C$34),1)*(1+X$30)*_xlfn.BINOM.INV(1,(1-(Satokasvi!$H$15*(1+X$41))),W105))</f>
        <v>2569.5879711557618</v>
      </c>
      <c r="BX105" s="5">
        <f ca="1">IF(Y$11="x",0,_xlfn.NORM.INV(X105,Satokasvi!$H$8,Satokasvi!$I$8)*IF(Y$8="x",(1+Toimenpiteet!$C$7),1)*IF(Y$9="x",(1+Toimenpiteet!$C$34),1)*(1+Y$30)*_xlfn.BINOM.INV(1,(1-(Satokasvi!$H$15*(1+Y$41))),X105))</f>
        <v>2336.8536097396423</v>
      </c>
      <c r="BY105" s="5">
        <f ca="1">IF(Z$11="x",0,_xlfn.NORM.INV(Y105,Satokasvi!$H$8,Satokasvi!$I$8)*IF(Z$8="x",(1+Toimenpiteet!$C$7),1)*IF(Z$9="x",(1+Toimenpiteet!$C$34),1)*(1+Z$30)*_xlfn.BINOM.INV(1,(1-(Satokasvi!$H$15*(1+Z$41))),Y105))</f>
        <v>2709.9178531993916</v>
      </c>
      <c r="BZ105" s="5">
        <f ca="1">IF(AA$11="x",0,_xlfn.NORM.INV(Z105,Satokasvi!$H$8,Satokasvi!$I$8)*IF(AA$8="x",(1+Toimenpiteet!$C$7),1)*IF(AA$9="x",(1+Toimenpiteet!$C$34),1)*(1+AA$30)*_xlfn.BINOM.INV(1,(1-(Satokasvi!$H$15*(1+AA$41))),Z105))</f>
        <v>2760.7842747518903</v>
      </c>
      <c r="CB105" s="27">
        <f ca="1">_xlfn.NORM.INV(RAND(),Satokasvi!$H$13,Satokasvi!$I$13)</f>
        <v>240.6819499382309</v>
      </c>
      <c r="CC105" s="27">
        <f ca="1">_xlfn.NORM.INV(RAND(),Satokasvi!$H$13,Satokasvi!$I$13)</f>
        <v>271.41801649022688</v>
      </c>
      <c r="CD105" s="27">
        <f ca="1">_xlfn.NORM.INV(RAND(),Satokasvi!$H$13,Satokasvi!$I$13)</f>
        <v>182.53248478497528</v>
      </c>
      <c r="CE105" s="27">
        <f ca="1">_xlfn.NORM.INV(RAND(),Satokasvi!$H$13,Satokasvi!$I$13)</f>
        <v>220.03499071760515</v>
      </c>
      <c r="CF105" s="27">
        <f ca="1">_xlfn.NORM.INV(RAND(),Satokasvi!$H$13,Satokasvi!$I$13)</f>
        <v>196.02494168248825</v>
      </c>
      <c r="CG105" s="27">
        <f ca="1">_xlfn.NORM.INV(RAND(),Satokasvi!$H$13,Satokasvi!$I$13)</f>
        <v>197.04824503111644</v>
      </c>
      <c r="CH105" s="27">
        <f ca="1">_xlfn.NORM.INV(RAND(),Satokasvi!$H$13,Satokasvi!$I$13)</f>
        <v>199.41097598925504</v>
      </c>
      <c r="CI105" s="27">
        <f ca="1">_xlfn.NORM.INV(RAND(),Satokasvi!$H$13,Satokasvi!$I$13)</f>
        <v>210.75745450539142</v>
      </c>
      <c r="CJ105" s="27">
        <f ca="1">_xlfn.NORM.INV(RAND(),Satokasvi!$H$13,Satokasvi!$I$13)</f>
        <v>192.36660701102502</v>
      </c>
      <c r="CK105" s="27">
        <f ca="1">_xlfn.NORM.INV(RAND(),Satokasvi!$H$13,Satokasvi!$I$13)</f>
        <v>264.58818682090453</v>
      </c>
      <c r="CL105" s="27">
        <f ca="1">_xlfn.NORM.INV(RAND(),Satokasvi!$H$13,Satokasvi!$I$13)</f>
        <v>298.38432629424688</v>
      </c>
      <c r="CM105" s="27">
        <f ca="1">_xlfn.NORM.INV(RAND(),Satokasvi!$H$13,Satokasvi!$I$13)</f>
        <v>110.58962492944603</v>
      </c>
      <c r="CN105" s="27">
        <f ca="1">_xlfn.NORM.INV(RAND(),Satokasvi!$H$13,Satokasvi!$I$13)</f>
        <v>138.15613876500532</v>
      </c>
      <c r="CO105" s="27">
        <f ca="1">_xlfn.NORM.INV(RAND(),Satokasvi!$H$13,Satokasvi!$I$13)</f>
        <v>254.30051940974661</v>
      </c>
      <c r="CP105" s="27">
        <f ca="1">_xlfn.NORM.INV(RAND(),Satokasvi!$H$13,Satokasvi!$I$13)</f>
        <v>224.61391507845377</v>
      </c>
      <c r="CQ105" s="27">
        <f ca="1">_xlfn.NORM.INV(RAND(),Satokasvi!$H$13,Satokasvi!$I$13)</f>
        <v>221.49560874291001</v>
      </c>
      <c r="CR105" s="27">
        <f ca="1">_xlfn.NORM.INV(RAND(),Satokasvi!$H$13,Satokasvi!$I$13)</f>
        <v>104.24067813271981</v>
      </c>
      <c r="CS105" s="27">
        <f ca="1">_xlfn.NORM.INV(RAND(),Satokasvi!$H$13,Satokasvi!$I$13)</f>
        <v>192.20961001010619</v>
      </c>
      <c r="CT105" s="27">
        <f ca="1">_xlfn.NORM.INV(RAND(),Satokasvi!$H$13,Satokasvi!$I$13)</f>
        <v>147.50791049910885</v>
      </c>
      <c r="CU105" s="27">
        <f ca="1">_xlfn.NORM.INV(RAND(),Satokasvi!$H$13,Satokasvi!$I$13)</f>
        <v>271.74277095507659</v>
      </c>
      <c r="CV105" s="27">
        <f ca="1">_xlfn.NORM.INV(RAND(),Satokasvi!$H$13,Satokasvi!$I$13)</f>
        <v>217.00326939187639</v>
      </c>
      <c r="CW105" s="27">
        <f ca="1">_xlfn.NORM.INV(RAND(),Satokasvi!$H$13,Satokasvi!$I$13)</f>
        <v>262.14285868405688</v>
      </c>
      <c r="CX105" s="27">
        <f ca="1">_xlfn.NORM.INV(RAND(),Satokasvi!$H$13,Satokasvi!$I$13)</f>
        <v>203.35866268372584</v>
      </c>
      <c r="CY105" s="27">
        <f ca="1">_xlfn.NORM.INV(RAND(),Satokasvi!$H$13,Satokasvi!$I$13)</f>
        <v>169.93481024279029</v>
      </c>
      <c r="CZ105" s="27">
        <f ca="1">_xlfn.NORM.INV(RAND(),Satokasvi!$H$13,Satokasvi!$I$13)</f>
        <v>241.26620744570332</v>
      </c>
      <c r="DB105" s="29">
        <f ca="1">(AB105*(CB105/1000)+(Satokasvi!$E$28-Satokasvi!$E$7))/(1+$C$13)^DB$61</f>
        <v>494.35687404571456</v>
      </c>
      <c r="DC105" s="29">
        <f ca="1">(AC105*(CC105/1000)+(Satokasvi!$E$28-Satokasvi!$E$7))/(1+$C$13)^DC$61</f>
        <v>678.81797199473124</v>
      </c>
      <c r="DD105" s="29">
        <f ca="1">(AD105*(CD105/1000)+(Satokasvi!$E$28-Satokasvi!$E$7))/(1+$C$13)^DD$61</f>
        <v>286.50281295613792</v>
      </c>
      <c r="DE105" s="29">
        <f ca="1">(AE105*(CE105/1000)+(Satokasvi!$E$28-Satokasvi!$E$7))/(1+$C$13)^DE$61</f>
        <v>371.10813093308604</v>
      </c>
      <c r="DF105" s="29">
        <f ca="1">(AF105*(CF105/1000)+(Satokasvi!$E$28-Satokasvi!$E$7))/(1+$C$13)^DF$61</f>
        <v>273.08069296378926</v>
      </c>
      <c r="DG105" s="29">
        <f ca="1">(AG105*(CG105/1000)+(Satokasvi!$E$28-Satokasvi!$E$7))/(1+$C$13)^DG$61</f>
        <v>309.26266884023687</v>
      </c>
      <c r="DH105" s="29">
        <f ca="1">(AH105*(CH105/1000)+(Satokasvi!$E$28-Satokasvi!$E$7))/(1+$C$13)^DH$61</f>
        <v>269.32416379287679</v>
      </c>
      <c r="DI105" s="29">
        <f ca="1">(AI105*(CI105/1000)+(Satokasvi!$E$28-Satokasvi!$E$7))/(1+$C$13)^DI$61</f>
        <v>285.68207354145324</v>
      </c>
      <c r="DJ105" s="29">
        <f ca="1">(AJ105*(CJ105/1000)+(Satokasvi!$E$28-Satokasvi!$E$7))/(1+$C$13)^DJ$61</f>
        <v>278.74652674585388</v>
      </c>
      <c r="DK105" s="29">
        <f ca="1">(AK105*(CK105/1000)+(Satokasvi!$E$28-Satokasvi!$E$7))/(1+$C$13)^DK$61</f>
        <v>474.67541445440929</v>
      </c>
      <c r="DL105" s="29">
        <f ca="1">(AL105*(CL105/1000)+(Satokasvi!$E$28-Satokasvi!$E$7))/(1+$C$13)^DL$61</f>
        <v>526.06976049514878</v>
      </c>
      <c r="DM105" s="29">
        <f ca="1">(AM105*(CM105/1000)+(Satokasvi!$E$28-Satokasvi!$E$7))/(1+$C$13)^DM$61</f>
        <v>20.584810973538232</v>
      </c>
      <c r="DN105" s="29">
        <f ca="1">(AN105*(CN105/1000)+(Satokasvi!$E$28-Satokasvi!$E$7))/(1+$C$13)^DN$61</f>
        <v>61.725021487274013</v>
      </c>
      <c r="DO105" s="29">
        <f ca="1">(AO105*(CO105/1000)+(Satokasvi!$E$28-Satokasvi!$E$7))/(1+$C$13)^DO$61</f>
        <v>373.9202019199189</v>
      </c>
      <c r="DP105" s="29">
        <f ca="1">(AP105*(CP105/1000)+(Satokasvi!$E$28-Satokasvi!$E$7))/(1+$C$13)^DP$61</f>
        <v>265.11696374759947</v>
      </c>
      <c r="DQ105" s="29">
        <f ca="1">(AQ105*(CQ105/1000)+(Satokasvi!$E$28-Satokasvi!$E$7))/(1+$C$13)^DQ$61</f>
        <v>321.94480235830895</v>
      </c>
      <c r="DR105" s="29">
        <f ca="1">(AR105*(CR105/1000)+(Satokasvi!$E$28-Satokasvi!$E$7))/(1+$C$13)^DR$61</f>
        <v>41.983193465589288</v>
      </c>
      <c r="DS105" s="29">
        <f ca="1">(AS105*(CS105/1000)+(Satokasvi!$E$28-Satokasvi!$E$7))/(1+$C$13)^DS$61</f>
        <v>-212.04945334947806</v>
      </c>
      <c r="DT105" s="29">
        <f ca="1">(AT105*(CT105/1000)+(Satokasvi!$E$28-Satokasvi!$E$7))/(1+$C$13)^DT$61</f>
        <v>120.248379063876</v>
      </c>
      <c r="DU105" s="29">
        <f ca="1">(AU105*(CU105/1000)+(Satokasvi!$E$28-Satokasvi!$E$7))/(1+$C$13)^DU$61</f>
        <v>368.95568882376415</v>
      </c>
      <c r="DV105" s="29">
        <f ca="1">(AV105*(CV105/1000)+(Satokasvi!$E$28-Satokasvi!$E$7))/(1+$C$13)^DV$61</f>
        <v>246.64222010371225</v>
      </c>
      <c r="DW105" s="29">
        <f ca="1">(AW105*(CW105/1000)+(Satokasvi!$E$28-Satokasvi!$E$7))/(1+$C$13)^DW$61</f>
        <v>283.34444256462768</v>
      </c>
      <c r="DX105" s="29">
        <f ca="1">(AX105*(CX105/1000)+(Satokasvi!$E$28-Satokasvi!$E$7))/(1+$C$13)^DX$61</f>
        <v>140.20526824644378</v>
      </c>
      <c r="DY105" s="29">
        <f ca="1">(AY105*(CY105/1000)+(Satokasvi!$E$28-Satokasvi!$E$7))/(1+$C$13)^DY$61</f>
        <v>126.41097919577396</v>
      </c>
      <c r="DZ105" s="29">
        <f ca="1">(AZ105*(CZ105/1000)+(Satokasvi!$E$28-Satokasvi!$E$7))/(1+$C$13)^DZ$61</f>
        <v>254.48375188753016</v>
      </c>
      <c r="EB105" s="29">
        <f ca="1">IF(C$11="x",Toimenpiteet!$E$115,BB105*(CB105/1000)+(Satokasvi!$E$28-Satokasvi!$E$7)+IF(C$8="x",Toimenpiteet!$E$29,0)+IF(C$9="x",Toimenpiteet!$E$60,0)+IF(C$10="x",Toimenpiteet!$E$88,0))/(1+$C$13)^EB$61</f>
        <v>391.28233320082336</v>
      </c>
      <c r="EC105" s="29">
        <f ca="1">IF(D$11="x",Toimenpiteet!$E$115,BC105*(CC105/1000)+(Satokasvi!$E$28-Satokasvi!$E$7)+IF(D$8="x",Toimenpiteet!$E$29,0)+IF(D$9="x",Toimenpiteet!$E$60,0)+IF(D$10="x",Toimenpiteet!$E$88,0))/(1+$C$13)^EC$61</f>
        <v>529.20333940620492</v>
      </c>
      <c r="ED105" s="29">
        <f ca="1">IF(E$11="x",Toimenpiteet!$E$115,BD105*(CD105/1000)+(Satokasvi!$E$28-Satokasvi!$E$7)+IF(E$8="x",Toimenpiteet!$E$29,0)+IF(E$9="x",Toimenpiteet!$E$60,0)+IF(E$10="x",Toimenpiteet!$E$88,0))/(1+$C$13)^ED$61</f>
        <v>244.91191981488487</v>
      </c>
      <c r="EE105" s="29">
        <f ca="1">IF(F$11="x",Toimenpiteet!$E$115,BE105*(CE105/1000)+(Satokasvi!$E$28-Satokasvi!$E$7)+IF(F$8="x",Toimenpiteet!$E$29,0)+IF(F$9="x",Toimenpiteet!$E$60,0)+IF(F$10="x",Toimenpiteet!$E$88,0))/(1+$C$13)^EE$61</f>
        <v>309.59494496353221</v>
      </c>
      <c r="EF105" s="29">
        <f ca="1">IF(G$11="x",Toimenpiteet!$E$115,BF105*(CF105/1000)+(Satokasvi!$E$28-Satokasvi!$E$7)+IF(G$8="x",Toimenpiteet!$E$29,0)+IF(G$9="x",Toimenpiteet!$E$60,0)+IF(G$10="x",Toimenpiteet!$E$88,0))/(1+$C$13)^EF$61</f>
        <v>238.9677903058963</v>
      </c>
      <c r="EG105" s="29">
        <f ca="1">IF(H$11="x",Toimenpiteet!$E$115,BG105*(CG105/1000)+(Satokasvi!$E$28-Satokasvi!$E$7)+IF(H$8="x",Toimenpiteet!$E$29,0)+IF(H$9="x",Toimenpiteet!$E$60,0)+IF(H$10="x",Toimenpiteet!$E$88,0))/(1+$C$13)^EG$61</f>
        <v>264.89754849865773</v>
      </c>
      <c r="EH105" s="29">
        <f ca="1">IF(I$11="x",Toimenpiteet!$E$115,BH105*(CH105/1000)+(Satokasvi!$E$28-Satokasvi!$E$7)+IF(I$8="x",Toimenpiteet!$E$29,0)+IF(I$9="x",Toimenpiteet!$E$60,0)+IF(I$10="x",Toimenpiteet!$E$88,0))/(1+$C$13)^EH$61</f>
        <v>234.13241314865877</v>
      </c>
      <c r="EI105" s="29">
        <f ca="1">IF(J$11="x",Toimenpiteet!$E$115,BI105*(CI105/1000)+(Satokasvi!$E$28-Satokasvi!$E$7)+IF(J$8="x",Toimenpiteet!$E$29,0)+IF(J$9="x",Toimenpiteet!$E$60,0)+IF(J$10="x",Toimenpiteet!$E$88,0))/(1+$C$13)^EI$61</f>
        <v>245.34857857222386</v>
      </c>
      <c r="EJ105" s="29">
        <f ca="1">IF(K$11="x",Toimenpiteet!$E$115,BJ105*(CJ105/1000)+(Satokasvi!$E$28-Satokasvi!$E$7)+IF(K$8="x",Toimenpiteet!$E$29,0)+IF(K$9="x",Toimenpiteet!$E$60,0)+IF(K$10="x",Toimenpiteet!$E$88,0))/(1+$C$13)^EJ$61</f>
        <v>239.23482179812967</v>
      </c>
      <c r="EK105" s="29">
        <f ca="1">IF(L$11="x",Toimenpiteet!$E$115,BK105*(CK105/1000)+(Satokasvi!$E$28-Satokasvi!$E$7)+IF(L$8="x",Toimenpiteet!$E$29,0)+IF(L$9="x",Toimenpiteet!$E$60,0)+IF(L$10="x",Toimenpiteet!$E$88,0))/(1+$C$13)^EK$61</f>
        <v>384.32317716901753</v>
      </c>
      <c r="EL105" s="29">
        <f ca="1">IF(M$11="x",Toimenpiteet!$E$115,BL105*(CL105/1000)+(Satokasvi!$E$28-Satokasvi!$E$7)+IF(M$8="x",Toimenpiteet!$E$29,0)+IF(M$9="x",Toimenpiteet!$E$60,0)+IF(M$10="x",Toimenpiteet!$E$88,0))/(1+$C$13)^EL$61</f>
        <v>421.73112563515161</v>
      </c>
      <c r="EM105" s="29">
        <f ca="1">IF(N$11="x",Toimenpiteet!$E$115,BM105*(CM105/1000)+(Satokasvi!$E$28-Satokasvi!$E$7)+IF(N$8="x",Toimenpiteet!$E$29,0)+IF(N$9="x",Toimenpiteet!$E$60,0)+IF(N$10="x",Toimenpiteet!$E$88,0))/(1+$C$13)^EM$61</f>
        <v>44.178577947351194</v>
      </c>
      <c r="EN105" s="29">
        <f ca="1">IF(O$11="x",Toimenpiteet!$E$115,BN105*(CN105/1000)+(Satokasvi!$E$28-Satokasvi!$E$7)+IF(O$8="x",Toimenpiteet!$E$29,0)+IF(O$9="x",Toimenpiteet!$E$60,0)+IF(O$10="x",Toimenpiteet!$E$88,0))/(1+$C$13)^EN$61</f>
        <v>73.99629844908408</v>
      </c>
      <c r="EO105" s="29">
        <f ca="1">IF(P$11="x",Toimenpiteet!$E$115,BO105*(CO105/1000)+(Satokasvi!$E$28-Satokasvi!$E$7)+IF(P$8="x",Toimenpiteet!$E$29,0)+IF(P$9="x",Toimenpiteet!$E$60,0)+IF(P$10="x",Toimenpiteet!$E$88,0))/(1+$C$13)^EO$61</f>
        <v>305.82864751612891</v>
      </c>
      <c r="EP105" s="29">
        <f ca="1">IF(Q$11="x",Toimenpiteet!$E$115,BP105*(CP105/1000)+(Satokasvi!$E$28-Satokasvi!$E$7)+IF(Q$8="x",Toimenpiteet!$E$29,0)+IF(Q$9="x",Toimenpiteet!$E$60,0)+IF(Q$10="x",Toimenpiteet!$E$88,0))/(1+$C$13)^EP$61</f>
        <v>223.9567274482115</v>
      </c>
      <c r="EQ105" s="29">
        <f ca="1">IF(R$11="x",Toimenpiteet!$E$115,BQ105*(CQ105/1000)+(Satokasvi!$E$28-Satokasvi!$E$7)+IF(R$8="x",Toimenpiteet!$E$29,0)+IF(R$9="x",Toimenpiteet!$E$60,0)+IF(R$10="x",Toimenpiteet!$E$88,0))/(1+$C$13)^EQ$61</f>
        <v>265.53614639071316</v>
      </c>
      <c r="ER105" s="29">
        <f ca="1">IF(S$11="x",Toimenpiteet!$E$115,BR105*(CR105/1000)+(Satokasvi!$E$28-Satokasvi!$E$7)+IF(S$8="x",Toimenpiteet!$E$29,0)+IF(S$9="x",Toimenpiteet!$E$60,0)+IF(S$10="x",Toimenpiteet!$E$88,0))/(1+$C$13)^ER$61</f>
        <v>56.162457977645765</v>
      </c>
      <c r="ES105" s="29">
        <f ca="1">IF(T$11="x",Toimenpiteet!$E$115,BS105*(CS105/1000)+(Satokasvi!$E$28-Satokasvi!$E$7)+IF(T$8="x",Toimenpiteet!$E$29,0)+IF(T$9="x",Toimenpiteet!$E$60,0)+IF(T$10="x",Toimenpiteet!$E$88,0))/(1+$C$13)^ES$61</f>
        <v>-133.86723107575082</v>
      </c>
      <c r="ET105" s="29">
        <f ca="1">IF(U$11="x",Toimenpiteet!$E$115,BT105*(CT105/1000)+(Satokasvi!$E$28-Satokasvi!$E$7)+IF(U$8="x",Toimenpiteet!$E$29,0)+IF(U$9="x",Toimenpiteet!$E$60,0)+IF(U$10="x",Toimenpiteet!$E$88,0))/(1+$C$13)^ET$61</f>
        <v>113.05765670003166</v>
      </c>
      <c r="EU105" s="29">
        <f ca="1">IF(V$11="x",Toimenpiteet!$E$115,BU105*(CU105/1000)+(Satokasvi!$E$28-Satokasvi!$E$7)+IF(V$8="x",Toimenpiteet!$E$29,0)+IF(V$9="x",Toimenpiteet!$E$60,0)+IF(V$10="x",Toimenpiteet!$E$88,0))/(1+$C$13)^EU$61</f>
        <v>297.71137603149947</v>
      </c>
      <c r="EV105" s="29">
        <f ca="1">IF(W$11="x",Toimenpiteet!$E$115,BV105*(CV105/1000)+(Satokasvi!$E$28-Satokasvi!$E$7)+IF(W$8="x",Toimenpiteet!$E$29,0)+IF(W$9="x",Toimenpiteet!$E$60,0)+IF(W$10="x",Toimenpiteet!$E$88,0))/(1+$C$13)^EV$61</f>
        <v>205.90030350869458</v>
      </c>
      <c r="EW105" s="29">
        <f ca="1">IF(X$11="x",Toimenpiteet!$E$115,BW105*(CW105/1000)+(Satokasvi!$E$28-Satokasvi!$E$7)+IF(X$8="x",Toimenpiteet!$E$29,0)+IF(X$9="x",Toimenpiteet!$E$60,0)+IF(X$10="x",Toimenpiteet!$E$88,0))/(1+$C$13)^EW$61</f>
        <v>232.60703693645004</v>
      </c>
      <c r="EX105" s="29">
        <f ca="1">IF(Y$11="x",Toimenpiteet!$E$115,BX105*(CX105/1000)+(Satokasvi!$E$28-Satokasvi!$E$7)+IF(Y$8="x",Toimenpiteet!$E$29,0)+IF(Y$9="x",Toimenpiteet!$E$60,0)+IF(Y$10="x",Toimenpiteet!$E$88,0))/(1+$C$13)^EX$61</f>
        <v>125.31471185578329</v>
      </c>
      <c r="EY105" s="29">
        <f ca="1">IF(Z$11="x",Toimenpiteet!$E$115,BY105*(CY105/1000)+(Satokasvi!$E$28-Satokasvi!$E$7)+IF(Z$8="x",Toimenpiteet!$E$29,0)+IF(Z$9="x",Toimenpiteet!$E$60,0)+IF(Z$10="x",Toimenpiteet!$E$88,0))/(1+$C$13)^EY$61</f>
        <v>114.4283995205096</v>
      </c>
      <c r="EZ105" s="29">
        <f ca="1">IF(AA$11="x",Toimenpiteet!$E$115,BZ105*(CZ105/1000)+(Satokasvi!$E$28-Satokasvi!$E$7)+IF(AA$8="x",Toimenpiteet!$E$29,0)+IF(AA$9="x",Toimenpiteet!$E$60,0)+IF(AA$10="x",Toimenpiteet!$E$88,0))/(1+$C$13)^EZ$61</f>
        <v>209.279095619033</v>
      </c>
      <c r="FA105" s="29"/>
      <c r="FB105" s="29">
        <f t="shared" ca="1" si="48"/>
        <v>494.35687404571456</v>
      </c>
      <c r="FC105" s="29">
        <f t="shared" ca="1" si="49"/>
        <v>1173.1748460404458</v>
      </c>
      <c r="FD105" s="29">
        <f t="shared" ca="1" si="50"/>
        <v>1459.6776589965837</v>
      </c>
      <c r="FE105" s="29">
        <f t="shared" ca="1" si="51"/>
        <v>1830.7857899296696</v>
      </c>
      <c r="FF105" s="29">
        <f t="shared" ca="1" si="52"/>
        <v>2103.8664828934589</v>
      </c>
      <c r="FG105" s="29">
        <f t="shared" ca="1" si="53"/>
        <v>2413.1291517336958</v>
      </c>
      <c r="FH105" s="29">
        <f t="shared" ca="1" si="54"/>
        <v>2682.4533155265726</v>
      </c>
      <c r="FI105" s="29">
        <f t="shared" ca="1" si="55"/>
        <v>2968.1353890680257</v>
      </c>
      <c r="FJ105" s="29">
        <f t="shared" ca="1" si="56"/>
        <v>3246.8819158138795</v>
      </c>
      <c r="FK105" s="29">
        <f t="shared" ca="1" si="57"/>
        <v>3721.5573302682888</v>
      </c>
      <c r="FL105" s="29">
        <f t="shared" ca="1" si="58"/>
        <v>4247.6270907634371</v>
      </c>
      <c r="FM105" s="29">
        <f t="shared" ca="1" si="59"/>
        <v>4268.2119017369751</v>
      </c>
      <c r="FN105" s="29">
        <f t="shared" ca="1" si="60"/>
        <v>4329.9369232242489</v>
      </c>
      <c r="FO105" s="29">
        <f t="shared" ca="1" si="61"/>
        <v>4703.8571251441681</v>
      </c>
      <c r="FP105" s="29">
        <f t="shared" ca="1" si="62"/>
        <v>4968.9740888917677</v>
      </c>
      <c r="FQ105" s="29">
        <f t="shared" ca="1" si="63"/>
        <v>5290.9188912500767</v>
      </c>
      <c r="FR105" s="29">
        <f t="shared" ca="1" si="64"/>
        <v>5332.9020847156662</v>
      </c>
      <c r="FS105" s="29">
        <f t="shared" ca="1" si="65"/>
        <v>5120.8526313661878</v>
      </c>
      <c r="FT105" s="29">
        <f t="shared" ca="1" si="66"/>
        <v>5241.101010430064</v>
      </c>
      <c r="FU105" s="29">
        <f t="shared" ca="1" si="67"/>
        <v>5610.0566992538279</v>
      </c>
      <c r="FV105" s="29">
        <f t="shared" ca="1" si="68"/>
        <v>5856.69891935754</v>
      </c>
      <c r="FW105" s="29">
        <f t="shared" ca="1" si="69"/>
        <v>6140.0433619221676</v>
      </c>
      <c r="FX105" s="29">
        <f t="shared" ca="1" si="70"/>
        <v>6280.2486301686113</v>
      </c>
      <c r="FY105" s="29">
        <f t="shared" ca="1" si="71"/>
        <v>6406.6596093643857</v>
      </c>
      <c r="FZ105" s="29">
        <f t="shared" ca="1" si="72"/>
        <v>6661.1433612519158</v>
      </c>
      <c r="GA105" s="29"/>
      <c r="GB105" s="29">
        <f t="shared" ca="1" si="73"/>
        <v>391.28233320082336</v>
      </c>
      <c r="GC105" s="29">
        <f t="shared" ca="1" si="74"/>
        <v>920.48567260702828</v>
      </c>
      <c r="GD105" s="29">
        <f t="shared" ca="1" si="23"/>
        <v>1165.397592421913</v>
      </c>
      <c r="GE105" s="29">
        <f t="shared" ca="1" si="24"/>
        <v>1474.9925373854453</v>
      </c>
      <c r="GF105" s="29">
        <f t="shared" ca="1" si="25"/>
        <v>1713.9603276913417</v>
      </c>
      <c r="GG105" s="29">
        <f t="shared" ca="1" si="26"/>
        <v>1978.8578761899994</v>
      </c>
      <c r="GH105" s="29">
        <f t="shared" ca="1" si="27"/>
        <v>2212.9902893386579</v>
      </c>
      <c r="GI105" s="29">
        <f t="shared" ca="1" si="28"/>
        <v>2458.3388679108816</v>
      </c>
      <c r="GJ105" s="29">
        <f t="shared" ca="1" si="29"/>
        <v>2697.5736897090114</v>
      </c>
      <c r="GK105" s="29">
        <f t="shared" ca="1" si="30"/>
        <v>3081.896866878029</v>
      </c>
      <c r="GL105" s="29">
        <f t="shared" ca="1" si="31"/>
        <v>3503.6279925131807</v>
      </c>
      <c r="GM105" s="29">
        <f t="shared" ca="1" si="32"/>
        <v>3547.8065704605319</v>
      </c>
      <c r="GN105" s="29">
        <f t="shared" ca="1" si="33"/>
        <v>3621.8028689096159</v>
      </c>
      <c r="GO105" s="29">
        <f t="shared" ca="1" si="34"/>
        <v>3927.6315164257448</v>
      </c>
      <c r="GP105" s="29">
        <f t="shared" ca="1" si="35"/>
        <v>4151.5882438739563</v>
      </c>
      <c r="GQ105" s="29">
        <f t="shared" ca="1" si="36"/>
        <v>4417.1243902646693</v>
      </c>
      <c r="GR105" s="29">
        <f t="shared" ca="1" si="37"/>
        <v>4473.2868482423146</v>
      </c>
      <c r="GS105" s="29">
        <f t="shared" ca="1" si="38"/>
        <v>4339.4196171665635</v>
      </c>
      <c r="GT105" s="29">
        <f t="shared" ca="1" si="39"/>
        <v>4452.4772738665952</v>
      </c>
      <c r="GU105" s="29">
        <f t="shared" ca="1" si="40"/>
        <v>4750.1886498980948</v>
      </c>
      <c r="GV105" s="29">
        <f t="shared" ca="1" si="41"/>
        <v>4956.0889534067892</v>
      </c>
      <c r="GW105" s="29">
        <f t="shared" ca="1" si="42"/>
        <v>5188.6959903432389</v>
      </c>
      <c r="GX105" s="29">
        <f t="shared" ca="1" si="43"/>
        <v>5314.0107021990225</v>
      </c>
      <c r="GY105" s="29">
        <f t="shared" ca="1" si="44"/>
        <v>5428.4391017195321</v>
      </c>
      <c r="GZ105" s="29">
        <f t="shared" ca="1" si="45"/>
        <v>5637.718197338565</v>
      </c>
      <c r="HA105" s="29"/>
      <c r="HB105" s="29">
        <f t="shared" ca="1" si="76"/>
        <v>3721.5573302682888</v>
      </c>
      <c r="HC105" s="29">
        <f t="shared" ca="1" si="75"/>
        <v>3081.896866878029</v>
      </c>
      <c r="HD105" s="5"/>
      <c r="HE105" s="29">
        <f t="shared" si="86"/>
        <v>-0.27777777777777779</v>
      </c>
      <c r="HF105" s="29">
        <f>$HF$72</f>
        <v>1.111111111111112E-2</v>
      </c>
      <c r="HG105" s="14">
        <f>IF(C$11="x",0,Satokasvi!$H$6*(1+$HE105)*(1+_xlfn.XLOOKUP($HF105,$HF$67:$HF$76,HG$67:HG$76)))</f>
        <v>2530.5864197530864</v>
      </c>
      <c r="HH105" s="27">
        <f>IF(D$11="x",0,Satokasvi!$H$6*(1+$HE105)*(1+_xlfn.XLOOKUP($HF105,$HF$67:$HF$76,HH$67:HH$76)))</f>
        <v>2533.3950617283949</v>
      </c>
      <c r="HI105" s="27">
        <f>IF(E$11="x",0,Satokasvi!$H$6*(1+$HE105)*(1+_xlfn.XLOOKUP($HF105,$HF$67:$HF$76,HI$67:HI$76)))</f>
        <v>2536.2037037037039</v>
      </c>
      <c r="HJ105" s="27">
        <f>IF(F$11="x",0,Satokasvi!$H$6*(1+$HE105)*(1+_xlfn.XLOOKUP($HF105,$HF$67:$HF$76,HJ$67:HJ$76)))</f>
        <v>2539.0123456790125</v>
      </c>
      <c r="HK105" s="27">
        <f>IF(G$11="x",0,Satokasvi!$H$6*(1+$HE105)*(1+_xlfn.XLOOKUP($HF105,$HF$67:$HF$76,HK$67:HK$76)))</f>
        <v>2541.820987654321</v>
      </c>
      <c r="HL105" s="27">
        <f>IF(H$11="x",0,Satokasvi!$H$6*(1+$HE105)*(1+_xlfn.XLOOKUP($HF105,$HF$67:$HF$76,HL$67:HL$76)))</f>
        <v>2544.6296296296296</v>
      </c>
      <c r="HM105" s="27">
        <f>IF(I$11="x",0,Satokasvi!$H$6*(1+$HE105)*(1+_xlfn.XLOOKUP($HF105,$HF$67:$HF$76,HM$67:HM$76)))</f>
        <v>2547.4382716049386</v>
      </c>
      <c r="HN105" s="27">
        <f>IF(J$11="x",0,Satokasvi!$H$6*(1+$HE105)*(1+_xlfn.XLOOKUP($HF105,$HF$67:$HF$76,HN$67:HN$76)))</f>
        <v>2550.2469135802471</v>
      </c>
      <c r="HO105" s="27">
        <f>IF(K$11="x",0,Satokasvi!$H$6*(1+$HE105)*(1+_xlfn.XLOOKUP($HF105,$HF$67:$HF$76,HO$67:HO$76)))</f>
        <v>2553.0555555555557</v>
      </c>
      <c r="HP105" s="27">
        <f>IF(L$11="x",0,Satokasvi!$H$6*(1+$HE105)*(1+_xlfn.XLOOKUP($HF105,$HF$67:$HF$76,HP$67:HP$76)))</f>
        <v>2555.8641975308642</v>
      </c>
      <c r="HQ105" s="27">
        <f>IF(M$11="x",0,Satokasvi!$H$6*(1+$HE105)*(1+_xlfn.XLOOKUP($HF105,$HF$67:$HF$76,HQ$67:HQ$76)))</f>
        <v>2555.8641975308642</v>
      </c>
      <c r="HR105" s="27">
        <f>IF(N$11="x",0,Satokasvi!$H$6*(1+$HE105)*(1+_xlfn.XLOOKUP($HF105,$HF$67:$HF$76,HR$67:HR$76)))</f>
        <v>2555.8641975308642</v>
      </c>
      <c r="HS105" s="27">
        <f>IF(O$11="x",0,Satokasvi!$H$6*(1+$HE105)*(1+_xlfn.XLOOKUP($HF105,$HF$67:$HF$76,HS$67:HS$76)))</f>
        <v>2555.8641975308642</v>
      </c>
      <c r="HT105" s="27">
        <f>IF(P$11="x",0,Satokasvi!$H$6*(1+$HE105)*(1+_xlfn.XLOOKUP($HF105,$HF$67:$HF$76,HT$67:HT$76)))</f>
        <v>2555.8641975308642</v>
      </c>
      <c r="HU105" s="27">
        <f>IF(Q$11="x",0,Satokasvi!$H$6*(1+$HE105)*(1+_xlfn.XLOOKUP($HF105,$HF$67:$HF$76,HU$67:HU$76)))</f>
        <v>2555.8641975308642</v>
      </c>
      <c r="HV105" s="27">
        <f>IF(R$11="x",0,Satokasvi!$H$6*(1+$HE105)*(1+_xlfn.XLOOKUP($HF105,$HF$67:$HF$76,HV$67:HV$76)))</f>
        <v>2555.8641975308642</v>
      </c>
      <c r="HW105" s="27">
        <f>IF(S$11="x",0,Satokasvi!$H$6*(1+$HE105)*(1+_xlfn.XLOOKUP($HF105,$HF$67:$HF$76,HW$67:HW$76)))</f>
        <v>2555.8641975308642</v>
      </c>
      <c r="HX105" s="27">
        <f>IF(T$11="x",0,Satokasvi!$H$6*(1+$HE105)*(1+_xlfn.XLOOKUP($HF105,$HF$67:$HF$76,HX$67:HX$76)))</f>
        <v>2555.8641975308642</v>
      </c>
      <c r="HY105" s="27">
        <f>IF(U$11="x",0,Satokasvi!$H$6*(1+$HE105)*(1+_xlfn.XLOOKUP($HF105,$HF$67:$HF$76,HY$67:HY$76)))</f>
        <v>2555.8641975308642</v>
      </c>
      <c r="HZ105" s="27">
        <f>IF(V$11="x",0,Satokasvi!$H$6*(1+$HE105)*(1+_xlfn.XLOOKUP($HF105,$HF$67:$HF$76,HZ$67:HZ$76)))</f>
        <v>2555.8641975308642</v>
      </c>
      <c r="IA105" s="27">
        <f>IF(W$11="x",0,Satokasvi!$H$6*(1+$HE105)*(1+_xlfn.XLOOKUP($HF105,$HF$67:$HF$76,IA$67:IA$76)))</f>
        <v>2555.8641975308642</v>
      </c>
      <c r="IB105" s="27">
        <f>IF(X$11="x",0,Satokasvi!$H$6*(1+$HE105)*(1+_xlfn.XLOOKUP($HF105,$HF$67:$HF$76,IB$67:IB$76)))</f>
        <v>2555.8641975308642</v>
      </c>
      <c r="IC105" s="27">
        <f>IF(Y$11="x",0,Satokasvi!$H$6*(1+$HE105)*(1+_xlfn.XLOOKUP($HF105,$HF$67:$HF$76,IC$67:IC$76)))</f>
        <v>2555.8641975308642</v>
      </c>
      <c r="ID105" s="27">
        <f>IF(Z$11="x",0,Satokasvi!$H$6*(1+$HE105)*(1+_xlfn.XLOOKUP($HF105,$HF$67:$HF$76,ID$67:ID$76)))</f>
        <v>2555.8641975308642</v>
      </c>
      <c r="IE105" s="27">
        <f>IF(AA$11="x",0,Satokasvi!$H$6*(1+$HE105)*(1+_xlfn.XLOOKUP($HF105,$HF$67:$HF$76,IE$67:IE$76)))</f>
        <v>2555.8641975308642</v>
      </c>
    </row>
    <row r="106" spans="2:239">
      <c r="B106" s="11">
        <f t="shared" ca="1" si="85"/>
        <v>0.30183767035091158</v>
      </c>
      <c r="C106" s="11">
        <f t="shared" ca="1" si="85"/>
        <v>4.0306111698575897E-3</v>
      </c>
      <c r="D106" s="11">
        <f t="shared" ca="1" si="85"/>
        <v>0.78718362176241052</v>
      </c>
      <c r="E106" s="11">
        <f t="shared" ca="1" si="85"/>
        <v>0.94346219797434427</v>
      </c>
      <c r="F106" s="11">
        <f t="shared" ca="1" si="85"/>
        <v>0.29104402759017267</v>
      </c>
      <c r="G106" s="11">
        <f t="shared" ca="1" si="85"/>
        <v>0.21113145403747458</v>
      </c>
      <c r="H106" s="11">
        <f t="shared" ca="1" si="85"/>
        <v>0.9924161203135905</v>
      </c>
      <c r="I106" s="11">
        <f t="shared" ca="1" si="85"/>
        <v>0.88946649293818769</v>
      </c>
      <c r="J106" s="11">
        <f t="shared" ca="1" si="85"/>
        <v>0.49023999849862632</v>
      </c>
      <c r="K106" s="11">
        <f t="shared" ca="1" si="85"/>
        <v>0.16627157879567589</v>
      </c>
      <c r="L106" s="11">
        <f t="shared" ca="1" si="85"/>
        <v>6.3594265412486695E-2</v>
      </c>
      <c r="M106" s="11">
        <f t="shared" ca="1" si="85"/>
        <v>0.48360624169826127</v>
      </c>
      <c r="N106" s="11">
        <f t="shared" ca="1" si="85"/>
        <v>2.9305688878101477E-2</v>
      </c>
      <c r="O106" s="11">
        <f t="shared" ca="1" si="85"/>
        <v>0.80707695117989542</v>
      </c>
      <c r="P106" s="11">
        <f t="shared" ca="1" si="85"/>
        <v>0.27988953745415535</v>
      </c>
      <c r="Q106" s="11">
        <f t="shared" ca="1" si="85"/>
        <v>0.40909166651254636</v>
      </c>
      <c r="R106" s="11">
        <f t="shared" ca="1" si="84"/>
        <v>0.97535416641959327</v>
      </c>
      <c r="S106" s="11">
        <f t="shared" ca="1" si="84"/>
        <v>0.89456065769780302</v>
      </c>
      <c r="T106" s="11">
        <f t="shared" ca="1" si="80"/>
        <v>0.65528627585140808</v>
      </c>
      <c r="U106" s="11">
        <f t="shared" ca="1" si="80"/>
        <v>0.59451456012408443</v>
      </c>
      <c r="V106" s="11">
        <f t="shared" ca="1" si="80"/>
        <v>0.11739207956277464</v>
      </c>
      <c r="W106" s="11">
        <f t="shared" ca="1" si="80"/>
        <v>0.91267181063983982</v>
      </c>
      <c r="X106" s="11">
        <f t="shared" ca="1" si="80"/>
        <v>0.20841528800902387</v>
      </c>
      <c r="Y106" s="11">
        <f t="shared" ca="1" si="80"/>
        <v>0.61862846113228087</v>
      </c>
      <c r="Z106" s="11">
        <f t="shared" ca="1" si="80"/>
        <v>0.71488812406561342</v>
      </c>
      <c r="AB106" s="5">
        <f ca="1">_xlfn.NORM.INV(B106,Satokasvi!$H$8,Satokasvi!$I$8)*_xlfn.BINOM.INV(1,(1-Satokasvi!$H$15),B106)</f>
        <v>3370.2193828042682</v>
      </c>
      <c r="AC106" s="5">
        <f ca="1">_xlfn.NORM.INV(C106,Satokasvi!$H$8,Satokasvi!$I$8)*_xlfn.BINOM.INV(1,(1-Satokasvi!$H$15),C106)</f>
        <v>0</v>
      </c>
      <c r="AD106" s="5">
        <f ca="1">_xlfn.NORM.INV(D106,Satokasvi!$H$8,Satokasvi!$I$8)*_xlfn.BINOM.INV(1,(1-Satokasvi!$H$15),D106)</f>
        <v>3699.1717841558911</v>
      </c>
      <c r="AE106" s="5">
        <f ca="1">_xlfn.NORM.INV(E106,Satokasvi!$H$8,Satokasvi!$I$8)*_xlfn.BINOM.INV(1,(1-Satokasvi!$H$15),E106)</f>
        <v>3896.1298130544974</v>
      </c>
      <c r="AF106" s="5">
        <f ca="1">_xlfn.NORM.INV(F106,Satokasvi!$H$8,Satokasvi!$I$8)*_xlfn.BINOM.INV(1,(1-Satokasvi!$H$15),F106)</f>
        <v>3362.4156786695571</v>
      </c>
      <c r="AG106" s="5">
        <f ca="1">_xlfn.NORM.INV(G106,Satokasvi!$H$8,Satokasvi!$I$8)*_xlfn.BINOM.INV(1,(1-Satokasvi!$H$15),G106)</f>
        <v>3299.3746193827128</v>
      </c>
      <c r="AH106" s="5">
        <f ca="1">_xlfn.NORM.INV(H106,Satokasvi!$H$8,Satokasvi!$I$8)*_xlfn.BINOM.INV(1,(1-Satokasvi!$H$15),H106)</f>
        <v>4107.0871325431053</v>
      </c>
      <c r="AI106" s="5">
        <f ca="1">_xlfn.NORM.INV(I106,Satokasvi!$H$8,Satokasvi!$I$8)*_xlfn.BINOM.INV(1,(1-Satokasvi!$H$15),I106)</f>
        <v>3805.9239437268052</v>
      </c>
      <c r="AJ106" s="5">
        <f ca="1">_xlfn.NORM.INV(J106,Satokasvi!$H$8,Satokasvi!$I$8)*_xlfn.BINOM.INV(1,(1-Satokasvi!$H$15),J106)</f>
        <v>3493.8832158311138</v>
      </c>
      <c r="AK106" s="5">
        <f ca="1">_xlfn.NORM.INV(K106,Satokasvi!$H$8,Satokasvi!$I$8)*_xlfn.BINOM.INV(1,(1-Satokasvi!$H$15),K106)</f>
        <v>3257.7489820441974</v>
      </c>
      <c r="AL106" s="5">
        <f ca="1">_xlfn.NORM.INV(L106,Satokasvi!$H$8,Satokasvi!$I$8)*_xlfn.BINOM.INV(1,(1-Satokasvi!$H$15),L106)</f>
        <v>3118.6792547413997</v>
      </c>
      <c r="AM106" s="5">
        <f ca="1">_xlfn.NORM.INV(M106,Satokasvi!$H$8,Satokasvi!$I$8)*_xlfn.BINOM.INV(1,(1-Satokasvi!$H$15),M106)</f>
        <v>3489.7238424616912</v>
      </c>
      <c r="AN106" s="5">
        <f ca="1">_xlfn.NORM.INV(N106,Satokasvi!$H$8,Satokasvi!$I$8)*_xlfn.BINOM.INV(1,(1-Satokasvi!$H$15),N106)</f>
        <v>0</v>
      </c>
      <c r="AO106" s="5">
        <f ca="1">_xlfn.NORM.INV(O106,Satokasvi!$H$8,Satokasvi!$I$8)*_xlfn.BINOM.INV(1,(1-Satokasvi!$H$15),O106)</f>
        <v>3716.7937656411923</v>
      </c>
      <c r="AP106" s="5">
        <f ca="1">_xlfn.NORM.INV(P106,Satokasvi!$H$8,Satokasvi!$I$8)*_xlfn.BINOM.INV(1,(1-Satokasvi!$H$15),P106)</f>
        <v>3354.2075781351868</v>
      </c>
      <c r="AQ106" s="5">
        <f ca="1">_xlfn.NORM.INV(Q106,Satokasvi!$H$8,Satokasvi!$I$8)*_xlfn.BINOM.INV(1,(1-Satokasvi!$H$15),Q106)</f>
        <v>3442.5294579575479</v>
      </c>
      <c r="AR106" s="5">
        <f ca="1">_xlfn.NORM.INV(R106,Satokasvi!$H$8,Satokasvi!$I$8)*_xlfn.BINOM.INV(1,(1-Satokasvi!$H$15),R106)</f>
        <v>3991.5150282671671</v>
      </c>
      <c r="AS106" s="5">
        <f ca="1">_xlfn.NORM.INV(S106,Satokasvi!$H$8,Satokasvi!$I$8)*_xlfn.BINOM.INV(1,(1-Satokasvi!$H$15),S106)</f>
        <v>3812.7882345143198</v>
      </c>
      <c r="AT106" s="5">
        <f ca="1">_xlfn.NORM.INV(T106,Satokasvi!$H$8,Satokasvi!$I$8)*_xlfn.BINOM.INV(1,(1-Satokasvi!$H$15),T106)</f>
        <v>3599.9080459002203</v>
      </c>
      <c r="AU106" s="5">
        <f ca="1">_xlfn.NORM.INV(U106,Satokasvi!$H$8,Satokasvi!$I$8)*_xlfn.BINOM.INV(1,(1-Satokasvi!$H$15),U106)</f>
        <v>3559.7934300036009</v>
      </c>
      <c r="AV106" s="5">
        <f ca="1">_xlfn.NORM.INV(V106,Satokasvi!$H$8,Satokasvi!$I$8)*_xlfn.BINOM.INV(1,(1-Satokasvi!$H$15),V106)</f>
        <v>3202.968745473283</v>
      </c>
      <c r="AW106" s="5">
        <f ca="1">_xlfn.NORM.INV(W106,Satokasvi!$H$8,Satokasvi!$I$8)*_xlfn.BINOM.INV(1,(1-Satokasvi!$H$15),W106)</f>
        <v>3839.348244113603</v>
      </c>
      <c r="AX106" s="5">
        <f ca="1">_xlfn.NORM.INV(X106,Satokasvi!$H$8,Satokasvi!$I$8)*_xlfn.BINOM.INV(1,(1-Satokasvi!$H$15),X106)</f>
        <v>3297.0169671586173</v>
      </c>
      <c r="AY106" s="5">
        <f ca="1">_xlfn.NORM.INV(Y106,Satokasvi!$H$8,Satokasvi!$I$8)*_xlfn.BINOM.INV(1,(1-Satokasvi!$H$15),Y106)</f>
        <v>3575.4701524449374</v>
      </c>
      <c r="AZ106" s="5">
        <f ca="1">_xlfn.NORM.INV(Z106,Satokasvi!$H$8,Satokasvi!$I$8)*_xlfn.BINOM.INV(1,(1-Satokasvi!$H$15),Z106)</f>
        <v>3641.9304995525881</v>
      </c>
      <c r="BB106" s="5">
        <f ca="1">IF(C$11="x",0,_xlfn.NORM.INV(B106,Satokasvi!$H$8,Satokasvi!$I$8)*IF(C$8="x",(1+Toimenpiteet!$C$7),1)*IF(C$9="x",(1+Toimenpiteet!$C$34),1)*(1+C$30)*_xlfn.BINOM.INV(1,(1-(Satokasvi!$H$15*(1+C$41))),B106))</f>
        <v>2443.543861308407</v>
      </c>
      <c r="BC106" s="5">
        <f ca="1">IF(D$11="x",0,_xlfn.NORM.INV(C106,Satokasvi!$H$8,Satokasvi!$I$8)*IF(D$8="x",(1+Toimenpiteet!$C$7),1)*IF(D$9="x",(1+Toimenpiteet!$C$34),1)*(1+D$30)*_xlfn.BINOM.INV(1,(1-(Satokasvi!$H$15*(1+D$41))),C106))</f>
        <v>0</v>
      </c>
      <c r="BD106" s="5">
        <f ca="1">IF(E$11="x",0,_xlfn.NORM.INV(D106,Satokasvi!$H$8,Satokasvi!$I$8)*IF(E$8="x",(1+Toimenpiteet!$C$7),1)*IF(E$9="x",(1+Toimenpiteet!$C$34),1)*(1+E$30)*_xlfn.BINOM.INV(1,(1-(Satokasvi!$H$15*(1+E$41))),D106))</f>
        <v>2719.3351619686787</v>
      </c>
      <c r="BE106" s="5">
        <f ca="1">IF(F$11="x",0,_xlfn.NORM.INV(E106,Satokasvi!$H$8,Satokasvi!$I$8)*IF(F$8="x",(1+Toimenpiteet!$C$7),1)*IF(F$9="x",(1+Toimenpiteet!$C$34),1)*(1+F$30)*_xlfn.BINOM.INV(1,(1-(Satokasvi!$H$15*(1+F$41))),E106))</f>
        <v>2883.759442430417</v>
      </c>
      <c r="BF106" s="5">
        <f ca="1">IF(G$11="x",0,_xlfn.NORM.INV(F106,Satokasvi!$H$8,Satokasvi!$I$8)*IF(G$8="x",(1+Toimenpiteet!$C$7),1)*IF(G$9="x",(1+Toimenpiteet!$C$34),1)*(1+G$30)*_xlfn.BINOM.INV(1,(1-(Satokasvi!$H$15*(1+G$41))),F106))</f>
        <v>2505.6721637445539</v>
      </c>
      <c r="BG106" s="5">
        <f ca="1">IF(H$11="x",0,_xlfn.NORM.INV(G106,Satokasvi!$H$8,Satokasvi!$I$8)*IF(H$8="x",(1+Toimenpiteet!$C$7),1)*IF(H$9="x",(1+Toimenpiteet!$C$34),1)*(1+H$30)*_xlfn.BINOM.INV(1,(1-(Satokasvi!$H$15*(1+H$41))),G106))</f>
        <v>2458.6939663639978</v>
      </c>
      <c r="BH106" s="5">
        <f ca="1">IF(I$11="x",0,_xlfn.NORM.INV(H106,Satokasvi!$H$8,Satokasvi!$I$8)*IF(I$8="x",(1+Toimenpiteet!$C$7),1)*IF(I$9="x",(1+Toimenpiteet!$C$34),1)*(1+I$30)*_xlfn.BINOM.INV(1,(1-(Satokasvi!$H$15*(1+I$41))),H106))</f>
        <v>3060.6013311711222</v>
      </c>
      <c r="BI106" s="5">
        <f ca="1">IF(J$11="x",0,_xlfn.NORM.INV(I106,Satokasvi!$H$8,Satokasvi!$I$8)*IF(J$8="x",(1+Toimenpiteet!$C$7),1)*IF(J$9="x",(1+Toimenpiteet!$C$34),1)*(1+J$30)*_xlfn.BINOM.INV(1,(1-(Satokasvi!$H$15*(1+J$41))),I106))</f>
        <v>2836.1745228652153</v>
      </c>
      <c r="BJ106" s="5">
        <f ca="1">IF(K$11="x",0,_xlfn.NORM.INV(J106,Satokasvi!$H$8,Satokasvi!$I$8)*IF(K$8="x",(1+Toimenpiteet!$C$7),1)*IF(K$9="x",(1+Toimenpiteet!$C$34),1)*(1+K$30)*_xlfn.BINOM.INV(1,(1-(Satokasvi!$H$15*(1+K$41))),J106))</f>
        <v>2603.6417724373459</v>
      </c>
      <c r="BK106" s="5">
        <f ca="1">IF(L$11="x",0,_xlfn.NORM.INV(K106,Satokasvi!$H$8,Satokasvi!$I$8)*IF(L$8="x",(1+Toimenpiteet!$C$7),1)*IF(L$9="x",(1+Toimenpiteet!$C$34),1)*(1+L$30)*_xlfn.BINOM.INV(1,(1-(Satokasvi!$H$15*(1+L$41))),K106))</f>
        <v>2427.674541419336</v>
      </c>
      <c r="BL106" s="5">
        <f ca="1">IF(M$11="x",0,_xlfn.NORM.INV(L106,Satokasvi!$H$8,Satokasvi!$I$8)*IF(M$8="x",(1+Toimenpiteet!$C$7),1)*IF(M$9="x",(1+Toimenpiteet!$C$34),1)*(1+M$30)*_xlfn.BINOM.INV(1,(1-(Satokasvi!$H$15*(1+M$41))),L106))</f>
        <v>2324.0397806332912</v>
      </c>
      <c r="BM106" s="5">
        <f ca="1">IF(N$11="x",0,_xlfn.NORM.INV(M106,Satokasvi!$H$8,Satokasvi!$I$8)*IF(N$8="x",(1+Toimenpiteet!$C$7),1)*IF(N$9="x",(1+Toimenpiteet!$C$34),1)*(1+N$30)*_xlfn.BINOM.INV(1,(1-(Satokasvi!$H$15*(1+N$41))),M106))</f>
        <v>2600.5422074024527</v>
      </c>
      <c r="BN106" s="5">
        <f ca="1">IF(O$11="x",0,_xlfn.NORM.INV(N106,Satokasvi!$H$8,Satokasvi!$I$8)*IF(O$8="x",(1+Toimenpiteet!$C$7),1)*IF(O$9="x",(1+Toimenpiteet!$C$34),1)*(1+O$30)*_xlfn.BINOM.INV(1,(1-(Satokasvi!$H$15*(1+O$41))),N106))</f>
        <v>0</v>
      </c>
      <c r="BO106" s="5">
        <f ca="1">IF(P$11="x",0,_xlfn.NORM.INV(O106,Satokasvi!$H$8,Satokasvi!$I$8)*IF(P$8="x",(1+Toimenpiteet!$C$7),1)*IF(P$9="x",(1+Toimenpiteet!$C$34),1)*(1+P$30)*_xlfn.BINOM.INV(1,(1-(Satokasvi!$H$15*(1+P$41))),O106))</f>
        <v>2769.7547141558161</v>
      </c>
      <c r="BP106" s="5">
        <f ca="1">IF(Q$11="x",0,_xlfn.NORM.INV(P106,Satokasvi!$H$8,Satokasvi!$I$8)*IF(Q$8="x",(1+Toimenpiteet!$C$7),1)*IF(Q$9="x",(1+Toimenpiteet!$C$34),1)*(1+Q$30)*_xlfn.BINOM.INV(1,(1-(Satokasvi!$H$15*(1+Q$41))),P106))</f>
        <v>2499.5554872263415</v>
      </c>
      <c r="BQ106" s="5">
        <f ca="1">IF(R$11="x",0,_xlfn.NORM.INV(Q106,Satokasvi!$H$8,Satokasvi!$I$8)*IF(R$8="x",(1+Toimenpiteet!$C$7),1)*IF(R$9="x",(1+Toimenpiteet!$C$34),1)*(1+R$30)*_xlfn.BINOM.INV(1,(1-(Satokasvi!$H$15*(1+R$41))),Q106))</f>
        <v>2565.3729520699653</v>
      </c>
      <c r="BR106" s="5">
        <f ca="1">IF(S$11="x",0,_xlfn.NORM.INV(R106,Satokasvi!$H$8,Satokasvi!$I$8)*IF(S$8="x",(1+Toimenpiteet!$C$7),1)*IF(S$9="x",(1+Toimenpiteet!$C$34),1)*(1+S$30)*_xlfn.BINOM.INV(1,(1-(Satokasvi!$H$15*(1+S$41))),R106))</f>
        <v>2974.4769990646928</v>
      </c>
      <c r="BS106" s="5">
        <f ca="1">IF(T$11="x",0,_xlfn.NORM.INV(S106,Satokasvi!$H$8,Satokasvi!$I$8)*IF(T$8="x",(1+Toimenpiteet!$C$7),1)*IF(T$9="x",(1+Toimenpiteet!$C$34),1)*(1+T$30)*_xlfn.BINOM.INV(1,(1-(Satokasvi!$H$15*(1+T$41))),S106))</f>
        <v>2841.2897923600713</v>
      </c>
      <c r="BT106" s="5">
        <f ca="1">IF(U$11="x",0,_xlfn.NORM.INV(T106,Satokasvi!$H$8,Satokasvi!$I$8)*IF(U$8="x",(1+Toimenpiteet!$C$7),1)*IF(U$9="x",(1+Toimenpiteet!$C$34),1)*(1+U$30)*_xlfn.BINOM.INV(1,(1-(Satokasvi!$H$15*(1+U$41))),T106))</f>
        <v>2682.6514758048443</v>
      </c>
      <c r="BU106" s="5">
        <f ca="1">IF(V$11="x",0,_xlfn.NORM.INV(U106,Satokasvi!$H$8,Satokasvi!$I$8)*IF(V$8="x",(1+Toimenpiteet!$C$7),1)*IF(V$9="x",(1+Toimenpiteet!$C$34),1)*(1+V$30)*_xlfn.BINOM.INV(1,(1-(Satokasvi!$H$15*(1+V$41))),U106))</f>
        <v>2652.7580640386836</v>
      </c>
      <c r="BV106" s="5">
        <f ca="1">IF(W$11="x",0,_xlfn.NORM.INV(V106,Satokasvi!$H$8,Satokasvi!$I$8)*IF(W$8="x",(1+Toimenpiteet!$C$7),1)*IF(W$9="x",(1+Toimenpiteet!$C$34),1)*(1+W$30)*_xlfn.BINOM.INV(1,(1-(Satokasvi!$H$15*(1+W$41))),V106))</f>
        <v>2386.8523091266907</v>
      </c>
      <c r="BW106" s="5">
        <f ca="1">IF(X$11="x",0,_xlfn.NORM.INV(W106,Satokasvi!$H$8,Satokasvi!$I$8)*IF(X$8="x",(1+Toimenpiteet!$C$7),1)*IF(X$9="x",(1+Toimenpiteet!$C$34),1)*(1+X$30)*_xlfn.BINOM.INV(1,(1-(Satokasvi!$H$15*(1+X$41))),W106))</f>
        <v>2861.0823115134567</v>
      </c>
      <c r="BX106" s="5">
        <f ca="1">IF(Y$11="x",0,_xlfn.NORM.INV(X106,Satokasvi!$H$8,Satokasvi!$I$8)*IF(Y$8="x",(1+Toimenpiteet!$C$7),1)*IF(Y$9="x",(1+Toimenpiteet!$C$34),1)*(1+Y$30)*_xlfn.BINOM.INV(1,(1-(Satokasvi!$H$15*(1+Y$41))),X106))</f>
        <v>2456.9370439266017</v>
      </c>
      <c r="BY106" s="5">
        <f ca="1">IF(Z$11="x",0,_xlfn.NORM.INV(Y106,Satokasvi!$H$8,Satokasvi!$I$8)*IF(Z$8="x",(1+Toimenpiteet!$C$7),1)*IF(Z$9="x",(1+Toimenpiteet!$C$34),1)*(1+Z$30)*_xlfn.BINOM.INV(1,(1-(Satokasvi!$H$15*(1+Z$41))),Y106))</f>
        <v>2664.4403576019672</v>
      </c>
      <c r="BZ106" s="5">
        <f ca="1">IF(AA$11="x",0,_xlfn.NORM.INV(Z106,Satokasvi!$H$8,Satokasvi!$I$8)*IF(AA$8="x",(1+Toimenpiteet!$C$7),1)*IF(AA$9="x",(1+Toimenpiteet!$C$34),1)*(1+AA$30)*_xlfn.BINOM.INV(1,(1-(Satokasvi!$H$15*(1+AA$41))),Z106))</f>
        <v>2713.966608266589</v>
      </c>
      <c r="CB106" s="27">
        <f ca="1">_xlfn.NORM.INV(RAND(),Satokasvi!$H$13,Satokasvi!$I$13)</f>
        <v>160.69627167729871</v>
      </c>
      <c r="CC106" s="27">
        <f ca="1">_xlfn.NORM.INV(RAND(),Satokasvi!$H$13,Satokasvi!$I$13)</f>
        <v>171.11812663698765</v>
      </c>
      <c r="CD106" s="27">
        <f ca="1">_xlfn.NORM.INV(RAND(),Satokasvi!$H$13,Satokasvi!$I$13)</f>
        <v>217.34876276058839</v>
      </c>
      <c r="CE106" s="27">
        <f ca="1">_xlfn.NORM.INV(RAND(),Satokasvi!$H$13,Satokasvi!$I$13)</f>
        <v>221.017170941194</v>
      </c>
      <c r="CF106" s="27">
        <f ca="1">_xlfn.NORM.INV(RAND(),Satokasvi!$H$13,Satokasvi!$I$13)</f>
        <v>196.23189065067038</v>
      </c>
      <c r="CG106" s="27">
        <f ca="1">_xlfn.NORM.INV(RAND(),Satokasvi!$H$13,Satokasvi!$I$13)</f>
        <v>244.10753716897628</v>
      </c>
      <c r="CH106" s="27">
        <f ca="1">_xlfn.NORM.INV(RAND(),Satokasvi!$H$13,Satokasvi!$I$13)</f>
        <v>112.79230821232021</v>
      </c>
      <c r="CI106" s="27">
        <f ca="1">_xlfn.NORM.INV(RAND(),Satokasvi!$H$13,Satokasvi!$I$13)</f>
        <v>289.98006630867462</v>
      </c>
      <c r="CJ106" s="27">
        <f ca="1">_xlfn.NORM.INV(RAND(),Satokasvi!$H$13,Satokasvi!$I$13)</f>
        <v>144.41492652424421</v>
      </c>
      <c r="CK106" s="27">
        <f ca="1">_xlfn.NORM.INV(RAND(),Satokasvi!$H$13,Satokasvi!$I$13)</f>
        <v>262.09448704986005</v>
      </c>
      <c r="CL106" s="27">
        <f ca="1">_xlfn.NORM.INV(RAND(),Satokasvi!$H$13,Satokasvi!$I$13)</f>
        <v>265.01574059694582</v>
      </c>
      <c r="CM106" s="27">
        <f ca="1">_xlfn.NORM.INV(RAND(),Satokasvi!$H$13,Satokasvi!$I$13)</f>
        <v>203.3468254376514</v>
      </c>
      <c r="CN106" s="27">
        <f ca="1">_xlfn.NORM.INV(RAND(),Satokasvi!$H$13,Satokasvi!$I$13)</f>
        <v>214.79872437702903</v>
      </c>
      <c r="CO106" s="27">
        <f ca="1">_xlfn.NORM.INV(RAND(),Satokasvi!$H$13,Satokasvi!$I$13)</f>
        <v>115.08228401300052</v>
      </c>
      <c r="CP106" s="27">
        <f ca="1">_xlfn.NORM.INV(RAND(),Satokasvi!$H$13,Satokasvi!$I$13)</f>
        <v>110.24583729462275</v>
      </c>
      <c r="CQ106" s="27">
        <f ca="1">_xlfn.NORM.INV(RAND(),Satokasvi!$H$13,Satokasvi!$I$13)</f>
        <v>181.74963148658813</v>
      </c>
      <c r="CR106" s="27">
        <f ca="1">_xlfn.NORM.INV(RAND(),Satokasvi!$H$13,Satokasvi!$I$13)</f>
        <v>233.46484589451029</v>
      </c>
      <c r="CS106" s="27">
        <f ca="1">_xlfn.NORM.INV(RAND(),Satokasvi!$H$13,Satokasvi!$I$13)</f>
        <v>209.41420649979335</v>
      </c>
      <c r="CT106" s="27">
        <f ca="1">_xlfn.NORM.INV(RAND(),Satokasvi!$H$13,Satokasvi!$I$13)</f>
        <v>141.35866912231057</v>
      </c>
      <c r="CU106" s="27">
        <f ca="1">_xlfn.NORM.INV(RAND(),Satokasvi!$H$13,Satokasvi!$I$13)</f>
        <v>220.30616666056113</v>
      </c>
      <c r="CV106" s="27">
        <f ca="1">_xlfn.NORM.INV(RAND(),Satokasvi!$H$13,Satokasvi!$I$13)</f>
        <v>186.11026390513746</v>
      </c>
      <c r="CW106" s="27">
        <f ca="1">_xlfn.NORM.INV(RAND(),Satokasvi!$H$13,Satokasvi!$I$13)</f>
        <v>229.64463925311455</v>
      </c>
      <c r="CX106" s="27">
        <f ca="1">_xlfn.NORM.INV(RAND(),Satokasvi!$H$13,Satokasvi!$I$13)</f>
        <v>251.46650982519395</v>
      </c>
      <c r="CY106" s="27">
        <f ca="1">_xlfn.NORM.INV(RAND(),Satokasvi!$H$13,Satokasvi!$I$13)</f>
        <v>213.51672778310467</v>
      </c>
      <c r="CZ106" s="27">
        <f ca="1">_xlfn.NORM.INV(RAND(),Satokasvi!$H$13,Satokasvi!$I$13)</f>
        <v>156.24832594590316</v>
      </c>
      <c r="DB106" s="29">
        <f ca="1">(AB106*(CB106/1000)+(Satokasvi!$E$28-Satokasvi!$E$7))/(1+$C$13)^DB$61</f>
        <v>175.32202869049772</v>
      </c>
      <c r="DC106" s="29">
        <f ca="1">(AC106*(CC106/1000)+(Satokasvi!$E$28-Satokasvi!$E$7))/(1+$C$13)^DC$61</f>
        <v>-340.27712319728533</v>
      </c>
      <c r="DD106" s="29">
        <f ca="1">(AD106*(CD106/1000)+(Satokasvi!$E$28-Satokasvi!$E$7))/(1+$C$13)^DD$61</f>
        <v>405.41728219872056</v>
      </c>
      <c r="DE106" s="29">
        <f ca="1">(AE106*(CE106/1000)+(Satokasvi!$E$28-Satokasvi!$E$7))/(1+$C$13)^DE$61</f>
        <v>444.34266925102798</v>
      </c>
      <c r="DF106" s="29">
        <f ca="1">(AF106*(CF106/1000)+(Satokasvi!$E$28-Satokasvi!$E$7))/(1+$C$13)^DF$61</f>
        <v>257.75887894259637</v>
      </c>
      <c r="DG106" s="29">
        <f ca="1">(AG106*(CG106/1000)+(Satokasvi!$E$28-Satokasvi!$E$7))/(1+$C$13)^DG$61</f>
        <v>372.17985663373275</v>
      </c>
      <c r="DH106" s="29">
        <f ca="1">(AH106*(CH106/1000)+(Satokasvi!$E$28-Satokasvi!$E$7))/(1+$C$13)^DH$61</f>
        <v>83.136848894121385</v>
      </c>
      <c r="DI106" s="29">
        <f ca="1">(AI106*(CI106/1000)+(Satokasvi!$E$28-Satokasvi!$E$7))/(1+$C$13)^DI$61</f>
        <v>586.24851382200598</v>
      </c>
      <c r="DJ106" s="29">
        <f ca="1">(AJ106*(CJ106/1000)+(Satokasvi!$E$28-Satokasvi!$E$7))/(1+$C$13)^DJ$61</f>
        <v>110.03359792940779</v>
      </c>
      <c r="DK106" s="29">
        <f ca="1">(AK106*(CK106/1000)+(Satokasvi!$E$28-Satokasvi!$E$7))/(1+$C$13)^DK$61</f>
        <v>366.71779283365817</v>
      </c>
      <c r="DL106" s="29">
        <f ca="1">(AL106*(CL106/1000)+(Satokasvi!$E$28-Satokasvi!$E$7))/(1+$C$13)^DL$61</f>
        <v>336.28644857245251</v>
      </c>
      <c r="DM106" s="29">
        <f ca="1">(AM106*(CM106/1000)+(Satokasvi!$E$28-Satokasvi!$E$7))/(1+$C$13)^DM$61</f>
        <v>244.51804523115646</v>
      </c>
      <c r="DN106" s="29">
        <f ca="1">(AN106*(CN106/1000)+(Satokasvi!$E$28-Satokasvi!$E$7))/(1+$C$13)^DN$61</f>
        <v>-245.82343373753721</v>
      </c>
      <c r="DO106" s="29">
        <f ca="1">(AO106*(CO106/1000)+(Satokasvi!$E$28-Satokasvi!$E$7))/(1+$C$13)^DO$61</f>
        <v>44.121095534786932</v>
      </c>
      <c r="DP106" s="29">
        <f ca="1">(AP106*(CP106/1000)+(Satokasvi!$E$28-Satokasvi!$E$7))/(1+$C$13)^DP$61</f>
        <v>5.6403123825626249</v>
      </c>
      <c r="DQ106" s="29">
        <f ca="1">(AQ106*(CQ106/1000)+(Satokasvi!$E$28-Satokasvi!$E$7))/(1+$C$13)^DQ$61</f>
        <v>164.93886602346615</v>
      </c>
      <c r="DR106" s="29">
        <f ca="1">(AR106*(CR106/1000)+(Satokasvi!$E$28-Satokasvi!$E$7))/(1+$C$13)^DR$61</f>
        <v>345.39084535903299</v>
      </c>
      <c r="DS106" s="29">
        <f ca="1">(AS106*(CS106/1000)+(Satokasvi!$E$28-Satokasvi!$E$7))/(1+$C$13)^DS$61</f>
        <v>256.95695921457411</v>
      </c>
      <c r="DT106" s="29">
        <f ca="1">(AT106*(CT106/1000)+(Satokasvi!$E$28-Satokasvi!$E$7))/(1+$C$13)^DT$61</f>
        <v>84.332877021811314</v>
      </c>
      <c r="DU106" s="29">
        <f ca="1">(AU106*(CU106/1000)+(Satokasvi!$E$28-Satokasvi!$E$7))/(1+$C$13)^DU$61</f>
        <v>234.34018710647882</v>
      </c>
      <c r="DV106" s="29">
        <f ca="1">(AV106*(CV106/1000)+(Satokasvi!$E$28-Satokasvi!$E$7))/(1+$C$13)^DV$61</f>
        <v>126.3807152239833</v>
      </c>
      <c r="DW106" s="29">
        <f ca="1">(AW106*(CW106/1000)+(Satokasvi!$E$28-Satokasvi!$E$7))/(1+$C$13)^DW$61</f>
        <v>271.74198432020995</v>
      </c>
      <c r="DX106" s="29">
        <f ca="1">(AX106*(CX106/1000)+(Satokasvi!$E$28-Satokasvi!$E$7))/(1+$C$13)^DX$61</f>
        <v>237.17701095282573</v>
      </c>
      <c r="DY106" s="29">
        <f ca="1">(AY106*(CY106/1000)+(Satokasvi!$E$28-Satokasvi!$E$7))/(1+$C$13)^DY$61</f>
        <v>197.96529611989041</v>
      </c>
      <c r="DZ106" s="29">
        <f ca="1">(AZ106*(CZ106/1000)+(Satokasvi!$E$28-Satokasvi!$E$7))/(1+$C$13)^DZ$61</f>
        <v>99.363710362911959</v>
      </c>
      <c r="EB106" s="29">
        <f ca="1">IF(C$11="x",Toimenpiteet!$E$115,BB106*(CB106/1000)+(Satokasvi!$E$28-Satokasvi!$E$7)+IF(C$8="x",Toimenpiteet!$E$29,0)+IF(C$9="x",Toimenpiteet!$E$60,0)+IF(C$10="x",Toimenpiteet!$E$88,0))/(1+$C$13)^EB$61</f>
        <v>159.96930892447699</v>
      </c>
      <c r="EC106" s="29">
        <f ca="1">IF(D$11="x",Toimenpiteet!$E$115,BC106*(CC106/1000)+(Satokasvi!$E$28-Satokasvi!$E$7)+IF(D$8="x",Toimenpiteet!$E$29,0)+IF(D$9="x",Toimenpiteet!$E$60,0)+IF(D$10="x",Toimenpiteet!$E$88,0))/(1+$C$13)^EC$61</f>
        <v>-214.81760769158259</v>
      </c>
      <c r="ED106" s="29">
        <f ca="1">IF(E$11="x",Toimenpiteet!$E$115,BD106*(CD106/1000)+(Satokasvi!$E$28-Satokasvi!$E$7)+IF(E$8="x",Toimenpiteet!$E$29,0)+IF(E$9="x",Toimenpiteet!$E$60,0)+IF(E$10="x",Toimenpiteet!$E$88,0))/(1+$C$13)^ED$61</f>
        <v>332.32832444449224</v>
      </c>
      <c r="EE106" s="29">
        <f ca="1">IF(F$11="x",Toimenpiteet!$E$115,BE106*(CE106/1000)+(Satokasvi!$E$28-Satokasvi!$E$7)+IF(F$8="x",Toimenpiteet!$E$29,0)+IF(F$9="x",Toimenpiteet!$E$60,0)+IF(F$10="x",Toimenpiteet!$E$88,0))/(1+$C$13)^EE$61</f>
        <v>363.80022084494016</v>
      </c>
      <c r="EF106" s="29">
        <f ca="1">IF(G$11="x",Toimenpiteet!$E$115,BF106*(CF106/1000)+(Satokasvi!$E$28-Satokasvi!$E$7)+IF(G$8="x",Toimenpiteet!$E$29,0)+IF(G$9="x",Toimenpiteet!$E$60,0)+IF(G$10="x",Toimenpiteet!$E$88,0))/(1+$C$13)^EF$61</f>
        <v>227.54997449730334</v>
      </c>
      <c r="EG106" s="29">
        <f ca="1">IF(H$11="x",Toimenpiteet!$E$115,BG106*(CG106/1000)+(Satokasvi!$E$28-Satokasvi!$E$7)+IF(H$8="x",Toimenpiteet!$E$29,0)+IF(H$9="x",Toimenpiteet!$E$60,0)+IF(H$10="x",Toimenpiteet!$E$88,0))/(1+$C$13)^EG$61</f>
        <v>311.78343684237092</v>
      </c>
      <c r="EH106" s="29">
        <f ca="1">IF(I$11="x",Toimenpiteet!$E$115,BH106*(CH106/1000)+(Satokasvi!$E$28-Satokasvi!$E$7)+IF(I$8="x",Toimenpiteet!$E$29,0)+IF(I$9="x",Toimenpiteet!$E$60,0)+IF(I$10="x",Toimenpiteet!$E$88,0))/(1+$C$13)^EH$61</f>
        <v>95.3856260861062</v>
      </c>
      <c r="EI106" s="29">
        <f ca="1">IF(J$11="x",Toimenpiteet!$E$115,BI106*(CI106/1000)+(Satokasvi!$E$28-Satokasvi!$E$7)+IF(J$8="x",Toimenpiteet!$E$29,0)+IF(J$9="x",Toimenpiteet!$E$60,0)+IF(J$10="x",Toimenpiteet!$E$88,0))/(1+$C$13)^EI$61</f>
        <v>469.33068986929186</v>
      </c>
      <c r="EJ106" s="29">
        <f ca="1">IF(K$11="x",Toimenpiteet!$E$115,BJ106*(CJ106/1000)+(Satokasvi!$E$28-Satokasvi!$E$7)+IF(K$8="x",Toimenpiteet!$E$29,0)+IF(K$9="x",Toimenpiteet!$E$60,0)+IF(K$10="x",Toimenpiteet!$E$88,0))/(1+$C$13)^EJ$61</f>
        <v>113.50994724411404</v>
      </c>
      <c r="EK106" s="29">
        <f ca="1">IF(L$11="x",Toimenpiteet!$E$115,BK106*(CK106/1000)+(Satokasvi!$E$28-Satokasvi!$E$7)+IF(L$8="x",Toimenpiteet!$E$29,0)+IF(L$9="x",Toimenpiteet!$E$60,0)+IF(L$10="x",Toimenpiteet!$E$88,0))/(1+$C$13)^EK$61</f>
        <v>303.87315753723379</v>
      </c>
      <c r="EL106" s="29">
        <f ca="1">IF(M$11="x",Toimenpiteet!$E$115,BL106*(CL106/1000)+(Satokasvi!$E$28-Satokasvi!$E$7)+IF(M$8="x",Toimenpiteet!$E$29,0)+IF(M$9="x",Toimenpiteet!$E$60,0)+IF(M$10="x",Toimenpiteet!$E$88,0))/(1+$C$13)^EL$61</f>
        <v>280.30460159035835</v>
      </c>
      <c r="EM106" s="29">
        <f ca="1">IF(N$11="x",Toimenpiteet!$E$115,BM106*(CM106/1000)+(Satokasvi!$E$28-Satokasvi!$E$7)+IF(N$8="x",Toimenpiteet!$E$29,0)+IF(N$9="x",Toimenpiteet!$E$60,0)+IF(N$10="x",Toimenpiteet!$E$88,0))/(1+$C$13)^EM$61</f>
        <v>211.05362411612836</v>
      </c>
      <c r="EN106" s="29">
        <f ca="1">IF(O$11="x",Toimenpiteet!$E$115,BN106*(CN106/1000)+(Satokasvi!$E$28-Satokasvi!$E$7)+IF(O$8="x",Toimenpiteet!$E$29,0)+IF(O$9="x",Toimenpiteet!$E$60,0)+IF(O$10="x",Toimenpiteet!$E$88,0))/(1+$C$13)^EN$61</f>
        <v>-155.18881038444522</v>
      </c>
      <c r="EO106" s="29">
        <f ca="1">IF(P$11="x",Toimenpiteet!$E$115,BO106*(CO106/1000)+(Satokasvi!$E$28-Satokasvi!$E$7)+IF(P$8="x",Toimenpiteet!$E$29,0)+IF(P$9="x",Toimenpiteet!$E$60,0)+IF(P$10="x",Toimenpiteet!$E$88,0))/(1+$C$13)^EO$61</f>
        <v>60.0623534379285</v>
      </c>
      <c r="EP106" s="29">
        <f ca="1">IF(Q$11="x",Toimenpiteet!$E$115,BP106*(CP106/1000)+(Satokasvi!$E$28-Satokasvi!$E$7)+IF(Q$8="x",Toimenpiteet!$E$29,0)+IF(Q$9="x",Toimenpiteet!$E$60,0)+IF(Q$10="x",Toimenpiteet!$E$88,0))/(1+$C$13)^EP$61</f>
        <v>30.594726850986</v>
      </c>
      <c r="EQ106" s="29">
        <f ca="1">IF(R$11="x",Toimenpiteet!$E$115,BQ106*(CQ106/1000)+(Satokasvi!$E$28-Satokasvi!$E$7)+IF(R$8="x",Toimenpiteet!$E$29,0)+IF(R$9="x",Toimenpiteet!$E$60,0)+IF(R$10="x",Toimenpiteet!$E$88,0))/(1+$C$13)^EQ$61</f>
        <v>148.53532263398833</v>
      </c>
      <c r="ER106" s="29">
        <f ca="1">IF(S$11="x",Toimenpiteet!$E$115,BR106*(CR106/1000)+(Satokasvi!$E$28-Satokasvi!$E$7)+IF(S$8="x",Toimenpiteet!$E$29,0)+IF(S$9="x",Toimenpiteet!$E$60,0)+IF(S$10="x",Toimenpiteet!$E$88,0))/(1+$C$13)^ER$61</f>
        <v>282.26184016864005</v>
      </c>
      <c r="ES106" s="29">
        <f ca="1">IF(T$11="x",Toimenpiteet!$E$115,BS106*(CS106/1000)+(Satokasvi!$E$28-Satokasvi!$E$7)+IF(T$8="x",Toimenpiteet!$E$29,0)+IF(T$9="x",Toimenpiteet!$E$60,0)+IF(T$10="x",Toimenpiteet!$E$88,0))/(1+$C$13)^ES$61</f>
        <v>215.6363475669809</v>
      </c>
      <c r="ET106" s="29">
        <f ca="1">IF(U$11="x",Toimenpiteet!$E$115,BT106*(CT106/1000)+(Satokasvi!$E$28-Satokasvi!$E$7)+IF(U$8="x",Toimenpiteet!$E$29,0)+IF(U$9="x",Toimenpiteet!$E$60,0)+IF(U$10="x",Toimenpiteet!$E$88,0))/(1+$C$13)^ET$61</f>
        <v>86.293424578285098</v>
      </c>
      <c r="EU106" s="29">
        <f ca="1">IF(V$11="x",Toimenpiteet!$E$115,BU106*(CU106/1000)+(Satokasvi!$E$28-Satokasvi!$E$7)+IF(V$8="x",Toimenpiteet!$E$29,0)+IF(V$9="x",Toimenpiteet!$E$60,0)+IF(V$10="x",Toimenpiteet!$E$88,0))/(1+$C$13)^EU$61</f>
        <v>197.3959041517785</v>
      </c>
      <c r="EV106" s="29">
        <f ca="1">IF(W$11="x",Toimenpiteet!$E$115,BV106*(CV106/1000)+(Satokasvi!$E$28-Satokasvi!$E$7)+IF(W$8="x",Toimenpiteet!$E$29,0)+IF(W$9="x",Toimenpiteet!$E$60,0)+IF(W$10="x",Toimenpiteet!$E$88,0))/(1+$C$13)^EV$61</f>
        <v>116.28143007232052</v>
      </c>
      <c r="EW106" s="29">
        <f ca="1">IF(X$11="x",Toimenpiteet!$E$115,BW106*(CW106/1000)+(Satokasvi!$E$28-Satokasvi!$E$7)+IF(X$8="x",Toimenpiteet!$E$29,0)+IF(X$9="x",Toimenpiteet!$E$60,0)+IF(X$10="x",Toimenpiteet!$E$88,0))/(1+$C$13)^EW$61</f>
        <v>223.9608850527099</v>
      </c>
      <c r="EX106" s="29">
        <f ca="1">IF(Y$11="x",Toimenpiteet!$E$115,BX106*(CX106/1000)+(Satokasvi!$E$28-Satokasvi!$E$7)+IF(Y$8="x",Toimenpiteet!$E$29,0)+IF(Y$9="x",Toimenpiteet!$E$60,0)+IF(Y$10="x",Toimenpiteet!$E$88,0))/(1+$C$13)^EX$61</f>
        <v>197.57805452057923</v>
      </c>
      <c r="EY106" s="29">
        <f ca="1">IF(Z$11="x",Toimenpiteet!$E$115,BY106*(CY106/1000)+(Satokasvi!$E$28-Satokasvi!$E$7)+IF(Z$8="x",Toimenpiteet!$E$29,0)+IF(Z$9="x",Toimenpiteet!$E$60,0)+IF(Z$10="x",Toimenpiteet!$E$88,0))/(1+$C$13)^EY$61</f>
        <v>167.75067649236124</v>
      </c>
      <c r="EZ106" s="29">
        <f ca="1">IF(AA$11="x",Toimenpiteet!$E$115,BZ106*(CZ106/1000)+(Satokasvi!$E$28-Satokasvi!$E$7)+IF(AA$8="x",Toimenpiteet!$E$29,0)+IF(AA$9="x",Toimenpiteet!$E$60,0)+IF(AA$10="x",Toimenpiteet!$E$88,0))/(1+$C$13)^EZ$61</f>
        <v>93.683640674887499</v>
      </c>
      <c r="FA106" s="29"/>
      <c r="FB106" s="29">
        <f t="shared" ca="1" si="48"/>
        <v>175.32202869049772</v>
      </c>
      <c r="FC106" s="29">
        <f t="shared" ca="1" si="49"/>
        <v>-164.95509450678762</v>
      </c>
      <c r="FD106" s="29">
        <f t="shared" ca="1" si="50"/>
        <v>240.46218769193294</v>
      </c>
      <c r="FE106" s="29">
        <f t="shared" ca="1" si="51"/>
        <v>684.8048569429609</v>
      </c>
      <c r="FF106" s="29">
        <f t="shared" ca="1" si="52"/>
        <v>942.56373588555721</v>
      </c>
      <c r="FG106" s="29">
        <f t="shared" ca="1" si="53"/>
        <v>1314.7435925192899</v>
      </c>
      <c r="FH106" s="29">
        <f t="shared" ca="1" si="54"/>
        <v>1397.8804414134113</v>
      </c>
      <c r="FI106" s="29">
        <f t="shared" ca="1" si="55"/>
        <v>1984.1289552354174</v>
      </c>
      <c r="FJ106" s="29">
        <f t="shared" ca="1" si="56"/>
        <v>2094.1625531648251</v>
      </c>
      <c r="FK106" s="29">
        <f t="shared" ca="1" si="57"/>
        <v>2460.8803459984833</v>
      </c>
      <c r="FL106" s="29">
        <f t="shared" ca="1" si="58"/>
        <v>2797.166794570936</v>
      </c>
      <c r="FM106" s="29">
        <f t="shared" ca="1" si="59"/>
        <v>3041.6848398020925</v>
      </c>
      <c r="FN106" s="29">
        <f t="shared" ca="1" si="60"/>
        <v>2795.8614060645555</v>
      </c>
      <c r="FO106" s="29">
        <f t="shared" ca="1" si="61"/>
        <v>2839.9825015993424</v>
      </c>
      <c r="FP106" s="29">
        <f t="shared" ca="1" si="62"/>
        <v>2845.622813981905</v>
      </c>
      <c r="FQ106" s="29">
        <f t="shared" ca="1" si="63"/>
        <v>3010.5616800053713</v>
      </c>
      <c r="FR106" s="29">
        <f t="shared" ca="1" si="64"/>
        <v>3355.9525253644042</v>
      </c>
      <c r="FS106" s="29">
        <f t="shared" ca="1" si="65"/>
        <v>3612.9094845789782</v>
      </c>
      <c r="FT106" s="29">
        <f t="shared" ca="1" si="66"/>
        <v>3697.2423616007895</v>
      </c>
      <c r="FU106" s="29">
        <f t="shared" ca="1" si="67"/>
        <v>3931.5825487072684</v>
      </c>
      <c r="FV106" s="29">
        <f t="shared" ca="1" si="68"/>
        <v>4057.9632639312517</v>
      </c>
      <c r="FW106" s="29">
        <f t="shared" ca="1" si="69"/>
        <v>4329.7052482514619</v>
      </c>
      <c r="FX106" s="29">
        <f t="shared" ca="1" si="70"/>
        <v>4566.8822592042879</v>
      </c>
      <c r="FY106" s="29">
        <f t="shared" ca="1" si="71"/>
        <v>4764.8475553241788</v>
      </c>
      <c r="FZ106" s="29">
        <f t="shared" ca="1" si="72"/>
        <v>4864.2112656870904</v>
      </c>
      <c r="GA106" s="29"/>
      <c r="GB106" s="29">
        <f t="shared" ca="1" si="73"/>
        <v>159.96930892447699</v>
      </c>
      <c r="GC106" s="29">
        <f t="shared" ca="1" si="74"/>
        <v>-54.848298767105604</v>
      </c>
      <c r="GD106" s="29">
        <f t="shared" ca="1" si="23"/>
        <v>277.48002567738661</v>
      </c>
      <c r="GE106" s="29">
        <f t="shared" ca="1" si="24"/>
        <v>641.28024652232671</v>
      </c>
      <c r="GF106" s="29">
        <f t="shared" ca="1" si="25"/>
        <v>868.83022101963002</v>
      </c>
      <c r="GG106" s="29">
        <f t="shared" ca="1" si="26"/>
        <v>1180.613657862001</v>
      </c>
      <c r="GH106" s="29">
        <f t="shared" ca="1" si="27"/>
        <v>1275.9992839481072</v>
      </c>
      <c r="GI106" s="29">
        <f t="shared" ca="1" si="28"/>
        <v>1745.3299738173991</v>
      </c>
      <c r="GJ106" s="29">
        <f t="shared" ca="1" si="29"/>
        <v>1858.8399210615132</v>
      </c>
      <c r="GK106" s="29">
        <f t="shared" ca="1" si="30"/>
        <v>2162.713078598747</v>
      </c>
      <c r="GL106" s="29">
        <f t="shared" ca="1" si="31"/>
        <v>2443.0176801891052</v>
      </c>
      <c r="GM106" s="29">
        <f t="shared" ca="1" si="32"/>
        <v>2654.0713043052338</v>
      </c>
      <c r="GN106" s="29">
        <f t="shared" ca="1" si="33"/>
        <v>2498.8824939207884</v>
      </c>
      <c r="GO106" s="29">
        <f t="shared" ca="1" si="34"/>
        <v>2558.9448473587167</v>
      </c>
      <c r="GP106" s="29">
        <f t="shared" ca="1" si="35"/>
        <v>2589.5395742097026</v>
      </c>
      <c r="GQ106" s="29">
        <f t="shared" ca="1" si="36"/>
        <v>2738.074896843691</v>
      </c>
      <c r="GR106" s="29">
        <f t="shared" ca="1" si="37"/>
        <v>3020.336737012331</v>
      </c>
      <c r="GS106" s="29">
        <f t="shared" ca="1" si="38"/>
        <v>3235.9730845793119</v>
      </c>
      <c r="GT106" s="29">
        <f t="shared" ca="1" si="39"/>
        <v>3322.2665091575968</v>
      </c>
      <c r="GU106" s="29">
        <f t="shared" ca="1" si="40"/>
        <v>3519.6624133093756</v>
      </c>
      <c r="GV106" s="29">
        <f t="shared" ca="1" si="41"/>
        <v>3635.9438433816958</v>
      </c>
      <c r="GW106" s="29">
        <f t="shared" ca="1" si="42"/>
        <v>3859.9047284344056</v>
      </c>
      <c r="GX106" s="29">
        <f t="shared" ca="1" si="43"/>
        <v>4057.4827829549849</v>
      </c>
      <c r="GY106" s="29">
        <f t="shared" ca="1" si="44"/>
        <v>4225.2334594473459</v>
      </c>
      <c r="GZ106" s="29">
        <f t="shared" ca="1" si="45"/>
        <v>4318.917100122233</v>
      </c>
      <c r="HA106" s="29"/>
      <c r="HB106" s="29">
        <f t="shared" ca="1" si="76"/>
        <v>2460.8803459984833</v>
      </c>
      <c r="HC106" s="29">
        <f t="shared" ca="1" si="75"/>
        <v>2162.713078598747</v>
      </c>
      <c r="HD106" s="5"/>
      <c r="HE106" s="29">
        <f t="shared" si="86"/>
        <v>-0.27777777777777779</v>
      </c>
      <c r="HF106" s="29">
        <f>$HF$73</f>
        <v>3.333333333333334E-2</v>
      </c>
      <c r="HG106" s="14">
        <f>IF(C$11="x",0,Satokasvi!$H$6*(1+$HE106)*(1+_xlfn.XLOOKUP($HF106,$HF$67:$HF$76,HG$67:HG$76)))</f>
        <v>2536.2037037037039</v>
      </c>
      <c r="HH106" s="27">
        <f>IF(D$11="x",0,Satokasvi!$H$6*(1+$HE106)*(1+_xlfn.XLOOKUP($HF106,$HF$67:$HF$76,HH$67:HH$76)))</f>
        <v>2544.6296296296296</v>
      </c>
      <c r="HI106" s="27">
        <f>IF(E$11="x",0,Satokasvi!$H$6*(1+$HE106)*(1+_xlfn.XLOOKUP($HF106,$HF$67:$HF$76,HI$67:HI$76)))</f>
        <v>2553.0555555555557</v>
      </c>
      <c r="HJ106" s="27">
        <f>IF(F$11="x",0,Satokasvi!$H$6*(1+$HE106)*(1+_xlfn.XLOOKUP($HF106,$HF$67:$HF$76,HJ$67:HJ$76)))</f>
        <v>2561.4814814814818</v>
      </c>
      <c r="HK106" s="27">
        <f>IF(G$11="x",0,Satokasvi!$H$6*(1+$HE106)*(1+_xlfn.XLOOKUP($HF106,$HF$67:$HF$76,HK$67:HK$76)))</f>
        <v>2569.9074074074074</v>
      </c>
      <c r="HL106" s="27">
        <f>IF(H$11="x",0,Satokasvi!$H$6*(1+$HE106)*(1+_xlfn.XLOOKUP($HF106,$HF$67:$HF$76,HL$67:HL$76)))</f>
        <v>2578.3333333333335</v>
      </c>
      <c r="HM106" s="27">
        <f>IF(I$11="x",0,Satokasvi!$H$6*(1+$HE106)*(1+_xlfn.XLOOKUP($HF106,$HF$67:$HF$76,HM$67:HM$76)))</f>
        <v>2586.7592592592596</v>
      </c>
      <c r="HN106" s="27">
        <f>IF(J$11="x",0,Satokasvi!$H$6*(1+$HE106)*(1+_xlfn.XLOOKUP($HF106,$HF$67:$HF$76,HN$67:HN$76)))</f>
        <v>2595.1851851851852</v>
      </c>
      <c r="HO106" s="27">
        <f>IF(K$11="x",0,Satokasvi!$H$6*(1+$HE106)*(1+_xlfn.XLOOKUP($HF106,$HF$67:$HF$76,HO$67:HO$76)))</f>
        <v>2603.6111111111113</v>
      </c>
      <c r="HP106" s="27">
        <f>IF(L$11="x",0,Satokasvi!$H$6*(1+$HE106)*(1+_xlfn.XLOOKUP($HF106,$HF$67:$HF$76,HP$67:HP$76)))</f>
        <v>2612.0370370370374</v>
      </c>
      <c r="HQ106" s="27">
        <f>IF(M$11="x",0,Satokasvi!$H$6*(1+$HE106)*(1+_xlfn.XLOOKUP($HF106,$HF$67:$HF$76,HQ$67:HQ$76)))</f>
        <v>2612.0370370370374</v>
      </c>
      <c r="HR106" s="27">
        <f>IF(N$11="x",0,Satokasvi!$H$6*(1+$HE106)*(1+_xlfn.XLOOKUP($HF106,$HF$67:$HF$76,HR$67:HR$76)))</f>
        <v>2612.0370370370374</v>
      </c>
      <c r="HS106" s="27">
        <f>IF(O$11="x",0,Satokasvi!$H$6*(1+$HE106)*(1+_xlfn.XLOOKUP($HF106,$HF$67:$HF$76,HS$67:HS$76)))</f>
        <v>2612.0370370370374</v>
      </c>
      <c r="HT106" s="27">
        <f>IF(P$11="x",0,Satokasvi!$H$6*(1+$HE106)*(1+_xlfn.XLOOKUP($HF106,$HF$67:$HF$76,HT$67:HT$76)))</f>
        <v>2612.0370370370374</v>
      </c>
      <c r="HU106" s="27">
        <f>IF(Q$11="x",0,Satokasvi!$H$6*(1+$HE106)*(1+_xlfn.XLOOKUP($HF106,$HF$67:$HF$76,HU$67:HU$76)))</f>
        <v>2612.0370370370374</v>
      </c>
      <c r="HV106" s="27">
        <f>IF(R$11="x",0,Satokasvi!$H$6*(1+$HE106)*(1+_xlfn.XLOOKUP($HF106,$HF$67:$HF$76,HV$67:HV$76)))</f>
        <v>2612.0370370370374</v>
      </c>
      <c r="HW106" s="27">
        <f>IF(S$11="x",0,Satokasvi!$H$6*(1+$HE106)*(1+_xlfn.XLOOKUP($HF106,$HF$67:$HF$76,HW$67:HW$76)))</f>
        <v>2612.0370370370374</v>
      </c>
      <c r="HX106" s="27">
        <f>IF(T$11="x",0,Satokasvi!$H$6*(1+$HE106)*(1+_xlfn.XLOOKUP($HF106,$HF$67:$HF$76,HX$67:HX$76)))</f>
        <v>2612.0370370370374</v>
      </c>
      <c r="HY106" s="27">
        <f>IF(U$11="x",0,Satokasvi!$H$6*(1+$HE106)*(1+_xlfn.XLOOKUP($HF106,$HF$67:$HF$76,HY$67:HY$76)))</f>
        <v>2612.0370370370374</v>
      </c>
      <c r="HZ106" s="27">
        <f>IF(V$11="x",0,Satokasvi!$H$6*(1+$HE106)*(1+_xlfn.XLOOKUP($HF106,$HF$67:$HF$76,HZ$67:HZ$76)))</f>
        <v>2612.0370370370374</v>
      </c>
      <c r="IA106" s="27">
        <f>IF(W$11="x",0,Satokasvi!$H$6*(1+$HE106)*(1+_xlfn.XLOOKUP($HF106,$HF$67:$HF$76,IA$67:IA$76)))</f>
        <v>2612.0370370370374</v>
      </c>
      <c r="IB106" s="27">
        <f>IF(X$11="x",0,Satokasvi!$H$6*(1+$HE106)*(1+_xlfn.XLOOKUP($HF106,$HF$67:$HF$76,IB$67:IB$76)))</f>
        <v>2612.0370370370374</v>
      </c>
      <c r="IC106" s="27">
        <f>IF(Y$11="x",0,Satokasvi!$H$6*(1+$HE106)*(1+_xlfn.XLOOKUP($HF106,$HF$67:$HF$76,IC$67:IC$76)))</f>
        <v>2612.0370370370374</v>
      </c>
      <c r="ID106" s="27">
        <f>IF(Z$11="x",0,Satokasvi!$H$6*(1+$HE106)*(1+_xlfn.XLOOKUP($HF106,$HF$67:$HF$76,ID$67:ID$76)))</f>
        <v>2612.0370370370374</v>
      </c>
      <c r="IE106" s="27">
        <f>IF(AA$11="x",0,Satokasvi!$H$6*(1+$HE106)*(1+_xlfn.XLOOKUP($HF106,$HF$67:$HF$76,IE$67:IE$76)))</f>
        <v>2612.0370370370374</v>
      </c>
    </row>
    <row r="107" spans="2:239">
      <c r="B107" s="11">
        <f t="shared" ca="1" si="85"/>
        <v>0.28759305258095857</v>
      </c>
      <c r="C107" s="11">
        <f t="shared" ca="1" si="85"/>
        <v>0.50492161702884852</v>
      </c>
      <c r="D107" s="11">
        <f t="shared" ca="1" si="85"/>
        <v>0.66457399880992762</v>
      </c>
      <c r="E107" s="11">
        <f t="shared" ca="1" si="85"/>
        <v>0.42248972767062787</v>
      </c>
      <c r="F107" s="11">
        <f t="shared" ca="1" si="85"/>
        <v>0.92618301431139782</v>
      </c>
      <c r="G107" s="11">
        <f t="shared" ca="1" si="85"/>
        <v>0.8163295750182652</v>
      </c>
      <c r="H107" s="11">
        <f t="shared" ca="1" si="85"/>
        <v>0.77148037561130167</v>
      </c>
      <c r="I107" s="11">
        <f t="shared" ca="1" si="85"/>
        <v>0.17133849173487747</v>
      </c>
      <c r="J107" s="11">
        <f t="shared" ca="1" si="85"/>
        <v>0.57090653693847415</v>
      </c>
      <c r="K107" s="11">
        <f t="shared" ca="1" si="85"/>
        <v>0.87819839167531188</v>
      </c>
      <c r="L107" s="11">
        <f t="shared" ca="1" si="85"/>
        <v>0.91341744653582568</v>
      </c>
      <c r="M107" s="11">
        <f t="shared" ca="1" si="85"/>
        <v>0.84486553304723866</v>
      </c>
      <c r="N107" s="11">
        <f t="shared" ca="1" si="85"/>
        <v>0.45097945443718856</v>
      </c>
      <c r="O107" s="11">
        <f t="shared" ca="1" si="85"/>
        <v>0.96703420374545312</v>
      </c>
      <c r="P107" s="11">
        <f t="shared" ca="1" si="85"/>
        <v>0.55023831161620274</v>
      </c>
      <c r="Q107" s="11">
        <f t="shared" ca="1" si="85"/>
        <v>0.18440055413576362</v>
      </c>
      <c r="R107" s="11">
        <f t="shared" ca="1" si="84"/>
        <v>0.13184898372842702</v>
      </c>
      <c r="S107" s="11">
        <f t="shared" ca="1" si="84"/>
        <v>0.61348117229353105</v>
      </c>
      <c r="T107" s="11">
        <f t="shared" ca="1" si="80"/>
        <v>0.6963208907836862</v>
      </c>
      <c r="U107" s="11">
        <f t="shared" ca="1" si="80"/>
        <v>0.54607738489537649</v>
      </c>
      <c r="V107" s="11">
        <f t="shared" ca="1" si="80"/>
        <v>0.48619670399140691</v>
      </c>
      <c r="W107" s="11">
        <f t="shared" ca="1" si="80"/>
        <v>0.8084349979034855</v>
      </c>
      <c r="X107" s="11">
        <f t="shared" ca="1" si="80"/>
        <v>0.3447059728252021</v>
      </c>
      <c r="Y107" s="11">
        <f t="shared" ca="1" si="80"/>
        <v>0.19282945383367267</v>
      </c>
      <c r="Z107" s="11">
        <f t="shared" ca="1" si="80"/>
        <v>0.9964172248577513</v>
      </c>
      <c r="AB107" s="5">
        <f ca="1">_xlfn.NORM.INV(B107,Satokasvi!$H$8,Satokasvi!$I$8)*_xlfn.BINOM.INV(1,(1-Satokasvi!$H$15),B107)</f>
        <v>3359.8924748956501</v>
      </c>
      <c r="AC107" s="5">
        <f ca="1">_xlfn.NORM.INV(C107,Satokasvi!$H$8,Satokasvi!$I$8)*_xlfn.BINOM.INV(1,(1-Satokasvi!$H$15),C107)</f>
        <v>3503.0842443360852</v>
      </c>
      <c r="AD107" s="5">
        <f ca="1">_xlfn.NORM.INV(D107,Satokasvi!$H$8,Satokasvi!$I$8)*_xlfn.BINOM.INV(1,(1-Satokasvi!$H$15),D107)</f>
        <v>3606.2447435139857</v>
      </c>
      <c r="AE107" s="5">
        <f ca="1">_xlfn.NORM.INV(E107,Satokasvi!$H$8,Satokasvi!$I$8)*_xlfn.BINOM.INV(1,(1-Satokasvi!$H$15),E107)</f>
        <v>3451.1179474588239</v>
      </c>
      <c r="AF107" s="5">
        <f ca="1">_xlfn.NORM.INV(F107,Satokasvi!$H$8,Satokasvi!$I$8)*_xlfn.BINOM.INV(1,(1-Satokasvi!$H$15),F107)</f>
        <v>3861.9848750159849</v>
      </c>
      <c r="AG107" s="5">
        <f ca="1">_xlfn.NORM.INV(G107,Satokasvi!$H$8,Satokasvi!$I$8)*_xlfn.BINOM.INV(1,(1-Satokasvi!$H$15),G107)</f>
        <v>3725.3663840491081</v>
      </c>
      <c r="AH107" s="5">
        <f ca="1">_xlfn.NORM.INV(H107,Satokasvi!$H$8,Satokasvi!$I$8)*_xlfn.BINOM.INV(1,(1-Satokasvi!$H$15),H107)</f>
        <v>3685.9327426943873</v>
      </c>
      <c r="AI107" s="5">
        <f ca="1">_xlfn.NORM.INV(I107,Satokasvi!$H$8,Satokasvi!$I$8)*_xlfn.BINOM.INV(1,(1-Satokasvi!$H$15),I107)</f>
        <v>3262.777707598807</v>
      </c>
      <c r="AJ107" s="5">
        <f ca="1">_xlfn.NORM.INV(J107,Satokasvi!$H$8,Satokasvi!$I$8)*_xlfn.BINOM.INV(1,(1-Satokasvi!$H$15),J107)</f>
        <v>3544.6706520258817</v>
      </c>
      <c r="AK107" s="5">
        <f ca="1">_xlfn.NORM.INV(K107,Satokasvi!$H$8,Satokasvi!$I$8)*_xlfn.BINOM.INV(1,(1-Satokasvi!$H$15),K107)</f>
        <v>3791.5069432886303</v>
      </c>
      <c r="AL107" s="5">
        <f ca="1">_xlfn.NORM.INV(L107,Satokasvi!$H$8,Satokasvi!$I$8)*_xlfn.BINOM.INV(1,(1-Satokasvi!$H$15),L107)</f>
        <v>3840.5259676890078</v>
      </c>
      <c r="AM107" s="5">
        <f ca="1">_xlfn.NORM.INV(M107,Satokasvi!$H$8,Satokasvi!$I$8)*_xlfn.BINOM.INV(1,(1-Satokasvi!$H$15),M107)</f>
        <v>3753.6644724421985</v>
      </c>
      <c r="AN107" s="5">
        <f ca="1">_xlfn.NORM.INV(N107,Satokasvi!$H$8,Satokasvi!$I$8)*_xlfn.BINOM.INV(1,(1-Satokasvi!$H$15),N107)</f>
        <v>3469.2032150243426</v>
      </c>
      <c r="AO107" s="5">
        <f ca="1">_xlfn.NORM.INV(O107,Satokasvi!$H$8,Satokasvi!$I$8)*_xlfn.BINOM.INV(1,(1-Satokasvi!$H$15),O107)</f>
        <v>3959.7221166761733</v>
      </c>
      <c r="AP107" s="5">
        <f ca="1">_xlfn.NORM.INV(P107,Satokasvi!$H$8,Satokasvi!$I$8)*_xlfn.BINOM.INV(1,(1-Satokasvi!$H$15),P107)</f>
        <v>3531.5658658376678</v>
      </c>
      <c r="AQ107" s="5">
        <f ca="1">_xlfn.NORM.INV(Q107,Satokasvi!$H$8,Satokasvi!$I$8)*_xlfn.BINOM.INV(1,(1-Satokasvi!$H$15),Q107)</f>
        <v>3275.3196654431868</v>
      </c>
      <c r="AR107" s="5">
        <f ca="1">_xlfn.NORM.INV(R107,Satokasvi!$H$8,Satokasvi!$I$8)*_xlfn.BINOM.INV(1,(1-Satokasvi!$H$15),R107)</f>
        <v>3220.5766528761546</v>
      </c>
      <c r="AS107" s="5">
        <f ca="1">_xlfn.NORM.INV(S107,Satokasvi!$H$8,Satokasvi!$I$8)*_xlfn.BINOM.INV(1,(1-Satokasvi!$H$15),S107)</f>
        <v>3572.1009512611668</v>
      </c>
      <c r="AT107" s="5">
        <f ca="1">_xlfn.NORM.INV(T107,Satokasvi!$H$8,Satokasvi!$I$8)*_xlfn.BINOM.INV(1,(1-Satokasvi!$H$15),T107)</f>
        <v>3628.4620168943898</v>
      </c>
      <c r="AU107" s="5">
        <f ca="1">_xlfn.NORM.INV(U107,Satokasvi!$H$8,Satokasvi!$I$8)*_xlfn.BINOM.INV(1,(1-Satokasvi!$H$15),U107)</f>
        <v>3528.9392185074098</v>
      </c>
      <c r="AV107" s="5">
        <f ca="1">_xlfn.NORM.INV(V107,Satokasvi!$H$8,Satokasvi!$I$8)*_xlfn.BINOM.INV(1,(1-Satokasvi!$H$15),V107)</f>
        <v>3491.3483403963578</v>
      </c>
      <c r="AW107" s="5">
        <f ca="1">_xlfn.NORM.INV(W107,Satokasvi!$H$8,Satokasvi!$I$8)*_xlfn.BINOM.INV(1,(1-Satokasvi!$H$15),W107)</f>
        <v>3718.0359178965441</v>
      </c>
      <c r="AX107" s="5">
        <f ca="1">_xlfn.NORM.INV(X107,Satokasvi!$H$8,Satokasvi!$I$8)*_xlfn.BINOM.INV(1,(1-Satokasvi!$H$15),X107)</f>
        <v>3400.086692869425</v>
      </c>
      <c r="AY107" s="5">
        <f ca="1">_xlfn.NORM.INV(Y107,Satokasvi!$H$8,Satokasvi!$I$8)*_xlfn.BINOM.INV(1,(1-Satokasvi!$H$15),Y107)</f>
        <v>3283.1207985366227</v>
      </c>
      <c r="AZ107" s="5">
        <f ca="1">_xlfn.NORM.INV(Z107,Satokasvi!$H$8,Satokasvi!$I$8)*_xlfn.BINOM.INV(1,(1-Satokasvi!$H$15),Z107)</f>
        <v>4172.262712721752</v>
      </c>
      <c r="BB107" s="5">
        <f ca="1">IF(C$11="x",0,_xlfn.NORM.INV(B107,Satokasvi!$H$8,Satokasvi!$I$8)*IF(C$8="x",(1+Toimenpiteet!$C$7),1)*IF(C$9="x",(1+Toimenpiteet!$C$34),1)*(1+C$30)*_xlfn.BINOM.INV(1,(1-(Satokasvi!$H$15*(1+C$41))),B107))</f>
        <v>2436.0564399983423</v>
      </c>
      <c r="BC107" s="5">
        <f ca="1">IF(D$11="x",0,_xlfn.NORM.INV(C107,Satokasvi!$H$8,Satokasvi!$I$8)*IF(D$8="x",(1+Toimenpiteet!$C$7),1)*IF(D$9="x",(1+Toimenpiteet!$C$34),1)*(1+D$30)*_xlfn.BINOM.INV(1,(1-(Satokasvi!$H$15*(1+D$41))),C107))</f>
        <v>2557.5317451048895</v>
      </c>
      <c r="BD107" s="5">
        <f ca="1">IF(E$11="x",0,_xlfn.NORM.INV(D107,Satokasvi!$H$8,Satokasvi!$I$8)*IF(E$8="x",(1+Toimenpiteet!$C$7),1)*IF(E$9="x",(1+Toimenpiteet!$C$34),1)*(1+E$30)*_xlfn.BINOM.INV(1,(1-(Satokasvi!$H$15*(1+E$41))),D107))</f>
        <v>2651.0226358520013</v>
      </c>
      <c r="BE107" s="5">
        <f ca="1">IF(F$11="x",0,_xlfn.NORM.INV(E107,Satokasvi!$H$8,Satokasvi!$I$8)*IF(F$8="x",(1+Toimenpiteet!$C$7),1)*IF(F$9="x",(1+Toimenpiteet!$C$34),1)*(1+F$30)*_xlfn.BINOM.INV(1,(1-(Satokasvi!$H$15*(1+F$41))),E107))</f>
        <v>2554.3794599911234</v>
      </c>
      <c r="BF107" s="5">
        <f ca="1">IF(G$11="x",0,_xlfn.NORM.INV(F107,Satokasvi!$H$8,Satokasvi!$I$8)*IF(G$8="x",(1+Toimenpiteet!$C$7),1)*IF(G$9="x",(1+Toimenpiteet!$C$34),1)*(1+G$30)*_xlfn.BINOM.INV(1,(1-(Satokasvi!$H$15*(1+G$41))),F107))</f>
        <v>2877.9511288619115</v>
      </c>
      <c r="BG107" s="5">
        <f ca="1">IF(H$11="x",0,_xlfn.NORM.INV(G107,Satokasvi!$H$8,Satokasvi!$I$8)*IF(H$8="x",(1+Toimenpiteet!$C$7),1)*IF(H$9="x",(1+Toimenpiteet!$C$34),1)*(1+H$30)*_xlfn.BINOM.INV(1,(1-(Satokasvi!$H$15*(1+H$41))),G107))</f>
        <v>2776.1430293933954</v>
      </c>
      <c r="BH107" s="5">
        <f ca="1">IF(I$11="x",0,_xlfn.NORM.INV(H107,Satokasvi!$H$8,Satokasvi!$I$8)*IF(I$8="x",(1+Toimenpiteet!$C$7),1)*IF(I$9="x",(1+Toimenpiteet!$C$34),1)*(1+I$30)*_xlfn.BINOM.INV(1,(1-(Satokasvi!$H$15*(1+I$41))),H107))</f>
        <v>2746.7570798558577</v>
      </c>
      <c r="BI107" s="5">
        <f ca="1">IF(J$11="x",0,_xlfn.NORM.INV(I107,Satokasvi!$H$8,Satokasvi!$I$8)*IF(J$8="x",(1+Toimenpiteet!$C$7),1)*IF(J$9="x",(1+Toimenpiteet!$C$34),1)*(1+J$30)*_xlfn.BINOM.INV(1,(1-(Satokasvi!$H$15*(1+J$41))),I107))</f>
        <v>2431.4219477026309</v>
      </c>
      <c r="BJ107" s="5">
        <f ca="1">IF(K$11="x",0,_xlfn.NORM.INV(J107,Satokasvi!$H$8,Satokasvi!$I$8)*IF(K$8="x",(1+Toimenpiteet!$C$7),1)*IF(K$9="x",(1+Toimenpiteet!$C$34),1)*(1+K$30)*_xlfn.BINOM.INV(1,(1-(Satokasvi!$H$15*(1+K$41))),J107))</f>
        <v>2641.4885698896869</v>
      </c>
      <c r="BK107" s="5">
        <f ca="1">IF(L$11="x",0,_xlfn.NORM.INV(K107,Satokasvi!$H$8,Satokasvi!$I$8)*IF(L$8="x",(1+Toimenpiteet!$C$7),1)*IF(L$9="x",(1+Toimenpiteet!$C$34),1)*(1+L$30)*_xlfn.BINOM.INV(1,(1-(Satokasvi!$H$15*(1+L$41))),K107))</f>
        <v>2825.4309741386874</v>
      </c>
      <c r="BL107" s="5">
        <f ca="1">IF(M$11="x",0,_xlfn.NORM.INV(L107,Satokasvi!$H$8,Satokasvi!$I$8)*IF(M$8="x",(1+Toimenpiteet!$C$7),1)*IF(M$9="x",(1+Toimenpiteet!$C$34),1)*(1+M$30)*_xlfn.BINOM.INV(1,(1-(Satokasvi!$H$15*(1+M$41))),L107))</f>
        <v>2861.9599511218485</v>
      </c>
      <c r="BM107" s="5">
        <f ca="1">IF(N$11="x",0,_xlfn.NORM.INV(M107,Satokasvi!$H$8,Satokasvi!$I$8)*IF(N$8="x",(1+Toimenpiteet!$C$7),1)*IF(N$9="x",(1+Toimenpiteet!$C$34),1)*(1+N$30)*_xlfn.BINOM.INV(1,(1-(Satokasvi!$H$15*(1+N$41))),M107))</f>
        <v>2797.2307648639267</v>
      </c>
      <c r="BN107" s="5">
        <f ca="1">IF(O$11="x",0,_xlfn.NORM.INV(N107,Satokasvi!$H$8,Satokasvi!$I$8)*IF(O$8="x",(1+Toimenpiteet!$C$7),1)*IF(O$9="x",(1+Toimenpiteet!$C$34),1)*(1+O$30)*_xlfn.BINOM.INV(1,(1-(Satokasvi!$H$15*(1+O$41))),N107))</f>
        <v>2585.2502358361403</v>
      </c>
      <c r="BO107" s="5">
        <f ca="1">IF(P$11="x",0,_xlfn.NORM.INV(O107,Satokasvi!$H$8,Satokasvi!$I$8)*IF(P$8="x",(1+Toimenpiteet!$C$7),1)*IF(P$9="x",(1+Toimenpiteet!$C$34),1)*(1+P$30)*_xlfn.BINOM.INV(1,(1-(Satokasvi!$H$15*(1+P$41))),O107))</f>
        <v>2950.7849213470845</v>
      </c>
      <c r="BP107" s="5">
        <f ca="1">IF(Q$11="x",0,_xlfn.NORM.INV(P107,Satokasvi!$H$8,Satokasvi!$I$8)*IF(Q$8="x",(1+Toimenpiteet!$C$7),1)*IF(Q$9="x",(1+Toimenpiteet!$C$34),1)*(1+Q$30)*_xlfn.BINOM.INV(1,(1-(Satokasvi!$H$15*(1+Q$41))),P107))</f>
        <v>2631.7228832222299</v>
      </c>
      <c r="BQ107" s="5">
        <f ca="1">IF(R$11="x",0,_xlfn.NORM.INV(Q107,Satokasvi!$H$8,Satokasvi!$I$8)*IF(R$8="x",(1+Toimenpiteet!$C$7),1)*IF(R$9="x",(1+Toimenpiteet!$C$34),1)*(1+R$30)*_xlfn.BINOM.INV(1,(1-(Satokasvi!$H$15*(1+R$41))),Q107))</f>
        <v>2440.768214688263</v>
      </c>
      <c r="BR107" s="5">
        <f ca="1">IF(S$11="x",0,_xlfn.NORM.INV(R107,Satokasvi!$H$8,Satokasvi!$I$8)*IF(S$8="x",(1+Toimenpiteet!$C$7),1)*IF(S$9="x",(1+Toimenpiteet!$C$34),1)*(1+S$30)*_xlfn.BINOM.INV(1,(1-(Satokasvi!$H$15*(1+S$41))),R107))</f>
        <v>2399.9737217233101</v>
      </c>
      <c r="BS107" s="5">
        <f ca="1">IF(T$11="x",0,_xlfn.NORM.INV(S107,Satokasvi!$H$8,Satokasvi!$I$8)*IF(T$8="x",(1+Toimenpiteet!$C$7),1)*IF(T$9="x",(1+Toimenpiteet!$C$34),1)*(1+T$30)*_xlfn.BINOM.INV(1,(1-(Satokasvi!$H$15*(1+T$41))),S107))</f>
        <v>2661.9296288798214</v>
      </c>
      <c r="BT107" s="5">
        <f ca="1">IF(U$11="x",0,_xlfn.NORM.INV(T107,Satokasvi!$H$8,Satokasvi!$I$8)*IF(U$8="x",(1+Toimenpiteet!$C$7),1)*IF(U$9="x",(1+Toimenpiteet!$C$34),1)*(1+U$30)*_xlfn.BINOM.INV(1,(1-(Satokasvi!$H$15*(1+U$41))),T107))</f>
        <v>2703.9298949896993</v>
      </c>
      <c r="BU107" s="5">
        <f ca="1">IF(V$11="x",0,_xlfn.NORM.INV(U107,Satokasvi!$H$8,Satokasvi!$I$8)*IF(V$8="x",(1+Toimenpiteet!$C$7),1)*IF(V$9="x",(1+Toimenpiteet!$C$34),1)*(1+V$30)*_xlfn.BINOM.INV(1,(1-(Satokasvi!$H$15*(1+V$41))),U107))</f>
        <v>2629.7655056317217</v>
      </c>
      <c r="BV107" s="5">
        <f ca="1">IF(W$11="x",0,_xlfn.NORM.INV(V107,Satokasvi!$H$8,Satokasvi!$I$8)*IF(W$8="x",(1+Toimenpiteet!$C$7),1)*IF(W$9="x",(1+Toimenpiteet!$C$34),1)*(1+W$30)*_xlfn.BINOM.INV(1,(1-(Satokasvi!$H$15*(1+W$41))),V107))</f>
        <v>2601.7527832633655</v>
      </c>
      <c r="BW107" s="5">
        <f ca="1">IF(X$11="x",0,_xlfn.NORM.INV(W107,Satokasvi!$H$8,Satokasvi!$I$8)*IF(X$8="x",(1+Toimenpiteet!$C$7),1)*IF(X$9="x",(1+Toimenpiteet!$C$34),1)*(1+X$30)*_xlfn.BINOM.INV(1,(1-(Satokasvi!$H$15*(1+X$41))),W107))</f>
        <v>2770.6803660165046</v>
      </c>
      <c r="BX107" s="5">
        <f ca="1">IF(Y$11="x",0,_xlfn.NORM.INV(X107,Satokasvi!$H$8,Satokasvi!$I$8)*IF(Y$8="x",(1+Toimenpiteet!$C$7),1)*IF(Y$9="x",(1+Toimenpiteet!$C$34),1)*(1+Y$30)*_xlfn.BINOM.INV(1,(1-(Satokasvi!$H$15*(1+Y$41))),X107))</f>
        <v>2533.7446035262956</v>
      </c>
      <c r="BY107" s="5">
        <f ca="1">IF(Z$11="x",0,_xlfn.NORM.INV(Y107,Satokasvi!$H$8,Satokasvi!$I$8)*IF(Z$8="x",(1+Toimenpiteet!$C$7),1)*IF(Z$9="x",(1+Toimenpiteet!$C$34),1)*(1+Z$30)*_xlfn.BINOM.INV(1,(1-(Satokasvi!$H$15*(1+Z$41))),Y107))</f>
        <v>2446.5816190694909</v>
      </c>
      <c r="BZ107" s="5">
        <f ca="1">IF(AA$11="x",0,_xlfn.NORM.INV(Z107,Satokasvi!$H$8,Satokasvi!$I$8)*IF(AA$8="x",(1+Toimenpiteet!$C$7),1)*IF(AA$9="x",(1+Toimenpiteet!$C$34),1)*(1+AA$30)*_xlfn.BINOM.INV(1,(1-(Satokasvi!$H$15*(1+AA$41))),Z107))</f>
        <v>3109.1701735202496</v>
      </c>
      <c r="CB107" s="27">
        <f ca="1">_xlfn.NORM.INV(RAND(),Satokasvi!$H$13,Satokasvi!$I$13)</f>
        <v>205.30616813947449</v>
      </c>
      <c r="CC107" s="27">
        <f ca="1">_xlfn.NORM.INV(RAND(),Satokasvi!$H$13,Satokasvi!$I$13)</f>
        <v>212.4786906029006</v>
      </c>
      <c r="CD107" s="27">
        <f ca="1">_xlfn.NORM.INV(RAND(),Satokasvi!$H$13,Satokasvi!$I$13)</f>
        <v>293.32782263587336</v>
      </c>
      <c r="CE107" s="27">
        <f ca="1">_xlfn.NORM.INV(RAND(),Satokasvi!$H$13,Satokasvi!$I$13)</f>
        <v>149.85107433591759</v>
      </c>
      <c r="CF107" s="27">
        <f ca="1">_xlfn.NORM.INV(RAND(),Satokasvi!$H$13,Satokasvi!$I$13)</f>
        <v>230.82554315447064</v>
      </c>
      <c r="CG107" s="27">
        <f ca="1">_xlfn.NORM.INV(RAND(),Satokasvi!$H$13,Satokasvi!$I$13)</f>
        <v>177.78381591058906</v>
      </c>
      <c r="CH107" s="27">
        <f ca="1">_xlfn.NORM.INV(RAND(),Satokasvi!$H$13,Satokasvi!$I$13)</f>
        <v>188.23189544126666</v>
      </c>
      <c r="CI107" s="27">
        <f ca="1">_xlfn.NORM.INV(RAND(),Satokasvi!$H$13,Satokasvi!$I$13)</f>
        <v>195.84804361391699</v>
      </c>
      <c r="CJ107" s="27">
        <f ca="1">_xlfn.NORM.INV(RAND(),Satokasvi!$H$13,Satokasvi!$I$13)</f>
        <v>320.71171378778433</v>
      </c>
      <c r="CK107" s="27">
        <f ca="1">_xlfn.NORM.INV(RAND(),Satokasvi!$H$13,Satokasvi!$I$13)</f>
        <v>275.57334487268599</v>
      </c>
      <c r="CL107" s="27">
        <f ca="1">_xlfn.NORM.INV(RAND(),Satokasvi!$H$13,Satokasvi!$I$13)</f>
        <v>160.15158133626079</v>
      </c>
      <c r="CM107" s="27">
        <f ca="1">_xlfn.NORM.INV(RAND(),Satokasvi!$H$13,Satokasvi!$I$13)</f>
        <v>235.30424860323285</v>
      </c>
      <c r="CN107" s="27">
        <f ca="1">_xlfn.NORM.INV(RAND(),Satokasvi!$H$13,Satokasvi!$I$13)</f>
        <v>132.26289989919468</v>
      </c>
      <c r="CO107" s="27">
        <f ca="1">_xlfn.NORM.INV(RAND(),Satokasvi!$H$13,Satokasvi!$I$13)</f>
        <v>151.07579868923787</v>
      </c>
      <c r="CP107" s="27">
        <f ca="1">_xlfn.NORM.INV(RAND(),Satokasvi!$H$13,Satokasvi!$I$13)</f>
        <v>179.17038774580291</v>
      </c>
      <c r="CQ107" s="27">
        <f ca="1">_xlfn.NORM.INV(RAND(),Satokasvi!$H$13,Satokasvi!$I$13)</f>
        <v>132.49838591625303</v>
      </c>
      <c r="CR107" s="27">
        <f ca="1">_xlfn.NORM.INV(RAND(),Satokasvi!$H$13,Satokasvi!$I$13)</f>
        <v>227.78398078427122</v>
      </c>
      <c r="CS107" s="27">
        <f ca="1">_xlfn.NORM.INV(RAND(),Satokasvi!$H$13,Satokasvi!$I$13)</f>
        <v>258.20156357174972</v>
      </c>
      <c r="CT107" s="27">
        <f ca="1">_xlfn.NORM.INV(RAND(),Satokasvi!$H$13,Satokasvi!$I$13)</f>
        <v>209.50873854271234</v>
      </c>
      <c r="CU107" s="27">
        <f ca="1">_xlfn.NORM.INV(RAND(),Satokasvi!$H$13,Satokasvi!$I$13)</f>
        <v>273.89060717597266</v>
      </c>
      <c r="CV107" s="27">
        <f ca="1">_xlfn.NORM.INV(RAND(),Satokasvi!$H$13,Satokasvi!$I$13)</f>
        <v>198.67224618932531</v>
      </c>
      <c r="CW107" s="27">
        <f ca="1">_xlfn.NORM.INV(RAND(),Satokasvi!$H$13,Satokasvi!$I$13)</f>
        <v>275.52712996621852</v>
      </c>
      <c r="CX107" s="27">
        <f ca="1">_xlfn.NORM.INV(RAND(),Satokasvi!$H$13,Satokasvi!$I$13)</f>
        <v>198.41353902383619</v>
      </c>
      <c r="CY107" s="27">
        <f ca="1">_xlfn.NORM.INV(RAND(),Satokasvi!$H$13,Satokasvi!$I$13)</f>
        <v>160.65883622557411</v>
      </c>
      <c r="CZ107" s="27">
        <f ca="1">_xlfn.NORM.INV(RAND(),Satokasvi!$H$13,Satokasvi!$I$13)</f>
        <v>203.64253675562617</v>
      </c>
      <c r="DB107" s="29">
        <f ca="1">(AB107*(CB107/1000)+(Satokasvi!$E$28-Satokasvi!$E$7))/(1+$C$13)^DB$61</f>
        <v>319.22975668104988</v>
      </c>
      <c r="DC107" s="29">
        <f ca="1">(AC107*(CC107/1000)+(Satokasvi!$E$28-Satokasvi!$E$7))/(1+$C$13)^DC$61</f>
        <v>361.32599991345359</v>
      </c>
      <c r="DD107" s="29">
        <f ca="1">(AD107*(CD107/1000)+(Satokasvi!$E$28-Satokasvi!$E$7))/(1+$C$13)^DD$61</f>
        <v>637.68161535957393</v>
      </c>
      <c r="DE107" s="29">
        <f ca="1">(AE107*(CE107/1000)+(Satokasvi!$E$28-Satokasvi!$E$7))/(1+$C$13)^DE$61</f>
        <v>138.74056844270419</v>
      </c>
      <c r="DF107" s="29">
        <f ca="1">(AF107*(CF107/1000)+(Satokasvi!$E$28-Satokasvi!$E$7))/(1+$C$13)^DF$61</f>
        <v>457.56630652696305</v>
      </c>
      <c r="DG107" s="29">
        <f ca="1">(AG107*(CG107/1000)+(Satokasvi!$E$28-Satokasvi!$E$7))/(1+$C$13)^DG$61</f>
        <v>252.34225694901596</v>
      </c>
      <c r="DH107" s="29">
        <f ca="1">(AH107*(CH107/1000)+(Satokasvi!$E$28-Satokasvi!$E$7))/(1+$C$13)^DH$61</f>
        <v>270.60507258719514</v>
      </c>
      <c r="DI107" s="29">
        <f ca="1">(AI107*(CI107/1000)+(Satokasvi!$E$28-Satokasvi!$E$7))/(1+$C$13)^DI$61</f>
        <v>219.46258035696374</v>
      </c>
      <c r="DJ107" s="29">
        <f ca="1">(AJ107*(CJ107/1000)+(Satokasvi!$E$28-Satokasvi!$E$7))/(1+$C$13)^DJ$61</f>
        <v>594.59943631552642</v>
      </c>
      <c r="DK107" s="29">
        <f ca="1">(AK107*(CK107/1000)+(Satokasvi!$E$28-Satokasvi!$E$7))/(1+$C$13)^DK$61</f>
        <v>508.83988094839515</v>
      </c>
      <c r="DL107" s="29">
        <f ca="1">(AL107*(CL107/1000)+(Satokasvi!$E$28-Satokasvi!$E$7))/(1+$C$13)^DL$61</f>
        <v>183.54290576302756</v>
      </c>
      <c r="DM107" s="29">
        <f ca="1">(AM107*(CM107/1000)+(Satokasvi!$E$28-Satokasvi!$E$7))/(1+$C$13)^DM$61</f>
        <v>366.29788558157185</v>
      </c>
      <c r="DN107" s="29">
        <f ca="1">(AN107*(CN107/1000)+(Satokasvi!$E$28-Satokasvi!$E$7))/(1+$C$13)^DN$61</f>
        <v>66.628962387764901</v>
      </c>
      <c r="DO107" s="29">
        <f ca="1">(AO107*(CO107/1000)+(Satokasvi!$E$28-Satokasvi!$E$7))/(1+$C$13)^DO$61</f>
        <v>156.82916356384433</v>
      </c>
      <c r="DP107" s="29">
        <f ca="1">(AP107*(CP107/1000)+(Satokasvi!$E$28-Satokasvi!$E$7))/(1+$C$13)^DP$61</f>
        <v>174.42728431695735</v>
      </c>
      <c r="DQ107" s="29">
        <f ca="1">(AQ107*(CQ107/1000)+(Satokasvi!$E$28-Satokasvi!$E$7))/(1+$C$13)^DQ$61</f>
        <v>45.475338823945293</v>
      </c>
      <c r="DR107" s="29">
        <f ca="1">(AR107*(CR107/1000)+(Satokasvi!$E$28-Satokasvi!$E$7))/(1+$C$13)^DR$61</f>
        <v>225.42656875207641</v>
      </c>
      <c r="DS107" s="29">
        <f ca="1">(AS107*(CS107/1000)+(Satokasvi!$E$28-Satokasvi!$E$7))/(1+$C$13)^DS$61</f>
        <v>329.71754580644125</v>
      </c>
      <c r="DT107" s="29">
        <f ca="1">(AT107*(CT107/1000)+(Satokasvi!$E$28-Satokasvi!$E$7))/(1+$C$13)^DT$61</f>
        <v>227.6550453356987</v>
      </c>
      <c r="DU107" s="29">
        <f ca="1">(AU107*(CU107/1000)+(Satokasvi!$E$28-Satokasvi!$E$7))/(1+$C$13)^DU$61</f>
        <v>335.27464622351147</v>
      </c>
      <c r="DV107" s="29">
        <f ca="1">(AV107*(CV107/1000)+(Satokasvi!$E$28-Satokasvi!$E$7))/(1+$C$13)^DV$61</f>
        <v>178.80717498962943</v>
      </c>
      <c r="DW107" s="29">
        <f ca="1">(AW107*(CW107/1000)+(Satokasvi!$E$28-Satokasvi!$E$7))/(1+$C$13)^DW$61</f>
        <v>346.23380058792651</v>
      </c>
      <c r="DX107" s="29">
        <f ca="1">(AX107*(CX107/1000)+(Satokasvi!$E$28-Satokasvi!$E$7))/(1+$C$13)^DX$61</f>
        <v>158.91030464179897</v>
      </c>
      <c r="DY107" s="29">
        <f ca="1">(AY107*(CY107/1000)+(Satokasvi!$E$28-Satokasvi!$E$7))/(1+$C$13)^DY$61</f>
        <v>81.888454001238514</v>
      </c>
      <c r="DZ107" s="29">
        <f ca="1">(AZ107*(CZ107/1000)+(Satokasvi!$E$28-Satokasvi!$E$7))/(1+$C$13)^DZ$61</f>
        <v>233.38203918801844</v>
      </c>
      <c r="EB107" s="29">
        <f ca="1">IF(C$11="x",Toimenpiteet!$E$115,BB107*(CB107/1000)+(Satokasvi!$E$28-Satokasvi!$E$7)+IF(C$8="x",Toimenpiteet!$E$29,0)+IF(C$9="x",Toimenpiteet!$E$60,0)+IF(C$10="x",Toimenpiteet!$E$88,0))/(1+$C$13)^EB$61</f>
        <v>264.30816802674696</v>
      </c>
      <c r="EC107" s="29">
        <f ca="1">IF(D$11="x",Toimenpiteet!$E$115,BC107*(CC107/1000)+(Satokasvi!$E$28-Satokasvi!$E$7)+IF(D$8="x",Toimenpiteet!$E$29,0)+IF(D$9="x",Toimenpiteet!$E$60,0)+IF(D$10="x",Toimenpiteet!$E$88,0))/(1+$C$13)^EC$61</f>
        <v>297.40880042910572</v>
      </c>
      <c r="ED107" s="29">
        <f ca="1">IF(E$11="x",Toimenpiteet!$E$115,BD107*(CD107/1000)+(Satokasvi!$E$28-Satokasvi!$E$7)+IF(E$8="x",Toimenpiteet!$E$29,0)+IF(E$9="x",Toimenpiteet!$E$60,0)+IF(E$10="x",Toimenpiteet!$E$88,0))/(1+$C$13)^ED$61</f>
        <v>503.0704810376987</v>
      </c>
      <c r="EE107" s="29">
        <f ca="1">IF(F$11="x",Toimenpiteet!$E$115,BE107*(CE107/1000)+(Satokasvi!$E$28-Satokasvi!$E$7)+IF(F$8="x",Toimenpiteet!$E$29,0)+IF(F$9="x",Toimenpiteet!$E$60,0)+IF(F$10="x",Toimenpiteet!$E$88,0))/(1+$C$13)^EE$61</f>
        <v>137.60576991065125</v>
      </c>
      <c r="EF107" s="29">
        <f ca="1">IF(G$11="x",Toimenpiteet!$E$115,BF107*(CF107/1000)+(Satokasvi!$E$28-Satokasvi!$E$7)+IF(G$8="x",Toimenpiteet!$E$29,0)+IF(G$9="x",Toimenpiteet!$E$60,0)+IF(G$10="x",Toimenpiteet!$E$88,0))/(1+$C$13)^EF$61</f>
        <v>376.4464695331734</v>
      </c>
      <c r="EG107" s="29">
        <f ca="1">IF(H$11="x",Toimenpiteet!$E$115,BG107*(CG107/1000)+(Satokasvi!$E$28-Satokasvi!$E$7)+IF(H$8="x",Toimenpiteet!$E$29,0)+IF(H$9="x",Toimenpiteet!$E$60,0)+IF(H$10="x",Toimenpiteet!$E$88,0))/(1+$C$13)^EG$61</f>
        <v>222.48045755731985</v>
      </c>
      <c r="EH107" s="29">
        <f ca="1">IF(I$11="x",Toimenpiteet!$E$115,BH107*(CH107/1000)+(Satokasvi!$E$28-Satokasvi!$E$7)+IF(I$8="x",Toimenpiteet!$E$29,0)+IF(I$9="x",Toimenpiteet!$E$60,0)+IF(I$10="x",Toimenpiteet!$E$88,0))/(1+$C$13)^EH$61</f>
        <v>235.08694638218478</v>
      </c>
      <c r="EI107" s="29">
        <f ca="1">IF(J$11="x",Toimenpiteet!$E$115,BI107*(CI107/1000)+(Satokasvi!$E$28-Satokasvi!$E$7)+IF(J$8="x",Toimenpiteet!$E$29,0)+IF(J$9="x",Toimenpiteet!$E$60,0)+IF(J$10="x",Toimenpiteet!$E$88,0))/(1+$C$13)^EI$61</f>
        <v>196.00181225114235</v>
      </c>
      <c r="EJ107" s="29">
        <f ca="1">IF(K$11="x",Toimenpiteet!$E$115,BJ107*(CJ107/1000)+(Satokasvi!$E$28-Satokasvi!$E$7)+IF(K$8="x",Toimenpiteet!$E$29,0)+IF(K$9="x",Toimenpiteet!$E$60,0)+IF(K$10="x",Toimenpiteet!$E$88,0))/(1+$C$13)^EJ$61</f>
        <v>474.60841000944964</v>
      </c>
      <c r="EK107" s="29">
        <f ca="1">IF(L$11="x",Toimenpiteet!$E$115,BK107*(CK107/1000)+(Satokasvi!$E$28-Satokasvi!$E$7)+IF(L$8="x",Toimenpiteet!$E$29,0)+IF(L$9="x",Toimenpiteet!$E$60,0)+IF(L$10="x",Toimenpiteet!$E$88,0))/(1+$C$13)^EK$61</f>
        <v>409.78253760033567</v>
      </c>
      <c r="EL107" s="29">
        <f ca="1">IF(M$11="x",Toimenpiteet!$E$115,BL107*(CL107/1000)+(Satokasvi!$E$28-Satokasvi!$E$7)+IF(M$8="x",Toimenpiteet!$E$29,0)+IF(M$9="x",Toimenpiteet!$E$60,0)+IF(M$10="x",Toimenpiteet!$E$88,0))/(1+$C$13)^EL$61</f>
        <v>166.48011348877475</v>
      </c>
      <c r="EM107" s="29">
        <f ca="1">IF(N$11="x",Toimenpiteet!$E$115,BM107*(CM107/1000)+(Satokasvi!$E$28-Satokasvi!$E$7)+IF(N$8="x",Toimenpiteet!$E$29,0)+IF(N$9="x",Toimenpiteet!$E$60,0)+IF(N$10="x",Toimenpiteet!$E$88,0))/(1+$C$13)^EM$61</f>
        <v>301.80396114525792</v>
      </c>
      <c r="EN107" s="29">
        <f ca="1">IF(O$11="x",Toimenpiteet!$E$115,BN107*(CN107/1000)+(Satokasvi!$E$28-Satokasvi!$E$7)+IF(O$8="x",Toimenpiteet!$E$29,0)+IF(O$9="x",Toimenpiteet!$E$60,0)+IF(O$10="x",Toimenpiteet!$E$88,0))/(1+$C$13)^EN$61</f>
        <v>77.65071520812991</v>
      </c>
      <c r="EO107" s="29">
        <f ca="1">IF(P$11="x",Toimenpiteet!$E$115,BO107*(CO107/1000)+(Satokasvi!$E$28-Satokasvi!$E$7)+IF(P$8="x",Toimenpiteet!$E$29,0)+IF(P$9="x",Toimenpiteet!$E$60,0)+IF(P$10="x",Toimenpiteet!$E$88,0))/(1+$C$13)^EO$61</f>
        <v>144.05240573318213</v>
      </c>
      <c r="EP107" s="29">
        <f ca="1">IF(Q$11="x",Toimenpiteet!$E$115,BP107*(CP107/1000)+(Satokasvi!$E$28-Satokasvi!$E$7)+IF(Q$8="x",Toimenpiteet!$E$29,0)+IF(Q$9="x",Toimenpiteet!$E$60,0)+IF(Q$10="x",Toimenpiteet!$E$88,0))/(1+$C$13)^EP$61</f>
        <v>156.37477833649695</v>
      </c>
      <c r="EQ107" s="29">
        <f ca="1">IF(R$11="x",Toimenpiteet!$E$115,BQ107*(CQ107/1000)+(Satokasvi!$E$28-Satokasvi!$E$7)+IF(R$8="x",Toimenpiteet!$E$29,0)+IF(R$9="x",Toimenpiteet!$E$60,0)+IF(R$10="x",Toimenpiteet!$E$88,0))/(1+$C$13)^EQ$61</f>
        <v>59.511102164905331</v>
      </c>
      <c r="ER107" s="29">
        <f ca="1">IF(S$11="x",Toimenpiteet!$E$115,BR107*(CR107/1000)+(Satokasvi!$E$28-Satokasvi!$E$7)+IF(S$8="x",Toimenpiteet!$E$29,0)+IF(S$9="x",Toimenpiteet!$E$60,0)+IF(S$10="x",Toimenpiteet!$E$88,0))/(1+$C$13)^ER$61</f>
        <v>192.86446124113596</v>
      </c>
      <c r="ES107" s="29">
        <f ca="1">IF(T$11="x",Toimenpiteet!$E$115,BS107*(CS107/1000)+(Satokasvi!$E$28-Satokasvi!$E$7)+IF(T$8="x",Toimenpiteet!$E$29,0)+IF(T$9="x",Toimenpiteet!$E$60,0)+IF(T$10="x",Toimenpiteet!$E$88,0))/(1+$C$13)^ES$61</f>
        <v>269.85753669524024</v>
      </c>
      <c r="ET107" s="29">
        <f ca="1">IF(U$11="x",Toimenpiteet!$E$115,BT107*(CT107/1000)+(Satokasvi!$E$28-Satokasvi!$E$7)+IF(U$8="x",Toimenpiteet!$E$29,0)+IF(U$9="x",Toimenpiteet!$E$60,0)+IF(U$10="x",Toimenpiteet!$E$88,0))/(1+$C$13)^ET$61</f>
        <v>193.097104405794</v>
      </c>
      <c r="EU107" s="29">
        <f ca="1">IF(V$11="x",Toimenpiteet!$E$115,BU107*(CU107/1000)+(Satokasvi!$E$28-Satokasvi!$E$7)+IF(V$8="x",Toimenpiteet!$E$29,0)+IF(V$9="x",Toimenpiteet!$E$60,0)+IF(V$10="x",Toimenpiteet!$E$88,0))/(1+$C$13)^EU$61</f>
        <v>272.61226308579114</v>
      </c>
      <c r="EV107" s="29">
        <f ca="1">IF(W$11="x",Toimenpiteet!$E$115,BV107*(CV107/1000)+(Satokasvi!$E$28-Satokasvi!$E$7)+IF(W$8="x",Toimenpiteet!$E$29,0)+IF(W$9="x",Toimenpiteet!$E$60,0)+IF(W$10="x",Toimenpiteet!$E$88,0))/(1+$C$13)^EV$61</f>
        <v>155.34962788967997</v>
      </c>
      <c r="EW107" s="29">
        <f ca="1">IF(X$11="x",Toimenpiteet!$E$115,BW107*(CW107/1000)+(Satokasvi!$E$28-Satokasvi!$E$7)+IF(X$8="x",Toimenpiteet!$E$29,0)+IF(X$9="x",Toimenpiteet!$E$60,0)+IF(X$10="x",Toimenpiteet!$E$88,0))/(1+$C$13)^EW$61</f>
        <v>279.47218653541233</v>
      </c>
      <c r="EX107" s="29">
        <f ca="1">IF(Y$11="x",Toimenpiteet!$E$115,BX107*(CX107/1000)+(Satokasvi!$E$28-Satokasvi!$E$7)+IF(Y$8="x",Toimenpiteet!$E$29,0)+IF(Y$9="x",Toimenpiteet!$E$60,0)+IF(Y$10="x",Toimenpiteet!$E$88,0))/(1+$C$13)^EX$61</f>
        <v>139.25370497760201</v>
      </c>
      <c r="EY107" s="29">
        <f ca="1">IF(Z$11="x",Toimenpiteet!$E$115,BY107*(CY107/1000)+(Satokasvi!$E$28-Satokasvi!$E$7)+IF(Z$8="x",Toimenpiteet!$E$29,0)+IF(Z$9="x",Toimenpiteet!$E$60,0)+IF(Z$10="x",Toimenpiteet!$E$88,0))/(1+$C$13)^EY$61</f>
        <v>81.250213745541799</v>
      </c>
      <c r="EZ107" s="29">
        <f ca="1">IF(AA$11="x",Toimenpiteet!$E$115,BZ107*(CZ107/1000)+(Satokasvi!$E$28-Satokasvi!$E$7)+IF(AA$8="x",Toimenpiteet!$E$29,0)+IF(AA$9="x",Toimenpiteet!$E$60,0)+IF(AA$10="x",Toimenpiteet!$E$88,0))/(1+$C$13)^EZ$61</f>
        <v>193.55409931535686</v>
      </c>
      <c r="FA107" s="29"/>
      <c r="FB107" s="29">
        <f t="shared" ca="1" si="48"/>
        <v>319.22975668104988</v>
      </c>
      <c r="FC107" s="29">
        <f t="shared" ca="1" si="49"/>
        <v>680.55575659450346</v>
      </c>
      <c r="FD107" s="29">
        <f t="shared" ca="1" si="50"/>
        <v>1318.2373719540774</v>
      </c>
      <c r="FE107" s="29">
        <f t="shared" ca="1" si="51"/>
        <v>1456.9779403967816</v>
      </c>
      <c r="FF107" s="29">
        <f t="shared" ca="1" si="52"/>
        <v>1914.5442469237446</v>
      </c>
      <c r="FG107" s="29">
        <f t="shared" ca="1" si="53"/>
        <v>2166.8865038727604</v>
      </c>
      <c r="FH107" s="29">
        <f t="shared" ca="1" si="54"/>
        <v>2437.4915764599555</v>
      </c>
      <c r="FI107" s="29">
        <f t="shared" ca="1" si="55"/>
        <v>2656.9541568169193</v>
      </c>
      <c r="FJ107" s="29">
        <f t="shared" ca="1" si="56"/>
        <v>3251.5535931324457</v>
      </c>
      <c r="FK107" s="29">
        <f t="shared" ca="1" si="57"/>
        <v>3760.3934740808409</v>
      </c>
      <c r="FL107" s="29">
        <f t="shared" ca="1" si="58"/>
        <v>3943.9363798438685</v>
      </c>
      <c r="FM107" s="29">
        <f t="shared" ca="1" si="59"/>
        <v>4310.2342654254408</v>
      </c>
      <c r="FN107" s="29">
        <f t="shared" ca="1" si="60"/>
        <v>4376.8632278132054</v>
      </c>
      <c r="FO107" s="29">
        <f t="shared" ca="1" si="61"/>
        <v>4533.6923913770497</v>
      </c>
      <c r="FP107" s="29">
        <f t="shared" ca="1" si="62"/>
        <v>4708.1196756940071</v>
      </c>
      <c r="FQ107" s="29">
        <f t="shared" ca="1" si="63"/>
        <v>4753.5950145179522</v>
      </c>
      <c r="FR107" s="29">
        <f t="shared" ca="1" si="64"/>
        <v>4979.0215832700287</v>
      </c>
      <c r="FS107" s="29">
        <f t="shared" ca="1" si="65"/>
        <v>5308.7391290764699</v>
      </c>
      <c r="FT107" s="29">
        <f t="shared" ca="1" si="66"/>
        <v>5536.3941744121685</v>
      </c>
      <c r="FU107" s="29">
        <f t="shared" ca="1" si="67"/>
        <v>5871.6688206356803</v>
      </c>
      <c r="FV107" s="29">
        <f t="shared" ca="1" si="68"/>
        <v>6050.4759956253101</v>
      </c>
      <c r="FW107" s="29">
        <f t="shared" ca="1" si="69"/>
        <v>6396.7097962132366</v>
      </c>
      <c r="FX107" s="29">
        <f t="shared" ca="1" si="70"/>
        <v>6555.6201008550352</v>
      </c>
      <c r="FY107" s="29">
        <f t="shared" ca="1" si="71"/>
        <v>6637.5085548562738</v>
      </c>
      <c r="FZ107" s="29">
        <f t="shared" ca="1" si="72"/>
        <v>6870.8905940442919</v>
      </c>
      <c r="GA107" s="29"/>
      <c r="GB107" s="29">
        <f t="shared" ca="1" si="73"/>
        <v>264.30816802674696</v>
      </c>
      <c r="GC107" s="29">
        <f t="shared" ca="1" si="74"/>
        <v>561.71696845585268</v>
      </c>
      <c r="GD107" s="29">
        <f t="shared" ca="1" si="23"/>
        <v>1064.7874494935513</v>
      </c>
      <c r="GE107" s="29">
        <f t="shared" ca="1" si="24"/>
        <v>1202.3932194042027</v>
      </c>
      <c r="GF107" s="29">
        <f t="shared" ca="1" si="25"/>
        <v>1578.8396889373762</v>
      </c>
      <c r="GG107" s="29">
        <f t="shared" ca="1" si="26"/>
        <v>1801.320146494696</v>
      </c>
      <c r="GH107" s="29">
        <f t="shared" ca="1" si="27"/>
        <v>2036.4070928768808</v>
      </c>
      <c r="GI107" s="29">
        <f t="shared" ca="1" si="28"/>
        <v>2232.408905128023</v>
      </c>
      <c r="GJ107" s="29">
        <f t="shared" ca="1" si="29"/>
        <v>2707.0173151374725</v>
      </c>
      <c r="GK107" s="29">
        <f t="shared" ca="1" si="30"/>
        <v>3116.7998527378081</v>
      </c>
      <c r="GL107" s="29">
        <f t="shared" ca="1" si="31"/>
        <v>3283.2799662265829</v>
      </c>
      <c r="GM107" s="29">
        <f t="shared" ca="1" si="32"/>
        <v>3585.0839273718407</v>
      </c>
      <c r="GN107" s="29">
        <f t="shared" ca="1" si="33"/>
        <v>3662.7346425799706</v>
      </c>
      <c r="GO107" s="29">
        <f t="shared" ca="1" si="34"/>
        <v>3806.7870483131528</v>
      </c>
      <c r="GP107" s="29">
        <f t="shared" ca="1" si="35"/>
        <v>3963.1618266496498</v>
      </c>
      <c r="GQ107" s="29">
        <f t="shared" ca="1" si="36"/>
        <v>4022.6729288145552</v>
      </c>
      <c r="GR107" s="29">
        <f t="shared" ca="1" si="37"/>
        <v>4215.5373900556915</v>
      </c>
      <c r="GS107" s="29">
        <f t="shared" ca="1" si="38"/>
        <v>4485.3949267509315</v>
      </c>
      <c r="GT107" s="29">
        <f t="shared" ca="1" si="39"/>
        <v>4678.4920311567257</v>
      </c>
      <c r="GU107" s="29">
        <f t="shared" ca="1" si="40"/>
        <v>4951.1042942425165</v>
      </c>
      <c r="GV107" s="29">
        <f t="shared" ca="1" si="41"/>
        <v>5106.4539221321966</v>
      </c>
      <c r="GW107" s="29">
        <f t="shared" ca="1" si="42"/>
        <v>5385.9261086676088</v>
      </c>
      <c r="GX107" s="29">
        <f t="shared" ca="1" si="43"/>
        <v>5525.1798136452107</v>
      </c>
      <c r="GY107" s="29">
        <f t="shared" ca="1" si="44"/>
        <v>5606.4300273907529</v>
      </c>
      <c r="GZ107" s="29">
        <f t="shared" ca="1" si="45"/>
        <v>5799.9841267061101</v>
      </c>
      <c r="HA107" s="29"/>
      <c r="HB107" s="29">
        <f t="shared" ca="1" si="76"/>
        <v>3760.3934740808409</v>
      </c>
      <c r="HC107" s="29">
        <f t="shared" ca="1" si="75"/>
        <v>3116.7998527378081</v>
      </c>
      <c r="HD107" s="5"/>
      <c r="HE107" s="29">
        <f t="shared" si="86"/>
        <v>-0.27777777777777779</v>
      </c>
      <c r="HF107" s="29">
        <f>$HF$74</f>
        <v>5.5555555555555566E-2</v>
      </c>
      <c r="HG107" s="14">
        <f>IF(C$11="x",0,Satokasvi!$H$6*(1+$HE107)*(1+_xlfn.XLOOKUP($HF107,$HF$67:$HF$76,HG$67:HG$76)))</f>
        <v>2541.820987654321</v>
      </c>
      <c r="HH107" s="27">
        <f>IF(D$11="x",0,Satokasvi!$H$6*(1+$HE107)*(1+_xlfn.XLOOKUP($HF107,$HF$67:$HF$76,HH$67:HH$76)))</f>
        <v>2555.8641975308642</v>
      </c>
      <c r="HI107" s="27">
        <f>IF(E$11="x",0,Satokasvi!$H$6*(1+$HE107)*(1+_xlfn.XLOOKUP($HF107,$HF$67:$HF$76,HI$67:HI$76)))</f>
        <v>2569.9074074074074</v>
      </c>
      <c r="HJ107" s="27">
        <f>IF(F$11="x",0,Satokasvi!$H$6*(1+$HE107)*(1+_xlfn.XLOOKUP($HF107,$HF$67:$HF$76,HJ$67:HJ$76)))</f>
        <v>2583.9506172839506</v>
      </c>
      <c r="HK107" s="27">
        <f>IF(G$11="x",0,Satokasvi!$H$6*(1+$HE107)*(1+_xlfn.XLOOKUP($HF107,$HF$67:$HF$76,HK$67:HK$76)))</f>
        <v>2597.9938271604938</v>
      </c>
      <c r="HL107" s="27">
        <f>IF(H$11="x",0,Satokasvi!$H$6*(1+$HE107)*(1+_xlfn.XLOOKUP($HF107,$HF$67:$HF$76,HL$67:HL$76)))</f>
        <v>2612.0370370370374</v>
      </c>
      <c r="HM107" s="27">
        <f>IF(I$11="x",0,Satokasvi!$H$6*(1+$HE107)*(1+_xlfn.XLOOKUP($HF107,$HF$67:$HF$76,HM$67:HM$76)))</f>
        <v>2626.0802469135806</v>
      </c>
      <c r="HN107" s="27">
        <f>IF(J$11="x",0,Satokasvi!$H$6*(1+$HE107)*(1+_xlfn.XLOOKUP($HF107,$HF$67:$HF$76,HN$67:HN$76)))</f>
        <v>2640.1234567901238</v>
      </c>
      <c r="HO107" s="27">
        <f>IF(K$11="x",0,Satokasvi!$H$6*(1+$HE107)*(1+_xlfn.XLOOKUP($HF107,$HF$67:$HF$76,HO$67:HO$76)))</f>
        <v>2654.166666666667</v>
      </c>
      <c r="HP107" s="27">
        <f>IF(L$11="x",0,Satokasvi!$H$6*(1+$HE107)*(1+_xlfn.XLOOKUP($HF107,$HF$67:$HF$76,HP$67:HP$76)))</f>
        <v>2668.2098765432102</v>
      </c>
      <c r="HQ107" s="27">
        <f>IF(M$11="x",0,Satokasvi!$H$6*(1+$HE107)*(1+_xlfn.XLOOKUP($HF107,$HF$67:$HF$76,HQ$67:HQ$76)))</f>
        <v>2668.2098765432102</v>
      </c>
      <c r="HR107" s="27">
        <f>IF(N$11="x",0,Satokasvi!$H$6*(1+$HE107)*(1+_xlfn.XLOOKUP($HF107,$HF$67:$HF$76,HR$67:HR$76)))</f>
        <v>2668.2098765432102</v>
      </c>
      <c r="HS107" s="27">
        <f>IF(O$11="x",0,Satokasvi!$H$6*(1+$HE107)*(1+_xlfn.XLOOKUP($HF107,$HF$67:$HF$76,HS$67:HS$76)))</f>
        <v>2668.2098765432102</v>
      </c>
      <c r="HT107" s="27">
        <f>IF(P$11="x",0,Satokasvi!$H$6*(1+$HE107)*(1+_xlfn.XLOOKUP($HF107,$HF$67:$HF$76,HT$67:HT$76)))</f>
        <v>2668.2098765432102</v>
      </c>
      <c r="HU107" s="27">
        <f>IF(Q$11="x",0,Satokasvi!$H$6*(1+$HE107)*(1+_xlfn.XLOOKUP($HF107,$HF$67:$HF$76,HU$67:HU$76)))</f>
        <v>2668.2098765432102</v>
      </c>
      <c r="HV107" s="27">
        <f>IF(R$11="x",0,Satokasvi!$H$6*(1+$HE107)*(1+_xlfn.XLOOKUP($HF107,$HF$67:$HF$76,HV$67:HV$76)))</f>
        <v>2668.2098765432102</v>
      </c>
      <c r="HW107" s="27">
        <f>IF(S$11="x",0,Satokasvi!$H$6*(1+$HE107)*(1+_xlfn.XLOOKUP($HF107,$HF$67:$HF$76,HW$67:HW$76)))</f>
        <v>2668.2098765432102</v>
      </c>
      <c r="HX107" s="27">
        <f>IF(T$11="x",0,Satokasvi!$H$6*(1+$HE107)*(1+_xlfn.XLOOKUP($HF107,$HF$67:$HF$76,HX$67:HX$76)))</f>
        <v>2668.2098765432102</v>
      </c>
      <c r="HY107" s="27">
        <f>IF(U$11="x",0,Satokasvi!$H$6*(1+$HE107)*(1+_xlfn.XLOOKUP($HF107,$HF$67:$HF$76,HY$67:HY$76)))</f>
        <v>2668.2098765432102</v>
      </c>
      <c r="HZ107" s="27">
        <f>IF(V$11="x",0,Satokasvi!$H$6*(1+$HE107)*(1+_xlfn.XLOOKUP($HF107,$HF$67:$HF$76,HZ$67:HZ$76)))</f>
        <v>2668.2098765432102</v>
      </c>
      <c r="IA107" s="27">
        <f>IF(W$11="x",0,Satokasvi!$H$6*(1+$HE107)*(1+_xlfn.XLOOKUP($HF107,$HF$67:$HF$76,IA$67:IA$76)))</f>
        <v>2668.2098765432102</v>
      </c>
      <c r="IB107" s="27">
        <f>IF(X$11="x",0,Satokasvi!$H$6*(1+$HE107)*(1+_xlfn.XLOOKUP($HF107,$HF$67:$HF$76,IB$67:IB$76)))</f>
        <v>2668.2098765432102</v>
      </c>
      <c r="IC107" s="27">
        <f>IF(Y$11="x",0,Satokasvi!$H$6*(1+$HE107)*(1+_xlfn.XLOOKUP($HF107,$HF$67:$HF$76,IC$67:IC$76)))</f>
        <v>2668.2098765432102</v>
      </c>
      <c r="ID107" s="27">
        <f>IF(Z$11="x",0,Satokasvi!$H$6*(1+$HE107)*(1+_xlfn.XLOOKUP($HF107,$HF$67:$HF$76,ID$67:ID$76)))</f>
        <v>2668.2098765432102</v>
      </c>
      <c r="IE107" s="27">
        <f>IF(AA$11="x",0,Satokasvi!$H$6*(1+$HE107)*(1+_xlfn.XLOOKUP($HF107,$HF$67:$HF$76,IE$67:IE$76)))</f>
        <v>2668.2098765432102</v>
      </c>
    </row>
    <row r="108" spans="2:239">
      <c r="B108" s="11">
        <f t="shared" ca="1" si="85"/>
        <v>0.72328218540429279</v>
      </c>
      <c r="C108" s="11">
        <f t="shared" ca="1" si="85"/>
        <v>0.21832212520888317</v>
      </c>
      <c r="D108" s="11">
        <f t="shared" ca="1" si="85"/>
        <v>0.12847381474012398</v>
      </c>
      <c r="E108" s="11">
        <f t="shared" ca="1" si="85"/>
        <v>0.7563727553629328</v>
      </c>
      <c r="F108" s="11">
        <f t="shared" ca="1" si="85"/>
        <v>0.52021383750841355</v>
      </c>
      <c r="G108" s="11">
        <f t="shared" ca="1" si="85"/>
        <v>0.48143907562280119</v>
      </c>
      <c r="H108" s="11">
        <f t="shared" ca="1" si="85"/>
        <v>0.43111062005532885</v>
      </c>
      <c r="I108" s="11">
        <f t="shared" ca="1" si="85"/>
        <v>5.0132438026594395E-3</v>
      </c>
      <c r="J108" s="11">
        <f t="shared" ca="1" si="85"/>
        <v>0.52360402874159151</v>
      </c>
      <c r="K108" s="11">
        <f t="shared" ca="1" si="85"/>
        <v>0.67298371906914278</v>
      </c>
      <c r="L108" s="11">
        <f t="shared" ca="1" si="85"/>
        <v>0.53582938451472617</v>
      </c>
      <c r="M108" s="11">
        <f t="shared" ca="1" si="85"/>
        <v>0.47431302212714399</v>
      </c>
      <c r="N108" s="11">
        <f t="shared" ca="1" si="85"/>
        <v>0.99043396114564597</v>
      </c>
      <c r="O108" s="11">
        <f t="shared" ca="1" si="85"/>
        <v>0.42447639055355735</v>
      </c>
      <c r="P108" s="11">
        <f t="shared" ca="1" si="85"/>
        <v>0.65369132388425821</v>
      </c>
      <c r="Q108" s="11">
        <f t="shared" ca="1" si="85"/>
        <v>0.16311442690298583</v>
      </c>
      <c r="R108" s="11">
        <f t="shared" ca="1" si="84"/>
        <v>0.62318932744707733</v>
      </c>
      <c r="S108" s="11">
        <f t="shared" ca="1" si="84"/>
        <v>0.96171342329203946</v>
      </c>
      <c r="T108" s="11">
        <f t="shared" ca="1" si="80"/>
        <v>0.3613328783672346</v>
      </c>
      <c r="U108" s="11">
        <f t="shared" ca="1" si="80"/>
        <v>0.85611844330277587</v>
      </c>
      <c r="V108" s="11">
        <f t="shared" ca="1" si="80"/>
        <v>0.32141989504055013</v>
      </c>
      <c r="W108" s="11">
        <f t="shared" ca="1" si="80"/>
        <v>0.95982390524249073</v>
      </c>
      <c r="X108" s="11">
        <f t="shared" ca="1" si="80"/>
        <v>0.80124481275631654</v>
      </c>
      <c r="Y108" s="11">
        <f t="shared" ca="1" si="80"/>
        <v>0.16891836108843872</v>
      </c>
      <c r="Z108" s="11">
        <f t="shared" ca="1" si="80"/>
        <v>0.75841018050444886</v>
      </c>
      <c r="AB108" s="5">
        <f ca="1">_xlfn.NORM.INV(B108,Satokasvi!$H$8,Satokasvi!$I$8)*_xlfn.BINOM.INV(1,(1-Satokasvi!$H$15),B108)</f>
        <v>3648.1549484866864</v>
      </c>
      <c r="AC108" s="5">
        <f ca="1">_xlfn.NORM.INV(C108,Satokasvi!$H$8,Satokasvi!$I$8)*_xlfn.BINOM.INV(1,(1-Satokasvi!$H$15),C108)</f>
        <v>3305.5319041210278</v>
      </c>
      <c r="AD108" s="5">
        <f ca="1">_xlfn.NORM.INV(D108,Satokasvi!$H$8,Satokasvi!$I$8)*_xlfn.BINOM.INV(1,(1-Satokasvi!$H$15),D108)</f>
        <v>3216.5912167376878</v>
      </c>
      <c r="AE108" s="5">
        <f ca="1">_xlfn.NORM.INV(E108,Satokasvi!$H$8,Satokasvi!$I$8)*_xlfn.BINOM.INV(1,(1-Satokasvi!$H$15),E108)</f>
        <v>3673.6705485027842</v>
      </c>
      <c r="AF108" s="5">
        <f ca="1">_xlfn.NORM.INV(F108,Satokasvi!$H$8,Satokasvi!$I$8)*_xlfn.BINOM.INV(1,(1-Satokasvi!$H$15),F108)</f>
        <v>3512.6725691046954</v>
      </c>
      <c r="AG108" s="5">
        <f ca="1">_xlfn.NORM.INV(G108,Satokasvi!$H$8,Satokasvi!$I$8)*_xlfn.BINOM.INV(1,(1-Satokasvi!$H$15),G108)</f>
        <v>3488.364466144676</v>
      </c>
      <c r="AH108" s="5">
        <f ca="1">_xlfn.NORM.INV(H108,Satokasvi!$H$8,Satokasvi!$I$8)*_xlfn.BINOM.INV(1,(1-Satokasvi!$H$15),H108)</f>
        <v>3456.6131712598831</v>
      </c>
      <c r="AI108" s="5">
        <f ca="1">_xlfn.NORM.INV(I108,Satokasvi!$H$8,Satokasvi!$I$8)*_xlfn.BINOM.INV(1,(1-Satokasvi!$H$15),I108)</f>
        <v>0</v>
      </c>
      <c r="AJ108" s="5">
        <f ca="1">_xlfn.NORM.INV(J108,Satokasvi!$H$8,Satokasvi!$I$8)*_xlfn.BINOM.INV(1,(1-Satokasvi!$H$15),J108)</f>
        <v>3514.8002721722796</v>
      </c>
      <c r="AK108" s="5">
        <f ca="1">_xlfn.NORM.INV(K108,Satokasvi!$H$8,Satokasvi!$I$8)*_xlfn.BINOM.INV(1,(1-Satokasvi!$H$15),K108)</f>
        <v>3612.0417898624546</v>
      </c>
      <c r="AL108" s="5">
        <f ca="1">_xlfn.NORM.INV(L108,Satokasvi!$H$8,Satokasvi!$I$8)*_xlfn.BINOM.INV(1,(1-Satokasvi!$H$15),L108)</f>
        <v>3522.4830065692859</v>
      </c>
      <c r="AM108" s="5">
        <f ca="1">_xlfn.NORM.INV(M108,Satokasvi!$H$8,Satokasvi!$I$8)*_xlfn.BINOM.INV(1,(1-Satokasvi!$H$15),M108)</f>
        <v>3483.8919351991594</v>
      </c>
      <c r="AN108" s="5">
        <f ca="1">_xlfn.NORM.INV(N108,Satokasvi!$H$8,Satokasvi!$I$8)*_xlfn.BINOM.INV(1,(1-Satokasvi!$H$15),N108)</f>
        <v>4085.7368619265471</v>
      </c>
      <c r="AO108" s="5">
        <f ca="1">_xlfn.NORM.INV(O108,Satokasvi!$H$8,Satokasvi!$I$8)*_xlfn.BINOM.INV(1,(1-Satokasvi!$H$15),O108)</f>
        <v>3452.3863069805279</v>
      </c>
      <c r="AP108" s="5">
        <f ca="1">_xlfn.NORM.INV(P108,Satokasvi!$H$8,Satokasvi!$I$8)*_xlfn.BINOM.INV(1,(1-Satokasvi!$H$15),P108)</f>
        <v>3598.8264050283387</v>
      </c>
      <c r="AQ108" s="5">
        <f ca="1">_xlfn.NORM.INV(Q108,Satokasvi!$H$8,Satokasvi!$I$8)*_xlfn.BINOM.INV(1,(1-Satokasvi!$H$15),Q108)</f>
        <v>3254.5654565270584</v>
      </c>
      <c r="AR108" s="5">
        <f ca="1">_xlfn.NORM.INV(R108,Satokasvi!$H$8,Satokasvi!$I$8)*_xlfn.BINOM.INV(1,(1-Satokasvi!$H$15),R108)</f>
        <v>3578.4669836409134</v>
      </c>
      <c r="AS108" s="5">
        <f ca="1">_xlfn.NORM.INV(S108,Satokasvi!$H$8,Satokasvi!$I$8)*_xlfn.BINOM.INV(1,(1-Satokasvi!$H$15),S108)</f>
        <v>3942.7312815858359</v>
      </c>
      <c r="AT108" s="5">
        <f ca="1">_xlfn.NORM.INV(T108,Satokasvi!$H$8,Satokasvi!$I$8)*_xlfn.BINOM.INV(1,(1-Satokasvi!$H$15),T108)</f>
        <v>3411.2754165382898</v>
      </c>
      <c r="AU108" s="5">
        <f ca="1">_xlfn.NORM.INV(U108,Satokasvi!$H$8,Satokasvi!$I$8)*_xlfn.BINOM.INV(1,(1-Satokasvi!$H$15),U108)</f>
        <v>3765.7603851473109</v>
      </c>
      <c r="AV108" s="5">
        <f ca="1">_xlfn.NORM.INV(V108,Satokasvi!$H$8,Satokasvi!$I$8)*_xlfn.BINOM.INV(1,(1-Satokasvi!$H$15),V108)</f>
        <v>3384.0670078431003</v>
      </c>
      <c r="AW108" s="5">
        <f ca="1">_xlfn.NORM.INV(W108,Satokasvi!$H$8,Satokasvi!$I$8)*_xlfn.BINOM.INV(1,(1-Satokasvi!$H$15),W108)</f>
        <v>3937.1615580222883</v>
      </c>
      <c r="AX108" s="5">
        <f ca="1">_xlfn.NORM.INV(X108,Satokasvi!$H$8,Satokasvi!$I$8)*_xlfn.BINOM.INV(1,(1-Satokasvi!$H$15),X108)</f>
        <v>3711.5189882923237</v>
      </c>
      <c r="AY108" s="5">
        <f ca="1">_xlfn.NORM.INV(Y108,Satokasvi!$H$8,Satokasvi!$I$8)*_xlfn.BINOM.INV(1,(1-Satokasvi!$H$15),Y108)</f>
        <v>3260.3879113867129</v>
      </c>
      <c r="AZ108" s="5">
        <f ca="1">_xlfn.NORM.INV(Z108,Satokasvi!$H$8,Satokasvi!$I$8)*_xlfn.BINOM.INV(1,(1-Satokasvi!$H$15),Z108)</f>
        <v>3675.2994274122157</v>
      </c>
      <c r="BB108" s="5">
        <f ca="1">IF(C$11="x",0,_xlfn.NORM.INV(B108,Satokasvi!$H$8,Satokasvi!$I$8)*IF(C$8="x",(1+Toimenpiteet!$C$7),1)*IF(C$9="x",(1+Toimenpiteet!$C$34),1)*(1+C$30)*_xlfn.BINOM.INV(1,(1-(Satokasvi!$H$15*(1+C$41))),B108))</f>
        <v>2645.0582638507872</v>
      </c>
      <c r="BC108" s="5">
        <f ca="1">IF(D$11="x",0,_xlfn.NORM.INV(C108,Satokasvi!$H$8,Satokasvi!$I$8)*IF(D$8="x",(1+Toimenpiteet!$C$7),1)*IF(D$9="x",(1+Toimenpiteet!$C$34),1)*(1+D$30)*_xlfn.BINOM.INV(1,(1-(Satokasvi!$H$15*(1+D$41))),C108))</f>
        <v>2413.3027325606804</v>
      </c>
      <c r="BD108" s="5">
        <f ca="1">IF(E$11="x",0,_xlfn.NORM.INV(D108,Satokasvi!$H$8,Satokasvi!$I$8)*IF(E$8="x",(1+Toimenpiteet!$C$7),1)*IF(E$9="x",(1+Toimenpiteet!$C$34),1)*(1+E$30)*_xlfn.BINOM.INV(1,(1-(Satokasvi!$H$15*(1+E$41))),D108))</f>
        <v>2364.5805352482093</v>
      </c>
      <c r="BE108" s="5">
        <f ca="1">IF(F$11="x",0,_xlfn.NORM.INV(E108,Satokasvi!$H$8,Satokasvi!$I$8)*IF(F$8="x",(1+Toimenpiteet!$C$7),1)*IF(F$9="x",(1+Toimenpiteet!$C$34),1)*(1+F$30)*_xlfn.BINOM.INV(1,(1-(Satokasvi!$H$15*(1+F$41))),E108))</f>
        <v>2719.1039931798214</v>
      </c>
      <c r="BF108" s="5">
        <f ca="1">IF(G$11="x",0,_xlfn.NORM.INV(F108,Satokasvi!$H$8,Satokasvi!$I$8)*IF(G$8="x",(1+Toimenpiteet!$C$7),1)*IF(G$9="x",(1+Toimenpiteet!$C$34),1)*(1+G$30)*_xlfn.BINOM.INV(1,(1-(Satokasvi!$H$15*(1+G$41))),F108))</f>
        <v>2617.6435984968189</v>
      </c>
      <c r="BG108" s="5">
        <f ca="1">IF(H$11="x",0,_xlfn.NORM.INV(G108,Satokasvi!$H$8,Satokasvi!$I$8)*IF(H$8="x",(1+Toimenpiteet!$C$7),1)*IF(H$9="x",(1+Toimenpiteet!$C$34),1)*(1+H$30)*_xlfn.BINOM.INV(1,(1-(Satokasvi!$H$15*(1+H$41))),G108))</f>
        <v>2599.5292001710127</v>
      </c>
      <c r="BH108" s="5">
        <f ca="1">IF(I$11="x",0,_xlfn.NORM.INV(H108,Satokasvi!$H$8,Satokasvi!$I$8)*IF(I$8="x",(1+Toimenpiteet!$C$7),1)*IF(I$9="x",(1+Toimenpiteet!$C$34),1)*(1+I$30)*_xlfn.BINOM.INV(1,(1-(Satokasvi!$H$15*(1+I$41))),H108))</f>
        <v>2575.868135222865</v>
      </c>
      <c r="BI108" s="5">
        <f ca="1">IF(J$11="x",0,_xlfn.NORM.INV(I108,Satokasvi!$H$8,Satokasvi!$I$8)*IF(J$8="x",(1+Toimenpiteet!$C$7),1)*IF(J$9="x",(1+Toimenpiteet!$C$34),1)*(1+J$30)*_xlfn.BINOM.INV(1,(1-(Satokasvi!$H$15*(1+J$41))),I108))</f>
        <v>0</v>
      </c>
      <c r="BJ108" s="5">
        <f ca="1">IF(K$11="x",0,_xlfn.NORM.INV(J108,Satokasvi!$H$8,Satokasvi!$I$8)*IF(K$8="x",(1+Toimenpiteet!$C$7),1)*IF(K$9="x",(1+Toimenpiteet!$C$34),1)*(1+K$30)*_xlfn.BINOM.INV(1,(1-(Satokasvi!$H$15*(1+K$41))),J108))</f>
        <v>2619.2291628227831</v>
      </c>
      <c r="BK108" s="5">
        <f ca="1">IF(L$11="x",0,_xlfn.NORM.INV(K108,Satokasvi!$H$8,Satokasvi!$I$8)*IF(L$8="x",(1+Toimenpiteet!$C$7),1)*IF(L$9="x",(1+Toimenpiteet!$C$34),1)*(1+L$30)*_xlfn.BINOM.INV(1,(1-(Satokasvi!$H$15*(1+L$41))),K108))</f>
        <v>2691.6935418055009</v>
      </c>
      <c r="BL108" s="5">
        <f ca="1">IF(M$11="x",0,_xlfn.NORM.INV(L108,Satokasvi!$H$8,Satokasvi!$I$8)*IF(M$8="x",(1+Toimenpiteet!$C$7),1)*IF(M$9="x",(1+Toimenpiteet!$C$34),1)*(1+M$30)*_xlfn.BINOM.INV(1,(1-(Satokasvi!$H$15*(1+M$41))),L108))</f>
        <v>2624.954336495432</v>
      </c>
      <c r="BM108" s="5">
        <f ca="1">IF(N$11="x",0,_xlfn.NORM.INV(M108,Satokasvi!$H$8,Satokasvi!$I$8)*IF(N$8="x",(1+Toimenpiteet!$C$7),1)*IF(N$9="x",(1+Toimenpiteet!$C$34),1)*(1+N$30)*_xlfn.BINOM.INV(1,(1-(Satokasvi!$H$15*(1+N$41))),M108))</f>
        <v>2596.1962701104139</v>
      </c>
      <c r="BN108" s="5">
        <f ca="1">IF(O$11="x",0,_xlfn.NORM.INV(N108,Satokasvi!$H$8,Satokasvi!$I$8)*IF(O$8="x",(1+Toimenpiteet!$C$7),1)*IF(O$9="x",(1+Toimenpiteet!$C$34),1)*(1+O$30)*_xlfn.BINOM.INV(1,(1-(Satokasvi!$H$15*(1+O$41))),N108))</f>
        <v>3044.691109507663</v>
      </c>
      <c r="BO108" s="5">
        <f ca="1">IF(P$11="x",0,_xlfn.NORM.INV(O108,Satokasvi!$H$8,Satokasvi!$I$8)*IF(P$8="x",(1+Toimenpiteet!$C$7),1)*IF(P$9="x",(1+Toimenpiteet!$C$34),1)*(1+P$30)*_xlfn.BINOM.INV(1,(1-(Satokasvi!$H$15*(1+P$41))),O108))</f>
        <v>2572.7182759618895</v>
      </c>
      <c r="BP108" s="5">
        <f ca="1">IF(Q$11="x",0,_xlfn.NORM.INV(P108,Satokasvi!$H$8,Satokasvi!$I$8)*IF(Q$8="x",(1+Toimenpiteet!$C$7),1)*IF(Q$9="x",(1+Toimenpiteet!$C$34),1)*(1+Q$30)*_xlfn.BINOM.INV(1,(1-(Satokasvi!$H$15*(1+Q$41))),P108))</f>
        <v>2681.8454370271184</v>
      </c>
      <c r="BQ108" s="5">
        <f ca="1">IF(R$11="x",0,_xlfn.NORM.INV(Q108,Satokasvi!$H$8,Satokasvi!$I$8)*IF(R$8="x",(1+Toimenpiteet!$C$7),1)*IF(R$9="x",(1+Toimenpiteet!$C$34),1)*(1+R$30)*_xlfn.BINOM.INV(1,(1-(Satokasvi!$H$15*(1+R$41))),Q108))</f>
        <v>2425.3021782039641</v>
      </c>
      <c r="BR108" s="5">
        <f ca="1">IF(S$11="x",0,_xlfn.NORM.INV(R108,Satokasvi!$H$8,Satokasvi!$I$8)*IF(S$8="x",(1+Toimenpiteet!$C$7),1)*IF(S$9="x",(1+Toimenpiteet!$C$34),1)*(1+S$30)*_xlfn.BINOM.INV(1,(1-(Satokasvi!$H$15*(1+S$41))),R108))</f>
        <v>2666.6735962092089</v>
      </c>
      <c r="BS108" s="5">
        <f ca="1">IF(T$11="x",0,_xlfn.NORM.INV(S108,Satokasvi!$H$8,Satokasvi!$I$8)*IF(T$8="x",(1+Toimenpiteet!$C$7),1)*IF(T$9="x",(1+Toimenpiteet!$C$34),1)*(1+T$30)*_xlfn.BINOM.INV(1,(1-(Satokasvi!$H$15*(1+T$41))),S108))</f>
        <v>2938.1233510377651</v>
      </c>
      <c r="BT108" s="5">
        <f ca="1">IF(U$11="x",0,_xlfn.NORM.INV(T108,Satokasvi!$H$8,Satokasvi!$I$8)*IF(U$8="x",(1+Toimenpiteet!$C$7),1)*IF(U$9="x",(1+Toimenpiteet!$C$34),1)*(1+U$30)*_xlfn.BINOM.INV(1,(1-(Satokasvi!$H$15*(1+U$41))),T108))</f>
        <v>2542.0824404043333</v>
      </c>
      <c r="BU108" s="5">
        <f ca="1">IF(V$11="x",0,_xlfn.NORM.INV(U108,Satokasvi!$H$8,Satokasvi!$I$8)*IF(V$8="x",(1+Toimenpiteet!$C$7),1)*IF(V$9="x",(1+Toimenpiteet!$C$34),1)*(1+V$30)*_xlfn.BINOM.INV(1,(1-(Satokasvi!$H$15*(1+V$41))),U108))</f>
        <v>2806.2446390117761</v>
      </c>
      <c r="BV108" s="5">
        <f ca="1">IF(W$11="x",0,_xlfn.NORM.INV(V108,Satokasvi!$H$8,Satokasvi!$I$8)*IF(W$8="x",(1+Toimenpiteet!$C$7),1)*IF(W$9="x",(1+Toimenpiteet!$C$34),1)*(1+W$30)*_xlfn.BINOM.INV(1,(1-(Satokasvi!$H$15*(1+W$41))),V108))</f>
        <v>2521.806734244678</v>
      </c>
      <c r="BW108" s="5">
        <f ca="1">IF(X$11="x",0,_xlfn.NORM.INV(W108,Satokasvi!$H$8,Satokasvi!$I$8)*IF(X$8="x",(1+Toimenpiteet!$C$7),1)*IF(X$9="x",(1+Toimenpiteet!$C$34),1)*(1+X$30)*_xlfn.BINOM.INV(1,(1-(Satokasvi!$H$15*(1+X$41))),W108))</f>
        <v>2933.9727930382096</v>
      </c>
      <c r="BX108" s="5">
        <f ca="1">IF(Y$11="x",0,_xlfn.NORM.INV(X108,Satokasvi!$H$8,Satokasvi!$I$8)*IF(Y$8="x",(1+Toimenpiteet!$C$7),1)*IF(Y$9="x",(1+Toimenpiteet!$C$34),1)*(1+Y$30)*_xlfn.BINOM.INV(1,(1-(Satokasvi!$H$15*(1+Y$41))),X108))</f>
        <v>2765.8239500754394</v>
      </c>
      <c r="BY108" s="5">
        <f ca="1">IF(Z$11="x",0,_xlfn.NORM.INV(Y108,Satokasvi!$H$8,Satokasvi!$I$8)*IF(Z$8="x",(1+Toimenpiteet!$C$7),1)*IF(Z$9="x",(1+Toimenpiteet!$C$34),1)*(1+Z$30)*_xlfn.BINOM.INV(1,(1-(Satokasvi!$H$15*(1+Z$41))),Y108))</f>
        <v>2429.6410715653783</v>
      </c>
      <c r="BZ108" s="5">
        <f ca="1">IF(AA$11="x",0,_xlfn.NORM.INV(Z108,Satokasvi!$H$8,Satokasvi!$I$8)*IF(AA$8="x",(1+Toimenpiteet!$C$7),1)*IF(AA$9="x",(1+Toimenpiteet!$C$34),1)*(1+AA$30)*_xlfn.BINOM.INV(1,(1-(Satokasvi!$H$15*(1+AA$41))),Z108))</f>
        <v>2738.833133307583</v>
      </c>
      <c r="CB108" s="27">
        <f ca="1">_xlfn.NORM.INV(RAND(),Satokasvi!$H$13,Satokasvi!$I$13)</f>
        <v>321.97414289405452</v>
      </c>
      <c r="CC108" s="27">
        <f ca="1">_xlfn.NORM.INV(RAND(),Satokasvi!$H$13,Satokasvi!$I$13)</f>
        <v>166.03460252945868</v>
      </c>
      <c r="CD108" s="27">
        <f ca="1">_xlfn.NORM.INV(RAND(),Satokasvi!$H$13,Satokasvi!$I$13)</f>
        <v>215.207724132599</v>
      </c>
      <c r="CE108" s="27">
        <f ca="1">_xlfn.NORM.INV(RAND(),Satokasvi!$H$13,Satokasvi!$I$13)</f>
        <v>162.52777925927487</v>
      </c>
      <c r="CF108" s="27">
        <f ca="1">_xlfn.NORM.INV(RAND(),Satokasvi!$H$13,Satokasvi!$I$13)</f>
        <v>245.78254000722094</v>
      </c>
      <c r="CG108" s="27">
        <f ca="1">_xlfn.NORM.INV(RAND(),Satokasvi!$H$13,Satokasvi!$I$13)</f>
        <v>213.60967597145114</v>
      </c>
      <c r="CH108" s="27">
        <f ca="1">_xlfn.NORM.INV(RAND(),Satokasvi!$H$13,Satokasvi!$I$13)</f>
        <v>180.0646621211834</v>
      </c>
      <c r="CI108" s="27">
        <f ca="1">_xlfn.NORM.INV(RAND(),Satokasvi!$H$13,Satokasvi!$I$13)</f>
        <v>150.44802706943344</v>
      </c>
      <c r="CJ108" s="27">
        <f ca="1">_xlfn.NORM.INV(RAND(),Satokasvi!$H$13,Satokasvi!$I$13)</f>
        <v>195.12467720804159</v>
      </c>
      <c r="CK108" s="27">
        <f ca="1">_xlfn.NORM.INV(RAND(),Satokasvi!$H$13,Satokasvi!$I$13)</f>
        <v>223.11507149317814</v>
      </c>
      <c r="CL108" s="27">
        <f ca="1">_xlfn.NORM.INV(RAND(),Satokasvi!$H$13,Satokasvi!$I$13)</f>
        <v>162.92580180743084</v>
      </c>
      <c r="CM108" s="27">
        <f ca="1">_xlfn.NORM.INV(RAND(),Satokasvi!$H$13,Satokasvi!$I$13)</f>
        <v>202.20146062763089</v>
      </c>
      <c r="CN108" s="27">
        <f ca="1">_xlfn.NORM.INV(RAND(),Satokasvi!$H$13,Satokasvi!$I$13)</f>
        <v>230.80189504226269</v>
      </c>
      <c r="CO108" s="27">
        <f ca="1">_xlfn.NORM.INV(RAND(),Satokasvi!$H$13,Satokasvi!$I$13)</f>
        <v>208.26105608641589</v>
      </c>
      <c r="CP108" s="27">
        <f ca="1">_xlfn.NORM.INV(RAND(),Satokasvi!$H$13,Satokasvi!$I$13)</f>
        <v>221.92722696576658</v>
      </c>
      <c r="CQ108" s="27">
        <f ca="1">_xlfn.NORM.INV(RAND(),Satokasvi!$H$13,Satokasvi!$I$13)</f>
        <v>233.936955668438</v>
      </c>
      <c r="CR108" s="27">
        <f ca="1">_xlfn.NORM.INV(RAND(),Satokasvi!$H$13,Satokasvi!$I$13)</f>
        <v>231.75896199500184</v>
      </c>
      <c r="CS108" s="27">
        <f ca="1">_xlfn.NORM.INV(RAND(),Satokasvi!$H$13,Satokasvi!$I$13)</f>
        <v>166.87690934405589</v>
      </c>
      <c r="CT108" s="27">
        <f ca="1">_xlfn.NORM.INV(RAND(),Satokasvi!$H$13,Satokasvi!$I$13)</f>
        <v>159.66152880191459</v>
      </c>
      <c r="CU108" s="27">
        <f ca="1">_xlfn.NORM.INV(RAND(),Satokasvi!$H$13,Satokasvi!$I$13)</f>
        <v>107.13890914807584</v>
      </c>
      <c r="CV108" s="27">
        <f ca="1">_xlfn.NORM.INV(RAND(),Satokasvi!$H$13,Satokasvi!$I$13)</f>
        <v>137.59724345319111</v>
      </c>
      <c r="CW108" s="27">
        <f ca="1">_xlfn.NORM.INV(RAND(),Satokasvi!$H$13,Satokasvi!$I$13)</f>
        <v>193.4793041736875</v>
      </c>
      <c r="CX108" s="27">
        <f ca="1">_xlfn.NORM.INV(RAND(),Satokasvi!$H$13,Satokasvi!$I$13)</f>
        <v>228.93773214022764</v>
      </c>
      <c r="CY108" s="27">
        <f ca="1">_xlfn.NORM.INV(RAND(),Satokasvi!$H$13,Satokasvi!$I$13)</f>
        <v>273.56698763374698</v>
      </c>
      <c r="CZ108" s="27">
        <f ca="1">_xlfn.NORM.INV(RAND(),Satokasvi!$H$13,Satokasvi!$I$13)</f>
        <v>197.58982473398129</v>
      </c>
      <c r="DB108" s="29">
        <f ca="1">(AB108*(CB108/1000)+(Satokasvi!$E$28-Satokasvi!$E$7))/(1+$C$13)^DB$61</f>
        <v>789.91413852786843</v>
      </c>
      <c r="DC108" s="29">
        <f ca="1">(AC108*(CC108/1000)+(Satokasvi!$E$28-Satokasvi!$E$7))/(1+$C$13)^DC$61</f>
        <v>177.05031185708316</v>
      </c>
      <c r="DD108" s="29">
        <f ca="1">(AD108*(CD108/1000)+(Satokasvi!$E$28-Satokasvi!$E$7))/(1+$C$13)^DD$61</f>
        <v>303.12719940023931</v>
      </c>
      <c r="DE108" s="29">
        <f ca="1">(AE108*(CE108/1000)+(Satokasvi!$E$28-Satokasvi!$E$7))/(1+$C$13)^DE$61</f>
        <v>209.74826130269008</v>
      </c>
      <c r="DF108" s="29">
        <f ca="1">(AF108*(CF108/1000)+(Satokasvi!$E$28-Satokasvi!$E$7))/(1+$C$13)^DF$61</f>
        <v>433.33461636462164</v>
      </c>
      <c r="DG108" s="29">
        <f ca="1">(AG108*(CG108/1000)+(Satokasvi!$E$28-Satokasvi!$E$7))/(1+$C$13)^DG$61</f>
        <v>321.718239980085</v>
      </c>
      <c r="DH108" s="29">
        <f ca="1">(AH108*(CH108/1000)+(Satokasvi!$E$28-Satokasvi!$E$7))/(1+$C$13)^DH$61</f>
        <v>212.55340902478284</v>
      </c>
      <c r="DI108" s="29">
        <f ca="1">(AI108*(CI108/1000)+(Satokasvi!$E$28-Satokasvi!$E$7))/(1+$C$13)^DI$61</f>
        <v>-284.97673358733084</v>
      </c>
      <c r="DJ108" s="29">
        <f ca="1">(AJ108*(CJ108/1000)+(Satokasvi!$E$28-Satokasvi!$E$7))/(1+$C$13)^DJ$61</f>
        <v>248.95075449440142</v>
      </c>
      <c r="DK108" s="29">
        <f ca="1">(AK108*(CK108/1000)+(Satokasvi!$E$28-Satokasvi!$E$7))/(1+$C$13)^DK$61</f>
        <v>331.04809869095868</v>
      </c>
      <c r="DL108" s="29">
        <f ca="1">(AL108*(CL108/1000)+(Satokasvi!$E$28-Satokasvi!$E$7))/(1+$C$13)^DL$61</f>
        <v>153.80592304602882</v>
      </c>
      <c r="DM108" s="29">
        <f ca="1">(AM108*(CM108/1000)+(Satokasvi!$E$28-Satokasvi!$E$7))/(1+$C$13)^DM$61</f>
        <v>240.88754372117043</v>
      </c>
      <c r="DN108" s="29">
        <f ca="1">(AN108*(CN108/1000)+(Satokasvi!$E$28-Satokasvi!$E$7))/(1+$C$13)^DN$61</f>
        <v>396.31082694641208</v>
      </c>
      <c r="DO108" s="29">
        <f ca="1">(AO108*(CO108/1000)+(Satokasvi!$E$28-Satokasvi!$E$7))/(1+$C$13)^DO$61</f>
        <v>236.67859990542919</v>
      </c>
      <c r="DP108" s="29">
        <f ca="1">(AP108*(CP108/1000)+(Satokasvi!$E$28-Satokasvi!$E$7))/(1+$C$13)^DP$61</f>
        <v>280.92857381707017</v>
      </c>
      <c r="DQ108" s="29">
        <f ca="1">(AQ108*(CQ108/1000)+(Satokasvi!$E$28-Satokasvi!$E$7))/(1+$C$13)^DQ$61</f>
        <v>249.49306936690957</v>
      </c>
      <c r="DR108" s="29">
        <f ca="1">(AR108*(CR108/1000)+(Satokasvi!$E$28-Satokasvi!$E$7))/(1+$C$13)^DR$61</f>
        <v>283.35448744195048</v>
      </c>
      <c r="DS108" s="29">
        <f ca="1">(AS108*(CS108/1000)+(Satokasvi!$E$28-Satokasvi!$E$7))/(1+$C$13)^DS$61</f>
        <v>174.42730490025838</v>
      </c>
      <c r="DT108" s="29">
        <f ca="1">(AT108*(CT108/1000)+(Satokasvi!$E$28-Satokasvi!$E$7))/(1+$C$13)^DT$61</f>
        <v>104.7327141224396</v>
      </c>
      <c r="DU108" s="29">
        <f ca="1">(AU108*(CU108/1000)+(Satokasvi!$E$28-Satokasvi!$E$7))/(1+$C$13)^DU$61</f>
        <v>23.508773414773909</v>
      </c>
      <c r="DV108" s="29">
        <f ca="1">(AV108*(CV108/1000)+(Satokasvi!$E$28-Satokasvi!$E$7))/(1+$C$13)^DV$61</f>
        <v>56.248238064761409</v>
      </c>
      <c r="DW108" s="29">
        <f ca="1">(AW108*(CW108/1000)+(Satokasvi!$E$28-Satokasvi!$E$7))/(1+$C$13)^DW$61</f>
        <v>209.15326219466158</v>
      </c>
      <c r="DX108" s="29">
        <f ca="1">(AX108*(CX108/1000)+(Satokasvi!$E$28-Satokasvi!$E$7))/(1+$C$13)^DX$61</f>
        <v>247.62367254732752</v>
      </c>
      <c r="DY108" s="29">
        <f ca="1">(AY108*(CY108/1000)+(Satokasvi!$E$28-Satokasvi!$E$7))/(1+$C$13)^DY$61</f>
        <v>261.18459205887586</v>
      </c>
      <c r="DZ108" s="29">
        <f ca="1">(AZ108*(CZ108/1000)+(Satokasvi!$E$28-Satokasvi!$E$7))/(1+$C$13)^DZ$61</f>
        <v>174.42239911641173</v>
      </c>
      <c r="EB108" s="29">
        <f ca="1">IF(C$11="x",Toimenpiteet!$E$115,BB108*(CB108/1000)+(Satokasvi!$E$28-Satokasvi!$E$7)+IF(C$8="x",Toimenpiteet!$E$29,0)+IF(C$9="x",Toimenpiteet!$E$60,0)+IF(C$10="x",Toimenpiteet!$E$88,0))/(1+$C$13)^EB$61</f>
        <v>605.57317224096425</v>
      </c>
      <c r="EC108" s="29">
        <f ca="1">IF(D$11="x",Toimenpiteet!$E$115,BC108*(CC108/1000)+(Satokasvi!$E$28-Satokasvi!$E$7)+IF(D$8="x",Toimenpiteet!$E$29,0)+IF(D$9="x",Toimenpiteet!$E$60,0)+IF(D$10="x",Toimenpiteet!$E$88,0))/(1+$C$13)^EC$61</f>
        <v>162.87280609291079</v>
      </c>
      <c r="ED108" s="29">
        <f ca="1">IF(E$11="x",Toimenpiteet!$E$115,BD108*(CD108/1000)+(Satokasvi!$E$28-Satokasvi!$E$7)+IF(E$8="x",Toimenpiteet!$E$29,0)+IF(E$9="x",Toimenpiteet!$E$60,0)+IF(E$10="x",Toimenpiteet!$E$88,0))/(1+$C$13)^ED$61</f>
        <v>257.13283877767265</v>
      </c>
      <c r="EE108" s="29">
        <f ca="1">IF(F$11="x",Toimenpiteet!$E$115,BE108*(CE108/1000)+(Satokasvi!$E$28-Satokasvi!$E$7)+IF(F$8="x",Toimenpiteet!$E$29,0)+IF(F$9="x",Toimenpiteet!$E$60,0)+IF(F$10="x",Toimenpiteet!$E$88,0))/(1+$C$13)^EE$61</f>
        <v>190.16282385789839</v>
      </c>
      <c r="EF108" s="29">
        <f ca="1">IF(G$11="x",Toimenpiteet!$E$115,BF108*(CF108/1000)+(Satokasvi!$E$28-Satokasvi!$E$7)+IF(G$8="x",Toimenpiteet!$E$29,0)+IF(G$9="x",Toimenpiteet!$E$60,0)+IF(G$10="x",Toimenpiteet!$E$88,0))/(1+$C$13)^EF$61</f>
        <v>358.38901402419663</v>
      </c>
      <c r="EG108" s="29">
        <f ca="1">IF(H$11="x",Toimenpiteet!$E$115,BG108*(CG108/1000)+(Satokasvi!$E$28-Satokasvi!$E$7)+IF(H$8="x",Toimenpiteet!$E$29,0)+IF(H$9="x",Toimenpiteet!$E$60,0)+IF(H$10="x",Toimenpiteet!$E$88,0))/(1+$C$13)^EG$61</f>
        <v>274.17944011207254</v>
      </c>
      <c r="EH108" s="29">
        <f ca="1">IF(I$11="x",Toimenpiteet!$E$115,BH108*(CH108/1000)+(Satokasvi!$E$28-Satokasvi!$E$7)+IF(I$8="x",Toimenpiteet!$E$29,0)+IF(I$9="x",Toimenpiteet!$E$60,0)+IF(I$10="x",Toimenpiteet!$E$88,0))/(1+$C$13)^EH$61</f>
        <v>191.82684669547513</v>
      </c>
      <c r="EI108" s="29">
        <f ca="1">IF(J$11="x",Toimenpiteet!$E$115,BI108*(CI108/1000)+(Satokasvi!$E$28-Satokasvi!$E$7)+IF(J$8="x",Toimenpiteet!$E$29,0)+IF(J$9="x",Toimenpiteet!$E$60,0)+IF(J$10="x",Toimenpiteet!$E$88,0))/(1+$C$13)^EI$61</f>
        <v>-179.90636450014594</v>
      </c>
      <c r="EJ108" s="29">
        <f ca="1">IF(K$11="x",Toimenpiteet!$E$115,BJ108*(CJ108/1000)+(Satokasvi!$E$28-Satokasvi!$E$7)+IF(K$8="x",Toimenpiteet!$E$29,0)+IF(K$9="x",Toimenpiteet!$E$60,0)+IF(K$10="x",Toimenpiteet!$E$88,0))/(1+$C$13)^EJ$61</f>
        <v>217.03101231634741</v>
      </c>
      <c r="EK108" s="29">
        <f ca="1">IF(L$11="x",Toimenpiteet!$E$115,BK108*(CK108/1000)+(Satokasvi!$E$28-Satokasvi!$E$7)+IF(L$8="x",Toimenpiteet!$E$29,0)+IF(L$9="x",Toimenpiteet!$E$60,0)+IF(L$10="x",Toimenpiteet!$E$88,0))/(1+$C$13)^EK$61</f>
        <v>277.29210146209397</v>
      </c>
      <c r="EL108" s="29">
        <f ca="1">IF(M$11="x",Toimenpiteet!$E$115,BL108*(CL108/1000)+(Satokasvi!$E$28-Satokasvi!$E$7)+IF(M$8="x",Toimenpiteet!$E$29,0)+IF(M$9="x",Toimenpiteet!$E$60,0)+IF(M$10="x",Toimenpiteet!$E$88,0))/(1+$C$13)^EL$61</f>
        <v>144.32011396806729</v>
      </c>
      <c r="EM108" s="29">
        <f ca="1">IF(N$11="x",Toimenpiteet!$E$115,BM108*(CM108/1000)+(Satokasvi!$E$28-Satokasvi!$E$7)+IF(N$8="x",Toimenpiteet!$E$29,0)+IF(N$9="x",Toimenpiteet!$E$60,0)+IF(N$10="x",Toimenpiteet!$E$88,0))/(1+$C$13)^EM$61</f>
        <v>208.34817439088681</v>
      </c>
      <c r="EN108" s="29">
        <f ca="1">IF(O$11="x",Toimenpiteet!$E$115,BN108*(CN108/1000)+(Satokasvi!$E$28-Satokasvi!$E$7)+IF(O$8="x",Toimenpiteet!$E$29,0)+IF(O$9="x",Toimenpiteet!$E$60,0)+IF(O$10="x",Toimenpiteet!$E$88,0))/(1+$C$13)^EN$61</f>
        <v>323.32964067723373</v>
      </c>
      <c r="EO108" s="29">
        <f ca="1">IF(P$11="x",Toimenpiteet!$E$115,BO108*(CO108/1000)+(Satokasvi!$E$28-Satokasvi!$E$7)+IF(P$8="x",Toimenpiteet!$E$29,0)+IF(P$9="x",Toimenpiteet!$E$60,0)+IF(P$10="x",Toimenpiteet!$E$88,0))/(1+$C$13)^EO$61</f>
        <v>203.55620569493112</v>
      </c>
      <c r="EP108" s="29">
        <f ca="1">IF(Q$11="x",Toimenpiteet!$E$115,BP108*(CP108/1000)+(Satokasvi!$E$28-Satokasvi!$E$7)+IF(Q$8="x",Toimenpiteet!$E$29,0)+IF(Q$9="x",Toimenpiteet!$E$60,0)+IF(Q$10="x",Toimenpiteet!$E$88,0))/(1+$C$13)^EP$61</f>
        <v>235.73953927198104</v>
      </c>
      <c r="EQ108" s="29">
        <f ca="1">IF(R$11="x",Toimenpiteet!$E$115,BQ108*(CQ108/1000)+(Satokasvi!$E$28-Satokasvi!$E$7)+IF(R$8="x",Toimenpiteet!$E$29,0)+IF(R$9="x",Toimenpiteet!$E$60,0)+IF(R$10="x",Toimenpiteet!$E$88,0))/(1+$C$13)^EQ$61</f>
        <v>211.54511496552234</v>
      </c>
      <c r="ER108" s="29">
        <f ca="1">IF(S$11="x",Toimenpiteet!$E$115,BR108*(CR108/1000)+(Satokasvi!$E$28-Satokasvi!$E$7)+IF(S$8="x",Toimenpiteet!$E$29,0)+IF(S$9="x",Toimenpiteet!$E$60,0)+IF(S$10="x",Toimenpiteet!$E$88,0))/(1+$C$13)^ER$61</f>
        <v>236.03234624883012</v>
      </c>
      <c r="ES108" s="29">
        <f ca="1">IF(T$11="x",Toimenpiteet!$E$115,BS108*(CS108/1000)+(Satokasvi!$E$28-Satokasvi!$E$7)+IF(T$8="x",Toimenpiteet!$E$29,0)+IF(T$9="x",Toimenpiteet!$E$60,0)+IF(T$10="x",Toimenpiteet!$E$88,0))/(1+$C$13)^ES$61</f>
        <v>154.13524917195275</v>
      </c>
      <c r="ET108" s="29">
        <f ca="1">IF(U$11="x",Toimenpiteet!$E$115,BT108*(CT108/1000)+(Satokasvi!$E$28-Satokasvi!$E$7)+IF(U$8="x",Toimenpiteet!$E$29,0)+IF(U$9="x",Toimenpiteet!$E$60,0)+IF(U$10="x",Toimenpiteet!$E$88,0))/(1+$C$13)^ET$61</f>
        <v>101.49538318567323</v>
      </c>
      <c r="EU108" s="29">
        <f ca="1">IF(V$11="x",Toimenpiteet!$E$115,BU108*(CU108/1000)+(Satokasvi!$E$28-Satokasvi!$E$7)+IF(V$8="x",Toimenpiteet!$E$29,0)+IF(V$9="x",Toimenpiteet!$E$60,0)+IF(V$10="x",Toimenpiteet!$E$88,0))/(1+$C$13)^EU$61</f>
        <v>40.284334668719914</v>
      </c>
      <c r="EV108" s="29">
        <f ca="1">IF(W$11="x",Toimenpiteet!$E$115,BV108*(CV108/1000)+(Satokasvi!$E$28-Satokasvi!$E$7)+IF(W$8="x",Toimenpiteet!$E$29,0)+IF(W$9="x",Toimenpiteet!$E$60,0)+IF(W$10="x",Toimenpiteet!$E$88,0))/(1+$C$13)^EV$61</f>
        <v>64.018708093268302</v>
      </c>
      <c r="EW108" s="29">
        <f ca="1">IF(X$11="x",Toimenpiteet!$E$115,BW108*(CW108/1000)+(Satokasvi!$E$28-Satokasvi!$E$7)+IF(X$8="x",Toimenpiteet!$E$29,0)+IF(X$9="x",Toimenpiteet!$E$60,0)+IF(X$10="x",Toimenpiteet!$E$88,0))/(1+$C$13)^EW$61</f>
        <v>177.31976932475129</v>
      </c>
      <c r="EX108" s="29">
        <f ca="1">IF(Y$11="x",Toimenpiteet!$E$115,BX108*(CX108/1000)+(Satokasvi!$E$28-Satokasvi!$E$7)+IF(Y$8="x",Toimenpiteet!$E$29,0)+IF(Y$9="x",Toimenpiteet!$E$60,0)+IF(Y$10="x",Toimenpiteet!$E$88,0))/(1+$C$13)^EX$61</f>
        <v>205.36290674080186</v>
      </c>
      <c r="EY108" s="29">
        <f ca="1">IF(Z$11="x",Toimenpiteet!$E$115,BY108*(CY108/1000)+(Satokasvi!$E$28-Satokasvi!$E$7)+IF(Z$8="x",Toimenpiteet!$E$29,0)+IF(Z$9="x",Toimenpiteet!$E$60,0)+IF(Z$10="x",Toimenpiteet!$E$88,0))/(1+$C$13)^EY$61</f>
        <v>214.8616958260931</v>
      </c>
      <c r="EZ108" s="29">
        <f ca="1">IF(AA$11="x",Toimenpiteet!$E$115,BZ108*(CZ108/1000)+(Satokasvi!$E$28-Satokasvi!$E$7)+IF(AA$8="x",Toimenpiteet!$E$29,0)+IF(AA$9="x",Toimenpiteet!$E$60,0)+IF(AA$10="x",Toimenpiteet!$E$88,0))/(1+$C$13)^EZ$61</f>
        <v>149.6173755339955</v>
      </c>
      <c r="FA108" s="29"/>
      <c r="FB108" s="29">
        <f t="shared" ca="1" si="48"/>
        <v>789.91413852786843</v>
      </c>
      <c r="FC108" s="29">
        <f t="shared" ca="1" si="49"/>
        <v>966.96445038495153</v>
      </c>
      <c r="FD108" s="29">
        <f t="shared" ca="1" si="50"/>
        <v>1270.0916497851908</v>
      </c>
      <c r="FE108" s="29">
        <f t="shared" ca="1" si="51"/>
        <v>1479.8399110878809</v>
      </c>
      <c r="FF108" s="29">
        <f t="shared" ca="1" si="52"/>
        <v>1913.1745274525024</v>
      </c>
      <c r="FG108" s="29">
        <f t="shared" ca="1" si="53"/>
        <v>2234.8927674325873</v>
      </c>
      <c r="FH108" s="29">
        <f t="shared" ca="1" si="54"/>
        <v>2447.4461764573703</v>
      </c>
      <c r="FI108" s="29">
        <f t="shared" ca="1" si="55"/>
        <v>2162.4694428700395</v>
      </c>
      <c r="FJ108" s="29">
        <f t="shared" ca="1" si="56"/>
        <v>2411.4201973644408</v>
      </c>
      <c r="FK108" s="29">
        <f t="shared" ca="1" si="57"/>
        <v>2742.4682960553996</v>
      </c>
      <c r="FL108" s="29">
        <f t="shared" ca="1" si="58"/>
        <v>2896.2742191014286</v>
      </c>
      <c r="FM108" s="29">
        <f t="shared" ca="1" si="59"/>
        <v>3137.161762822599</v>
      </c>
      <c r="FN108" s="29">
        <f t="shared" ca="1" si="60"/>
        <v>3533.4725897690109</v>
      </c>
      <c r="FO108" s="29">
        <f t="shared" ca="1" si="61"/>
        <v>3770.15118967444</v>
      </c>
      <c r="FP108" s="29">
        <f t="shared" ca="1" si="62"/>
        <v>4051.0797634915102</v>
      </c>
      <c r="FQ108" s="29">
        <f t="shared" ca="1" si="63"/>
        <v>4300.57283285842</v>
      </c>
      <c r="FR108" s="29">
        <f t="shared" ca="1" si="64"/>
        <v>4583.9273203003704</v>
      </c>
      <c r="FS108" s="29">
        <f t="shared" ca="1" si="65"/>
        <v>4758.354625200629</v>
      </c>
      <c r="FT108" s="29">
        <f t="shared" ca="1" si="66"/>
        <v>4863.0873393230686</v>
      </c>
      <c r="FU108" s="29">
        <f t="shared" ca="1" si="67"/>
        <v>4886.5961127378423</v>
      </c>
      <c r="FV108" s="29">
        <f t="shared" ca="1" si="68"/>
        <v>4942.8443508026039</v>
      </c>
      <c r="FW108" s="29">
        <f t="shared" ca="1" si="69"/>
        <v>5151.9976129972656</v>
      </c>
      <c r="FX108" s="29">
        <f t="shared" ca="1" si="70"/>
        <v>5399.6212855445929</v>
      </c>
      <c r="FY108" s="29">
        <f t="shared" ca="1" si="71"/>
        <v>5660.8058776034686</v>
      </c>
      <c r="FZ108" s="29">
        <f t="shared" ca="1" si="72"/>
        <v>5835.2282767198803</v>
      </c>
      <c r="GA108" s="29"/>
      <c r="GB108" s="29">
        <f t="shared" ca="1" si="73"/>
        <v>605.57317224096425</v>
      </c>
      <c r="GC108" s="29">
        <f t="shared" ca="1" si="74"/>
        <v>768.44597833387502</v>
      </c>
      <c r="GD108" s="29">
        <f t="shared" ca="1" si="23"/>
        <v>1025.5788171115478</v>
      </c>
      <c r="GE108" s="29">
        <f t="shared" ca="1" si="24"/>
        <v>1215.7416409694461</v>
      </c>
      <c r="GF108" s="29">
        <f t="shared" ca="1" si="25"/>
        <v>1574.1306549936426</v>
      </c>
      <c r="GG108" s="29">
        <f t="shared" ca="1" si="26"/>
        <v>1848.3100951057152</v>
      </c>
      <c r="GH108" s="29">
        <f t="shared" ca="1" si="27"/>
        <v>2040.1369418011902</v>
      </c>
      <c r="GI108" s="29">
        <f t="shared" ca="1" si="28"/>
        <v>1860.2305773010444</v>
      </c>
      <c r="GJ108" s="29">
        <f t="shared" ca="1" si="29"/>
        <v>2077.261589617392</v>
      </c>
      <c r="GK108" s="29">
        <f t="shared" ca="1" si="30"/>
        <v>2354.5536910794858</v>
      </c>
      <c r="GL108" s="29">
        <f t="shared" ca="1" si="31"/>
        <v>2498.8738050475531</v>
      </c>
      <c r="GM108" s="29">
        <f t="shared" ca="1" si="32"/>
        <v>2707.22197943844</v>
      </c>
      <c r="GN108" s="29">
        <f t="shared" ca="1" si="33"/>
        <v>3030.5516201156738</v>
      </c>
      <c r="GO108" s="29">
        <f t="shared" ca="1" si="34"/>
        <v>3234.1078258106049</v>
      </c>
      <c r="GP108" s="29">
        <f t="shared" ca="1" si="35"/>
        <v>3469.8473650825858</v>
      </c>
      <c r="GQ108" s="29">
        <f t="shared" ca="1" si="36"/>
        <v>3681.3924800481082</v>
      </c>
      <c r="GR108" s="29">
        <f t="shared" ca="1" si="37"/>
        <v>3917.4248262969381</v>
      </c>
      <c r="GS108" s="29">
        <f t="shared" ca="1" si="38"/>
        <v>4071.5600754688908</v>
      </c>
      <c r="GT108" s="29">
        <f t="shared" ca="1" si="39"/>
        <v>4173.0554586545641</v>
      </c>
      <c r="GU108" s="29">
        <f t="shared" ca="1" si="40"/>
        <v>4213.3397933232836</v>
      </c>
      <c r="GV108" s="29">
        <f t="shared" ca="1" si="41"/>
        <v>4277.3585014165519</v>
      </c>
      <c r="GW108" s="29">
        <f t="shared" ca="1" si="42"/>
        <v>4454.6782707413031</v>
      </c>
      <c r="GX108" s="29">
        <f t="shared" ca="1" si="43"/>
        <v>4660.041177482105</v>
      </c>
      <c r="GY108" s="29">
        <f t="shared" ca="1" si="44"/>
        <v>4874.9028733081977</v>
      </c>
      <c r="GZ108" s="29">
        <f t="shared" ca="1" si="45"/>
        <v>5024.5202488421928</v>
      </c>
      <c r="HA108" s="29"/>
      <c r="HB108" s="29">
        <f t="shared" ca="1" si="76"/>
        <v>2742.4682960553996</v>
      </c>
      <c r="HC108" s="29">
        <f t="shared" ca="1" si="75"/>
        <v>2354.5536910794858</v>
      </c>
      <c r="HD108" s="5"/>
      <c r="HE108" s="29">
        <f t="shared" si="86"/>
        <v>-0.27777777777777779</v>
      </c>
      <c r="HF108" s="29">
        <f>$HF$75</f>
        <v>7.7777777777777793E-2</v>
      </c>
      <c r="HG108" s="14">
        <f>IF(C$11="x",0,Satokasvi!$H$6*(1+$HE108)*(1+_xlfn.XLOOKUP($HF108,$HF$67:$HF$76,HG$67:HG$76)))</f>
        <v>2547.4382716049386</v>
      </c>
      <c r="HH108" s="27">
        <f>IF(D$11="x",0,Satokasvi!$H$6*(1+$HE108)*(1+_xlfn.XLOOKUP($HF108,$HF$67:$HF$76,HH$67:HH$76)))</f>
        <v>2567.0987654320988</v>
      </c>
      <c r="HI108" s="27">
        <f>IF(E$11="x",0,Satokasvi!$H$6*(1+$HE108)*(1+_xlfn.XLOOKUP($HF108,$HF$67:$HF$76,HI$67:HI$76)))</f>
        <v>2586.7592592592596</v>
      </c>
      <c r="HJ108" s="27">
        <f>IF(F$11="x",0,Satokasvi!$H$6*(1+$HE108)*(1+_xlfn.XLOOKUP($HF108,$HF$67:$HF$76,HJ$67:HJ$76)))</f>
        <v>2606.4197530864199</v>
      </c>
      <c r="HK108" s="27">
        <f>IF(G$11="x",0,Satokasvi!$H$6*(1+$HE108)*(1+_xlfn.XLOOKUP($HF108,$HF$67:$HF$76,HK$67:HK$76)))</f>
        <v>2626.0802469135806</v>
      </c>
      <c r="HL108" s="27">
        <f>IF(H$11="x",0,Satokasvi!$H$6*(1+$HE108)*(1+_xlfn.XLOOKUP($HF108,$HF$67:$HF$76,HL$67:HL$76)))</f>
        <v>2645.7407407407409</v>
      </c>
      <c r="HM108" s="27">
        <f>IF(I$11="x",0,Satokasvi!$H$6*(1+$HE108)*(1+_xlfn.XLOOKUP($HF108,$HF$67:$HF$76,HM$67:HM$76)))</f>
        <v>2665.4012345679016</v>
      </c>
      <c r="HN108" s="27">
        <f>IF(J$11="x",0,Satokasvi!$H$6*(1+$HE108)*(1+_xlfn.XLOOKUP($HF108,$HF$67:$HF$76,HN$67:HN$76)))</f>
        <v>2685.0617283950619</v>
      </c>
      <c r="HO108" s="27">
        <f>IF(K$11="x",0,Satokasvi!$H$6*(1+$HE108)*(1+_xlfn.XLOOKUP($HF108,$HF$67:$HF$76,HO$67:HO$76)))</f>
        <v>2704.7222222222226</v>
      </c>
      <c r="HP108" s="27">
        <f>IF(L$11="x",0,Satokasvi!$H$6*(1+$HE108)*(1+_xlfn.XLOOKUP($HF108,$HF$67:$HF$76,HP$67:HP$76)))</f>
        <v>2724.3827160493825</v>
      </c>
      <c r="HQ108" s="27">
        <f>IF(M$11="x",0,Satokasvi!$H$6*(1+$HE108)*(1+_xlfn.XLOOKUP($HF108,$HF$67:$HF$76,HQ$67:HQ$76)))</f>
        <v>2724.3827160493825</v>
      </c>
      <c r="HR108" s="27">
        <f>IF(N$11="x",0,Satokasvi!$H$6*(1+$HE108)*(1+_xlfn.XLOOKUP($HF108,$HF$67:$HF$76,HR$67:HR$76)))</f>
        <v>2724.3827160493825</v>
      </c>
      <c r="HS108" s="27">
        <f>IF(O$11="x",0,Satokasvi!$H$6*(1+$HE108)*(1+_xlfn.XLOOKUP($HF108,$HF$67:$HF$76,HS$67:HS$76)))</f>
        <v>2724.3827160493825</v>
      </c>
      <c r="HT108" s="27">
        <f>IF(P$11="x",0,Satokasvi!$H$6*(1+$HE108)*(1+_xlfn.XLOOKUP($HF108,$HF$67:$HF$76,HT$67:HT$76)))</f>
        <v>2724.3827160493825</v>
      </c>
      <c r="HU108" s="27">
        <f>IF(Q$11="x",0,Satokasvi!$H$6*(1+$HE108)*(1+_xlfn.XLOOKUP($HF108,$HF$67:$HF$76,HU$67:HU$76)))</f>
        <v>2724.3827160493825</v>
      </c>
      <c r="HV108" s="27">
        <f>IF(R$11="x",0,Satokasvi!$H$6*(1+$HE108)*(1+_xlfn.XLOOKUP($HF108,$HF$67:$HF$76,HV$67:HV$76)))</f>
        <v>2724.3827160493825</v>
      </c>
      <c r="HW108" s="27">
        <f>IF(S$11="x",0,Satokasvi!$H$6*(1+$HE108)*(1+_xlfn.XLOOKUP($HF108,$HF$67:$HF$76,HW$67:HW$76)))</f>
        <v>2724.3827160493825</v>
      </c>
      <c r="HX108" s="27">
        <f>IF(T$11="x",0,Satokasvi!$H$6*(1+$HE108)*(1+_xlfn.XLOOKUP($HF108,$HF$67:$HF$76,HX$67:HX$76)))</f>
        <v>2724.3827160493825</v>
      </c>
      <c r="HY108" s="27">
        <f>IF(U$11="x",0,Satokasvi!$H$6*(1+$HE108)*(1+_xlfn.XLOOKUP($HF108,$HF$67:$HF$76,HY$67:HY$76)))</f>
        <v>2724.3827160493825</v>
      </c>
      <c r="HZ108" s="27">
        <f>IF(V$11="x",0,Satokasvi!$H$6*(1+$HE108)*(1+_xlfn.XLOOKUP($HF108,$HF$67:$HF$76,HZ$67:HZ$76)))</f>
        <v>2724.3827160493825</v>
      </c>
      <c r="IA108" s="27">
        <f>IF(W$11="x",0,Satokasvi!$H$6*(1+$HE108)*(1+_xlfn.XLOOKUP($HF108,$HF$67:$HF$76,IA$67:IA$76)))</f>
        <v>2724.3827160493825</v>
      </c>
      <c r="IB108" s="27">
        <f>IF(X$11="x",0,Satokasvi!$H$6*(1+$HE108)*(1+_xlfn.XLOOKUP($HF108,$HF$67:$HF$76,IB$67:IB$76)))</f>
        <v>2724.3827160493825</v>
      </c>
      <c r="IC108" s="27">
        <f>IF(Y$11="x",0,Satokasvi!$H$6*(1+$HE108)*(1+_xlfn.XLOOKUP($HF108,$HF$67:$HF$76,IC$67:IC$76)))</f>
        <v>2724.3827160493825</v>
      </c>
      <c r="ID108" s="27">
        <f>IF(Z$11="x",0,Satokasvi!$H$6*(1+$HE108)*(1+_xlfn.XLOOKUP($HF108,$HF$67:$HF$76,ID$67:ID$76)))</f>
        <v>2724.3827160493825</v>
      </c>
      <c r="IE108" s="27">
        <f>IF(AA$11="x",0,Satokasvi!$H$6*(1+$HE108)*(1+_xlfn.XLOOKUP($HF108,$HF$67:$HF$76,IE$67:IE$76)))</f>
        <v>2724.3827160493825</v>
      </c>
    </row>
    <row r="109" spans="2:239">
      <c r="B109" s="11">
        <f t="shared" ca="1" si="85"/>
        <v>0.52591583502047345</v>
      </c>
      <c r="C109" s="11">
        <f t="shared" ca="1" si="85"/>
        <v>0.37598815935336516</v>
      </c>
      <c r="D109" s="11">
        <f t="shared" ca="1" si="85"/>
        <v>0.24070320380115073</v>
      </c>
      <c r="E109" s="11">
        <f t="shared" ca="1" si="85"/>
        <v>0.69863236844762211</v>
      </c>
      <c r="F109" s="11">
        <f t="shared" ca="1" si="85"/>
        <v>0.61955750087154748</v>
      </c>
      <c r="G109" s="11">
        <f t="shared" ca="1" si="85"/>
        <v>0.39348930631329504</v>
      </c>
      <c r="H109" s="11">
        <f t="shared" ca="1" si="85"/>
        <v>0.79544507625890604</v>
      </c>
      <c r="I109" s="11">
        <f t="shared" ca="1" si="85"/>
        <v>4.2539702847584127E-2</v>
      </c>
      <c r="J109" s="11">
        <f t="shared" ca="1" si="85"/>
        <v>0.69132133145038632</v>
      </c>
      <c r="K109" s="11">
        <f t="shared" ca="1" si="85"/>
        <v>0.38608626960154446</v>
      </c>
      <c r="L109" s="11">
        <f t="shared" ca="1" si="85"/>
        <v>0.38679193742933071</v>
      </c>
      <c r="M109" s="11">
        <f t="shared" ca="1" si="85"/>
        <v>0.31170195769084674</v>
      </c>
      <c r="N109" s="11">
        <f t="shared" ca="1" si="85"/>
        <v>0.90352730879193621</v>
      </c>
      <c r="O109" s="11">
        <f t="shared" ca="1" si="85"/>
        <v>8.7930062568223777E-2</v>
      </c>
      <c r="P109" s="11">
        <f t="shared" ca="1" si="85"/>
        <v>0.5520060197308353</v>
      </c>
      <c r="Q109" s="11">
        <f t="shared" ca="1" si="85"/>
        <v>0.84031557825999115</v>
      </c>
      <c r="R109" s="11">
        <f t="shared" ca="1" si="84"/>
        <v>0.80144710407584252</v>
      </c>
      <c r="S109" s="11">
        <f t="shared" ca="1" si="84"/>
        <v>0.29653183331832578</v>
      </c>
      <c r="T109" s="11">
        <f t="shared" ca="1" si="80"/>
        <v>0.7048754396042165</v>
      </c>
      <c r="U109" s="11">
        <f t="shared" ca="1" si="80"/>
        <v>0.40819505529950806</v>
      </c>
      <c r="V109" s="11">
        <f t="shared" ca="1" si="80"/>
        <v>0.72608888278410921</v>
      </c>
      <c r="W109" s="11">
        <f t="shared" ca="1" si="80"/>
        <v>0.7001381895592883</v>
      </c>
      <c r="X109" s="11">
        <f t="shared" ca="1" si="80"/>
        <v>0.16590046104034872</v>
      </c>
      <c r="Y109" s="11">
        <f t="shared" ca="1" si="80"/>
        <v>0.25478195868922049</v>
      </c>
      <c r="Z109" s="11">
        <f t="shared" ref="T109:Z146" ca="1" si="87">RAND()</f>
        <v>0.87721048537874102</v>
      </c>
      <c r="AB109" s="5">
        <f ca="1">_xlfn.NORM.INV(B109,Satokasvi!$H$8,Satokasvi!$I$8)*_xlfn.BINOM.INV(1,(1-Satokasvi!$H$15),B109)</f>
        <v>3516.2517804234967</v>
      </c>
      <c r="AC109" s="5">
        <f ca="1">_xlfn.NORM.INV(C109,Satokasvi!$H$8,Satokasvi!$I$8)*_xlfn.BINOM.INV(1,(1-Satokasvi!$H$15),C109)</f>
        <v>3420.9913739541721</v>
      </c>
      <c r="AD109" s="5">
        <f ca="1">_xlfn.NORM.INV(D109,Satokasvi!$H$8,Satokasvi!$I$8)*_xlfn.BINOM.INV(1,(1-Satokasvi!$H$15),D109)</f>
        <v>3323.9894154494168</v>
      </c>
      <c r="AE109" s="5">
        <f ca="1">_xlfn.NORM.INV(E109,Satokasvi!$H$8,Satokasvi!$I$8)*_xlfn.BINOM.INV(1,(1-Satokasvi!$H$15),E109)</f>
        <v>3630.1177759223224</v>
      </c>
      <c r="AF109" s="5">
        <f ca="1">_xlfn.NORM.INV(F109,Satokasvi!$H$8,Satokasvi!$I$8)*_xlfn.BINOM.INV(1,(1-Satokasvi!$H$15),F109)</f>
        <v>3576.0797083282891</v>
      </c>
      <c r="AG109" s="5">
        <f ca="1">_xlfn.NORM.INV(G109,Satokasvi!$H$8,Satokasvi!$I$8)*_xlfn.BINOM.INV(1,(1-Satokasvi!$H$15),G109)</f>
        <v>3432.4409720557846</v>
      </c>
      <c r="AH109" s="5">
        <f ca="1">_xlfn.NORM.INV(H109,Satokasvi!$H$8,Satokasvi!$I$8)*_xlfn.BINOM.INV(1,(1-Satokasvi!$H$15),H109)</f>
        <v>3706.3652799652623</v>
      </c>
      <c r="AI109" s="5">
        <f ca="1">_xlfn.NORM.INV(I109,Satokasvi!$H$8,Satokasvi!$I$8)*_xlfn.BINOM.INV(1,(1-Satokasvi!$H$15),I109)</f>
        <v>0</v>
      </c>
      <c r="AJ109" s="5">
        <f ca="1">_xlfn.NORM.INV(J109,Satokasvi!$H$8,Satokasvi!$I$8)*_xlfn.BINOM.INV(1,(1-Satokasvi!$H$15),J109)</f>
        <v>3624.8997943881791</v>
      </c>
      <c r="AK109" s="5">
        <f ca="1">_xlfn.NORM.INV(K109,Satokasvi!$H$8,Satokasvi!$I$8)*_xlfn.BINOM.INV(1,(1-Satokasvi!$H$15),K109)</f>
        <v>3427.6164261382287</v>
      </c>
      <c r="AL109" s="5">
        <f ca="1">_xlfn.NORM.INV(L109,Satokasvi!$H$8,Satokasvi!$I$8)*_xlfn.BINOM.INV(1,(1-Satokasvi!$H$15),L109)</f>
        <v>3428.0774443042551</v>
      </c>
      <c r="AM109" s="5">
        <f ca="1">_xlfn.NORM.INV(M109,Satokasvi!$H$8,Satokasvi!$I$8)*_xlfn.BINOM.INV(1,(1-Satokasvi!$H$15),M109)</f>
        <v>3377.2420355382287</v>
      </c>
      <c r="AN109" s="5">
        <f ca="1">_xlfn.NORM.INV(N109,Satokasvi!$H$8,Satokasvi!$I$8)*_xlfn.BINOM.INV(1,(1-Satokasvi!$H$15),N109)</f>
        <v>3825.4787951554504</v>
      </c>
      <c r="AO109" s="5">
        <f ca="1">_xlfn.NORM.INV(O109,Satokasvi!$H$8,Satokasvi!$I$8)*_xlfn.BINOM.INV(1,(1-Satokasvi!$H$15),O109)</f>
        <v>3161.5969441494799</v>
      </c>
      <c r="AP109" s="5">
        <f ca="1">_xlfn.NORM.INV(P109,Satokasvi!$H$8,Satokasvi!$I$8)*_xlfn.BINOM.INV(1,(1-Satokasvi!$H$15),P109)</f>
        <v>3532.6827967067607</v>
      </c>
      <c r="AQ109" s="5">
        <f ca="1">_xlfn.NORM.INV(Q109,Satokasvi!$H$8,Satokasvi!$I$8)*_xlfn.BINOM.INV(1,(1-Satokasvi!$H$15),Q109)</f>
        <v>3748.9389332009741</v>
      </c>
      <c r="AR109" s="5">
        <f ca="1">_xlfn.NORM.INV(R109,Satokasvi!$H$8,Satokasvi!$I$8)*_xlfn.BINOM.INV(1,(1-Satokasvi!$H$15),R109)</f>
        <v>3711.7003661118774</v>
      </c>
      <c r="AS109" s="5">
        <f ca="1">_xlfn.NORM.INV(S109,Satokasvi!$H$8,Satokasvi!$I$8)*_xlfn.BINOM.INV(1,(1-Satokasvi!$H$15),S109)</f>
        <v>3366.3995835138339</v>
      </c>
      <c r="AT109" s="5">
        <f ca="1">_xlfn.NORM.INV(T109,Satokasvi!$H$8,Satokasvi!$I$8)*_xlfn.BINOM.INV(1,(1-Satokasvi!$H$15),T109)</f>
        <v>3634.618764231529</v>
      </c>
      <c r="AU109" s="5">
        <f ca="1">_xlfn.NORM.INV(U109,Satokasvi!$H$8,Satokasvi!$I$8)*_xlfn.BINOM.INV(1,(1-Satokasvi!$H$15),U109)</f>
        <v>3441.9523925570825</v>
      </c>
      <c r="AV109" s="5">
        <f ca="1">_xlfn.NORM.INV(V109,Satokasvi!$H$8,Satokasvi!$I$8)*_xlfn.BINOM.INV(1,(1-Satokasvi!$H$15),V109)</f>
        <v>3650.2566631761642</v>
      </c>
      <c r="AW109" s="5">
        <f ca="1">_xlfn.NORM.INV(W109,Satokasvi!$H$8,Satokasvi!$I$8)*_xlfn.BINOM.INV(1,(1-Satokasvi!$H$15),W109)</f>
        <v>3631.1995004099354</v>
      </c>
      <c r="AX109" s="5">
        <f ca="1">_xlfn.NORM.INV(X109,Satokasvi!$H$8,Satokasvi!$I$8)*_xlfn.BINOM.INV(1,(1-Satokasvi!$H$15),X109)</f>
        <v>3257.376805026779</v>
      </c>
      <c r="AY109" s="5">
        <f ca="1">_xlfn.NORM.INV(Y109,Satokasvi!$H$8,Satokasvi!$I$8)*_xlfn.BINOM.INV(1,(1-Satokasvi!$H$15),Y109)</f>
        <v>3335.1207827933767</v>
      </c>
      <c r="AZ109" s="5">
        <f ca="1">_xlfn.NORM.INV(Z109,Satokasvi!$H$8,Satokasvi!$I$8)*_xlfn.BINOM.INV(1,(1-Satokasvi!$H$15),Z109)</f>
        <v>3790.2886528138561</v>
      </c>
      <c r="BB109" s="5">
        <f ca="1">IF(C$11="x",0,_xlfn.NORM.INV(B109,Satokasvi!$H$8,Satokasvi!$I$8)*IF(C$8="x",(1+Toimenpiteet!$C$7),1)*IF(C$9="x",(1+Toimenpiteet!$C$34),1)*(1+C$30)*_xlfn.BINOM.INV(1,(1-(Satokasvi!$H$15*(1+C$41))),B109))</f>
        <v>2549.4231908782522</v>
      </c>
      <c r="BC109" s="5">
        <f ca="1">IF(D$11="x",0,_xlfn.NORM.INV(C109,Satokasvi!$H$8,Satokasvi!$I$8)*IF(D$8="x",(1+Toimenpiteet!$C$7),1)*IF(D$9="x",(1+Toimenpiteet!$C$34),1)*(1+D$30)*_xlfn.BINOM.INV(1,(1-(Satokasvi!$H$15*(1+D$41))),C109))</f>
        <v>2497.5973822964625</v>
      </c>
      <c r="BD109" s="5">
        <f ca="1">IF(E$11="x",0,_xlfn.NORM.INV(D109,Satokasvi!$H$8,Satokasvi!$I$8)*IF(E$8="x",(1+Toimenpiteet!$C$7),1)*IF(E$9="x",(1+Toimenpiteet!$C$34),1)*(1+E$30)*_xlfn.BINOM.INV(1,(1-(Satokasvi!$H$15*(1+E$41))),D109))</f>
        <v>2443.5310990851754</v>
      </c>
      <c r="BE109" s="5">
        <f ca="1">IF(F$11="x",0,_xlfn.NORM.INV(E109,Satokasvi!$H$8,Satokasvi!$I$8)*IF(F$8="x",(1+Toimenpiteet!$C$7),1)*IF(F$9="x",(1+Toimenpiteet!$C$34),1)*(1+F$30)*_xlfn.BINOM.INV(1,(1-(Satokasvi!$H$15*(1+F$41))),E109))</f>
        <v>2686.8679730266663</v>
      </c>
      <c r="BF109" s="5">
        <f ca="1">IF(G$11="x",0,_xlfn.NORM.INV(F109,Satokasvi!$H$8,Satokasvi!$I$8)*IF(G$8="x",(1+Toimenpiteet!$C$7),1)*IF(G$9="x",(1+Toimenpiteet!$C$34),1)*(1+G$30)*_xlfn.BINOM.INV(1,(1-(Satokasvi!$H$15*(1+G$41))),F109))</f>
        <v>2664.8945986462409</v>
      </c>
      <c r="BG109" s="5">
        <f ca="1">IF(H$11="x",0,_xlfn.NORM.INV(G109,Satokasvi!$H$8,Satokasvi!$I$8)*IF(H$8="x",(1+Toimenpiteet!$C$7),1)*IF(H$9="x",(1+Toimenpiteet!$C$34),1)*(1+H$30)*_xlfn.BINOM.INV(1,(1-(Satokasvi!$H$15*(1+H$41))),G109))</f>
        <v>2557.8550123759705</v>
      </c>
      <c r="BH109" s="5">
        <f ca="1">IF(I$11="x",0,_xlfn.NORM.INV(H109,Satokasvi!$H$8,Satokasvi!$I$8)*IF(I$8="x",(1+Toimenpiteet!$C$7),1)*IF(I$9="x",(1+Toimenpiteet!$C$34),1)*(1+I$30)*_xlfn.BINOM.INV(1,(1-(Satokasvi!$H$15*(1+I$41))),H109))</f>
        <v>2761.9834066301132</v>
      </c>
      <c r="BI109" s="5">
        <f ca="1">IF(J$11="x",0,_xlfn.NORM.INV(I109,Satokasvi!$H$8,Satokasvi!$I$8)*IF(J$8="x",(1+Toimenpiteet!$C$7),1)*IF(J$9="x",(1+Toimenpiteet!$C$34),1)*(1+J$30)*_xlfn.BINOM.INV(1,(1-(Satokasvi!$H$15*(1+J$41))),I109))</f>
        <v>0</v>
      </c>
      <c r="BJ109" s="5">
        <f ca="1">IF(K$11="x",0,_xlfn.NORM.INV(J109,Satokasvi!$H$8,Satokasvi!$I$8)*IF(K$8="x",(1+Toimenpiteet!$C$7),1)*IF(K$9="x",(1+Toimenpiteet!$C$34),1)*(1+K$30)*_xlfn.BINOM.INV(1,(1-(Satokasvi!$H$15*(1+K$41))),J109))</f>
        <v>2701.2753267780713</v>
      </c>
      <c r="BK109" s="5">
        <f ca="1">IF(L$11="x",0,_xlfn.NORM.INV(K109,Satokasvi!$H$8,Satokasvi!$I$8)*IF(L$8="x",(1+Toimenpiteet!$C$7),1)*IF(L$9="x",(1+Toimenpiteet!$C$34),1)*(1+L$30)*_xlfn.BINOM.INV(1,(1-(Satokasvi!$H$15*(1+L$41))),K109))</f>
        <v>2554.2597607582084</v>
      </c>
      <c r="BL109" s="5">
        <f ca="1">IF(M$11="x",0,_xlfn.NORM.INV(L109,Satokasvi!$H$8,Satokasvi!$I$8)*IF(M$8="x",(1+Toimenpiteet!$C$7),1)*IF(M$9="x",(1+Toimenpiteet!$C$34),1)*(1+M$30)*_xlfn.BINOM.INV(1,(1-(Satokasvi!$H$15*(1+M$41))),L109))</f>
        <v>2554.6033114955308</v>
      </c>
      <c r="BM109" s="5">
        <f ca="1">IF(N$11="x",0,_xlfn.NORM.INV(M109,Satokasvi!$H$8,Satokasvi!$I$8)*IF(N$8="x",(1+Toimenpiteet!$C$7),1)*IF(N$9="x",(1+Toimenpiteet!$C$34),1)*(1+N$30)*_xlfn.BINOM.INV(1,(1-(Satokasvi!$H$15*(1+N$41))),M109))</f>
        <v>2516.7207648830881</v>
      </c>
      <c r="BN109" s="5">
        <f ca="1">IF(O$11="x",0,_xlfn.NORM.INV(N109,Satokasvi!$H$8,Satokasvi!$I$8)*IF(O$8="x",(1+Toimenpiteet!$C$7),1)*IF(O$9="x",(1+Toimenpiteet!$C$34),1)*(1+O$30)*_xlfn.BINOM.INV(1,(1-(Satokasvi!$H$15*(1+O$41))),N109))</f>
        <v>2850.7467981498417</v>
      </c>
      <c r="BO109" s="5">
        <f ca="1">IF(P$11="x",0,_xlfn.NORM.INV(O109,Satokasvi!$H$8,Satokasvi!$I$8)*IF(P$8="x",(1+Toimenpiteet!$C$7),1)*IF(P$9="x",(1+Toimenpiteet!$C$34),1)*(1+P$30)*_xlfn.BINOM.INV(1,(1-(Satokasvi!$H$15*(1+P$41))),O109))</f>
        <v>2356.0220427801928</v>
      </c>
      <c r="BP109" s="5">
        <f ca="1">IF(Q$11="x",0,_xlfn.NORM.INV(P109,Satokasvi!$H$8,Satokasvi!$I$8)*IF(Q$8="x",(1+Toimenpiteet!$C$7),1)*IF(Q$9="x",(1+Toimenpiteet!$C$34),1)*(1+Q$30)*_xlfn.BINOM.INV(1,(1-(Satokasvi!$H$15*(1+Q$41))),P109))</f>
        <v>2632.5552201058781</v>
      </c>
      <c r="BQ109" s="5">
        <f ca="1">IF(R$11="x",0,_xlfn.NORM.INV(Q109,Satokasvi!$H$8,Satokasvi!$I$8)*IF(R$8="x",(1+Toimenpiteet!$C$7),1)*IF(R$9="x",(1+Toimenpiteet!$C$34),1)*(1+R$30)*_xlfn.BINOM.INV(1,(1-(Satokasvi!$H$15*(1+R$41))),Q109))</f>
        <v>2793.7092930213657</v>
      </c>
      <c r="BR109" s="5">
        <f ca="1">IF(S$11="x",0,_xlfn.NORM.INV(R109,Satokasvi!$H$8,Satokasvi!$I$8)*IF(S$8="x",(1+Toimenpiteet!$C$7),1)*IF(S$9="x",(1+Toimenpiteet!$C$34),1)*(1+S$30)*_xlfn.BINOM.INV(1,(1-(Satokasvi!$H$15*(1+S$41))),R109))</f>
        <v>2765.9591128265711</v>
      </c>
      <c r="BS109" s="5">
        <f ca="1">IF(T$11="x",0,_xlfn.NORM.INV(S109,Satokasvi!$H$8,Satokasvi!$I$8)*IF(T$8="x",(1+Toimenpiteet!$C$7),1)*IF(T$9="x",(1+Toimenpiteet!$C$34),1)*(1+T$30)*_xlfn.BINOM.INV(1,(1-(Satokasvi!$H$15*(1+T$41))),S109))</f>
        <v>2508.640969634509</v>
      </c>
      <c r="BT109" s="5">
        <f ca="1">IF(U$11="x",0,_xlfn.NORM.INV(T109,Satokasvi!$H$8,Satokasvi!$I$8)*IF(U$8="x",(1+Toimenpiteet!$C$7),1)*IF(U$9="x",(1+Toimenpiteet!$C$34),1)*(1+U$30)*_xlfn.BINOM.INV(1,(1-(Satokasvi!$H$15*(1+U$41))),T109))</f>
        <v>2708.5179031053358</v>
      </c>
      <c r="BU109" s="5">
        <f ca="1">IF(V$11="x",0,_xlfn.NORM.INV(U109,Satokasvi!$H$8,Satokasvi!$I$8)*IF(V$8="x",(1+Toimenpiteet!$C$7),1)*IF(V$9="x",(1+Toimenpiteet!$C$34),1)*(1+V$30)*_xlfn.BINOM.INV(1,(1-(Satokasvi!$H$15*(1+V$41))),U109))</f>
        <v>2564.9429229335378</v>
      </c>
      <c r="BV109" s="5">
        <f ca="1">IF(W$11="x",0,_xlfn.NORM.INV(V109,Satokasvi!$H$8,Satokasvi!$I$8)*IF(W$8="x",(1+Toimenpiteet!$C$7),1)*IF(W$9="x",(1+Toimenpiteet!$C$34),1)*(1+W$30)*_xlfn.BINOM.INV(1,(1-(Satokasvi!$H$15*(1+W$41))),V109))</f>
        <v>2720.1712653988779</v>
      </c>
      <c r="BW109" s="5">
        <f ca="1">IF(X$11="x",0,_xlfn.NORM.INV(W109,Satokasvi!$H$8,Satokasvi!$I$8)*IF(X$8="x",(1+Toimenpiteet!$C$7),1)*IF(X$9="x",(1+Toimenpiteet!$C$34),1)*(1+X$30)*_xlfn.BINOM.INV(1,(1-(Satokasvi!$H$15*(1+X$41))),W109))</f>
        <v>2705.9698677054839</v>
      </c>
      <c r="BX109" s="5">
        <f ca="1">IF(Y$11="x",0,_xlfn.NORM.INV(X109,Satokasvi!$H$8,Satokasvi!$I$8)*IF(Y$8="x",(1+Toimenpiteet!$C$7),1)*IF(Y$9="x",(1+Toimenpiteet!$C$34),1)*(1+Y$30)*_xlfn.BINOM.INV(1,(1-(Satokasvi!$H$15*(1+Y$41))),X109))</f>
        <v>2427.3971951059552</v>
      </c>
      <c r="BY109" s="5">
        <f ca="1">IF(Z$11="x",0,_xlfn.NORM.INV(Y109,Satokasvi!$H$8,Satokasvi!$I$8)*IF(Z$8="x",(1+Toimenpiteet!$C$7),1)*IF(Z$9="x",(1+Toimenpiteet!$C$34),1)*(1+Z$30)*_xlfn.BINOM.INV(1,(1-(Satokasvi!$H$15*(1+Z$41))),Y109))</f>
        <v>2485.3320073376244</v>
      </c>
      <c r="BZ109" s="5">
        <f ca="1">IF(AA$11="x",0,_xlfn.NORM.INV(Z109,Satokasvi!$H$8,Satokasvi!$I$8)*IF(AA$8="x",(1+Toimenpiteet!$C$7),1)*IF(AA$9="x",(1+Toimenpiteet!$C$34),1)*(1+AA$30)*_xlfn.BINOM.INV(1,(1-(Satokasvi!$H$15*(1+AA$41))),Z109))</f>
        <v>2824.5231040768854</v>
      </c>
      <c r="CB109" s="27">
        <f ca="1">_xlfn.NORM.INV(RAND(),Satokasvi!$H$13,Satokasvi!$I$13)</f>
        <v>221.43863604771153</v>
      </c>
      <c r="CC109" s="27">
        <f ca="1">_xlfn.NORM.INV(RAND(),Satokasvi!$H$13,Satokasvi!$I$13)</f>
        <v>294.28013221198324</v>
      </c>
      <c r="CD109" s="27">
        <f ca="1">_xlfn.NORM.INV(RAND(),Satokasvi!$H$13,Satokasvi!$I$13)</f>
        <v>127.78237543068082</v>
      </c>
      <c r="CE109" s="27">
        <f ca="1">_xlfn.NORM.INV(RAND(),Satokasvi!$H$13,Satokasvi!$I$13)</f>
        <v>366.41614103936911</v>
      </c>
      <c r="CF109" s="27">
        <f ca="1">_xlfn.NORM.INV(RAND(),Satokasvi!$H$13,Satokasvi!$I$13)</f>
        <v>194.27324778812999</v>
      </c>
      <c r="CG109" s="27">
        <f ca="1">_xlfn.NORM.INV(RAND(),Satokasvi!$H$13,Satokasvi!$I$13)</f>
        <v>236.36194701673836</v>
      </c>
      <c r="CH109" s="27">
        <f ca="1">_xlfn.NORM.INV(RAND(),Satokasvi!$H$13,Satokasvi!$I$13)</f>
        <v>266.97752421175687</v>
      </c>
      <c r="CI109" s="27">
        <f ca="1">_xlfn.NORM.INV(RAND(),Satokasvi!$H$13,Satokasvi!$I$13)</f>
        <v>186.43469655489017</v>
      </c>
      <c r="CJ109" s="27">
        <f ca="1">_xlfn.NORM.INV(RAND(),Satokasvi!$H$13,Satokasvi!$I$13)</f>
        <v>238.8113497317116</v>
      </c>
      <c r="CK109" s="27">
        <f ca="1">_xlfn.NORM.INV(RAND(),Satokasvi!$H$13,Satokasvi!$I$13)</f>
        <v>276.2040613352404</v>
      </c>
      <c r="CL109" s="27">
        <f ca="1">_xlfn.NORM.INV(RAND(),Satokasvi!$H$13,Satokasvi!$I$13)</f>
        <v>172.79906244085402</v>
      </c>
      <c r="CM109" s="27">
        <f ca="1">_xlfn.NORM.INV(RAND(),Satokasvi!$H$13,Satokasvi!$I$13)</f>
        <v>228.66459212098843</v>
      </c>
      <c r="CN109" s="27">
        <f ca="1">_xlfn.NORM.INV(RAND(),Satokasvi!$H$13,Satokasvi!$I$13)</f>
        <v>271.5860517383569</v>
      </c>
      <c r="CO109" s="27">
        <f ca="1">_xlfn.NORM.INV(RAND(),Satokasvi!$H$13,Satokasvi!$I$13)</f>
        <v>198.48720520918334</v>
      </c>
      <c r="CP109" s="27">
        <f ca="1">_xlfn.NORM.INV(RAND(),Satokasvi!$H$13,Satokasvi!$I$13)</f>
        <v>106.46067644582978</v>
      </c>
      <c r="CQ109" s="27">
        <f ca="1">_xlfn.NORM.INV(RAND(),Satokasvi!$H$13,Satokasvi!$I$13)</f>
        <v>165.17247182956621</v>
      </c>
      <c r="CR109" s="27">
        <f ca="1">_xlfn.NORM.INV(RAND(),Satokasvi!$H$13,Satokasvi!$I$13)</f>
        <v>198.37323958461079</v>
      </c>
      <c r="CS109" s="27">
        <f ca="1">_xlfn.NORM.INV(RAND(),Satokasvi!$H$13,Satokasvi!$I$13)</f>
        <v>186.05215890906291</v>
      </c>
      <c r="CT109" s="27">
        <f ca="1">_xlfn.NORM.INV(RAND(),Satokasvi!$H$13,Satokasvi!$I$13)</f>
        <v>72.696932303945985</v>
      </c>
      <c r="CU109" s="27">
        <f ca="1">_xlfn.NORM.INV(RAND(),Satokasvi!$H$13,Satokasvi!$I$13)</f>
        <v>164.51496435847812</v>
      </c>
      <c r="CV109" s="27">
        <f ca="1">_xlfn.NORM.INV(RAND(),Satokasvi!$H$13,Satokasvi!$I$13)</f>
        <v>252.02779668518406</v>
      </c>
      <c r="CW109" s="27">
        <f ca="1">_xlfn.NORM.INV(RAND(),Satokasvi!$H$13,Satokasvi!$I$13)</f>
        <v>211.32574646995349</v>
      </c>
      <c r="CX109" s="27">
        <f ca="1">_xlfn.NORM.INV(RAND(),Satokasvi!$H$13,Satokasvi!$I$13)</f>
        <v>244.73658695388451</v>
      </c>
      <c r="CY109" s="27">
        <f ca="1">_xlfn.NORM.INV(RAND(),Satokasvi!$H$13,Satokasvi!$I$13)</f>
        <v>152.41972697122407</v>
      </c>
      <c r="CZ109" s="27">
        <f ca="1">_xlfn.NORM.INV(RAND(),Satokasvi!$H$13,Satokasvi!$I$13)</f>
        <v>267.18733546907868</v>
      </c>
      <c r="DB109" s="29">
        <f ca="1">(AB109*(CB109/1000)+(Satokasvi!$E$28-Satokasvi!$E$7))/(1+$C$13)^DB$61</f>
        <v>405.46990122069542</v>
      </c>
      <c r="DC109" s="29">
        <f ca="1">(AC109*(CC109/1000)+(Satokasvi!$E$28-Satokasvi!$E$7))/(1+$C$13)^DC$61</f>
        <v>608.66226206361398</v>
      </c>
      <c r="DD109" s="29">
        <f ca="1">(AD109*(CD109/1000)+(Satokasvi!$E$28-Satokasvi!$E$7))/(1+$C$13)^DD$61</f>
        <v>58.337776418599219</v>
      </c>
      <c r="DE109" s="29">
        <f ca="1">(AE109*(CE109/1000)+(Satokasvi!$E$28-Satokasvi!$E$7))/(1+$C$13)^DE$61</f>
        <v>861.06278188251099</v>
      </c>
      <c r="DF109" s="29">
        <f ca="1">(AF109*(CF109/1000)+(Satokasvi!$E$28-Satokasvi!$E$7))/(1+$C$13)^DF$61</f>
        <v>287.88413946691969</v>
      </c>
      <c r="DG109" s="29">
        <f ca="1">(AG109*(CG109/1000)+(Satokasvi!$E$28-Satokasvi!$E$7))/(1+$C$13)^DG$61</f>
        <v>377.11784691852046</v>
      </c>
      <c r="DH109" s="29">
        <f ca="1">(AH109*(CH109/1000)+(Satokasvi!$E$28-Satokasvi!$E$7))/(1+$C$13)^DH$61</f>
        <v>511.04120832132219</v>
      </c>
      <c r="DI109" s="29">
        <f ca="1">(AI109*(CI109/1000)+(Satokasvi!$E$28-Satokasvi!$E$7))/(1+$C$13)^DI$61</f>
        <v>-284.97673358733084</v>
      </c>
      <c r="DJ109" s="29">
        <f ca="1">(AJ109*(CJ109/1000)+(Satokasvi!$E$28-Satokasvi!$E$7))/(1+$C$13)^DJ$61</f>
        <v>386.78539595590792</v>
      </c>
      <c r="DK109" s="29">
        <f ca="1">(AK109*(CK109/1000)+(Satokasvi!$E$28-Satokasvi!$E$7))/(1+$C$13)^DK$61</f>
        <v>435.83186171494788</v>
      </c>
      <c r="DL109" s="29">
        <f ca="1">(AL109*(CL109/1000)+(Satokasvi!$E$28-Satokasvi!$E$7))/(1+$C$13)^DL$61</f>
        <v>167.14557651253429</v>
      </c>
      <c r="DM109" s="29">
        <f ca="1">(AM109*(CM109/1000)+(Satokasvi!$E$28-Satokasvi!$E$7))/(1+$C$13)^DM$61</f>
        <v>288.44645434194399</v>
      </c>
      <c r="DN109" s="29">
        <f ca="1">(AN109*(CN109/1000)+(Satokasvi!$E$28-Satokasvi!$E$7))/(1+$C$13)^DN$61</f>
        <v>461.64870154166596</v>
      </c>
      <c r="DO109" s="29">
        <f ca="1">(AO109*(CO109/1000)+(Satokasvi!$E$28-Satokasvi!$E$7))/(1+$C$13)^DO$61</f>
        <v>176.212053448701</v>
      </c>
      <c r="DP109" s="29">
        <f ca="1">(AP109*(CP109/1000)+(Satokasvi!$E$28-Satokasvi!$E$7))/(1+$C$13)^DP$61</f>
        <v>9.6868522699116433</v>
      </c>
      <c r="DQ109" s="29">
        <f ca="1">(AQ109*(CQ109/1000)+(Satokasvi!$E$28-Satokasvi!$E$7))/(1+$C$13)^DQ$61</f>
        <v>160.91510823619598</v>
      </c>
      <c r="DR109" s="29">
        <f ca="1">(AR109*(CR109/1000)+(Satokasvi!$E$28-Satokasvi!$E$7))/(1+$C$13)^DR$61</f>
        <v>227.06389788462621</v>
      </c>
      <c r="DS109" s="29">
        <f ca="1">(AS109*(CS109/1000)+(Satokasvi!$E$28-Satokasvi!$E$7))/(1+$C$13)^DS$61</f>
        <v>155.85100894955531</v>
      </c>
      <c r="DT109" s="29">
        <f ca="1">(AT109*(CT109/1000)+(Satokasvi!$E$28-Satokasvi!$E$7))/(1+$C$13)^DT$61</f>
        <v>-55.189068538535352</v>
      </c>
      <c r="DU109" s="29">
        <f ca="1">(AU109*(CU109/1000)+(Satokasvi!$E$28-Satokasvi!$E$7))/(1+$C$13)^DU$61</f>
        <v>113.64342973187691</v>
      </c>
      <c r="DV109" s="29">
        <f ca="1">(AV109*(CV109/1000)+(Satokasvi!$E$28-Satokasvi!$E$7))/(1+$C$13)^DV$61</f>
        <v>300.4718460485779</v>
      </c>
      <c r="DW109" s="29">
        <f ca="1">(AW109*(CW109/1000)+(Satokasvi!$E$28-Satokasvi!$E$7))/(1+$C$13)^DW$61</f>
        <v>212.07933931241044</v>
      </c>
      <c r="DX109" s="29">
        <f ca="1">(AX109*(CX109/1000)+(Satokasvi!$E$28-Satokasvi!$E$7))/(1+$C$13)^DX$61</f>
        <v>221.01857670075094</v>
      </c>
      <c r="DY109" s="29">
        <f ca="1">(AY109*(CY109/1000)+(Satokasvi!$E$28-Satokasvi!$E$7))/(1+$C$13)^DY$61</f>
        <v>72.480630803271012</v>
      </c>
      <c r="DZ109" s="29">
        <f ca="1">(AZ109*(CZ109/1000)+(Satokasvi!$E$28-Satokasvi!$E$7))/(1+$C$13)^DZ$61</f>
        <v>311.26372886720071</v>
      </c>
      <c r="EB109" s="29">
        <f ca="1">IF(C$11="x",Toimenpiteet!$E$115,BB109*(CB109/1000)+(Satokasvi!$E$28-Satokasvi!$E$7)+IF(C$8="x",Toimenpiteet!$E$29,0)+IF(C$9="x",Toimenpiteet!$E$60,0)+IF(C$10="x",Toimenpiteet!$E$88,0))/(1+$C$13)^EB$61</f>
        <v>326.83572242377153</v>
      </c>
      <c r="EC109" s="29">
        <f ca="1">IF(D$11="x",Toimenpiteet!$E$115,BC109*(CC109/1000)+(Satokasvi!$E$28-Satokasvi!$E$7)+IF(D$8="x",Toimenpiteet!$E$29,0)+IF(D$9="x",Toimenpiteet!$E$60,0)+IF(D$10="x",Toimenpiteet!$E$88,0))/(1+$C$13)^EC$61</f>
        <v>477.98405869969486</v>
      </c>
      <c r="ED109" s="29">
        <f ca="1">IF(E$11="x",Toimenpiteet!$E$115,BD109*(CD109/1000)+(Satokasvi!$E$28-Satokasvi!$E$7)+IF(E$8="x",Toimenpiteet!$E$29,0)+IF(E$9="x",Toimenpiteet!$E$60,0)+IF(E$10="x",Toimenpiteet!$E$88,0))/(1+$C$13)^ED$61</f>
        <v>77.183238155409398</v>
      </c>
      <c r="EE109" s="29">
        <f ca="1">IF(F$11="x",Toimenpiteet!$E$115,BE109*(CE109/1000)+(Satokasvi!$E$28-Satokasvi!$E$7)+IF(F$8="x",Toimenpiteet!$E$29,0)+IF(F$9="x",Toimenpiteet!$E$60,0)+IF(F$10="x",Toimenpiteet!$E$88,0))/(1+$C$13)^EE$61</f>
        <v>672.23977941025873</v>
      </c>
      <c r="EF109" s="29">
        <f ca="1">IF(G$11="x",Toimenpiteet!$E$115,BF109*(CF109/1000)+(Satokasvi!$E$28-Satokasvi!$E$7)+IF(G$8="x",Toimenpiteet!$E$29,0)+IF(G$9="x",Toimenpiteet!$E$60,0)+IF(G$10="x",Toimenpiteet!$E$88,0))/(1+$C$13)^EF$61</f>
        <v>249.99931864002909</v>
      </c>
      <c r="EG109" s="29">
        <f ca="1">IF(H$11="x",Toimenpiteet!$E$115,BG109*(CG109/1000)+(Satokasvi!$E$28-Satokasvi!$E$7)+IF(H$8="x",Toimenpiteet!$E$29,0)+IF(H$9="x",Toimenpiteet!$E$60,0)+IF(H$10="x",Toimenpiteet!$E$88,0))/(1+$C$13)^EG$61</f>
        <v>315.46322720259462</v>
      </c>
      <c r="EH109" s="29">
        <f ca="1">IF(I$11="x",Toimenpiteet!$E$115,BH109*(CH109/1000)+(Satokasvi!$E$28-Satokasvi!$E$7)+IF(I$8="x",Toimenpiteet!$E$29,0)+IF(I$9="x",Toimenpiteet!$E$60,0)+IF(I$10="x",Toimenpiteet!$E$88,0))/(1+$C$13)^EH$61</f>
        <v>414.25995473125619</v>
      </c>
      <c r="EI109" s="29">
        <f ca="1">IF(J$11="x",Toimenpiteet!$E$115,BI109*(CI109/1000)+(Satokasvi!$E$28-Satokasvi!$E$7)+IF(J$8="x",Toimenpiteet!$E$29,0)+IF(J$9="x",Toimenpiteet!$E$60,0)+IF(J$10="x",Toimenpiteet!$E$88,0))/(1+$C$13)^EI$61</f>
        <v>-179.90636450014594</v>
      </c>
      <c r="EJ109" s="29">
        <f ca="1">IF(K$11="x",Toimenpiteet!$E$115,BJ109*(CJ109/1000)+(Satokasvi!$E$28-Satokasvi!$E$7)+IF(K$8="x",Toimenpiteet!$E$29,0)+IF(K$9="x",Toimenpiteet!$E$60,0)+IF(K$10="x",Toimenpiteet!$E$88,0))/(1+$C$13)^EJ$61</f>
        <v>319.74538713346203</v>
      </c>
      <c r="EK109" s="29">
        <f ca="1">IF(L$11="x",Toimenpiteet!$E$115,BK109*(CK109/1000)+(Satokasvi!$E$28-Satokasvi!$E$7)+IF(L$8="x",Toimenpiteet!$E$29,0)+IF(L$9="x",Toimenpiteet!$E$60,0)+IF(L$10="x",Toimenpiteet!$E$88,0))/(1+$C$13)^EK$61</f>
        <v>355.37696166757092</v>
      </c>
      <c r="EL109" s="29">
        <f ca="1">IF(M$11="x",Toimenpiteet!$E$115,BL109*(CL109/1000)+(Satokasvi!$E$28-Satokasvi!$E$7)+IF(M$8="x",Toimenpiteet!$E$29,0)+IF(M$9="x",Toimenpiteet!$E$60,0)+IF(M$10="x",Toimenpiteet!$E$88,0))/(1+$C$13)^EL$61</f>
        <v>154.26082373130714</v>
      </c>
      <c r="EM109" s="29">
        <f ca="1">IF(N$11="x",Toimenpiteet!$E$115,BM109*(CM109/1000)+(Satokasvi!$E$28-Satokasvi!$E$7)+IF(N$8="x",Toimenpiteet!$E$29,0)+IF(N$9="x",Toimenpiteet!$E$60,0)+IF(N$10="x",Toimenpiteet!$E$88,0))/(1+$C$13)^EM$61</f>
        <v>243.78907458548724</v>
      </c>
      <c r="EN109" s="29">
        <f ca="1">IF(O$11="x",Toimenpiteet!$E$115,BN109*(CN109/1000)+(Satokasvi!$E$28-Satokasvi!$E$7)+IF(O$8="x",Toimenpiteet!$E$29,0)+IF(O$9="x",Toimenpiteet!$E$60,0)+IF(O$10="x",Toimenpiteet!$E$88,0))/(1+$C$13)^EN$61</f>
        <v>372.01942482561702</v>
      </c>
      <c r="EO109" s="29">
        <f ca="1">IF(P$11="x",Toimenpiteet!$E$115,BO109*(CO109/1000)+(Satokasvi!$E$28-Satokasvi!$E$7)+IF(P$8="x",Toimenpiteet!$E$29,0)+IF(P$9="x",Toimenpiteet!$E$60,0)+IF(P$10="x",Toimenpiteet!$E$88,0))/(1+$C$13)^EO$61</f>
        <v>158.49653527537737</v>
      </c>
      <c r="EP109" s="29">
        <f ca="1">IF(Q$11="x",Toimenpiteet!$E$115,BP109*(CP109/1000)+(Satokasvi!$E$28-Satokasvi!$E$7)+IF(Q$8="x",Toimenpiteet!$E$29,0)+IF(Q$9="x",Toimenpiteet!$E$60,0)+IF(Q$10="x",Toimenpiteet!$E$88,0))/(1+$C$13)^EP$61</f>
        <v>33.610208375038482</v>
      </c>
      <c r="EQ109" s="29">
        <f ca="1">IF(R$11="x",Toimenpiteet!$E$115,BQ109*(CQ109/1000)+(Satokasvi!$E$28-Satokasvi!$E$7)+IF(R$8="x",Toimenpiteet!$E$29,0)+IF(R$9="x",Toimenpiteet!$E$60,0)+IF(R$10="x",Toimenpiteet!$E$88,0))/(1+$C$13)^EQ$61</f>
        <v>145.53681833091449</v>
      </c>
      <c r="ER109" s="29">
        <f ca="1">IF(S$11="x",Toimenpiteet!$E$115,BR109*(CR109/1000)+(Satokasvi!$E$28-Satokasvi!$E$7)+IF(S$8="x",Toimenpiteet!$E$29,0)+IF(S$9="x",Toimenpiteet!$E$60,0)+IF(S$10="x",Toimenpiteet!$E$88,0))/(1+$C$13)^ER$61</f>
        <v>194.08459891071212</v>
      </c>
      <c r="ES109" s="29">
        <f ca="1">IF(T$11="x",Toimenpiteet!$E$115,BS109*(CS109/1000)+(Satokasvi!$E$28-Satokasvi!$E$7)+IF(T$8="x",Toimenpiteet!$E$29,0)+IF(T$9="x",Toimenpiteet!$E$60,0)+IF(T$10="x",Toimenpiteet!$E$88,0))/(1+$C$13)^ES$61</f>
        <v>140.29219342948883</v>
      </c>
      <c r="ET109" s="29">
        <f ca="1">IF(U$11="x",Toimenpiteet!$E$115,BT109*(CT109/1000)+(Satokasvi!$E$28-Satokasvi!$E$7)+IF(U$8="x",Toimenpiteet!$E$29,0)+IF(U$9="x",Toimenpiteet!$E$60,0)+IF(U$10="x",Toimenpiteet!$E$88,0))/(1+$C$13)^ET$61</f>
        <v>-17.678329253285259</v>
      </c>
      <c r="EU109" s="29">
        <f ca="1">IF(V$11="x",Toimenpiteet!$E$115,BU109*(CU109/1000)+(Satokasvi!$E$28-Satokasvi!$E$7)+IF(V$8="x",Toimenpiteet!$E$29,0)+IF(V$9="x",Toimenpiteet!$E$60,0)+IF(V$10="x",Toimenpiteet!$E$88,0))/(1+$C$13)^EU$61</f>
        <v>107.45268055622505</v>
      </c>
      <c r="EV109" s="29">
        <f ca="1">IF(W$11="x",Toimenpiteet!$E$115,BV109*(CV109/1000)+(Satokasvi!$E$28-Satokasvi!$E$7)+IF(W$8="x",Toimenpiteet!$E$29,0)+IF(W$9="x",Toimenpiteet!$E$60,0)+IF(W$10="x",Toimenpiteet!$E$88,0))/(1+$C$13)^EV$61</f>
        <v>246.01414076280841</v>
      </c>
      <c r="EW109" s="29">
        <f ca="1">IF(X$11="x",Toimenpiteet!$E$115,BW109*(CW109/1000)+(Satokasvi!$E$28-Satokasvi!$E$7)+IF(X$8="x",Toimenpiteet!$E$29,0)+IF(X$9="x",Toimenpiteet!$E$60,0)+IF(X$10="x",Toimenpiteet!$E$88,0))/(1+$C$13)^EW$61</f>
        <v>179.50028199289767</v>
      </c>
      <c r="EX109" s="29">
        <f ca="1">IF(Y$11="x",Toimenpiteet!$E$115,BX109*(CX109/1000)+(Satokasvi!$E$28-Satokasvi!$E$7)+IF(Y$8="x",Toimenpiteet!$E$29,0)+IF(Y$9="x",Toimenpiteet!$E$60,0)+IF(Y$10="x",Toimenpiteet!$E$88,0))/(1+$C$13)^EX$61</f>
        <v>185.53678931593296</v>
      </c>
      <c r="EY109" s="29">
        <f ca="1">IF(Z$11="x",Toimenpiteet!$E$115,BY109*(CY109/1000)+(Satokasvi!$E$28-Satokasvi!$E$7)+IF(Z$8="x",Toimenpiteet!$E$29,0)+IF(Z$9="x",Toimenpiteet!$E$60,0)+IF(Z$10="x",Toimenpiteet!$E$88,0))/(1+$C$13)^EY$61</f>
        <v>74.239503898416444</v>
      </c>
      <c r="EZ109" s="29">
        <f ca="1">IF(AA$11="x",Toimenpiteet!$E$115,BZ109*(CZ109/1000)+(Satokasvi!$E$28-Satokasvi!$E$7)+IF(AA$8="x",Toimenpiteet!$E$29,0)+IF(AA$9="x",Toimenpiteet!$E$60,0)+IF(AA$10="x",Toimenpiteet!$E$88,0))/(1+$C$13)^EZ$61</f>
        <v>251.59153446428348</v>
      </c>
      <c r="FA109" s="29"/>
      <c r="FB109" s="29">
        <f t="shared" ca="1" si="48"/>
        <v>405.46990122069542</v>
      </c>
      <c r="FC109" s="29">
        <f t="shared" ca="1" si="49"/>
        <v>1014.1321632843094</v>
      </c>
      <c r="FD109" s="29">
        <f t="shared" ca="1" si="50"/>
        <v>1072.4699397029085</v>
      </c>
      <c r="FE109" s="29">
        <f t="shared" ca="1" si="51"/>
        <v>1933.5327215854195</v>
      </c>
      <c r="FF109" s="29">
        <f t="shared" ca="1" si="52"/>
        <v>2221.4168610523393</v>
      </c>
      <c r="FG109" s="29">
        <f t="shared" ca="1" si="53"/>
        <v>2598.5347079708599</v>
      </c>
      <c r="FH109" s="29">
        <f t="shared" ca="1" si="54"/>
        <v>3109.5759162921822</v>
      </c>
      <c r="FI109" s="29">
        <f t="shared" ca="1" si="55"/>
        <v>2824.5991827048515</v>
      </c>
      <c r="FJ109" s="29">
        <f t="shared" ca="1" si="56"/>
        <v>3211.3845786607594</v>
      </c>
      <c r="FK109" s="29">
        <f t="shared" ca="1" si="57"/>
        <v>3647.2164403757074</v>
      </c>
      <c r="FL109" s="29">
        <f t="shared" ca="1" si="58"/>
        <v>3814.3620168882417</v>
      </c>
      <c r="FM109" s="29">
        <f t="shared" ca="1" si="59"/>
        <v>4102.8084712301861</v>
      </c>
      <c r="FN109" s="29">
        <f t="shared" ca="1" si="60"/>
        <v>4564.4571727718521</v>
      </c>
      <c r="FO109" s="29">
        <f t="shared" ca="1" si="61"/>
        <v>4740.6692262205534</v>
      </c>
      <c r="FP109" s="29">
        <f t="shared" ca="1" si="62"/>
        <v>4750.3560784904648</v>
      </c>
      <c r="FQ109" s="29">
        <f t="shared" ca="1" si="63"/>
        <v>4911.2711867266607</v>
      </c>
      <c r="FR109" s="29">
        <f t="shared" ca="1" si="64"/>
        <v>5138.3350846112871</v>
      </c>
      <c r="FS109" s="29">
        <f t="shared" ca="1" si="65"/>
        <v>5294.186093560842</v>
      </c>
      <c r="FT109" s="29">
        <f t="shared" ca="1" si="66"/>
        <v>5238.9970250223068</v>
      </c>
      <c r="FU109" s="29">
        <f t="shared" ca="1" si="67"/>
        <v>5352.6404547541833</v>
      </c>
      <c r="FV109" s="29">
        <f t="shared" ca="1" si="68"/>
        <v>5653.1123008027616</v>
      </c>
      <c r="FW109" s="29">
        <f t="shared" ca="1" si="69"/>
        <v>5865.191640115172</v>
      </c>
      <c r="FX109" s="29">
        <f t="shared" ca="1" si="70"/>
        <v>6086.2102168159226</v>
      </c>
      <c r="FY109" s="29">
        <f t="shared" ca="1" si="71"/>
        <v>6158.6908476191938</v>
      </c>
      <c r="FZ109" s="29">
        <f t="shared" ca="1" si="72"/>
        <v>6469.9545764863942</v>
      </c>
      <c r="GA109" s="29"/>
      <c r="GB109" s="29">
        <f t="shared" ca="1" si="73"/>
        <v>326.83572242377153</v>
      </c>
      <c r="GC109" s="29">
        <f t="shared" ca="1" si="74"/>
        <v>804.81978112346633</v>
      </c>
      <c r="GD109" s="29">
        <f t="shared" ca="1" si="23"/>
        <v>882.00301927887574</v>
      </c>
      <c r="GE109" s="29">
        <f t="shared" ca="1" si="24"/>
        <v>1554.2427986891344</v>
      </c>
      <c r="GF109" s="29">
        <f t="shared" ca="1" si="25"/>
        <v>1804.2421173291634</v>
      </c>
      <c r="GG109" s="29">
        <f t="shared" ca="1" si="26"/>
        <v>2119.7053445317579</v>
      </c>
      <c r="GH109" s="29">
        <f t="shared" ca="1" si="27"/>
        <v>2533.965299263014</v>
      </c>
      <c r="GI109" s="29">
        <f t="shared" ca="1" si="28"/>
        <v>2354.0589347628679</v>
      </c>
      <c r="GJ109" s="29">
        <f t="shared" ca="1" si="29"/>
        <v>2673.8043218963298</v>
      </c>
      <c r="GK109" s="29">
        <f t="shared" ca="1" si="30"/>
        <v>3029.1812835639007</v>
      </c>
      <c r="GL109" s="29">
        <f t="shared" ca="1" si="31"/>
        <v>3183.4421072952077</v>
      </c>
      <c r="GM109" s="29">
        <f t="shared" ca="1" si="32"/>
        <v>3427.2311818806947</v>
      </c>
      <c r="GN109" s="29">
        <f t="shared" ca="1" si="33"/>
        <v>3799.2506067063118</v>
      </c>
      <c r="GO109" s="29">
        <f t="shared" ca="1" si="34"/>
        <v>3957.7471419816893</v>
      </c>
      <c r="GP109" s="29">
        <f t="shared" ca="1" si="35"/>
        <v>3991.3573503567277</v>
      </c>
      <c r="GQ109" s="29">
        <f t="shared" ca="1" si="36"/>
        <v>4136.8941686876424</v>
      </c>
      <c r="GR109" s="29">
        <f t="shared" ca="1" si="37"/>
        <v>4330.9787675983544</v>
      </c>
      <c r="GS109" s="29">
        <f t="shared" ca="1" si="38"/>
        <v>4471.2709610278434</v>
      </c>
      <c r="GT109" s="29">
        <f t="shared" ca="1" si="39"/>
        <v>4453.592631774558</v>
      </c>
      <c r="GU109" s="29">
        <f t="shared" ca="1" si="40"/>
        <v>4561.0453123307834</v>
      </c>
      <c r="GV109" s="29">
        <f t="shared" ca="1" si="41"/>
        <v>4807.0594530935914</v>
      </c>
      <c r="GW109" s="29">
        <f t="shared" ca="1" si="42"/>
        <v>4986.5597350864891</v>
      </c>
      <c r="GX109" s="29">
        <f t="shared" ca="1" si="43"/>
        <v>5172.0965244024219</v>
      </c>
      <c r="GY109" s="29">
        <f t="shared" ca="1" si="44"/>
        <v>5246.3360283008387</v>
      </c>
      <c r="GZ109" s="29">
        <f t="shared" ca="1" si="45"/>
        <v>5497.9275627651223</v>
      </c>
      <c r="HA109" s="29"/>
      <c r="HB109" s="29">
        <f t="shared" ca="1" si="76"/>
        <v>3647.2164403757074</v>
      </c>
      <c r="HC109" s="29">
        <f t="shared" ca="1" si="75"/>
        <v>3029.1812835639007</v>
      </c>
      <c r="HD109" s="5"/>
      <c r="HE109" s="29">
        <f t="shared" si="86"/>
        <v>-0.27777777777777779</v>
      </c>
      <c r="HF109" s="29">
        <f>$HF$76</f>
        <v>0.10000000000000002</v>
      </c>
      <c r="HG109" s="14">
        <f>IF(C$11="x",0,Satokasvi!$H$6*(1+$HE109)*(1+_xlfn.XLOOKUP($HF109,$HF$67:$HF$76,HG$67:HG$76)))</f>
        <v>2553.0555555555557</v>
      </c>
      <c r="HH109" s="27">
        <f>IF(D$11="x",0,Satokasvi!$H$6*(1+$HE109)*(1+_xlfn.XLOOKUP($HF109,$HF$67:$HF$76,HH$67:HH$76)))</f>
        <v>2578.3333333333335</v>
      </c>
      <c r="HI109" s="27">
        <f>IF(E$11="x",0,Satokasvi!$H$6*(1+$HE109)*(1+_xlfn.XLOOKUP($HF109,$HF$67:$HF$76,HI$67:HI$76)))</f>
        <v>2603.6111111111113</v>
      </c>
      <c r="HJ109" s="27">
        <f>IF(F$11="x",0,Satokasvi!$H$6*(1+$HE109)*(1+_xlfn.XLOOKUP($HF109,$HF$67:$HF$76,HJ$67:HJ$76)))</f>
        <v>2628.8888888888891</v>
      </c>
      <c r="HK109" s="27">
        <f>IF(G$11="x",0,Satokasvi!$H$6*(1+$HE109)*(1+_xlfn.XLOOKUP($HF109,$HF$67:$HF$76,HK$67:HK$76)))</f>
        <v>2654.166666666667</v>
      </c>
      <c r="HL109" s="27">
        <f>IF(H$11="x",0,Satokasvi!$H$6*(1+$HE109)*(1+_xlfn.XLOOKUP($HF109,$HF$67:$HF$76,HL$67:HL$76)))</f>
        <v>2679.4444444444448</v>
      </c>
      <c r="HM109" s="27">
        <f>IF(I$11="x",0,Satokasvi!$H$6*(1+$HE109)*(1+_xlfn.XLOOKUP($HF109,$HF$67:$HF$76,HM$67:HM$76)))</f>
        <v>2704.7222222222226</v>
      </c>
      <c r="HN109" s="27">
        <f>IF(J$11="x",0,Satokasvi!$H$6*(1+$HE109)*(1+_xlfn.XLOOKUP($HF109,$HF$67:$HF$76,HN$67:HN$76)))</f>
        <v>2730.0000000000005</v>
      </c>
      <c r="HO109" s="27">
        <f>IF(K$11="x",0,Satokasvi!$H$6*(1+$HE109)*(1+_xlfn.XLOOKUP($HF109,$HF$67:$HF$76,HO$67:HO$76)))</f>
        <v>2755.2777777777778</v>
      </c>
      <c r="HP109" s="27">
        <f>IF(L$11="x",0,Satokasvi!$H$6*(1+$HE109)*(1+_xlfn.XLOOKUP($HF109,$HF$67:$HF$76,HP$67:HP$76)))</f>
        <v>2780.5555555555557</v>
      </c>
      <c r="HQ109" s="27">
        <f>IF(M$11="x",0,Satokasvi!$H$6*(1+$HE109)*(1+_xlfn.XLOOKUP($HF109,$HF$67:$HF$76,HQ$67:HQ$76)))</f>
        <v>2780.5555555555557</v>
      </c>
      <c r="HR109" s="27">
        <f>IF(N$11="x",0,Satokasvi!$H$6*(1+$HE109)*(1+_xlfn.XLOOKUP($HF109,$HF$67:$HF$76,HR$67:HR$76)))</f>
        <v>2780.5555555555557</v>
      </c>
      <c r="HS109" s="27">
        <f>IF(O$11="x",0,Satokasvi!$H$6*(1+$HE109)*(1+_xlfn.XLOOKUP($HF109,$HF$67:$HF$76,HS$67:HS$76)))</f>
        <v>2780.5555555555557</v>
      </c>
      <c r="HT109" s="27">
        <f>IF(P$11="x",0,Satokasvi!$H$6*(1+$HE109)*(1+_xlfn.XLOOKUP($HF109,$HF$67:$HF$76,HT$67:HT$76)))</f>
        <v>2780.5555555555557</v>
      </c>
      <c r="HU109" s="27">
        <f>IF(Q$11="x",0,Satokasvi!$H$6*(1+$HE109)*(1+_xlfn.XLOOKUP($HF109,$HF$67:$HF$76,HU$67:HU$76)))</f>
        <v>2780.5555555555557</v>
      </c>
      <c r="HV109" s="27">
        <f>IF(R$11="x",0,Satokasvi!$H$6*(1+$HE109)*(1+_xlfn.XLOOKUP($HF109,$HF$67:$HF$76,HV$67:HV$76)))</f>
        <v>2780.5555555555557</v>
      </c>
      <c r="HW109" s="27">
        <f>IF(S$11="x",0,Satokasvi!$H$6*(1+$HE109)*(1+_xlfn.XLOOKUP($HF109,$HF$67:$HF$76,HW$67:HW$76)))</f>
        <v>2780.5555555555557</v>
      </c>
      <c r="HX109" s="27">
        <f>IF(T$11="x",0,Satokasvi!$H$6*(1+$HE109)*(1+_xlfn.XLOOKUP($HF109,$HF$67:$HF$76,HX$67:HX$76)))</f>
        <v>2780.5555555555557</v>
      </c>
      <c r="HY109" s="27">
        <f>IF(U$11="x",0,Satokasvi!$H$6*(1+$HE109)*(1+_xlfn.XLOOKUP($HF109,$HF$67:$HF$76,HY$67:HY$76)))</f>
        <v>2780.5555555555557</v>
      </c>
      <c r="HZ109" s="27">
        <f>IF(V$11="x",0,Satokasvi!$H$6*(1+$HE109)*(1+_xlfn.XLOOKUP($HF109,$HF$67:$HF$76,HZ$67:HZ$76)))</f>
        <v>2780.5555555555557</v>
      </c>
      <c r="IA109" s="27">
        <f>IF(W$11="x",0,Satokasvi!$H$6*(1+$HE109)*(1+_xlfn.XLOOKUP($HF109,$HF$67:$HF$76,IA$67:IA$76)))</f>
        <v>2780.5555555555557</v>
      </c>
      <c r="IB109" s="27">
        <f>IF(X$11="x",0,Satokasvi!$H$6*(1+$HE109)*(1+_xlfn.XLOOKUP($HF109,$HF$67:$HF$76,IB$67:IB$76)))</f>
        <v>2780.5555555555557</v>
      </c>
      <c r="IC109" s="27">
        <f>IF(Y$11="x",0,Satokasvi!$H$6*(1+$HE109)*(1+_xlfn.XLOOKUP($HF109,$HF$67:$HF$76,IC$67:IC$76)))</f>
        <v>2780.5555555555557</v>
      </c>
      <c r="ID109" s="27">
        <f>IF(Z$11="x",0,Satokasvi!$H$6*(1+$HE109)*(1+_xlfn.XLOOKUP($HF109,$HF$67:$HF$76,ID$67:ID$76)))</f>
        <v>2780.5555555555557</v>
      </c>
      <c r="IE109" s="27">
        <f>IF(AA$11="x",0,Satokasvi!$H$6*(1+$HE109)*(1+_xlfn.XLOOKUP($HF109,$HF$67:$HF$76,IE$67:IE$76)))</f>
        <v>2780.5555555555557</v>
      </c>
    </row>
    <row r="110" spans="2:239">
      <c r="B110" s="11">
        <f t="shared" ca="1" si="85"/>
        <v>0.82087365133677592</v>
      </c>
      <c r="C110" s="11">
        <f t="shared" ca="1" si="85"/>
        <v>0.9842825877721495</v>
      </c>
      <c r="D110" s="11">
        <f t="shared" ca="1" si="85"/>
        <v>0.46196677263257191</v>
      </c>
      <c r="E110" s="11">
        <f t="shared" ca="1" si="85"/>
        <v>0.10610162777525933</v>
      </c>
      <c r="F110" s="11">
        <f t="shared" ca="1" si="85"/>
        <v>0.66153912362920153</v>
      </c>
      <c r="G110" s="11">
        <f t="shared" ca="1" si="85"/>
        <v>0.18575794382276789</v>
      </c>
      <c r="H110" s="11">
        <f t="shared" ca="1" si="85"/>
        <v>3.5377217544436346E-2</v>
      </c>
      <c r="I110" s="11">
        <f t="shared" ca="1" si="85"/>
        <v>0.50313699220513486</v>
      </c>
      <c r="J110" s="11">
        <f t="shared" ca="1" si="85"/>
        <v>0.162777012515535</v>
      </c>
      <c r="K110" s="11">
        <f t="shared" ca="1" si="85"/>
        <v>7.2993563095018921E-2</v>
      </c>
      <c r="L110" s="11">
        <f t="shared" ca="1" si="85"/>
        <v>0.51527724747998505</v>
      </c>
      <c r="M110" s="11">
        <f t="shared" ca="1" si="85"/>
        <v>0.33588379066558161</v>
      </c>
      <c r="N110" s="11">
        <f t="shared" ca="1" si="85"/>
        <v>0.85854804168069099</v>
      </c>
      <c r="O110" s="11">
        <f t="shared" ca="1" si="85"/>
        <v>0.27590343918348337</v>
      </c>
      <c r="P110" s="11">
        <f t="shared" ca="1" si="85"/>
        <v>0.15171003238782521</v>
      </c>
      <c r="Q110" s="11">
        <f t="shared" ref="Q110:S125" ca="1" si="88">RAND()</f>
        <v>0.14958792820498712</v>
      </c>
      <c r="R110" s="11">
        <f t="shared" ca="1" si="88"/>
        <v>0.74460346261642929</v>
      </c>
      <c r="S110" s="11">
        <f t="shared" ca="1" si="88"/>
        <v>0.29924295559834291</v>
      </c>
      <c r="T110" s="11">
        <f t="shared" ca="1" si="87"/>
        <v>0.91100096887735627</v>
      </c>
      <c r="U110" s="11">
        <f t="shared" ca="1" si="87"/>
        <v>0.34741209859322653</v>
      </c>
      <c r="V110" s="11">
        <f t="shared" ca="1" si="87"/>
        <v>0.78669748832091202</v>
      </c>
      <c r="W110" s="11">
        <f t="shared" ca="1" si="87"/>
        <v>0.71267599244774715</v>
      </c>
      <c r="X110" s="11">
        <f t="shared" ca="1" si="87"/>
        <v>0.5610043668837954</v>
      </c>
      <c r="Y110" s="11">
        <f t="shared" ca="1" si="87"/>
        <v>0.54361671509132736</v>
      </c>
      <c r="Z110" s="11">
        <f t="shared" ca="1" si="87"/>
        <v>0.66670825148666735</v>
      </c>
      <c r="AB110" s="5">
        <f ca="1">_xlfn.NORM.INV(B110,Satokasvi!$H$8,Satokasvi!$I$8)*_xlfn.BINOM.INV(1,(1-Satokasvi!$H$15),B110)</f>
        <v>3729.6749104085993</v>
      </c>
      <c r="AC110" s="5">
        <f ca="1">_xlfn.NORM.INV(C110,Satokasvi!$H$8,Satokasvi!$I$8)*_xlfn.BINOM.INV(1,(1-Satokasvi!$H$15),C110)</f>
        <v>4037.8811240639161</v>
      </c>
      <c r="AD110" s="5">
        <f ca="1">_xlfn.NORM.INV(D110,Satokasvi!$H$8,Satokasvi!$I$8)*_xlfn.BINOM.INV(1,(1-Satokasvi!$H$15),D110)</f>
        <v>3476.1299905260053</v>
      </c>
      <c r="AE110" s="5">
        <f ca="1">_xlfn.NORM.INV(E110,Satokasvi!$H$8,Satokasvi!$I$8)*_xlfn.BINOM.INV(1,(1-Satokasvi!$H$15),E110)</f>
        <v>3188.1175193184476</v>
      </c>
      <c r="AF110" s="5">
        <f ca="1">_xlfn.NORM.INV(F110,Satokasvi!$H$8,Satokasvi!$I$8)*_xlfn.BINOM.INV(1,(1-Satokasvi!$H$15),F110)</f>
        <v>3604.1668328492074</v>
      </c>
      <c r="AG110" s="5">
        <f ca="1">_xlfn.NORM.INV(G110,Satokasvi!$H$8,Satokasvi!$I$8)*_xlfn.BINOM.INV(1,(1-Satokasvi!$H$15),G110)</f>
        <v>3276.5906307007895</v>
      </c>
      <c r="AH110" s="5">
        <f ca="1">_xlfn.NORM.INV(H110,Satokasvi!$H$8,Satokasvi!$I$8)*_xlfn.BINOM.INV(1,(1-Satokasvi!$H$15),H110)</f>
        <v>0</v>
      </c>
      <c r="AI110" s="5">
        <f ca="1">_xlfn.NORM.INV(I110,Satokasvi!$H$8,Satokasvi!$I$8)*_xlfn.BINOM.INV(1,(1-Satokasvi!$H$15),I110)</f>
        <v>3501.9658385982184</v>
      </c>
      <c r="AJ110" s="5">
        <f ca="1">_xlfn.NORM.INV(J110,Satokasvi!$H$8,Satokasvi!$I$8)*_xlfn.BINOM.INV(1,(1-Satokasvi!$H$15),J110)</f>
        <v>3254.2228667285126</v>
      </c>
      <c r="AK110" s="5">
        <f ca="1">_xlfn.NORM.INV(K110,Satokasvi!$H$8,Satokasvi!$I$8)*_xlfn.BINOM.INV(1,(1-Satokasvi!$H$15),K110)</f>
        <v>3136.5368044968836</v>
      </c>
      <c r="AL110" s="5">
        <f ca="1">_xlfn.NORM.INV(L110,Satokasvi!$H$8,Satokasvi!$I$8)*_xlfn.BINOM.INV(1,(1-Satokasvi!$H$15),L110)</f>
        <v>3509.5759362064068</v>
      </c>
      <c r="AM110" s="5">
        <f ca="1">_xlfn.NORM.INV(M110,Satokasvi!$H$8,Satokasvi!$I$8)*_xlfn.BINOM.INV(1,(1-Satokasvi!$H$15),M110)</f>
        <v>3394.0691615509068</v>
      </c>
      <c r="AN110" s="5">
        <f ca="1">_xlfn.NORM.INV(N110,Satokasvi!$H$8,Satokasvi!$I$8)*_xlfn.BINOM.INV(1,(1-Satokasvi!$H$15),N110)</f>
        <v>3768.4546919397249</v>
      </c>
      <c r="AO110" s="5">
        <f ca="1">_xlfn.NORM.INV(O110,Satokasvi!$H$8,Satokasvi!$I$8)*_xlfn.BINOM.INV(1,(1-Satokasvi!$H$15),O110)</f>
        <v>3351.2363140152866</v>
      </c>
      <c r="AP110" s="5">
        <f ca="1">_xlfn.NORM.INV(P110,Satokasvi!$H$8,Satokasvi!$I$8)*_xlfn.BINOM.INV(1,(1-Satokasvi!$H$15),P110)</f>
        <v>3242.7182844341096</v>
      </c>
      <c r="AQ110" s="5">
        <f ca="1">_xlfn.NORM.INV(Q110,Satokasvi!$H$8,Satokasvi!$I$8)*_xlfn.BINOM.INV(1,(1-Satokasvi!$H$15),Q110)</f>
        <v>3240.4494112029442</v>
      </c>
      <c r="AR110" s="5">
        <f ca="1">_xlfn.NORM.INV(R110,Satokasvi!$H$8,Satokasvi!$I$8)*_xlfn.BINOM.INV(1,(1-Satokasvi!$H$15),R110)</f>
        <v>3664.4008245113464</v>
      </c>
      <c r="AS110" s="5">
        <f ca="1">_xlfn.NORM.INV(S110,Satokasvi!$H$8,Satokasvi!$I$8)*_xlfn.BINOM.INV(1,(1-Satokasvi!$H$15),S110)</f>
        <v>3368.3552258519771</v>
      </c>
      <c r="AT110" s="5">
        <f ca="1">_xlfn.NORM.INV(T110,Satokasvi!$H$8,Satokasvi!$I$8)*_xlfn.BINOM.INV(1,(1-Satokasvi!$H$15),T110)</f>
        <v>3836.7361605645492</v>
      </c>
      <c r="AU110" s="5">
        <f ca="1">_xlfn.NORM.INV(U110,Satokasvi!$H$8,Satokasvi!$I$8)*_xlfn.BINOM.INV(1,(1-Satokasvi!$H$15),U110)</f>
        <v>3401.9208152912574</v>
      </c>
      <c r="AV110" s="5">
        <f ca="1">_xlfn.NORM.INV(V110,Satokasvi!$H$8,Satokasvi!$I$8)*_xlfn.BINOM.INV(1,(1-Satokasvi!$H$15),V110)</f>
        <v>3698.7536440053223</v>
      </c>
      <c r="AW110" s="5">
        <f ca="1">_xlfn.NORM.INV(W110,Satokasvi!$H$8,Satokasvi!$I$8)*_xlfn.BINOM.INV(1,(1-Satokasvi!$H$15),W110)</f>
        <v>3640.304836887638</v>
      </c>
      <c r="AX110" s="5">
        <f ca="1">_xlfn.NORM.INV(X110,Satokasvi!$H$8,Satokasvi!$I$8)*_xlfn.BINOM.INV(1,(1-Satokasvi!$H$15),X110)</f>
        <v>3538.3790340677774</v>
      </c>
      <c r="AY110" s="5">
        <f ca="1">_xlfn.NORM.INV(Y110,Satokasvi!$H$8,Satokasvi!$I$8)*_xlfn.BINOM.INV(1,(1-Satokasvi!$H$15),Y110)</f>
        <v>3527.387404265749</v>
      </c>
      <c r="AZ110" s="5">
        <f ca="1">_xlfn.NORM.INV(Z110,Satokasvi!$H$8,Satokasvi!$I$8)*_xlfn.BINOM.INV(1,(1-Satokasvi!$H$15),Z110)</f>
        <v>3607.7104179689245</v>
      </c>
      <c r="BB110" s="5">
        <f ca="1">IF(C$11="x",0,_xlfn.NORM.INV(B110,Satokasvi!$H$8,Satokasvi!$I$8)*IF(C$8="x",(1+Toimenpiteet!$C$7),1)*IF(C$9="x",(1+Toimenpiteet!$C$34),1)*(1+C$30)*_xlfn.BINOM.INV(1,(1-(Satokasvi!$H$15*(1+C$41))),B110))</f>
        <v>2704.1634970426512</v>
      </c>
      <c r="BC110" s="5">
        <f ca="1">IF(D$11="x",0,_xlfn.NORM.INV(C110,Satokasvi!$H$8,Satokasvi!$I$8)*IF(D$8="x",(1+Toimenpiteet!$C$7),1)*IF(D$9="x",(1+Toimenpiteet!$C$34),1)*(1+D$30)*_xlfn.BINOM.INV(1,(1-(Satokasvi!$H$15*(1+D$41))),C110))</f>
        <v>2947.9762510565843</v>
      </c>
      <c r="BD110" s="5">
        <f ca="1">IF(E$11="x",0,_xlfn.NORM.INV(D110,Satokasvi!$H$8,Satokasvi!$I$8)*IF(E$8="x",(1+Toimenpiteet!$C$7),1)*IF(E$9="x",(1+Toimenpiteet!$C$34),1)*(1+E$30)*_xlfn.BINOM.INV(1,(1-(Satokasvi!$H$15*(1+E$41))),D110))</f>
        <v>2555.3726786354773</v>
      </c>
      <c r="BE110" s="5">
        <f ca="1">IF(F$11="x",0,_xlfn.NORM.INV(E110,Satokasvi!$H$8,Satokasvi!$I$8)*IF(F$8="x",(1+Toimenpiteet!$C$7),1)*IF(F$9="x",(1+Toimenpiteet!$C$34),1)*(1+F$30)*_xlfn.BINOM.INV(1,(1-(Satokasvi!$H$15*(1+F$41))),E110))</f>
        <v>2359.717063098743</v>
      </c>
      <c r="BF110" s="5">
        <f ca="1">IF(G$11="x",0,_xlfn.NORM.INV(F110,Satokasvi!$H$8,Satokasvi!$I$8)*IF(G$8="x",(1+Toimenpiteet!$C$7),1)*IF(G$9="x",(1+Toimenpiteet!$C$34),1)*(1+G$30)*_xlfn.BINOM.INV(1,(1-(Satokasvi!$H$15*(1+G$41))),F110))</f>
        <v>2685.8251238392295</v>
      </c>
      <c r="BG110" s="5">
        <f ca="1">IF(H$11="x",0,_xlfn.NORM.INV(G110,Satokasvi!$H$8,Satokasvi!$I$8)*IF(H$8="x",(1+Toimenpiteet!$C$7),1)*IF(H$9="x",(1+Toimenpiteet!$C$34),1)*(1+H$30)*_xlfn.BINOM.INV(1,(1-(Satokasvi!$H$15*(1+H$41))),G110))</f>
        <v>2441.7153379982283</v>
      </c>
      <c r="BH110" s="5">
        <f ca="1">IF(I$11="x",0,_xlfn.NORM.INV(H110,Satokasvi!$H$8,Satokasvi!$I$8)*IF(I$8="x",(1+Toimenpiteet!$C$7),1)*IF(I$9="x",(1+Toimenpiteet!$C$34),1)*(1+I$30)*_xlfn.BINOM.INV(1,(1-(Satokasvi!$H$15*(1+I$41))),H110))</f>
        <v>0</v>
      </c>
      <c r="BI110" s="5">
        <f ca="1">IF(J$11="x",0,_xlfn.NORM.INV(I110,Satokasvi!$H$8,Satokasvi!$I$8)*IF(J$8="x",(1+Toimenpiteet!$C$7),1)*IF(J$9="x",(1+Toimenpiteet!$C$34),1)*(1+J$30)*_xlfn.BINOM.INV(1,(1-(Satokasvi!$H$15*(1+J$41))),I110))</f>
        <v>2609.6649429233926</v>
      </c>
      <c r="BJ110" s="5">
        <f ca="1">IF(K$11="x",0,_xlfn.NORM.INV(J110,Satokasvi!$H$8,Satokasvi!$I$8)*IF(K$8="x",(1+Toimenpiteet!$C$7),1)*IF(K$9="x",(1+Toimenpiteet!$C$34),1)*(1+K$30)*_xlfn.BINOM.INV(1,(1-(Satokasvi!$H$15*(1+K$41))),J110))</f>
        <v>2425.0468802860873</v>
      </c>
      <c r="BK110" s="5">
        <f ca="1">IF(L$11="x",0,_xlfn.NORM.INV(K110,Satokasvi!$H$8,Satokasvi!$I$8)*IF(L$8="x",(1+Toimenpiteet!$C$7),1)*IF(L$9="x",(1+Toimenpiteet!$C$34),1)*(1+L$30)*_xlfn.BINOM.INV(1,(1-(Satokasvi!$H$15*(1+L$41))),K110))</f>
        <v>2337.3472267110778</v>
      </c>
      <c r="BL110" s="5">
        <f ca="1">IF(M$11="x",0,_xlfn.NORM.INV(L110,Satokasvi!$H$8,Satokasvi!$I$8)*IF(M$8="x",(1+Toimenpiteet!$C$7),1)*IF(M$9="x",(1+Toimenpiteet!$C$34),1)*(1+M$30)*_xlfn.BINOM.INV(1,(1-(Satokasvi!$H$15*(1+M$41))),L110))</f>
        <v>2615.3359876610143</v>
      </c>
      <c r="BM110" s="5">
        <f ca="1">IF(N$11="x",0,_xlfn.NORM.INV(M110,Satokasvi!$H$8,Satokasvi!$I$8)*IF(N$8="x",(1+Toimenpiteet!$C$7),1)*IF(N$9="x",(1+Toimenpiteet!$C$34),1)*(1+N$30)*_xlfn.BINOM.INV(1,(1-(Satokasvi!$H$15*(1+N$41))),M110))</f>
        <v>2529.2603391877356</v>
      </c>
      <c r="BN110" s="5">
        <f ca="1">IF(O$11="x",0,_xlfn.NORM.INV(N110,Satokasvi!$H$8,Satokasvi!$I$8)*IF(O$8="x",(1+Toimenpiteet!$C$7),1)*IF(O$9="x",(1+Toimenpiteet!$C$34),1)*(1+O$30)*_xlfn.BINOM.INV(1,(1-(Satokasvi!$H$15*(1+O$41))),N110))</f>
        <v>2808.2524364334831</v>
      </c>
      <c r="BO110" s="5">
        <f ca="1">IF(P$11="x",0,_xlfn.NORM.INV(O110,Satokasvi!$H$8,Satokasvi!$I$8)*IF(P$8="x",(1+Toimenpiteet!$C$7),1)*IF(P$9="x",(1+Toimenpiteet!$C$34),1)*(1+P$30)*_xlfn.BINOM.INV(1,(1-(Satokasvi!$H$15*(1+P$41))),O110))</f>
        <v>2497.3413012041915</v>
      </c>
      <c r="BP110" s="5">
        <f ca="1">IF(Q$11="x",0,_xlfn.NORM.INV(P110,Satokasvi!$H$8,Satokasvi!$I$8)*IF(Q$8="x",(1+Toimenpiteet!$C$7),1)*IF(Q$9="x",(1+Toimenpiteet!$C$34),1)*(1+Q$30)*_xlfn.BINOM.INV(1,(1-(Satokasvi!$H$15*(1+Q$41))),P110))</f>
        <v>2416.4736655602987</v>
      </c>
      <c r="BQ110" s="5">
        <f ca="1">IF(R$11="x",0,_xlfn.NORM.INV(Q110,Satokasvi!$H$8,Satokasvi!$I$8)*IF(R$8="x",(1+Toimenpiteet!$C$7),1)*IF(R$9="x",(1+Toimenpiteet!$C$34),1)*(1+R$30)*_xlfn.BINOM.INV(1,(1-(Satokasvi!$H$15*(1+R$41))),Q110))</f>
        <v>2414.7829012284337</v>
      </c>
      <c r="BR110" s="5">
        <f ca="1">IF(S$11="x",0,_xlfn.NORM.INV(R110,Satokasvi!$H$8,Satokasvi!$I$8)*IF(S$8="x",(1+Toimenpiteet!$C$7),1)*IF(S$9="x",(1+Toimenpiteet!$C$34),1)*(1+S$30)*_xlfn.BINOM.INV(1,(1-(Satokasvi!$H$15*(1+S$41))),R110))</f>
        <v>2730.7114944258556</v>
      </c>
      <c r="BS110" s="5">
        <f ca="1">IF(T$11="x",0,_xlfn.NORM.INV(S110,Satokasvi!$H$8,Satokasvi!$I$8)*IF(T$8="x",(1+Toimenpiteet!$C$7),1)*IF(T$9="x",(1+Toimenpiteet!$C$34),1)*(1+T$30)*_xlfn.BINOM.INV(1,(1-(Satokasvi!$H$15*(1+T$41))),S110))</f>
        <v>2510.0983143048938</v>
      </c>
      <c r="BT110" s="5">
        <f ca="1">IF(U$11="x",0,_xlfn.NORM.INV(T110,Satokasvi!$H$8,Satokasvi!$I$8)*IF(U$8="x",(1+Toimenpiteet!$C$7),1)*IF(U$9="x",(1+Toimenpiteet!$C$34),1)*(1+U$30)*_xlfn.BINOM.INV(1,(1-(Satokasvi!$H$15*(1+U$41))),T110))</f>
        <v>2859.135786852702</v>
      </c>
      <c r="BU110" s="5">
        <f ca="1">IF(V$11="x",0,_xlfn.NORM.INV(U110,Satokasvi!$H$8,Satokasvi!$I$8)*IF(V$8="x",(1+Toimenpiteet!$C$7),1)*IF(V$9="x",(1+Toimenpiteet!$C$34),1)*(1+V$30)*_xlfn.BINOM.INV(1,(1-(Satokasvi!$H$15*(1+V$41))),U110))</f>
        <v>2535.111391555045</v>
      </c>
      <c r="BV110" s="5">
        <f ca="1">IF(W$11="x",0,_xlfn.NORM.INV(V110,Satokasvi!$H$8,Satokasvi!$I$8)*IF(W$8="x",(1+Toimenpiteet!$C$7),1)*IF(W$9="x",(1+Toimenpiteet!$C$34),1)*(1+W$30)*_xlfn.BINOM.INV(1,(1-(Satokasvi!$H$15*(1+W$41))),V110))</f>
        <v>2756.3112155127665</v>
      </c>
      <c r="BW110" s="5">
        <f ca="1">IF(X$11="x",0,_xlfn.NORM.INV(W110,Satokasvi!$H$8,Satokasvi!$I$8)*IF(X$8="x",(1+Toimenpiteet!$C$7),1)*IF(X$9="x",(1+Toimenpiteet!$C$34),1)*(1+X$30)*_xlfn.BINOM.INV(1,(1-(Satokasvi!$H$15*(1+X$41))),W110))</f>
        <v>2712.7551644486675</v>
      </c>
      <c r="BX110" s="5">
        <f ca="1">IF(Y$11="x",0,_xlfn.NORM.INV(X110,Satokasvi!$H$8,Satokasvi!$I$8)*IF(Y$8="x",(1+Toimenpiteet!$C$7),1)*IF(Y$9="x",(1+Toimenpiteet!$C$34),1)*(1+Y$30)*_xlfn.BINOM.INV(1,(1-(Satokasvi!$H$15*(1+Y$41))),X110))</f>
        <v>2636.8000561873077</v>
      </c>
      <c r="BY110" s="5">
        <f ca="1">IF(Z$11="x",0,_xlfn.NORM.INV(Y110,Satokasvi!$H$8,Satokasvi!$I$8)*IF(Z$8="x",(1+Toimenpiteet!$C$7),1)*IF(Z$9="x",(1+Toimenpiteet!$C$34),1)*(1+Z$30)*_xlfn.BINOM.INV(1,(1-(Satokasvi!$H$15*(1+Z$41))),Y110))</f>
        <v>2628.6090936588362</v>
      </c>
      <c r="BZ110" s="5">
        <f ca="1">IF(AA$11="x",0,_xlfn.NORM.INV(Z110,Satokasvi!$H$8,Satokasvi!$I$8)*IF(AA$8="x",(1+Toimenpiteet!$C$7),1)*IF(AA$9="x",(1+Toimenpiteet!$C$34),1)*(1+AA$30)*_xlfn.BINOM.INV(1,(1-(Satokasvi!$H$15*(1+AA$41))),Z110))</f>
        <v>2688.4658034704426</v>
      </c>
      <c r="CB110" s="27">
        <f ca="1">_xlfn.NORM.INV(RAND(),Satokasvi!$H$13,Satokasvi!$I$13)</f>
        <v>237.80770521744506</v>
      </c>
      <c r="CC110" s="27">
        <f ca="1">_xlfn.NORM.INV(RAND(),Satokasvi!$H$13,Satokasvi!$I$13)</f>
        <v>156.85755565075701</v>
      </c>
      <c r="CD110" s="27">
        <f ca="1">_xlfn.NORM.INV(RAND(),Satokasvi!$H$13,Satokasvi!$I$13)</f>
        <v>315.17925810197954</v>
      </c>
      <c r="CE110" s="27">
        <f ca="1">_xlfn.NORM.INV(RAND(),Satokasvi!$H$13,Satokasvi!$I$13)</f>
        <v>166.1602186492099</v>
      </c>
      <c r="CF110" s="27">
        <f ca="1">_xlfn.NORM.INV(RAND(),Satokasvi!$H$13,Satokasvi!$I$13)</f>
        <v>106.89699969446566</v>
      </c>
      <c r="CG110" s="27">
        <f ca="1">_xlfn.NORM.INV(RAND(),Satokasvi!$H$13,Satokasvi!$I$13)</f>
        <v>179.62808677838549</v>
      </c>
      <c r="CH110" s="27">
        <f ca="1">_xlfn.NORM.INV(RAND(),Satokasvi!$H$13,Satokasvi!$I$13)</f>
        <v>177.75713793971391</v>
      </c>
      <c r="CI110" s="27">
        <f ca="1">_xlfn.NORM.INV(RAND(),Satokasvi!$H$13,Satokasvi!$I$13)</f>
        <v>291.00354740712794</v>
      </c>
      <c r="CJ110" s="27">
        <f ca="1">_xlfn.NORM.INV(RAND(),Satokasvi!$H$13,Satokasvi!$I$13)</f>
        <v>224.96358043932528</v>
      </c>
      <c r="CK110" s="27">
        <f ca="1">_xlfn.NORM.INV(RAND(),Satokasvi!$H$13,Satokasvi!$I$13)</f>
        <v>183.32890188356691</v>
      </c>
      <c r="CL110" s="27">
        <f ca="1">_xlfn.NORM.INV(RAND(),Satokasvi!$H$13,Satokasvi!$I$13)</f>
        <v>134.89947268518023</v>
      </c>
      <c r="CM110" s="27">
        <f ca="1">_xlfn.NORM.INV(RAND(),Satokasvi!$H$13,Satokasvi!$I$13)</f>
        <v>146.01803939652962</v>
      </c>
      <c r="CN110" s="27">
        <f ca="1">_xlfn.NORM.INV(RAND(),Satokasvi!$H$13,Satokasvi!$I$13)</f>
        <v>98.878237130977766</v>
      </c>
      <c r="CO110" s="27">
        <f ca="1">_xlfn.NORM.INV(RAND(),Satokasvi!$H$13,Satokasvi!$I$13)</f>
        <v>163.13609713045653</v>
      </c>
      <c r="CP110" s="27">
        <f ca="1">_xlfn.NORM.INV(RAND(),Satokasvi!$H$13,Satokasvi!$I$13)</f>
        <v>171.40788760829173</v>
      </c>
      <c r="CQ110" s="27">
        <f ca="1">_xlfn.NORM.INV(RAND(),Satokasvi!$H$13,Satokasvi!$I$13)</f>
        <v>263.27341839479448</v>
      </c>
      <c r="CR110" s="27">
        <f ca="1">_xlfn.NORM.INV(RAND(),Satokasvi!$H$13,Satokasvi!$I$13)</f>
        <v>195.9042864940437</v>
      </c>
      <c r="CS110" s="27">
        <f ca="1">_xlfn.NORM.INV(RAND(),Satokasvi!$H$13,Satokasvi!$I$13)</f>
        <v>195.85258514673143</v>
      </c>
      <c r="CT110" s="27">
        <f ca="1">_xlfn.NORM.INV(RAND(),Satokasvi!$H$13,Satokasvi!$I$13)</f>
        <v>190.42572765788822</v>
      </c>
      <c r="CU110" s="27">
        <f ca="1">_xlfn.NORM.INV(RAND(),Satokasvi!$H$13,Satokasvi!$I$13)</f>
        <v>134.91926933611853</v>
      </c>
      <c r="CV110" s="27">
        <f ca="1">_xlfn.NORM.INV(RAND(),Satokasvi!$H$13,Satokasvi!$I$13)</f>
        <v>258.06001381010475</v>
      </c>
      <c r="CW110" s="27">
        <f ca="1">_xlfn.NORM.INV(RAND(),Satokasvi!$H$13,Satokasvi!$I$13)</f>
        <v>198.4966160127546</v>
      </c>
      <c r="CX110" s="27">
        <f ca="1">_xlfn.NORM.INV(RAND(),Satokasvi!$H$13,Satokasvi!$I$13)</f>
        <v>161.16081575609209</v>
      </c>
      <c r="CY110" s="27">
        <f ca="1">_xlfn.NORM.INV(RAND(),Satokasvi!$H$13,Satokasvi!$I$13)</f>
        <v>179.9125235933208</v>
      </c>
      <c r="CZ110" s="27">
        <f ca="1">_xlfn.NORM.INV(RAND(),Satokasvi!$H$13,Satokasvi!$I$13)</f>
        <v>169.06152547417906</v>
      </c>
      <c r="DB110" s="29">
        <f ca="1">(AB110*(CB110/1000)+(Satokasvi!$E$28-Satokasvi!$E$7))/(1+$C$13)^DB$61</f>
        <v>510.62663267121263</v>
      </c>
      <c r="DC110" s="29">
        <f ca="1">(AC110*(CC110/1000)+(Satokasvi!$E$28-Satokasvi!$E$7))/(1+$C$13)^DC$61</f>
        <v>256.73688672730424</v>
      </c>
      <c r="DD110" s="29">
        <f ca="1">(AD110*(CD110/1000)+(Satokasvi!$E$28-Satokasvi!$E$7))/(1+$C$13)^DD$61</f>
        <v>672.26678894181953</v>
      </c>
      <c r="DE110" s="29">
        <f ca="1">(AE110*(CE110/1000)+(Satokasvi!$E$28-Satokasvi!$E$7))/(1+$C$13)^DE$61</f>
        <v>149.92179767062862</v>
      </c>
      <c r="DF110" s="29">
        <f ca="1">(AF110*(CF110/1000)+(Satokasvi!$E$28-Satokasvi!$E$7))/(1+$C$13)^DF$61</f>
        <v>20.939501165453567</v>
      </c>
      <c r="DG110" s="29">
        <f ca="1">(AG110*(CG110/1000)+(Satokasvi!$E$28-Satokasvi!$E$7))/(1+$C$13)^DG$61</f>
        <v>190.58437122920375</v>
      </c>
      <c r="DH110" s="29">
        <f ca="1">(AH110*(CH110/1000)+(Satokasvi!$E$28-Satokasvi!$E$7))/(1+$C$13)^DH$61</f>
        <v>-293.52603559495071</v>
      </c>
      <c r="DI110" s="29">
        <f ca="1">(AI110*(CI110/1000)+(Satokasvi!$E$28-Satokasvi!$E$7))/(1+$C$13)^DI$61</f>
        <v>519.49796699476474</v>
      </c>
      <c r="DJ110" s="29">
        <f ca="1">(AJ110*(CJ110/1000)+(Satokasvi!$E$28-Satokasvi!$E$7))/(1+$C$13)^DJ$61</f>
        <v>284.40316849379309</v>
      </c>
      <c r="DK110" s="29">
        <f ca="1">(AK110*(CK110/1000)+(Satokasvi!$E$28-Satokasvi!$E$7))/(1+$C$13)^DK$61</f>
        <v>159.24937843993973</v>
      </c>
      <c r="DL110" s="29">
        <f ca="1">(AL110*(CL110/1000)+(Satokasvi!$E$28-Satokasvi!$E$7))/(1+$C$13)^DL$61</f>
        <v>81.22900726594419</v>
      </c>
      <c r="DM110" s="29">
        <f ca="1">(AM110*(CM110/1000)+(Satokasvi!$E$28-Satokasvi!$E$7))/(1+$C$13)^DM$61</f>
        <v>94.402452604528222</v>
      </c>
      <c r="DN110" s="29">
        <f ca="1">(AN110*(CN110/1000)+(Satokasvi!$E$28-Satokasvi!$E$7))/(1+$C$13)^DN$61</f>
        <v>7.9113993369993478</v>
      </c>
      <c r="DO110" s="29">
        <f ca="1">(AO110*(CO110/1000)+(Satokasvi!$E$28-Satokasvi!$E$7))/(1+$C$13)^DO$61</f>
        <v>122.77460951818884</v>
      </c>
      <c r="DP110" s="29">
        <f ca="1">(AP110*(CP110/1000)+(Satokasvi!$E$28-Satokasvi!$E$7))/(1+$C$13)^DP$61</f>
        <v>125.05235293605615</v>
      </c>
      <c r="DQ110" s="29">
        <f ca="1">(AQ110*(CQ110/1000)+(Satokasvi!$E$28-Satokasvi!$E$7))/(1+$C$13)^DQ$61</f>
        <v>306.675527456086</v>
      </c>
      <c r="DR110" s="29">
        <f ca="1">(AR110*(CR110/1000)+(Satokasvi!$E$28-Satokasvi!$E$7))/(1+$C$13)^DR$61</f>
        <v>215.91332557592108</v>
      </c>
      <c r="DS110" s="29">
        <f ca="1">(AS110*(CS110/1000)+(Satokasvi!$E$28-Satokasvi!$E$7))/(1+$C$13)^DS$61</f>
        <v>175.4554029032216</v>
      </c>
      <c r="DT110" s="29">
        <f ca="1">(AT110*(CT110/1000)+(Satokasvi!$E$28-Satokasvi!$E$7))/(1+$C$13)^DT$61</f>
        <v>210.7852861746494</v>
      </c>
      <c r="DU110" s="29">
        <f ca="1">(AU110*(CU110/1000)+(Satokasvi!$E$28-Satokasvi!$E$7))/(1+$C$13)^DU$61</f>
        <v>54.251736469799432</v>
      </c>
      <c r="DV110" s="29">
        <f ca="1">(AV110*(CV110/1000)+(Satokasvi!$E$28-Satokasvi!$E$7))/(1+$C$13)^DV$61</f>
        <v>319.03571911560147</v>
      </c>
      <c r="DW110" s="29">
        <f ca="1">(AW110*(CW110/1000)+(Satokasvi!$E$28-Satokasvi!$E$7))/(1+$C$13)^DW$61</f>
        <v>188.7101654873841</v>
      </c>
      <c r="DX110" s="29">
        <f ca="1">(AX110*(CX110/1000)+(Satokasvi!$E$28-Satokasvi!$E$7))/(1+$C$13)^DX$61</f>
        <v>106.02426111291611</v>
      </c>
      <c r="DY110" s="29">
        <f ca="1">(AY110*(CY110/1000)+(Satokasvi!$E$28-Satokasvi!$E$7))/(1+$C$13)^DY$61</f>
        <v>134.60348429934521</v>
      </c>
      <c r="DZ110" s="29">
        <f ca="1">(AZ110*(CZ110/1000)+(Satokasvi!$E$28-Satokasvi!$E$7))/(1+$C$13)^DZ$61</f>
        <v>118.88797909529232</v>
      </c>
      <c r="EB110" s="29">
        <f ca="1">IF(C$11="x",Toimenpiteet!$E$115,BB110*(CB110/1000)+(Satokasvi!$E$28-Satokasvi!$E$7)+IF(C$8="x",Toimenpiteet!$E$29,0)+IF(C$9="x",Toimenpiteet!$E$60,0)+IF(C$10="x",Toimenpiteet!$E$88,0))/(1+$C$13)^EB$61</f>
        <v>403.0785589946546</v>
      </c>
      <c r="EC110" s="29">
        <f ca="1">IF(D$11="x",Toimenpiteet!$E$115,BC110*(CC110/1000)+(Satokasvi!$E$28-Satokasvi!$E$7)+IF(D$8="x",Toimenpiteet!$E$29,0)+IF(D$9="x",Toimenpiteet!$E$60,0)+IF(D$10="x",Toimenpiteet!$E$88,0))/(1+$C$13)^EC$61</f>
        <v>221.05038067416177</v>
      </c>
      <c r="ED110" s="29">
        <f ca="1">IF(E$11="x",Toimenpiteet!$E$115,BD110*(CD110/1000)+(Satokasvi!$E$28-Satokasvi!$E$7)+IF(E$8="x",Toimenpiteet!$E$29,0)+IF(E$9="x",Toimenpiteet!$E$60,0)+IF(E$10="x",Toimenpiteet!$E$88,0))/(1+$C$13)^ED$61</f>
        <v>528.49473384147905</v>
      </c>
      <c r="EE110" s="29">
        <f ca="1">IF(F$11="x",Toimenpiteet!$E$115,BE110*(CE110/1000)+(Satokasvi!$E$28-Satokasvi!$E$7)+IF(F$8="x",Toimenpiteet!$E$29,0)+IF(F$9="x",Toimenpiteet!$E$60,0)+IF(F$10="x",Toimenpiteet!$E$88,0))/(1+$C$13)^EE$61</f>
        <v>145.88166853599179</v>
      </c>
      <c r="EF110" s="29">
        <f ca="1">IF(G$11="x",Toimenpiteet!$E$115,BF110*(CF110/1000)+(Satokasvi!$E$28-Satokasvi!$E$7)+IF(G$8="x",Toimenpiteet!$E$29,0)+IF(G$9="x",Toimenpiteet!$E$60,0)+IF(G$10="x",Toimenpiteet!$E$88,0))/(1+$C$13)^EF$61</f>
        <v>51.072174177776574</v>
      </c>
      <c r="EG110" s="29">
        <f ca="1">IF(H$11="x",Toimenpiteet!$E$115,BG110*(CG110/1000)+(Satokasvi!$E$28-Satokasvi!$E$7)+IF(H$8="x",Toimenpiteet!$E$29,0)+IF(H$9="x",Toimenpiteet!$E$60,0)+IF(H$10="x",Toimenpiteet!$E$88,0))/(1+$C$13)^EG$61</f>
        <v>176.45848111891578</v>
      </c>
      <c r="EH110" s="29">
        <f ca="1">IF(I$11="x",Toimenpiteet!$E$115,BH110*(CH110/1000)+(Satokasvi!$E$28-Satokasvi!$E$7)+IF(I$8="x",Toimenpiteet!$E$29,0)+IF(I$9="x",Toimenpiteet!$E$60,0)+IF(I$10="x",Toimenpiteet!$E$88,0))/(1+$C$13)^EH$61</f>
        <v>-185.30355543515032</v>
      </c>
      <c r="EI110" s="29">
        <f ca="1">IF(J$11="x",Toimenpiteet!$E$115,BI110*(CI110/1000)+(Satokasvi!$E$28-Satokasvi!$E$7)+IF(J$8="x",Toimenpiteet!$E$29,0)+IF(J$9="x",Toimenpiteet!$E$60,0)+IF(J$10="x",Toimenpiteet!$E$88,0))/(1+$C$13)^EI$61</f>
        <v>419.5881823736317</v>
      </c>
      <c r="EJ110" s="29">
        <f ca="1">IF(K$11="x",Toimenpiteet!$E$115,BJ110*(CJ110/1000)+(Satokasvi!$E$28-Satokasvi!$E$7)+IF(K$8="x",Toimenpiteet!$E$29,0)+IF(K$9="x",Toimenpiteet!$E$60,0)+IF(K$10="x",Toimenpiteet!$E$88,0))/(1+$C$13)^EJ$61</f>
        <v>243.45015122869398</v>
      </c>
      <c r="EK110" s="29">
        <f ca="1">IF(L$11="x",Toimenpiteet!$E$115,BK110*(CK110/1000)+(Satokasvi!$E$28-Satokasvi!$E$7)+IF(L$8="x",Toimenpiteet!$E$29,0)+IF(L$9="x",Toimenpiteet!$E$60,0)+IF(L$10="x",Toimenpiteet!$E$88,0))/(1+$C$13)^EK$61</f>
        <v>149.26769513103474</v>
      </c>
      <c r="EL110" s="29">
        <f ca="1">IF(M$11="x",Toimenpiteet!$E$115,BL110*(CL110/1000)+(Satokasvi!$E$28-Satokasvi!$E$7)+IF(M$8="x",Toimenpiteet!$E$29,0)+IF(M$9="x",Toimenpiteet!$E$60,0)+IF(M$10="x",Toimenpiteet!$E$88,0))/(1+$C$13)^EL$61</f>
        <v>90.235796328748236</v>
      </c>
      <c r="EM110" s="29">
        <f ca="1">IF(N$11="x",Toimenpiteet!$E$115,BM110*(CM110/1000)+(Satokasvi!$E$28-Satokasvi!$E$7)+IF(N$8="x",Toimenpiteet!$E$29,0)+IF(N$9="x",Toimenpiteet!$E$60,0)+IF(N$10="x",Toimenpiteet!$E$88,0))/(1+$C$13)^EM$61</f>
        <v>99.187484490764945</v>
      </c>
      <c r="EN110" s="29">
        <f ca="1">IF(O$11="x",Toimenpiteet!$E$115,BN110*(CN110/1000)+(Satokasvi!$E$28-Satokasvi!$E$7)+IF(O$8="x",Toimenpiteet!$E$29,0)+IF(O$9="x",Toimenpiteet!$E$60,0)+IF(O$10="x",Toimenpiteet!$E$88,0))/(1+$C$13)^EN$61</f>
        <v>33.8943872226994</v>
      </c>
      <c r="EO110" s="29">
        <f ca="1">IF(P$11="x",Toimenpiteet!$E$115,BO110*(CO110/1000)+(Satokasvi!$E$28-Satokasvi!$E$7)+IF(P$8="x",Toimenpiteet!$E$29,0)+IF(P$9="x",Toimenpiteet!$E$60,0)+IF(P$10="x",Toimenpiteet!$E$88,0))/(1+$C$13)^EO$61</f>
        <v>118.67495205835964</v>
      </c>
      <c r="EP110" s="29">
        <f ca="1">IF(Q$11="x",Toimenpiteet!$E$115,BP110*(CP110/1000)+(Satokasvi!$E$28-Satokasvi!$E$7)+IF(Q$8="x",Toimenpiteet!$E$29,0)+IF(Q$9="x",Toimenpiteet!$E$60,0)+IF(Q$10="x",Toimenpiteet!$E$88,0))/(1+$C$13)^EP$61</f>
        <v>119.5805794714494</v>
      </c>
      <c r="EQ110" s="29">
        <f ca="1">IF(R$11="x",Toimenpiteet!$E$115,BQ110*(CQ110/1000)+(Satokasvi!$E$28-Satokasvi!$E$7)+IF(R$8="x",Toimenpiteet!$E$29,0)+IF(R$9="x",Toimenpiteet!$E$60,0)+IF(R$10="x",Toimenpiteet!$E$88,0))/(1+$C$13)^EQ$61</f>
        <v>254.15748273357656</v>
      </c>
      <c r="ER110" s="29">
        <f ca="1">IF(S$11="x",Toimenpiteet!$E$115,BR110*(CR110/1000)+(Satokasvi!$E$28-Satokasvi!$E$7)+IF(S$8="x",Toimenpiteet!$E$29,0)+IF(S$9="x",Toimenpiteet!$E$60,0)+IF(S$10="x",Toimenpiteet!$E$88,0))/(1+$C$13)^ER$61</f>
        <v>185.77519242626505</v>
      </c>
      <c r="ES110" s="29">
        <f ca="1">IF(T$11="x",Toimenpiteet!$E$115,BS110*(CS110/1000)+(Satokasvi!$E$28-Satokasvi!$E$7)+IF(T$8="x",Toimenpiteet!$E$29,0)+IF(T$9="x",Toimenpiteet!$E$60,0)+IF(T$10="x",Toimenpiteet!$E$88,0))/(1+$C$13)^ES$61</f>
        <v>154.90138780376103</v>
      </c>
      <c r="ET110" s="29">
        <f ca="1">IF(U$11="x",Toimenpiteet!$E$115,BT110*(CT110/1000)+(Satokasvi!$E$28-Satokasvi!$E$7)+IF(U$8="x",Toimenpiteet!$E$29,0)+IF(U$9="x",Toimenpiteet!$E$60,0)+IF(U$10="x",Toimenpiteet!$E$88,0))/(1+$C$13)^ET$61</f>
        <v>180.52575987898004</v>
      </c>
      <c r="EU110" s="29">
        <f ca="1">IF(V$11="x",Toimenpiteet!$E$115,BU110*(CU110/1000)+(Satokasvi!$E$28-Satokasvi!$E$7)+IF(V$8="x",Toimenpiteet!$E$29,0)+IF(V$9="x",Toimenpiteet!$E$60,0)+IF(V$10="x",Toimenpiteet!$E$88,0))/(1+$C$13)^EU$61</f>
        <v>63.193990737324924</v>
      </c>
      <c r="EV110" s="29">
        <f ca="1">IF(W$11="x",Toimenpiteet!$E$115,BV110*(CV110/1000)+(Satokasvi!$E$28-Satokasvi!$E$7)+IF(W$8="x",Toimenpiteet!$E$29,0)+IF(W$9="x",Toimenpiteet!$E$60,0)+IF(W$10="x",Toimenpiteet!$E$88,0))/(1+$C$13)^EV$61</f>
        <v>259.84793897235437</v>
      </c>
      <c r="EW110" s="29">
        <f ca="1">IF(X$11="x",Toimenpiteet!$E$115,BW110*(CW110/1000)+(Satokasvi!$E$28-Satokasvi!$E$7)+IF(X$8="x",Toimenpiteet!$E$29,0)+IF(X$9="x",Toimenpiteet!$E$60,0)+IF(X$10="x",Toimenpiteet!$E$88,0))/(1+$C$13)^EW$61</f>
        <v>162.08557365848804</v>
      </c>
      <c r="EX110" s="29">
        <f ca="1">IF(Y$11="x",Toimenpiteet!$E$115,BX110*(CX110/1000)+(Satokasvi!$E$28-Satokasvi!$E$7)+IF(Y$8="x",Toimenpiteet!$E$29,0)+IF(Y$9="x",Toimenpiteet!$E$60,0)+IF(Y$10="x",Toimenpiteet!$E$88,0))/(1+$C$13)^EX$61</f>
        <v>99.843025339878523</v>
      </c>
      <c r="EY110" s="29">
        <f ca="1">IF(Z$11="x",Toimenpiteet!$E$115,BY110*(CY110/1000)+(Satokasvi!$E$28-Satokasvi!$E$7)+IF(Z$8="x",Toimenpiteet!$E$29,0)+IF(Z$9="x",Toimenpiteet!$E$60,0)+IF(Z$10="x",Toimenpiteet!$E$88,0))/(1+$C$13)^EY$61</f>
        <v>120.53345432369092</v>
      </c>
      <c r="EZ110" s="29">
        <f ca="1">IF(AA$11="x",Toimenpiteet!$E$115,BZ110*(CZ110/1000)+(Satokasvi!$E$28-Satokasvi!$E$7)+IF(AA$8="x",Toimenpiteet!$E$29,0)+IF(AA$9="x",Toimenpiteet!$E$60,0)+IF(AA$10="x",Toimenpiteet!$E$88,0))/(1+$C$13)^EZ$61</f>
        <v>108.23312573425733</v>
      </c>
      <c r="FA110" s="29"/>
      <c r="FB110" s="29">
        <f t="shared" ca="1" si="48"/>
        <v>510.62663267121263</v>
      </c>
      <c r="FC110" s="29">
        <f t="shared" ca="1" si="49"/>
        <v>767.36351939851693</v>
      </c>
      <c r="FD110" s="29">
        <f t="shared" ca="1" si="50"/>
        <v>1439.6303083403363</v>
      </c>
      <c r="FE110" s="29">
        <f t="shared" ca="1" si="51"/>
        <v>1589.552106010965</v>
      </c>
      <c r="FF110" s="29">
        <f t="shared" ca="1" si="52"/>
        <v>1610.4916071764185</v>
      </c>
      <c r="FG110" s="29">
        <f t="shared" ca="1" si="53"/>
        <v>1801.0759784056222</v>
      </c>
      <c r="FH110" s="29">
        <f t="shared" ca="1" si="54"/>
        <v>1507.5499428106714</v>
      </c>
      <c r="FI110" s="29">
        <f t="shared" ca="1" si="55"/>
        <v>2027.0479098054361</v>
      </c>
      <c r="FJ110" s="29">
        <f t="shared" ca="1" si="56"/>
        <v>2311.4510782992293</v>
      </c>
      <c r="FK110" s="29">
        <f t="shared" ca="1" si="57"/>
        <v>2470.7004567391691</v>
      </c>
      <c r="FL110" s="29">
        <f t="shared" ca="1" si="58"/>
        <v>2551.9294640051135</v>
      </c>
      <c r="FM110" s="29">
        <f t="shared" ca="1" si="59"/>
        <v>2646.3319166096417</v>
      </c>
      <c r="FN110" s="29">
        <f t="shared" ca="1" si="60"/>
        <v>2654.2433159466409</v>
      </c>
      <c r="FO110" s="29">
        <f t="shared" ca="1" si="61"/>
        <v>2777.0179254648297</v>
      </c>
      <c r="FP110" s="29">
        <f t="shared" ca="1" si="62"/>
        <v>2902.0702784008859</v>
      </c>
      <c r="FQ110" s="29">
        <f t="shared" ca="1" si="63"/>
        <v>3208.7458058569719</v>
      </c>
      <c r="FR110" s="29">
        <f t="shared" ca="1" si="64"/>
        <v>3424.659131432893</v>
      </c>
      <c r="FS110" s="29">
        <f t="shared" ca="1" si="65"/>
        <v>3600.1145343361145</v>
      </c>
      <c r="FT110" s="29">
        <f t="shared" ca="1" si="66"/>
        <v>3810.8998205107637</v>
      </c>
      <c r="FU110" s="29">
        <f t="shared" ca="1" si="67"/>
        <v>3865.1515569805633</v>
      </c>
      <c r="FV110" s="29">
        <f t="shared" ca="1" si="68"/>
        <v>4184.1872760961651</v>
      </c>
      <c r="FW110" s="29">
        <f t="shared" ca="1" si="69"/>
        <v>4372.8974415835492</v>
      </c>
      <c r="FX110" s="29">
        <f t="shared" ca="1" si="70"/>
        <v>4478.9217026964652</v>
      </c>
      <c r="FY110" s="29">
        <f t="shared" ca="1" si="71"/>
        <v>4613.5251869958101</v>
      </c>
      <c r="FZ110" s="29">
        <f t="shared" ca="1" si="72"/>
        <v>4732.4131660911025</v>
      </c>
      <c r="GA110" s="29"/>
      <c r="GB110" s="29">
        <f t="shared" ca="1" si="73"/>
        <v>403.0785589946546</v>
      </c>
      <c r="GC110" s="29">
        <f t="shared" ca="1" si="74"/>
        <v>624.12893966881643</v>
      </c>
      <c r="GD110" s="29">
        <f t="shared" ca="1" si="23"/>
        <v>1152.6236735102955</v>
      </c>
      <c r="GE110" s="29">
        <f t="shared" ca="1" si="24"/>
        <v>1298.5053420462873</v>
      </c>
      <c r="GF110" s="29">
        <f t="shared" ca="1" si="25"/>
        <v>1349.5775162240639</v>
      </c>
      <c r="GG110" s="29">
        <f t="shared" ca="1" si="26"/>
        <v>1526.0359973429797</v>
      </c>
      <c r="GH110" s="29">
        <f t="shared" ca="1" si="27"/>
        <v>1340.7324419078295</v>
      </c>
      <c r="GI110" s="29">
        <f t="shared" ca="1" si="28"/>
        <v>1760.3206242814613</v>
      </c>
      <c r="GJ110" s="29">
        <f t="shared" ca="1" si="29"/>
        <v>2003.7707755101553</v>
      </c>
      <c r="GK110" s="29">
        <f t="shared" ca="1" si="30"/>
        <v>2153.0384706411901</v>
      </c>
      <c r="GL110" s="29">
        <f t="shared" ca="1" si="31"/>
        <v>2243.2742669699383</v>
      </c>
      <c r="GM110" s="29">
        <f t="shared" ca="1" si="32"/>
        <v>2342.461751460703</v>
      </c>
      <c r="GN110" s="29">
        <f t="shared" ca="1" si="33"/>
        <v>2376.3561386834026</v>
      </c>
      <c r="GO110" s="29">
        <f t="shared" ca="1" si="34"/>
        <v>2495.0310907417625</v>
      </c>
      <c r="GP110" s="29">
        <f t="shared" ca="1" si="35"/>
        <v>2614.6116702132117</v>
      </c>
      <c r="GQ110" s="29">
        <f t="shared" ca="1" si="36"/>
        <v>2868.7691529467884</v>
      </c>
      <c r="GR110" s="29">
        <f t="shared" ca="1" si="37"/>
        <v>3054.5443453730536</v>
      </c>
      <c r="GS110" s="29">
        <f t="shared" ca="1" si="38"/>
        <v>3209.4457331768144</v>
      </c>
      <c r="GT110" s="29">
        <f t="shared" ca="1" si="39"/>
        <v>3389.9714930557943</v>
      </c>
      <c r="GU110" s="29">
        <f t="shared" ca="1" si="40"/>
        <v>3453.1654837931192</v>
      </c>
      <c r="GV110" s="29">
        <f t="shared" ca="1" si="41"/>
        <v>3713.0134227654735</v>
      </c>
      <c r="GW110" s="29">
        <f t="shared" ca="1" si="42"/>
        <v>3875.0989964239616</v>
      </c>
      <c r="GX110" s="29">
        <f t="shared" ca="1" si="43"/>
        <v>3974.9420217638399</v>
      </c>
      <c r="GY110" s="29">
        <f t="shared" ca="1" si="44"/>
        <v>4095.4754760875308</v>
      </c>
      <c r="GZ110" s="29">
        <f t="shared" ca="1" si="45"/>
        <v>4203.7086018217879</v>
      </c>
      <c r="HA110" s="29"/>
      <c r="HB110" s="29">
        <f t="shared" ca="1" si="76"/>
        <v>2470.7004567391691</v>
      </c>
      <c r="HC110" s="29">
        <f t="shared" ca="1" si="75"/>
        <v>2153.0384706411901</v>
      </c>
      <c r="HD110" s="5"/>
      <c r="HE110" s="29">
        <f>HE100+($BI$6-$BI$5)/9</f>
        <v>-0.16666666666666669</v>
      </c>
      <c r="HF110" s="29">
        <f>$HF$67</f>
        <v>-0.1</v>
      </c>
      <c r="HG110" s="14">
        <f>IF(C$11="x",0,Satokasvi!$H$6*(1+$HE110)*(1+_xlfn.XLOOKUP($HF110,$HF$67:$HF$76,HG$67:HG$76)))</f>
        <v>2887.5</v>
      </c>
      <c r="HH110" s="27">
        <f>IF(D$11="x",0,Satokasvi!$H$6*(1+$HE110)*(1+_xlfn.XLOOKUP($HF110,$HF$67:$HF$76,HH$67:HH$76)))</f>
        <v>2858.333333333333</v>
      </c>
      <c r="HI110" s="27">
        <f>IF(E$11="x",0,Satokasvi!$H$6*(1+$HE110)*(1+_xlfn.XLOOKUP($HF110,$HF$67:$HF$76,HI$67:HI$76)))</f>
        <v>2829.1666666666665</v>
      </c>
      <c r="HJ110" s="27">
        <f>IF(F$11="x",0,Satokasvi!$H$6*(1+$HE110)*(1+_xlfn.XLOOKUP($HF110,$HF$67:$HF$76,HJ$67:HJ$76)))</f>
        <v>2799.9999999999995</v>
      </c>
      <c r="HK110" s="27">
        <f>IF(G$11="x",0,Satokasvi!$H$6*(1+$HE110)*(1+_xlfn.XLOOKUP($HF110,$HF$67:$HF$76,HK$67:HK$76)))</f>
        <v>2770.833333333333</v>
      </c>
      <c r="HL110" s="27">
        <f>IF(H$11="x",0,Satokasvi!$H$6*(1+$HE110)*(1+_xlfn.XLOOKUP($HF110,$HF$67:$HF$76,HL$67:HL$76)))</f>
        <v>2741.6666666666665</v>
      </c>
      <c r="HM110" s="27">
        <f>IF(I$11="x",0,Satokasvi!$H$6*(1+$HE110)*(1+_xlfn.XLOOKUP($HF110,$HF$67:$HF$76,HM$67:HM$76)))</f>
        <v>2712.4999999999995</v>
      </c>
      <c r="HN110" s="27">
        <f>IF(J$11="x",0,Satokasvi!$H$6*(1+$HE110)*(1+_xlfn.XLOOKUP($HF110,$HF$67:$HF$76,HN$67:HN$76)))</f>
        <v>2683.3333333333335</v>
      </c>
      <c r="HO110" s="27">
        <f>IF(K$11="x",0,Satokasvi!$H$6*(1+$HE110)*(1+_xlfn.XLOOKUP($HF110,$HF$67:$HF$76,HO$67:HO$76)))</f>
        <v>2654.1666666666665</v>
      </c>
      <c r="HP110" s="27">
        <f>IF(L$11="x",0,Satokasvi!$H$6*(1+$HE110)*(1+_xlfn.XLOOKUP($HF110,$HF$67:$HF$76,HP$67:HP$76)))</f>
        <v>2625</v>
      </c>
      <c r="HQ110" s="27">
        <f>IF(M$11="x",0,Satokasvi!$H$6*(1+$HE110)*(1+_xlfn.XLOOKUP($HF110,$HF$67:$HF$76,HQ$67:HQ$76)))</f>
        <v>2625</v>
      </c>
      <c r="HR110" s="27">
        <f>IF(N$11="x",0,Satokasvi!$H$6*(1+$HE110)*(1+_xlfn.XLOOKUP($HF110,$HF$67:$HF$76,HR$67:HR$76)))</f>
        <v>2625</v>
      </c>
      <c r="HS110" s="27">
        <f>IF(O$11="x",0,Satokasvi!$H$6*(1+$HE110)*(1+_xlfn.XLOOKUP($HF110,$HF$67:$HF$76,HS$67:HS$76)))</f>
        <v>2625</v>
      </c>
      <c r="HT110" s="27">
        <f>IF(P$11="x",0,Satokasvi!$H$6*(1+$HE110)*(1+_xlfn.XLOOKUP($HF110,$HF$67:$HF$76,HT$67:HT$76)))</f>
        <v>2625</v>
      </c>
      <c r="HU110" s="27">
        <f>IF(Q$11="x",0,Satokasvi!$H$6*(1+$HE110)*(1+_xlfn.XLOOKUP($HF110,$HF$67:$HF$76,HU$67:HU$76)))</f>
        <v>2625</v>
      </c>
      <c r="HV110" s="27">
        <f>IF(R$11="x",0,Satokasvi!$H$6*(1+$HE110)*(1+_xlfn.XLOOKUP($HF110,$HF$67:$HF$76,HV$67:HV$76)))</f>
        <v>2625</v>
      </c>
      <c r="HW110" s="27">
        <f>IF(S$11="x",0,Satokasvi!$H$6*(1+$HE110)*(1+_xlfn.XLOOKUP($HF110,$HF$67:$HF$76,HW$67:HW$76)))</f>
        <v>2625</v>
      </c>
      <c r="HX110" s="27">
        <f>IF(T$11="x",0,Satokasvi!$H$6*(1+$HE110)*(1+_xlfn.XLOOKUP($HF110,$HF$67:$HF$76,HX$67:HX$76)))</f>
        <v>2625</v>
      </c>
      <c r="HY110" s="27">
        <f>IF(U$11="x",0,Satokasvi!$H$6*(1+$HE110)*(1+_xlfn.XLOOKUP($HF110,$HF$67:$HF$76,HY$67:HY$76)))</f>
        <v>2625</v>
      </c>
      <c r="HZ110" s="27">
        <f>IF(V$11="x",0,Satokasvi!$H$6*(1+$HE110)*(1+_xlfn.XLOOKUP($HF110,$HF$67:$HF$76,HZ$67:HZ$76)))</f>
        <v>2625</v>
      </c>
      <c r="IA110" s="27">
        <f>IF(W$11="x",0,Satokasvi!$H$6*(1+$HE110)*(1+_xlfn.XLOOKUP($HF110,$HF$67:$HF$76,IA$67:IA$76)))</f>
        <v>2625</v>
      </c>
      <c r="IB110" s="27">
        <f>IF(X$11="x",0,Satokasvi!$H$6*(1+$HE110)*(1+_xlfn.XLOOKUP($HF110,$HF$67:$HF$76,IB$67:IB$76)))</f>
        <v>2625</v>
      </c>
      <c r="IC110" s="27">
        <f>IF(Y$11="x",0,Satokasvi!$H$6*(1+$HE110)*(1+_xlfn.XLOOKUP($HF110,$HF$67:$HF$76,IC$67:IC$76)))</f>
        <v>2625</v>
      </c>
      <c r="ID110" s="27">
        <f>IF(Z$11="x",0,Satokasvi!$H$6*(1+$HE110)*(1+_xlfn.XLOOKUP($HF110,$HF$67:$HF$76,ID$67:ID$76)))</f>
        <v>2625</v>
      </c>
      <c r="IE110" s="27">
        <f>IF(AA$11="x",0,Satokasvi!$H$6*(1+$HE110)*(1+_xlfn.XLOOKUP($HF110,$HF$67:$HF$76,IE$67:IE$76)))</f>
        <v>2625</v>
      </c>
    </row>
    <row r="111" spans="2:239">
      <c r="B111" s="11">
        <f t="shared" ref="B111:Q126" ca="1" si="89">RAND()</f>
        <v>0.55312511633822536</v>
      </c>
      <c r="C111" s="11">
        <f t="shared" ca="1" si="89"/>
        <v>0.337546299226686</v>
      </c>
      <c r="D111" s="11">
        <f t="shared" ca="1" si="89"/>
        <v>0.12752422835396504</v>
      </c>
      <c r="E111" s="11">
        <f t="shared" ca="1" si="89"/>
        <v>0.52805896653948581</v>
      </c>
      <c r="F111" s="11">
        <f t="shared" ca="1" si="89"/>
        <v>0.22274972376729296</v>
      </c>
      <c r="G111" s="11">
        <f t="shared" ca="1" si="89"/>
        <v>0.54853174291247164</v>
      </c>
      <c r="H111" s="11">
        <f t="shared" ca="1" si="89"/>
        <v>0.13906815124577343</v>
      </c>
      <c r="I111" s="11">
        <f t="shared" ca="1" si="89"/>
        <v>0.45160374745432297</v>
      </c>
      <c r="J111" s="11">
        <f t="shared" ca="1" si="89"/>
        <v>0.9164898073468114</v>
      </c>
      <c r="K111" s="11">
        <f t="shared" ca="1" si="89"/>
        <v>0.69275535749467199</v>
      </c>
      <c r="L111" s="11">
        <f t="shared" ca="1" si="89"/>
        <v>0.72833110264573342</v>
      </c>
      <c r="M111" s="11">
        <f t="shared" ca="1" si="89"/>
        <v>0.46303394429774314</v>
      </c>
      <c r="N111" s="11">
        <f t="shared" ca="1" si="89"/>
        <v>0.72122336339987569</v>
      </c>
      <c r="O111" s="11">
        <f t="shared" ca="1" si="89"/>
        <v>0.50108575592141846</v>
      </c>
      <c r="P111" s="11">
        <f t="shared" ca="1" si="89"/>
        <v>0.25645351890038204</v>
      </c>
      <c r="Q111" s="11">
        <f t="shared" ca="1" si="89"/>
        <v>0.62318313465969888</v>
      </c>
      <c r="R111" s="11">
        <f t="shared" ca="1" si="88"/>
        <v>0.44643124788716926</v>
      </c>
      <c r="S111" s="11">
        <f t="shared" ca="1" si="88"/>
        <v>9.6351011655656627E-2</v>
      </c>
      <c r="T111" s="11">
        <f t="shared" ca="1" si="87"/>
        <v>4.7750362059826967E-2</v>
      </c>
      <c r="U111" s="11">
        <f t="shared" ca="1" si="87"/>
        <v>0.23184124718127841</v>
      </c>
      <c r="V111" s="11">
        <f t="shared" ca="1" si="87"/>
        <v>0.27617863470159443</v>
      </c>
      <c r="W111" s="11">
        <f t="shared" ca="1" si="87"/>
        <v>0.32845981147967007</v>
      </c>
      <c r="X111" s="11">
        <f t="shared" ca="1" si="87"/>
        <v>2.2850099741050567E-2</v>
      </c>
      <c r="Y111" s="11">
        <f t="shared" ca="1" si="87"/>
        <v>0.10134835713249091</v>
      </c>
      <c r="Z111" s="11">
        <f t="shared" ca="1" si="87"/>
        <v>0.27837483935836171</v>
      </c>
      <c r="AB111" s="5">
        <f ca="1">_xlfn.NORM.INV(B111,Satokasvi!$H$8,Satokasvi!$I$8)*_xlfn.BINOM.INV(1,(1-Satokasvi!$H$15),B111)</f>
        <v>3533.3902367134083</v>
      </c>
      <c r="AC111" s="5">
        <f ca="1">_xlfn.NORM.INV(C111,Satokasvi!$H$8,Satokasvi!$I$8)*_xlfn.BINOM.INV(1,(1-Satokasvi!$H$15),C111)</f>
        <v>3395.2077405283926</v>
      </c>
      <c r="AD111" s="5">
        <f ca="1">_xlfn.NORM.INV(D111,Satokasvi!$H$8,Satokasvi!$I$8)*_xlfn.BINOM.INV(1,(1-Satokasvi!$H$15),D111)</f>
        <v>3215.4568734360228</v>
      </c>
      <c r="AE111" s="5">
        <f ca="1">_xlfn.NORM.INV(E111,Satokasvi!$H$8,Satokasvi!$I$8)*_xlfn.BINOM.INV(1,(1-Satokasvi!$H$15),E111)</f>
        <v>3517.5978717220801</v>
      </c>
      <c r="AF111" s="5">
        <f ca="1">_xlfn.NORM.INV(F111,Satokasvi!$H$8,Satokasvi!$I$8)*_xlfn.BINOM.INV(1,(1-Satokasvi!$H$15),F111)</f>
        <v>3309.2651123416426</v>
      </c>
      <c r="AG111" s="5">
        <f ca="1">_xlfn.NORM.INV(G111,Satokasvi!$H$8,Satokasvi!$I$8)*_xlfn.BINOM.INV(1,(1-Satokasvi!$H$15),G111)</f>
        <v>3530.4881637387543</v>
      </c>
      <c r="AH111" s="5">
        <f ca="1">_xlfn.NORM.INV(H111,Satokasvi!$H$8,Satokasvi!$I$8)*_xlfn.BINOM.INV(1,(1-Satokasvi!$H$15),H111)</f>
        <v>3228.8711273575013</v>
      </c>
      <c r="AI111" s="5">
        <f ca="1">_xlfn.NORM.INV(I111,Satokasvi!$H$8,Satokasvi!$I$8)*_xlfn.BINOM.INV(1,(1-Satokasvi!$H$15),I111)</f>
        <v>3469.5973742078495</v>
      </c>
      <c r="AJ111" s="5">
        <f ca="1">_xlfn.NORM.INV(J111,Satokasvi!$H$8,Satokasvi!$I$8)*_xlfn.BINOM.INV(1,(1-Satokasvi!$H$15),J111)</f>
        <v>3845.4603653397271</v>
      </c>
      <c r="AK111" s="5">
        <f ca="1">_xlfn.NORM.INV(K111,Satokasvi!$H$8,Satokasvi!$I$8)*_xlfn.BINOM.INV(1,(1-Satokasvi!$H$15),K111)</f>
        <v>3625.9189257465191</v>
      </c>
      <c r="AL111" s="5">
        <f ca="1">_xlfn.NORM.INV(L111,Satokasvi!$H$8,Satokasvi!$I$8)*_xlfn.BINOM.INV(1,(1-Satokasvi!$H$15),L111)</f>
        <v>3651.9433420751943</v>
      </c>
      <c r="AM111" s="5">
        <f ca="1">_xlfn.NORM.INV(M111,Satokasvi!$H$8,Satokasvi!$I$8)*_xlfn.BINOM.INV(1,(1-Satokasvi!$H$15),M111)</f>
        <v>3476.8017111015374</v>
      </c>
      <c r="AN111" s="5">
        <f ca="1">_xlfn.NORM.INV(N111,Satokasvi!$H$8,Satokasvi!$I$8)*_xlfn.BINOM.INV(1,(1-Satokasvi!$H$15),N111)</f>
        <v>3646.6198975048928</v>
      </c>
      <c r="AO111" s="5">
        <f ca="1">_xlfn.NORM.INV(O111,Satokasvi!$H$8,Satokasvi!$I$8)*_xlfn.BINOM.INV(1,(1-Satokasvi!$H$15),O111)</f>
        <v>3500.6803974629493</v>
      </c>
      <c r="AP111" s="5">
        <f ca="1">_xlfn.NORM.INV(P111,Satokasvi!$H$8,Satokasvi!$I$8)*_xlfn.BINOM.INV(1,(1-Satokasvi!$H$15),P111)</f>
        <v>3336.4205334904336</v>
      </c>
      <c r="AQ111" s="5">
        <f ca="1">_xlfn.NORM.INV(Q111,Satokasvi!$H$8,Satokasvi!$I$8)*_xlfn.BINOM.INV(1,(1-Satokasvi!$H$15),Q111)</f>
        <v>3578.4629069588327</v>
      </c>
      <c r="AR111" s="5">
        <f ca="1">_xlfn.NORM.INV(R111,Satokasvi!$H$8,Satokasvi!$I$8)*_xlfn.BINOM.INV(1,(1-Satokasvi!$H$15),R111)</f>
        <v>3466.3292440014302</v>
      </c>
      <c r="AS111" s="5">
        <f ca="1">_xlfn.NORM.INV(S111,Satokasvi!$H$8,Satokasvi!$I$8)*_xlfn.BINOM.INV(1,(1-Satokasvi!$H$15),S111)</f>
        <v>3174.3431680327635</v>
      </c>
      <c r="AT111" s="5">
        <f ca="1">_xlfn.NORM.INV(T111,Satokasvi!$H$8,Satokasvi!$I$8)*_xlfn.BINOM.INV(1,(1-Satokasvi!$H$15),T111)</f>
        <v>0</v>
      </c>
      <c r="AU111" s="5">
        <f ca="1">_xlfn.NORM.INV(U111,Satokasvi!$H$8,Satokasvi!$I$8)*_xlfn.BINOM.INV(1,(1-Satokasvi!$H$15),U111)</f>
        <v>3316.8008496029306</v>
      </c>
      <c r="AV111" s="5">
        <f ca="1">_xlfn.NORM.INV(V111,Satokasvi!$H$8,Satokasvi!$I$8)*_xlfn.BINOM.INV(1,(1-Satokasvi!$H$15),V111)</f>
        <v>3351.4421184227476</v>
      </c>
      <c r="AW111" s="5">
        <f ca="1">_xlfn.NORM.INV(W111,Satokasvi!$H$8,Satokasvi!$I$8)*_xlfn.BINOM.INV(1,(1-Satokasvi!$H$15),W111)</f>
        <v>3388.9574802106708</v>
      </c>
      <c r="AX111" s="5">
        <f ca="1">_xlfn.NORM.INV(X111,Satokasvi!$H$8,Satokasvi!$I$8)*_xlfn.BINOM.INV(1,(1-Satokasvi!$H$15),X111)</f>
        <v>0</v>
      </c>
      <c r="AY111" s="5">
        <f ca="1">_xlfn.NORM.INV(Y111,Satokasvi!$H$8,Satokasvi!$I$8)*_xlfn.BINOM.INV(1,(1-Satokasvi!$H$15),Y111)</f>
        <v>3181.5234876625191</v>
      </c>
      <c r="AZ111" s="5">
        <f ca="1">_xlfn.NORM.INV(Z111,Satokasvi!$H$8,Satokasvi!$I$8)*_xlfn.BINOM.INV(1,(1-Satokasvi!$H$15),Z111)</f>
        <v>3353.0809594067805</v>
      </c>
      <c r="BB111" s="5">
        <f ca="1">IF(C$11="x",0,_xlfn.NORM.INV(B111,Satokasvi!$H$8,Satokasvi!$I$8)*IF(C$8="x",(1+Toimenpiteet!$C$7),1)*IF(C$9="x",(1+Toimenpiteet!$C$34),1)*(1+C$30)*_xlfn.BINOM.INV(1,(1-(Satokasvi!$H$15*(1+C$41))),B111))</f>
        <v>2561.8492572266891</v>
      </c>
      <c r="BC111" s="5">
        <f ca="1">IF(D$11="x",0,_xlfn.NORM.INV(C111,Satokasvi!$H$8,Satokasvi!$I$8)*IF(D$8="x",(1+Toimenpiteet!$C$7),1)*IF(D$9="x",(1+Toimenpiteet!$C$34),1)*(1+D$30)*_xlfn.BINOM.INV(1,(1-(Satokasvi!$H$15*(1+D$41))),C111))</f>
        <v>2478.7732672049688</v>
      </c>
      <c r="BD111" s="5">
        <f ca="1">IF(E$11="x",0,_xlfn.NORM.INV(D111,Satokasvi!$H$8,Satokasvi!$I$8)*IF(E$8="x",(1+Toimenpiteet!$C$7),1)*IF(E$9="x",(1+Toimenpiteet!$C$34),1)*(1+E$30)*_xlfn.BINOM.INV(1,(1-(Satokasvi!$H$15*(1+E$41))),D111))</f>
        <v>2363.7466568002892</v>
      </c>
      <c r="BE111" s="5">
        <f ca="1">IF(F$11="x",0,_xlfn.NORM.INV(E111,Satokasvi!$H$8,Satokasvi!$I$8)*IF(F$8="x",(1+Toimenpiteet!$C$7),1)*IF(F$9="x",(1+Toimenpiteet!$C$34),1)*(1+F$30)*_xlfn.BINOM.INV(1,(1-(Satokasvi!$H$15*(1+F$41))),E111))</f>
        <v>2603.5852407338148</v>
      </c>
      <c r="BF111" s="5">
        <f ca="1">IF(G$11="x",0,_xlfn.NORM.INV(F111,Satokasvi!$H$8,Satokasvi!$I$8)*IF(G$8="x",(1+Toimenpiteet!$C$7),1)*IF(G$9="x",(1+Toimenpiteet!$C$34),1)*(1+G$30)*_xlfn.BINOM.INV(1,(1-(Satokasvi!$H$15*(1+G$41))),F111))</f>
        <v>2466.0643617169922</v>
      </c>
      <c r="BG111" s="5">
        <f ca="1">IF(H$11="x",0,_xlfn.NORM.INV(G111,Satokasvi!$H$8,Satokasvi!$I$8)*IF(H$8="x",(1+Toimenpiteet!$C$7),1)*IF(H$9="x",(1+Toimenpiteet!$C$34),1)*(1+H$30)*_xlfn.BINOM.INV(1,(1-(Satokasvi!$H$15*(1+H$41))),G111))</f>
        <v>2630.9197796181197</v>
      </c>
      <c r="BH111" s="5">
        <f ca="1">IF(I$11="x",0,_xlfn.NORM.INV(H111,Satokasvi!$H$8,Satokasvi!$I$8)*IF(I$8="x",(1+Toimenpiteet!$C$7),1)*IF(I$9="x",(1+Toimenpiteet!$C$34),1)*(1+I$30)*_xlfn.BINOM.INV(1,(1-(Satokasvi!$H$15*(1+I$41))),H111))</f>
        <v>2406.15476410681</v>
      </c>
      <c r="BI111" s="5">
        <f ca="1">IF(J$11="x",0,_xlfn.NORM.INV(I111,Satokasvi!$H$8,Satokasvi!$I$8)*IF(J$8="x",(1+Toimenpiteet!$C$7),1)*IF(J$9="x",(1+Toimenpiteet!$C$34),1)*(1+J$30)*_xlfn.BINOM.INV(1,(1-(Satokasvi!$H$15*(1+J$41))),I111))</f>
        <v>2585.5439632596895</v>
      </c>
      <c r="BJ111" s="5">
        <f ca="1">IF(K$11="x",0,_xlfn.NORM.INV(J111,Satokasvi!$H$8,Satokasvi!$I$8)*IF(K$8="x",(1+Toimenpiteet!$C$7),1)*IF(K$9="x",(1+Toimenpiteet!$C$34),1)*(1+K$30)*_xlfn.BINOM.INV(1,(1-(Satokasvi!$H$15*(1+K$41))),J111))</f>
        <v>2865.6370642511642</v>
      </c>
      <c r="BK111" s="5">
        <f ca="1">IF(L$11="x",0,_xlfn.NORM.INV(K111,Satokasvi!$H$8,Satokasvi!$I$8)*IF(L$8="x",(1+Toimenpiteet!$C$7),1)*IF(L$9="x",(1+Toimenpiteet!$C$34),1)*(1+L$30)*_xlfn.BINOM.INV(1,(1-(Satokasvi!$H$15*(1+L$41))),K111))</f>
        <v>2702.0347834663057</v>
      </c>
      <c r="BL111" s="5">
        <f ca="1">IF(M$11="x",0,_xlfn.NORM.INV(L111,Satokasvi!$H$8,Satokasvi!$I$8)*IF(M$8="x",(1+Toimenpiteet!$C$7),1)*IF(M$9="x",(1+Toimenpiteet!$C$34),1)*(1+M$30)*_xlfn.BINOM.INV(1,(1-(Satokasvi!$H$15*(1+M$41))),L111))</f>
        <v>2721.4281785144349</v>
      </c>
      <c r="BM111" s="5">
        <f ca="1">IF(N$11="x",0,_xlfn.NORM.INV(M111,Satokasvi!$H$8,Satokasvi!$I$8)*IF(N$8="x",(1+Toimenpiteet!$C$7),1)*IF(N$9="x",(1+Toimenpiteet!$C$34),1)*(1+N$30)*_xlfn.BINOM.INV(1,(1-(Satokasvi!$H$15*(1+N$41))),M111))</f>
        <v>2590.9126351128657</v>
      </c>
      <c r="BN111" s="5">
        <f ca="1">IF(O$11="x",0,_xlfn.NORM.INV(N111,Satokasvi!$H$8,Satokasvi!$I$8)*IF(O$8="x",(1+Toimenpiteet!$C$7),1)*IF(O$9="x",(1+Toimenpiteet!$C$34),1)*(1+O$30)*_xlfn.BINOM.INV(1,(1-(Satokasvi!$H$15*(1+O$41))),N111))</f>
        <v>2717.461147620646</v>
      </c>
      <c r="BO111" s="5">
        <f ca="1">IF(P$11="x",0,_xlfn.NORM.INV(O111,Satokasvi!$H$8,Satokasvi!$I$8)*IF(P$8="x",(1+Toimenpiteet!$C$7),1)*IF(P$9="x",(1+Toimenpiteet!$C$34),1)*(1+P$30)*_xlfn.BINOM.INV(1,(1-(Satokasvi!$H$15*(1+P$41))),O111))</f>
        <v>2608.7070321893902</v>
      </c>
      <c r="BP111" s="5">
        <f ca="1">IF(Q$11="x",0,_xlfn.NORM.INV(P111,Satokasvi!$H$8,Satokasvi!$I$8)*IF(Q$8="x",(1+Toimenpiteet!$C$7),1)*IF(Q$9="x",(1+Toimenpiteet!$C$34),1)*(1+Q$30)*_xlfn.BINOM.INV(1,(1-(Satokasvi!$H$15*(1+Q$41))),P111))</f>
        <v>2486.3005815570714</v>
      </c>
      <c r="BQ111" s="5">
        <f ca="1">IF(R$11="x",0,_xlfn.NORM.INV(Q111,Satokasvi!$H$8,Satokasvi!$I$8)*IF(R$8="x",(1+Toimenpiteet!$C$7),1)*IF(R$9="x",(1+Toimenpiteet!$C$34),1)*(1+R$30)*_xlfn.BINOM.INV(1,(1-(Satokasvi!$H$15*(1+R$41))),Q111))</f>
        <v>2666.6705582657219</v>
      </c>
      <c r="BR111" s="5">
        <f ca="1">IF(S$11="x",0,_xlfn.NORM.INV(R111,Satokasvi!$H$8,Satokasvi!$I$8)*IF(S$8="x",(1+Toimenpiteet!$C$7),1)*IF(S$9="x",(1+Toimenpiteet!$C$34),1)*(1+S$30)*_xlfn.BINOM.INV(1,(1-(Satokasvi!$H$15*(1+S$41))),R111))</f>
        <v>2583.1085526298662</v>
      </c>
      <c r="BS111" s="5">
        <f ca="1">IF(T$11="x",0,_xlfn.NORM.INV(S111,Satokasvi!$H$8,Satokasvi!$I$8)*IF(T$8="x",(1+Toimenpiteet!$C$7),1)*IF(T$9="x",(1+Toimenpiteet!$C$34),1)*(1+T$30)*_xlfn.BINOM.INV(1,(1-(Satokasvi!$H$15*(1+T$41))),S111))</f>
        <v>2365.5205288180155</v>
      </c>
      <c r="BT111" s="5">
        <f ca="1">IF(U$11="x",0,_xlfn.NORM.INV(T111,Satokasvi!$H$8,Satokasvi!$I$8)*IF(U$8="x",(1+Toimenpiteet!$C$7),1)*IF(U$9="x",(1+Toimenpiteet!$C$34),1)*(1+U$30)*_xlfn.BINOM.INV(1,(1-(Satokasvi!$H$15*(1+U$41))),T111))</f>
        <v>0</v>
      </c>
      <c r="BU111" s="5">
        <f ca="1">IF(V$11="x",0,_xlfn.NORM.INV(U111,Satokasvi!$H$8,Satokasvi!$I$8)*IF(V$8="x",(1+Toimenpiteet!$C$7),1)*IF(V$9="x",(1+Toimenpiteet!$C$34),1)*(1+V$30)*_xlfn.BINOM.INV(1,(1-(Satokasvi!$H$15*(1+V$41))),U111))</f>
        <v>2471.6799931241039</v>
      </c>
      <c r="BV111" s="5">
        <f ca="1">IF(W$11="x",0,_xlfn.NORM.INV(V111,Satokasvi!$H$8,Satokasvi!$I$8)*IF(W$8="x",(1+Toimenpiteet!$C$7),1)*IF(W$9="x",(1+Toimenpiteet!$C$34),1)*(1+W$30)*_xlfn.BINOM.INV(1,(1-(Satokasvi!$H$15*(1+W$41))),V111))</f>
        <v>2497.4946666486317</v>
      </c>
      <c r="BW111" s="5">
        <f ca="1">IF(X$11="x",0,_xlfn.NORM.INV(W111,Satokasvi!$H$8,Satokasvi!$I$8)*IF(X$8="x",(1+Toimenpiteet!$C$7),1)*IF(X$9="x",(1+Toimenpiteet!$C$34),1)*(1+X$30)*_xlfn.BINOM.INV(1,(1-(Satokasvi!$H$15*(1+X$41))),W111))</f>
        <v>2525.4511142529918</v>
      </c>
      <c r="BX111" s="5">
        <f ca="1">IF(Y$11="x",0,_xlfn.NORM.INV(X111,Satokasvi!$H$8,Satokasvi!$I$8)*IF(Y$8="x",(1+Toimenpiteet!$C$7),1)*IF(Y$9="x",(1+Toimenpiteet!$C$34),1)*(1+Y$30)*_xlfn.BINOM.INV(1,(1-(Satokasvi!$H$15*(1+Y$41))),X111))</f>
        <v>0</v>
      </c>
      <c r="BY111" s="5">
        <f ca="1">IF(Z$11="x",0,_xlfn.NORM.INV(Y111,Satokasvi!$H$8,Satokasvi!$I$8)*IF(Z$8="x",(1+Toimenpiteet!$C$7),1)*IF(Z$9="x",(1+Toimenpiteet!$C$34),1)*(1+Z$30)*_xlfn.BINOM.INV(1,(1-(Satokasvi!$H$15*(1+Z$41))),Y111))</f>
        <v>2370.871303006109</v>
      </c>
      <c r="BZ111" s="5">
        <f ca="1">IF(AA$11="x",0,_xlfn.NORM.INV(Z111,Satokasvi!$H$8,Satokasvi!$I$8)*IF(AA$8="x",(1+Toimenpiteet!$C$7),1)*IF(AA$9="x",(1+Toimenpiteet!$C$34),1)*(1+AA$30)*_xlfn.BINOM.INV(1,(1-(Satokasvi!$H$15*(1+AA$41))),Z111))</f>
        <v>2498.7159309499325</v>
      </c>
      <c r="CB111" s="27">
        <f ca="1">_xlfn.NORM.INV(RAND(),Satokasvi!$H$13,Satokasvi!$I$13)</f>
        <v>132.96204211108568</v>
      </c>
      <c r="CC111" s="27">
        <f ca="1">_xlfn.NORM.INV(RAND(),Satokasvi!$H$13,Satokasvi!$I$13)</f>
        <v>111.10243277023069</v>
      </c>
      <c r="CD111" s="27">
        <f ca="1">_xlfn.NORM.INV(RAND(),Satokasvi!$H$13,Satokasvi!$I$13)</f>
        <v>164.84296226848295</v>
      </c>
      <c r="CE111" s="27">
        <f ca="1">_xlfn.NORM.INV(RAND(),Satokasvi!$H$13,Satokasvi!$I$13)</f>
        <v>193.72519321027349</v>
      </c>
      <c r="CF111" s="27">
        <f ca="1">_xlfn.NORM.INV(RAND(),Satokasvi!$H$13,Satokasvi!$I$13)</f>
        <v>185.56883201979434</v>
      </c>
      <c r="CG111" s="27">
        <f ca="1">_xlfn.NORM.INV(RAND(),Satokasvi!$H$13,Satokasvi!$I$13)</f>
        <v>278.96961953409408</v>
      </c>
      <c r="CH111" s="27">
        <f ca="1">_xlfn.NORM.INV(RAND(),Satokasvi!$H$13,Satokasvi!$I$13)</f>
        <v>246.31507185454961</v>
      </c>
      <c r="CI111" s="27">
        <f ca="1">_xlfn.NORM.INV(RAND(),Satokasvi!$H$13,Satokasvi!$I$13)</f>
        <v>184.49705619535479</v>
      </c>
      <c r="CJ111" s="27">
        <f ca="1">_xlfn.NORM.INV(RAND(),Satokasvi!$H$13,Satokasvi!$I$13)</f>
        <v>174.87306554383392</v>
      </c>
      <c r="CK111" s="27">
        <f ca="1">_xlfn.NORM.INV(RAND(),Satokasvi!$H$13,Satokasvi!$I$13)</f>
        <v>242.98159671240654</v>
      </c>
      <c r="CL111" s="27">
        <f ca="1">_xlfn.NORM.INV(RAND(),Satokasvi!$H$13,Satokasvi!$I$13)</f>
        <v>187.86898062285513</v>
      </c>
      <c r="CM111" s="27">
        <f ca="1">_xlfn.NORM.INV(RAND(),Satokasvi!$H$13,Satokasvi!$I$13)</f>
        <v>246.43545618424815</v>
      </c>
      <c r="CN111" s="27">
        <f ca="1">_xlfn.NORM.INV(RAND(),Satokasvi!$H$13,Satokasvi!$I$13)</f>
        <v>269.20791007900539</v>
      </c>
      <c r="CO111" s="27">
        <f ca="1">_xlfn.NORM.INV(RAND(),Satokasvi!$H$13,Satokasvi!$I$13)</f>
        <v>139.66207375656555</v>
      </c>
      <c r="CP111" s="27">
        <f ca="1">_xlfn.NORM.INV(RAND(),Satokasvi!$H$13,Satokasvi!$I$13)</f>
        <v>217.46199004166644</v>
      </c>
      <c r="CQ111" s="27">
        <f ca="1">_xlfn.NORM.INV(RAND(),Satokasvi!$H$13,Satokasvi!$I$13)</f>
        <v>122.04482354827336</v>
      </c>
      <c r="CR111" s="27">
        <f ca="1">_xlfn.NORM.INV(RAND(),Satokasvi!$H$13,Satokasvi!$I$13)</f>
        <v>203.22610870169251</v>
      </c>
      <c r="CS111" s="27">
        <f ca="1">_xlfn.NORM.INV(RAND(),Satokasvi!$H$13,Satokasvi!$I$13)</f>
        <v>186.34431289555008</v>
      </c>
      <c r="CT111" s="27">
        <f ca="1">_xlfn.NORM.INV(RAND(),Satokasvi!$H$13,Satokasvi!$I$13)</f>
        <v>172.18176201308859</v>
      </c>
      <c r="CU111" s="27">
        <f ca="1">_xlfn.NORM.INV(RAND(),Satokasvi!$H$13,Satokasvi!$I$13)</f>
        <v>244.40510639332877</v>
      </c>
      <c r="CV111" s="27">
        <f ca="1">_xlfn.NORM.INV(RAND(),Satokasvi!$H$13,Satokasvi!$I$13)</f>
        <v>107.879718129335</v>
      </c>
      <c r="CW111" s="27">
        <f ca="1">_xlfn.NORM.INV(RAND(),Satokasvi!$H$13,Satokasvi!$I$13)</f>
        <v>166.6272325114949</v>
      </c>
      <c r="CX111" s="27">
        <f ca="1">_xlfn.NORM.INV(RAND(),Satokasvi!$H$13,Satokasvi!$I$13)</f>
        <v>234.55033158120861</v>
      </c>
      <c r="CY111" s="27">
        <f ca="1">_xlfn.NORM.INV(RAND(),Satokasvi!$H$13,Satokasvi!$I$13)</f>
        <v>351.11759086324025</v>
      </c>
      <c r="CZ111" s="27">
        <f ca="1">_xlfn.NORM.INV(RAND(),Satokasvi!$H$13,Satokasvi!$I$13)</f>
        <v>72.092906222642867</v>
      </c>
      <c r="DB111" s="29">
        <f ca="1">(AB111*(CB111/1000)+(Satokasvi!$E$28-Satokasvi!$E$7))/(1+$C$13)^DB$61</f>
        <v>105.63765189202635</v>
      </c>
      <c r="DC111" s="29">
        <f ca="1">(AC111*(CC111/1000)+(Satokasvi!$E$28-Satokasvi!$E$7))/(1+$C$13)^DC$61</f>
        <v>15.28498419551566</v>
      </c>
      <c r="DD111" s="29">
        <f ca="1">(AD111*(CD111/1000)+(Satokasvi!$E$28-Satokasvi!$E$7))/(1+$C$13)^DD$61</f>
        <v>154.70052086545715</v>
      </c>
      <c r="DE111" s="29">
        <f ca="1">(AE111*(CE111/1000)+(Satokasvi!$E$28-Satokasvi!$E$7))/(1+$C$13)^DE$61</f>
        <v>284.71329987670799</v>
      </c>
      <c r="DF111" s="29">
        <f ca="1">(AF111*(CF111/1000)+(Satokasvi!$E$28-Satokasvi!$E$7))/(1+$C$13)^DF$61</f>
        <v>218.32323119441662</v>
      </c>
      <c r="DG111" s="29">
        <f ca="1">(AG111*(CG111/1000)+(Satokasvi!$E$28-Satokasvi!$E$7))/(1+$C$13)^DG$61</f>
        <v>522.5055398506745</v>
      </c>
      <c r="DH111" s="29">
        <f ca="1">(AH111*(CH111/1000)+(Satokasvi!$E$28-Satokasvi!$E$7))/(1+$C$13)^DH$61</f>
        <v>353.14159927620244</v>
      </c>
      <c r="DI111" s="29">
        <f ca="1">(AI111*(CI111/1000)+(Satokasvi!$E$28-Satokasvi!$E$7))/(1+$C$13)^DI$61</f>
        <v>220.34819563998724</v>
      </c>
      <c r="DJ111" s="29">
        <f ca="1">(AJ111*(CJ111/1000)+(Satokasvi!$E$28-Satokasvi!$E$7))/(1+$C$13)^DJ$61</f>
        <v>238.71385952321296</v>
      </c>
      <c r="DK111" s="29">
        <f ca="1">(AK111*(CK111/1000)+(Satokasvi!$E$28-Satokasvi!$E$7))/(1+$C$13)^DK$61</f>
        <v>386.95232688615397</v>
      </c>
      <c r="DL111" s="29">
        <f ca="1">(AL111*(CL111/1000)+(Satokasvi!$E$28-Satokasvi!$E$7))/(1+$C$13)^DL$61</f>
        <v>234.84967377510685</v>
      </c>
      <c r="DM111" s="29">
        <f ca="1">(AM111*(CM111/1000)+(Satokasvi!$E$28-Satokasvi!$E$7))/(1+$C$13)^DM$61</f>
        <v>347.7492055727667</v>
      </c>
      <c r="DN111" s="29">
        <f ca="1">(AN111*(CN111/1000)+(Satokasvi!$E$28-Satokasvi!$E$7))/(1+$C$13)^DN$61</f>
        <v>422.66576230037725</v>
      </c>
      <c r="DO111" s="29">
        <f ca="1">(AO111*(CO111/1000)+(Satokasvi!$E$28-Satokasvi!$E$7))/(1+$C$13)^DO$61</f>
        <v>84.565088448479457</v>
      </c>
      <c r="DP111" s="29">
        <f ca="1">(AP111*(CP111/1000)+(Satokasvi!$E$28-Satokasvi!$E$7))/(1+$C$13)^DP$61</f>
        <v>233.98733821024715</v>
      </c>
      <c r="DQ111" s="29">
        <f ca="1">(AQ111*(CQ111/1000)+(Satokasvi!$E$28-Satokasvi!$E$7))/(1+$C$13)^DQ$61</f>
        <v>47.194223322468943</v>
      </c>
      <c r="DR111" s="29">
        <f ca="1">(AR111*(CR111/1000)+(Satokasvi!$E$28-Satokasvi!$E$7))/(1+$C$13)^DR$61</f>
        <v>207.79205356348456</v>
      </c>
      <c r="DS111" s="29">
        <f ca="1">(AS111*(CS111/1000)+(Satokasvi!$E$28-Satokasvi!$E$7))/(1+$C$13)^DS$61</f>
        <v>135.40667283203356</v>
      </c>
      <c r="DT111" s="29">
        <f ca="1">(AT111*(CT111/1000)+(Satokasvi!$E$28-Satokasvi!$E$7))/(1+$C$13)^DT$61</f>
        <v>-205.87325567910491</v>
      </c>
      <c r="DU111" s="29">
        <f ca="1">(AU111*(CU111/1000)+(Satokasvi!$E$28-Satokasvi!$E$7))/(1+$C$13)^DU$61</f>
        <v>248.95646286979064</v>
      </c>
      <c r="DV111" s="29">
        <f ca="1">(AV111*(CV111/1000)+(Satokasvi!$E$28-Satokasvi!$E$7))/(1+$C$13)^DV$61</f>
        <v>0.29706642734517524</v>
      </c>
      <c r="DW111" s="29">
        <f ca="1">(AW111*(CW111/1000)+(Satokasvi!$E$28-Satokasvi!$E$7))/(1+$C$13)^DW$61</f>
        <v>106.30564357053085</v>
      </c>
      <c r="DX111" s="29">
        <f ca="1">(AX111*(CX111/1000)+(Satokasvi!$E$28-Satokasvi!$E$7))/(1+$C$13)^DX$61</f>
        <v>-182.91572118311976</v>
      </c>
      <c r="DY111" s="29">
        <f ca="1">(AY111*(CY111/1000)+(Satokasvi!$E$28-Satokasvi!$E$7))/(1+$C$13)^DY$61</f>
        <v>371.94561901766605</v>
      </c>
      <c r="DZ111" s="29">
        <f ca="1">(AZ111*(CZ111/1000)+(Satokasvi!$E$28-Satokasvi!$E$7))/(1+$C$13)^DZ$61</f>
        <v>-56.962415711514552</v>
      </c>
      <c r="EB111" s="29">
        <f ca="1">IF(C$11="x",Toimenpiteet!$E$115,BB111*(CB111/1000)+(Satokasvi!$E$28-Satokasvi!$E$7)+IF(C$8="x",Toimenpiteet!$E$29,0)+IF(C$9="x",Toimenpiteet!$E$60,0)+IF(C$10="x",Toimenpiteet!$E$88,0))/(1+$C$13)^EB$61</f>
        <v>109.4453483705132</v>
      </c>
      <c r="EC111" s="29">
        <f ca="1">IF(D$11="x",Toimenpiteet!$E$115,BC111*(CC111/1000)+(Satokasvi!$E$28-Satokasvi!$E$7)+IF(D$8="x",Toimenpiteet!$E$29,0)+IF(D$9="x",Toimenpiteet!$E$60,0)+IF(D$10="x",Toimenpiteet!$E$88,0))/(1+$C$13)^EC$61</f>
        <v>44.771175673753497</v>
      </c>
      <c r="ED111" s="29">
        <f ca="1">IF(E$11="x",Toimenpiteet!$E$115,BD111*(CD111/1000)+(Satokasvi!$E$28-Satokasvi!$E$7)+IF(E$8="x",Toimenpiteet!$E$29,0)+IF(E$9="x",Toimenpiteet!$E$60,0)+IF(E$10="x",Toimenpiteet!$E$88,0))/(1+$C$13)^ED$61</f>
        <v>148.0214188531836</v>
      </c>
      <c r="EE111" s="29">
        <f ca="1">IF(F$11="x",Toimenpiteet!$E$115,BE111*(CE111/1000)+(Satokasvi!$E$28-Satokasvi!$E$7)+IF(F$8="x",Toimenpiteet!$E$29,0)+IF(F$9="x",Toimenpiteet!$E$60,0)+IF(F$10="x",Toimenpiteet!$E$88,0))/(1+$C$13)^EE$61</f>
        <v>245.64894680884342</v>
      </c>
      <c r="EF111" s="29">
        <f ca="1">IF(G$11="x",Toimenpiteet!$E$115,BF111*(CF111/1000)+(Satokasvi!$E$28-Satokasvi!$E$7)+IF(G$8="x",Toimenpiteet!$E$29,0)+IF(G$9="x",Toimenpiteet!$E$60,0)+IF(G$10="x",Toimenpiteet!$E$88,0))/(1+$C$13)^EF$61</f>
        <v>198.1625297953598</v>
      </c>
      <c r="EG111" s="29">
        <f ca="1">IF(H$11="x",Toimenpiteet!$E$115,BG111*(CG111/1000)+(Satokasvi!$E$28-Satokasvi!$E$7)+IF(H$8="x",Toimenpiteet!$E$29,0)+IF(H$9="x",Toimenpiteet!$E$60,0)+IF(H$10="x",Toimenpiteet!$E$88,0))/(1+$C$13)^EG$61</f>
        <v>423.80613597563587</v>
      </c>
      <c r="EH111" s="29">
        <f ca="1">IF(I$11="x",Toimenpiteet!$E$115,BH111*(CH111/1000)+(Satokasvi!$E$28-Satokasvi!$E$7)+IF(I$8="x",Toimenpiteet!$E$29,0)+IF(I$9="x",Toimenpiteet!$E$60,0)+IF(I$10="x",Toimenpiteet!$E$88,0))/(1+$C$13)^EH$61</f>
        <v>296.59316607083309</v>
      </c>
      <c r="EI111" s="29">
        <f ca="1">IF(J$11="x",Toimenpiteet!$E$115,BI111*(CI111/1000)+(Satokasvi!$E$28-Satokasvi!$E$7)+IF(J$8="x",Toimenpiteet!$E$29,0)+IF(J$9="x",Toimenpiteet!$E$60,0)+IF(J$10="x",Toimenpiteet!$E$88,0))/(1+$C$13)^EI$61</f>
        <v>196.66177276005149</v>
      </c>
      <c r="EJ111" s="29">
        <f ca="1">IF(K$11="x",Toimenpiteet!$E$115,BJ111*(CJ111/1000)+(Satokasvi!$E$28-Satokasvi!$E$7)+IF(K$8="x",Toimenpiteet!$E$29,0)+IF(K$9="x",Toimenpiteet!$E$60,0)+IF(K$10="x",Toimenpiteet!$E$88,0))/(1+$C$13)^EJ$61</f>
        <v>209.40247818381764</v>
      </c>
      <c r="EK111" s="29">
        <f ca="1">IF(L$11="x",Toimenpiteet!$E$115,BK111*(CK111/1000)+(Satokasvi!$E$28-Satokasvi!$E$7)+IF(L$8="x",Toimenpiteet!$E$29,0)+IF(L$9="x",Toimenpiteet!$E$60,0)+IF(L$10="x",Toimenpiteet!$E$88,0))/(1+$C$13)^EK$61</f>
        <v>318.95193231315346</v>
      </c>
      <c r="EL111" s="29">
        <f ca="1">IF(M$11="x",Toimenpiteet!$E$115,BL111*(CL111/1000)+(Satokasvi!$E$28-Satokasvi!$E$7)+IF(M$8="x",Toimenpiteet!$E$29,0)+IF(M$9="x",Toimenpiteet!$E$60,0)+IF(M$10="x",Toimenpiteet!$E$88,0))/(1+$C$13)^EL$61</f>
        <v>204.71391701137622</v>
      </c>
      <c r="EM111" s="29">
        <f ca="1">IF(N$11="x",Toimenpiteet!$E$115,BM111*(CM111/1000)+(Satokasvi!$E$28-Satokasvi!$E$7)+IF(N$8="x",Toimenpiteet!$E$29,0)+IF(N$9="x",Toimenpiteet!$E$60,0)+IF(N$10="x",Toimenpiteet!$E$88,0))/(1+$C$13)^EM$61</f>
        <v>287.98148480269623</v>
      </c>
      <c r="EN111" s="29">
        <f ca="1">IF(O$11="x",Toimenpiteet!$E$115,BN111*(CN111/1000)+(Satokasvi!$E$28-Satokasvi!$E$7)+IF(O$8="x",Toimenpiteet!$E$29,0)+IF(O$9="x",Toimenpiteet!$E$60,0)+IF(O$10="x",Toimenpiteet!$E$88,0))/(1+$C$13)^EN$61</f>
        <v>342.96933850300866</v>
      </c>
      <c r="EO111" s="29">
        <f ca="1">IF(P$11="x",Toimenpiteet!$E$115,BO111*(CO111/1000)+(Satokasvi!$E$28-Satokasvi!$E$7)+IF(P$8="x",Toimenpiteet!$E$29,0)+IF(P$9="x",Toimenpiteet!$E$60,0)+IF(P$10="x",Toimenpiteet!$E$88,0))/(1+$C$13)^EO$61</f>
        <v>90.201216957212253</v>
      </c>
      <c r="EP111" s="29">
        <f ca="1">IF(Q$11="x",Toimenpiteet!$E$115,BP111*(CP111/1000)+(Satokasvi!$E$28-Satokasvi!$E$7)+IF(Q$8="x",Toimenpiteet!$E$29,0)+IF(Q$9="x",Toimenpiteet!$E$60,0)+IF(Q$10="x",Toimenpiteet!$E$88,0))/(1+$C$13)^EP$61</f>
        <v>200.75893049777656</v>
      </c>
      <c r="EQ111" s="29">
        <f ca="1">IF(R$11="x",Toimenpiteet!$E$115,BQ111*(CQ111/1000)+(Satokasvi!$E$28-Satokasvi!$E$7)+IF(R$8="x",Toimenpiteet!$E$29,0)+IF(R$9="x",Toimenpiteet!$E$60,0)+IF(R$10="x",Toimenpiteet!$E$88,0))/(1+$C$13)^EQ$61</f>
        <v>60.792014893205135</v>
      </c>
      <c r="ER111" s="29">
        <f ca="1">IF(S$11="x",Toimenpiteet!$E$115,BR111*(CR111/1000)+(Satokasvi!$E$28-Satokasvi!$E$7)+IF(S$8="x",Toimenpiteet!$E$29,0)+IF(S$9="x",Toimenpiteet!$E$60,0)+IF(S$10="x",Toimenpiteet!$E$88,0))/(1+$C$13)^ER$61</f>
        <v>179.72322052259739</v>
      </c>
      <c r="ES111" s="29">
        <f ca="1">IF(T$11="x",Toimenpiteet!$E$115,BS111*(CS111/1000)+(Satokasvi!$E$28-Satokasvi!$E$7)+IF(T$8="x",Toimenpiteet!$E$29,0)+IF(T$9="x",Toimenpiteet!$E$60,0)+IF(T$10="x",Toimenpiteet!$E$88,0))/(1+$C$13)^ES$61</f>
        <v>125.05707415471164</v>
      </c>
      <c r="ET111" s="29">
        <f ca="1">IF(U$11="x",Toimenpiteet!$E$115,BT111*(CT111/1000)+(Satokasvi!$E$28-Satokasvi!$E$7)+IF(U$8="x",Toimenpiteet!$E$29,0)+IF(U$9="x",Toimenpiteet!$E$60,0)+IF(U$10="x",Toimenpiteet!$E$88,0))/(1+$C$13)^ET$61</f>
        <v>-129.96818551043771</v>
      </c>
      <c r="EU111" s="29">
        <f ca="1">IF(V$11="x",Toimenpiteet!$E$115,BU111*(CU111/1000)+(Satokasvi!$E$28-Satokasvi!$E$7)+IF(V$8="x",Toimenpiteet!$E$29,0)+IF(V$9="x",Toimenpiteet!$E$60,0)+IF(V$10="x",Toimenpiteet!$E$88,0))/(1+$C$13)^EU$61</f>
        <v>208.2879528505984</v>
      </c>
      <c r="EV111" s="29">
        <f ca="1">IF(W$11="x",Toimenpiteet!$E$115,BV111*(CV111/1000)+(Satokasvi!$E$28-Satokasvi!$E$7)+IF(W$8="x",Toimenpiteet!$E$29,0)+IF(W$9="x",Toimenpiteet!$E$60,0)+IF(W$10="x",Toimenpiteet!$E$88,0))/(1+$C$13)^EV$61</f>
        <v>22.323894989065778</v>
      </c>
      <c r="EW111" s="29">
        <f ca="1">IF(X$11="x",Toimenpiteet!$E$115,BW111*(CW111/1000)+(Satokasvi!$E$28-Satokasvi!$E$7)+IF(X$8="x",Toimenpiteet!$E$29,0)+IF(X$9="x",Toimenpiteet!$E$60,0)+IF(X$10="x",Toimenpiteet!$E$88,0))/(1+$C$13)^EW$61</f>
        <v>100.67772392604903</v>
      </c>
      <c r="EX111" s="29">
        <f ca="1">IF(Y$11="x",Toimenpiteet!$E$115,BX111*(CX111/1000)+(Satokasvi!$E$28-Satokasvi!$E$7)+IF(Y$8="x",Toimenpiteet!$E$29,0)+IF(Y$9="x",Toimenpiteet!$E$60,0)+IF(Y$10="x",Toimenpiteet!$E$88,0))/(1+$C$13)^EX$61</f>
        <v>-115.47504946712741</v>
      </c>
      <c r="EY111" s="29">
        <f ca="1">IF(Z$11="x",Toimenpiteet!$E$115,BY111*(CY111/1000)+(Satokasvi!$E$28-Satokasvi!$E$7)+IF(Z$8="x",Toimenpiteet!$E$29,0)+IF(Z$9="x",Toimenpiteet!$E$60,0)+IF(Z$10="x",Toimenpiteet!$E$88,0))/(1+$C$13)^EY$61</f>
        <v>297.40081311578359</v>
      </c>
      <c r="EZ111" s="29">
        <f ca="1">IF(AA$11="x",Toimenpiteet!$E$115,BZ111*(CZ111/1000)+(Satokasvi!$E$28-Satokasvi!$E$7)+IF(AA$8="x",Toimenpiteet!$E$29,0)+IF(AA$9="x",Toimenpiteet!$E$60,0)+IF(AA$10="x",Toimenpiteet!$E$88,0))/(1+$C$13)^EZ$61</f>
        <v>-22.810588475775148</v>
      </c>
      <c r="FA111" s="29"/>
      <c r="FB111" s="29">
        <f t="shared" ca="1" si="48"/>
        <v>105.63765189202635</v>
      </c>
      <c r="FC111" s="29">
        <f t="shared" ca="1" si="49"/>
        <v>120.92263608754202</v>
      </c>
      <c r="FD111" s="29">
        <f t="shared" ca="1" si="50"/>
        <v>275.62315695299918</v>
      </c>
      <c r="FE111" s="29">
        <f t="shared" ca="1" si="51"/>
        <v>560.33645682970723</v>
      </c>
      <c r="FF111" s="29">
        <f t="shared" ca="1" si="52"/>
        <v>778.65968802412385</v>
      </c>
      <c r="FG111" s="29">
        <f t="shared" ca="1" si="53"/>
        <v>1301.1652278747983</v>
      </c>
      <c r="FH111" s="29">
        <f t="shared" ca="1" si="54"/>
        <v>1654.3068271510008</v>
      </c>
      <c r="FI111" s="29">
        <f t="shared" ca="1" si="55"/>
        <v>1874.6550227909879</v>
      </c>
      <c r="FJ111" s="29">
        <f t="shared" ca="1" si="56"/>
        <v>2113.3688823142011</v>
      </c>
      <c r="FK111" s="29">
        <f t="shared" ca="1" si="57"/>
        <v>2500.321209200355</v>
      </c>
      <c r="FL111" s="29">
        <f t="shared" ca="1" si="58"/>
        <v>2735.1708829754621</v>
      </c>
      <c r="FM111" s="29">
        <f t="shared" ca="1" si="59"/>
        <v>3082.9200885482287</v>
      </c>
      <c r="FN111" s="29">
        <f t="shared" ca="1" si="60"/>
        <v>3505.5858508486058</v>
      </c>
      <c r="FO111" s="29">
        <f t="shared" ca="1" si="61"/>
        <v>3590.1509392970852</v>
      </c>
      <c r="FP111" s="29">
        <f t="shared" ca="1" si="62"/>
        <v>3824.1382775073325</v>
      </c>
      <c r="FQ111" s="29">
        <f t="shared" ca="1" si="63"/>
        <v>3871.3325008298016</v>
      </c>
      <c r="FR111" s="29">
        <f t="shared" ca="1" si="64"/>
        <v>4079.124554393286</v>
      </c>
      <c r="FS111" s="29">
        <f t="shared" ca="1" si="65"/>
        <v>4214.5312272253195</v>
      </c>
      <c r="FT111" s="29">
        <f t="shared" ca="1" si="66"/>
        <v>4008.6579715462144</v>
      </c>
      <c r="FU111" s="29">
        <f t="shared" ca="1" si="67"/>
        <v>4257.6144344160048</v>
      </c>
      <c r="FV111" s="29">
        <f t="shared" ca="1" si="68"/>
        <v>4257.91150084335</v>
      </c>
      <c r="FW111" s="29">
        <f t="shared" ca="1" si="69"/>
        <v>4364.2171444138812</v>
      </c>
      <c r="FX111" s="29">
        <f t="shared" ca="1" si="70"/>
        <v>4181.3014232307614</v>
      </c>
      <c r="FY111" s="29">
        <f t="shared" ca="1" si="71"/>
        <v>4553.2470422484275</v>
      </c>
      <c r="FZ111" s="29">
        <f t="shared" ca="1" si="72"/>
        <v>4496.2846265369126</v>
      </c>
      <c r="GA111" s="29"/>
      <c r="GB111" s="29">
        <f t="shared" ca="1" si="73"/>
        <v>109.4453483705132</v>
      </c>
      <c r="GC111" s="29">
        <f t="shared" ca="1" si="74"/>
        <v>154.21652404426669</v>
      </c>
      <c r="GD111" s="29">
        <f t="shared" ca="1" si="23"/>
        <v>302.2379428974503</v>
      </c>
      <c r="GE111" s="29">
        <f t="shared" ca="1" si="24"/>
        <v>547.88688970629369</v>
      </c>
      <c r="GF111" s="29">
        <f t="shared" ca="1" si="25"/>
        <v>746.04941950165346</v>
      </c>
      <c r="GG111" s="29">
        <f t="shared" ca="1" si="26"/>
        <v>1169.8555554772893</v>
      </c>
      <c r="GH111" s="29">
        <f t="shared" ca="1" si="27"/>
        <v>1466.4487215481224</v>
      </c>
      <c r="GI111" s="29">
        <f t="shared" ca="1" si="28"/>
        <v>1663.1104943081739</v>
      </c>
      <c r="GJ111" s="29">
        <f t="shared" ca="1" si="29"/>
        <v>1872.5129724919916</v>
      </c>
      <c r="GK111" s="29">
        <f t="shared" ca="1" si="30"/>
        <v>2191.4649048051451</v>
      </c>
      <c r="GL111" s="29">
        <f t="shared" ca="1" si="31"/>
        <v>2396.1788218165211</v>
      </c>
      <c r="GM111" s="29">
        <f t="shared" ca="1" si="32"/>
        <v>2684.1603066192174</v>
      </c>
      <c r="GN111" s="29">
        <f t="shared" ca="1" si="33"/>
        <v>3027.1296451222261</v>
      </c>
      <c r="GO111" s="29">
        <f t="shared" ca="1" si="34"/>
        <v>3117.3308620794382</v>
      </c>
      <c r="GP111" s="29">
        <f t="shared" ca="1" si="35"/>
        <v>3318.0897925772147</v>
      </c>
      <c r="GQ111" s="29">
        <f t="shared" ca="1" si="36"/>
        <v>3378.88180747042</v>
      </c>
      <c r="GR111" s="29">
        <f t="shared" ca="1" si="37"/>
        <v>3558.6050279930173</v>
      </c>
      <c r="GS111" s="29">
        <f t="shared" ca="1" si="38"/>
        <v>3683.662102147729</v>
      </c>
      <c r="GT111" s="29">
        <f t="shared" ca="1" si="39"/>
        <v>3553.6939166372913</v>
      </c>
      <c r="GU111" s="29">
        <f t="shared" ca="1" si="40"/>
        <v>3761.9818694878895</v>
      </c>
      <c r="GV111" s="29">
        <f t="shared" ca="1" si="41"/>
        <v>3784.3057644769551</v>
      </c>
      <c r="GW111" s="29">
        <f t="shared" ca="1" si="42"/>
        <v>3884.9834884030042</v>
      </c>
      <c r="GX111" s="29">
        <f t="shared" ca="1" si="43"/>
        <v>3769.5084389358767</v>
      </c>
      <c r="GY111" s="29">
        <f t="shared" ca="1" si="44"/>
        <v>4066.9092520516601</v>
      </c>
      <c r="GZ111" s="29">
        <f t="shared" ca="1" si="45"/>
        <v>4044.098663575885</v>
      </c>
      <c r="HA111" s="29"/>
      <c r="HB111" s="29">
        <f t="shared" ca="1" si="76"/>
        <v>2500.321209200355</v>
      </c>
      <c r="HC111" s="29">
        <f t="shared" ca="1" si="75"/>
        <v>2191.4649048051451</v>
      </c>
      <c r="HD111" s="5"/>
      <c r="HE111" s="29">
        <f t="shared" ref="HE111:HE119" si="90">HE110</f>
        <v>-0.16666666666666669</v>
      </c>
      <c r="HF111" s="29">
        <f>$HF$68</f>
        <v>-7.7777777777777779E-2</v>
      </c>
      <c r="HG111" s="14">
        <f>IF(C$11="x",0,Satokasvi!$H$6*(1+$HE111)*(1+_xlfn.XLOOKUP($HF111,$HF$67:$HF$76,HG$67:HG$76)))</f>
        <v>2893.9814814814813</v>
      </c>
      <c r="HH111" s="27">
        <f>IF(D$11="x",0,Satokasvi!$H$6*(1+$HE111)*(1+_xlfn.XLOOKUP($HF111,$HF$67:$HF$76,HH$67:HH$76)))</f>
        <v>2871.2962962962961</v>
      </c>
      <c r="HI111" s="27">
        <f>IF(E$11="x",0,Satokasvi!$H$6*(1+$HE111)*(1+_xlfn.XLOOKUP($HF111,$HF$67:$HF$76,HI$67:HI$76)))</f>
        <v>2848.6111111111109</v>
      </c>
      <c r="HJ111" s="27">
        <f>IF(F$11="x",0,Satokasvi!$H$6*(1+$HE111)*(1+_xlfn.XLOOKUP($HF111,$HF$67:$HF$76,HJ$67:HJ$76)))</f>
        <v>2825.9259259259256</v>
      </c>
      <c r="HK111" s="27">
        <f>IF(G$11="x",0,Satokasvi!$H$6*(1+$HE111)*(1+_xlfn.XLOOKUP($HF111,$HF$67:$HF$76,HK$67:HK$76)))</f>
        <v>2803.2407407407409</v>
      </c>
      <c r="HL111" s="27">
        <f>IF(H$11="x",0,Satokasvi!$H$6*(1+$HE111)*(1+_xlfn.XLOOKUP($HF111,$HF$67:$HF$76,HL$67:HL$76)))</f>
        <v>2780.5555555555557</v>
      </c>
      <c r="HM111" s="27">
        <f>IF(I$11="x",0,Satokasvi!$H$6*(1+$HE111)*(1+_xlfn.XLOOKUP($HF111,$HF$67:$HF$76,HM$67:HM$76)))</f>
        <v>2757.8703703703704</v>
      </c>
      <c r="HN111" s="27">
        <f>IF(J$11="x",0,Satokasvi!$H$6*(1+$HE111)*(1+_xlfn.XLOOKUP($HF111,$HF$67:$HF$76,HN$67:HN$76)))</f>
        <v>2735.1851851851852</v>
      </c>
      <c r="HO111" s="27">
        <f>IF(K$11="x",0,Satokasvi!$H$6*(1+$HE111)*(1+_xlfn.XLOOKUP($HF111,$HF$67:$HF$76,HO$67:HO$76)))</f>
        <v>2712.5</v>
      </c>
      <c r="HP111" s="27">
        <f>IF(L$11="x",0,Satokasvi!$H$6*(1+$HE111)*(1+_xlfn.XLOOKUP($HF111,$HF$67:$HF$76,HP$67:HP$76)))</f>
        <v>2689.8148148148148</v>
      </c>
      <c r="HQ111" s="27">
        <f>IF(M$11="x",0,Satokasvi!$H$6*(1+$HE111)*(1+_xlfn.XLOOKUP($HF111,$HF$67:$HF$76,HQ$67:HQ$76)))</f>
        <v>2689.8148148148148</v>
      </c>
      <c r="HR111" s="27">
        <f>IF(N$11="x",0,Satokasvi!$H$6*(1+$HE111)*(1+_xlfn.XLOOKUP($HF111,$HF$67:$HF$76,HR$67:HR$76)))</f>
        <v>2689.8148148148148</v>
      </c>
      <c r="HS111" s="27">
        <f>IF(O$11="x",0,Satokasvi!$H$6*(1+$HE111)*(1+_xlfn.XLOOKUP($HF111,$HF$67:$HF$76,HS$67:HS$76)))</f>
        <v>2689.8148148148148</v>
      </c>
      <c r="HT111" s="27">
        <f>IF(P$11="x",0,Satokasvi!$H$6*(1+$HE111)*(1+_xlfn.XLOOKUP($HF111,$HF$67:$HF$76,HT$67:HT$76)))</f>
        <v>2689.8148148148148</v>
      </c>
      <c r="HU111" s="27">
        <f>IF(Q$11="x",0,Satokasvi!$H$6*(1+$HE111)*(1+_xlfn.XLOOKUP($HF111,$HF$67:$HF$76,HU$67:HU$76)))</f>
        <v>2689.8148148148148</v>
      </c>
      <c r="HV111" s="27">
        <f>IF(R$11="x",0,Satokasvi!$H$6*(1+$HE111)*(1+_xlfn.XLOOKUP($HF111,$HF$67:$HF$76,HV$67:HV$76)))</f>
        <v>2689.8148148148148</v>
      </c>
      <c r="HW111" s="27">
        <f>IF(S$11="x",0,Satokasvi!$H$6*(1+$HE111)*(1+_xlfn.XLOOKUP($HF111,$HF$67:$HF$76,HW$67:HW$76)))</f>
        <v>2689.8148148148148</v>
      </c>
      <c r="HX111" s="27">
        <f>IF(T$11="x",0,Satokasvi!$H$6*(1+$HE111)*(1+_xlfn.XLOOKUP($HF111,$HF$67:$HF$76,HX$67:HX$76)))</f>
        <v>2689.8148148148148</v>
      </c>
      <c r="HY111" s="27">
        <f>IF(U$11="x",0,Satokasvi!$H$6*(1+$HE111)*(1+_xlfn.XLOOKUP($HF111,$HF$67:$HF$76,HY$67:HY$76)))</f>
        <v>2689.8148148148148</v>
      </c>
      <c r="HZ111" s="27">
        <f>IF(V$11="x",0,Satokasvi!$H$6*(1+$HE111)*(1+_xlfn.XLOOKUP($HF111,$HF$67:$HF$76,HZ$67:HZ$76)))</f>
        <v>2689.8148148148148</v>
      </c>
      <c r="IA111" s="27">
        <f>IF(W$11="x",0,Satokasvi!$H$6*(1+$HE111)*(1+_xlfn.XLOOKUP($HF111,$HF$67:$HF$76,IA$67:IA$76)))</f>
        <v>2689.8148148148148</v>
      </c>
      <c r="IB111" s="27">
        <f>IF(X$11="x",0,Satokasvi!$H$6*(1+$HE111)*(1+_xlfn.XLOOKUP($HF111,$HF$67:$HF$76,IB$67:IB$76)))</f>
        <v>2689.8148148148148</v>
      </c>
      <c r="IC111" s="27">
        <f>IF(Y$11="x",0,Satokasvi!$H$6*(1+$HE111)*(1+_xlfn.XLOOKUP($HF111,$HF$67:$HF$76,IC$67:IC$76)))</f>
        <v>2689.8148148148148</v>
      </c>
      <c r="ID111" s="27">
        <f>IF(Z$11="x",0,Satokasvi!$H$6*(1+$HE111)*(1+_xlfn.XLOOKUP($HF111,$HF$67:$HF$76,ID$67:ID$76)))</f>
        <v>2689.8148148148148</v>
      </c>
      <c r="IE111" s="27">
        <f>IF(AA$11="x",0,Satokasvi!$H$6*(1+$HE111)*(1+_xlfn.XLOOKUP($HF111,$HF$67:$HF$76,IE$67:IE$76)))</f>
        <v>2689.8148148148148</v>
      </c>
    </row>
    <row r="112" spans="2:239">
      <c r="B112" s="11">
        <f t="shared" ca="1" si="89"/>
        <v>0.74601354492223593</v>
      </c>
      <c r="C112" s="11">
        <f t="shared" ca="1" si="89"/>
        <v>7.3814858428278396E-2</v>
      </c>
      <c r="D112" s="11">
        <f t="shared" ca="1" si="89"/>
        <v>0.40748703052422486</v>
      </c>
      <c r="E112" s="11">
        <f t="shared" ca="1" si="89"/>
        <v>0.33409915809831991</v>
      </c>
      <c r="F112" s="11">
        <f t="shared" ca="1" si="89"/>
        <v>0.91710726302562018</v>
      </c>
      <c r="G112" s="11">
        <f t="shared" ca="1" si="89"/>
        <v>0.67787967193805687</v>
      </c>
      <c r="H112" s="11">
        <f t="shared" ca="1" si="89"/>
        <v>0.4853182637466551</v>
      </c>
      <c r="I112" s="11">
        <f t="shared" ca="1" si="89"/>
        <v>0.7661879378973645</v>
      </c>
      <c r="J112" s="11">
        <f t="shared" ca="1" si="89"/>
        <v>2.9400929606544723E-2</v>
      </c>
      <c r="K112" s="11">
        <f t="shared" ca="1" si="89"/>
        <v>0.40630873988669047</v>
      </c>
      <c r="L112" s="11">
        <f t="shared" ca="1" si="89"/>
        <v>0.82464805781457007</v>
      </c>
      <c r="M112" s="11">
        <f t="shared" ca="1" si="89"/>
        <v>0.32475507298647699</v>
      </c>
      <c r="N112" s="11">
        <f t="shared" ca="1" si="89"/>
        <v>0.17013166135045166</v>
      </c>
      <c r="O112" s="11">
        <f t="shared" ca="1" si="89"/>
        <v>0.39807250633394053</v>
      </c>
      <c r="P112" s="11">
        <f t="shared" ca="1" si="89"/>
        <v>0.32863293095306312</v>
      </c>
      <c r="Q112" s="11">
        <f t="shared" ca="1" si="89"/>
        <v>0.20475809737367179</v>
      </c>
      <c r="R112" s="11">
        <f t="shared" ca="1" si="88"/>
        <v>0.3367912920250179</v>
      </c>
      <c r="S112" s="11">
        <f t="shared" ca="1" si="88"/>
        <v>0.9533423842673121</v>
      </c>
      <c r="T112" s="11">
        <f t="shared" ca="1" si="87"/>
        <v>0.27658600967496239</v>
      </c>
      <c r="U112" s="11">
        <f t="shared" ca="1" si="87"/>
        <v>8.8214539939456604E-2</v>
      </c>
      <c r="V112" s="11">
        <f t="shared" ca="1" si="87"/>
        <v>0.82144311018808702</v>
      </c>
      <c r="W112" s="11">
        <f t="shared" ca="1" si="87"/>
        <v>0.90293494268606966</v>
      </c>
      <c r="X112" s="11">
        <f t="shared" ca="1" si="87"/>
        <v>0.68836381626148024</v>
      </c>
      <c r="Y112" s="11">
        <f t="shared" ca="1" si="87"/>
        <v>0.65766450207817795</v>
      </c>
      <c r="Z112" s="11">
        <f t="shared" ca="1" si="87"/>
        <v>0.73807003284535921</v>
      </c>
      <c r="AB112" s="5">
        <f ca="1">_xlfn.NORM.INV(B112,Satokasvi!$H$8,Satokasvi!$I$8)*_xlfn.BINOM.INV(1,(1-Satokasvi!$H$15),B112)</f>
        <v>3665.4993413492602</v>
      </c>
      <c r="AC112" s="5">
        <f ca="1">_xlfn.NORM.INV(C112,Satokasvi!$H$8,Satokasvi!$I$8)*_xlfn.BINOM.INV(1,(1-Satokasvi!$H$15),C112)</f>
        <v>3138.011322119884</v>
      </c>
      <c r="AD112" s="5">
        <f ca="1">_xlfn.NORM.INV(D112,Satokasvi!$H$8,Satokasvi!$I$8)*_xlfn.BINOM.INV(1,(1-Satokasvi!$H$15),D112)</f>
        <v>3441.4964842455115</v>
      </c>
      <c r="AE112" s="5">
        <f ca="1">_xlfn.NORM.INV(E112,Satokasvi!$H$8,Satokasvi!$I$8)*_xlfn.BINOM.INV(1,(1-Satokasvi!$H$15),E112)</f>
        <v>3392.8444943678328</v>
      </c>
      <c r="AF112" s="5">
        <f ca="1">_xlfn.NORM.INV(F112,Satokasvi!$H$8,Satokasvi!$I$8)*_xlfn.BINOM.INV(1,(1-Satokasvi!$H$15),F112)</f>
        <v>3846.4684241013624</v>
      </c>
      <c r="AG112" s="5">
        <f ca="1">_xlfn.NORM.INV(G112,Satokasvi!$H$8,Satokasvi!$I$8)*_xlfn.BINOM.INV(1,(1-Satokasvi!$H$15),G112)</f>
        <v>3615.4444557045599</v>
      </c>
      <c r="AH112" s="5">
        <f ca="1">_xlfn.NORM.INV(H112,Satokasvi!$H$8,Satokasvi!$I$8)*_xlfn.BINOM.INV(1,(1-Satokasvi!$H$15),H112)</f>
        <v>3490.7975084301061</v>
      </c>
      <c r="AI112" s="5">
        <f ca="1">_xlfn.NORM.INV(I112,Satokasvi!$H$8,Satokasvi!$I$8)*_xlfn.BINOM.INV(1,(1-Satokasvi!$H$15),I112)</f>
        <v>3681.5875450837834</v>
      </c>
      <c r="AJ112" s="5">
        <f ca="1">_xlfn.NORM.INV(J112,Satokasvi!$H$8,Satokasvi!$I$8)*_xlfn.BINOM.INV(1,(1-Satokasvi!$H$15),J112)</f>
        <v>0</v>
      </c>
      <c r="AK112" s="5">
        <f ca="1">_xlfn.NORM.INV(K112,Satokasvi!$H$8,Satokasvi!$I$8)*_xlfn.BINOM.INV(1,(1-Satokasvi!$H$15),K112)</f>
        <v>3440.7373320047495</v>
      </c>
      <c r="AL112" s="5">
        <f ca="1">_xlfn.NORM.INV(L112,Satokasvi!$H$8,Satokasvi!$I$8)*_xlfn.BINOM.INV(1,(1-Satokasvi!$H$15),L112)</f>
        <v>3733.3062136884519</v>
      </c>
      <c r="AM112" s="5">
        <f ca="1">_xlfn.NORM.INV(M112,Satokasvi!$H$8,Satokasvi!$I$8)*_xlfn.BINOM.INV(1,(1-Satokasvi!$H$15),M112)</f>
        <v>3386.3892975930694</v>
      </c>
      <c r="AN112" s="5">
        <f ca="1">_xlfn.NORM.INV(N112,Satokasvi!$H$8,Satokasvi!$I$8)*_xlfn.BINOM.INV(1,(1-Satokasvi!$H$15),N112)</f>
        <v>3261.5887270666103</v>
      </c>
      <c r="AO112" s="5">
        <f ca="1">_xlfn.NORM.INV(O112,Satokasvi!$H$8,Satokasvi!$I$8)*_xlfn.BINOM.INV(1,(1-Satokasvi!$H$15),O112)</f>
        <v>3435.4151602014517</v>
      </c>
      <c r="AP112" s="5">
        <f ca="1">_xlfn.NORM.INV(P112,Satokasvi!$H$8,Satokasvi!$I$8)*_xlfn.BINOM.INV(1,(1-Satokasvi!$H$15),P112)</f>
        <v>3389.0772011272438</v>
      </c>
      <c r="AQ112" s="5">
        <f ca="1">_xlfn.NORM.INV(Q112,Satokasvi!$H$8,Satokasvi!$I$8)*_xlfn.BINOM.INV(1,(1-Satokasvi!$H$15),Q112)</f>
        <v>3293.8136693817191</v>
      </c>
      <c r="AR112" s="5">
        <f ca="1">_xlfn.NORM.INV(R112,Satokasvi!$H$8,Satokasvi!$I$8)*_xlfn.BINOM.INV(1,(1-Satokasvi!$H$15),R112)</f>
        <v>3394.690940123814</v>
      </c>
      <c r="AS112" s="5">
        <f ca="1">_xlfn.NORM.INV(S112,Satokasvi!$H$8,Satokasvi!$I$8)*_xlfn.BINOM.INV(1,(1-Satokasvi!$H$15),S112)</f>
        <v>3919.5408155929367</v>
      </c>
      <c r="AT112" s="5">
        <f ca="1">_xlfn.NORM.INV(T112,Satokasvi!$H$8,Satokasvi!$I$8)*_xlfn.BINOM.INV(1,(1-Satokasvi!$H$15),T112)</f>
        <v>3351.7465883044279</v>
      </c>
      <c r="AU112" s="5">
        <f ca="1">_xlfn.NORM.INV(U112,Satokasvi!$H$8,Satokasvi!$I$8)*_xlfn.BINOM.INV(1,(1-Satokasvi!$H$15),U112)</f>
        <v>3162.0420118016627</v>
      </c>
      <c r="AV112" s="5">
        <f ca="1">_xlfn.NORM.INV(V112,Satokasvi!$H$8,Satokasvi!$I$8)*_xlfn.BINOM.INV(1,(1-Satokasvi!$H$15),V112)</f>
        <v>3730.2196657456998</v>
      </c>
      <c r="AW112" s="5">
        <f ca="1">_xlfn.NORM.INV(W112,Satokasvi!$H$8,Satokasvi!$I$8)*_xlfn.BINOM.INV(1,(1-Satokasvi!$H$15),W112)</f>
        <v>3824.6144163876866</v>
      </c>
      <c r="AX112" s="5">
        <f ca="1">_xlfn.NORM.INV(X112,Satokasvi!$H$8,Satokasvi!$I$8)*_xlfn.BINOM.INV(1,(1-Satokasvi!$H$15),X112)</f>
        <v>3622.8044652789249</v>
      </c>
      <c r="AY112" s="5">
        <f ca="1">_xlfn.NORM.INV(Y112,Satokasvi!$H$8,Satokasvi!$I$8)*_xlfn.BINOM.INV(1,(1-Satokasvi!$H$15),Y112)</f>
        <v>3601.5243636842233</v>
      </c>
      <c r="AZ112" s="5">
        <f ca="1">_xlfn.NORM.INV(Z112,Satokasvi!$H$8,Satokasvi!$I$8)*_xlfn.BINOM.INV(1,(1-Satokasvi!$H$15),Z112)</f>
        <v>3659.3516869042178</v>
      </c>
      <c r="BB112" s="5">
        <f ca="1">IF(C$11="x",0,_xlfn.NORM.INV(B112,Satokasvi!$H$8,Satokasvi!$I$8)*IF(C$8="x",(1+Toimenpiteet!$C$7),1)*IF(C$9="x",(1+Toimenpiteet!$C$34),1)*(1+C$30)*_xlfn.BINOM.INV(1,(1-(Satokasvi!$H$15*(1+C$41))),B112))</f>
        <v>2657.6336424518677</v>
      </c>
      <c r="BC112" s="5">
        <f ca="1">IF(D$11="x",0,_xlfn.NORM.INV(C112,Satokasvi!$H$8,Satokasvi!$I$8)*IF(D$8="x",(1+Toimenpiteet!$C$7),1)*IF(D$9="x",(1+Toimenpiteet!$C$34),1)*(1+D$30)*_xlfn.BINOM.INV(1,(1-(Satokasvi!$H$15*(1+D$41))),C112))</f>
        <v>2290.9993060532852</v>
      </c>
      <c r="BD112" s="5">
        <f ca="1">IF(E$11="x",0,_xlfn.NORM.INV(D112,Satokasvi!$H$8,Satokasvi!$I$8)*IF(E$8="x",(1+Toimenpiteet!$C$7),1)*IF(E$9="x",(1+Toimenpiteet!$C$34),1)*(1+E$30)*_xlfn.BINOM.INV(1,(1-(Satokasvi!$H$15*(1+E$41))),D112))</f>
        <v>2529.9128954985604</v>
      </c>
      <c r="BE112" s="5">
        <f ca="1">IF(F$11="x",0,_xlfn.NORM.INV(E112,Satokasvi!$H$8,Satokasvi!$I$8)*IF(F$8="x",(1+Toimenpiteet!$C$7),1)*IF(F$9="x",(1+Toimenpiteet!$C$34),1)*(1+F$30)*_xlfn.BINOM.INV(1,(1-(Satokasvi!$H$15*(1+F$41))),E112))</f>
        <v>2511.2477809512957</v>
      </c>
      <c r="BF112" s="5">
        <f ca="1">IF(G$11="x",0,_xlfn.NORM.INV(F112,Satokasvi!$H$8,Satokasvi!$I$8)*IF(G$8="x",(1+Toimenpiteet!$C$7),1)*IF(G$9="x",(1+Toimenpiteet!$C$34),1)*(1+G$30)*_xlfn.BINOM.INV(1,(1-(Satokasvi!$H$15*(1+G$41))),F112))</f>
        <v>2866.3882696403352</v>
      </c>
      <c r="BG112" s="5">
        <f ca="1">IF(H$11="x",0,_xlfn.NORM.INV(G112,Satokasvi!$H$8,Satokasvi!$I$8)*IF(H$8="x",(1+Toimenpiteet!$C$7),1)*IF(H$9="x",(1+Toimenpiteet!$C$34),1)*(1+H$30)*_xlfn.BINOM.INV(1,(1-(Satokasvi!$H$15*(1+H$41))),G112))</f>
        <v>2694.2292083910379</v>
      </c>
      <c r="BH112" s="5">
        <f ca="1">IF(I$11="x",0,_xlfn.NORM.INV(H112,Satokasvi!$H$8,Satokasvi!$I$8)*IF(I$8="x",(1+Toimenpiteet!$C$7),1)*IF(I$9="x",(1+Toimenpiteet!$C$34),1)*(1+I$30)*_xlfn.BINOM.INV(1,(1-(Satokasvi!$H$15*(1+I$41))),H112))</f>
        <v>2601.3423032821152</v>
      </c>
      <c r="BI112" s="5">
        <f ca="1">IF(J$11="x",0,_xlfn.NORM.INV(I112,Satokasvi!$H$8,Satokasvi!$I$8)*IF(J$8="x",(1+Toimenpiteet!$C$7),1)*IF(J$9="x",(1+Toimenpiteet!$C$34),1)*(1+J$30)*_xlfn.BINOM.INV(1,(1-(Satokasvi!$H$15*(1+J$41))),I112))</f>
        <v>2743.5190385964352</v>
      </c>
      <c r="BJ112" s="5">
        <f ca="1">IF(K$11="x",0,_xlfn.NORM.INV(J112,Satokasvi!$H$8,Satokasvi!$I$8)*IF(K$8="x",(1+Toimenpiteet!$C$7),1)*IF(K$9="x",(1+Toimenpiteet!$C$34),1)*(1+K$30)*_xlfn.BINOM.INV(1,(1-(Satokasvi!$H$15*(1+K$41))),J112))</f>
        <v>0</v>
      </c>
      <c r="BK112" s="5">
        <f ca="1">IF(L$11="x",0,_xlfn.NORM.INV(K112,Satokasvi!$H$8,Satokasvi!$I$8)*IF(L$8="x",(1+Toimenpiteet!$C$7),1)*IF(L$9="x",(1+Toimenpiteet!$C$34),1)*(1+L$30)*_xlfn.BINOM.INV(1,(1-(Satokasvi!$H$15*(1+L$41))),K112))</f>
        <v>2564.0374598099393</v>
      </c>
      <c r="BL112" s="5">
        <f ca="1">IF(M$11="x",0,_xlfn.NORM.INV(L112,Satokasvi!$H$8,Satokasvi!$I$8)*IF(M$8="x",(1+Toimenpiteet!$C$7),1)*IF(M$9="x",(1+Toimenpiteet!$C$34),1)*(1+M$30)*_xlfn.BINOM.INV(1,(1-(Satokasvi!$H$15*(1+M$41))),L112))</f>
        <v>2782.0597904406341</v>
      </c>
      <c r="BM112" s="5">
        <f ca="1">IF(N$11="x",0,_xlfn.NORM.INV(M112,Satokasvi!$H$8,Satokasvi!$I$8)*IF(N$8="x",(1+Toimenpiteet!$C$7),1)*IF(N$9="x",(1+Toimenpiteet!$C$34),1)*(1+N$30)*_xlfn.BINOM.INV(1,(1-(Satokasvi!$H$15*(1+N$41))),M112))</f>
        <v>2523.5373045663555</v>
      </c>
      <c r="BN112" s="5">
        <f ca="1">IF(O$11="x",0,_xlfn.NORM.INV(N112,Satokasvi!$H$8,Satokasvi!$I$8)*IF(O$8="x",(1+Toimenpiteet!$C$7),1)*IF(O$9="x",(1+Toimenpiteet!$C$34),1)*(1+O$30)*_xlfn.BINOM.INV(1,(1-(Satokasvi!$H$15*(1+O$41))),N112))</f>
        <v>2430.5359194100379</v>
      </c>
      <c r="BO112" s="5">
        <f ca="1">IF(P$11="x",0,_xlfn.NORM.INV(O112,Satokasvi!$H$8,Satokasvi!$I$8)*IF(P$8="x",(1+Toimenpiteet!$C$7),1)*IF(P$9="x",(1+Toimenpiteet!$C$34),1)*(1+P$30)*_xlfn.BINOM.INV(1,(1-(Satokasvi!$H$15*(1+P$41))),O112))</f>
        <v>2560.0713773821221</v>
      </c>
      <c r="BP112" s="5">
        <f ca="1">IF(Q$11="x",0,_xlfn.NORM.INV(P112,Satokasvi!$H$8,Satokasvi!$I$8)*IF(Q$8="x",(1+Toimenpiteet!$C$7),1)*IF(Q$9="x",(1+Toimenpiteet!$C$34),1)*(1+Q$30)*_xlfn.BINOM.INV(1,(1-(Satokasvi!$H$15*(1+Q$41))),P112))</f>
        <v>2525.5403302800223</v>
      </c>
      <c r="BQ112" s="5">
        <f ca="1">IF(R$11="x",0,_xlfn.NORM.INV(Q112,Satokasvi!$H$8,Satokasvi!$I$8)*IF(R$8="x",(1+Toimenpiteet!$C$7),1)*IF(R$9="x",(1+Toimenpiteet!$C$34),1)*(1+R$30)*_xlfn.BINOM.INV(1,(1-(Satokasvi!$H$15*(1+R$41))),Q112))</f>
        <v>2454.5499464232571</v>
      </c>
      <c r="BR112" s="5">
        <f ca="1">IF(S$11="x",0,_xlfn.NORM.INV(R112,Satokasvi!$H$8,Satokasvi!$I$8)*IF(S$8="x",(1+Toimenpiteet!$C$7),1)*IF(S$9="x",(1+Toimenpiteet!$C$34),1)*(1+S$30)*_xlfn.BINOM.INV(1,(1-(Satokasvi!$H$15*(1+S$41))),R112))</f>
        <v>2529.7236885802663</v>
      </c>
      <c r="BS112" s="5">
        <f ca="1">IF(T$11="x",0,_xlfn.NORM.INV(S112,Satokasvi!$H$8,Satokasvi!$I$8)*IF(T$8="x",(1+Toimenpiteet!$C$7),1)*IF(T$9="x",(1+Toimenpiteet!$C$34),1)*(1+T$30)*_xlfn.BINOM.INV(1,(1-(Satokasvi!$H$15*(1+T$41))),S112))</f>
        <v>2920.841815779856</v>
      </c>
      <c r="BT112" s="5">
        <f ca="1">IF(U$11="x",0,_xlfn.NORM.INV(T112,Satokasvi!$H$8,Satokasvi!$I$8)*IF(U$8="x",(1+Toimenpiteet!$C$7),1)*IF(U$9="x",(1+Toimenpiteet!$C$34),1)*(1+U$30)*_xlfn.BINOM.INV(1,(1-(Satokasvi!$H$15*(1+U$41))),T112))</f>
        <v>2497.7215576044596</v>
      </c>
      <c r="BU112" s="5">
        <f ca="1">IF(V$11="x",0,_xlfn.NORM.INV(U112,Satokasvi!$H$8,Satokasvi!$I$8)*IF(V$8="x",(1+Toimenpiteet!$C$7),1)*IF(V$9="x",(1+Toimenpiteet!$C$34),1)*(1+V$30)*_xlfn.BINOM.INV(1,(1-(Satokasvi!$H$15*(1+V$41))),U112))</f>
        <v>2356.3537071945993</v>
      </c>
      <c r="BV112" s="5">
        <f ca="1">IF(W$11="x",0,_xlfn.NORM.INV(V112,Satokasvi!$H$8,Satokasvi!$I$8)*IF(W$8="x",(1+Toimenpiteet!$C$7),1)*IF(W$9="x",(1+Toimenpiteet!$C$34),1)*(1+W$30)*_xlfn.BINOM.INV(1,(1-(Satokasvi!$H$15*(1+W$41))),V112))</f>
        <v>2779.7596949136955</v>
      </c>
      <c r="BW112" s="5">
        <f ca="1">IF(X$11="x",0,_xlfn.NORM.INV(W112,Satokasvi!$H$8,Satokasvi!$I$8)*IF(X$8="x",(1+Toimenpiteet!$C$7),1)*IF(X$9="x",(1+Toimenpiteet!$C$34),1)*(1+X$30)*_xlfn.BINOM.INV(1,(1-(Satokasvi!$H$15*(1+X$41))),W112))</f>
        <v>2850.1026630921042</v>
      </c>
      <c r="BX112" s="5">
        <f ca="1">IF(Y$11="x",0,_xlfn.NORM.INV(X112,Satokasvi!$H$8,Satokasvi!$I$8)*IF(Y$8="x",(1+Toimenpiteet!$C$7),1)*IF(Y$9="x",(1+Toimenpiteet!$C$34),1)*(1+Y$30)*_xlfn.BINOM.INV(1,(1-(Satokasvi!$H$15*(1+Y$41))),X112))</f>
        <v>2699.7138875258547</v>
      </c>
      <c r="BY112" s="5">
        <f ca="1">IF(Z$11="x",0,_xlfn.NORM.INV(Y112,Satokasvi!$H$8,Satokasvi!$I$8)*IF(Z$8="x",(1+Toimenpiteet!$C$7),1)*IF(Z$9="x",(1+Toimenpiteet!$C$34),1)*(1+Z$30)*_xlfn.BINOM.INV(1,(1-(Satokasvi!$H$15*(1+Z$41))),Y112))</f>
        <v>2683.8559558174829</v>
      </c>
      <c r="BZ112" s="5">
        <f ca="1">IF(AA$11="x",0,_xlfn.NORM.INV(Z112,Satokasvi!$H$8,Satokasvi!$I$8)*IF(AA$8="x",(1+Toimenpiteet!$C$7),1)*IF(AA$9="x",(1+Toimenpiteet!$C$34),1)*(1+AA$30)*_xlfn.BINOM.INV(1,(1-(Satokasvi!$H$15*(1+AA$41))),Z112))</f>
        <v>2726.9488770810231</v>
      </c>
      <c r="CB112" s="27">
        <f ca="1">_xlfn.NORM.INV(RAND(),Satokasvi!$H$13,Satokasvi!$I$13)</f>
        <v>141.90917633214804</v>
      </c>
      <c r="CC112" s="27">
        <f ca="1">_xlfn.NORM.INV(RAND(),Satokasvi!$H$13,Satokasvi!$I$13)</f>
        <v>202.34614469573907</v>
      </c>
      <c r="CD112" s="27">
        <f ca="1">_xlfn.NORM.INV(RAND(),Satokasvi!$H$13,Satokasvi!$I$13)</f>
        <v>122.31003132458181</v>
      </c>
      <c r="CE112" s="27">
        <f ca="1">_xlfn.NORM.INV(RAND(),Satokasvi!$H$13,Satokasvi!$I$13)</f>
        <v>177.26542840410983</v>
      </c>
      <c r="CF112" s="27">
        <f ca="1">_xlfn.NORM.INV(RAND(),Satokasvi!$H$13,Satokasvi!$I$13)</f>
        <v>223.47534722345023</v>
      </c>
      <c r="CG112" s="27">
        <f ca="1">_xlfn.NORM.INV(RAND(),Satokasvi!$H$13,Satokasvi!$I$13)</f>
        <v>127.44553801673618</v>
      </c>
      <c r="CH112" s="27">
        <f ca="1">_xlfn.NORM.INV(RAND(),Satokasvi!$H$13,Satokasvi!$I$13)</f>
        <v>258.21156375882333</v>
      </c>
      <c r="CI112" s="27">
        <f ca="1">_xlfn.NORM.INV(RAND(),Satokasvi!$H$13,Satokasvi!$I$13)</f>
        <v>219.98812254662724</v>
      </c>
      <c r="CJ112" s="27">
        <f ca="1">_xlfn.NORM.INV(RAND(),Satokasvi!$H$13,Satokasvi!$I$13)</f>
        <v>210.40416993205446</v>
      </c>
      <c r="CK112" s="27">
        <f ca="1">_xlfn.NORM.INV(RAND(),Satokasvi!$H$13,Satokasvi!$I$13)</f>
        <v>197.1176743986808</v>
      </c>
      <c r="CL112" s="27">
        <f ca="1">_xlfn.NORM.INV(RAND(),Satokasvi!$H$13,Satokasvi!$I$13)</f>
        <v>190.9732788680956</v>
      </c>
      <c r="CM112" s="27">
        <f ca="1">_xlfn.NORM.INV(RAND(),Satokasvi!$H$13,Satokasvi!$I$13)</f>
        <v>227.09749025598654</v>
      </c>
      <c r="CN112" s="27">
        <f ca="1">_xlfn.NORM.INV(RAND(),Satokasvi!$H$13,Satokasvi!$I$13)</f>
        <v>220.18233889048247</v>
      </c>
      <c r="CO112" s="27">
        <f ca="1">_xlfn.NORM.INV(RAND(),Satokasvi!$H$13,Satokasvi!$I$13)</f>
        <v>177.13915726451725</v>
      </c>
      <c r="CP112" s="27">
        <f ca="1">_xlfn.NORM.INV(RAND(),Satokasvi!$H$13,Satokasvi!$I$13)</f>
        <v>212.19432979852189</v>
      </c>
      <c r="CQ112" s="27">
        <f ca="1">_xlfn.NORM.INV(RAND(),Satokasvi!$H$13,Satokasvi!$I$13)</f>
        <v>164.36940272286395</v>
      </c>
      <c r="CR112" s="27">
        <f ca="1">_xlfn.NORM.INV(RAND(),Satokasvi!$H$13,Satokasvi!$I$13)</f>
        <v>214.5529691546171</v>
      </c>
      <c r="CS112" s="27">
        <f ca="1">_xlfn.NORM.INV(RAND(),Satokasvi!$H$13,Satokasvi!$I$13)</f>
        <v>248.14237899056803</v>
      </c>
      <c r="CT112" s="27">
        <f ca="1">_xlfn.NORM.INV(RAND(),Satokasvi!$H$13,Satokasvi!$I$13)</f>
        <v>168.42896491766231</v>
      </c>
      <c r="CU112" s="27">
        <f ca="1">_xlfn.NORM.INV(RAND(),Satokasvi!$H$13,Satokasvi!$I$13)</f>
        <v>192.15908900942426</v>
      </c>
      <c r="CV112" s="27">
        <f ca="1">_xlfn.NORM.INV(RAND(),Satokasvi!$H$13,Satokasvi!$I$13)</f>
        <v>179.88356501852229</v>
      </c>
      <c r="CW112" s="27">
        <f ca="1">_xlfn.NORM.INV(RAND(),Satokasvi!$H$13,Satokasvi!$I$13)</f>
        <v>174.43848812396698</v>
      </c>
      <c r="CX112" s="27">
        <f ca="1">_xlfn.NORM.INV(RAND(),Satokasvi!$H$13,Satokasvi!$I$13)</f>
        <v>186.1064083090256</v>
      </c>
      <c r="CY112" s="27">
        <f ca="1">_xlfn.NORM.INV(RAND(),Satokasvi!$H$13,Satokasvi!$I$13)</f>
        <v>86.723741860008062</v>
      </c>
      <c r="CZ112" s="27">
        <f ca="1">_xlfn.NORM.INV(RAND(),Satokasvi!$H$13,Satokasvi!$I$13)</f>
        <v>222.46722402279357</v>
      </c>
      <c r="DB112" s="29">
        <f ca="1">(AB112*(CB112/1000)+(Satokasvi!$E$28-Satokasvi!$E$7))/(1+$C$13)^DB$61</f>
        <v>154.53203143388799</v>
      </c>
      <c r="DC112" s="29">
        <f ca="1">(AC112*(CC112/1000)+(Satokasvi!$E$28-Satokasvi!$E$7))/(1+$C$13)^DC$61</f>
        <v>258.23781038979882</v>
      </c>
      <c r="DD112" s="29">
        <f ca="1">(AD112*(CD112/1000)+(Satokasvi!$E$28-Satokasvi!$E$7))/(1+$C$13)^DD$61</f>
        <v>54.844021234495642</v>
      </c>
      <c r="DE112" s="29">
        <f ca="1">(AE112*(CE112/1000)+(Satokasvi!$E$28-Satokasvi!$E$7))/(1+$C$13)^DE$61</f>
        <v>213.62252402328093</v>
      </c>
      <c r="DF112" s="29">
        <f ca="1">(AF112*(CF112/1000)+(Satokasvi!$E$28-Satokasvi!$E$7))/(1+$C$13)^DF$61</f>
        <v>430.0888613947065</v>
      </c>
      <c r="DG112" s="29">
        <f ca="1">(AG112*(CG112/1000)+(Satokasvi!$E$28-Satokasvi!$E$7))/(1+$C$13)^DG$61</f>
        <v>83.557700208711452</v>
      </c>
      <c r="DH112" s="29">
        <f ca="1">(AH112*(CH112/1000)+(Satokasvi!$E$28-Satokasvi!$E$7))/(1+$C$13)^DH$61</f>
        <v>439.36561187961229</v>
      </c>
      <c r="DI112" s="29">
        <f ca="1">(AI112*(CI112/1000)+(Satokasvi!$E$28-Satokasvi!$E$7))/(1+$C$13)^DI$61</f>
        <v>354.37017232227197</v>
      </c>
      <c r="DJ112" s="29">
        <f ca="1">(AJ112*(CJ112/1000)+(Satokasvi!$E$28-Satokasvi!$E$7))/(1+$C$13)^DJ$61</f>
        <v>-276.6764403760493</v>
      </c>
      <c r="DK112" s="29">
        <f ca="1">(AK112*(CK112/1000)+(Satokasvi!$E$28-Satokasvi!$E$7))/(1+$C$13)^DK$61</f>
        <v>236.04901761545412</v>
      </c>
      <c r="DL112" s="29">
        <f ca="1">(AL112*(CL112/1000)+(Satokasvi!$E$28-Satokasvi!$E$7))/(1+$C$13)^DL$61</f>
        <v>254.26464132286978</v>
      </c>
      <c r="DM112" s="29">
        <f ca="1">(AM112*(CM112/1000)+(Satokasvi!$E$28-Satokasvi!$E$7))/(1+$C$13)^DM$61</f>
        <v>286.19140437757119</v>
      </c>
      <c r="DN112" s="29">
        <f ca="1">(AN112*(CN112/1000)+(Satokasvi!$E$28-Satokasvi!$E$7))/(1+$C$13)^DN$61</f>
        <v>243.19784500210403</v>
      </c>
      <c r="DO112" s="29">
        <f ca="1">(AO112*(CO112/1000)+(Satokasvi!$E$28-Satokasvi!$E$7))/(1+$C$13)^DO$61</f>
        <v>163.65742954887773</v>
      </c>
      <c r="DP112" s="29">
        <f ca="1">(AP112*(CP112/1000)+(Satokasvi!$E$28-Satokasvi!$E$7))/(1+$C$13)^DP$61</f>
        <v>229.87834117227982</v>
      </c>
      <c r="DQ112" s="29">
        <f ca="1">(AQ112*(CQ112/1000)+(Satokasvi!$E$28-Satokasvi!$E$7))/(1+$C$13)^DQ$61</f>
        <v>112.42067777704752</v>
      </c>
      <c r="DR112" s="29">
        <f ca="1">(AR112*(CR112/1000)+(Satokasvi!$E$28-Satokasvi!$E$7))/(1+$C$13)^DR$61</f>
        <v>222.24735867573722</v>
      </c>
      <c r="DS112" s="29">
        <f ca="1">(AS112*(CS112/1000)+(Satokasvi!$E$28-Satokasvi!$E$7))/(1+$C$13)^DS$61</f>
        <v>359.25299881478082</v>
      </c>
      <c r="DT112" s="29">
        <f ca="1">(AT112*(CT112/1000)+(Satokasvi!$E$28-Satokasvi!$E$7))/(1+$C$13)^DT$61</f>
        <v>116.07100424732425</v>
      </c>
      <c r="DU112" s="29">
        <f ca="1">(AU112*(CU112/1000)+(Satokasvi!$E$28-Satokasvi!$E$7))/(1+$C$13)^DU$61</f>
        <v>136.54480835034204</v>
      </c>
      <c r="DV112" s="29">
        <f ca="1">(AV112*(CV112/1000)+(Satokasvi!$E$28-Satokasvi!$E$7))/(1+$C$13)^DV$61</f>
        <v>166.64307711851328</v>
      </c>
      <c r="DW112" s="29">
        <f ca="1">(AW112*(CW112/1000)+(Satokasvi!$E$28-Satokasvi!$E$7))/(1+$C$13)^DW$61</f>
        <v>159.78258534273147</v>
      </c>
      <c r="DX112" s="29">
        <f ca="1">(AX112*(CX112/1000)+(Satokasvi!$E$28-Satokasvi!$E$7))/(1+$C$13)^DX$61</f>
        <v>158.70960065498107</v>
      </c>
      <c r="DY112" s="29">
        <f ca="1">(AY112*(CY112/1000)+(Satokasvi!$E$28-Satokasvi!$E$7))/(1+$C$13)^DY$61</f>
        <v>-23.938642200243677</v>
      </c>
      <c r="DZ112" s="29">
        <f ca="1">(AZ112*(CZ112/1000)+(Satokasvi!$E$28-Satokasvi!$E$7))/(1+$C$13)^DZ$61</f>
        <v>216.39630692999759</v>
      </c>
      <c r="EB112" s="29">
        <f ca="1">IF(C$11="x",Toimenpiteet!$E$115,BB112*(CB112/1000)+(Satokasvi!$E$28-Satokasvi!$E$7)+IF(C$8="x",Toimenpiteet!$E$29,0)+IF(C$9="x",Toimenpiteet!$E$60,0)+IF(C$10="x",Toimenpiteet!$E$88,0))/(1+$C$13)^EB$61</f>
        <v>144.89572931354462</v>
      </c>
      <c r="EC112" s="29">
        <f ca="1">IF(D$11="x",Toimenpiteet!$E$115,BC112*(CC112/1000)+(Satokasvi!$E$28-Satokasvi!$E$7)+IF(D$8="x",Toimenpiteet!$E$29,0)+IF(D$9="x",Toimenpiteet!$E$60,0)+IF(D$10="x",Toimenpiteet!$E$88,0))/(1+$C$13)^EC$61</f>
        <v>222.14617502167582</v>
      </c>
      <c r="ED112" s="29">
        <f ca="1">IF(E$11="x",Toimenpiteet!$E$115,BD112*(CD112/1000)+(Satokasvi!$E$28-Satokasvi!$E$7)+IF(E$8="x",Toimenpiteet!$E$29,0)+IF(E$9="x",Toimenpiteet!$E$60,0)+IF(E$10="x",Toimenpiteet!$E$88,0))/(1+$C$13)^ED$61</f>
        <v>74.614908844471131</v>
      </c>
      <c r="EE112" s="29">
        <f ca="1">IF(F$11="x",Toimenpiteet!$E$115,BE112*(CE112/1000)+(Satokasvi!$E$28-Satokasvi!$E$7)+IF(F$8="x",Toimenpiteet!$E$29,0)+IF(F$9="x",Toimenpiteet!$E$60,0)+IF(F$10="x",Toimenpiteet!$E$88,0))/(1+$C$13)^EE$61</f>
        <v>193.03039815317092</v>
      </c>
      <c r="EF112" s="29">
        <f ca="1">IF(G$11="x",Toimenpiteet!$E$115,BF112*(CF112/1000)+(Satokasvi!$E$28-Satokasvi!$E$7)+IF(G$8="x",Toimenpiteet!$E$29,0)+IF(G$9="x",Toimenpiteet!$E$60,0)+IF(G$10="x",Toimenpiteet!$E$88,0))/(1+$C$13)^EF$61</f>
        <v>355.97027742061584</v>
      </c>
      <c r="EG112" s="29">
        <f ca="1">IF(H$11="x",Toimenpiteet!$E$115,BG112*(CG112/1000)+(Satokasvi!$E$28-Satokasvi!$E$7)+IF(H$8="x",Toimenpiteet!$E$29,0)+IF(H$9="x",Toimenpiteet!$E$60,0)+IF(H$10="x",Toimenpiteet!$E$88,0))/(1+$C$13)^EG$61</f>
        <v>96.7022058744449</v>
      </c>
      <c r="EH112" s="29">
        <f ca="1">IF(I$11="x",Toimenpiteet!$E$115,BH112*(CH112/1000)+(Satokasvi!$E$28-Satokasvi!$E$7)+IF(I$8="x",Toimenpiteet!$E$29,0)+IF(I$9="x",Toimenpiteet!$E$60,0)+IF(I$10="x",Toimenpiteet!$E$88,0))/(1+$C$13)^EH$61</f>
        <v>360.84730026289407</v>
      </c>
      <c r="EI112" s="29">
        <f ca="1">IF(J$11="x",Toimenpiteet!$E$115,BI112*(CI112/1000)+(Satokasvi!$E$28-Satokasvi!$E$7)+IF(J$8="x",Toimenpiteet!$E$29,0)+IF(J$9="x",Toimenpiteet!$E$60,0)+IF(J$10="x",Toimenpiteet!$E$88,0))/(1+$C$13)^EI$61</f>
        <v>296.53494978368997</v>
      </c>
      <c r="EJ112" s="29">
        <f ca="1">IF(K$11="x",Toimenpiteet!$E$115,BJ112*(CJ112/1000)+(Satokasvi!$E$28-Satokasvi!$E$7)+IF(K$8="x",Toimenpiteet!$E$29,0)+IF(K$9="x",Toimenpiteet!$E$60,0)+IF(K$10="x",Toimenpiteet!$E$88,0))/(1+$C$13)^EJ$61</f>
        <v>-174.66637330111257</v>
      </c>
      <c r="EK112" s="29">
        <f ca="1">IF(L$11="x",Toimenpiteet!$E$115,BK112*(CK112/1000)+(Satokasvi!$E$28-Satokasvi!$E$7)+IF(L$8="x",Toimenpiteet!$E$29,0)+IF(L$9="x",Toimenpiteet!$E$60,0)+IF(L$10="x",Toimenpiteet!$E$88,0))/(1+$C$13)^EK$61</f>
        <v>206.49878624462801</v>
      </c>
      <c r="EL112" s="29">
        <f ca="1">IF(M$11="x",Toimenpiteet!$E$115,BL112*(CL112/1000)+(Satokasvi!$E$28-Satokasvi!$E$7)+IF(M$8="x",Toimenpiteet!$E$29,0)+IF(M$9="x",Toimenpiteet!$E$60,0)+IF(M$10="x",Toimenpiteet!$E$88,0))/(1+$C$13)^EL$61</f>
        <v>219.1819508279691</v>
      </c>
      <c r="EM112" s="29">
        <f ca="1">IF(N$11="x",Toimenpiteet!$E$115,BM112*(CM112/1000)+(Satokasvi!$E$28-Satokasvi!$E$7)+IF(N$8="x",Toimenpiteet!$E$29,0)+IF(N$9="x",Toimenpiteet!$E$60,0)+IF(N$10="x",Toimenpiteet!$E$88,0))/(1+$C$13)^EM$61</f>
        <v>242.1086113520366</v>
      </c>
      <c r="EN112" s="29">
        <f ca="1">IF(O$11="x",Toimenpiteet!$E$115,BN112*(CN112/1000)+(Satokasvi!$E$28-Satokasvi!$E$7)+IF(O$8="x",Toimenpiteet!$E$29,0)+IF(O$9="x",Toimenpiteet!$E$60,0)+IF(O$10="x",Toimenpiteet!$E$88,0))/(1+$C$13)^EN$61</f>
        <v>209.22984653233544</v>
      </c>
      <c r="EO112" s="29">
        <f ca="1">IF(P$11="x",Toimenpiteet!$E$115,BO112*(CO112/1000)+(Satokasvi!$E$28-Satokasvi!$E$7)+IF(P$8="x",Toimenpiteet!$E$29,0)+IF(P$9="x",Toimenpiteet!$E$60,0)+IF(P$10="x",Toimenpiteet!$E$88,0))/(1+$C$13)^EO$61</f>
        <v>149.14082954522908</v>
      </c>
      <c r="EP112" s="29">
        <f ca="1">IF(Q$11="x",Toimenpiteet!$E$115,BP112*(CP112/1000)+(Satokasvi!$E$28-Satokasvi!$E$7)+IF(Q$8="x",Toimenpiteet!$E$29,0)+IF(Q$9="x",Toimenpiteet!$E$60,0)+IF(Q$10="x",Toimenpiteet!$E$88,0))/(1+$C$13)^EP$61</f>
        <v>197.69690590508333</v>
      </c>
      <c r="EQ112" s="29">
        <f ca="1">IF(R$11="x",Toimenpiteet!$E$115,BQ112*(CQ112/1000)+(Satokasvi!$E$28-Satokasvi!$E$7)+IF(R$8="x",Toimenpiteet!$E$29,0)+IF(R$9="x",Toimenpiteet!$E$60,0)+IF(R$10="x",Toimenpiteet!$E$88,0))/(1+$C$13)^EQ$61</f>
        <v>109.39876875275709</v>
      </c>
      <c r="ER112" s="29">
        <f ca="1">IF(S$11="x",Toimenpiteet!$E$115,BR112*(CR112/1000)+(Satokasvi!$E$28-Satokasvi!$E$7)+IF(S$8="x",Toimenpiteet!$E$29,0)+IF(S$9="x",Toimenpiteet!$E$60,0)+IF(S$10="x",Toimenpiteet!$E$88,0))/(1+$C$13)^ER$61</f>
        <v>190.49531389224805</v>
      </c>
      <c r="ES112" s="29">
        <f ca="1">IF(T$11="x",Toimenpiteet!$E$115,BS112*(CS112/1000)+(Satokasvi!$E$28-Satokasvi!$E$7)+IF(T$8="x",Toimenpiteet!$E$29,0)+IF(T$9="x",Toimenpiteet!$E$60,0)+IF(T$10="x",Toimenpiteet!$E$88,0))/(1+$C$13)^ES$61</f>
        <v>291.86735627705485</v>
      </c>
      <c r="ET112" s="29">
        <f ca="1">IF(U$11="x",Toimenpiteet!$E$115,BT112*(CT112/1000)+(Satokasvi!$E$28-Satokasvi!$E$7)+IF(U$8="x",Toimenpiteet!$E$29,0)+IF(U$9="x",Toimenpiteet!$E$60,0)+IF(U$10="x",Toimenpiteet!$E$88,0))/(1+$C$13)^ET$61</f>
        <v>109.94467698673728</v>
      </c>
      <c r="EU112" s="29">
        <f ca="1">IF(V$11="x",Toimenpiteet!$E$115,BU112*(CU112/1000)+(Satokasvi!$E$28-Satokasvi!$E$7)+IF(V$8="x",Toimenpiteet!$E$29,0)+IF(V$9="x",Toimenpiteet!$E$60,0)+IF(V$10="x",Toimenpiteet!$E$88,0))/(1+$C$13)^EU$61</f>
        <v>124.51878790270528</v>
      </c>
      <c r="EV112" s="29">
        <f ca="1">IF(W$11="x",Toimenpiteet!$E$115,BV112*(CV112/1000)+(Satokasvi!$E$28-Satokasvi!$E$7)+IF(W$8="x",Toimenpiteet!$E$29,0)+IF(W$9="x",Toimenpiteet!$E$60,0)+IF(W$10="x",Toimenpiteet!$E$88,0))/(1+$C$13)^EV$61</f>
        <v>146.28494215612426</v>
      </c>
      <c r="EW112" s="29">
        <f ca="1">IF(X$11="x",Toimenpiteet!$E$115,BW112*(CW112/1000)+(Satokasvi!$E$28-Satokasvi!$E$7)+IF(X$8="x",Toimenpiteet!$E$29,0)+IF(X$9="x",Toimenpiteet!$E$60,0)+IF(X$10="x",Toimenpiteet!$E$88,0))/(1+$C$13)^EW$61</f>
        <v>140.52874093469299</v>
      </c>
      <c r="EX112" s="29">
        <f ca="1">IF(Y$11="x",Toimenpiteet!$E$115,BX112*(CX112/1000)+(Satokasvi!$E$28-Satokasvi!$E$7)+IF(Y$8="x",Toimenpiteet!$E$29,0)+IF(Y$9="x",Toimenpiteet!$E$60,0)+IF(Y$10="x",Toimenpiteet!$E$88,0))/(1+$C$13)^EX$61</f>
        <v>139.10414036662536</v>
      </c>
      <c r="EY112" s="29">
        <f ca="1">IF(Z$11="x",Toimenpiteet!$E$115,BY112*(CY112/1000)+(Satokasvi!$E$28-Satokasvi!$E$7)+IF(Z$8="x",Toimenpiteet!$E$29,0)+IF(Z$9="x",Toimenpiteet!$E$60,0)+IF(Z$10="x",Toimenpiteet!$E$88,0))/(1+$C$13)^EY$61</f>
        <v>2.3878616561972623</v>
      </c>
      <c r="EZ112" s="29">
        <f ca="1">IF(AA$11="x",Toimenpiteet!$E$115,BZ112*(CZ112/1000)+(Satokasvi!$E$28-Satokasvi!$E$7)+IF(AA$8="x",Toimenpiteet!$E$29,0)+IF(AA$9="x",Toimenpiteet!$E$60,0)+IF(AA$10="x",Toimenpiteet!$E$88,0))/(1+$C$13)^EZ$61</f>
        <v>180.89633163667972</v>
      </c>
      <c r="FA112" s="29"/>
      <c r="FB112" s="29">
        <f t="shared" ca="1" si="48"/>
        <v>154.53203143388799</v>
      </c>
      <c r="FC112" s="29">
        <f t="shared" ca="1" si="49"/>
        <v>412.76984182368682</v>
      </c>
      <c r="FD112" s="29">
        <f t="shared" ca="1" si="50"/>
        <v>467.61386305818246</v>
      </c>
      <c r="FE112" s="29">
        <f t="shared" ca="1" si="51"/>
        <v>681.23638708146336</v>
      </c>
      <c r="FF112" s="29">
        <f t="shared" ca="1" si="52"/>
        <v>1111.3252484761699</v>
      </c>
      <c r="FG112" s="29">
        <f t="shared" ca="1" si="53"/>
        <v>1194.8829486848813</v>
      </c>
      <c r="FH112" s="29">
        <f t="shared" ca="1" si="54"/>
        <v>1634.2485605644936</v>
      </c>
      <c r="FI112" s="29">
        <f t="shared" ca="1" si="55"/>
        <v>1988.6187328867654</v>
      </c>
      <c r="FJ112" s="29">
        <f t="shared" ca="1" si="56"/>
        <v>1711.942292510716</v>
      </c>
      <c r="FK112" s="29">
        <f t="shared" ca="1" si="57"/>
        <v>1947.9913101261702</v>
      </c>
      <c r="FL112" s="29">
        <f t="shared" ca="1" si="58"/>
        <v>2202.2559514490399</v>
      </c>
      <c r="FM112" s="29">
        <f t="shared" ca="1" si="59"/>
        <v>2488.4473558266109</v>
      </c>
      <c r="FN112" s="29">
        <f t="shared" ca="1" si="60"/>
        <v>2731.6452008287151</v>
      </c>
      <c r="FO112" s="29">
        <f t="shared" ca="1" si="61"/>
        <v>2895.3026303775928</v>
      </c>
      <c r="FP112" s="29">
        <f t="shared" ca="1" si="62"/>
        <v>3125.1809715498725</v>
      </c>
      <c r="FQ112" s="29">
        <f t="shared" ca="1" si="63"/>
        <v>3237.6016493269199</v>
      </c>
      <c r="FR112" s="29">
        <f t="shared" ca="1" si="64"/>
        <v>3459.8490080026572</v>
      </c>
      <c r="FS112" s="29">
        <f t="shared" ca="1" si="65"/>
        <v>3819.102006817438</v>
      </c>
      <c r="FT112" s="29">
        <f t="shared" ca="1" si="66"/>
        <v>3935.1730110647622</v>
      </c>
      <c r="FU112" s="29">
        <f t="shared" ca="1" si="67"/>
        <v>4071.7178194151043</v>
      </c>
      <c r="FV112" s="29">
        <f t="shared" ca="1" si="68"/>
        <v>4238.360896533618</v>
      </c>
      <c r="FW112" s="29">
        <f t="shared" ca="1" si="69"/>
        <v>4398.1434818763491</v>
      </c>
      <c r="FX112" s="29">
        <f t="shared" ca="1" si="70"/>
        <v>4556.8530825313301</v>
      </c>
      <c r="FY112" s="29">
        <f t="shared" ca="1" si="71"/>
        <v>4532.9144403310866</v>
      </c>
      <c r="FZ112" s="29">
        <f t="shared" ca="1" si="72"/>
        <v>4749.3107472610845</v>
      </c>
      <c r="GA112" s="29"/>
      <c r="GB112" s="29">
        <f t="shared" ca="1" si="73"/>
        <v>144.89572931354462</v>
      </c>
      <c r="GC112" s="29">
        <f t="shared" ca="1" si="74"/>
        <v>367.04190433522047</v>
      </c>
      <c r="GD112" s="29">
        <f t="shared" ca="1" si="23"/>
        <v>441.6568131796916</v>
      </c>
      <c r="GE112" s="29">
        <f t="shared" ca="1" si="24"/>
        <v>634.68721133286249</v>
      </c>
      <c r="GF112" s="29">
        <f t="shared" ca="1" si="25"/>
        <v>990.65748875347833</v>
      </c>
      <c r="GG112" s="29">
        <f t="shared" ca="1" si="26"/>
        <v>1087.3596946279233</v>
      </c>
      <c r="GH112" s="29">
        <f t="shared" ca="1" si="27"/>
        <v>1448.2069948908174</v>
      </c>
      <c r="GI112" s="29">
        <f t="shared" ca="1" si="28"/>
        <v>1744.7419446745075</v>
      </c>
      <c r="GJ112" s="29">
        <f t="shared" ca="1" si="29"/>
        <v>1570.075571373395</v>
      </c>
      <c r="GK112" s="29">
        <f t="shared" ca="1" si="30"/>
        <v>1776.574357618023</v>
      </c>
      <c r="GL112" s="29">
        <f t="shared" ca="1" si="31"/>
        <v>1995.7563084459921</v>
      </c>
      <c r="GM112" s="29">
        <f t="shared" ca="1" si="32"/>
        <v>2237.8649197980285</v>
      </c>
      <c r="GN112" s="29">
        <f t="shared" ca="1" si="33"/>
        <v>2447.0947663303641</v>
      </c>
      <c r="GO112" s="29">
        <f t="shared" ca="1" si="34"/>
        <v>2596.2355958755934</v>
      </c>
      <c r="GP112" s="29">
        <f t="shared" ca="1" si="35"/>
        <v>2793.9325017806768</v>
      </c>
      <c r="GQ112" s="29">
        <f t="shared" ca="1" si="36"/>
        <v>2903.3312705334338</v>
      </c>
      <c r="GR112" s="29">
        <f t="shared" ca="1" si="37"/>
        <v>3093.8265844256816</v>
      </c>
      <c r="GS112" s="29">
        <f t="shared" ca="1" si="38"/>
        <v>3385.6939407027367</v>
      </c>
      <c r="GT112" s="29">
        <f t="shared" ca="1" si="39"/>
        <v>3495.6386176894739</v>
      </c>
      <c r="GU112" s="29">
        <f t="shared" ca="1" si="40"/>
        <v>3620.1574055921792</v>
      </c>
      <c r="GV112" s="29">
        <f t="shared" ca="1" si="41"/>
        <v>3766.4423477483033</v>
      </c>
      <c r="GW112" s="29">
        <f t="shared" ca="1" si="42"/>
        <v>3906.9710886829962</v>
      </c>
      <c r="GX112" s="29">
        <f t="shared" ca="1" si="43"/>
        <v>4046.0752290496216</v>
      </c>
      <c r="GY112" s="29">
        <f t="shared" ca="1" si="44"/>
        <v>4048.463090705819</v>
      </c>
      <c r="GZ112" s="29">
        <f t="shared" ca="1" si="45"/>
        <v>4229.3594223424989</v>
      </c>
      <c r="HA112" s="29"/>
      <c r="HB112" s="29">
        <f t="shared" ca="1" si="76"/>
        <v>1947.9913101261702</v>
      </c>
      <c r="HC112" s="29">
        <f t="shared" ca="1" si="75"/>
        <v>1776.574357618023</v>
      </c>
      <c r="HD112" s="5"/>
      <c r="HE112" s="29">
        <f t="shared" si="90"/>
        <v>-0.16666666666666669</v>
      </c>
      <c r="HF112" s="29">
        <f>$HF$69</f>
        <v>-5.5555555555555552E-2</v>
      </c>
      <c r="HG112" s="14">
        <f>IF(C$11="x",0,Satokasvi!$H$6*(1+$HE112)*(1+_xlfn.XLOOKUP($HF112,$HF$67:$HF$76,HG$67:HG$76)))</f>
        <v>2900.462962962963</v>
      </c>
      <c r="HH112" s="27">
        <f>IF(D$11="x",0,Satokasvi!$H$6*(1+$HE112)*(1+_xlfn.XLOOKUP($HF112,$HF$67:$HF$76,HH$67:HH$76)))</f>
        <v>2884.2592592592591</v>
      </c>
      <c r="HI112" s="27">
        <f>IF(E$11="x",0,Satokasvi!$H$6*(1+$HE112)*(1+_xlfn.XLOOKUP($HF112,$HF$67:$HF$76,HI$67:HI$76)))</f>
        <v>2868.0555555555557</v>
      </c>
      <c r="HJ112" s="27">
        <f>IF(F$11="x",0,Satokasvi!$H$6*(1+$HE112)*(1+_xlfn.XLOOKUP($HF112,$HF$67:$HF$76,HJ$67:HJ$76)))</f>
        <v>2851.8518518518517</v>
      </c>
      <c r="HK112" s="27">
        <f>IF(G$11="x",0,Satokasvi!$H$6*(1+$HE112)*(1+_xlfn.XLOOKUP($HF112,$HF$67:$HF$76,HK$67:HK$76)))</f>
        <v>2835.6481481481478</v>
      </c>
      <c r="HL112" s="27">
        <f>IF(H$11="x",0,Satokasvi!$H$6*(1+$HE112)*(1+_xlfn.XLOOKUP($HF112,$HF$67:$HF$76,HL$67:HL$76)))</f>
        <v>2819.4444444444443</v>
      </c>
      <c r="HM112" s="27">
        <f>IF(I$11="x",0,Satokasvi!$H$6*(1+$HE112)*(1+_xlfn.XLOOKUP($HF112,$HF$67:$HF$76,HM$67:HM$76)))</f>
        <v>2803.2407407407409</v>
      </c>
      <c r="HN112" s="27">
        <f>IF(J$11="x",0,Satokasvi!$H$6*(1+$HE112)*(1+_xlfn.XLOOKUP($HF112,$HF$67:$HF$76,HN$67:HN$76)))</f>
        <v>2787.037037037037</v>
      </c>
      <c r="HO112" s="27">
        <f>IF(K$11="x",0,Satokasvi!$H$6*(1+$HE112)*(1+_xlfn.XLOOKUP($HF112,$HF$67:$HF$76,HO$67:HO$76)))</f>
        <v>2770.833333333333</v>
      </c>
      <c r="HP112" s="27">
        <f>IF(L$11="x",0,Satokasvi!$H$6*(1+$HE112)*(1+_xlfn.XLOOKUP($HF112,$HF$67:$HF$76,HP$67:HP$76)))</f>
        <v>2754.6296296296296</v>
      </c>
      <c r="HQ112" s="27">
        <f>IF(M$11="x",0,Satokasvi!$H$6*(1+$HE112)*(1+_xlfn.XLOOKUP($HF112,$HF$67:$HF$76,HQ$67:HQ$76)))</f>
        <v>2754.6296296296296</v>
      </c>
      <c r="HR112" s="27">
        <f>IF(N$11="x",0,Satokasvi!$H$6*(1+$HE112)*(1+_xlfn.XLOOKUP($HF112,$HF$67:$HF$76,HR$67:HR$76)))</f>
        <v>2754.6296296296296</v>
      </c>
      <c r="HS112" s="27">
        <f>IF(O$11="x",0,Satokasvi!$H$6*(1+$HE112)*(1+_xlfn.XLOOKUP($HF112,$HF$67:$HF$76,HS$67:HS$76)))</f>
        <v>2754.6296296296296</v>
      </c>
      <c r="HT112" s="27">
        <f>IF(P$11="x",0,Satokasvi!$H$6*(1+$HE112)*(1+_xlfn.XLOOKUP($HF112,$HF$67:$HF$76,HT$67:HT$76)))</f>
        <v>2754.6296296296296</v>
      </c>
      <c r="HU112" s="27">
        <f>IF(Q$11="x",0,Satokasvi!$H$6*(1+$HE112)*(1+_xlfn.XLOOKUP($HF112,$HF$67:$HF$76,HU$67:HU$76)))</f>
        <v>2754.6296296296296</v>
      </c>
      <c r="HV112" s="27">
        <f>IF(R$11="x",0,Satokasvi!$H$6*(1+$HE112)*(1+_xlfn.XLOOKUP($HF112,$HF$67:$HF$76,HV$67:HV$76)))</f>
        <v>2754.6296296296296</v>
      </c>
      <c r="HW112" s="27">
        <f>IF(S$11="x",0,Satokasvi!$H$6*(1+$HE112)*(1+_xlfn.XLOOKUP($HF112,$HF$67:$HF$76,HW$67:HW$76)))</f>
        <v>2754.6296296296296</v>
      </c>
      <c r="HX112" s="27">
        <f>IF(T$11="x",0,Satokasvi!$H$6*(1+$HE112)*(1+_xlfn.XLOOKUP($HF112,$HF$67:$HF$76,HX$67:HX$76)))</f>
        <v>2754.6296296296296</v>
      </c>
      <c r="HY112" s="27">
        <f>IF(U$11="x",0,Satokasvi!$H$6*(1+$HE112)*(1+_xlfn.XLOOKUP($HF112,$HF$67:$HF$76,HY$67:HY$76)))</f>
        <v>2754.6296296296296</v>
      </c>
      <c r="HZ112" s="27">
        <f>IF(V$11="x",0,Satokasvi!$H$6*(1+$HE112)*(1+_xlfn.XLOOKUP($HF112,$HF$67:$HF$76,HZ$67:HZ$76)))</f>
        <v>2754.6296296296296</v>
      </c>
      <c r="IA112" s="27">
        <f>IF(W$11="x",0,Satokasvi!$H$6*(1+$HE112)*(1+_xlfn.XLOOKUP($HF112,$HF$67:$HF$76,IA$67:IA$76)))</f>
        <v>2754.6296296296296</v>
      </c>
      <c r="IB112" s="27">
        <f>IF(X$11="x",0,Satokasvi!$H$6*(1+$HE112)*(1+_xlfn.XLOOKUP($HF112,$HF$67:$HF$76,IB$67:IB$76)))</f>
        <v>2754.6296296296296</v>
      </c>
      <c r="IC112" s="27">
        <f>IF(Y$11="x",0,Satokasvi!$H$6*(1+$HE112)*(1+_xlfn.XLOOKUP($HF112,$HF$67:$HF$76,IC$67:IC$76)))</f>
        <v>2754.6296296296296</v>
      </c>
      <c r="ID112" s="27">
        <f>IF(Z$11="x",0,Satokasvi!$H$6*(1+$HE112)*(1+_xlfn.XLOOKUP($HF112,$HF$67:$HF$76,ID$67:ID$76)))</f>
        <v>2754.6296296296296</v>
      </c>
      <c r="IE112" s="27">
        <f>IF(AA$11="x",0,Satokasvi!$H$6*(1+$HE112)*(1+_xlfn.XLOOKUP($HF112,$HF$67:$HF$76,IE$67:IE$76)))</f>
        <v>2754.6296296296296</v>
      </c>
    </row>
    <row r="113" spans="2:239">
      <c r="B113" s="11">
        <f t="shared" ca="1" si="89"/>
        <v>0.79027157196704656</v>
      </c>
      <c r="C113" s="11">
        <f t="shared" ca="1" si="89"/>
        <v>0.3680824535553513</v>
      </c>
      <c r="D113" s="11">
        <f t="shared" ca="1" si="89"/>
        <v>0.21212981674369558</v>
      </c>
      <c r="E113" s="11">
        <f t="shared" ca="1" si="89"/>
        <v>0.11837585225888247</v>
      </c>
      <c r="F113" s="11">
        <f t="shared" ca="1" si="89"/>
        <v>7.6821931897103068E-3</v>
      </c>
      <c r="G113" s="11">
        <f t="shared" ca="1" si="89"/>
        <v>0.78622877588701368</v>
      </c>
      <c r="H113" s="11">
        <f t="shared" ca="1" si="89"/>
        <v>0.51114993126744479</v>
      </c>
      <c r="I113" s="11">
        <f t="shared" ca="1" si="89"/>
        <v>0.55323276751821759</v>
      </c>
      <c r="J113" s="11">
        <f t="shared" ca="1" si="89"/>
        <v>0.42919494486307852</v>
      </c>
      <c r="K113" s="11">
        <f t="shared" ca="1" si="89"/>
        <v>3.8872472578762696E-2</v>
      </c>
      <c r="L113" s="11">
        <f t="shared" ca="1" si="89"/>
        <v>0.23754830118554771</v>
      </c>
      <c r="M113" s="11">
        <f t="shared" ca="1" si="89"/>
        <v>0.22896541969284989</v>
      </c>
      <c r="N113" s="11">
        <f t="shared" ca="1" si="89"/>
        <v>0.55477369440803237</v>
      </c>
      <c r="O113" s="11">
        <f t="shared" ca="1" si="89"/>
        <v>0.51610162586602104</v>
      </c>
      <c r="P113" s="11">
        <f t="shared" ca="1" si="89"/>
        <v>0.38027230504521892</v>
      </c>
      <c r="Q113" s="11">
        <f t="shared" ca="1" si="89"/>
        <v>0.24271642158311368</v>
      </c>
      <c r="R113" s="11">
        <f t="shared" ca="1" si="88"/>
        <v>3.0349228779701143E-2</v>
      </c>
      <c r="S113" s="11">
        <f t="shared" ca="1" si="88"/>
        <v>0.55495518863026283</v>
      </c>
      <c r="T113" s="11">
        <f t="shared" ca="1" si="87"/>
        <v>0.91175621575204036</v>
      </c>
      <c r="U113" s="11">
        <f t="shared" ca="1" si="87"/>
        <v>0.45670978958898911</v>
      </c>
      <c r="V113" s="11">
        <f t="shared" ca="1" si="87"/>
        <v>0.32862419750642868</v>
      </c>
      <c r="W113" s="11">
        <f t="shared" ca="1" si="87"/>
        <v>0.75413012286615844</v>
      </c>
      <c r="X113" s="11">
        <f t="shared" ca="1" si="87"/>
        <v>0.78388319835454245</v>
      </c>
      <c r="Y113" s="11">
        <f t="shared" ca="1" si="87"/>
        <v>0.78045902971529546</v>
      </c>
      <c r="Z113" s="11">
        <f t="shared" ca="1" si="87"/>
        <v>0.56999493168220428</v>
      </c>
      <c r="AB113" s="5">
        <f ca="1">_xlfn.NORM.INV(B113,Satokasvi!$H$8,Satokasvi!$I$8)*_xlfn.BINOM.INV(1,(1-Satokasvi!$H$15),B113)</f>
        <v>3701.8409762527813</v>
      </c>
      <c r="AC113" s="5">
        <f ca="1">_xlfn.NORM.INV(C113,Satokasvi!$H$8,Satokasvi!$I$8)*_xlfn.BINOM.INV(1,(1-Satokasvi!$H$15),C113)</f>
        <v>3415.7659206618646</v>
      </c>
      <c r="AD113" s="5">
        <f ca="1">_xlfn.NORM.INV(D113,Satokasvi!$H$8,Satokasvi!$I$8)*_xlfn.BINOM.INV(1,(1-Satokasvi!$H$15),D113)</f>
        <v>3300.236729610479</v>
      </c>
      <c r="AE113" s="5">
        <f ca="1">_xlfn.NORM.INV(E113,Satokasvi!$H$8,Satokasvi!$I$8)*_xlfn.BINOM.INV(1,(1-Satokasvi!$H$15),E113)</f>
        <v>3204.2137616262294</v>
      </c>
      <c r="AF113" s="5">
        <f ca="1">_xlfn.NORM.INV(F113,Satokasvi!$H$8,Satokasvi!$I$8)*_xlfn.BINOM.INV(1,(1-Satokasvi!$H$15),F113)</f>
        <v>0</v>
      </c>
      <c r="AG113" s="5">
        <f ca="1">_xlfn.NORM.INV(G113,Satokasvi!$H$8,Satokasvi!$I$8)*_xlfn.BINOM.INV(1,(1-Satokasvi!$H$15),G113)</f>
        <v>3698.3510140705894</v>
      </c>
      <c r="AH113" s="5">
        <f ca="1">_xlfn.NORM.INV(H113,Satokasvi!$H$8,Satokasvi!$I$8)*_xlfn.BINOM.INV(1,(1-Satokasvi!$H$15),H113)</f>
        <v>3506.9880931442631</v>
      </c>
      <c r="AI113" s="5">
        <f ca="1">_xlfn.NORM.INV(I113,Satokasvi!$H$8,Satokasvi!$I$8)*_xlfn.BINOM.INV(1,(1-Satokasvi!$H$15),I113)</f>
        <v>3533.4583027128633</v>
      </c>
      <c r="AJ113" s="5">
        <f ca="1">_xlfn.NORM.INV(J113,Satokasvi!$H$8,Satokasvi!$I$8)*_xlfn.BINOM.INV(1,(1-Satokasvi!$H$15),J113)</f>
        <v>3455.3939641200218</v>
      </c>
      <c r="AK113" s="5">
        <f ca="1">_xlfn.NORM.INV(K113,Satokasvi!$H$8,Satokasvi!$I$8)*_xlfn.BINOM.INV(1,(1-Satokasvi!$H$15),K113)</f>
        <v>0</v>
      </c>
      <c r="AL113" s="5">
        <f ca="1">_xlfn.NORM.INV(L113,Satokasvi!$H$8,Satokasvi!$I$8)*_xlfn.BINOM.INV(1,(1-Satokasvi!$H$15),L113)</f>
        <v>3321.4472040691107</v>
      </c>
      <c r="AM113" s="5">
        <f ca="1">_xlfn.NORM.INV(M113,Satokasvi!$H$8,Satokasvi!$I$8)*_xlfn.BINOM.INV(1,(1-Satokasvi!$H$15),M113)</f>
        <v>3314.435419881032</v>
      </c>
      <c r="AN113" s="5">
        <f ca="1">_xlfn.NORM.INV(N113,Satokasvi!$H$8,Satokasvi!$I$8)*_xlfn.BINOM.INV(1,(1-Satokasvi!$H$15),N113)</f>
        <v>3534.4328788151015</v>
      </c>
      <c r="AO113" s="5">
        <f ca="1">_xlfn.NORM.INV(O113,Satokasvi!$H$8,Satokasvi!$I$8)*_xlfn.BINOM.INV(1,(1-Satokasvi!$H$15),O113)</f>
        <v>3510.0929387064371</v>
      </c>
      <c r="AP113" s="5">
        <f ca="1">_xlfn.NORM.INV(P113,Satokasvi!$H$8,Satokasvi!$I$8)*_xlfn.BINOM.INV(1,(1-Satokasvi!$H$15),P113)</f>
        <v>3423.8085760414483</v>
      </c>
      <c r="AQ113" s="5">
        <f ca="1">_xlfn.NORM.INV(Q113,Satokasvi!$H$8,Satokasvi!$I$8)*_xlfn.BINOM.INV(1,(1-Satokasvi!$H$15),Q113)</f>
        <v>3325.6021826781771</v>
      </c>
      <c r="AR113" s="5">
        <f ca="1">_xlfn.NORM.INV(R113,Satokasvi!$H$8,Satokasvi!$I$8)*_xlfn.BINOM.INV(1,(1-Satokasvi!$H$15),R113)</f>
        <v>0</v>
      </c>
      <c r="AS113" s="5">
        <f ca="1">_xlfn.NORM.INV(S113,Satokasvi!$H$8,Satokasvi!$I$8)*_xlfn.BINOM.INV(1,(1-Satokasvi!$H$15),S113)</f>
        <v>3534.5477009917081</v>
      </c>
      <c r="AT113" s="5">
        <f ca="1">_xlfn.NORM.INV(T113,Satokasvi!$H$8,Satokasvi!$I$8)*_xlfn.BINOM.INV(1,(1-Satokasvi!$H$15),T113)</f>
        <v>3837.9122958694229</v>
      </c>
      <c r="AU113" s="5">
        <f ca="1">_xlfn.NORM.INV(U113,Satokasvi!$H$8,Satokasvi!$I$8)*_xlfn.BINOM.INV(1,(1-Satokasvi!$H$15),U113)</f>
        <v>3472.8184243850765</v>
      </c>
      <c r="AV113" s="5">
        <f ca="1">_xlfn.NORM.INV(V113,Satokasvi!$H$8,Satokasvi!$I$8)*_xlfn.BINOM.INV(1,(1-Satokasvi!$H$15),V113)</f>
        <v>3389.0711621143828</v>
      </c>
      <c r="AW113" s="5">
        <f ca="1">_xlfn.NORM.INV(W113,Satokasvi!$H$8,Satokasvi!$I$8)*_xlfn.BINOM.INV(1,(1-Satokasvi!$H$15),W113)</f>
        <v>3671.8860909790405</v>
      </c>
      <c r="AX113" s="5">
        <f ca="1">_xlfn.NORM.INV(X113,Satokasvi!$H$8,Satokasvi!$I$8)*_xlfn.BINOM.INV(1,(1-Satokasvi!$H$15),X113)</f>
        <v>3696.3438057929247</v>
      </c>
      <c r="AY113" s="5">
        <f ca="1">_xlfn.NORM.INV(Y113,Satokasvi!$H$8,Satokasvi!$I$8)*_xlfn.BINOM.INV(1,(1-Satokasvi!$H$15),Y113)</f>
        <v>3693.4361073540454</v>
      </c>
      <c r="AZ113" s="5">
        <f ca="1">_xlfn.NORM.INV(Z113,Satokasvi!$H$8,Satokasvi!$I$8)*_xlfn.BINOM.INV(1,(1-Satokasvi!$H$15),Z113)</f>
        <v>3544.0903153147547</v>
      </c>
      <c r="BB113" s="5">
        <f ca="1">IF(C$11="x",0,_xlfn.NORM.INV(B113,Satokasvi!$H$8,Satokasvi!$I$8)*IF(C$8="x",(1+Toimenpiteet!$C$7),1)*IF(C$9="x",(1+Toimenpiteet!$C$34),1)*(1+C$30)*_xlfn.BINOM.INV(1,(1-(Satokasvi!$H$15*(1+C$41))),B113))</f>
        <v>2683.9827814223163</v>
      </c>
      <c r="BC113" s="5">
        <f ca="1">IF(D$11="x",0,_xlfn.NORM.INV(C113,Satokasvi!$H$8,Satokasvi!$I$8)*IF(D$8="x",(1+Toimenpiteet!$C$7),1)*IF(D$9="x",(1+Toimenpiteet!$C$34),1)*(1+D$30)*_xlfn.BINOM.INV(1,(1-(Satokasvi!$H$15*(1+D$41))),C113))</f>
        <v>2493.7823833568145</v>
      </c>
      <c r="BD113" s="5">
        <f ca="1">IF(E$11="x",0,_xlfn.NORM.INV(D113,Satokasvi!$H$8,Satokasvi!$I$8)*IF(E$8="x",(1+Toimenpiteet!$C$7),1)*IF(E$9="x",(1+Toimenpiteet!$C$34),1)*(1+E$30)*_xlfn.BINOM.INV(1,(1-(Satokasvi!$H$15*(1+E$41))),D113))</f>
        <v>2426.0700246712549</v>
      </c>
      <c r="BE113" s="5">
        <f ca="1">IF(F$11="x",0,_xlfn.NORM.INV(E113,Satokasvi!$H$8,Satokasvi!$I$8)*IF(F$8="x",(1+Toimenpiteet!$C$7),1)*IF(F$9="x",(1+Toimenpiteet!$C$34),1)*(1+F$30)*_xlfn.BINOM.INV(1,(1-(Satokasvi!$H$15*(1+F$41))),E113))</f>
        <v>2371.6308578052704</v>
      </c>
      <c r="BF113" s="5">
        <f ca="1">IF(G$11="x",0,_xlfn.NORM.INV(F113,Satokasvi!$H$8,Satokasvi!$I$8)*IF(G$8="x",(1+Toimenpiteet!$C$7),1)*IF(G$9="x",(1+Toimenpiteet!$C$34),1)*(1+G$30)*_xlfn.BINOM.INV(1,(1-(Satokasvi!$H$15*(1+G$41))),F113))</f>
        <v>0</v>
      </c>
      <c r="BG113" s="5">
        <f ca="1">IF(H$11="x",0,_xlfn.NORM.INV(G113,Satokasvi!$H$8,Satokasvi!$I$8)*IF(H$8="x",(1+Toimenpiteet!$C$7),1)*IF(H$9="x",(1+Toimenpiteet!$C$34),1)*(1+H$30)*_xlfn.BINOM.INV(1,(1-(Satokasvi!$H$15*(1+H$41))),G113))</f>
        <v>2756.011175685403</v>
      </c>
      <c r="BH113" s="5">
        <f ca="1">IF(I$11="x",0,_xlfn.NORM.INV(H113,Satokasvi!$H$8,Satokasvi!$I$8)*IF(I$8="x",(1+Toimenpiteet!$C$7),1)*IF(I$9="x",(1+Toimenpiteet!$C$34),1)*(1+I$30)*_xlfn.BINOM.INV(1,(1-(Satokasvi!$H$15*(1+I$41))),H113))</f>
        <v>2613.4075270111048</v>
      </c>
      <c r="BI113" s="5">
        <f ca="1">IF(J$11="x",0,_xlfn.NORM.INV(I113,Satokasvi!$H$8,Satokasvi!$I$8)*IF(J$8="x",(1+Toimenpiteet!$C$7),1)*IF(J$9="x",(1+Toimenpiteet!$C$34),1)*(1+J$30)*_xlfn.BINOM.INV(1,(1-(Satokasvi!$H$15*(1+J$41))),I113))</f>
        <v>2633.1331271816252</v>
      </c>
      <c r="BJ113" s="5">
        <f ca="1">IF(K$11="x",0,_xlfn.NORM.INV(J113,Satokasvi!$H$8,Satokasvi!$I$8)*IF(K$8="x",(1+Toimenpiteet!$C$7),1)*IF(K$9="x",(1+Toimenpiteet!$C$34),1)*(1+K$30)*_xlfn.BINOM.INV(1,(1-(Satokasvi!$H$15*(1+K$41))),J113))</f>
        <v>2574.9595820622403</v>
      </c>
      <c r="BK113" s="5">
        <f ca="1">IF(L$11="x",0,_xlfn.NORM.INV(K113,Satokasvi!$H$8,Satokasvi!$I$8)*IF(L$8="x",(1+Toimenpiteet!$C$7),1)*IF(L$9="x",(1+Toimenpiteet!$C$34),1)*(1+L$30)*_xlfn.BINOM.INV(1,(1-(Satokasvi!$H$15*(1+L$41))),K113))</f>
        <v>0</v>
      </c>
      <c r="BL113" s="5">
        <f ca="1">IF(M$11="x",0,_xlfn.NORM.INV(L113,Satokasvi!$H$8,Satokasvi!$I$8)*IF(M$8="x",(1+Toimenpiteet!$C$7),1)*IF(M$9="x",(1+Toimenpiteet!$C$34),1)*(1+M$30)*_xlfn.BINOM.INV(1,(1-(Satokasvi!$H$15*(1+M$41))),L113))</f>
        <v>2475.1424564723015</v>
      </c>
      <c r="BM113" s="5">
        <f ca="1">IF(N$11="x",0,_xlfn.NORM.INV(M113,Satokasvi!$H$8,Satokasvi!$I$8)*IF(N$8="x",(1+Toimenpiteet!$C$7),1)*IF(N$9="x",(1+Toimenpiteet!$C$34),1)*(1+N$30)*_xlfn.BINOM.INV(1,(1-(Satokasvi!$H$15*(1+N$41))),M113))</f>
        <v>2469.9172748953447</v>
      </c>
      <c r="BN113" s="5">
        <f ca="1">IF(O$11="x",0,_xlfn.NORM.INV(N113,Satokasvi!$H$8,Satokasvi!$I$8)*IF(O$8="x",(1+Toimenpiteet!$C$7),1)*IF(O$9="x",(1+Toimenpiteet!$C$34),1)*(1+O$30)*_xlfn.BINOM.INV(1,(1-(Satokasvi!$H$15*(1+O$41))),N113))</f>
        <v>2633.8593812930135</v>
      </c>
      <c r="BO113" s="5">
        <f ca="1">IF(P$11="x",0,_xlfn.NORM.INV(O113,Satokasvi!$H$8,Satokasvi!$I$8)*IF(P$8="x",(1+Toimenpiteet!$C$7),1)*IF(P$9="x",(1+Toimenpiteet!$C$34),1)*(1+P$30)*_xlfn.BINOM.INV(1,(1-(Satokasvi!$H$15*(1+P$41))),O113))</f>
        <v>2615.7212579240368</v>
      </c>
      <c r="BP113" s="5">
        <f ca="1">IF(Q$11="x",0,_xlfn.NORM.INV(P113,Satokasvi!$H$8,Satokasvi!$I$8)*IF(Q$8="x",(1+Toimenpiteet!$C$7),1)*IF(Q$9="x",(1+Toimenpiteet!$C$34),1)*(1+Q$30)*_xlfn.BINOM.INV(1,(1-(Satokasvi!$H$15*(1+Q$41))),P113))</f>
        <v>2551.4221508660871</v>
      </c>
      <c r="BQ113" s="5">
        <f ca="1">IF(R$11="x",0,_xlfn.NORM.INV(Q113,Satokasvi!$H$8,Satokasvi!$I$8)*IF(R$8="x",(1+Toimenpiteet!$C$7),1)*IF(R$9="x",(1+Toimenpiteet!$C$34),1)*(1+R$30)*_xlfn.BINOM.INV(1,(1-(Satokasvi!$H$15*(1+R$41))),Q113))</f>
        <v>2478.2387465317775</v>
      </c>
      <c r="BR113" s="5">
        <f ca="1">IF(S$11="x",0,_xlfn.NORM.INV(R113,Satokasvi!$H$8,Satokasvi!$I$8)*IF(S$8="x",(1+Toimenpiteet!$C$7),1)*IF(S$9="x",(1+Toimenpiteet!$C$34),1)*(1+S$30)*_xlfn.BINOM.INV(1,(1-(Satokasvi!$H$15*(1+S$41))),R113))</f>
        <v>0</v>
      </c>
      <c r="BS113" s="5">
        <f ca="1">IF(T$11="x",0,_xlfn.NORM.INV(S113,Satokasvi!$H$8,Satokasvi!$I$8)*IF(T$8="x",(1+Toimenpiteet!$C$7),1)*IF(T$9="x",(1+Toimenpiteet!$C$34),1)*(1+T$30)*_xlfn.BINOM.INV(1,(1-(Satokasvi!$H$15*(1+T$41))),S113))</f>
        <v>2633.9449467790209</v>
      </c>
      <c r="BT113" s="5">
        <f ca="1">IF(U$11="x",0,_xlfn.NORM.INV(T113,Satokasvi!$H$8,Satokasvi!$I$8)*IF(U$8="x",(1+Toimenpiteet!$C$7),1)*IF(U$9="x",(1+Toimenpiteet!$C$34),1)*(1+U$30)*_xlfn.BINOM.INV(1,(1-(Satokasvi!$H$15*(1+U$41))),T113))</f>
        <v>2860.0122428818941</v>
      </c>
      <c r="BU113" s="5">
        <f ca="1">IF(V$11="x",0,_xlfn.NORM.INV(U113,Satokasvi!$H$8,Satokasvi!$I$8)*IF(V$8="x",(1+Toimenpiteet!$C$7),1)*IF(V$9="x",(1+Toimenpiteet!$C$34),1)*(1+V$30)*_xlfn.BINOM.INV(1,(1-(Satokasvi!$H$15*(1+V$41))),U113))</f>
        <v>2587.9442898517591</v>
      </c>
      <c r="BV113" s="5">
        <f ca="1">IF(W$11="x",0,_xlfn.NORM.INV(V113,Satokasvi!$H$8,Satokasvi!$I$8)*IF(W$8="x",(1+Toimenpiteet!$C$7),1)*IF(W$9="x",(1+Toimenpiteet!$C$34),1)*(1+W$30)*_xlfn.BINOM.INV(1,(1-(Satokasvi!$H$15*(1+W$41))),V113))</f>
        <v>2525.5358300076382</v>
      </c>
      <c r="BW113" s="5">
        <f ca="1">IF(X$11="x",0,_xlfn.NORM.INV(W113,Satokasvi!$H$8,Satokasvi!$I$8)*IF(X$8="x",(1+Toimenpiteet!$C$7),1)*IF(X$9="x",(1+Toimenpiteet!$C$34),1)*(1+X$30)*_xlfn.BINOM.INV(1,(1-(Satokasvi!$H$15*(1+X$41))),W113))</f>
        <v>2736.2895149975811</v>
      </c>
      <c r="BX113" s="5">
        <f ca="1">IF(Y$11="x",0,_xlfn.NORM.INV(X113,Satokasvi!$H$8,Satokasvi!$I$8)*IF(Y$8="x",(1+Toimenpiteet!$C$7),1)*IF(Y$9="x",(1+Toimenpiteet!$C$34),1)*(1+Y$30)*_xlfn.BINOM.INV(1,(1-(Satokasvi!$H$15*(1+Y$41))),X113))</f>
        <v>2754.5154040768875</v>
      </c>
      <c r="BY113" s="5">
        <f ca="1">IF(Z$11="x",0,_xlfn.NORM.INV(Y113,Satokasvi!$H$8,Satokasvi!$I$8)*IF(Z$8="x",(1+Toimenpiteet!$C$7),1)*IF(Z$9="x",(1+Toimenpiteet!$C$34),1)*(1+Z$30)*_xlfn.BINOM.INV(1,(1-(Satokasvi!$H$15*(1+Z$41))),Y113))</f>
        <v>2752.3485872002348</v>
      </c>
      <c r="BZ113" s="5">
        <f ca="1">IF(AA$11="x",0,_xlfn.NORM.INV(Z113,Satokasvi!$H$8,Satokasvi!$I$8)*IF(AA$8="x",(1+Toimenpiteet!$C$7),1)*IF(AA$9="x",(1+Toimenpiteet!$C$34),1)*(1+AA$30)*_xlfn.BINOM.INV(1,(1-(Satokasvi!$H$15*(1+AA$41))),Z113))</f>
        <v>2641.056102972555</v>
      </c>
      <c r="CB113" s="27">
        <f ca="1">_xlfn.NORM.INV(RAND(),Satokasvi!$H$13,Satokasvi!$I$13)</f>
        <v>202.78769165796263</v>
      </c>
      <c r="CC113" s="27">
        <f ca="1">_xlfn.NORM.INV(RAND(),Satokasvi!$H$13,Satokasvi!$I$13)</f>
        <v>160.83370985682359</v>
      </c>
      <c r="CD113" s="27">
        <f ca="1">_xlfn.NORM.INV(RAND(),Satokasvi!$H$13,Satokasvi!$I$13)</f>
        <v>213.35832638555914</v>
      </c>
      <c r="CE113" s="27">
        <f ca="1">_xlfn.NORM.INV(RAND(),Satokasvi!$H$13,Satokasvi!$I$13)</f>
        <v>146.95314422241634</v>
      </c>
      <c r="CF113" s="27">
        <f ca="1">_xlfn.NORM.INV(RAND(),Satokasvi!$H$13,Satokasvi!$I$13)</f>
        <v>240.73245902332675</v>
      </c>
      <c r="CG113" s="27">
        <f ca="1">_xlfn.NORM.INV(RAND(),Satokasvi!$H$13,Satokasvi!$I$13)</f>
        <v>280.89771400807416</v>
      </c>
      <c r="CH113" s="27">
        <f ca="1">_xlfn.NORM.INV(RAND(),Satokasvi!$H$13,Satokasvi!$I$13)</f>
        <v>284.34261312269552</v>
      </c>
      <c r="CI113" s="27">
        <f ca="1">_xlfn.NORM.INV(RAND(),Satokasvi!$H$13,Satokasvi!$I$13)</f>
        <v>180.99858604080671</v>
      </c>
      <c r="CJ113" s="27">
        <f ca="1">_xlfn.NORM.INV(RAND(),Satokasvi!$H$13,Satokasvi!$I$13)</f>
        <v>233.27203031245222</v>
      </c>
      <c r="CK113" s="27">
        <f ca="1">_xlfn.NORM.INV(RAND(),Satokasvi!$H$13,Satokasvi!$I$13)</f>
        <v>184.72053326730807</v>
      </c>
      <c r="CL113" s="27">
        <f ca="1">_xlfn.NORM.INV(RAND(),Satokasvi!$H$13,Satokasvi!$I$13)</f>
        <v>275.78844046455526</v>
      </c>
      <c r="CM113" s="27">
        <f ca="1">_xlfn.NORM.INV(RAND(),Satokasvi!$H$13,Satokasvi!$I$13)</f>
        <v>165.29291898778831</v>
      </c>
      <c r="CN113" s="27">
        <f ca="1">_xlfn.NORM.INV(RAND(),Satokasvi!$H$13,Satokasvi!$I$13)</f>
        <v>222.02132380367934</v>
      </c>
      <c r="CO113" s="27">
        <f ca="1">_xlfn.NORM.INV(RAND(),Satokasvi!$H$13,Satokasvi!$I$13)</f>
        <v>158.58279962207206</v>
      </c>
      <c r="CP113" s="27">
        <f ca="1">_xlfn.NORM.INV(RAND(),Satokasvi!$H$13,Satokasvi!$I$13)</f>
        <v>160.20359513297325</v>
      </c>
      <c r="CQ113" s="27">
        <f ca="1">_xlfn.NORM.INV(RAND(),Satokasvi!$H$13,Satokasvi!$I$13)</f>
        <v>164.26230768408664</v>
      </c>
      <c r="CR113" s="27">
        <f ca="1">_xlfn.NORM.INV(RAND(),Satokasvi!$H$13,Satokasvi!$I$13)</f>
        <v>220.50025513023655</v>
      </c>
      <c r="CS113" s="27">
        <f ca="1">_xlfn.NORM.INV(RAND(),Satokasvi!$H$13,Satokasvi!$I$13)</f>
        <v>187.93406482628095</v>
      </c>
      <c r="CT113" s="27">
        <f ca="1">_xlfn.NORM.INV(RAND(),Satokasvi!$H$13,Satokasvi!$I$13)</f>
        <v>244.9634521644106</v>
      </c>
      <c r="CU113" s="27">
        <f ca="1">_xlfn.NORM.INV(RAND(),Satokasvi!$H$13,Satokasvi!$I$13)</f>
        <v>211.83722042976439</v>
      </c>
      <c r="CV113" s="27">
        <f ca="1">_xlfn.NORM.INV(RAND(),Satokasvi!$H$13,Satokasvi!$I$13)</f>
        <v>141.45968952063382</v>
      </c>
      <c r="CW113" s="27">
        <f ca="1">_xlfn.NORM.INV(RAND(),Satokasvi!$H$13,Satokasvi!$I$13)</f>
        <v>334.25589362431737</v>
      </c>
      <c r="CX113" s="27">
        <f ca="1">_xlfn.NORM.INV(RAND(),Satokasvi!$H$13,Satokasvi!$I$13)</f>
        <v>177.03845617777216</v>
      </c>
      <c r="CY113" s="27">
        <f ca="1">_xlfn.NORM.INV(RAND(),Satokasvi!$H$13,Satokasvi!$I$13)</f>
        <v>155.41181437851529</v>
      </c>
      <c r="CZ113" s="27">
        <f ca="1">_xlfn.NORM.INV(RAND(),Satokasvi!$H$13,Satokasvi!$I$13)</f>
        <v>210.49865324380616</v>
      </c>
      <c r="DB113" s="29">
        <f ca="1">(AB113*(CB113/1000)+(Satokasvi!$E$28-Satokasvi!$E$7))/(1+$C$13)^DB$61</f>
        <v>378.33765675646629</v>
      </c>
      <c r="DC113" s="29">
        <f ca="1">(AC113*(CC113/1000)+(Satokasvi!$E$28-Satokasvi!$E$7))/(1+$C$13)^DC$61</f>
        <v>177.55707891653896</v>
      </c>
      <c r="DD113" s="29">
        <f ca="1">(AD113*(CD113/1000)+(Satokasvi!$E$28-Satokasvi!$E$7))/(1+$C$13)^DD$61</f>
        <v>314.01528955159228</v>
      </c>
      <c r="DE113" s="29">
        <f ca="1">(AE113*(CE113/1000)+(Satokasvi!$E$28-Satokasvi!$E$7))/(1+$C$13)^DE$61</f>
        <v>97.617438491405935</v>
      </c>
      <c r="DF113" s="29">
        <f ca="1">(AF113*(CF113/1000)+(Satokasvi!$E$28-Satokasvi!$E$7))/(1+$C$13)^DF$61</f>
        <v>-311.40177116268325</v>
      </c>
      <c r="DG113" s="29">
        <f ca="1">(AG113*(CG113/1000)+(Satokasvi!$E$28-Satokasvi!$E$7))/(1+$C$13)^DG$61</f>
        <v>567.69569257757257</v>
      </c>
      <c r="DH113" s="29">
        <f ca="1">(AH113*(CH113/1000)+(Satokasvi!$E$28-Satokasvi!$E$7))/(1+$C$13)^DH$61</f>
        <v>517.27756518758383</v>
      </c>
      <c r="DI113" s="29">
        <f ca="1">(AI113*(CI113/1000)+(Satokasvi!$E$28-Satokasvi!$E$7))/(1+$C$13)^DI$61</f>
        <v>219.89069738689534</v>
      </c>
      <c r="DJ113" s="29">
        <f ca="1">(AJ113*(CJ113/1000)+(Satokasvi!$E$28-Satokasvi!$E$7))/(1+$C$13)^DJ$61</f>
        <v>341.09128778501434</v>
      </c>
      <c r="DK113" s="29">
        <f ca="1">(AK113*(CK113/1000)+(Satokasvi!$E$28-Satokasvi!$E$7))/(1+$C$13)^DK$61</f>
        <v>-268.6179032777178</v>
      </c>
      <c r="DL113" s="29">
        <f ca="1">(AL113*(CL113/1000)+(Satokasvi!$E$28-Satokasvi!$E$7))/(1+$C$13)^DL$61</f>
        <v>400.95590509218414</v>
      </c>
      <c r="DM113" s="29">
        <f ca="1">(AM113*(CM113/1000)+(Satokasvi!$E$28-Satokasvi!$E$7))/(1+$C$13)^DM$61</f>
        <v>131.05472809117012</v>
      </c>
      <c r="DN113" s="29">
        <f ca="1">(AN113*(CN113/1000)+(Satokasvi!$E$28-Satokasvi!$E$7))/(1+$C$13)^DN$61</f>
        <v>288.53233859636111</v>
      </c>
      <c r="DO113" s="29">
        <f ca="1">(AO113*(CO113/1000)+(Satokasvi!$E$28-Satokasvi!$E$7))/(1+$C$13)^DO$61</f>
        <v>129.34132893998941</v>
      </c>
      <c r="DP113" s="29">
        <f ca="1">(AP113*(CP113/1000)+(Satokasvi!$E$28-Satokasvi!$E$7))/(1+$C$13)^DP$61</f>
        <v>120.35325060780467</v>
      </c>
      <c r="DQ113" s="29">
        <f ca="1">(AQ113*(CQ113/1000)+(Satokasvi!$E$28-Satokasvi!$E$7))/(1+$C$13)^DQ$61</f>
        <v>115.45481743689031</v>
      </c>
      <c r="DR113" s="29">
        <f ca="1">(AR113*(CR113/1000)+(Satokasvi!$E$28-Satokasvi!$E$7))/(1+$C$13)^DR$61</f>
        <v>-218.41093694996241</v>
      </c>
      <c r="DS113" s="29">
        <f ca="1">(AS113*(CS113/1000)+(Satokasvi!$E$28-Satokasvi!$E$7))/(1+$C$13)^DS$61</f>
        <v>178.13441460593376</v>
      </c>
      <c r="DT113" s="29">
        <f ca="1">(AT113*(CT113/1000)+(Satokasvi!$E$28-Satokasvi!$E$7))/(1+$C$13)^DT$61</f>
        <v>330.28015163341325</v>
      </c>
      <c r="DU113" s="29">
        <f ca="1">(AU113*(CU113/1000)+(Satokasvi!$E$28-Satokasvi!$E$7))/(1+$C$13)^DU$61</f>
        <v>207.44691405874991</v>
      </c>
      <c r="DV113" s="29">
        <f ca="1">(AV113*(CV113/1000)+(Satokasvi!$E$28-Satokasvi!$E$7))/(1+$C$13)^DV$61</f>
        <v>63.654948069442788</v>
      </c>
      <c r="DW113" s="29">
        <f ca="1">(AW113*(CW113/1000)+(Satokasvi!$E$28-Satokasvi!$E$7))/(1+$C$13)^DW$61</f>
        <v>452.14134196545734</v>
      </c>
      <c r="DX113" s="29">
        <f ca="1">(AX113*(CX113/1000)+(Satokasvi!$E$28-Satokasvi!$E$7))/(1+$C$13)^DX$61</f>
        <v>148.66082597634315</v>
      </c>
      <c r="DY113" s="29">
        <f ca="1">(AY113*(CY113/1000)+(Satokasvi!$E$28-Satokasvi!$E$7))/(1+$C$13)^DY$61</f>
        <v>104.7836601149464</v>
      </c>
      <c r="DZ113" s="29">
        <f ca="1">(AZ113*(CZ113/1000)+(Satokasvi!$E$28-Satokasvi!$E$7))/(1+$C$13)^DZ$61</f>
        <v>183.8906757469542</v>
      </c>
      <c r="EB113" s="29">
        <f ca="1">IF(C$11="x",Toimenpiteet!$E$115,BB113*(CB113/1000)+(Satokasvi!$E$28-Satokasvi!$E$7)+IF(C$8="x",Toimenpiteet!$E$29,0)+IF(C$9="x",Toimenpiteet!$E$60,0)+IF(C$10="x",Toimenpiteet!$E$88,0))/(1+$C$13)^EB$61</f>
        <v>307.16375989742676</v>
      </c>
      <c r="EC113" s="29">
        <f ca="1">IF(D$11="x",Toimenpiteet!$E$115,BC113*(CC113/1000)+(Satokasvi!$E$28-Satokasvi!$E$7)+IF(D$8="x",Toimenpiteet!$E$29,0)+IF(D$9="x",Toimenpiteet!$E$60,0)+IF(D$10="x",Toimenpiteet!$E$88,0))/(1+$C$13)^EC$61</f>
        <v>163.24278658767827</v>
      </c>
      <c r="ED113" s="29">
        <f ca="1">IF(E$11="x",Toimenpiteet!$E$115,BD113*(CD113/1000)+(Satokasvi!$E$28-Satokasvi!$E$7)+IF(E$8="x",Toimenpiteet!$E$29,0)+IF(E$9="x",Toimenpiteet!$E$60,0)+IF(E$10="x",Toimenpiteet!$E$88,0))/(1+$C$13)^ED$61</f>
        <v>265.13689160973519</v>
      </c>
      <c r="EE113" s="29">
        <f ca="1">IF(F$11="x",Toimenpiteet!$E$115,BE113*(CE113/1000)+(Satokasvi!$E$28-Satokasvi!$E$7)+IF(F$8="x",Toimenpiteet!$E$29,0)+IF(F$9="x",Toimenpiteet!$E$60,0)+IF(F$10="x",Toimenpiteet!$E$88,0))/(1+$C$13)^EE$61</f>
        <v>107.16807404589829</v>
      </c>
      <c r="EF113" s="29">
        <f ca="1">IF(G$11="x",Toimenpiteet!$E$115,BF113*(CF113/1000)+(Satokasvi!$E$28-Satokasvi!$E$7)+IF(G$8="x",Toimenpiteet!$E$29,0)+IF(G$9="x",Toimenpiteet!$E$60,0)+IF(G$10="x",Toimenpiteet!$E$88,0))/(1+$C$13)^EF$61</f>
        <v>-196.58854196115098</v>
      </c>
      <c r="EG113" s="29">
        <f ca="1">IF(H$11="x",Toimenpiteet!$E$115,BG113*(CG113/1000)+(Satokasvi!$E$28-Satokasvi!$E$7)+IF(H$8="x",Toimenpiteet!$E$29,0)+IF(H$9="x",Toimenpiteet!$E$60,0)+IF(H$10="x",Toimenpiteet!$E$88,0))/(1+$C$13)^EG$61</f>
        <v>457.48183778772011</v>
      </c>
      <c r="EH113" s="29">
        <f ca="1">IF(I$11="x",Toimenpiteet!$E$115,BH113*(CH113/1000)+(Satokasvi!$E$28-Satokasvi!$E$7)+IF(I$8="x",Toimenpiteet!$E$29,0)+IF(I$9="x",Toimenpiteet!$E$60,0)+IF(I$10="x",Toimenpiteet!$E$88,0))/(1+$C$13)^EH$61</f>
        <v>418.90728786799446</v>
      </c>
      <c r="EI113" s="29">
        <f ca="1">IF(J$11="x",Toimenpiteet!$E$115,BI113*(CI113/1000)+(Satokasvi!$E$28-Satokasvi!$E$7)+IF(J$8="x",Toimenpiteet!$E$29,0)+IF(J$9="x",Toimenpiteet!$E$60,0)+IF(J$10="x",Toimenpiteet!$E$88,0))/(1+$C$13)^EI$61</f>
        <v>196.32084506184728</v>
      </c>
      <c r="EJ113" s="29">
        <f ca="1">IF(K$11="x",Toimenpiteet!$E$115,BJ113*(CJ113/1000)+(Satokasvi!$E$28-Satokasvi!$E$7)+IF(K$8="x",Toimenpiteet!$E$29,0)+IF(K$9="x",Toimenpiteet!$E$60,0)+IF(K$10="x",Toimenpiteet!$E$88,0))/(1+$C$13)^EJ$61</f>
        <v>285.69413772451207</v>
      </c>
      <c r="EK113" s="29">
        <f ca="1">IF(L$11="x",Toimenpiteet!$E$115,BK113*(CK113/1000)+(Satokasvi!$E$28-Satokasvi!$E$7)+IF(L$8="x",Toimenpiteet!$E$29,0)+IF(L$9="x",Toimenpiteet!$E$60,0)+IF(L$10="x",Toimenpiteet!$E$88,0))/(1+$C$13)^EK$61</f>
        <v>-169.57900320496364</v>
      </c>
      <c r="EL113" s="29">
        <f ca="1">IF(M$11="x",Toimenpiteet!$E$115,BL113*(CL113/1000)+(Satokasvi!$E$28-Satokasvi!$E$7)+IF(M$8="x",Toimenpiteet!$E$29,0)+IF(M$9="x",Toimenpiteet!$E$60,0)+IF(M$10="x",Toimenpiteet!$E$88,0))/(1+$C$13)^EL$61</f>
        <v>328.49628058886231</v>
      </c>
      <c r="EM113" s="29">
        <f ca="1">IF(N$11="x",Toimenpiteet!$E$115,BM113*(CM113/1000)+(Satokasvi!$E$28-Satokasvi!$E$7)+IF(N$8="x",Toimenpiteet!$E$29,0)+IF(N$9="x",Toimenpiteet!$E$60,0)+IF(N$10="x",Toimenpiteet!$E$88,0))/(1+$C$13)^EM$61</f>
        <v>126.50076018341045</v>
      </c>
      <c r="EN113" s="29">
        <f ca="1">IF(O$11="x",Toimenpiteet!$E$115,BN113*(CN113/1000)+(Satokasvi!$E$28-Satokasvi!$E$7)+IF(O$8="x",Toimenpiteet!$E$29,0)+IF(O$9="x",Toimenpiteet!$E$60,0)+IF(O$10="x",Toimenpiteet!$E$88,0))/(1+$C$13)^EN$61</f>
        <v>243.01311115877579</v>
      </c>
      <c r="EO113" s="29">
        <f ca="1">IF(P$11="x",Toimenpiteet!$E$115,BO113*(CO113/1000)+(Satokasvi!$E$28-Satokasvi!$E$7)+IF(P$8="x",Toimenpiteet!$E$29,0)+IF(P$9="x",Toimenpiteet!$E$60,0)+IF(P$10="x",Toimenpiteet!$E$88,0))/(1+$C$13)^EO$61</f>
        <v>123.56847137148542</v>
      </c>
      <c r="EP113" s="29">
        <f ca="1">IF(Q$11="x",Toimenpiteet!$E$115,BP113*(CP113/1000)+(Satokasvi!$E$28-Satokasvi!$E$7)+IF(Q$8="x",Toimenpiteet!$E$29,0)+IF(Q$9="x",Toimenpiteet!$E$60,0)+IF(Q$10="x",Toimenpiteet!$E$88,0))/(1+$C$13)^EP$61</f>
        <v>116.07880841643635</v>
      </c>
      <c r="EQ113" s="29">
        <f ca="1">IF(R$11="x",Toimenpiteet!$E$115,BQ113*(CQ113/1000)+(Satokasvi!$E$28-Satokasvi!$E$7)+IF(R$8="x",Toimenpiteet!$E$29,0)+IF(R$9="x",Toimenpiteet!$E$60,0)+IF(R$10="x",Toimenpiteet!$E$88,0))/(1+$C$13)^EQ$61</f>
        <v>111.65980962727195</v>
      </c>
      <c r="ER113" s="29">
        <f ca="1">IF(S$11="x",Toimenpiteet!$E$115,BR113*(CR113/1000)+(Satokasvi!$E$28-Satokasvi!$E$7)+IF(S$8="x",Toimenpiteet!$E$29,0)+IF(S$9="x",Toimenpiteet!$E$60,0)+IF(S$10="x",Toimenpiteet!$E$88,0))/(1+$C$13)^ER$61</f>
        <v>-137.88324800802334</v>
      </c>
      <c r="ES113" s="29">
        <f ca="1">IF(T$11="x",Toimenpiteet!$E$115,BS113*(CS113/1000)+(Satokasvi!$E$28-Satokasvi!$E$7)+IF(T$8="x",Toimenpiteet!$E$29,0)+IF(T$9="x",Toimenpiteet!$E$60,0)+IF(T$10="x",Toimenpiteet!$E$88,0))/(1+$C$13)^ES$61</f>
        <v>156.89778732462207</v>
      </c>
      <c r="ET113" s="29">
        <f ca="1">IF(U$11="x",Toimenpiteet!$E$115,BT113*(CT113/1000)+(Satokasvi!$E$28-Satokasvi!$E$7)+IF(U$8="x",Toimenpiteet!$E$29,0)+IF(U$9="x",Toimenpiteet!$E$60,0)+IF(U$10="x",Toimenpiteet!$E$88,0))/(1+$C$13)^ET$61</f>
        <v>269.57333361885088</v>
      </c>
      <c r="EU113" s="29">
        <f ca="1">IF(V$11="x",Toimenpiteet!$E$115,BU113*(CU113/1000)+(Satokasvi!$E$28-Satokasvi!$E$7)+IF(V$8="x",Toimenpiteet!$E$29,0)+IF(V$9="x",Toimenpiteet!$E$60,0)+IF(V$10="x",Toimenpiteet!$E$88,0))/(1+$C$13)^EU$61</f>
        <v>177.35503707661081</v>
      </c>
      <c r="EV113" s="29">
        <f ca="1">IF(W$11="x",Toimenpiteet!$E$115,BV113*(CV113/1000)+(Satokasvi!$E$28-Satokasvi!$E$7)+IF(W$8="x",Toimenpiteet!$E$29,0)+IF(W$9="x",Toimenpiteet!$E$60,0)+IF(W$10="x",Toimenpiteet!$E$88,0))/(1+$C$13)^EV$61</f>
        <v>69.538188388756907</v>
      </c>
      <c r="EW113" s="29">
        <f ca="1">IF(X$11="x",Toimenpiteet!$E$115,BW113*(CW113/1000)+(Satokasvi!$E$28-Satokasvi!$E$7)+IF(X$8="x",Toimenpiteet!$E$29,0)+IF(X$9="x",Toimenpiteet!$E$60,0)+IF(X$10="x",Toimenpiteet!$E$88,0))/(1+$C$13)^EW$61</f>
        <v>358.39448636994825</v>
      </c>
      <c r="EX113" s="29">
        <f ca="1">IF(Y$11="x",Toimenpiteet!$E$115,BX113*(CX113/1000)+(Satokasvi!$E$28-Satokasvi!$E$7)+IF(Y$8="x",Toimenpiteet!$E$29,0)+IF(Y$9="x",Toimenpiteet!$E$60,0)+IF(Y$10="x",Toimenpiteet!$E$88,0))/(1+$C$13)^EX$61</f>
        <v>131.61579347610436</v>
      </c>
      <c r="EY113" s="29">
        <f ca="1">IF(Z$11="x",Toimenpiteet!$E$115,BY113*(CY113/1000)+(Satokasvi!$E$28-Satokasvi!$E$7)+IF(Z$8="x",Toimenpiteet!$E$29,0)+IF(Z$9="x",Toimenpiteet!$E$60,0)+IF(Z$10="x",Toimenpiteet!$E$88,0))/(1+$C$13)^EY$61</f>
        <v>98.311721341476968</v>
      </c>
      <c r="EZ113" s="29">
        <f ca="1">IF(AA$11="x",Toimenpiteet!$E$115,BZ113*(CZ113/1000)+(Satokasvi!$E$28-Satokasvi!$E$7)+IF(AA$8="x",Toimenpiteet!$E$29,0)+IF(AA$9="x",Toimenpiteet!$E$60,0)+IF(AA$10="x",Toimenpiteet!$E$88,0))/(1+$C$13)^EZ$61</f>
        <v>156.67313527907581</v>
      </c>
      <c r="FA113" s="29"/>
      <c r="FB113" s="29">
        <f t="shared" ca="1" si="48"/>
        <v>378.33765675646629</v>
      </c>
      <c r="FC113" s="29">
        <f t="shared" ca="1" si="49"/>
        <v>555.89473567300524</v>
      </c>
      <c r="FD113" s="29">
        <f t="shared" ca="1" si="50"/>
        <v>869.91002522459758</v>
      </c>
      <c r="FE113" s="29">
        <f t="shared" ca="1" si="51"/>
        <v>967.52746371600347</v>
      </c>
      <c r="FF113" s="29">
        <f t="shared" ca="1" si="52"/>
        <v>656.12569255332028</v>
      </c>
      <c r="FG113" s="29">
        <f t="shared" ca="1" si="53"/>
        <v>1223.8213851308928</v>
      </c>
      <c r="FH113" s="29">
        <f t="shared" ca="1" si="54"/>
        <v>1741.0989503184767</v>
      </c>
      <c r="FI113" s="29">
        <f t="shared" ca="1" si="55"/>
        <v>1960.9896477053721</v>
      </c>
      <c r="FJ113" s="29">
        <f t="shared" ca="1" si="56"/>
        <v>2302.0809354903863</v>
      </c>
      <c r="FK113" s="29">
        <f t="shared" ca="1" si="57"/>
        <v>2033.4630322126686</v>
      </c>
      <c r="FL113" s="29">
        <f t="shared" ca="1" si="58"/>
        <v>2434.418937304853</v>
      </c>
      <c r="FM113" s="29">
        <f t="shared" ca="1" si="59"/>
        <v>2565.4736653960231</v>
      </c>
      <c r="FN113" s="29">
        <f t="shared" ca="1" si="60"/>
        <v>2854.0060039923842</v>
      </c>
      <c r="FO113" s="29">
        <f t="shared" ca="1" si="61"/>
        <v>2983.3473329323738</v>
      </c>
      <c r="FP113" s="29">
        <f t="shared" ca="1" si="62"/>
        <v>3103.7005835401783</v>
      </c>
      <c r="FQ113" s="29">
        <f t="shared" ca="1" si="63"/>
        <v>3219.1554009770684</v>
      </c>
      <c r="FR113" s="29">
        <f t="shared" ca="1" si="64"/>
        <v>3000.744464027106</v>
      </c>
      <c r="FS113" s="29">
        <f t="shared" ca="1" si="65"/>
        <v>3178.8788786330397</v>
      </c>
      <c r="FT113" s="29">
        <f t="shared" ca="1" si="66"/>
        <v>3509.1590302664531</v>
      </c>
      <c r="FU113" s="29">
        <f t="shared" ca="1" si="67"/>
        <v>3716.6059443252029</v>
      </c>
      <c r="FV113" s="29">
        <f t="shared" ca="1" si="68"/>
        <v>3780.2608923946459</v>
      </c>
      <c r="FW113" s="29">
        <f t="shared" ca="1" si="69"/>
        <v>4232.4022343601036</v>
      </c>
      <c r="FX113" s="29">
        <f t="shared" ca="1" si="70"/>
        <v>4381.0630603364471</v>
      </c>
      <c r="FY113" s="29">
        <f t="shared" ca="1" si="71"/>
        <v>4485.8467204513936</v>
      </c>
      <c r="FZ113" s="29">
        <f t="shared" ca="1" si="72"/>
        <v>4669.7373961983476</v>
      </c>
      <c r="GA113" s="29"/>
      <c r="GB113" s="29">
        <f t="shared" ca="1" si="73"/>
        <v>307.16375989742676</v>
      </c>
      <c r="GC113" s="29">
        <f t="shared" ca="1" si="74"/>
        <v>470.40654648510503</v>
      </c>
      <c r="GD113" s="29">
        <f t="shared" ca="1" si="23"/>
        <v>735.54343809484021</v>
      </c>
      <c r="GE113" s="29">
        <f t="shared" ca="1" si="24"/>
        <v>842.71151214073848</v>
      </c>
      <c r="GF113" s="29">
        <f t="shared" ca="1" si="25"/>
        <v>646.12297017958747</v>
      </c>
      <c r="GG113" s="29">
        <f t="shared" ca="1" si="26"/>
        <v>1103.6048079673076</v>
      </c>
      <c r="GH113" s="29">
        <f t="shared" ca="1" si="27"/>
        <v>1522.512095835302</v>
      </c>
      <c r="GI113" s="29">
        <f t="shared" ca="1" si="28"/>
        <v>1718.8329408971492</v>
      </c>
      <c r="GJ113" s="29">
        <f t="shared" ca="1" si="29"/>
        <v>2004.5270786216613</v>
      </c>
      <c r="GK113" s="29">
        <f t="shared" ca="1" si="30"/>
        <v>1834.9480754166977</v>
      </c>
      <c r="GL113" s="29">
        <f t="shared" ca="1" si="31"/>
        <v>2163.4443560055602</v>
      </c>
      <c r="GM113" s="29">
        <f t="shared" ca="1" si="32"/>
        <v>2289.9451161889706</v>
      </c>
      <c r="GN113" s="29">
        <f t="shared" ca="1" si="33"/>
        <v>2532.9582273477463</v>
      </c>
      <c r="GO113" s="29">
        <f t="shared" ca="1" si="34"/>
        <v>2656.5266987192317</v>
      </c>
      <c r="GP113" s="29">
        <f t="shared" ca="1" si="35"/>
        <v>2772.6055071356682</v>
      </c>
      <c r="GQ113" s="29">
        <f t="shared" ca="1" si="36"/>
        <v>2884.2653167629401</v>
      </c>
      <c r="GR113" s="29">
        <f t="shared" ca="1" si="37"/>
        <v>2746.3820687549169</v>
      </c>
      <c r="GS113" s="29">
        <f t="shared" ca="1" si="38"/>
        <v>2903.2798560795391</v>
      </c>
      <c r="GT113" s="29">
        <f t="shared" ca="1" si="39"/>
        <v>3172.85318969839</v>
      </c>
      <c r="GU113" s="29">
        <f t="shared" ca="1" si="40"/>
        <v>3350.2082267750006</v>
      </c>
      <c r="GV113" s="29">
        <f t="shared" ca="1" si="41"/>
        <v>3419.7464151637578</v>
      </c>
      <c r="GW113" s="29">
        <f t="shared" ca="1" si="42"/>
        <v>3778.1409015337058</v>
      </c>
      <c r="GX113" s="29">
        <f t="shared" ca="1" si="43"/>
        <v>3909.7566950098103</v>
      </c>
      <c r="GY113" s="29">
        <f t="shared" ca="1" si="44"/>
        <v>4008.0684163512874</v>
      </c>
      <c r="GZ113" s="29">
        <f t="shared" ca="1" si="45"/>
        <v>4164.7415516303636</v>
      </c>
      <c r="HA113" s="29"/>
      <c r="HB113" s="29">
        <f t="shared" ca="1" si="76"/>
        <v>2033.4630322126686</v>
      </c>
      <c r="HC113" s="29">
        <f t="shared" ca="1" si="75"/>
        <v>1834.9480754166977</v>
      </c>
      <c r="HD113" s="5"/>
      <c r="HE113" s="29">
        <f t="shared" si="90"/>
        <v>-0.16666666666666669</v>
      </c>
      <c r="HF113" s="29">
        <f>$HF$70</f>
        <v>-3.3333333333333326E-2</v>
      </c>
      <c r="HG113" s="14">
        <f>IF(C$11="x",0,Satokasvi!$H$6*(1+$HE113)*(1+_xlfn.XLOOKUP($HF113,$HF$67:$HF$76,HG$67:HG$76)))</f>
        <v>2906.9444444444443</v>
      </c>
      <c r="HH113" s="27">
        <f>IF(D$11="x",0,Satokasvi!$H$6*(1+$HE113)*(1+_xlfn.XLOOKUP($HF113,$HF$67:$HF$76,HH$67:HH$76)))</f>
        <v>2897.2222222222222</v>
      </c>
      <c r="HI113" s="27">
        <f>IF(E$11="x",0,Satokasvi!$H$6*(1+$HE113)*(1+_xlfn.XLOOKUP($HF113,$HF$67:$HF$76,HI$67:HI$76)))</f>
        <v>2887.5</v>
      </c>
      <c r="HJ113" s="27">
        <f>IF(F$11="x",0,Satokasvi!$H$6*(1+$HE113)*(1+_xlfn.XLOOKUP($HF113,$HF$67:$HF$76,HJ$67:HJ$76)))</f>
        <v>2877.7777777777778</v>
      </c>
      <c r="HK113" s="27">
        <f>IF(G$11="x",0,Satokasvi!$H$6*(1+$HE113)*(1+_xlfn.XLOOKUP($HF113,$HF$67:$HF$76,HK$67:HK$76)))</f>
        <v>2868.0555555555557</v>
      </c>
      <c r="HL113" s="27">
        <f>IF(H$11="x",0,Satokasvi!$H$6*(1+$HE113)*(1+_xlfn.XLOOKUP($HF113,$HF$67:$HF$76,HL$67:HL$76)))</f>
        <v>2858.333333333333</v>
      </c>
      <c r="HM113" s="27">
        <f>IF(I$11="x",0,Satokasvi!$H$6*(1+$HE113)*(1+_xlfn.XLOOKUP($HF113,$HF$67:$HF$76,HM$67:HM$76)))</f>
        <v>2848.6111111111109</v>
      </c>
      <c r="HN113" s="27">
        <f>IF(J$11="x",0,Satokasvi!$H$6*(1+$HE113)*(1+_xlfn.XLOOKUP($HF113,$HF$67:$HF$76,HN$67:HN$76)))</f>
        <v>2838.8888888888887</v>
      </c>
      <c r="HO113" s="27">
        <f>IF(K$11="x",0,Satokasvi!$H$6*(1+$HE113)*(1+_xlfn.XLOOKUP($HF113,$HF$67:$HF$76,HO$67:HO$76)))</f>
        <v>2829.1666666666665</v>
      </c>
      <c r="HP113" s="27">
        <f>IF(L$11="x",0,Satokasvi!$H$6*(1+$HE113)*(1+_xlfn.XLOOKUP($HF113,$HF$67:$HF$76,HP$67:HP$76)))</f>
        <v>2819.4444444444443</v>
      </c>
      <c r="HQ113" s="27">
        <f>IF(M$11="x",0,Satokasvi!$H$6*(1+$HE113)*(1+_xlfn.XLOOKUP($HF113,$HF$67:$HF$76,HQ$67:HQ$76)))</f>
        <v>2819.4444444444443</v>
      </c>
      <c r="HR113" s="27">
        <f>IF(N$11="x",0,Satokasvi!$H$6*(1+$HE113)*(1+_xlfn.XLOOKUP($HF113,$HF$67:$HF$76,HR$67:HR$76)))</f>
        <v>2819.4444444444443</v>
      </c>
      <c r="HS113" s="27">
        <f>IF(O$11="x",0,Satokasvi!$H$6*(1+$HE113)*(1+_xlfn.XLOOKUP($HF113,$HF$67:$HF$76,HS$67:HS$76)))</f>
        <v>2819.4444444444443</v>
      </c>
      <c r="HT113" s="27">
        <f>IF(P$11="x",0,Satokasvi!$H$6*(1+$HE113)*(1+_xlfn.XLOOKUP($HF113,$HF$67:$HF$76,HT$67:HT$76)))</f>
        <v>2819.4444444444443</v>
      </c>
      <c r="HU113" s="27">
        <f>IF(Q$11="x",0,Satokasvi!$H$6*(1+$HE113)*(1+_xlfn.XLOOKUP($HF113,$HF$67:$HF$76,HU$67:HU$76)))</f>
        <v>2819.4444444444443</v>
      </c>
      <c r="HV113" s="27">
        <f>IF(R$11="x",0,Satokasvi!$H$6*(1+$HE113)*(1+_xlfn.XLOOKUP($HF113,$HF$67:$HF$76,HV$67:HV$76)))</f>
        <v>2819.4444444444443</v>
      </c>
      <c r="HW113" s="27">
        <f>IF(S$11="x",0,Satokasvi!$H$6*(1+$HE113)*(1+_xlfn.XLOOKUP($HF113,$HF$67:$HF$76,HW$67:HW$76)))</f>
        <v>2819.4444444444443</v>
      </c>
      <c r="HX113" s="27">
        <f>IF(T$11="x",0,Satokasvi!$H$6*(1+$HE113)*(1+_xlfn.XLOOKUP($HF113,$HF$67:$HF$76,HX$67:HX$76)))</f>
        <v>2819.4444444444443</v>
      </c>
      <c r="HY113" s="27">
        <f>IF(U$11="x",0,Satokasvi!$H$6*(1+$HE113)*(1+_xlfn.XLOOKUP($HF113,$HF$67:$HF$76,HY$67:HY$76)))</f>
        <v>2819.4444444444443</v>
      </c>
      <c r="HZ113" s="27">
        <f>IF(V$11="x",0,Satokasvi!$H$6*(1+$HE113)*(1+_xlfn.XLOOKUP($HF113,$HF$67:$HF$76,HZ$67:HZ$76)))</f>
        <v>2819.4444444444443</v>
      </c>
      <c r="IA113" s="27">
        <f>IF(W$11="x",0,Satokasvi!$H$6*(1+$HE113)*(1+_xlfn.XLOOKUP($HF113,$HF$67:$HF$76,IA$67:IA$76)))</f>
        <v>2819.4444444444443</v>
      </c>
      <c r="IB113" s="27">
        <f>IF(X$11="x",0,Satokasvi!$H$6*(1+$HE113)*(1+_xlfn.XLOOKUP($HF113,$HF$67:$HF$76,IB$67:IB$76)))</f>
        <v>2819.4444444444443</v>
      </c>
      <c r="IC113" s="27">
        <f>IF(Y$11="x",0,Satokasvi!$H$6*(1+$HE113)*(1+_xlfn.XLOOKUP($HF113,$HF$67:$HF$76,IC$67:IC$76)))</f>
        <v>2819.4444444444443</v>
      </c>
      <c r="ID113" s="27">
        <f>IF(Z$11="x",0,Satokasvi!$H$6*(1+$HE113)*(1+_xlfn.XLOOKUP($HF113,$HF$67:$HF$76,ID$67:ID$76)))</f>
        <v>2819.4444444444443</v>
      </c>
      <c r="IE113" s="27">
        <f>IF(AA$11="x",0,Satokasvi!$H$6*(1+$HE113)*(1+_xlfn.XLOOKUP($HF113,$HF$67:$HF$76,IE$67:IE$76)))</f>
        <v>2819.4444444444443</v>
      </c>
    </row>
    <row r="114" spans="2:239">
      <c r="B114" s="11">
        <f t="shared" ca="1" si="89"/>
        <v>7.783472116849155E-3</v>
      </c>
      <c r="C114" s="11">
        <f t="shared" ca="1" si="89"/>
        <v>0.56484561813684142</v>
      </c>
      <c r="D114" s="11">
        <f t="shared" ca="1" si="89"/>
        <v>0.2743024821291542</v>
      </c>
      <c r="E114" s="11">
        <f t="shared" ca="1" si="89"/>
        <v>0.44799966168950522</v>
      </c>
      <c r="F114" s="11">
        <f t="shared" ca="1" si="89"/>
        <v>0.66152183618225013</v>
      </c>
      <c r="G114" s="11">
        <f t="shared" ca="1" si="89"/>
        <v>0.73053286526914574</v>
      </c>
      <c r="H114" s="11">
        <f t="shared" ca="1" si="89"/>
        <v>0.98266748272804805</v>
      </c>
      <c r="I114" s="11">
        <f t="shared" ca="1" si="89"/>
        <v>1.9118777444249613E-2</v>
      </c>
      <c r="J114" s="11">
        <f t="shared" ca="1" si="89"/>
        <v>0.96164659687676879</v>
      </c>
      <c r="K114" s="11">
        <f t="shared" ca="1" si="89"/>
        <v>0.12417579968015569</v>
      </c>
      <c r="L114" s="11">
        <f t="shared" ca="1" si="89"/>
        <v>0.78868478692496824</v>
      </c>
      <c r="M114" s="11">
        <f t="shared" ca="1" si="89"/>
        <v>0.81913611530002572</v>
      </c>
      <c r="N114" s="11">
        <f t="shared" ca="1" si="89"/>
        <v>0.94560877097603158</v>
      </c>
      <c r="O114" s="11">
        <f t="shared" ca="1" si="89"/>
        <v>0.8389500995610002</v>
      </c>
      <c r="P114" s="11">
        <f t="shared" ca="1" si="89"/>
        <v>0.4919703688801581</v>
      </c>
      <c r="Q114" s="11">
        <f t="shared" ca="1" si="89"/>
        <v>2.9171122789150128E-2</v>
      </c>
      <c r="R114" s="11">
        <f t="shared" ca="1" si="88"/>
        <v>0.14770083865320993</v>
      </c>
      <c r="S114" s="11">
        <f t="shared" ca="1" si="88"/>
        <v>0.37220016508184006</v>
      </c>
      <c r="T114" s="11">
        <f t="shared" ca="1" si="87"/>
        <v>0.303795279177692</v>
      </c>
      <c r="U114" s="11">
        <f t="shared" ca="1" si="87"/>
        <v>0.95780993238188006</v>
      </c>
      <c r="V114" s="11">
        <f t="shared" ca="1" si="87"/>
        <v>0.70218360903380062</v>
      </c>
      <c r="W114" s="11">
        <f t="shared" ca="1" si="87"/>
        <v>8.9643605308801111E-2</v>
      </c>
      <c r="X114" s="11">
        <f t="shared" ca="1" si="87"/>
        <v>0.15054532717881508</v>
      </c>
      <c r="Y114" s="11">
        <f t="shared" ca="1" si="87"/>
        <v>0.64801304914548896</v>
      </c>
      <c r="Z114" s="11">
        <f t="shared" ca="1" si="87"/>
        <v>0.39198370172950925</v>
      </c>
      <c r="AB114" s="5">
        <f ca="1">_xlfn.NORM.INV(B114,Satokasvi!$H$8,Satokasvi!$I$8)*_xlfn.BINOM.INV(1,(1-Satokasvi!$H$15),B114)</f>
        <v>0</v>
      </c>
      <c r="AC114" s="5">
        <f ca="1">_xlfn.NORM.INV(C114,Satokasvi!$H$8,Satokasvi!$I$8)*_xlfn.BINOM.INV(1,(1-Satokasvi!$H$15),C114)</f>
        <v>3540.8165758952296</v>
      </c>
      <c r="AD114" s="5">
        <f ca="1">_xlfn.NORM.INV(D114,Satokasvi!$H$8,Satokasvi!$I$8)*_xlfn.BINOM.INV(1,(1-Satokasvi!$H$15),D114)</f>
        <v>3350.0370337192162</v>
      </c>
      <c r="AE114" s="5">
        <f ca="1">_xlfn.NORM.INV(E114,Satokasvi!$H$8,Satokasvi!$I$8)*_xlfn.BINOM.INV(1,(1-Satokasvi!$H$15),E114)</f>
        <v>3467.3207941463738</v>
      </c>
      <c r="AF114" s="5">
        <f ca="1">_xlfn.NORM.INV(F114,Satokasvi!$H$8,Satokasvi!$I$8)*_xlfn.BINOM.INV(1,(1-Satokasvi!$H$15),F114)</f>
        <v>3604.1550172480879</v>
      </c>
      <c r="AG114" s="5">
        <f ca="1">_xlfn.NORM.INV(G114,Satokasvi!$H$8,Satokasvi!$I$8)*_xlfn.BINOM.INV(1,(1-Satokasvi!$H$15),G114)</f>
        <v>3653.6063447048873</v>
      </c>
      <c r="AH114" s="5">
        <f ca="1">_xlfn.NORM.INV(H114,Satokasvi!$H$8,Satokasvi!$I$8)*_xlfn.BINOM.INV(1,(1-Satokasvi!$H$15),H114)</f>
        <v>4028.062434172984</v>
      </c>
      <c r="AI114" s="5">
        <f ca="1">_xlfn.NORM.INV(I114,Satokasvi!$H$8,Satokasvi!$I$8)*_xlfn.BINOM.INV(1,(1-Satokasvi!$H$15),I114)</f>
        <v>0</v>
      </c>
      <c r="AJ114" s="5">
        <f ca="1">_xlfn.NORM.INV(J114,Satokasvi!$H$8,Satokasvi!$I$8)*_xlfn.BINOM.INV(1,(1-Satokasvi!$H$15),J114)</f>
        <v>3942.5305197179173</v>
      </c>
      <c r="AK114" s="5">
        <f ca="1">_xlfn.NORM.INV(K114,Satokasvi!$H$8,Satokasvi!$I$8)*_xlfn.BINOM.INV(1,(1-Satokasvi!$H$15),K114)</f>
        <v>3211.4093852092228</v>
      </c>
      <c r="AL114" s="5">
        <f ca="1">_xlfn.NORM.INV(L114,Satokasvi!$H$8,Satokasvi!$I$8)*_xlfn.BINOM.INV(1,(1-Satokasvi!$H$15),L114)</f>
        <v>3700.4665213138337</v>
      </c>
      <c r="AM114" s="5">
        <f ca="1">_xlfn.NORM.INV(M114,Satokasvi!$H$8,Satokasvi!$I$8)*_xlfn.BINOM.INV(1,(1-Satokasvi!$H$15),M114)</f>
        <v>3728.01944736017</v>
      </c>
      <c r="AN114" s="5">
        <f ca="1">_xlfn.NORM.INV(N114,Satokasvi!$H$8,Satokasvi!$I$8)*_xlfn.BINOM.INV(1,(1-Satokasvi!$H$15),N114)</f>
        <v>3900.9224355959059</v>
      </c>
      <c r="AO114" s="5">
        <f ca="1">_xlfn.NORM.INV(O114,Satokasvi!$H$8,Satokasvi!$I$8)*_xlfn.BINOM.INV(1,(1-Satokasvi!$H$15),O114)</f>
        <v>3747.5380148692948</v>
      </c>
      <c r="AP114" s="5">
        <f ca="1">_xlfn.NORM.INV(P114,Satokasvi!$H$8,Satokasvi!$I$8)*_xlfn.BINOM.INV(1,(1-Satokasvi!$H$15),P114)</f>
        <v>3494.9678351129046</v>
      </c>
      <c r="AQ114" s="5">
        <f ca="1">_xlfn.NORM.INV(Q114,Satokasvi!$H$8,Satokasvi!$I$8)*_xlfn.BINOM.INV(1,(1-Satokasvi!$H$15),Q114)</f>
        <v>0</v>
      </c>
      <c r="AR114" s="5">
        <f ca="1">_xlfn.NORM.INV(R114,Satokasvi!$H$8,Satokasvi!$I$8)*_xlfn.BINOM.INV(1,(1-Satokasvi!$H$15),R114)</f>
        <v>3238.4136964704339</v>
      </c>
      <c r="AS114" s="5">
        <f ca="1">_xlfn.NORM.INV(S114,Satokasvi!$H$8,Satokasvi!$I$8)*_xlfn.BINOM.INV(1,(1-Satokasvi!$H$15),S114)</f>
        <v>3418.4920614259336</v>
      </c>
      <c r="AT114" s="5">
        <f ca="1">_xlfn.NORM.INV(T114,Satokasvi!$H$8,Satokasvi!$I$8)*_xlfn.BINOM.INV(1,(1-Satokasvi!$H$15),T114)</f>
        <v>3371.6210489038999</v>
      </c>
      <c r="AU114" s="5">
        <f ca="1">_xlfn.NORM.INV(U114,Satokasvi!$H$8,Satokasvi!$I$8)*_xlfn.BINOM.INV(1,(1-Satokasvi!$H$15),U114)</f>
        <v>3931.4545350888166</v>
      </c>
      <c r="AV114" s="5">
        <f ca="1">_xlfn.NORM.INV(V114,Satokasvi!$H$8,Satokasvi!$I$8)*_xlfn.BINOM.INV(1,(1-Satokasvi!$H$15),V114)</f>
        <v>3632.6728011568066</v>
      </c>
      <c r="AW114" s="5">
        <f ca="1">_xlfn.NORM.INV(W114,Satokasvi!$H$8,Satokasvi!$I$8)*_xlfn.BINOM.INV(1,(1-Satokasvi!$H$15),W114)</f>
        <v>3164.2617635009665</v>
      </c>
      <c r="AX114" s="5">
        <f ca="1">_xlfn.NORM.INV(X114,Satokasvi!$H$8,Satokasvi!$I$8)*_xlfn.BINOM.INV(1,(1-Satokasvi!$H$15),X114)</f>
        <v>3241.475662151202</v>
      </c>
      <c r="AY114" s="5">
        <f ca="1">_xlfn.NORM.INV(Y114,Satokasvi!$H$8,Satokasvi!$I$8)*_xlfn.BINOM.INV(1,(1-Satokasvi!$H$15),Y114)</f>
        <v>3594.9904061525303</v>
      </c>
      <c r="AZ114" s="5">
        <f ca="1">_xlfn.NORM.INV(Z114,Satokasvi!$H$8,Satokasvi!$I$8)*_xlfn.BINOM.INV(1,(1-Satokasvi!$H$15),Z114)</f>
        <v>3431.4618665047678</v>
      </c>
      <c r="BB114" s="5">
        <f ca="1">IF(C$11="x",0,_xlfn.NORM.INV(B114,Satokasvi!$H$8,Satokasvi!$I$8)*IF(C$8="x",(1+Toimenpiteet!$C$7),1)*IF(C$9="x",(1+Toimenpiteet!$C$34),1)*(1+C$30)*_xlfn.BINOM.INV(1,(1-(Satokasvi!$H$15*(1+C$41))),B114))</f>
        <v>0</v>
      </c>
      <c r="BC114" s="5">
        <f ca="1">IF(D$11="x",0,_xlfn.NORM.INV(C114,Satokasvi!$H$8,Satokasvi!$I$8)*IF(D$8="x",(1+Toimenpiteet!$C$7),1)*IF(D$9="x",(1+Toimenpiteet!$C$34),1)*(1+D$30)*_xlfn.BINOM.INV(1,(1-(Satokasvi!$H$15*(1+D$41))),C114))</f>
        <v>2585.0793657295894</v>
      </c>
      <c r="BD114" s="5">
        <f ca="1">IF(E$11="x",0,_xlfn.NORM.INV(D114,Satokasvi!$H$8,Satokasvi!$I$8)*IF(E$8="x",(1+Toimenpiteet!$C$7),1)*IF(E$9="x",(1+Toimenpiteet!$C$34),1)*(1+E$30)*_xlfn.BINOM.INV(1,(1-(Satokasvi!$H$15*(1+E$41))),D114))</f>
        <v>2462.6792242276701</v>
      </c>
      <c r="BE114" s="5">
        <f ca="1">IF(F$11="x",0,_xlfn.NORM.INV(E114,Satokasvi!$H$8,Satokasvi!$I$8)*IF(F$8="x",(1+Toimenpiteet!$C$7),1)*IF(F$9="x",(1+Toimenpiteet!$C$34),1)*(1+F$30)*_xlfn.BINOM.INV(1,(1-(Satokasvi!$H$15*(1+F$41))),E114))</f>
        <v>2566.3721589953802</v>
      </c>
      <c r="BF114" s="5">
        <f ca="1">IF(G$11="x",0,_xlfn.NORM.INV(F114,Satokasvi!$H$8,Satokasvi!$I$8)*IF(G$8="x",(1+Toimenpiteet!$C$7),1)*IF(G$9="x",(1+Toimenpiteet!$C$34),1)*(1+G$30)*_xlfn.BINOM.INV(1,(1-(Satokasvi!$H$15*(1+G$41))),F114))</f>
        <v>2685.8163188532749</v>
      </c>
      <c r="BG114" s="5">
        <f ca="1">IF(H$11="x",0,_xlfn.NORM.INV(G114,Satokasvi!$H$8,Satokasvi!$I$8)*IF(H$8="x",(1+Toimenpiteet!$C$7),1)*IF(H$9="x",(1+Toimenpiteet!$C$34),1)*(1+H$30)*_xlfn.BINOM.INV(1,(1-(Satokasvi!$H$15*(1+H$41))),G114))</f>
        <v>2722.6674480740821</v>
      </c>
      <c r="BH114" s="5">
        <f ca="1">IF(I$11="x",0,_xlfn.NORM.INV(H114,Satokasvi!$H$8,Satokasvi!$I$8)*IF(I$8="x",(1+Toimenpiteet!$C$7),1)*IF(I$9="x",(1+Toimenpiteet!$C$34),1)*(1+I$30)*_xlfn.BINOM.INV(1,(1-(Satokasvi!$H$15*(1+I$41))),H114))</f>
        <v>3001.7121259457081</v>
      </c>
      <c r="BI114" s="5">
        <f ca="1">IF(J$11="x",0,_xlfn.NORM.INV(I114,Satokasvi!$H$8,Satokasvi!$I$8)*IF(J$8="x",(1+Toimenpiteet!$C$7),1)*IF(J$9="x",(1+Toimenpiteet!$C$34),1)*(1+J$30)*_xlfn.BINOM.INV(1,(1-(Satokasvi!$H$15*(1+J$41))),I114))</f>
        <v>0</v>
      </c>
      <c r="BJ114" s="5">
        <f ca="1">IF(K$11="x",0,_xlfn.NORM.INV(J114,Satokasvi!$H$8,Satokasvi!$I$8)*IF(K$8="x",(1+Toimenpiteet!$C$7),1)*IF(K$9="x",(1+Toimenpiteet!$C$34),1)*(1+K$30)*_xlfn.BINOM.INV(1,(1-(Satokasvi!$H$15*(1+K$41))),J114))</f>
        <v>2937.9737432937918</v>
      </c>
      <c r="BK114" s="5">
        <f ca="1">IF(L$11="x",0,_xlfn.NORM.INV(K114,Satokasvi!$H$8,Satokasvi!$I$8)*IF(L$8="x",(1+Toimenpiteet!$C$7),1)*IF(L$9="x",(1+Toimenpiteet!$C$34),1)*(1+L$30)*_xlfn.BINOM.INV(1,(1-(Satokasvi!$H$15*(1+L$41))),K114))</f>
        <v>2393.1422738579131</v>
      </c>
      <c r="BL114" s="5">
        <f ca="1">IF(M$11="x",0,_xlfn.NORM.INV(L114,Satokasvi!$H$8,Satokasvi!$I$8)*IF(M$8="x",(1+Toimenpiteet!$C$7),1)*IF(M$9="x",(1+Toimenpiteet!$C$34),1)*(1+M$30)*_xlfn.BINOM.INV(1,(1-(Satokasvi!$H$15*(1+M$41))),L114))</f>
        <v>2757.587651683069</v>
      </c>
      <c r="BM114" s="5">
        <f ca="1">IF(N$11="x",0,_xlfn.NORM.INV(M114,Satokasvi!$H$8,Satokasvi!$I$8)*IF(N$8="x",(1+Toimenpiteet!$C$7),1)*IF(N$9="x",(1+Toimenpiteet!$C$34),1)*(1+N$30)*_xlfn.BINOM.INV(1,(1-(Satokasvi!$H$15*(1+N$41))),M114))</f>
        <v>2778.1200921727991</v>
      </c>
      <c r="BN114" s="5">
        <f ca="1">IF(O$11="x",0,_xlfn.NORM.INV(N114,Satokasvi!$H$8,Satokasvi!$I$8)*IF(O$8="x",(1+Toimenpiteet!$C$7),1)*IF(O$9="x",(1+Toimenpiteet!$C$34),1)*(1+O$30)*_xlfn.BINOM.INV(1,(1-(Satokasvi!$H$15*(1+O$41))),N114))</f>
        <v>2906.9673990060687</v>
      </c>
      <c r="BO114" s="5">
        <f ca="1">IF(P$11="x",0,_xlfn.NORM.INV(O114,Satokasvi!$H$8,Satokasvi!$I$8)*IF(P$8="x",(1+Toimenpiteet!$C$7),1)*IF(P$9="x",(1+Toimenpiteet!$C$34),1)*(1+P$30)*_xlfn.BINOM.INV(1,(1-(Satokasvi!$H$15*(1+P$41))),O114))</f>
        <v>2792.6653286805986</v>
      </c>
      <c r="BP114" s="5">
        <f ca="1">IF(Q$11="x",0,_xlfn.NORM.INV(P114,Satokasvi!$H$8,Satokasvi!$I$8)*IF(Q$8="x",(1+Toimenpiteet!$C$7),1)*IF(Q$9="x",(1+Toimenpiteet!$C$34),1)*(1+Q$30)*_xlfn.BINOM.INV(1,(1-(Satokasvi!$H$15*(1+Q$41))),P114))</f>
        <v>2604.4500307261364</v>
      </c>
      <c r="BQ114" s="5">
        <f ca="1">IF(R$11="x",0,_xlfn.NORM.INV(Q114,Satokasvi!$H$8,Satokasvi!$I$8)*IF(R$8="x",(1+Toimenpiteet!$C$7),1)*IF(R$9="x",(1+Toimenpiteet!$C$34),1)*(1+R$30)*_xlfn.BINOM.INV(1,(1-(Satokasvi!$H$15*(1+R$41))),Q114))</f>
        <v>0</v>
      </c>
      <c r="BR114" s="5">
        <f ca="1">IF(S$11="x",0,_xlfn.NORM.INV(R114,Satokasvi!$H$8,Satokasvi!$I$8)*IF(S$8="x",(1+Toimenpiteet!$C$7),1)*IF(S$9="x",(1+Toimenpiteet!$C$34),1)*(1+S$30)*_xlfn.BINOM.INV(1,(1-(Satokasvi!$H$15*(1+S$41))),R114))</f>
        <v>2413.2658866097672</v>
      </c>
      <c r="BS114" s="5">
        <f ca="1">IF(T$11="x",0,_xlfn.NORM.INV(S114,Satokasvi!$H$8,Satokasvi!$I$8)*IF(T$8="x",(1+Toimenpiteet!$C$7),1)*IF(T$9="x",(1+Toimenpiteet!$C$34),1)*(1+T$30)*_xlfn.BINOM.INV(1,(1-(Satokasvi!$H$15*(1+T$41))),S114))</f>
        <v>2547.4602841746059</v>
      </c>
      <c r="BT114" s="5">
        <f ca="1">IF(U$11="x",0,_xlfn.NORM.INV(T114,Satokasvi!$H$8,Satokasvi!$I$8)*IF(U$8="x",(1+Toimenpiteet!$C$7),1)*IF(U$9="x",(1+Toimenpiteet!$C$34),1)*(1+U$30)*_xlfn.BINOM.INV(1,(1-(Satokasvi!$H$15*(1+U$41))),T114))</f>
        <v>2512.5320056431865</v>
      </c>
      <c r="BU114" s="5">
        <f ca="1">IF(V$11="x",0,_xlfn.NORM.INV(U114,Satokasvi!$H$8,Satokasvi!$I$8)*IF(V$8="x",(1+Toimenpiteet!$C$7),1)*IF(V$9="x",(1+Toimenpiteet!$C$34),1)*(1+V$30)*_xlfn.BINOM.INV(1,(1-(Satokasvi!$H$15*(1+V$41))),U114))</f>
        <v>2929.7199195481862</v>
      </c>
      <c r="BV114" s="5">
        <f ca="1">IF(W$11="x",0,_xlfn.NORM.INV(V114,Satokasvi!$H$8,Satokasvi!$I$8)*IF(W$8="x",(1+Toimenpiteet!$C$7),1)*IF(W$9="x",(1+Toimenpiteet!$C$34),1)*(1+W$30)*_xlfn.BINOM.INV(1,(1-(Satokasvi!$H$15*(1+W$41))),V114))</f>
        <v>2707.0677714220528</v>
      </c>
      <c r="BW114" s="5">
        <f ca="1">IF(X$11="x",0,_xlfn.NORM.INV(W114,Satokasvi!$H$8,Satokasvi!$I$8)*IF(X$8="x",(1+Toimenpiteet!$C$7),1)*IF(X$9="x",(1+Toimenpiteet!$C$34),1)*(1+X$30)*_xlfn.BINOM.INV(1,(1-(Satokasvi!$H$15*(1+X$41))),W114))</f>
        <v>2358.00786616092</v>
      </c>
      <c r="BX114" s="5">
        <f ca="1">IF(Y$11="x",0,_xlfn.NORM.INV(X114,Satokasvi!$H$8,Satokasvi!$I$8)*IF(Y$8="x",(1+Toimenpiteet!$C$7),1)*IF(Y$9="x",(1+Toimenpiteet!$C$34),1)*(1+Y$30)*_xlfn.BINOM.INV(1,(1-(Satokasvi!$H$15*(1+Y$41))),X114))</f>
        <v>2415.5476634350757</v>
      </c>
      <c r="BY114" s="5">
        <f ca="1">IF(Z$11="x",0,_xlfn.NORM.INV(Y114,Satokasvi!$H$8,Satokasvi!$I$8)*IF(Z$8="x",(1+Toimenpiteet!$C$7),1)*IF(Z$9="x",(1+Toimenpiteet!$C$34),1)*(1+Z$30)*_xlfn.BINOM.INV(1,(1-(Satokasvi!$H$15*(1+Z$41))),Y114))</f>
        <v>2678.9868506648659</v>
      </c>
      <c r="BZ114" s="5">
        <f ca="1">IF(AA$11="x",0,_xlfn.NORM.INV(Z114,Satokasvi!$H$8,Satokasvi!$I$8)*IF(AA$8="x",(1+Toimenpiteet!$C$7),1)*IF(AA$9="x",(1+Toimenpiteet!$C$34),1)*(1+AA$30)*_xlfn.BINOM.INV(1,(1-(Satokasvi!$H$15*(1+AA$41))),Z114))</f>
        <v>2557.1253829193533</v>
      </c>
      <c r="CB114" s="27">
        <f ca="1">_xlfn.NORM.INV(RAND(),Satokasvi!$H$13,Satokasvi!$I$13)</f>
        <v>211.10763604912634</v>
      </c>
      <c r="CC114" s="27">
        <f ca="1">_xlfn.NORM.INV(RAND(),Satokasvi!$H$13,Satokasvi!$I$13)</f>
        <v>286.120030067519</v>
      </c>
      <c r="CD114" s="27">
        <f ca="1">_xlfn.NORM.INV(RAND(),Satokasvi!$H$13,Satokasvi!$I$13)</f>
        <v>172.49452254497561</v>
      </c>
      <c r="CE114" s="27">
        <f ca="1">_xlfn.NORM.INV(RAND(),Satokasvi!$H$13,Satokasvi!$I$13)</f>
        <v>210.71753864545596</v>
      </c>
      <c r="CF114" s="27">
        <f ca="1">_xlfn.NORM.INV(RAND(),Satokasvi!$H$13,Satokasvi!$I$13)</f>
        <v>304.54213838627214</v>
      </c>
      <c r="CG114" s="27">
        <f ca="1">_xlfn.NORM.INV(RAND(),Satokasvi!$H$13,Satokasvi!$I$13)</f>
        <v>241.08294597696235</v>
      </c>
      <c r="CH114" s="27">
        <f ca="1">_xlfn.NORM.INV(RAND(),Satokasvi!$H$13,Satokasvi!$I$13)</f>
        <v>178.75229187565466</v>
      </c>
      <c r="CI114" s="27">
        <f ca="1">_xlfn.NORM.INV(RAND(),Satokasvi!$H$13,Satokasvi!$I$13)</f>
        <v>268.38513178184991</v>
      </c>
      <c r="CJ114" s="27">
        <f ca="1">_xlfn.NORM.INV(RAND(),Satokasvi!$H$13,Satokasvi!$I$13)</f>
        <v>237.8134472887146</v>
      </c>
      <c r="CK114" s="27">
        <f ca="1">_xlfn.NORM.INV(RAND(),Satokasvi!$H$13,Satokasvi!$I$13)</f>
        <v>219.43639807527478</v>
      </c>
      <c r="CL114" s="27">
        <f ca="1">_xlfn.NORM.INV(RAND(),Satokasvi!$H$13,Satokasvi!$I$13)</f>
        <v>110.31879196415582</v>
      </c>
      <c r="CM114" s="27">
        <f ca="1">_xlfn.NORM.INV(RAND(),Satokasvi!$H$13,Satokasvi!$I$13)</f>
        <v>197.06482274561967</v>
      </c>
      <c r="CN114" s="27">
        <f ca="1">_xlfn.NORM.INV(RAND(),Satokasvi!$H$13,Satokasvi!$I$13)</f>
        <v>218.71342526936985</v>
      </c>
      <c r="CO114" s="27">
        <f ca="1">_xlfn.NORM.INV(RAND(),Satokasvi!$H$13,Satokasvi!$I$13)</f>
        <v>149.53443207774851</v>
      </c>
      <c r="CP114" s="27">
        <f ca="1">_xlfn.NORM.INV(RAND(),Satokasvi!$H$13,Satokasvi!$I$13)</f>
        <v>204.90952867126958</v>
      </c>
      <c r="CQ114" s="27">
        <f ca="1">_xlfn.NORM.INV(RAND(),Satokasvi!$H$13,Satokasvi!$I$13)</f>
        <v>122.10026901030979</v>
      </c>
      <c r="CR114" s="27">
        <f ca="1">_xlfn.NORM.INV(RAND(),Satokasvi!$H$13,Satokasvi!$I$13)</f>
        <v>288.6931833518027</v>
      </c>
      <c r="CS114" s="27">
        <f ca="1">_xlfn.NORM.INV(RAND(),Satokasvi!$H$13,Satokasvi!$I$13)</f>
        <v>196.42962663499159</v>
      </c>
      <c r="CT114" s="27">
        <f ca="1">_xlfn.NORM.INV(RAND(),Satokasvi!$H$13,Satokasvi!$I$13)</f>
        <v>208.34161754249351</v>
      </c>
      <c r="CU114" s="27">
        <f ca="1">_xlfn.NORM.INV(RAND(),Satokasvi!$H$13,Satokasvi!$I$13)</f>
        <v>179.16773081134914</v>
      </c>
      <c r="CV114" s="27">
        <f ca="1">_xlfn.NORM.INV(RAND(),Satokasvi!$H$13,Satokasvi!$I$13)</f>
        <v>202.45035738028591</v>
      </c>
      <c r="CW114" s="27">
        <f ca="1">_xlfn.NORM.INV(RAND(),Satokasvi!$H$13,Satokasvi!$I$13)</f>
        <v>211.05130257011373</v>
      </c>
      <c r="CX114" s="27">
        <f ca="1">_xlfn.NORM.INV(RAND(),Satokasvi!$H$13,Satokasvi!$I$13)</f>
        <v>225.37654318164607</v>
      </c>
      <c r="CY114" s="27">
        <f ca="1">_xlfn.NORM.INV(RAND(),Satokasvi!$H$13,Satokasvi!$I$13)</f>
        <v>159.70833727046673</v>
      </c>
      <c r="CZ114" s="27">
        <f ca="1">_xlfn.NORM.INV(RAND(),Satokasvi!$H$13,Satokasvi!$I$13)</f>
        <v>144.83157054725274</v>
      </c>
      <c r="DB114" s="29">
        <f ca="1">(AB114*(CB114/1000)+(Satokasvi!$E$28-Satokasvi!$E$7))/(1+$C$13)^DB$61</f>
        <v>-350.48543689320388</v>
      </c>
      <c r="DC114" s="29">
        <f ca="1">(AC114*(CC114/1000)+(Satokasvi!$E$28-Satokasvi!$E$7))/(1+$C$13)^DC$61</f>
        <v>614.66542101867549</v>
      </c>
      <c r="DD114" s="29">
        <f ca="1">(AD114*(CD114/1000)+(Satokasvi!$E$28-Satokasvi!$E$7))/(1+$C$13)^DD$61</f>
        <v>198.46040103281294</v>
      </c>
      <c r="DE114" s="29">
        <f ca="1">(AE114*(CE114/1000)+(Satokasvi!$E$28-Satokasvi!$E$7))/(1+$C$13)^DE$61</f>
        <v>328.40729468544237</v>
      </c>
      <c r="DF114" s="29">
        <f ca="1">(AF114*(CF114/1000)+(Satokasvi!$E$28-Satokasvi!$E$7))/(1+$C$13)^DF$61</f>
        <v>635.41236050942734</v>
      </c>
      <c r="DG114" s="29">
        <f ca="1">(AG114*(CG114/1000)+(Satokasvi!$E$28-Satokasvi!$E$7))/(1+$C$13)^DG$61</f>
        <v>435.34289288052992</v>
      </c>
      <c r="DH114" s="29">
        <f ca="1">(AH114*(CH114/1000)+(Satokasvi!$E$28-Satokasvi!$E$7))/(1+$C$13)^DH$61</f>
        <v>291.92049853227917</v>
      </c>
      <c r="DI114" s="29">
        <f ca="1">(AI114*(CI114/1000)+(Satokasvi!$E$28-Satokasvi!$E$7))/(1+$C$13)^DI$61</f>
        <v>-284.97673358733084</v>
      </c>
      <c r="DJ114" s="29">
        <f ca="1">(AJ114*(CJ114/1000)+(Satokasvi!$E$28-Satokasvi!$E$7))/(1+$C$13)^DJ$61</f>
        <v>441.90575119188173</v>
      </c>
      <c r="DK114" s="29">
        <f ca="1">(AK114*(CK114/1000)+(Satokasvi!$E$28-Satokasvi!$E$7))/(1+$C$13)^DK$61</f>
        <v>255.74515908734011</v>
      </c>
      <c r="DL114" s="29">
        <f ca="1">(AL114*(CL114/1000)+(Satokasvi!$E$28-Satokasvi!$E$7))/(1+$C$13)^DL$61</f>
        <v>34.120676667466334</v>
      </c>
      <c r="DM114" s="29">
        <f ca="1">(AM114*(CM114/1000)+(Satokasvi!$E$28-Satokasvi!$E$7))/(1+$C$13)^DM$61</f>
        <v>262.07865220149512</v>
      </c>
      <c r="DN114" s="29">
        <f ca="1">(AN114*(CN114/1000)+(Satokasvi!$E$28-Satokasvi!$E$7))/(1+$C$13)^DN$61</f>
        <v>335.15342759309891</v>
      </c>
      <c r="DO114" s="29">
        <f ca="1">(AO114*(CO114/1000)+(Satokasvi!$E$28-Satokasvi!$E$7))/(1+$C$13)^DO$61</f>
        <v>131.81761416655922</v>
      </c>
      <c r="DP114" s="29">
        <f ca="1">(AP114*(CP114/1000)+(Satokasvi!$E$28-Satokasvi!$E$7))/(1+$C$13)^DP$61</f>
        <v>227.95869029733498</v>
      </c>
      <c r="DQ114" s="29">
        <f ca="1">(AQ114*(CQ114/1000)+(Satokasvi!$E$28-Satokasvi!$E$7))/(1+$C$13)^DQ$61</f>
        <v>-224.96326505846127</v>
      </c>
      <c r="DR114" s="29">
        <f ca="1">(AR114*(CR114/1000)+(Satokasvi!$E$28-Satokasvi!$E$7))/(1+$C$13)^DR$61</f>
        <v>347.22375362290501</v>
      </c>
      <c r="DS114" s="29">
        <f ca="1">(AS114*(CS114/1000)+(Satokasvi!$E$28-Satokasvi!$E$7))/(1+$C$13)^DS$61</f>
        <v>182.3819839673713</v>
      </c>
      <c r="DT114" s="29">
        <f ca="1">(AT114*(CT114/1000)+(Satokasvi!$E$28-Satokasvi!$E$7))/(1+$C$13)^DT$61</f>
        <v>194.7235839133678</v>
      </c>
      <c r="DU114" s="29">
        <f ca="1">(AU114*(CU114/1000)+(Satokasvi!$E$28-Satokasvi!$E$7))/(1+$C$13)^DU$61</f>
        <v>190.12659976211501</v>
      </c>
      <c r="DV114" s="29">
        <f ca="1">(AV114*(CV114/1000)+(Satokasvi!$E$28-Satokasvi!$E$7))/(1+$C$13)^DV$61</f>
        <v>201.27775059610934</v>
      </c>
      <c r="DW114" s="29">
        <f ca="1">(AW114*(CW114/1000)+(Satokasvi!$E$28-Satokasvi!$E$7))/(1+$C$13)^DW$61</f>
        <v>160.12787485311398</v>
      </c>
      <c r="DX114" s="29">
        <f ca="1">(AX114*(CX114/1000)+(Satokasvi!$E$28-Satokasvi!$E$7))/(1+$C$13)^DX$61</f>
        <v>187.24924266538454</v>
      </c>
      <c r="DY114" s="29">
        <f ca="1">(AY114*(CY114/1000)+(Satokasvi!$E$28-Satokasvi!$E$7))/(1+$C$13)^DY$61</f>
        <v>104.85564651751544</v>
      </c>
      <c r="DZ114" s="29">
        <f ca="1">(AZ114*(CZ114/1000)+(Satokasvi!$E$28-Satokasvi!$E$7))/(1+$C$13)^DZ$61</f>
        <v>64.946721174652239</v>
      </c>
      <c r="EB114" s="29">
        <f ca="1">IF(C$11="x",Toimenpiteet!$E$115,BB114*(CB114/1000)+(Satokasvi!$E$28-Satokasvi!$E$7)+IF(C$8="x",Toimenpiteet!$E$29,0)+IF(C$9="x",Toimenpiteet!$E$60,0)+IF(C$10="x",Toimenpiteet!$E$88,0))/(1+$C$13)^EB$61</f>
        <v>-221.26213592233006</v>
      </c>
      <c r="EC114" s="29">
        <f ca="1">IF(D$11="x",Toimenpiteet!$E$115,BC114*(CC114/1000)+(Satokasvi!$E$28-Satokasvi!$E$7)+IF(D$8="x",Toimenpiteet!$E$29,0)+IF(D$9="x",Toimenpiteet!$E$60,0)+IF(D$10="x",Toimenpiteet!$E$88,0))/(1+$C$13)^EC$61</f>
        <v>482.36684498960614</v>
      </c>
      <c r="ED114" s="29">
        <f ca="1">IF(E$11="x",Toimenpiteet!$E$115,BD114*(CD114/1000)+(Satokasvi!$E$28-Satokasvi!$E$7)+IF(E$8="x",Toimenpiteet!$E$29,0)+IF(E$9="x",Toimenpiteet!$E$60,0)+IF(E$10="x",Toimenpiteet!$E$88,0))/(1+$C$13)^ED$61</f>
        <v>180.19018196181008</v>
      </c>
      <c r="EE114" s="29">
        <f ca="1">IF(F$11="x",Toimenpiteet!$E$115,BE114*(CE114/1000)+(Satokasvi!$E$28-Satokasvi!$E$7)+IF(F$8="x",Toimenpiteet!$E$29,0)+IF(F$9="x",Toimenpiteet!$E$60,0)+IF(F$10="x",Toimenpiteet!$E$88,0))/(1+$C$13)^EE$61</f>
        <v>277.98949400647632</v>
      </c>
      <c r="EF114" s="29">
        <f ca="1">IF(G$11="x",Toimenpiteet!$E$115,BF114*(CF114/1000)+(Satokasvi!$E$28-Satokasvi!$E$7)+IF(G$8="x",Toimenpiteet!$E$29,0)+IF(G$9="x",Toimenpiteet!$E$60,0)+IF(G$10="x",Toimenpiteet!$E$88,0))/(1+$C$13)^EF$61</f>
        <v>508.97734896090583</v>
      </c>
      <c r="EG114" s="29">
        <f ca="1">IF(H$11="x",Toimenpiteet!$E$115,BG114*(CG114/1000)+(Satokasvi!$E$28-Satokasvi!$E$7)+IF(H$8="x",Toimenpiteet!$E$29,0)+IF(H$9="x",Toimenpiteet!$E$60,0)+IF(H$10="x",Toimenpiteet!$E$88,0))/(1+$C$13)^EG$61</f>
        <v>358.85253145348412</v>
      </c>
      <c r="EH114" s="29">
        <f ca="1">IF(I$11="x",Toimenpiteet!$E$115,BH114*(CH114/1000)+(Satokasvi!$E$28-Satokasvi!$E$7)+IF(I$8="x",Toimenpiteet!$E$29,0)+IF(I$9="x",Toimenpiteet!$E$60,0)+IF(I$10="x",Toimenpiteet!$E$88,0))/(1+$C$13)^EH$61</f>
        <v>250.97120179646143</v>
      </c>
      <c r="EI114" s="29">
        <f ca="1">IF(J$11="x",Toimenpiteet!$E$115,BI114*(CI114/1000)+(Satokasvi!$E$28-Satokasvi!$E$7)+IF(J$8="x",Toimenpiteet!$E$29,0)+IF(J$9="x",Toimenpiteet!$E$60,0)+IF(J$10="x",Toimenpiteet!$E$88,0))/(1+$C$13)^EI$61</f>
        <v>-179.90636450014594</v>
      </c>
      <c r="EJ114" s="29">
        <f ca="1">IF(K$11="x",Toimenpiteet!$E$115,BJ114*(CJ114/1000)+(Satokasvi!$E$28-Satokasvi!$E$7)+IF(K$8="x",Toimenpiteet!$E$29,0)+IF(K$9="x",Toimenpiteet!$E$60,0)+IF(K$10="x",Toimenpiteet!$E$88,0))/(1+$C$13)^EJ$61</f>
        <v>360.82107585530963</v>
      </c>
      <c r="EK114" s="29">
        <f ca="1">IF(L$11="x",Toimenpiteet!$E$115,BK114*(CK114/1000)+(Satokasvi!$E$28-Satokasvi!$E$7)+IF(L$8="x",Toimenpiteet!$E$29,0)+IF(L$9="x",Toimenpiteet!$E$60,0)+IF(L$10="x",Toimenpiteet!$E$88,0))/(1+$C$13)^EK$61</f>
        <v>221.17635086947752</v>
      </c>
      <c r="EL114" s="29">
        <f ca="1">IF(M$11="x",Toimenpiteet!$E$115,BL114*(CL114/1000)+(Satokasvi!$E$28-Satokasvi!$E$7)+IF(M$8="x",Toimenpiteet!$E$29,0)+IF(M$9="x",Toimenpiteet!$E$60,0)+IF(M$10="x",Toimenpiteet!$E$88,0))/(1+$C$13)^EL$61</f>
        <v>55.130668366762556</v>
      </c>
      <c r="EM114" s="29">
        <f ca="1">IF(N$11="x",Toimenpiteet!$E$115,BM114*(CM114/1000)+(Satokasvi!$E$28-Satokasvi!$E$7)+IF(N$8="x",Toimenpiteet!$E$29,0)+IF(N$9="x",Toimenpiteet!$E$60,0)+IF(N$10="x",Toimenpiteet!$E$88,0))/(1+$C$13)^EM$61</f>
        <v>224.13978843042477</v>
      </c>
      <c r="EN114" s="29">
        <f ca="1">IF(O$11="x",Toimenpiteet!$E$115,BN114*(CN114/1000)+(Satokasvi!$E$28-Satokasvi!$E$7)+IF(O$8="x",Toimenpiteet!$E$29,0)+IF(O$9="x",Toimenpiteet!$E$60,0)+IF(O$10="x",Toimenpiteet!$E$88,0))/(1+$C$13)^EN$61</f>
        <v>277.75514667914473</v>
      </c>
      <c r="EO114" s="29">
        <f ca="1">IF(P$11="x",Toimenpiteet!$E$115,BO114*(CO114/1000)+(Satokasvi!$E$28-Satokasvi!$E$7)+IF(P$8="x",Toimenpiteet!$E$29,0)+IF(P$9="x",Toimenpiteet!$E$60,0)+IF(P$10="x",Toimenpiteet!$E$88,0))/(1+$C$13)^EO$61</f>
        <v>125.41379912232529</v>
      </c>
      <c r="EP114" s="29">
        <f ca="1">IF(Q$11="x",Toimenpiteet!$E$115,BP114*(CP114/1000)+(Satokasvi!$E$28-Satokasvi!$E$7)+IF(Q$8="x",Toimenpiteet!$E$29,0)+IF(Q$9="x",Toimenpiteet!$E$60,0)+IF(Q$10="x",Toimenpiteet!$E$88,0))/(1+$C$13)^EP$61</f>
        <v>196.26638207307434</v>
      </c>
      <c r="EQ114" s="29">
        <f ca="1">IF(R$11="x",Toimenpiteet!$E$115,BQ114*(CQ114/1000)+(Satokasvi!$E$28-Satokasvi!$E$7)+IF(R$8="x",Toimenpiteet!$E$29,0)+IF(R$9="x",Toimenpiteet!$E$60,0)+IF(R$10="x",Toimenpiteet!$E$88,0))/(1+$C$13)^EQ$61</f>
        <v>-142.01974544826405</v>
      </c>
      <c r="ER114" s="29">
        <f ca="1">IF(S$11="x",Toimenpiteet!$E$115,BR114*(CR114/1000)+(Satokasvi!$E$28-Satokasvi!$E$7)+IF(S$8="x",Toimenpiteet!$E$29,0)+IF(S$9="x",Toimenpiteet!$E$60,0)+IF(S$10="x",Toimenpiteet!$E$88,0))/(1+$C$13)^ER$61</f>
        <v>283.62772340687741</v>
      </c>
      <c r="ES114" s="29">
        <f ca="1">IF(T$11="x",Toimenpiteet!$E$115,BS114*(CS114/1000)+(Satokasvi!$E$28-Satokasvi!$E$7)+IF(T$8="x",Toimenpiteet!$E$29,0)+IF(T$9="x",Toimenpiteet!$E$60,0)+IF(T$10="x",Toimenpiteet!$E$88,0))/(1+$C$13)^ES$61</f>
        <v>160.06307601276532</v>
      </c>
      <c r="ET114" s="29">
        <f ca="1">IF(U$11="x",Toimenpiteet!$E$115,BT114*(CT114/1000)+(Satokasvi!$E$28-Satokasvi!$E$7)+IF(U$8="x",Toimenpiteet!$E$29,0)+IF(U$9="x",Toimenpiteet!$E$60,0)+IF(U$10="x",Toimenpiteet!$E$88,0))/(1+$C$13)^ET$61</f>
        <v>168.55657935387302</v>
      </c>
      <c r="EU114" s="29">
        <f ca="1">IF(V$11="x",Toimenpiteet!$E$115,BU114*(CU114/1000)+(Satokasvi!$E$28-Satokasvi!$E$7)+IF(V$8="x",Toimenpiteet!$E$29,0)+IF(V$9="x",Toimenpiteet!$E$60,0)+IF(V$10="x",Toimenpiteet!$E$88,0))/(1+$C$13)^EU$61</f>
        <v>164.44793886275852</v>
      </c>
      <c r="EV114" s="29">
        <f ca="1">IF(W$11="x",Toimenpiteet!$E$115,BV114*(CV114/1000)+(Satokasvi!$E$28-Satokasvi!$E$7)+IF(W$8="x",Toimenpiteet!$E$29,0)+IF(W$9="x",Toimenpiteet!$E$60,0)+IF(W$10="x",Toimenpiteet!$E$88,0))/(1+$C$13)^EV$61</f>
        <v>172.09470083162884</v>
      </c>
      <c r="EW114" s="29">
        <f ca="1">IF(X$11="x",Toimenpiteet!$E$115,BW114*(CW114/1000)+(Satokasvi!$E$28-Satokasvi!$E$7)+IF(X$8="x",Toimenpiteet!$E$29,0)+IF(X$9="x",Toimenpiteet!$E$60,0)+IF(X$10="x",Toimenpiteet!$E$88,0))/(1+$C$13)^EW$61</f>
        <v>140.78605067782999</v>
      </c>
      <c r="EX114" s="29">
        <f ca="1">IF(Y$11="x",Toimenpiteet!$E$115,BX114*(CX114/1000)+(Satokasvi!$E$28-Satokasvi!$E$7)+IF(Y$8="x",Toimenpiteet!$E$29,0)+IF(Y$9="x",Toimenpiteet!$E$60,0)+IF(Y$10="x",Toimenpiteet!$E$88,0))/(1+$C$13)^EX$61</f>
        <v>160.37188159277801</v>
      </c>
      <c r="EY114" s="29">
        <f ca="1">IF(Z$11="x",Toimenpiteet!$E$115,BY114*(CY114/1000)+(Satokasvi!$E$28-Satokasvi!$E$7)+IF(Z$8="x",Toimenpiteet!$E$29,0)+IF(Z$9="x",Toimenpiteet!$E$60,0)+IF(Z$10="x",Toimenpiteet!$E$88,0))/(1+$C$13)^EY$61</f>
        <v>98.365365608671382</v>
      </c>
      <c r="EZ114" s="29">
        <f ca="1">IF(AA$11="x",Toimenpiteet!$E$115,BZ114*(CZ114/1000)+(Satokasvi!$E$28-Satokasvi!$E$7)+IF(AA$8="x",Toimenpiteet!$E$29,0)+IF(AA$9="x",Toimenpiteet!$E$60,0)+IF(AA$10="x",Toimenpiteet!$E$88,0))/(1+$C$13)^EZ$61</f>
        <v>68.036100331796376</v>
      </c>
      <c r="FA114" s="29"/>
      <c r="FB114" s="29">
        <f t="shared" ca="1" si="48"/>
        <v>-350.48543689320388</v>
      </c>
      <c r="FC114" s="29">
        <f t="shared" ca="1" si="49"/>
        <v>264.17998412547161</v>
      </c>
      <c r="FD114" s="29">
        <f t="shared" ca="1" si="50"/>
        <v>462.64038515828452</v>
      </c>
      <c r="FE114" s="29">
        <f t="shared" ca="1" si="51"/>
        <v>791.04767984372688</v>
      </c>
      <c r="FF114" s="29">
        <f t="shared" ca="1" si="52"/>
        <v>1426.4600403531542</v>
      </c>
      <c r="FG114" s="29">
        <f t="shared" ca="1" si="53"/>
        <v>1861.8029332336841</v>
      </c>
      <c r="FH114" s="29">
        <f t="shared" ca="1" si="54"/>
        <v>2153.7234317659631</v>
      </c>
      <c r="FI114" s="29">
        <f t="shared" ca="1" si="55"/>
        <v>1868.7466981786324</v>
      </c>
      <c r="FJ114" s="29">
        <f t="shared" ca="1" si="56"/>
        <v>2310.6524493705142</v>
      </c>
      <c r="FK114" s="29">
        <f t="shared" ca="1" si="57"/>
        <v>2566.3976084578544</v>
      </c>
      <c r="FL114" s="29">
        <f t="shared" ca="1" si="58"/>
        <v>2600.5182851253207</v>
      </c>
      <c r="FM114" s="29">
        <f t="shared" ca="1" si="59"/>
        <v>2862.5969373268158</v>
      </c>
      <c r="FN114" s="29">
        <f t="shared" ca="1" si="60"/>
        <v>3197.7503649199148</v>
      </c>
      <c r="FO114" s="29">
        <f t="shared" ca="1" si="61"/>
        <v>3329.5679790864742</v>
      </c>
      <c r="FP114" s="29">
        <f t="shared" ca="1" si="62"/>
        <v>3557.5266693838093</v>
      </c>
      <c r="FQ114" s="29">
        <f t="shared" ca="1" si="63"/>
        <v>3332.5634043253481</v>
      </c>
      <c r="FR114" s="29">
        <f t="shared" ca="1" si="64"/>
        <v>3679.787157948253</v>
      </c>
      <c r="FS114" s="29">
        <f t="shared" ca="1" si="65"/>
        <v>3862.1691419156241</v>
      </c>
      <c r="FT114" s="29">
        <f t="shared" ca="1" si="66"/>
        <v>4056.8927258289918</v>
      </c>
      <c r="FU114" s="29">
        <f t="shared" ca="1" si="67"/>
        <v>4247.0193255911072</v>
      </c>
      <c r="FV114" s="29">
        <f t="shared" ca="1" si="68"/>
        <v>4448.2970761872166</v>
      </c>
      <c r="FW114" s="29">
        <f t="shared" ca="1" si="69"/>
        <v>4608.4249510403306</v>
      </c>
      <c r="FX114" s="29">
        <f t="shared" ca="1" si="70"/>
        <v>4795.674193705715</v>
      </c>
      <c r="FY114" s="29">
        <f t="shared" ca="1" si="71"/>
        <v>4900.5298402232302</v>
      </c>
      <c r="FZ114" s="29">
        <f t="shared" ca="1" si="72"/>
        <v>4965.4765613978825</v>
      </c>
      <c r="GA114" s="29"/>
      <c r="GB114" s="29">
        <f t="shared" ca="1" si="73"/>
        <v>-221.26213592233006</v>
      </c>
      <c r="GC114" s="29">
        <f t="shared" ca="1" si="74"/>
        <v>261.10470906727608</v>
      </c>
      <c r="GD114" s="29">
        <f t="shared" ca="1" si="23"/>
        <v>441.29489102908616</v>
      </c>
      <c r="GE114" s="29">
        <f t="shared" ca="1" si="24"/>
        <v>719.28438503556254</v>
      </c>
      <c r="GF114" s="29">
        <f t="shared" ca="1" si="25"/>
        <v>1228.2617339964684</v>
      </c>
      <c r="GG114" s="29">
        <f t="shared" ca="1" si="26"/>
        <v>1587.1142654499524</v>
      </c>
      <c r="GH114" s="29">
        <f t="shared" ca="1" si="27"/>
        <v>1838.0854672464138</v>
      </c>
      <c r="GI114" s="29">
        <f t="shared" ca="1" si="28"/>
        <v>1658.179102746268</v>
      </c>
      <c r="GJ114" s="29">
        <f t="shared" ca="1" si="29"/>
        <v>2019.0001786015775</v>
      </c>
      <c r="GK114" s="29">
        <f t="shared" ca="1" si="30"/>
        <v>2240.1765294710549</v>
      </c>
      <c r="GL114" s="29">
        <f t="shared" ca="1" si="31"/>
        <v>2295.3071978378175</v>
      </c>
      <c r="GM114" s="29">
        <f t="shared" ca="1" si="32"/>
        <v>2519.4469862682422</v>
      </c>
      <c r="GN114" s="29">
        <f t="shared" ca="1" si="33"/>
        <v>2797.2021329473869</v>
      </c>
      <c r="GO114" s="29">
        <f t="shared" ca="1" si="34"/>
        <v>2922.615932069712</v>
      </c>
      <c r="GP114" s="29">
        <f t="shared" ca="1" si="35"/>
        <v>3118.8823141427865</v>
      </c>
      <c r="GQ114" s="29">
        <f t="shared" ca="1" si="36"/>
        <v>2976.8625686945225</v>
      </c>
      <c r="GR114" s="29">
        <f t="shared" ca="1" si="37"/>
        <v>3260.4902921014</v>
      </c>
      <c r="GS114" s="29">
        <f t="shared" ca="1" si="38"/>
        <v>3420.5533681141651</v>
      </c>
      <c r="GT114" s="29">
        <f t="shared" ca="1" si="39"/>
        <v>3589.1099474680382</v>
      </c>
      <c r="GU114" s="29">
        <f t="shared" ca="1" si="40"/>
        <v>3753.5578863307965</v>
      </c>
      <c r="GV114" s="29">
        <f t="shared" ca="1" si="41"/>
        <v>3925.6525871624253</v>
      </c>
      <c r="GW114" s="29">
        <f t="shared" ca="1" si="42"/>
        <v>4066.4386378402555</v>
      </c>
      <c r="GX114" s="29">
        <f t="shared" ca="1" si="43"/>
        <v>4226.8105194330337</v>
      </c>
      <c r="GY114" s="29">
        <f t="shared" ca="1" si="44"/>
        <v>4325.1758850417054</v>
      </c>
      <c r="GZ114" s="29">
        <f t="shared" ca="1" si="45"/>
        <v>4393.2119853735021</v>
      </c>
      <c r="HA114" s="29"/>
      <c r="HB114" s="29">
        <f t="shared" ca="1" si="76"/>
        <v>2566.3976084578544</v>
      </c>
      <c r="HC114" s="29">
        <f t="shared" ca="1" si="75"/>
        <v>2240.1765294710549</v>
      </c>
      <c r="HD114" s="5"/>
      <c r="HE114" s="29">
        <f t="shared" si="90"/>
        <v>-0.16666666666666669</v>
      </c>
      <c r="HF114" s="29">
        <f>$HF$71</f>
        <v>-1.1111111111111103E-2</v>
      </c>
      <c r="HG114" s="14">
        <f>IF(C$11="x",0,Satokasvi!$H$6*(1+$HE114)*(1+_xlfn.XLOOKUP($HF114,$HF$67:$HF$76,HG$67:HG$76)))</f>
        <v>2913.4259259259261</v>
      </c>
      <c r="HH114" s="27">
        <f>IF(D$11="x",0,Satokasvi!$H$6*(1+$HE114)*(1+_xlfn.XLOOKUP($HF114,$HF$67:$HF$76,HH$67:HH$76)))</f>
        <v>2910.1851851851852</v>
      </c>
      <c r="HI114" s="27">
        <f>IF(E$11="x",0,Satokasvi!$H$6*(1+$HE114)*(1+_xlfn.XLOOKUP($HF114,$HF$67:$HF$76,HI$67:HI$76)))</f>
        <v>2906.9444444444443</v>
      </c>
      <c r="HJ114" s="27">
        <f>IF(F$11="x",0,Satokasvi!$H$6*(1+$HE114)*(1+_xlfn.XLOOKUP($HF114,$HF$67:$HF$76,HJ$67:HJ$76)))</f>
        <v>2903.7037037037035</v>
      </c>
      <c r="HK114" s="27">
        <f>IF(G$11="x",0,Satokasvi!$H$6*(1+$HE114)*(1+_xlfn.XLOOKUP($HF114,$HF$67:$HF$76,HK$67:HK$76)))</f>
        <v>2900.462962962963</v>
      </c>
      <c r="HL114" s="27">
        <f>IF(H$11="x",0,Satokasvi!$H$6*(1+$HE114)*(1+_xlfn.XLOOKUP($HF114,$HF$67:$HF$76,HL$67:HL$76)))</f>
        <v>2897.2222222222222</v>
      </c>
      <c r="HM114" s="27">
        <f>IF(I$11="x",0,Satokasvi!$H$6*(1+$HE114)*(1+_xlfn.XLOOKUP($HF114,$HF$67:$HF$76,HM$67:HM$76)))</f>
        <v>2893.9814814814813</v>
      </c>
      <c r="HN114" s="27">
        <f>IF(J$11="x",0,Satokasvi!$H$6*(1+$HE114)*(1+_xlfn.XLOOKUP($HF114,$HF$67:$HF$76,HN$67:HN$76)))</f>
        <v>2890.7407407407409</v>
      </c>
      <c r="HO114" s="27">
        <f>IF(K$11="x",0,Satokasvi!$H$6*(1+$HE114)*(1+_xlfn.XLOOKUP($HF114,$HF$67:$HF$76,HO$67:HO$76)))</f>
        <v>2887.5</v>
      </c>
      <c r="HP114" s="27">
        <f>IF(L$11="x",0,Satokasvi!$H$6*(1+$HE114)*(1+_xlfn.XLOOKUP($HF114,$HF$67:$HF$76,HP$67:HP$76)))</f>
        <v>2884.2592592592591</v>
      </c>
      <c r="HQ114" s="27">
        <f>IF(M$11="x",0,Satokasvi!$H$6*(1+$HE114)*(1+_xlfn.XLOOKUP($HF114,$HF$67:$HF$76,HQ$67:HQ$76)))</f>
        <v>2884.2592592592591</v>
      </c>
      <c r="HR114" s="27">
        <f>IF(N$11="x",0,Satokasvi!$H$6*(1+$HE114)*(1+_xlfn.XLOOKUP($HF114,$HF$67:$HF$76,HR$67:HR$76)))</f>
        <v>2884.2592592592591</v>
      </c>
      <c r="HS114" s="27">
        <f>IF(O$11="x",0,Satokasvi!$H$6*(1+$HE114)*(1+_xlfn.XLOOKUP($HF114,$HF$67:$HF$76,HS$67:HS$76)))</f>
        <v>2884.2592592592591</v>
      </c>
      <c r="HT114" s="27">
        <f>IF(P$11="x",0,Satokasvi!$H$6*(1+$HE114)*(1+_xlfn.XLOOKUP($HF114,$HF$67:$HF$76,HT$67:HT$76)))</f>
        <v>2884.2592592592591</v>
      </c>
      <c r="HU114" s="27">
        <f>IF(Q$11="x",0,Satokasvi!$H$6*(1+$HE114)*(1+_xlfn.XLOOKUP($HF114,$HF$67:$HF$76,HU$67:HU$76)))</f>
        <v>2884.2592592592591</v>
      </c>
      <c r="HV114" s="27">
        <f>IF(R$11="x",0,Satokasvi!$H$6*(1+$HE114)*(1+_xlfn.XLOOKUP($HF114,$HF$67:$HF$76,HV$67:HV$76)))</f>
        <v>2884.2592592592591</v>
      </c>
      <c r="HW114" s="27">
        <f>IF(S$11="x",0,Satokasvi!$H$6*(1+$HE114)*(1+_xlfn.XLOOKUP($HF114,$HF$67:$HF$76,HW$67:HW$76)))</f>
        <v>2884.2592592592591</v>
      </c>
      <c r="HX114" s="27">
        <f>IF(T$11="x",0,Satokasvi!$H$6*(1+$HE114)*(1+_xlfn.XLOOKUP($HF114,$HF$67:$HF$76,HX$67:HX$76)))</f>
        <v>2884.2592592592591</v>
      </c>
      <c r="HY114" s="27">
        <f>IF(U$11="x",0,Satokasvi!$H$6*(1+$HE114)*(1+_xlfn.XLOOKUP($HF114,$HF$67:$HF$76,HY$67:HY$76)))</f>
        <v>2884.2592592592591</v>
      </c>
      <c r="HZ114" s="27">
        <f>IF(V$11="x",0,Satokasvi!$H$6*(1+$HE114)*(1+_xlfn.XLOOKUP($HF114,$HF$67:$HF$76,HZ$67:HZ$76)))</f>
        <v>2884.2592592592591</v>
      </c>
      <c r="IA114" s="27">
        <f>IF(W$11="x",0,Satokasvi!$H$6*(1+$HE114)*(1+_xlfn.XLOOKUP($HF114,$HF$67:$HF$76,IA$67:IA$76)))</f>
        <v>2884.2592592592591</v>
      </c>
      <c r="IB114" s="27">
        <f>IF(X$11="x",0,Satokasvi!$H$6*(1+$HE114)*(1+_xlfn.XLOOKUP($HF114,$HF$67:$HF$76,IB$67:IB$76)))</f>
        <v>2884.2592592592591</v>
      </c>
      <c r="IC114" s="27">
        <f>IF(Y$11="x",0,Satokasvi!$H$6*(1+$HE114)*(1+_xlfn.XLOOKUP($HF114,$HF$67:$HF$76,IC$67:IC$76)))</f>
        <v>2884.2592592592591</v>
      </c>
      <c r="ID114" s="27">
        <f>IF(Z$11="x",0,Satokasvi!$H$6*(1+$HE114)*(1+_xlfn.XLOOKUP($HF114,$HF$67:$HF$76,ID$67:ID$76)))</f>
        <v>2884.2592592592591</v>
      </c>
      <c r="IE114" s="27">
        <f>IF(AA$11="x",0,Satokasvi!$H$6*(1+$HE114)*(1+_xlfn.XLOOKUP($HF114,$HF$67:$HF$76,IE$67:IE$76)))</f>
        <v>2884.2592592592591</v>
      </c>
    </row>
    <row r="115" spans="2:239">
      <c r="B115" s="11">
        <f t="shared" ca="1" si="89"/>
        <v>0.34200992636350058</v>
      </c>
      <c r="C115" s="11">
        <f t="shared" ca="1" si="89"/>
        <v>0.97476008057080965</v>
      </c>
      <c r="D115" s="11">
        <f t="shared" ca="1" si="89"/>
        <v>0.30764973976505694</v>
      </c>
      <c r="E115" s="11">
        <f t="shared" ca="1" si="89"/>
        <v>0.91330865913714898</v>
      </c>
      <c r="F115" s="11">
        <f t="shared" ca="1" si="89"/>
        <v>0.30718932456940762</v>
      </c>
      <c r="G115" s="11">
        <f t="shared" ca="1" si="89"/>
        <v>2.6962902215489915E-2</v>
      </c>
      <c r="H115" s="11">
        <f t="shared" ca="1" si="89"/>
        <v>0.87057771569880282</v>
      </c>
      <c r="I115" s="11">
        <f t="shared" ca="1" si="89"/>
        <v>0.54649891439830123</v>
      </c>
      <c r="J115" s="11">
        <f t="shared" ca="1" si="89"/>
        <v>0.54820562638177595</v>
      </c>
      <c r="K115" s="11">
        <f t="shared" ca="1" si="89"/>
        <v>0.53725284239791038</v>
      </c>
      <c r="L115" s="11">
        <f t="shared" ca="1" si="89"/>
        <v>0.18059036805161988</v>
      </c>
      <c r="M115" s="11">
        <f t="shared" ca="1" si="89"/>
        <v>3.7149833531137655E-2</v>
      </c>
      <c r="N115" s="11">
        <f t="shared" ca="1" si="89"/>
        <v>0.44465197431855874</v>
      </c>
      <c r="O115" s="11">
        <f t="shared" ca="1" si="89"/>
        <v>9.2353275611477437E-2</v>
      </c>
      <c r="P115" s="11">
        <f t="shared" ca="1" si="89"/>
        <v>0.51524042203798881</v>
      </c>
      <c r="Q115" s="11">
        <f t="shared" ca="1" si="89"/>
        <v>0.18412439446933893</v>
      </c>
      <c r="R115" s="11">
        <f t="shared" ca="1" si="88"/>
        <v>0.90405654862996876</v>
      </c>
      <c r="S115" s="11">
        <f t="shared" ca="1" si="88"/>
        <v>0.50664227025760666</v>
      </c>
      <c r="T115" s="11">
        <f t="shared" ca="1" si="87"/>
        <v>0.28195647229343912</v>
      </c>
      <c r="U115" s="11">
        <f t="shared" ca="1" si="87"/>
        <v>0.72663568792071709</v>
      </c>
      <c r="V115" s="11">
        <f t="shared" ca="1" si="87"/>
        <v>0.53497438370980954</v>
      </c>
      <c r="W115" s="11">
        <f t="shared" ca="1" si="87"/>
        <v>0.32864646650974372</v>
      </c>
      <c r="X115" s="11">
        <f t="shared" ca="1" si="87"/>
        <v>0.3010688509269428</v>
      </c>
      <c r="Y115" s="11">
        <f t="shared" ca="1" si="87"/>
        <v>0.65996597551364189</v>
      </c>
      <c r="Z115" s="11">
        <f t="shared" ca="1" si="87"/>
        <v>0.95184294546957604</v>
      </c>
      <c r="AB115" s="5">
        <f ca="1">_xlfn.NORM.INV(B115,Satokasvi!$H$8,Satokasvi!$I$8)*_xlfn.BINOM.INV(1,(1-Satokasvi!$H$15),B115)</f>
        <v>3398.2540384933259</v>
      </c>
      <c r="AC115" s="5">
        <f ca="1">_xlfn.NORM.INV(C115,Satokasvi!$H$8,Satokasvi!$I$8)*_xlfn.BINOM.INV(1,(1-Satokasvi!$H$15),C115)</f>
        <v>3988.9688394479872</v>
      </c>
      <c r="AD115" s="5">
        <f ca="1">_xlfn.NORM.INV(D115,Satokasvi!$H$8,Satokasvi!$I$8)*_xlfn.BINOM.INV(1,(1-Satokasvi!$H$15),D115)</f>
        <v>3374.3691795276964</v>
      </c>
      <c r="AE115" s="5">
        <f ca="1">_xlfn.NORM.INV(E115,Satokasvi!$H$8,Satokasvi!$I$8)*_xlfn.BINOM.INV(1,(1-Satokasvi!$H$15),E115)</f>
        <v>3840.3536682617882</v>
      </c>
      <c r="AF115" s="5">
        <f ca="1">_xlfn.NORM.INV(F115,Satokasvi!$H$8,Satokasvi!$I$8)*_xlfn.BINOM.INV(1,(1-Satokasvi!$H$15),F115)</f>
        <v>3374.0417191515462</v>
      </c>
      <c r="AG115" s="5">
        <f ca="1">_xlfn.NORM.INV(G115,Satokasvi!$H$8,Satokasvi!$I$8)*_xlfn.BINOM.INV(1,(1-Satokasvi!$H$15),G115)</f>
        <v>0</v>
      </c>
      <c r="AH115" s="5">
        <f ca="1">_xlfn.NORM.INV(H115,Satokasvi!$H$8,Satokasvi!$I$8)*_xlfn.BINOM.INV(1,(1-Satokasvi!$H$15),H115)</f>
        <v>3782.2815688110959</v>
      </c>
      <c r="AI115" s="5">
        <f ca="1">_xlfn.NORM.INV(I115,Satokasvi!$H$8,Satokasvi!$I$8)*_xlfn.BINOM.INV(1,(1-Satokasvi!$H$15),I115)</f>
        <v>3529.2051651049128</v>
      </c>
      <c r="AJ115" s="5">
        <f ca="1">_xlfn.NORM.INV(J115,Satokasvi!$H$8,Satokasvi!$I$8)*_xlfn.BINOM.INV(1,(1-Satokasvi!$H$15),J115)</f>
        <v>3530.2822854694259</v>
      </c>
      <c r="AK115" s="5">
        <f ca="1">_xlfn.NORM.INV(K115,Satokasvi!$H$8,Satokasvi!$I$8)*_xlfn.BINOM.INV(1,(1-Satokasvi!$H$15),K115)</f>
        <v>3523.3787872708303</v>
      </c>
      <c r="AL115" s="5">
        <f ca="1">_xlfn.NORM.INV(L115,Satokasvi!$H$8,Satokasvi!$I$8)*_xlfn.BINOM.INV(1,(1-Satokasvi!$H$15),L115)</f>
        <v>3271.7206196382749</v>
      </c>
      <c r="AM115" s="5">
        <f ca="1">_xlfn.NORM.INV(M115,Satokasvi!$H$8,Satokasvi!$I$8)*_xlfn.BINOM.INV(1,(1-Satokasvi!$H$15),M115)</f>
        <v>0</v>
      </c>
      <c r="AN115" s="5">
        <f ca="1">_xlfn.NORM.INV(N115,Satokasvi!$H$8,Satokasvi!$I$8)*_xlfn.BINOM.INV(1,(1-Satokasvi!$H$15),N115)</f>
        <v>3465.2037459645358</v>
      </c>
      <c r="AO115" s="5">
        <f ca="1">_xlfn.NORM.INV(O115,Satokasvi!$H$8,Satokasvi!$I$8)*_xlfn.BINOM.INV(1,(1-Satokasvi!$H$15),O115)</f>
        <v>3168.3994807710046</v>
      </c>
      <c r="AP115" s="5">
        <f ca="1">_xlfn.NORM.INV(P115,Satokasvi!$H$8,Satokasvi!$I$8)*_xlfn.BINOM.INV(1,(1-Satokasvi!$H$15),P115)</f>
        <v>3509.5528423885221</v>
      </c>
      <c r="AQ115" s="5">
        <f ca="1">_xlfn.NORM.INV(Q115,Satokasvi!$H$8,Satokasvi!$I$8)*_xlfn.BINOM.INV(1,(1-Satokasvi!$H$15),Q115)</f>
        <v>3275.0603773966777</v>
      </c>
      <c r="AR115" s="5">
        <f ca="1">_xlfn.NORM.INV(R115,Satokasvi!$H$8,Satokasvi!$I$8)*_xlfn.BINOM.INV(1,(1-Satokasvi!$H$15),R115)</f>
        <v>3826.2543648310075</v>
      </c>
      <c r="AS115" s="5">
        <f ca="1">_xlfn.NORM.INV(S115,Satokasvi!$H$8,Satokasvi!$I$8)*_xlfn.BINOM.INV(1,(1-Satokasvi!$H$15),S115)</f>
        <v>3504.1626179403238</v>
      </c>
      <c r="AT115" s="5">
        <f ca="1">_xlfn.NORM.INV(T115,Satokasvi!$H$8,Satokasvi!$I$8)*_xlfn.BINOM.INV(1,(1-Satokasvi!$H$15),T115)</f>
        <v>3355.7401887458345</v>
      </c>
      <c r="AU115" s="5">
        <f ca="1">_xlfn.NORM.INV(U115,Satokasvi!$H$8,Satokasvi!$I$8)*_xlfn.BINOM.INV(1,(1-Satokasvi!$H$15),U115)</f>
        <v>3650.6673567089529</v>
      </c>
      <c r="AV115" s="5">
        <f ca="1">_xlfn.NORM.INV(V115,Satokasvi!$H$8,Satokasvi!$I$8)*_xlfn.BINOM.INV(1,(1-Satokasvi!$H$15),V115)</f>
        <v>3521.9450948338317</v>
      </c>
      <c r="AW115" s="5">
        <f ca="1">_xlfn.NORM.INV(W115,Satokasvi!$H$8,Satokasvi!$I$8)*_xlfn.BINOM.INV(1,(1-Satokasvi!$H$15),W115)</f>
        <v>3389.0865605803183</v>
      </c>
      <c r="AX115" s="5">
        <f ca="1">_xlfn.NORM.INV(X115,Satokasvi!$H$8,Satokasvi!$I$8)*_xlfn.BINOM.INV(1,(1-Satokasvi!$H$15),X115)</f>
        <v>3369.6677857459849</v>
      </c>
      <c r="AY115" s="5">
        <f ca="1">_xlfn.NORM.INV(Y115,Satokasvi!$H$8,Satokasvi!$I$8)*_xlfn.BINOM.INV(1,(1-Satokasvi!$H$15),Y115)</f>
        <v>3603.0925680621094</v>
      </c>
      <c r="AZ115" s="5">
        <f ca="1">_xlfn.NORM.INV(Z115,Satokasvi!$H$8,Satokasvi!$I$8)*_xlfn.BINOM.INV(1,(1-Satokasvi!$H$15),Z115)</f>
        <v>3915.7479098581443</v>
      </c>
      <c r="BB115" s="5">
        <f ca="1">IF(C$11="x",0,_xlfn.NORM.INV(B115,Satokasvi!$H$8,Satokasvi!$I$8)*IF(C$8="x",(1+Toimenpiteet!$C$7),1)*IF(C$9="x",(1+Toimenpiteet!$C$34),1)*(1+C$30)*_xlfn.BINOM.INV(1,(1-(Satokasvi!$H$15*(1+C$41))),B115))</f>
        <v>2463.8701080692008</v>
      </c>
      <c r="BC115" s="5">
        <f ca="1">IF(D$11="x",0,_xlfn.NORM.INV(C115,Satokasvi!$H$8,Satokasvi!$I$8)*IF(D$8="x",(1+Toimenpiteet!$C$7),1)*IF(D$9="x",(1+Toimenpiteet!$C$34),1)*(1+D$30)*_xlfn.BINOM.INV(1,(1-(Satokasvi!$H$15*(1+D$41))),C115))</f>
        <v>2912.2663703041867</v>
      </c>
      <c r="BD115" s="5">
        <f ca="1">IF(E$11="x",0,_xlfn.NORM.INV(D115,Satokasvi!$H$8,Satokasvi!$I$8)*IF(E$8="x",(1+Toimenpiteet!$C$7),1)*IF(E$9="x",(1+Toimenpiteet!$C$34),1)*(1+E$30)*_xlfn.BINOM.INV(1,(1-(Satokasvi!$H$15*(1+E$41))),D115))</f>
        <v>2480.5662712543999</v>
      </c>
      <c r="BE115" s="5">
        <f ca="1">IF(F$11="x",0,_xlfn.NORM.INV(E115,Satokasvi!$H$8,Satokasvi!$I$8)*IF(F$8="x",(1+Toimenpiteet!$C$7),1)*IF(F$9="x",(1+Toimenpiteet!$C$34),1)*(1+F$30)*_xlfn.BINOM.INV(1,(1-(Satokasvi!$H$15*(1+F$41))),E115))</f>
        <v>2842.4761711006458</v>
      </c>
      <c r="BF115" s="5">
        <f ca="1">IF(G$11="x",0,_xlfn.NORM.INV(F115,Satokasvi!$H$8,Satokasvi!$I$8)*IF(G$8="x",(1+Toimenpiteet!$C$7),1)*IF(G$9="x",(1+Toimenpiteet!$C$34),1)*(1+G$30)*_xlfn.BINOM.INV(1,(1-(Satokasvi!$H$15*(1+G$41))),F115))</f>
        <v>2514.3358891117318</v>
      </c>
      <c r="BG115" s="5">
        <f ca="1">IF(H$11="x",0,_xlfn.NORM.INV(G115,Satokasvi!$H$8,Satokasvi!$I$8)*IF(H$8="x",(1+Toimenpiteet!$C$7),1)*IF(H$9="x",(1+Toimenpiteet!$C$34),1)*(1+H$30)*_xlfn.BINOM.INV(1,(1-(Satokasvi!$H$15*(1+H$41))),G115))</f>
        <v>0</v>
      </c>
      <c r="BH115" s="5">
        <f ca="1">IF(I$11="x",0,_xlfn.NORM.INV(H115,Satokasvi!$H$8,Satokasvi!$I$8)*IF(I$8="x",(1+Toimenpiteet!$C$7),1)*IF(I$9="x",(1+Toimenpiteet!$C$34),1)*(1+I$30)*_xlfn.BINOM.INV(1,(1-(Satokasvi!$H$15*(1+I$41))),H115))</f>
        <v>2818.5562250780285</v>
      </c>
      <c r="BI115" s="5">
        <f ca="1">IF(J$11="x",0,_xlfn.NORM.INV(I115,Satokasvi!$H$8,Satokasvi!$I$8)*IF(J$8="x",(1+Toimenpiteet!$C$7),1)*IF(J$9="x",(1+Toimenpiteet!$C$34),1)*(1+J$30)*_xlfn.BINOM.INV(1,(1-(Satokasvi!$H$15*(1+J$41))),I115))</f>
        <v>2629.9636890361812</v>
      </c>
      <c r="BJ115" s="5">
        <f ca="1">IF(K$11="x",0,_xlfn.NORM.INV(J115,Satokasvi!$H$8,Satokasvi!$I$8)*IF(K$8="x",(1+Toimenpiteet!$C$7),1)*IF(K$9="x",(1+Toimenpiteet!$C$34),1)*(1+K$30)*_xlfn.BINOM.INV(1,(1-(Satokasvi!$H$15*(1+K$41))),J115))</f>
        <v>2630.7663591318164</v>
      </c>
      <c r="BK115" s="5">
        <f ca="1">IF(L$11="x",0,_xlfn.NORM.INV(K115,Satokasvi!$H$8,Satokasvi!$I$8)*IF(L$8="x",(1+Toimenpiteet!$C$7),1)*IF(L$9="x",(1+Toimenpiteet!$C$34),1)*(1+L$30)*_xlfn.BINOM.INV(1,(1-(Satokasvi!$H$15*(1+L$41))),K115))</f>
        <v>2625.6218722742228</v>
      </c>
      <c r="BL115" s="5">
        <f ca="1">IF(M$11="x",0,_xlfn.NORM.INV(L115,Satokasvi!$H$8,Satokasvi!$I$8)*IF(M$8="x",(1+Toimenpiteet!$C$7),1)*IF(M$9="x",(1+Toimenpiteet!$C$34),1)*(1+M$30)*_xlfn.BINOM.INV(1,(1-(Satokasvi!$H$15*(1+M$41))),L115))</f>
        <v>2438.0862057544423</v>
      </c>
      <c r="BM115" s="5">
        <f ca="1">IF(N$11="x",0,_xlfn.NORM.INV(M115,Satokasvi!$H$8,Satokasvi!$I$8)*IF(N$8="x",(1+Toimenpiteet!$C$7),1)*IF(N$9="x",(1+Toimenpiteet!$C$34),1)*(1+N$30)*_xlfn.BINOM.INV(1,(1-(Satokasvi!$H$15*(1+N$41))),M115))</f>
        <v>0</v>
      </c>
      <c r="BN115" s="5">
        <f ca="1">IF(O$11="x",0,_xlfn.NORM.INV(N115,Satokasvi!$H$8,Satokasvi!$I$8)*IF(O$8="x",(1+Toimenpiteet!$C$7),1)*IF(O$9="x",(1+Toimenpiteet!$C$34),1)*(1+O$30)*_xlfn.BINOM.INV(1,(1-(Satokasvi!$H$15*(1+O$41))),N115))</f>
        <v>2582.2698314927725</v>
      </c>
      <c r="BO115" s="5">
        <f ca="1">IF(P$11="x",0,_xlfn.NORM.INV(O115,Satokasvi!$H$8,Satokasvi!$I$8)*IF(P$8="x",(1+Toimenpiteet!$C$7),1)*IF(P$9="x",(1+Toimenpiteet!$C$34),1)*(1+P$30)*_xlfn.BINOM.INV(1,(1-(Satokasvi!$H$15*(1+P$41))),O115))</f>
        <v>2361.0912930705522</v>
      </c>
      <c r="BP115" s="5">
        <f ca="1">IF(Q$11="x",0,_xlfn.NORM.INV(P115,Satokasvi!$H$8,Satokasvi!$I$8)*IF(Q$8="x",(1+Toimenpiteet!$C$7),1)*IF(Q$9="x",(1+Toimenpiteet!$C$34),1)*(1+Q$30)*_xlfn.BINOM.INV(1,(1-(Satokasvi!$H$15*(1+Q$41))),P115))</f>
        <v>2615.3187781479264</v>
      </c>
      <c r="BQ115" s="5">
        <f ca="1">IF(R$11="x",0,_xlfn.NORM.INV(Q115,Satokasvi!$H$8,Satokasvi!$I$8)*IF(R$8="x",(1+Toimenpiteet!$C$7),1)*IF(R$9="x",(1+Toimenpiteet!$C$34),1)*(1+R$30)*_xlfn.BINOM.INV(1,(1-(Satokasvi!$H$15*(1+R$41))),Q115))</f>
        <v>2440.5749932360045</v>
      </c>
      <c r="BR115" s="5">
        <f ca="1">IF(S$11="x",0,_xlfn.NORM.INV(R115,Satokasvi!$H$8,Satokasvi!$I$8)*IF(S$8="x",(1+Toimenpiteet!$C$7),1)*IF(S$9="x",(1+Toimenpiteet!$C$34),1)*(1+S$30)*_xlfn.BINOM.INV(1,(1-(Satokasvi!$H$15*(1+S$41))),R115))</f>
        <v>2851.324752672067</v>
      </c>
      <c r="BS115" s="5">
        <f ca="1">IF(T$11="x",0,_xlfn.NORM.INV(S115,Satokasvi!$H$8,Satokasvi!$I$8)*IF(T$8="x",(1+Toimenpiteet!$C$7),1)*IF(T$9="x",(1+Toimenpiteet!$C$34),1)*(1+T$30)*_xlfn.BINOM.INV(1,(1-(Satokasvi!$H$15*(1+T$41))),S115))</f>
        <v>2611.3019828891292</v>
      </c>
      <c r="BT115" s="5">
        <f ca="1">IF(U$11="x",0,_xlfn.NORM.INV(T115,Satokasvi!$H$8,Satokasvi!$I$8)*IF(U$8="x",(1+Toimenpiteet!$C$7),1)*IF(U$9="x",(1+Toimenpiteet!$C$34),1)*(1+U$30)*_xlfn.BINOM.INV(1,(1-(Satokasvi!$H$15*(1+U$41))),T115))</f>
        <v>2500.697588653396</v>
      </c>
      <c r="BU115" s="5">
        <f ca="1">IF(V$11="x",0,_xlfn.NORM.INV(U115,Satokasvi!$H$8,Satokasvi!$I$8)*IF(V$8="x",(1+Toimenpiteet!$C$7),1)*IF(V$9="x",(1+Toimenpiteet!$C$34),1)*(1+V$30)*_xlfn.BINOM.INV(1,(1-(Satokasvi!$H$15*(1+V$41))),U115))</f>
        <v>2720.4773142195113</v>
      </c>
      <c r="BV115" s="5">
        <f ca="1">IF(W$11="x",0,_xlfn.NORM.INV(V115,Satokasvi!$H$8,Satokasvi!$I$8)*IF(W$8="x",(1+Toimenpiteet!$C$7),1)*IF(W$9="x",(1+Toimenpiteet!$C$34),1)*(1+W$30)*_xlfn.BINOM.INV(1,(1-(Satokasvi!$H$15*(1+W$41))),V115))</f>
        <v>2624.5534846701712</v>
      </c>
      <c r="BW115" s="5">
        <f ca="1">IF(X$11="x",0,_xlfn.NORM.INV(W115,Satokasvi!$H$8,Satokasvi!$I$8)*IF(X$8="x",(1+Toimenpiteet!$C$7),1)*IF(X$9="x",(1+Toimenpiteet!$C$34),1)*(1+X$30)*_xlfn.BINOM.INV(1,(1-(Satokasvi!$H$15*(1+X$41))),W115))</f>
        <v>2525.5473049444531</v>
      </c>
      <c r="BX115" s="5">
        <f ca="1">IF(Y$11="x",0,_xlfn.NORM.INV(X115,Satokasvi!$H$8,Satokasvi!$I$8)*IF(Y$8="x",(1+Toimenpiteet!$C$7),1)*IF(Y$9="x",(1+Toimenpiteet!$C$34),1)*(1+Y$30)*_xlfn.BINOM.INV(1,(1-(Satokasvi!$H$15*(1+Y$41))),X115))</f>
        <v>2511.0764339379075</v>
      </c>
      <c r="BY115" s="5">
        <f ca="1">IF(Z$11="x",0,_xlfn.NORM.INV(Y115,Satokasvi!$H$8,Satokasvi!$I$8)*IF(Z$8="x",(1+Toimenpiteet!$C$7),1)*IF(Z$9="x",(1+Toimenpiteet!$C$34),1)*(1+Z$30)*_xlfn.BINOM.INV(1,(1-(Satokasvi!$H$15*(1+Z$41))),Y115))</f>
        <v>2685.0245817198838</v>
      </c>
      <c r="BZ115" s="5">
        <f ca="1">IF(AA$11="x",0,_xlfn.NORM.INV(Z115,Satokasvi!$H$8,Satokasvi!$I$8)*IF(AA$8="x",(1+Toimenpiteet!$C$7),1)*IF(AA$9="x",(1+Toimenpiteet!$C$34),1)*(1+AA$30)*_xlfn.BINOM.INV(1,(1-(Satokasvi!$H$15*(1+AA$41))),Z115))</f>
        <v>2918.015342426289</v>
      </c>
      <c r="CB115" s="27">
        <f ca="1">_xlfn.NORM.INV(RAND(),Satokasvi!$H$13,Satokasvi!$I$13)</f>
        <v>170.90767634155975</v>
      </c>
      <c r="CC115" s="27">
        <f ca="1">_xlfn.NORM.INV(RAND(),Satokasvi!$H$13,Satokasvi!$I$13)</f>
        <v>149.32326334253455</v>
      </c>
      <c r="CD115" s="27">
        <f ca="1">_xlfn.NORM.INV(RAND(),Satokasvi!$H$13,Satokasvi!$I$13)</f>
        <v>212.070148825057</v>
      </c>
      <c r="CE115" s="27">
        <f ca="1">_xlfn.NORM.INV(RAND(),Satokasvi!$H$13,Satokasvi!$I$13)</f>
        <v>186.57763601306397</v>
      </c>
      <c r="CF115" s="27">
        <f ca="1">_xlfn.NORM.INV(RAND(),Satokasvi!$H$13,Satokasvi!$I$13)</f>
        <v>266.0000699748885</v>
      </c>
      <c r="CG115" s="27">
        <f ca="1">_xlfn.NORM.INV(RAND(),Satokasvi!$H$13,Satokasvi!$I$13)</f>
        <v>111.38362555423257</v>
      </c>
      <c r="CH115" s="27">
        <f ca="1">_xlfn.NORM.INV(RAND(),Satokasvi!$H$13,Satokasvi!$I$13)</f>
        <v>115.04683526973363</v>
      </c>
      <c r="CI115" s="27">
        <f ca="1">_xlfn.NORM.INV(RAND(),Satokasvi!$H$13,Satokasvi!$I$13)</f>
        <v>217.01468870715829</v>
      </c>
      <c r="CJ115" s="27">
        <f ca="1">_xlfn.NORM.INV(RAND(),Satokasvi!$H$13,Satokasvi!$I$13)</f>
        <v>283.14001364907244</v>
      </c>
      <c r="CK115" s="27">
        <f ca="1">_xlfn.NORM.INV(RAND(),Satokasvi!$H$13,Satokasvi!$I$13)</f>
        <v>315.62774898823375</v>
      </c>
      <c r="CL115" s="27">
        <f ca="1">_xlfn.NORM.INV(RAND(),Satokasvi!$H$13,Satokasvi!$I$13)</f>
        <v>179.75235911635821</v>
      </c>
      <c r="CM115" s="27">
        <f ca="1">_xlfn.NORM.INV(RAND(),Satokasvi!$H$13,Satokasvi!$I$13)</f>
        <v>200.74724651190044</v>
      </c>
      <c r="CN115" s="27">
        <f ca="1">_xlfn.NORM.INV(RAND(),Satokasvi!$H$13,Satokasvi!$I$13)</f>
        <v>299.35482036129548</v>
      </c>
      <c r="CO115" s="27">
        <f ca="1">_xlfn.NORM.INV(RAND(),Satokasvi!$H$13,Satokasvi!$I$13)</f>
        <v>206.94408578193949</v>
      </c>
      <c r="CP115" s="27">
        <f ca="1">_xlfn.NORM.INV(RAND(),Satokasvi!$H$13,Satokasvi!$I$13)</f>
        <v>132.43414125305992</v>
      </c>
      <c r="CQ115" s="27">
        <f ca="1">_xlfn.NORM.INV(RAND(),Satokasvi!$H$13,Satokasvi!$I$13)</f>
        <v>205.46464591300727</v>
      </c>
      <c r="CR115" s="27">
        <f ca="1">_xlfn.NORM.INV(RAND(),Satokasvi!$H$13,Satokasvi!$I$13)</f>
        <v>183.70236919369384</v>
      </c>
      <c r="CS115" s="27">
        <f ca="1">_xlfn.NORM.INV(RAND(),Satokasvi!$H$13,Satokasvi!$I$13)</f>
        <v>205.89657849993068</v>
      </c>
      <c r="CT115" s="27">
        <f ca="1">_xlfn.NORM.INV(RAND(),Satokasvi!$H$13,Satokasvi!$I$13)</f>
        <v>258.96176082961011</v>
      </c>
      <c r="CU115" s="27">
        <f ca="1">_xlfn.NORM.INV(RAND(),Satokasvi!$H$13,Satokasvi!$I$13)</f>
        <v>137.34699422253823</v>
      </c>
      <c r="CV115" s="27">
        <f ca="1">_xlfn.NORM.INV(RAND(),Satokasvi!$H$13,Satokasvi!$I$13)</f>
        <v>208.44244520597303</v>
      </c>
      <c r="CW115" s="27">
        <f ca="1">_xlfn.NORM.INV(RAND(),Satokasvi!$H$13,Satokasvi!$I$13)</f>
        <v>203.64807914447306</v>
      </c>
      <c r="CX115" s="27">
        <f ca="1">_xlfn.NORM.INV(RAND(),Satokasvi!$H$13,Satokasvi!$I$13)</f>
        <v>178.14434270378342</v>
      </c>
      <c r="CY115" s="27">
        <f ca="1">_xlfn.NORM.INV(RAND(),Satokasvi!$H$13,Satokasvi!$I$13)</f>
        <v>161.12419700151639</v>
      </c>
      <c r="CZ115" s="27">
        <f ca="1">_xlfn.NORM.INV(RAND(),Satokasvi!$H$13,Satokasvi!$I$13)</f>
        <v>161.14746519651897</v>
      </c>
      <c r="DB115" s="29">
        <f ca="1">(AB115*(CB115/1000)+(Satokasvi!$E$28-Satokasvi!$E$7))/(1+$C$13)^DB$61</f>
        <v>213.38611780312203</v>
      </c>
      <c r="DC115" s="29">
        <f ca="1">(AC115*(CC115/1000)+(Satokasvi!$E$28-Satokasvi!$E$7))/(1+$C$13)^DC$61</f>
        <v>221.17621310025086</v>
      </c>
      <c r="DD115" s="29">
        <f ca="1">(AD115*(CD115/1000)+(Satokasvi!$E$28-Satokasvi!$E$7))/(1+$C$13)^DD$61</f>
        <v>324.51195412314701</v>
      </c>
      <c r="DE115" s="29">
        <f ca="1">(AE115*(CE115/1000)+(Satokasvi!$E$28-Satokasvi!$E$7))/(1+$C$13)^DE$61</f>
        <v>315.87856596021038</v>
      </c>
      <c r="DF115" s="29">
        <f ca="1">(AF115*(CF115/1000)+(Satokasvi!$E$28-Satokasvi!$E$7))/(1+$C$13)^DF$61</f>
        <v>462.78558736548513</v>
      </c>
      <c r="DG115" s="29">
        <f ca="1">(AG115*(CG115/1000)+(Satokasvi!$E$28-Satokasvi!$E$7))/(1+$C$13)^DG$61</f>
        <v>-302.33181666279927</v>
      </c>
      <c r="DH115" s="29">
        <f ca="1">(AH115*(CH115/1000)+(Satokasvi!$E$28-Satokasvi!$E$7))/(1+$C$13)^DH$61</f>
        <v>60.282218099778703</v>
      </c>
      <c r="DI115" s="29">
        <f ca="1">(AI115*(CI115/1000)+(Satokasvi!$E$28-Satokasvi!$E$7))/(1+$C$13)^DI$61</f>
        <v>319.62339988754968</v>
      </c>
      <c r="DJ115" s="29">
        <f ca="1">(AJ115*(CJ115/1000)+(Satokasvi!$E$28-Satokasvi!$E$7))/(1+$C$13)^DJ$61</f>
        <v>489.4062680065478</v>
      </c>
      <c r="DK115" s="29">
        <f ca="1">(AK115*(CK115/1000)+(Satokasvi!$E$28-Satokasvi!$E$7))/(1+$C$13)^DK$61</f>
        <v>558.87116713744979</v>
      </c>
      <c r="DL115" s="29">
        <f ca="1">(AL115*(CL115/1000)+(Satokasvi!$E$28-Satokasvi!$E$7))/(1+$C$13)^DL$61</f>
        <v>164.06151052405585</v>
      </c>
      <c r="DM115" s="29">
        <f ca="1">(AM115*(CM115/1000)+(Satokasvi!$E$28-Satokasvi!$E$7))/(1+$C$13)^DM$61</f>
        <v>-253.19813674966332</v>
      </c>
      <c r="DN115" s="29">
        <f ca="1">(AN115*(CN115/1000)+(Satokasvi!$E$28-Satokasvi!$E$7))/(1+$C$13)^DN$61</f>
        <v>460.54471796830751</v>
      </c>
      <c r="DO115" s="29">
        <f ca="1">(AO115*(CO115/1000)+(Satokasvi!$E$28-Satokasvi!$E$7))/(1+$C$13)^DO$61</f>
        <v>194.81920913376197</v>
      </c>
      <c r="DP115" s="29">
        <f ca="1">(AP115*(CP115/1000)+(Satokasvi!$E$28-Satokasvi!$E$7))/(1+$C$13)^DP$61</f>
        <v>66.615396290123243</v>
      </c>
      <c r="DQ115" s="29">
        <f ca="1">(AQ115*(CQ115/1000)+(Satokasvi!$E$28-Satokasvi!$E$7))/(1+$C$13)^DQ$61</f>
        <v>194.37145211475465</v>
      </c>
      <c r="DR115" s="29">
        <f ca="1">(AR115*(CR115/1000)+(Satokasvi!$E$28-Satokasvi!$E$7))/(1+$C$13)^DR$61</f>
        <v>206.85027783671504</v>
      </c>
      <c r="DS115" s="29">
        <f ca="1">(AS115*(CS115/1000)+(Satokasvi!$E$28-Satokasvi!$E$7))/(1+$C$13)^DS$61</f>
        <v>211.75287401827089</v>
      </c>
      <c r="DT115" s="29">
        <f ca="1">(AT115*(CT115/1000)+(Satokasvi!$E$28-Satokasvi!$E$7))/(1+$C$13)^DT$61</f>
        <v>289.71008527335414</v>
      </c>
      <c r="DU115" s="29">
        <f ca="1">(AU115*(CU115/1000)+(Satokasvi!$E$28-Satokasvi!$E$7))/(1+$C$13)^DU$61</f>
        <v>77.740609578796793</v>
      </c>
      <c r="DV115" s="29">
        <f ca="1">(AV115*(CV115/1000)+(Satokasvi!$E$28-Satokasvi!$E$7))/(1+$C$13)^DV$61</f>
        <v>200.57191647098645</v>
      </c>
      <c r="DW115" s="29">
        <f ca="1">(AW115*(CW115/1000)+(Satokasvi!$E$28-Satokasvi!$E$7))/(1+$C$13)^DW$61</f>
        <v>171.79707869328681</v>
      </c>
      <c r="DX115" s="29">
        <f ca="1">(AX115*(CX115/1000)+(Satokasvi!$E$28-Satokasvi!$E$7))/(1+$C$13)^DX$61</f>
        <v>121.24487650923233</v>
      </c>
      <c r="DY115" s="29">
        <f ca="1">(AY115*(CY115/1000)+(Satokasvi!$E$28-Satokasvi!$E$7))/(1+$C$13)^DY$61</f>
        <v>108.00178731992777</v>
      </c>
      <c r="DZ115" s="29">
        <f ca="1">(AZ115*(CZ115/1000)+(Satokasvi!$E$28-Satokasvi!$E$7))/(1+$C$13)^DZ$61</f>
        <v>128.95964094281942</v>
      </c>
      <c r="EB115" s="29">
        <f ca="1">IF(C$11="x",Toimenpiteet!$E$115,BB115*(CB115/1000)+(Satokasvi!$E$28-Satokasvi!$E$7)+IF(C$8="x",Toimenpiteet!$E$29,0)+IF(C$9="x",Toimenpiteet!$E$60,0)+IF(C$10="x",Toimenpiteet!$E$88,0))/(1+$C$13)^EB$61</f>
        <v>187.56729609469403</v>
      </c>
      <c r="EC115" s="29">
        <f ca="1">IF(D$11="x",Toimenpiteet!$E$115,BC115*(CC115/1000)+(Satokasvi!$E$28-Satokasvi!$E$7)+IF(D$8="x",Toimenpiteet!$E$29,0)+IF(D$9="x",Toimenpiteet!$E$60,0)+IF(D$10="x",Toimenpiteet!$E$88,0))/(1+$C$13)^EC$61</f>
        <v>195.08824407252266</v>
      </c>
      <c r="ED115" s="29">
        <f ca="1">IF(E$11="x",Toimenpiteet!$E$115,BD115*(CD115/1000)+(Satokasvi!$E$28-Satokasvi!$E$7)+IF(E$8="x",Toimenpiteet!$E$29,0)+IF(E$9="x",Toimenpiteet!$E$60,0)+IF(E$10="x",Toimenpiteet!$E$88,0))/(1+$C$13)^ED$61</f>
        <v>272.85319966957655</v>
      </c>
      <c r="EE115" s="29">
        <f ca="1">IF(F$11="x",Toimenpiteet!$E$115,BE115*(CE115/1000)+(Satokasvi!$E$28-Satokasvi!$E$7)+IF(F$8="x",Toimenpiteet!$E$29,0)+IF(F$9="x",Toimenpiteet!$E$60,0)+IF(F$10="x",Toimenpiteet!$E$88,0))/(1+$C$13)^EE$61</f>
        <v>268.7162301532087</v>
      </c>
      <c r="EF115" s="29">
        <f ca="1">IF(G$11="x",Toimenpiteet!$E$115,BF115*(CF115/1000)+(Satokasvi!$E$28-Satokasvi!$E$7)+IF(G$8="x",Toimenpiteet!$E$29,0)+IF(G$9="x",Toimenpiteet!$E$60,0)+IF(G$10="x",Toimenpiteet!$E$88,0))/(1+$C$13)^EF$61</f>
        <v>380.33587761403993</v>
      </c>
      <c r="EG115" s="29">
        <f ca="1">IF(H$11="x",Toimenpiteet!$E$115,BG115*(CG115/1000)+(Satokasvi!$E$28-Satokasvi!$E$7)+IF(H$8="x",Toimenpiteet!$E$29,0)+IF(H$9="x",Toimenpiteet!$E$60,0)+IF(H$10="x",Toimenpiteet!$E$88,0))/(1+$C$13)^EG$61</f>
        <v>-190.86266209820482</v>
      </c>
      <c r="EH115" s="29">
        <f ca="1">IF(I$11="x",Toimenpiteet!$E$115,BH115*(CH115/1000)+(Satokasvi!$E$28-Satokasvi!$E$7)+IF(I$8="x",Toimenpiteet!$E$29,0)+IF(I$9="x",Toimenpiteet!$E$60,0)+IF(I$10="x",Toimenpiteet!$E$88,0))/(1+$C$13)^EH$61</f>
        <v>78.354355218162013</v>
      </c>
      <c r="EI115" s="29">
        <f ca="1">IF(J$11="x",Toimenpiteet!$E$115,BI115*(CI115/1000)+(Satokasvi!$E$28-Satokasvi!$E$7)+IF(J$8="x",Toimenpiteet!$E$29,0)+IF(J$9="x",Toimenpiteet!$E$60,0)+IF(J$10="x",Toimenpiteet!$E$88,0))/(1+$C$13)^EI$61</f>
        <v>270.64165496533502</v>
      </c>
      <c r="EJ115" s="29">
        <f ca="1">IF(K$11="x",Toimenpiteet!$E$115,BJ115*(CJ115/1000)+(Satokasvi!$E$28-Satokasvi!$E$7)+IF(K$8="x",Toimenpiteet!$E$29,0)+IF(K$9="x",Toimenpiteet!$E$60,0)+IF(K$10="x",Toimenpiteet!$E$88,0))/(1+$C$13)^EJ$61</f>
        <v>396.21846098559888</v>
      </c>
      <c r="EK115" s="29">
        <f ca="1">IF(L$11="x",Toimenpiteet!$E$115,BK115*(CK115/1000)+(Satokasvi!$E$28-Satokasvi!$E$7)+IF(L$8="x",Toimenpiteet!$E$29,0)+IF(L$9="x",Toimenpiteet!$E$60,0)+IF(L$10="x",Toimenpiteet!$E$88,0))/(1+$C$13)^EK$61</f>
        <v>447.0658520684193</v>
      </c>
      <c r="EL115" s="29">
        <f ca="1">IF(M$11="x",Toimenpiteet!$E$115,BL115*(CL115/1000)+(Satokasvi!$E$28-Satokasvi!$E$7)+IF(M$8="x",Toimenpiteet!$E$29,0)+IF(M$9="x",Toimenpiteet!$E$60,0)+IF(M$10="x",Toimenpiteet!$E$88,0))/(1+$C$13)^EL$61</f>
        <v>151.96257775669301</v>
      </c>
      <c r="EM115" s="29">
        <f ca="1">IF(N$11="x",Toimenpiteet!$E$115,BM115*(CM115/1000)+(Satokasvi!$E$28-Satokasvi!$E$7)+IF(N$8="x",Toimenpiteet!$E$29,0)+IF(N$9="x",Toimenpiteet!$E$60,0)+IF(N$10="x",Toimenpiteet!$E$88,0))/(1+$C$13)^EM$61</f>
        <v>-159.84447469597859</v>
      </c>
      <c r="EN115" s="29">
        <f ca="1">IF(O$11="x",Toimenpiteet!$E$115,BN115*(CN115/1000)+(Satokasvi!$E$28-Satokasvi!$E$7)+IF(O$8="x",Toimenpiteet!$E$29,0)+IF(O$9="x",Toimenpiteet!$E$60,0)+IF(O$10="x",Toimenpiteet!$E$88,0))/(1+$C$13)^EN$61</f>
        <v>371.19673626675029</v>
      </c>
      <c r="EO115" s="29">
        <f ca="1">IF(P$11="x",Toimenpiteet!$E$115,BO115*(CO115/1000)+(Satokasvi!$E$28-Satokasvi!$E$7)+IF(P$8="x",Toimenpiteet!$E$29,0)+IF(P$9="x",Toimenpiteet!$E$60,0)+IF(P$10="x",Toimenpiteet!$E$88,0))/(1+$C$13)^EO$61</f>
        <v>172.36258769188467</v>
      </c>
      <c r="EP115" s="29">
        <f ca="1">IF(Q$11="x",Toimenpiteet!$E$115,BP115*(CP115/1000)+(Satokasvi!$E$28-Satokasvi!$E$7)+IF(Q$8="x",Toimenpiteet!$E$29,0)+IF(Q$9="x",Toimenpiteet!$E$60,0)+IF(Q$10="x",Toimenpiteet!$E$88,0))/(1+$C$13)^EP$61</f>
        <v>76.033359378900144</v>
      </c>
      <c r="EQ115" s="29">
        <f ca="1">IF(R$11="x",Toimenpiteet!$E$115,BQ115*(CQ115/1000)+(Satokasvi!$E$28-Satokasvi!$E$7)+IF(R$8="x",Toimenpiteet!$E$29,0)+IF(R$9="x",Toimenpiteet!$E$60,0)+IF(R$10="x",Toimenpiteet!$E$88,0))/(1+$C$13)^EQ$61</f>
        <v>170.46848578921652</v>
      </c>
      <c r="ER115" s="29">
        <f ca="1">IF(S$11="x",Toimenpiteet!$E$115,BR115*(CR115/1000)+(Satokasvi!$E$28-Satokasvi!$E$7)+IF(S$8="x",Toimenpiteet!$E$29,0)+IF(S$9="x",Toimenpiteet!$E$60,0)+IF(S$10="x",Toimenpiteet!$E$88,0))/(1+$C$13)^ER$61</f>
        <v>179.02140925100875</v>
      </c>
      <c r="ES115" s="29">
        <f ca="1">IF(T$11="x",Toimenpiteet!$E$115,BS115*(CS115/1000)+(Satokasvi!$E$28-Satokasvi!$E$7)+IF(T$8="x",Toimenpiteet!$E$29,0)+IF(T$9="x",Toimenpiteet!$E$60,0)+IF(T$10="x",Toimenpiteet!$E$88,0))/(1+$C$13)^ES$61</f>
        <v>181.9502632786957</v>
      </c>
      <c r="ET115" s="29">
        <f ca="1">IF(U$11="x",Toimenpiteet!$E$115,BT115*(CT115/1000)+(Satokasvi!$E$28-Satokasvi!$E$7)+IF(U$8="x",Toimenpiteet!$E$29,0)+IF(U$9="x",Toimenpiteet!$E$60,0)+IF(U$10="x",Toimenpiteet!$E$88,0))/(1+$C$13)^ET$61</f>
        <v>239.34052016733486</v>
      </c>
      <c r="EU115" s="29">
        <f ca="1">IF(V$11="x",Toimenpiteet!$E$115,BU115*(CU115/1000)+(Satokasvi!$E$28-Satokasvi!$E$7)+IF(V$8="x",Toimenpiteet!$E$29,0)+IF(V$9="x",Toimenpiteet!$E$60,0)+IF(V$10="x",Toimenpiteet!$E$88,0))/(1+$C$13)^EU$61</f>
        <v>80.697898978149723</v>
      </c>
      <c r="EV115" s="29">
        <f ca="1">IF(W$11="x",Toimenpiteet!$E$115,BV115*(CV115/1000)+(Satokasvi!$E$28-Satokasvi!$E$7)+IF(W$8="x",Toimenpiteet!$E$29,0)+IF(W$9="x",Toimenpiteet!$E$60,0)+IF(W$10="x",Toimenpiteet!$E$88,0))/(1+$C$13)^EV$61</f>
        <v>171.5687132415872</v>
      </c>
      <c r="EW115" s="29">
        <f ca="1">IF(X$11="x",Toimenpiteet!$E$115,BW115*(CW115/1000)+(Satokasvi!$E$28-Satokasvi!$E$7)+IF(X$8="x",Toimenpiteet!$E$29,0)+IF(X$9="x",Toimenpiteet!$E$60,0)+IF(X$10="x",Toimenpiteet!$E$88,0))/(1+$C$13)^EW$61</f>
        <v>149.4819413795268</v>
      </c>
      <c r="EX115" s="29">
        <f ca="1">IF(Y$11="x",Toimenpiteet!$E$115,BX115*(CX115/1000)+(Satokasvi!$E$28-Satokasvi!$E$7)+IF(Y$8="x",Toimenpiteet!$E$29,0)+IF(Y$9="x",Toimenpiteet!$E$60,0)+IF(Y$10="x",Toimenpiteet!$E$88,0))/(1+$C$13)^EX$61</f>
        <v>111.18542793321336</v>
      </c>
      <c r="EY115" s="29">
        <f ca="1">IF(Z$11="x",Toimenpiteet!$E$115,BY115*(CY115/1000)+(Satokasvi!$E$28-Satokasvi!$E$7)+IF(Z$8="x",Toimenpiteet!$E$29,0)+IF(Z$9="x",Toimenpiteet!$E$60,0)+IF(Z$10="x",Toimenpiteet!$E$88,0))/(1+$C$13)^EY$61</f>
        <v>100.70986973462904</v>
      </c>
      <c r="EZ115" s="29">
        <f ca="1">IF(AA$11="x",Toimenpiteet!$E$115,BZ115*(CZ115/1000)+(Satokasvi!$E$28-Satokasvi!$E$7)+IF(AA$8="x",Toimenpiteet!$E$29,0)+IF(AA$9="x",Toimenpiteet!$E$60,0)+IF(AA$10="x",Toimenpiteet!$E$88,0))/(1+$C$13)^EZ$61</f>
        <v>115.7385281430345</v>
      </c>
      <c r="FA115" s="29"/>
      <c r="FB115" s="29">
        <f t="shared" ca="1" si="48"/>
        <v>213.38611780312203</v>
      </c>
      <c r="FC115" s="29">
        <f t="shared" ca="1" si="49"/>
        <v>434.56233090337287</v>
      </c>
      <c r="FD115" s="29">
        <f t="shared" ca="1" si="50"/>
        <v>759.07428502651987</v>
      </c>
      <c r="FE115" s="29">
        <f t="shared" ca="1" si="51"/>
        <v>1074.9528509867303</v>
      </c>
      <c r="FF115" s="29">
        <f t="shared" ca="1" si="52"/>
        <v>1537.7384383522153</v>
      </c>
      <c r="FG115" s="29">
        <f t="shared" ca="1" si="53"/>
        <v>1235.4066216894162</v>
      </c>
      <c r="FH115" s="29">
        <f t="shared" ca="1" si="54"/>
        <v>1295.6888397891948</v>
      </c>
      <c r="FI115" s="29">
        <f t="shared" ca="1" si="55"/>
        <v>1615.3122396767444</v>
      </c>
      <c r="FJ115" s="29">
        <f t="shared" ca="1" si="56"/>
        <v>2104.718507683292</v>
      </c>
      <c r="FK115" s="29">
        <f t="shared" ca="1" si="57"/>
        <v>2663.5896748207419</v>
      </c>
      <c r="FL115" s="29">
        <f t="shared" ca="1" si="58"/>
        <v>2827.6511853447978</v>
      </c>
      <c r="FM115" s="29">
        <f t="shared" ca="1" si="59"/>
        <v>2574.4530485951345</v>
      </c>
      <c r="FN115" s="29">
        <f t="shared" ca="1" si="60"/>
        <v>3034.9977665634419</v>
      </c>
      <c r="FO115" s="29">
        <f t="shared" ca="1" si="61"/>
        <v>3229.8169756972038</v>
      </c>
      <c r="FP115" s="29">
        <f t="shared" ca="1" si="62"/>
        <v>3296.4323719873269</v>
      </c>
      <c r="FQ115" s="29">
        <f t="shared" ca="1" si="63"/>
        <v>3490.8038241020813</v>
      </c>
      <c r="FR115" s="29">
        <f t="shared" ca="1" si="64"/>
        <v>3697.6541019387964</v>
      </c>
      <c r="FS115" s="29">
        <f t="shared" ca="1" si="65"/>
        <v>3909.4069759570675</v>
      </c>
      <c r="FT115" s="29">
        <f t="shared" ca="1" si="66"/>
        <v>4199.1170612304213</v>
      </c>
      <c r="FU115" s="29">
        <f t="shared" ca="1" si="67"/>
        <v>4276.8576708092178</v>
      </c>
      <c r="FV115" s="29">
        <f t="shared" ca="1" si="68"/>
        <v>4477.429587280204</v>
      </c>
      <c r="FW115" s="29">
        <f t="shared" ca="1" si="69"/>
        <v>4649.2266659734905</v>
      </c>
      <c r="FX115" s="29">
        <f t="shared" ca="1" si="70"/>
        <v>4770.4715424827227</v>
      </c>
      <c r="FY115" s="29">
        <f t="shared" ca="1" si="71"/>
        <v>4878.4733298026504</v>
      </c>
      <c r="FZ115" s="29">
        <f t="shared" ca="1" si="72"/>
        <v>5007.4329707454699</v>
      </c>
      <c r="GA115" s="29"/>
      <c r="GB115" s="29">
        <f t="shared" ca="1" si="73"/>
        <v>187.56729609469403</v>
      </c>
      <c r="GC115" s="29">
        <f t="shared" ca="1" si="74"/>
        <v>382.65554016721671</v>
      </c>
      <c r="GD115" s="29">
        <f t="shared" ca="1" si="23"/>
        <v>655.50873983679321</v>
      </c>
      <c r="GE115" s="29">
        <f t="shared" ca="1" si="24"/>
        <v>924.22496999000191</v>
      </c>
      <c r="GF115" s="29">
        <f t="shared" ca="1" si="25"/>
        <v>1304.5608476040418</v>
      </c>
      <c r="GG115" s="29">
        <f t="shared" ca="1" si="26"/>
        <v>1113.698185505837</v>
      </c>
      <c r="GH115" s="29">
        <f t="shared" ca="1" si="27"/>
        <v>1192.0525407239991</v>
      </c>
      <c r="GI115" s="29">
        <f t="shared" ca="1" si="28"/>
        <v>1462.694195689334</v>
      </c>
      <c r="GJ115" s="29">
        <f t="shared" ca="1" si="29"/>
        <v>1858.9126566749328</v>
      </c>
      <c r="GK115" s="29">
        <f t="shared" ca="1" si="30"/>
        <v>2305.978508743352</v>
      </c>
      <c r="GL115" s="29">
        <f t="shared" ca="1" si="31"/>
        <v>2457.941086500045</v>
      </c>
      <c r="GM115" s="29">
        <f t="shared" ca="1" si="32"/>
        <v>2298.0966118040665</v>
      </c>
      <c r="GN115" s="29">
        <f t="shared" ca="1" si="33"/>
        <v>2669.2933480708166</v>
      </c>
      <c r="GO115" s="29">
        <f t="shared" ca="1" si="34"/>
        <v>2841.6559357627011</v>
      </c>
      <c r="GP115" s="29">
        <f t="shared" ca="1" si="35"/>
        <v>2917.6892951416012</v>
      </c>
      <c r="GQ115" s="29">
        <f t="shared" ca="1" si="36"/>
        <v>3088.1577809308178</v>
      </c>
      <c r="GR115" s="29">
        <f t="shared" ca="1" si="37"/>
        <v>3267.1791901818265</v>
      </c>
      <c r="GS115" s="29">
        <f t="shared" ca="1" si="38"/>
        <v>3449.1294534605222</v>
      </c>
      <c r="GT115" s="29">
        <f t="shared" ca="1" si="39"/>
        <v>3688.4699736278571</v>
      </c>
      <c r="GU115" s="29">
        <f t="shared" ca="1" si="40"/>
        <v>3769.1678726060068</v>
      </c>
      <c r="GV115" s="29">
        <f t="shared" ca="1" si="41"/>
        <v>3940.7365858475941</v>
      </c>
      <c r="GW115" s="29">
        <f t="shared" ca="1" si="42"/>
        <v>4090.2185272271208</v>
      </c>
      <c r="GX115" s="29">
        <f t="shared" ca="1" si="43"/>
        <v>4201.4039551603346</v>
      </c>
      <c r="GY115" s="29">
        <f t="shared" ca="1" si="44"/>
        <v>4302.1138248949637</v>
      </c>
      <c r="GZ115" s="29">
        <f t="shared" ca="1" si="45"/>
        <v>4417.852353037998</v>
      </c>
      <c r="HA115" s="29"/>
      <c r="HB115" s="29">
        <f t="shared" ca="1" si="76"/>
        <v>2663.5896748207419</v>
      </c>
      <c r="HC115" s="29">
        <f t="shared" ca="1" si="75"/>
        <v>2305.978508743352</v>
      </c>
      <c r="HD115" s="5"/>
      <c r="HE115" s="29">
        <f t="shared" si="90"/>
        <v>-0.16666666666666669</v>
      </c>
      <c r="HF115" s="29">
        <f>$HF$72</f>
        <v>1.111111111111112E-2</v>
      </c>
      <c r="HG115" s="14">
        <f>IF(C$11="x",0,Satokasvi!$H$6*(1+$HE115)*(1+_xlfn.XLOOKUP($HF115,$HF$67:$HF$76,HG$67:HG$76)))</f>
        <v>2919.9074074074069</v>
      </c>
      <c r="HH115" s="27">
        <f>IF(D$11="x",0,Satokasvi!$H$6*(1+$HE115)*(1+_xlfn.XLOOKUP($HF115,$HF$67:$HF$76,HH$67:HH$76)))</f>
        <v>2923.1481481481478</v>
      </c>
      <c r="HI115" s="27">
        <f>IF(E$11="x",0,Satokasvi!$H$6*(1+$HE115)*(1+_xlfn.XLOOKUP($HF115,$HF$67:$HF$76,HI$67:HI$76)))</f>
        <v>2926.3888888888891</v>
      </c>
      <c r="HJ115" s="27">
        <f>IF(F$11="x",0,Satokasvi!$H$6*(1+$HE115)*(1+_xlfn.XLOOKUP($HF115,$HF$67:$HF$76,HJ$67:HJ$76)))</f>
        <v>2929.6296296296296</v>
      </c>
      <c r="HK115" s="27">
        <f>IF(G$11="x",0,Satokasvi!$H$6*(1+$HE115)*(1+_xlfn.XLOOKUP($HF115,$HF$67:$HF$76,HK$67:HK$76)))</f>
        <v>2932.87037037037</v>
      </c>
      <c r="HL115" s="27">
        <f>IF(H$11="x",0,Satokasvi!$H$6*(1+$HE115)*(1+_xlfn.XLOOKUP($HF115,$HF$67:$HF$76,HL$67:HL$76)))</f>
        <v>2936.1111111111109</v>
      </c>
      <c r="HM115" s="27">
        <f>IF(I$11="x",0,Satokasvi!$H$6*(1+$HE115)*(1+_xlfn.XLOOKUP($HF115,$HF$67:$HF$76,HM$67:HM$76)))</f>
        <v>2939.3518518518522</v>
      </c>
      <c r="HN115" s="27">
        <f>IF(J$11="x",0,Satokasvi!$H$6*(1+$HE115)*(1+_xlfn.XLOOKUP($HF115,$HF$67:$HF$76,HN$67:HN$76)))</f>
        <v>2942.5925925925926</v>
      </c>
      <c r="HO115" s="27">
        <f>IF(K$11="x",0,Satokasvi!$H$6*(1+$HE115)*(1+_xlfn.XLOOKUP($HF115,$HF$67:$HF$76,HO$67:HO$76)))</f>
        <v>2945.833333333333</v>
      </c>
      <c r="HP115" s="27">
        <f>IF(L$11="x",0,Satokasvi!$H$6*(1+$HE115)*(1+_xlfn.XLOOKUP($HF115,$HF$67:$HF$76,HP$67:HP$76)))</f>
        <v>2949.0740740740739</v>
      </c>
      <c r="HQ115" s="27">
        <f>IF(M$11="x",0,Satokasvi!$H$6*(1+$HE115)*(1+_xlfn.XLOOKUP($HF115,$HF$67:$HF$76,HQ$67:HQ$76)))</f>
        <v>2949.0740740740739</v>
      </c>
      <c r="HR115" s="27">
        <f>IF(N$11="x",0,Satokasvi!$H$6*(1+$HE115)*(1+_xlfn.XLOOKUP($HF115,$HF$67:$HF$76,HR$67:HR$76)))</f>
        <v>2949.0740740740739</v>
      </c>
      <c r="HS115" s="27">
        <f>IF(O$11="x",0,Satokasvi!$H$6*(1+$HE115)*(1+_xlfn.XLOOKUP($HF115,$HF$67:$HF$76,HS$67:HS$76)))</f>
        <v>2949.0740740740739</v>
      </c>
      <c r="HT115" s="27">
        <f>IF(P$11="x",0,Satokasvi!$H$6*(1+$HE115)*(1+_xlfn.XLOOKUP($HF115,$HF$67:$HF$76,HT$67:HT$76)))</f>
        <v>2949.0740740740739</v>
      </c>
      <c r="HU115" s="27">
        <f>IF(Q$11="x",0,Satokasvi!$H$6*(1+$HE115)*(1+_xlfn.XLOOKUP($HF115,$HF$67:$HF$76,HU$67:HU$76)))</f>
        <v>2949.0740740740739</v>
      </c>
      <c r="HV115" s="27">
        <f>IF(R$11="x",0,Satokasvi!$H$6*(1+$HE115)*(1+_xlfn.XLOOKUP($HF115,$HF$67:$HF$76,HV$67:HV$76)))</f>
        <v>2949.0740740740739</v>
      </c>
      <c r="HW115" s="27">
        <f>IF(S$11="x",0,Satokasvi!$H$6*(1+$HE115)*(1+_xlfn.XLOOKUP($HF115,$HF$67:$HF$76,HW$67:HW$76)))</f>
        <v>2949.0740740740739</v>
      </c>
      <c r="HX115" s="27">
        <f>IF(T$11="x",0,Satokasvi!$H$6*(1+$HE115)*(1+_xlfn.XLOOKUP($HF115,$HF$67:$HF$76,HX$67:HX$76)))</f>
        <v>2949.0740740740739</v>
      </c>
      <c r="HY115" s="27">
        <f>IF(U$11="x",0,Satokasvi!$H$6*(1+$HE115)*(1+_xlfn.XLOOKUP($HF115,$HF$67:$HF$76,HY$67:HY$76)))</f>
        <v>2949.0740740740739</v>
      </c>
      <c r="HZ115" s="27">
        <f>IF(V$11="x",0,Satokasvi!$H$6*(1+$HE115)*(1+_xlfn.XLOOKUP($HF115,$HF$67:$HF$76,HZ$67:HZ$76)))</f>
        <v>2949.0740740740739</v>
      </c>
      <c r="IA115" s="27">
        <f>IF(W$11="x",0,Satokasvi!$H$6*(1+$HE115)*(1+_xlfn.XLOOKUP($HF115,$HF$67:$HF$76,IA$67:IA$76)))</f>
        <v>2949.0740740740739</v>
      </c>
      <c r="IB115" s="27">
        <f>IF(X$11="x",0,Satokasvi!$H$6*(1+$HE115)*(1+_xlfn.XLOOKUP($HF115,$HF$67:$HF$76,IB$67:IB$76)))</f>
        <v>2949.0740740740739</v>
      </c>
      <c r="IC115" s="27">
        <f>IF(Y$11="x",0,Satokasvi!$H$6*(1+$HE115)*(1+_xlfn.XLOOKUP($HF115,$HF$67:$HF$76,IC$67:IC$76)))</f>
        <v>2949.0740740740739</v>
      </c>
      <c r="ID115" s="27">
        <f>IF(Z$11="x",0,Satokasvi!$H$6*(1+$HE115)*(1+_xlfn.XLOOKUP($HF115,$HF$67:$HF$76,ID$67:ID$76)))</f>
        <v>2949.0740740740739</v>
      </c>
      <c r="IE115" s="27">
        <f>IF(AA$11="x",0,Satokasvi!$H$6*(1+$HE115)*(1+_xlfn.XLOOKUP($HF115,$HF$67:$HF$76,IE$67:IE$76)))</f>
        <v>2949.0740740740739</v>
      </c>
    </row>
    <row r="116" spans="2:239">
      <c r="B116" s="11">
        <f t="shared" ca="1" si="89"/>
        <v>0.52437610430033144</v>
      </c>
      <c r="C116" s="11">
        <f t="shared" ca="1" si="89"/>
        <v>0.55439067799445763</v>
      </c>
      <c r="D116" s="11">
        <f t="shared" ca="1" si="89"/>
        <v>0.9364424304014991</v>
      </c>
      <c r="E116" s="11">
        <f t="shared" ca="1" si="89"/>
        <v>0.78698998811133514</v>
      </c>
      <c r="F116" s="11">
        <f t="shared" ca="1" si="89"/>
        <v>3.1616233792117088E-2</v>
      </c>
      <c r="G116" s="11">
        <f t="shared" ca="1" si="89"/>
        <v>0.9025707589484393</v>
      </c>
      <c r="H116" s="11">
        <f t="shared" ca="1" si="89"/>
        <v>0.82489694946821779</v>
      </c>
      <c r="I116" s="11">
        <f t="shared" ca="1" si="89"/>
        <v>0.47480549719883303</v>
      </c>
      <c r="J116" s="11">
        <f t="shared" ca="1" si="89"/>
        <v>0.79838828571646225</v>
      </c>
      <c r="K116" s="11">
        <f t="shared" ca="1" si="89"/>
        <v>0.71795473889268602</v>
      </c>
      <c r="L116" s="11">
        <f t="shared" ca="1" si="89"/>
        <v>0.38678721896899648</v>
      </c>
      <c r="M116" s="11">
        <f t="shared" ca="1" si="89"/>
        <v>0.65387313305179873</v>
      </c>
      <c r="N116" s="11">
        <f t="shared" ca="1" si="89"/>
        <v>0.89929839275074752</v>
      </c>
      <c r="O116" s="11">
        <f t="shared" ca="1" si="89"/>
        <v>0.66447073118035471</v>
      </c>
      <c r="P116" s="11">
        <f t="shared" ca="1" si="89"/>
        <v>0.83341669145158692</v>
      </c>
      <c r="Q116" s="11">
        <f t="shared" ca="1" si="89"/>
        <v>3.8116308239509178E-2</v>
      </c>
      <c r="R116" s="11">
        <f t="shared" ca="1" si="88"/>
        <v>0.35365900170786546</v>
      </c>
      <c r="S116" s="11">
        <f t="shared" ca="1" si="88"/>
        <v>0.50059592396589792</v>
      </c>
      <c r="T116" s="11">
        <f t="shared" ca="1" si="87"/>
        <v>0.79290514549783186</v>
      </c>
      <c r="U116" s="11">
        <f t="shared" ca="1" si="87"/>
        <v>0.78147514953820829</v>
      </c>
      <c r="V116" s="11">
        <f t="shared" ca="1" si="87"/>
        <v>0.49822497253720688</v>
      </c>
      <c r="W116" s="11">
        <f t="shared" ca="1" si="87"/>
        <v>0.9875780431972212</v>
      </c>
      <c r="X116" s="11">
        <f t="shared" ca="1" si="87"/>
        <v>0.78710134641908647</v>
      </c>
      <c r="Y116" s="11">
        <f t="shared" ca="1" si="87"/>
        <v>0.559909522851611</v>
      </c>
      <c r="Z116" s="11">
        <f t="shared" ca="1" si="87"/>
        <v>0.88235005495529073</v>
      </c>
      <c r="AB116" s="5">
        <f ca="1">_xlfn.NORM.INV(B116,Satokasvi!$H$8,Satokasvi!$I$8)*_xlfn.BINOM.INV(1,(1-Satokasvi!$H$15),B116)</f>
        <v>3515.2849754919025</v>
      </c>
      <c r="AC116" s="5">
        <f ca="1">_xlfn.NORM.INV(C116,Satokasvi!$H$8,Satokasvi!$I$8)*_xlfn.BINOM.INV(1,(1-Satokasvi!$H$15),C116)</f>
        <v>3534.1905875894749</v>
      </c>
      <c r="AD116" s="5">
        <f ca="1">_xlfn.NORM.INV(D116,Satokasvi!$H$8,Satokasvi!$I$8)*_xlfn.BINOM.INV(1,(1-Satokasvi!$H$15),D116)</f>
        <v>3881.3943548623847</v>
      </c>
      <c r="AE116" s="5">
        <f ca="1">_xlfn.NORM.INV(E116,Satokasvi!$H$8,Satokasvi!$I$8)*_xlfn.BINOM.INV(1,(1-Satokasvi!$H$15),E116)</f>
        <v>3699.0051664629636</v>
      </c>
      <c r="AF116" s="5">
        <f ca="1">_xlfn.NORM.INV(F116,Satokasvi!$H$8,Satokasvi!$I$8)*_xlfn.BINOM.INV(1,(1-Satokasvi!$H$15),F116)</f>
        <v>0</v>
      </c>
      <c r="AG116" s="5">
        <f ca="1">_xlfn.NORM.INV(G116,Satokasvi!$H$8,Satokasvi!$I$8)*_xlfn.BINOM.INV(1,(1-Satokasvi!$H$15),G116)</f>
        <v>3824.0849211244104</v>
      </c>
      <c r="AH116" s="5">
        <f ca="1">_xlfn.NORM.INV(H116,Satokasvi!$H$8,Satokasvi!$I$8)*_xlfn.BINOM.INV(1,(1-Satokasvi!$H$15),H116)</f>
        <v>3733.5473992120183</v>
      </c>
      <c r="AI116" s="5">
        <f ca="1">_xlfn.NORM.INV(I116,Satokasvi!$H$8,Satokasvi!$I$8)*_xlfn.BINOM.INV(1,(1-Satokasvi!$H$15),I116)</f>
        <v>3484.2011772103233</v>
      </c>
      <c r="AJ116" s="5">
        <f ca="1">_xlfn.NORM.INV(J116,Satokasvi!$H$8,Satokasvi!$I$8)*_xlfn.BINOM.INV(1,(1-Satokasvi!$H$15),J116)</f>
        <v>3708.9695495680994</v>
      </c>
      <c r="AK116" s="5">
        <f ca="1">_xlfn.NORM.INV(K116,Satokasvi!$H$8,Satokasvi!$I$8)*_xlfn.BINOM.INV(1,(1-Satokasvi!$H$15),K116)</f>
        <v>3644.1940969802722</v>
      </c>
      <c r="AL116" s="5">
        <f ca="1">_xlfn.NORM.INV(L116,Satokasvi!$H$8,Satokasvi!$I$8)*_xlfn.BINOM.INV(1,(1-Satokasvi!$H$15),L116)</f>
        <v>3428.0743625120167</v>
      </c>
      <c r="AM116" s="5">
        <f ca="1">_xlfn.NORM.INV(M116,Satokasvi!$H$8,Satokasvi!$I$8)*_xlfn.BINOM.INV(1,(1-Satokasvi!$H$15),M116)</f>
        <v>3598.9496079160699</v>
      </c>
      <c r="AN116" s="5">
        <f ca="1">_xlfn.NORM.INV(N116,Satokasvi!$H$8,Satokasvi!$I$8)*_xlfn.BINOM.INV(1,(1-Satokasvi!$H$15),N116)</f>
        <v>3819.3909902953474</v>
      </c>
      <c r="AO116" s="5">
        <f ca="1">_xlfn.NORM.INV(O116,Satokasvi!$H$8,Satokasvi!$I$8)*_xlfn.BINOM.INV(1,(1-Satokasvi!$H$15),O116)</f>
        <v>3606.1739185516053</v>
      </c>
      <c r="AP116" s="5">
        <f ca="1">_xlfn.NORM.INV(P116,Satokasvi!$H$8,Satokasvi!$I$8)*_xlfn.BINOM.INV(1,(1-Satokasvi!$H$15),P116)</f>
        <v>3741.9388128394658</v>
      </c>
      <c r="AQ116" s="5">
        <f ca="1">_xlfn.NORM.INV(Q116,Satokasvi!$H$8,Satokasvi!$I$8)*_xlfn.BINOM.INV(1,(1-Satokasvi!$H$15),Q116)</f>
        <v>0</v>
      </c>
      <c r="AR116" s="5">
        <f ca="1">_xlfn.NORM.INV(R116,Satokasvi!$H$8,Satokasvi!$I$8)*_xlfn.BINOM.INV(1,(1-Satokasvi!$H$15),R116)</f>
        <v>3406.1348701993675</v>
      </c>
      <c r="AS116" s="5">
        <f ca="1">_xlfn.NORM.INV(S116,Satokasvi!$H$8,Satokasvi!$I$8)*_xlfn.BINOM.INV(1,(1-Satokasvi!$H$15),S116)</f>
        <v>3500.3734401044899</v>
      </c>
      <c r="AT116" s="5">
        <f ca="1">_xlfn.NORM.INV(T116,Satokasvi!$H$8,Satokasvi!$I$8)*_xlfn.BINOM.INV(1,(1-Satokasvi!$H$15),T116)</f>
        <v>3704.1357200567159</v>
      </c>
      <c r="AU116" s="5">
        <f ca="1">_xlfn.NORM.INV(U116,Satokasvi!$H$8,Satokasvi!$I$8)*_xlfn.BINOM.INV(1,(1-Satokasvi!$H$15),U116)</f>
        <v>3694.2962202384274</v>
      </c>
      <c r="AV116" s="5">
        <f ca="1">_xlfn.NORM.INV(V116,Satokasvi!$H$8,Satokasvi!$I$8)*_xlfn.BINOM.INV(1,(1-Satokasvi!$H$15),V116)</f>
        <v>3498.8876628232883</v>
      </c>
      <c r="AW116" s="5">
        <f ca="1">_xlfn.NORM.INV(W116,Satokasvi!$H$8,Satokasvi!$I$8)*_xlfn.BINOM.INV(1,(1-Satokasvi!$H$15),W116)</f>
        <v>4060.955277488205</v>
      </c>
      <c r="AX116" s="5">
        <f ca="1">_xlfn.NORM.INV(X116,Satokasvi!$H$8,Satokasvi!$I$8)*_xlfn.BINOM.INV(1,(1-Satokasvi!$H$15),X116)</f>
        <v>3699.100977144567</v>
      </c>
      <c r="AY116" s="5">
        <f ca="1">_xlfn.NORM.INV(Y116,Satokasvi!$H$8,Satokasvi!$I$8)*_xlfn.BINOM.INV(1,(1-Satokasvi!$H$15),Y116)</f>
        <v>3537.6849569028354</v>
      </c>
      <c r="AZ116" s="5">
        <f ca="1">_xlfn.NORM.INV(Z116,Satokasvi!$H$8,Satokasvi!$I$8)*_xlfn.BINOM.INV(1,(1-Satokasvi!$H$15),Z116)</f>
        <v>3796.7042003665065</v>
      </c>
      <c r="BB116" s="5">
        <f ca="1">IF(C$11="x",0,_xlfn.NORM.INV(B116,Satokasvi!$H$8,Satokasvi!$I$8)*IF(C$8="x",(1+Toimenpiteet!$C$7),1)*IF(C$9="x",(1+Toimenpiteet!$C$34),1)*(1+C$30)*_xlfn.BINOM.INV(1,(1-(Satokasvi!$H$15*(1+C$41))),B116))</f>
        <v>2548.722218630649</v>
      </c>
      <c r="BC116" s="5">
        <f ca="1">IF(D$11="x",0,_xlfn.NORM.INV(C116,Satokasvi!$H$8,Satokasvi!$I$8)*IF(D$8="x",(1+Toimenpiteet!$C$7),1)*IF(D$9="x",(1+Toimenpiteet!$C$34),1)*(1+D$30)*_xlfn.BINOM.INV(1,(1-(Satokasvi!$H$15*(1+D$41))),C116))</f>
        <v>2580.2418641873242</v>
      </c>
      <c r="BD116" s="5">
        <f ca="1">IF(E$11="x",0,_xlfn.NORM.INV(D116,Satokasvi!$H$8,Satokasvi!$I$8)*IF(E$8="x",(1+Toimenpiteet!$C$7),1)*IF(E$9="x",(1+Toimenpiteet!$C$34),1)*(1+E$30)*_xlfn.BINOM.INV(1,(1-(Satokasvi!$H$15*(1+E$41))),D116))</f>
        <v>2853.2906181464359</v>
      </c>
      <c r="BE116" s="5">
        <f ca="1">IF(F$11="x",0,_xlfn.NORM.INV(E116,Satokasvi!$H$8,Satokasvi!$I$8)*IF(F$8="x",(1+Toimenpiteet!$C$7),1)*IF(F$9="x",(1+Toimenpiteet!$C$34),1)*(1+F$30)*_xlfn.BINOM.INV(1,(1-(Satokasvi!$H$15*(1+F$41))),E116))</f>
        <v>2737.8556640092279</v>
      </c>
      <c r="BF116" s="5">
        <f ca="1">IF(G$11="x",0,_xlfn.NORM.INV(F116,Satokasvi!$H$8,Satokasvi!$I$8)*IF(G$8="x",(1+Toimenpiteet!$C$7),1)*IF(G$9="x",(1+Toimenpiteet!$C$34),1)*(1+G$30)*_xlfn.BINOM.INV(1,(1-(Satokasvi!$H$15*(1+G$41))),F116))</f>
        <v>0</v>
      </c>
      <c r="BG116" s="5">
        <f ca="1">IF(H$11="x",0,_xlfn.NORM.INV(G116,Satokasvi!$H$8,Satokasvi!$I$8)*IF(H$8="x",(1+Toimenpiteet!$C$7),1)*IF(H$9="x",(1+Toimenpiteet!$C$34),1)*(1+H$30)*_xlfn.BINOM.INV(1,(1-(Satokasvi!$H$15*(1+H$41))),G116))</f>
        <v>2849.7080832219108</v>
      </c>
      <c r="BH116" s="5">
        <f ca="1">IF(I$11="x",0,_xlfn.NORM.INV(H116,Satokasvi!$H$8,Satokasvi!$I$8)*IF(I$8="x",(1+Toimenpiteet!$C$7),1)*IF(I$9="x",(1+Toimenpiteet!$C$34),1)*(1+I$30)*_xlfn.BINOM.INV(1,(1-(Satokasvi!$H$15*(1+I$41))),H116))</f>
        <v>2782.2395218927959</v>
      </c>
      <c r="BI116" s="5">
        <f ca="1">IF(J$11="x",0,_xlfn.NORM.INV(I116,Satokasvi!$H$8,Satokasvi!$I$8)*IF(J$8="x",(1+Toimenpiteet!$C$7),1)*IF(J$9="x",(1+Toimenpiteet!$C$34),1)*(1+J$30)*_xlfn.BINOM.INV(1,(1-(Satokasvi!$H$15*(1+J$41))),I116))</f>
        <v>2596.4267172571331</v>
      </c>
      <c r="BJ116" s="5">
        <f ca="1">IF(K$11="x",0,_xlfn.NORM.INV(J116,Satokasvi!$H$8,Satokasvi!$I$8)*IF(K$8="x",(1+Toimenpiteet!$C$7),1)*IF(K$9="x",(1+Toimenpiteet!$C$34),1)*(1+K$30)*_xlfn.BINOM.INV(1,(1-(Satokasvi!$H$15*(1+K$41))),J116))</f>
        <v>2763.9241083381476</v>
      </c>
      <c r="BK116" s="5">
        <f ca="1">IF(L$11="x",0,_xlfn.NORM.INV(K116,Satokasvi!$H$8,Satokasvi!$I$8)*IF(L$8="x",(1+Toimenpiteet!$C$7),1)*IF(L$9="x",(1+Toimenpiteet!$C$34),1)*(1+L$30)*_xlfn.BINOM.INV(1,(1-(Satokasvi!$H$15*(1+L$41))),K116))</f>
        <v>2715.6534410696991</v>
      </c>
      <c r="BL116" s="5">
        <f ca="1">IF(M$11="x",0,_xlfn.NORM.INV(L116,Satokasvi!$H$8,Satokasvi!$I$8)*IF(M$8="x",(1+Toimenpiteet!$C$7),1)*IF(M$9="x",(1+Toimenpiteet!$C$34),1)*(1+M$30)*_xlfn.BINOM.INV(1,(1-(Satokasvi!$H$15*(1+M$41))),L116))</f>
        <v>2554.6010149439549</v>
      </c>
      <c r="BM116" s="5">
        <f ca="1">IF(N$11="x",0,_xlfn.NORM.INV(M116,Satokasvi!$H$8,Satokasvi!$I$8)*IF(N$8="x",(1+Toimenpiteet!$C$7),1)*IF(N$9="x",(1+Toimenpiteet!$C$34),1)*(1+N$30)*_xlfn.BINOM.INV(1,(1-(Satokasvi!$H$15*(1+N$41))),M116))</f>
        <v>2681.9372478190553</v>
      </c>
      <c r="BN116" s="5">
        <f ca="1">IF(O$11="x",0,_xlfn.NORM.INV(N116,Satokasvi!$H$8,Satokasvi!$I$8)*IF(O$8="x",(1+Toimenpiteet!$C$7),1)*IF(O$9="x",(1+Toimenpiteet!$C$34),1)*(1+O$30)*_xlfn.BINOM.INV(1,(1-(Satokasvi!$H$15*(1+O$41))),N116))</f>
        <v>2846.210165968093</v>
      </c>
      <c r="BO116" s="5">
        <f ca="1">IF(P$11="x",0,_xlfn.NORM.INV(O116,Satokasvi!$H$8,Satokasvi!$I$8)*IF(P$8="x",(1+Toimenpiteet!$C$7),1)*IF(P$9="x",(1+Toimenpiteet!$C$34),1)*(1+P$30)*_xlfn.BINOM.INV(1,(1-(Satokasvi!$H$15*(1+P$41))),O116))</f>
        <v>2687.3208041046564</v>
      </c>
      <c r="BP116" s="5">
        <f ca="1">IF(Q$11="x",0,_xlfn.NORM.INV(P116,Satokasvi!$H$8,Satokasvi!$I$8)*IF(Q$8="x",(1+Toimenpiteet!$C$7),1)*IF(Q$9="x",(1+Toimenpiteet!$C$34),1)*(1+Q$30)*_xlfn.BINOM.INV(1,(1-(Satokasvi!$H$15*(1+Q$41))),P116))</f>
        <v>2788.4928033279703</v>
      </c>
      <c r="BQ116" s="5">
        <f ca="1">IF(R$11="x",0,_xlfn.NORM.INV(Q116,Satokasvi!$H$8,Satokasvi!$I$8)*IF(R$8="x",(1+Toimenpiteet!$C$7),1)*IF(R$9="x",(1+Toimenpiteet!$C$34),1)*(1+R$30)*_xlfn.BINOM.INV(1,(1-(Satokasvi!$H$15*(1+R$41))),Q116))</f>
        <v>0</v>
      </c>
      <c r="BR116" s="5">
        <f ca="1">IF(S$11="x",0,_xlfn.NORM.INV(R116,Satokasvi!$H$8,Satokasvi!$I$8)*IF(S$8="x",(1+Toimenpiteet!$C$7),1)*IF(S$9="x",(1+Toimenpiteet!$C$34),1)*(1+S$30)*_xlfn.BINOM.INV(1,(1-(Satokasvi!$H$15*(1+S$41))),R116))</f>
        <v>2538.2517052725689</v>
      </c>
      <c r="BS116" s="5">
        <f ca="1">IF(T$11="x",0,_xlfn.NORM.INV(S116,Satokasvi!$H$8,Satokasvi!$I$8)*IF(T$8="x",(1+Toimenpiteet!$C$7),1)*IF(T$9="x",(1+Toimenpiteet!$C$34),1)*(1+T$30)*_xlfn.BINOM.INV(1,(1-(Satokasvi!$H$15*(1+T$41))),S116))</f>
        <v>2608.4782875658661</v>
      </c>
      <c r="BT116" s="5">
        <f ca="1">IF(U$11="x",0,_xlfn.NORM.INV(T116,Satokasvi!$H$8,Satokasvi!$I$8)*IF(U$8="x",(1+Toimenpiteet!$C$7),1)*IF(U$9="x",(1+Toimenpiteet!$C$34),1)*(1+U$30)*_xlfn.BINOM.INV(1,(1-(Satokasvi!$H$15*(1+U$41))),T116))</f>
        <v>2760.3219385862644</v>
      </c>
      <c r="BU116" s="5">
        <f ca="1">IF(V$11="x",0,_xlfn.NORM.INV(U116,Satokasvi!$H$8,Satokasvi!$I$8)*IF(V$8="x",(1+Toimenpiteet!$C$7),1)*IF(V$9="x",(1+Toimenpiteet!$C$34),1)*(1+V$30)*_xlfn.BINOM.INV(1,(1-(Satokasvi!$H$15*(1+V$41))),U116))</f>
        <v>2752.9895433216761</v>
      </c>
      <c r="BV116" s="5">
        <f ca="1">IF(W$11="x",0,_xlfn.NORM.INV(V116,Satokasvi!$H$8,Satokasvi!$I$8)*IF(W$8="x",(1+Toimenpiteet!$C$7),1)*IF(W$9="x",(1+Toimenpiteet!$C$34),1)*(1+W$30)*_xlfn.BINOM.INV(1,(1-(Satokasvi!$H$15*(1+W$41))),V116))</f>
        <v>2607.3710863359142</v>
      </c>
      <c r="BW116" s="5">
        <f ca="1">IF(X$11="x",0,_xlfn.NORM.INV(W116,Satokasvi!$H$8,Satokasvi!$I$8)*IF(X$8="x",(1+Toimenpiteet!$C$7),1)*IF(X$9="x",(1+Toimenpiteet!$C$34),1)*(1+X$30)*_xlfn.BINOM.INV(1,(1-(Satokasvi!$H$15*(1+X$41))),W116))</f>
        <v>3026.2238727842105</v>
      </c>
      <c r="BX116" s="5">
        <f ca="1">IF(Y$11="x",0,_xlfn.NORM.INV(X116,Satokasvi!$H$8,Satokasvi!$I$8)*IF(Y$8="x",(1+Toimenpiteet!$C$7),1)*IF(Y$9="x",(1+Toimenpiteet!$C$34),1)*(1+Y$30)*_xlfn.BINOM.INV(1,(1-(Satokasvi!$H$15*(1+Y$41))),X116))</f>
        <v>2756.5700481681315</v>
      </c>
      <c r="BY116" s="5">
        <f ca="1">IF(Z$11="x",0,_xlfn.NORM.INV(Y116,Satokasvi!$H$8,Satokasvi!$I$8)*IF(Z$8="x",(1+Toimenpiteet!$C$7),1)*IF(Z$9="x",(1+Toimenpiteet!$C$34),1)*(1+Z$30)*_xlfn.BINOM.INV(1,(1-(Satokasvi!$H$15*(1+Z$41))),Y116))</f>
        <v>2636.2828298839927</v>
      </c>
      <c r="BZ116" s="5">
        <f ca="1">IF(AA$11="x",0,_xlfn.NORM.INV(Z116,Satokasvi!$H$8,Satokasvi!$I$8)*IF(AA$8="x",(1+Toimenpiteet!$C$7),1)*IF(AA$9="x",(1+Toimenpiteet!$C$34),1)*(1+AA$30)*_xlfn.BINOM.INV(1,(1-(Satokasvi!$H$15*(1+AA$41))),Z116))</f>
        <v>2829.3039701131206</v>
      </c>
      <c r="CB116" s="27">
        <f ca="1">_xlfn.NORM.INV(RAND(),Satokasvi!$H$13,Satokasvi!$I$13)</f>
        <v>159.41541649671549</v>
      </c>
      <c r="CC116" s="27">
        <f ca="1">_xlfn.NORM.INV(RAND(),Satokasvi!$H$13,Satokasvi!$I$13)</f>
        <v>197.35749274813892</v>
      </c>
      <c r="CD116" s="27">
        <f ca="1">_xlfn.NORM.INV(RAND(),Satokasvi!$H$13,Satokasvi!$I$13)</f>
        <v>243.60833988096664</v>
      </c>
      <c r="CE116" s="27">
        <f ca="1">_xlfn.NORM.INV(RAND(),Satokasvi!$H$13,Satokasvi!$I$13)</f>
        <v>188.51610560836838</v>
      </c>
      <c r="CF116" s="27">
        <f ca="1">_xlfn.NORM.INV(RAND(),Satokasvi!$H$13,Satokasvi!$I$13)</f>
        <v>258.47319589779744</v>
      </c>
      <c r="CG116" s="27">
        <f ca="1">_xlfn.NORM.INV(RAND(),Satokasvi!$H$13,Satokasvi!$I$13)</f>
        <v>255.09221041045384</v>
      </c>
      <c r="CH116" s="27">
        <f ca="1">_xlfn.NORM.INV(RAND(),Satokasvi!$H$13,Satokasvi!$I$13)</f>
        <v>261.36815357287645</v>
      </c>
      <c r="CI116" s="27">
        <f ca="1">_xlfn.NORM.INV(RAND(),Satokasvi!$H$13,Satokasvi!$I$13)</f>
        <v>249.20040152317654</v>
      </c>
      <c r="CJ116" s="27">
        <f ca="1">_xlfn.NORM.INV(RAND(),Satokasvi!$H$13,Satokasvi!$I$13)</f>
        <v>314.10268592388206</v>
      </c>
      <c r="CK116" s="27">
        <f ca="1">_xlfn.NORM.INV(RAND(),Satokasvi!$H$13,Satokasvi!$I$13)</f>
        <v>183.14887301114709</v>
      </c>
      <c r="CL116" s="27">
        <f ca="1">_xlfn.NORM.INV(RAND(),Satokasvi!$H$13,Satokasvi!$I$13)</f>
        <v>171.38373572327293</v>
      </c>
      <c r="CM116" s="27">
        <f ca="1">_xlfn.NORM.INV(RAND(),Satokasvi!$H$13,Satokasvi!$I$13)</f>
        <v>139.42647311715854</v>
      </c>
      <c r="CN116" s="27">
        <f ca="1">_xlfn.NORM.INV(RAND(),Satokasvi!$H$13,Satokasvi!$I$13)</f>
        <v>155.84734448193478</v>
      </c>
      <c r="CO116" s="27">
        <f ca="1">_xlfn.NORM.INV(RAND(),Satokasvi!$H$13,Satokasvi!$I$13)</f>
        <v>173.89321793950367</v>
      </c>
      <c r="CP116" s="27">
        <f ca="1">_xlfn.NORM.INV(RAND(),Satokasvi!$H$13,Satokasvi!$I$13)</f>
        <v>220.30657204203894</v>
      </c>
      <c r="CQ116" s="27">
        <f ca="1">_xlfn.NORM.INV(RAND(),Satokasvi!$H$13,Satokasvi!$I$13)</f>
        <v>194.37520029636062</v>
      </c>
      <c r="CR116" s="27">
        <f ca="1">_xlfn.NORM.INV(RAND(),Satokasvi!$H$13,Satokasvi!$I$13)</f>
        <v>182.00244214850517</v>
      </c>
      <c r="CS116" s="27">
        <f ca="1">_xlfn.NORM.INV(RAND(),Satokasvi!$H$13,Satokasvi!$I$13)</f>
        <v>172.89481085456302</v>
      </c>
      <c r="CT116" s="27">
        <f ca="1">_xlfn.NORM.INV(RAND(),Satokasvi!$H$13,Satokasvi!$I$13)</f>
        <v>183.7723285983715</v>
      </c>
      <c r="CU116" s="27">
        <f ca="1">_xlfn.NORM.INV(RAND(),Satokasvi!$H$13,Satokasvi!$I$13)</f>
        <v>158.35933706216997</v>
      </c>
      <c r="CV116" s="27">
        <f ca="1">_xlfn.NORM.INV(RAND(),Satokasvi!$H$13,Satokasvi!$I$13)</f>
        <v>119.7536285441728</v>
      </c>
      <c r="CW116" s="27">
        <f ca="1">_xlfn.NORM.INV(RAND(),Satokasvi!$H$13,Satokasvi!$I$13)</f>
        <v>201.55102168447516</v>
      </c>
      <c r="CX116" s="27">
        <f ca="1">_xlfn.NORM.INV(RAND(),Satokasvi!$H$13,Satokasvi!$I$13)</f>
        <v>109.36603647042914</v>
      </c>
      <c r="CY116" s="27">
        <f ca="1">_xlfn.NORM.INV(RAND(),Satokasvi!$H$13,Satokasvi!$I$13)</f>
        <v>244.55617090533357</v>
      </c>
      <c r="CZ116" s="27">
        <f ca="1">_xlfn.NORM.INV(RAND(),Satokasvi!$H$13,Satokasvi!$I$13)</f>
        <v>140.68223314198019</v>
      </c>
      <c r="DB116" s="29">
        <f ca="1">(AB116*(CB116/1000)+(Satokasvi!$E$28-Satokasvi!$E$7))/(1+$C$13)^DB$61</f>
        <v>193.58312473076498</v>
      </c>
      <c r="DC116" s="29">
        <f ca="1">(AC116*(CC116/1000)+(Satokasvi!$E$28-Satokasvi!$E$7))/(1+$C$13)^DC$61</f>
        <v>317.18257447519153</v>
      </c>
      <c r="DD116" s="29">
        <f ca="1">(AD116*(CD116/1000)+(Satokasvi!$E$28-Satokasvi!$E$7))/(1+$C$13)^DD$61</f>
        <v>534.93693778169768</v>
      </c>
      <c r="DE116" s="29">
        <f ca="1">(AE116*(CE116/1000)+(Satokasvi!$E$28-Satokasvi!$E$7))/(1+$C$13)^DE$61</f>
        <v>298.81778411564125</v>
      </c>
      <c r="DF116" s="29">
        <f ca="1">(AF116*(CF116/1000)+(Satokasvi!$E$28-Satokasvi!$E$7))/(1+$C$13)^DF$61</f>
        <v>-311.40177116268325</v>
      </c>
      <c r="DG116" s="29">
        <f ca="1">(AG116*(CG116/1000)+(Satokasvi!$E$28-Satokasvi!$E$7))/(1+$C$13)^DG$61</f>
        <v>514.62928140851955</v>
      </c>
      <c r="DH116" s="29">
        <f ca="1">(AH116*(CH116/1000)+(Satokasvi!$E$28-Satokasvi!$E$7))/(1+$C$13)^DH$61</f>
        <v>499.91337103212783</v>
      </c>
      <c r="DI116" s="29">
        <f ca="1">(AI116*(CI116/1000)+(Satokasvi!$E$28-Satokasvi!$E$7))/(1+$C$13)^DI$61</f>
        <v>400.43914819387055</v>
      </c>
      <c r="DJ116" s="29">
        <f ca="1">(AJ116*(CJ116/1000)+(Satokasvi!$E$28-Satokasvi!$E$7))/(1+$C$13)^DJ$61</f>
        <v>616.19698158545998</v>
      </c>
      <c r="DK116" s="29">
        <f ca="1">(AK116*(CK116/1000)+(Satokasvi!$E$28-Satokasvi!$E$7))/(1+$C$13)^DK$61</f>
        <v>228.01272951622209</v>
      </c>
      <c r="DL116" s="29">
        <f ca="1">(AL116*(CL116/1000)+(Satokasvi!$E$28-Satokasvi!$E$7))/(1+$C$13)^DL$61</f>
        <v>163.64011557233351</v>
      </c>
      <c r="DM116" s="29">
        <f ca="1">(AM116*(CM116/1000)+(Satokasvi!$E$28-Satokasvi!$E$7))/(1+$C$13)^DM$61</f>
        <v>98.746467277235283</v>
      </c>
      <c r="DN116" s="29">
        <f ca="1">(AN116*(CN116/1000)+(Satokasvi!$E$28-Satokasvi!$E$7))/(1+$C$13)^DN$61</f>
        <v>159.50736522432786</v>
      </c>
      <c r="DO116" s="29">
        <f ca="1">(AO116*(CO116/1000)+(Satokasvi!$E$28-Satokasvi!$E$7))/(1+$C$13)^DO$61</f>
        <v>175.91629955831979</v>
      </c>
      <c r="DP116" s="29">
        <f ca="1">(AP116*(CP116/1000)+(Satokasvi!$E$28-Satokasvi!$E$7))/(1+$C$13)^DP$61</f>
        <v>297.42195357251228</v>
      </c>
      <c r="DQ116" s="29">
        <f ca="1">(AQ116*(CQ116/1000)+(Satokasvi!$E$28-Satokasvi!$E$7))/(1+$C$13)^DQ$61</f>
        <v>-224.96326505846127</v>
      </c>
      <c r="DR116" s="29">
        <f ca="1">(AR116*(CR116/1000)+(Satokasvi!$E$28-Satokasvi!$E$7))/(1+$C$13)^DR$61</f>
        <v>156.65380135952893</v>
      </c>
      <c r="DS116" s="29">
        <f ca="1">(AS116*(CS116/1000)+(Satokasvi!$E$28-Satokasvi!$E$7))/(1+$C$13)^DS$61</f>
        <v>143.43965081913444</v>
      </c>
      <c r="DT116" s="29">
        <f ca="1">(AT116*(CT116/1000)+(Satokasvi!$E$28-Satokasvi!$E$7))/(1+$C$13)^DT$61</f>
        <v>182.33050644916736</v>
      </c>
      <c r="DU116" s="29">
        <f ca="1">(AU116*(CU116/1000)+(Satokasvi!$E$28-Satokasvi!$E$7))/(1+$C$13)^DU$61</f>
        <v>124.03793080288489</v>
      </c>
      <c r="DV116" s="29">
        <f ca="1">(AV116*(CV116/1000)+(Satokasvi!$E$28-Satokasvi!$E$7))/(1+$C$13)^DV$61</f>
        <v>31.180273475843375</v>
      </c>
      <c r="DW116" s="29">
        <f ca="1">(AW116*(CW116/1000)+(Satokasvi!$E$28-Satokasvi!$E$7))/(1+$C$13)^DW$61</f>
        <v>238.76043593320969</v>
      </c>
      <c r="DX116" s="29">
        <f ca="1">(AX116*(CX116/1000)+(Satokasvi!$E$28-Satokasvi!$E$7))/(1+$C$13)^DX$61</f>
        <v>22.06947206450516</v>
      </c>
      <c r="DY116" s="29">
        <f ca="1">(AY116*(CY116/1000)+(Satokasvi!$E$28-Satokasvi!$E$7))/(1+$C$13)^DY$61</f>
        <v>248.01463430422356</v>
      </c>
      <c r="DZ116" s="29">
        <f ca="1">(AZ116*(CZ116/1000)+(Satokasvi!$E$28-Satokasvi!$E$7))/(1+$C$13)^DZ$61</f>
        <v>82.687291252367203</v>
      </c>
      <c r="EB116" s="29">
        <f ca="1">IF(C$11="x",Toimenpiteet!$E$115,BB116*(CB116/1000)+(Satokasvi!$E$28-Satokasvi!$E$7)+IF(C$8="x",Toimenpiteet!$E$29,0)+IF(C$9="x",Toimenpiteet!$E$60,0)+IF(C$10="x",Toimenpiteet!$E$88,0))/(1+$C$13)^EB$61</f>
        <v>173.20933399751229</v>
      </c>
      <c r="EC116" s="29">
        <f ca="1">IF(D$11="x",Toimenpiteet!$E$115,BC116*(CC116/1000)+(Satokasvi!$E$28-Satokasvi!$E$7)+IF(D$8="x",Toimenpiteet!$E$29,0)+IF(D$9="x",Toimenpiteet!$E$60,0)+IF(D$10="x",Toimenpiteet!$E$88,0))/(1+$C$13)^EC$61</f>
        <v>265.18056838513934</v>
      </c>
      <c r="ED116" s="29">
        <f ca="1">IF(E$11="x",Toimenpiteet!$E$115,BD116*(CD116/1000)+(Satokasvi!$E$28-Satokasvi!$E$7)+IF(E$8="x",Toimenpiteet!$E$29,0)+IF(E$9="x",Toimenpiteet!$E$60,0)+IF(E$10="x",Toimenpiteet!$E$88,0))/(1+$C$13)^ED$61</f>
        <v>427.54081365665019</v>
      </c>
      <c r="EE116" s="29">
        <f ca="1">IF(F$11="x",Toimenpiteet!$E$115,BE116*(CE116/1000)+(Satokasvi!$E$28-Satokasvi!$E$7)+IF(F$8="x",Toimenpiteet!$E$29,0)+IF(F$9="x",Toimenpiteet!$E$60,0)+IF(F$10="x",Toimenpiteet!$E$88,0))/(1+$C$13)^EE$61</f>
        <v>256.08852186313243</v>
      </c>
      <c r="EF116" s="29">
        <f ca="1">IF(G$11="x",Toimenpiteet!$E$115,BF116*(CF116/1000)+(Satokasvi!$E$28-Satokasvi!$E$7)+IF(G$8="x",Toimenpiteet!$E$29,0)+IF(G$9="x",Toimenpiteet!$E$60,0)+IF(G$10="x",Toimenpiteet!$E$88,0))/(1+$C$13)^EF$61</f>
        <v>-196.58854196115098</v>
      </c>
      <c r="EG116" s="29">
        <f ca="1">IF(H$11="x",Toimenpiteet!$E$115,BG116*(CG116/1000)+(Satokasvi!$E$28-Satokasvi!$E$7)+IF(H$8="x",Toimenpiteet!$E$29,0)+IF(H$9="x",Toimenpiteet!$E$60,0)+IF(H$10="x",Toimenpiteet!$E$88,0))/(1+$C$13)^EG$61</f>
        <v>417.93674818454201</v>
      </c>
      <c r="EH116" s="29">
        <f ca="1">IF(I$11="x",Toimenpiteet!$E$115,BH116*(CH116/1000)+(Satokasvi!$E$28-Satokasvi!$E$7)+IF(I$8="x",Toimenpiteet!$E$29,0)+IF(I$9="x",Toimenpiteet!$E$60,0)+IF(I$10="x",Toimenpiteet!$E$88,0))/(1+$C$13)^EH$61</f>
        <v>405.9674903833486</v>
      </c>
      <c r="EI116" s="29">
        <f ca="1">IF(J$11="x",Toimenpiteet!$E$115,BI116*(CI116/1000)+(Satokasvi!$E$28-Satokasvi!$E$7)+IF(J$8="x",Toimenpiteet!$E$29,0)+IF(J$9="x",Toimenpiteet!$E$60,0)+IF(J$10="x",Toimenpiteet!$E$88,0))/(1+$C$13)^EI$61</f>
        <v>330.86555060320529</v>
      </c>
      <c r="EJ116" s="29">
        <f ca="1">IF(K$11="x",Toimenpiteet!$E$115,BJ116*(CJ116/1000)+(Satokasvi!$E$28-Satokasvi!$E$7)+IF(K$8="x",Toimenpiteet!$E$29,0)+IF(K$9="x",Toimenpiteet!$E$60,0)+IF(K$10="x",Toimenpiteet!$E$88,0))/(1+$C$13)^EJ$61</f>
        <v>490.70290074460422</v>
      </c>
      <c r="EK116" s="29">
        <f ca="1">IF(L$11="x",Toimenpiteet!$E$115,BK116*(CK116/1000)+(Satokasvi!$E$28-Satokasvi!$E$7)+IF(L$8="x",Toimenpiteet!$E$29,0)+IF(L$9="x",Toimenpiteet!$E$60,0)+IF(L$10="x",Toimenpiteet!$E$88,0))/(1+$C$13)^EK$61</f>
        <v>200.51014435308036</v>
      </c>
      <c r="EL116" s="29">
        <f ca="1">IF(M$11="x",Toimenpiteet!$E$115,BL116*(CL116/1000)+(Satokasvi!$E$28-Satokasvi!$E$7)+IF(M$8="x",Toimenpiteet!$E$29,0)+IF(M$9="x",Toimenpiteet!$E$60,0)+IF(M$10="x",Toimenpiteet!$E$88,0))/(1+$C$13)^EL$61</f>
        <v>151.64855423866953</v>
      </c>
      <c r="EM116" s="29">
        <f ca="1">IF(N$11="x",Toimenpiteet!$E$115,BM116*(CM116/1000)+(Satokasvi!$E$28-Satokasvi!$E$7)+IF(N$8="x",Toimenpiteet!$E$29,0)+IF(N$9="x",Toimenpiteet!$E$60,0)+IF(N$10="x",Toimenpiteet!$E$88,0))/(1+$C$13)^EM$61</f>
        <v>102.42464422486624</v>
      </c>
      <c r="EN116" s="29">
        <f ca="1">IF(O$11="x",Toimenpiteet!$E$115,BN116*(CN116/1000)+(Satokasvi!$E$28-Satokasvi!$E$7)+IF(O$8="x",Toimenpiteet!$E$29,0)+IF(O$9="x",Toimenpiteet!$E$60,0)+IF(O$10="x",Toimenpiteet!$E$88,0))/(1+$C$13)^EN$61</f>
        <v>146.86370100193665</v>
      </c>
      <c r="EO116" s="29">
        <f ca="1">IF(P$11="x",Toimenpiteet!$E$115,BO116*(CO116/1000)+(Satokasvi!$E$28-Satokasvi!$E$7)+IF(P$8="x",Toimenpiteet!$E$29,0)+IF(P$9="x",Toimenpiteet!$E$60,0)+IF(P$10="x",Toimenpiteet!$E$88,0))/(1+$C$13)^EO$61</f>
        <v>158.27613947626526</v>
      </c>
      <c r="EP116" s="29">
        <f ca="1">IF(Q$11="x",Toimenpiteet!$E$115,BP116*(CP116/1000)+(Satokasvi!$E$28-Satokasvi!$E$7)+IF(Q$8="x",Toimenpiteet!$E$29,0)+IF(Q$9="x",Toimenpiteet!$E$60,0)+IF(Q$10="x",Toimenpiteet!$E$88,0))/(1+$C$13)^EP$61</f>
        <v>248.0304058657365</v>
      </c>
      <c r="EQ116" s="29">
        <f ca="1">IF(R$11="x",Toimenpiteet!$E$115,BQ116*(CQ116/1000)+(Satokasvi!$E$28-Satokasvi!$E$7)+IF(R$8="x",Toimenpiteet!$E$29,0)+IF(R$9="x",Toimenpiteet!$E$60,0)+IF(R$10="x",Toimenpiteet!$E$88,0))/(1+$C$13)^EQ$61</f>
        <v>-142.01974544826405</v>
      </c>
      <c r="ER116" s="29">
        <f ca="1">IF(S$11="x",Toimenpiteet!$E$115,BR116*(CR116/1000)+(Satokasvi!$E$28-Satokasvi!$E$7)+IF(S$8="x",Toimenpiteet!$E$29,0)+IF(S$9="x",Toimenpiteet!$E$60,0)+IF(S$10="x",Toimenpiteet!$E$88,0))/(1+$C$13)^ER$61</f>
        <v>141.61499498020959</v>
      </c>
      <c r="ES116" s="29">
        <f ca="1">IF(T$11="x",Toimenpiteet!$E$115,BS116*(CS116/1000)+(Satokasvi!$E$28-Satokasvi!$E$7)+IF(T$8="x",Toimenpiteet!$E$29,0)+IF(T$9="x",Toimenpiteet!$E$60,0)+IF(T$10="x",Toimenpiteet!$E$88,0))/(1+$C$13)^ES$61</f>
        <v>131.04324935069923</v>
      </c>
      <c r="ET116" s="29">
        <f ca="1">IF(U$11="x",Toimenpiteet!$E$115,BT116*(CT116/1000)+(Satokasvi!$E$28-Satokasvi!$E$7)+IF(U$8="x",Toimenpiteet!$E$29,0)+IF(U$9="x",Toimenpiteet!$E$60,0)+IF(U$10="x",Toimenpiteet!$E$88,0))/(1+$C$13)^ET$61</f>
        <v>159.32125802755078</v>
      </c>
      <c r="EU116" s="29">
        <f ca="1">IF(V$11="x",Toimenpiteet!$E$115,BU116*(CU116/1000)+(Satokasvi!$E$28-Satokasvi!$E$7)+IF(V$8="x",Toimenpiteet!$E$29,0)+IF(V$9="x",Toimenpiteet!$E$60,0)+IF(V$10="x",Toimenpiteet!$E$88,0))/(1+$C$13)^EU$61</f>
        <v>115.19866275434019</v>
      </c>
      <c r="EV116" s="29">
        <f ca="1">IF(W$11="x",Toimenpiteet!$E$115,BV116*(CV116/1000)+(Satokasvi!$E$28-Satokasvi!$E$7)+IF(W$8="x",Toimenpiteet!$E$29,0)+IF(W$9="x",Toimenpiteet!$E$60,0)+IF(W$10="x",Toimenpiteet!$E$88,0))/(1+$C$13)^EV$61</f>
        <v>45.338060881606616</v>
      </c>
      <c r="EW116" s="29">
        <f ca="1">IF(X$11="x",Toimenpiteet!$E$115,BW116*(CW116/1000)+(Satokasvi!$E$28-Satokasvi!$E$7)+IF(X$8="x",Toimenpiteet!$E$29,0)+IF(X$9="x",Toimenpiteet!$E$60,0)+IF(X$10="x",Toimenpiteet!$E$88,0))/(1+$C$13)^EW$61</f>
        <v>199.38303519471734</v>
      </c>
      <c r="EX116" s="29">
        <f ca="1">IF(Y$11="x",Toimenpiteet!$E$115,BX116*(CX116/1000)+(Satokasvi!$E$28-Satokasvi!$E$7)+IF(Y$8="x",Toimenpiteet!$E$29,0)+IF(Y$9="x",Toimenpiteet!$E$60,0)+IF(Y$10="x",Toimenpiteet!$E$88,0))/(1+$C$13)^EX$61</f>
        <v>37.279916541002677</v>
      </c>
      <c r="EY116" s="29">
        <f ca="1">IF(Z$11="x",Toimenpiteet!$E$115,BY116*(CY116/1000)+(Satokasvi!$E$28-Satokasvi!$E$7)+IF(Z$8="x",Toimenpiteet!$E$29,0)+IF(Z$9="x",Toimenpiteet!$E$60,0)+IF(Z$10="x",Toimenpiteet!$E$88,0))/(1+$C$13)^EY$61</f>
        <v>205.04744330732623</v>
      </c>
      <c r="EZ116" s="29">
        <f ca="1">IF(AA$11="x",Toimenpiteet!$E$115,BZ116*(CZ116/1000)+(Satokasvi!$E$28-Satokasvi!$E$7)+IF(AA$8="x",Toimenpiteet!$E$29,0)+IF(AA$9="x",Toimenpiteet!$E$60,0)+IF(AA$10="x",Toimenpiteet!$E$88,0))/(1+$C$13)^EZ$61</f>
        <v>81.256373153709532</v>
      </c>
      <c r="FA116" s="29"/>
      <c r="FB116" s="29">
        <f t="shared" ca="1" si="48"/>
        <v>193.58312473076498</v>
      </c>
      <c r="FC116" s="29">
        <f t="shared" ca="1" si="49"/>
        <v>510.76569920595648</v>
      </c>
      <c r="FD116" s="29">
        <f t="shared" ca="1" si="50"/>
        <v>1045.7026369876542</v>
      </c>
      <c r="FE116" s="29">
        <f t="shared" ca="1" si="51"/>
        <v>1344.5204211032953</v>
      </c>
      <c r="FF116" s="29">
        <f t="shared" ca="1" si="52"/>
        <v>1033.1186499406122</v>
      </c>
      <c r="FG116" s="29">
        <f t="shared" ca="1" si="53"/>
        <v>1547.7479313491317</v>
      </c>
      <c r="FH116" s="29">
        <f t="shared" ca="1" si="54"/>
        <v>2047.6613023812595</v>
      </c>
      <c r="FI116" s="29">
        <f t="shared" ca="1" si="55"/>
        <v>2448.1004505751298</v>
      </c>
      <c r="FJ116" s="29">
        <f t="shared" ca="1" si="56"/>
        <v>3064.2974321605898</v>
      </c>
      <c r="FK116" s="29">
        <f t="shared" ca="1" si="57"/>
        <v>3292.3101616768117</v>
      </c>
      <c r="FL116" s="29">
        <f t="shared" ca="1" si="58"/>
        <v>3455.9502772491451</v>
      </c>
      <c r="FM116" s="29">
        <f t="shared" ca="1" si="59"/>
        <v>3554.6967445263804</v>
      </c>
      <c r="FN116" s="29">
        <f t="shared" ca="1" si="60"/>
        <v>3714.2041097507081</v>
      </c>
      <c r="FO116" s="29">
        <f t="shared" ca="1" si="61"/>
        <v>3890.1204093090278</v>
      </c>
      <c r="FP116" s="29">
        <f t="shared" ca="1" si="62"/>
        <v>4187.5423628815397</v>
      </c>
      <c r="FQ116" s="29">
        <f t="shared" ca="1" si="63"/>
        <v>3962.5790978230784</v>
      </c>
      <c r="FR116" s="29">
        <f t="shared" ca="1" si="64"/>
        <v>4119.2328991826071</v>
      </c>
      <c r="FS116" s="29">
        <f t="shared" ca="1" si="65"/>
        <v>4262.6725500017419</v>
      </c>
      <c r="FT116" s="29">
        <f t="shared" ca="1" si="66"/>
        <v>4445.0030564509088</v>
      </c>
      <c r="FU116" s="29">
        <f t="shared" ca="1" si="67"/>
        <v>4569.0409872537939</v>
      </c>
      <c r="FV116" s="29">
        <f t="shared" ca="1" si="68"/>
        <v>4600.2212607296369</v>
      </c>
      <c r="FW116" s="29">
        <f t="shared" ca="1" si="69"/>
        <v>4838.9816966628468</v>
      </c>
      <c r="FX116" s="29">
        <f t="shared" ca="1" si="70"/>
        <v>4861.051168727352</v>
      </c>
      <c r="FY116" s="29">
        <f t="shared" ca="1" si="71"/>
        <v>5109.0658030315753</v>
      </c>
      <c r="FZ116" s="29">
        <f t="shared" ca="1" si="72"/>
        <v>5191.7530942839421</v>
      </c>
      <c r="GA116" s="29"/>
      <c r="GB116" s="29">
        <f t="shared" ca="1" si="73"/>
        <v>173.20933399751229</v>
      </c>
      <c r="GC116" s="29">
        <f t="shared" ca="1" si="74"/>
        <v>438.3899023826516</v>
      </c>
      <c r="GD116" s="29">
        <f t="shared" ca="1" si="23"/>
        <v>865.93071603930184</v>
      </c>
      <c r="GE116" s="29">
        <f t="shared" ca="1" si="24"/>
        <v>1122.0192379024343</v>
      </c>
      <c r="GF116" s="29">
        <f t="shared" ca="1" si="25"/>
        <v>925.43069594128326</v>
      </c>
      <c r="GG116" s="29">
        <f t="shared" ca="1" si="26"/>
        <v>1343.3674441258254</v>
      </c>
      <c r="GH116" s="29">
        <f t="shared" ca="1" si="27"/>
        <v>1749.334934509174</v>
      </c>
      <c r="GI116" s="29">
        <f t="shared" ca="1" si="28"/>
        <v>2080.2004851123793</v>
      </c>
      <c r="GJ116" s="29">
        <f t="shared" ca="1" si="29"/>
        <v>2570.9033858569837</v>
      </c>
      <c r="GK116" s="29">
        <f t="shared" ca="1" si="30"/>
        <v>2771.413530210064</v>
      </c>
      <c r="GL116" s="29">
        <f t="shared" ca="1" si="31"/>
        <v>2923.0620844487335</v>
      </c>
      <c r="GM116" s="29">
        <f t="shared" ca="1" si="32"/>
        <v>3025.4867286735998</v>
      </c>
      <c r="GN116" s="29">
        <f t="shared" ca="1" si="33"/>
        <v>3172.3504296755364</v>
      </c>
      <c r="GO116" s="29">
        <f t="shared" ca="1" si="34"/>
        <v>3330.6265691518015</v>
      </c>
      <c r="GP116" s="29">
        <f t="shared" ca="1" si="35"/>
        <v>3578.6569750175381</v>
      </c>
      <c r="GQ116" s="29">
        <f t="shared" ca="1" si="36"/>
        <v>3436.637229569274</v>
      </c>
      <c r="GR116" s="29">
        <f t="shared" ca="1" si="37"/>
        <v>3578.2522245494838</v>
      </c>
      <c r="GS116" s="29">
        <f t="shared" ca="1" si="38"/>
        <v>3709.295473900183</v>
      </c>
      <c r="GT116" s="29">
        <f t="shared" ca="1" si="39"/>
        <v>3868.6167319277338</v>
      </c>
      <c r="GU116" s="29">
        <f t="shared" ca="1" si="40"/>
        <v>3983.8153946820739</v>
      </c>
      <c r="GV116" s="29">
        <f t="shared" ca="1" si="41"/>
        <v>4029.1534555636804</v>
      </c>
      <c r="GW116" s="29">
        <f t="shared" ca="1" si="42"/>
        <v>4228.536490758398</v>
      </c>
      <c r="GX116" s="29">
        <f t="shared" ca="1" si="43"/>
        <v>4265.8164072994005</v>
      </c>
      <c r="GY116" s="29">
        <f t="shared" ca="1" si="44"/>
        <v>4470.8638506067264</v>
      </c>
      <c r="GZ116" s="29">
        <f t="shared" ca="1" si="45"/>
        <v>4552.1202237604357</v>
      </c>
      <c r="HA116" s="29"/>
      <c r="HB116" s="29">
        <f t="shared" ca="1" si="76"/>
        <v>3292.3101616768117</v>
      </c>
      <c r="HC116" s="29">
        <f t="shared" ca="1" si="75"/>
        <v>2771.413530210064</v>
      </c>
      <c r="HD116" s="5"/>
      <c r="HE116" s="29">
        <f t="shared" si="90"/>
        <v>-0.16666666666666669</v>
      </c>
      <c r="HF116" s="29">
        <f>$HF$73</f>
        <v>3.333333333333334E-2</v>
      </c>
      <c r="HG116" s="14">
        <f>IF(C$11="x",0,Satokasvi!$H$6*(1+$HE116)*(1+_xlfn.XLOOKUP($HF116,$HF$67:$HF$76,HG$67:HG$76)))</f>
        <v>2926.3888888888891</v>
      </c>
      <c r="HH116" s="27">
        <f>IF(D$11="x",0,Satokasvi!$H$6*(1+$HE116)*(1+_xlfn.XLOOKUP($HF116,$HF$67:$HF$76,HH$67:HH$76)))</f>
        <v>2936.1111111111109</v>
      </c>
      <c r="HI116" s="27">
        <f>IF(E$11="x",0,Satokasvi!$H$6*(1+$HE116)*(1+_xlfn.XLOOKUP($HF116,$HF$67:$HF$76,HI$67:HI$76)))</f>
        <v>2945.833333333333</v>
      </c>
      <c r="HJ116" s="27">
        <f>IF(F$11="x",0,Satokasvi!$H$6*(1+$HE116)*(1+_xlfn.XLOOKUP($HF116,$HF$67:$HF$76,HJ$67:HJ$76)))</f>
        <v>2955.5555555555557</v>
      </c>
      <c r="HK116" s="27">
        <f>IF(G$11="x",0,Satokasvi!$H$6*(1+$HE116)*(1+_xlfn.XLOOKUP($HF116,$HF$67:$HF$76,HK$67:HK$76)))</f>
        <v>2965.2777777777774</v>
      </c>
      <c r="HL116" s="27">
        <f>IF(H$11="x",0,Satokasvi!$H$6*(1+$HE116)*(1+_xlfn.XLOOKUP($HF116,$HF$67:$HF$76,HL$67:HL$76)))</f>
        <v>2975</v>
      </c>
      <c r="HM116" s="27">
        <f>IF(I$11="x",0,Satokasvi!$H$6*(1+$HE116)*(1+_xlfn.XLOOKUP($HF116,$HF$67:$HF$76,HM$67:HM$76)))</f>
        <v>2984.7222222222222</v>
      </c>
      <c r="HN116" s="27">
        <f>IF(J$11="x",0,Satokasvi!$H$6*(1+$HE116)*(1+_xlfn.XLOOKUP($HF116,$HF$67:$HF$76,HN$67:HN$76)))</f>
        <v>2994.4444444444443</v>
      </c>
      <c r="HO116" s="27">
        <f>IF(K$11="x",0,Satokasvi!$H$6*(1+$HE116)*(1+_xlfn.XLOOKUP($HF116,$HF$67:$HF$76,HO$67:HO$76)))</f>
        <v>3004.1666666666665</v>
      </c>
      <c r="HP116" s="27">
        <f>IF(L$11="x",0,Satokasvi!$H$6*(1+$HE116)*(1+_xlfn.XLOOKUP($HF116,$HF$67:$HF$76,HP$67:HP$76)))</f>
        <v>3013.8888888888891</v>
      </c>
      <c r="HQ116" s="27">
        <f>IF(M$11="x",0,Satokasvi!$H$6*(1+$HE116)*(1+_xlfn.XLOOKUP($HF116,$HF$67:$HF$76,HQ$67:HQ$76)))</f>
        <v>3013.8888888888891</v>
      </c>
      <c r="HR116" s="27">
        <f>IF(N$11="x",0,Satokasvi!$H$6*(1+$HE116)*(1+_xlfn.XLOOKUP($HF116,$HF$67:$HF$76,HR$67:HR$76)))</f>
        <v>3013.8888888888891</v>
      </c>
      <c r="HS116" s="27">
        <f>IF(O$11="x",0,Satokasvi!$H$6*(1+$HE116)*(1+_xlfn.XLOOKUP($HF116,$HF$67:$HF$76,HS$67:HS$76)))</f>
        <v>3013.8888888888891</v>
      </c>
      <c r="HT116" s="27">
        <f>IF(P$11="x",0,Satokasvi!$H$6*(1+$HE116)*(1+_xlfn.XLOOKUP($HF116,$HF$67:$HF$76,HT$67:HT$76)))</f>
        <v>3013.8888888888891</v>
      </c>
      <c r="HU116" s="27">
        <f>IF(Q$11="x",0,Satokasvi!$H$6*(1+$HE116)*(1+_xlfn.XLOOKUP($HF116,$HF$67:$HF$76,HU$67:HU$76)))</f>
        <v>3013.8888888888891</v>
      </c>
      <c r="HV116" s="27">
        <f>IF(R$11="x",0,Satokasvi!$H$6*(1+$HE116)*(1+_xlfn.XLOOKUP($HF116,$HF$67:$HF$76,HV$67:HV$76)))</f>
        <v>3013.8888888888891</v>
      </c>
      <c r="HW116" s="27">
        <f>IF(S$11="x",0,Satokasvi!$H$6*(1+$HE116)*(1+_xlfn.XLOOKUP($HF116,$HF$67:$HF$76,HW$67:HW$76)))</f>
        <v>3013.8888888888891</v>
      </c>
      <c r="HX116" s="27">
        <f>IF(T$11="x",0,Satokasvi!$H$6*(1+$HE116)*(1+_xlfn.XLOOKUP($HF116,$HF$67:$HF$76,HX$67:HX$76)))</f>
        <v>3013.8888888888891</v>
      </c>
      <c r="HY116" s="27">
        <f>IF(U$11="x",0,Satokasvi!$H$6*(1+$HE116)*(1+_xlfn.XLOOKUP($HF116,$HF$67:$HF$76,HY$67:HY$76)))</f>
        <v>3013.8888888888891</v>
      </c>
      <c r="HZ116" s="27">
        <f>IF(V$11="x",0,Satokasvi!$H$6*(1+$HE116)*(1+_xlfn.XLOOKUP($HF116,$HF$67:$HF$76,HZ$67:HZ$76)))</f>
        <v>3013.8888888888891</v>
      </c>
      <c r="IA116" s="27">
        <f>IF(W$11="x",0,Satokasvi!$H$6*(1+$HE116)*(1+_xlfn.XLOOKUP($HF116,$HF$67:$HF$76,IA$67:IA$76)))</f>
        <v>3013.8888888888891</v>
      </c>
      <c r="IB116" s="27">
        <f>IF(X$11="x",0,Satokasvi!$H$6*(1+$HE116)*(1+_xlfn.XLOOKUP($HF116,$HF$67:$HF$76,IB$67:IB$76)))</f>
        <v>3013.8888888888891</v>
      </c>
      <c r="IC116" s="27">
        <f>IF(Y$11="x",0,Satokasvi!$H$6*(1+$HE116)*(1+_xlfn.XLOOKUP($HF116,$HF$67:$HF$76,IC$67:IC$76)))</f>
        <v>3013.8888888888891</v>
      </c>
      <c r="ID116" s="27">
        <f>IF(Z$11="x",0,Satokasvi!$H$6*(1+$HE116)*(1+_xlfn.XLOOKUP($HF116,$HF$67:$HF$76,ID$67:ID$76)))</f>
        <v>3013.8888888888891</v>
      </c>
      <c r="IE116" s="27">
        <f>IF(AA$11="x",0,Satokasvi!$H$6*(1+$HE116)*(1+_xlfn.XLOOKUP($HF116,$HF$67:$HF$76,IE$67:IE$76)))</f>
        <v>3013.8888888888891</v>
      </c>
    </row>
    <row r="117" spans="2:239">
      <c r="B117" s="11">
        <f t="shared" ca="1" si="89"/>
        <v>0.71642554477967402</v>
      </c>
      <c r="C117" s="11">
        <f t="shared" ca="1" si="89"/>
        <v>0.27217613358958981</v>
      </c>
      <c r="D117" s="11">
        <f t="shared" ca="1" si="89"/>
        <v>0.19124387996880055</v>
      </c>
      <c r="E117" s="11">
        <f t="shared" ca="1" si="89"/>
        <v>0.46858338092113705</v>
      </c>
      <c r="F117" s="11">
        <f t="shared" ca="1" si="89"/>
        <v>0.71894352072492762</v>
      </c>
      <c r="G117" s="11">
        <f t="shared" ca="1" si="89"/>
        <v>0.75588171991568054</v>
      </c>
      <c r="H117" s="11">
        <f t="shared" ca="1" si="89"/>
        <v>0.96749043076079011</v>
      </c>
      <c r="I117" s="11">
        <f t="shared" ca="1" si="89"/>
        <v>0.79601635562683748</v>
      </c>
      <c r="J117" s="11">
        <f t="shared" ca="1" si="89"/>
        <v>0.29359563267725386</v>
      </c>
      <c r="K117" s="11">
        <f t="shared" ca="1" si="89"/>
        <v>9.1634759875106053E-2</v>
      </c>
      <c r="L117" s="11">
        <f t="shared" ca="1" si="89"/>
        <v>0.60108416162031375</v>
      </c>
      <c r="M117" s="11">
        <f t="shared" ca="1" si="89"/>
        <v>0.35305617767052033</v>
      </c>
      <c r="N117" s="11">
        <f t="shared" ca="1" si="89"/>
        <v>0.14470220350309049</v>
      </c>
      <c r="O117" s="11">
        <f t="shared" ca="1" si="89"/>
        <v>0.66592995365383334</v>
      </c>
      <c r="P117" s="11">
        <f t="shared" ca="1" si="89"/>
        <v>0.1715866236907464</v>
      </c>
      <c r="Q117" s="11">
        <f t="shared" ca="1" si="89"/>
        <v>0.52103413222238637</v>
      </c>
      <c r="R117" s="11">
        <f t="shared" ca="1" si="88"/>
        <v>2.9516069001412792E-2</v>
      </c>
      <c r="S117" s="11">
        <f t="shared" ca="1" si="88"/>
        <v>0.1265428303433116</v>
      </c>
      <c r="T117" s="11">
        <f t="shared" ca="1" si="87"/>
        <v>0.36909389673096904</v>
      </c>
      <c r="U117" s="11">
        <f t="shared" ca="1" si="87"/>
        <v>0.33608712594665757</v>
      </c>
      <c r="V117" s="11">
        <f t="shared" ca="1" si="87"/>
        <v>0.89662822041519774</v>
      </c>
      <c r="W117" s="11">
        <f t="shared" ca="1" si="87"/>
        <v>0.25421161008992621</v>
      </c>
      <c r="X117" s="11">
        <f t="shared" ca="1" si="87"/>
        <v>0.63996997287121271</v>
      </c>
      <c r="Y117" s="11">
        <f t="shared" ca="1" si="87"/>
        <v>3.0221866729219005E-2</v>
      </c>
      <c r="Z117" s="11">
        <f t="shared" ca="1" si="87"/>
        <v>0.31474131205944589</v>
      </c>
      <c r="AB117" s="5">
        <f ca="1">_xlfn.NORM.INV(B117,Satokasvi!$H$8,Satokasvi!$I$8)*_xlfn.BINOM.INV(1,(1-Satokasvi!$H$15),B117)</f>
        <v>3643.0638684029627</v>
      </c>
      <c r="AC117" s="5">
        <f ca="1">_xlfn.NORM.INV(C117,Satokasvi!$H$8,Satokasvi!$I$8)*_xlfn.BINOM.INV(1,(1-Satokasvi!$H$15),C117)</f>
        <v>3348.4388223937658</v>
      </c>
      <c r="AD117" s="5">
        <f ca="1">_xlfn.NORM.INV(D117,Satokasvi!$H$8,Satokasvi!$I$8)*_xlfn.BINOM.INV(1,(1-Satokasvi!$H$15),D117)</f>
        <v>3281.6695768433669</v>
      </c>
      <c r="AE117" s="5">
        <f ca="1">_xlfn.NORM.INV(E117,Satokasvi!$H$8,Satokasvi!$I$8)*_xlfn.BINOM.INV(1,(1-Satokasvi!$H$15),E117)</f>
        <v>3480.2921605838296</v>
      </c>
      <c r="AF117" s="5">
        <f ca="1">_xlfn.NORM.INV(F117,Satokasvi!$H$8,Satokasvi!$I$8)*_xlfn.BINOM.INV(1,(1-Satokasvi!$H$15),F117)</f>
        <v>3644.9264770027971</v>
      </c>
      <c r="AG117" s="5">
        <f ca="1">_xlfn.NORM.INV(G117,Satokasvi!$H$8,Satokasvi!$I$8)*_xlfn.BINOM.INV(1,(1-Satokasvi!$H$15),G117)</f>
        <v>3673.2790786015926</v>
      </c>
      <c r="AH117" s="5">
        <f ca="1">_xlfn.NORM.INV(H117,Satokasvi!$H$8,Satokasvi!$I$8)*_xlfn.BINOM.INV(1,(1-Satokasvi!$H$15),H117)</f>
        <v>3961.2816261438675</v>
      </c>
      <c r="AI117" s="5">
        <f ca="1">_xlfn.NORM.INV(I117,Satokasvi!$H$8,Satokasvi!$I$8)*_xlfn.BINOM.INV(1,(1-Satokasvi!$H$15),I117)</f>
        <v>3706.8690136571863</v>
      </c>
      <c r="AJ117" s="5">
        <f ca="1">_xlfn.NORM.INV(J117,Satokasvi!$H$8,Satokasvi!$I$8)*_xlfn.BINOM.INV(1,(1-Satokasvi!$H$15),J117)</f>
        <v>3364.2723166122105</v>
      </c>
      <c r="AK117" s="5">
        <f ca="1">_xlfn.NORM.INV(K117,Satokasvi!$H$8,Satokasvi!$I$8)*_xlfn.BINOM.INV(1,(1-Satokasvi!$H$15),K117)</f>
        <v>3167.3111592684718</v>
      </c>
      <c r="AL117" s="5">
        <f ca="1">_xlfn.NORM.INV(L117,Satokasvi!$H$8,Satokasvi!$I$8)*_xlfn.BINOM.INV(1,(1-Satokasvi!$H$15),L117)</f>
        <v>3564.038580869254</v>
      </c>
      <c r="AM117" s="5">
        <f ca="1">_xlfn.NORM.INV(M117,Satokasvi!$H$8,Satokasvi!$I$8)*_xlfn.BINOM.INV(1,(1-Satokasvi!$H$15),M117)</f>
        <v>3405.7293949973073</v>
      </c>
      <c r="AN117" s="5">
        <f ca="1">_xlfn.NORM.INV(N117,Satokasvi!$H$8,Satokasvi!$I$8)*_xlfn.BINOM.INV(1,(1-Satokasvi!$H$15),N117)</f>
        <v>3235.1427273414911</v>
      </c>
      <c r="AO117" s="5">
        <f ca="1">_xlfn.NORM.INV(O117,Satokasvi!$H$8,Satokasvi!$I$8)*_xlfn.BINOM.INV(1,(1-Satokasvi!$H$15),O117)</f>
        <v>3607.1755042203977</v>
      </c>
      <c r="AP117" s="5">
        <f ca="1">_xlfn.NORM.INV(P117,Satokasvi!$H$8,Satokasvi!$I$8)*_xlfn.BINOM.INV(1,(1-Satokasvi!$H$15),P117)</f>
        <v>3263.0215050187599</v>
      </c>
      <c r="AQ117" s="5">
        <f ca="1">_xlfn.NORM.INV(Q117,Satokasvi!$H$8,Satokasvi!$I$8)*_xlfn.BINOM.INV(1,(1-Satokasvi!$H$15),Q117)</f>
        <v>3513.1873006517717</v>
      </c>
      <c r="AR117" s="5">
        <f ca="1">_xlfn.NORM.INV(R117,Satokasvi!$H$8,Satokasvi!$I$8)*_xlfn.BINOM.INV(1,(1-Satokasvi!$H$15),R117)</f>
        <v>0</v>
      </c>
      <c r="AS117" s="5">
        <f ca="1">_xlfn.NORM.INV(S117,Satokasvi!$H$8,Satokasvi!$I$8)*_xlfn.BINOM.INV(1,(1-Satokasvi!$H$15),S117)</f>
        <v>3214.2783402953191</v>
      </c>
      <c r="AT117" s="5">
        <f ca="1">_xlfn.NORM.INV(T117,Satokasvi!$H$8,Satokasvi!$I$8)*_xlfn.BINOM.INV(1,(1-Satokasvi!$H$15),T117)</f>
        <v>3416.436465111276</v>
      </c>
      <c r="AU117" s="5">
        <f ca="1">_xlfn.NORM.INV(U117,Satokasvi!$H$8,Satokasvi!$I$8)*_xlfn.BINOM.INV(1,(1-Satokasvi!$H$15),U117)</f>
        <v>3394.2085344541697</v>
      </c>
      <c r="AV117" s="5">
        <f ca="1">_xlfn.NORM.INV(V117,Satokasvi!$H$8,Satokasvi!$I$8)*_xlfn.BINOM.INV(1,(1-Satokasvi!$H$15),V117)</f>
        <v>3815.6426361145068</v>
      </c>
      <c r="AW117" s="5">
        <f ca="1">_xlfn.NORM.INV(W117,Satokasvi!$H$8,Satokasvi!$I$8)*_xlfn.BINOM.INV(1,(1-Satokasvi!$H$15),W117)</f>
        <v>3334.6762783907557</v>
      </c>
      <c r="AX117" s="5">
        <f ca="1">_xlfn.NORM.INV(X117,Satokasvi!$H$8,Satokasvi!$I$8)*_xlfn.BINOM.INV(1,(1-Satokasvi!$H$15),X117)</f>
        <v>3589.5946333046995</v>
      </c>
      <c r="AY117" s="5">
        <f ca="1">_xlfn.NORM.INV(Y117,Satokasvi!$H$8,Satokasvi!$I$8)*_xlfn.BINOM.INV(1,(1-Satokasvi!$H$15),Y117)</f>
        <v>0</v>
      </c>
      <c r="AZ117" s="5">
        <f ca="1">_xlfn.NORM.INV(Z117,Satokasvi!$H$8,Satokasvi!$I$8)*_xlfn.BINOM.INV(1,(1-Satokasvi!$H$15),Z117)</f>
        <v>3379.3862027993819</v>
      </c>
      <c r="BB117" s="5">
        <f ca="1">IF(C$11="x",0,_xlfn.NORM.INV(B117,Satokasvi!$H$8,Satokasvi!$I$8)*IF(C$8="x",(1+Toimenpiteet!$C$7),1)*IF(C$9="x",(1+Toimenpiteet!$C$34),1)*(1+C$30)*_xlfn.BINOM.INV(1,(1-(Satokasvi!$H$15*(1+C$41))),B117))</f>
        <v>2641.3670271468836</v>
      </c>
      <c r="BC117" s="5">
        <f ca="1">IF(D$11="x",0,_xlfn.NORM.INV(C117,Satokasvi!$H$8,Satokasvi!$I$8)*IF(D$8="x",(1+Toimenpiteet!$C$7),1)*IF(D$9="x",(1+Toimenpiteet!$C$34),1)*(1+D$30)*_xlfn.BINOM.INV(1,(1-(Satokasvi!$H$15*(1+D$41))),C117))</f>
        <v>2444.628215453241</v>
      </c>
      <c r="BD117" s="5">
        <f ca="1">IF(E$11="x",0,_xlfn.NORM.INV(D117,Satokasvi!$H$8,Satokasvi!$I$8)*IF(E$8="x",(1+Toimenpiteet!$C$7),1)*IF(E$9="x",(1+Toimenpiteet!$C$34),1)*(1+E$30)*_xlfn.BINOM.INV(1,(1-(Satokasvi!$H$15*(1+E$41))),D117))</f>
        <v>2412.4209393290957</v>
      </c>
      <c r="BE117" s="5">
        <f ca="1">IF(F$11="x",0,_xlfn.NORM.INV(E117,Satokasvi!$H$8,Satokasvi!$I$8)*IF(F$8="x",(1+Toimenpiteet!$C$7),1)*IF(F$9="x",(1+Toimenpiteet!$C$34),1)*(1+F$30)*_xlfn.BINOM.INV(1,(1-(Satokasvi!$H$15*(1+F$41))),E117))</f>
        <v>2575.973045577728</v>
      </c>
      <c r="BF117" s="5">
        <f ca="1">IF(G$11="x",0,_xlfn.NORM.INV(F117,Satokasvi!$H$8,Satokasvi!$I$8)*IF(G$8="x",(1+Toimenpiteet!$C$7),1)*IF(G$9="x",(1+Toimenpiteet!$C$34),1)*(1+G$30)*_xlfn.BINOM.INV(1,(1-(Satokasvi!$H$15*(1+G$41))),F117))</f>
        <v>2716.1992106624843</v>
      </c>
      <c r="BG117" s="5">
        <f ca="1">IF(H$11="x",0,_xlfn.NORM.INV(G117,Satokasvi!$H$8,Satokasvi!$I$8)*IF(H$8="x",(1+Toimenpiteet!$C$7),1)*IF(H$9="x",(1+Toimenpiteet!$C$34),1)*(1+H$30)*_xlfn.BINOM.INV(1,(1-(Satokasvi!$H$15*(1+H$41))),G117))</f>
        <v>2737.3275693739065</v>
      </c>
      <c r="BH117" s="5">
        <f ca="1">IF(I$11="x",0,_xlfn.NORM.INV(H117,Satokasvi!$H$8,Satokasvi!$I$8)*IF(I$8="x",(1+Toimenpiteet!$C$7),1)*IF(I$9="x",(1+Toimenpiteet!$C$34),1)*(1+I$30)*_xlfn.BINOM.INV(1,(1-(Satokasvi!$H$15*(1+I$41))),H117))</f>
        <v>2951.9470678024099</v>
      </c>
      <c r="BI117" s="5">
        <f ca="1">IF(J$11="x",0,_xlfn.NORM.INV(I117,Satokasvi!$H$8,Satokasvi!$I$8)*IF(J$8="x",(1+Toimenpiteet!$C$7),1)*IF(J$9="x",(1+Toimenpiteet!$C$34),1)*(1+J$30)*_xlfn.BINOM.INV(1,(1-(Satokasvi!$H$15*(1+J$41))),I117))</f>
        <v>2762.3587889773353</v>
      </c>
      <c r="BJ117" s="5">
        <f ca="1">IF(K$11="x",0,_xlfn.NORM.INV(J117,Satokasvi!$H$8,Satokasvi!$I$8)*IF(K$8="x",(1+Toimenpiteet!$C$7),1)*IF(K$9="x",(1+Toimenpiteet!$C$34),1)*(1+K$30)*_xlfn.BINOM.INV(1,(1-(Satokasvi!$H$15*(1+K$41))),J117))</f>
        <v>2507.0557303394194</v>
      </c>
      <c r="BK117" s="5">
        <f ca="1">IF(L$11="x",0,_xlfn.NORM.INV(K117,Satokasvi!$H$8,Satokasvi!$I$8)*IF(L$8="x",(1+Toimenpiteet!$C$7),1)*IF(L$9="x",(1+Toimenpiteet!$C$34),1)*(1+L$30)*_xlfn.BINOM.INV(1,(1-(Satokasvi!$H$15*(1+L$41))),K117))</f>
        <v>2360.2802758868652</v>
      </c>
      <c r="BL117" s="5">
        <f ca="1">IF(M$11="x",0,_xlfn.NORM.INV(L117,Satokasvi!$H$8,Satokasvi!$I$8)*IF(M$8="x",(1+Toimenpiteet!$C$7),1)*IF(M$9="x",(1+Toimenpiteet!$C$34),1)*(1+M$30)*_xlfn.BINOM.INV(1,(1-(Satokasvi!$H$15*(1+M$41))),L117))</f>
        <v>2655.9215504637682</v>
      </c>
      <c r="BM117" s="5">
        <f ca="1">IF(N$11="x",0,_xlfn.NORM.INV(M117,Satokasvi!$H$8,Satokasvi!$I$8)*IF(N$8="x",(1+Toimenpiteet!$C$7),1)*IF(N$9="x",(1+Toimenpiteet!$C$34),1)*(1+N$30)*_xlfn.BINOM.INV(1,(1-(Satokasvi!$H$15*(1+N$41))),M117))</f>
        <v>2537.9495451519933</v>
      </c>
      <c r="BN117" s="5">
        <f ca="1">IF(O$11="x",0,_xlfn.NORM.INV(N117,Satokasvi!$H$8,Satokasvi!$I$8)*IF(O$8="x",(1+Toimenpiteet!$C$7),1)*IF(O$9="x",(1+Toimenpiteet!$C$34),1)*(1+O$30)*_xlfn.BINOM.INV(1,(1-(Satokasvi!$H$15*(1+O$41))),N117))</f>
        <v>2410.8283604148792</v>
      </c>
      <c r="BO117" s="5">
        <f ca="1">IF(P$11="x",0,_xlfn.NORM.INV(O117,Satokasvi!$H$8,Satokasvi!$I$8)*IF(P$8="x",(1+Toimenpiteet!$C$7),1)*IF(P$9="x",(1+Toimenpiteet!$C$34),1)*(1+P$30)*_xlfn.BINOM.INV(1,(1-(Satokasvi!$H$15*(1+P$41))),O117))</f>
        <v>2688.0671857450402</v>
      </c>
      <c r="BP117" s="5">
        <f ca="1">IF(Q$11="x",0,_xlfn.NORM.INV(P117,Satokasvi!$H$8,Satokasvi!$I$8)*IF(Q$8="x",(1+Toimenpiteet!$C$7),1)*IF(Q$9="x",(1+Toimenpiteet!$C$34),1)*(1+Q$30)*_xlfn.BINOM.INV(1,(1-(Satokasvi!$H$15*(1+Q$41))),P117))</f>
        <v>2431.6036255399799</v>
      </c>
      <c r="BQ117" s="5">
        <f ca="1">IF(R$11="x",0,_xlfn.NORM.INV(Q117,Satokasvi!$H$8,Satokasvi!$I$8)*IF(R$8="x",(1+Toimenpiteet!$C$7),1)*IF(R$9="x",(1+Toimenpiteet!$C$34),1)*(1+R$30)*_xlfn.BINOM.INV(1,(1-(Satokasvi!$H$15*(1+R$41))),Q117))</f>
        <v>2618.0271764457002</v>
      </c>
      <c r="BR117" s="5">
        <f ca="1">IF(S$11="x",0,_xlfn.NORM.INV(R117,Satokasvi!$H$8,Satokasvi!$I$8)*IF(S$8="x",(1+Toimenpiteet!$C$7),1)*IF(S$9="x",(1+Toimenpiteet!$C$34),1)*(1+S$30)*_xlfn.BINOM.INV(1,(1-(Satokasvi!$H$15*(1+S$41))),R117))</f>
        <v>0</v>
      </c>
      <c r="BS117" s="5">
        <f ca="1">IF(T$11="x",0,_xlfn.NORM.INV(S117,Satokasvi!$H$8,Satokasvi!$I$8)*IF(T$8="x",(1+Toimenpiteet!$C$7),1)*IF(T$9="x",(1+Toimenpiteet!$C$34),1)*(1+T$30)*_xlfn.BINOM.INV(1,(1-(Satokasvi!$H$15*(1+T$41))),S117))</f>
        <v>2395.2802191880719</v>
      </c>
      <c r="BT117" s="5">
        <f ca="1">IF(U$11="x",0,_xlfn.NORM.INV(T117,Satokasvi!$H$8,Satokasvi!$I$8)*IF(U$8="x",(1+Toimenpiteet!$C$7),1)*IF(U$9="x",(1+Toimenpiteet!$C$34),1)*(1+U$30)*_xlfn.BINOM.INV(1,(1-(Satokasvi!$H$15*(1+U$41))),T117))</f>
        <v>2545.9284538009229</v>
      </c>
      <c r="BU117" s="5">
        <f ca="1">IF(V$11="x",0,_xlfn.NORM.INV(U117,Satokasvi!$H$8,Satokasvi!$I$8)*IF(V$8="x",(1+Toimenpiteet!$C$7),1)*IF(V$9="x",(1+Toimenpiteet!$C$34),1)*(1+V$30)*_xlfn.BINOM.INV(1,(1-(Satokasvi!$H$15*(1+V$41))),U117))</f>
        <v>2529.3641998752473</v>
      </c>
      <c r="BV117" s="5">
        <f ca="1">IF(W$11="x",0,_xlfn.NORM.INV(V117,Satokasvi!$H$8,Satokasvi!$I$8)*IF(W$8="x",(1+Toimenpiteet!$C$7),1)*IF(W$9="x",(1+Toimenpiteet!$C$34),1)*(1+W$30)*_xlfn.BINOM.INV(1,(1-(Satokasvi!$H$15*(1+W$41))),V117))</f>
        <v>2843.4168924325304</v>
      </c>
      <c r="BW117" s="5">
        <f ca="1">IF(X$11="x",0,_xlfn.NORM.INV(W117,Satokasvi!$H$8,Satokasvi!$I$8)*IF(X$8="x",(1+Toimenpiteet!$C$7),1)*IF(X$9="x",(1+Toimenpiteet!$C$34),1)*(1+X$30)*_xlfn.BINOM.INV(1,(1-(Satokasvi!$H$15*(1+X$41))),W117))</f>
        <v>2485.0007626567913</v>
      </c>
      <c r="BX117" s="5">
        <f ca="1">IF(Y$11="x",0,_xlfn.NORM.INV(X117,Satokasvi!$H$8,Satokasvi!$I$8)*IF(Y$8="x",(1+Toimenpiteet!$C$7),1)*IF(Y$9="x",(1+Toimenpiteet!$C$34),1)*(1+Y$30)*_xlfn.BINOM.INV(1,(1-(Satokasvi!$H$15*(1+Y$41))),X117))</f>
        <v>2674.9659207386621</v>
      </c>
      <c r="BY117" s="5">
        <f ca="1">IF(Z$11="x",0,_xlfn.NORM.INV(Y117,Satokasvi!$H$8,Satokasvi!$I$8)*IF(Z$8="x",(1+Toimenpiteet!$C$7),1)*IF(Z$9="x",(1+Toimenpiteet!$C$34),1)*(1+Z$30)*_xlfn.BINOM.INV(1,(1-(Satokasvi!$H$15*(1+Z$41))),Y117))</f>
        <v>0</v>
      </c>
      <c r="BZ117" s="5">
        <f ca="1">IF(AA$11="x",0,_xlfn.NORM.INV(Z117,Satokasvi!$H$8,Satokasvi!$I$8)*IF(AA$8="x",(1+Toimenpiteet!$C$7),1)*IF(AA$9="x",(1+Toimenpiteet!$C$34),1)*(1+AA$30)*_xlfn.BINOM.INV(1,(1-(Satokasvi!$H$15*(1+AA$41))),Z117))</f>
        <v>2518.3185983260992</v>
      </c>
      <c r="CB117" s="27">
        <f ca="1">_xlfn.NORM.INV(RAND(),Satokasvi!$H$13,Satokasvi!$I$13)</f>
        <v>243.77241794286778</v>
      </c>
      <c r="CC117" s="27">
        <f ca="1">_xlfn.NORM.INV(RAND(),Satokasvi!$H$13,Satokasvi!$I$13)</f>
        <v>252.16849001389139</v>
      </c>
      <c r="CD117" s="27">
        <f ca="1">_xlfn.NORM.INV(RAND(),Satokasvi!$H$13,Satokasvi!$I$13)</f>
        <v>173.97777316320088</v>
      </c>
      <c r="CE117" s="27">
        <f ca="1">_xlfn.NORM.INV(RAND(),Satokasvi!$H$13,Satokasvi!$I$13)</f>
        <v>240.25301554261824</v>
      </c>
      <c r="CF117" s="27">
        <f ca="1">_xlfn.NORM.INV(RAND(),Satokasvi!$H$13,Satokasvi!$I$13)</f>
        <v>159.64539988788738</v>
      </c>
      <c r="CG117" s="27">
        <f ca="1">_xlfn.NORM.INV(RAND(),Satokasvi!$H$13,Satokasvi!$I$13)</f>
        <v>275.46125345842552</v>
      </c>
      <c r="CH117" s="27">
        <f ca="1">_xlfn.NORM.INV(RAND(),Satokasvi!$H$13,Satokasvi!$I$13)</f>
        <v>180.00847087078722</v>
      </c>
      <c r="CI117" s="27">
        <f ca="1">_xlfn.NORM.INV(RAND(),Satokasvi!$H$13,Satokasvi!$I$13)</f>
        <v>252.60058420491754</v>
      </c>
      <c r="CJ117" s="27">
        <f ca="1">_xlfn.NORM.INV(RAND(),Satokasvi!$H$13,Satokasvi!$I$13)</f>
        <v>256.45030899351065</v>
      </c>
      <c r="CK117" s="27">
        <f ca="1">_xlfn.NORM.INV(RAND(),Satokasvi!$H$13,Satokasvi!$I$13)</f>
        <v>222.43036339606826</v>
      </c>
      <c r="CL117" s="27">
        <f ca="1">_xlfn.NORM.INV(RAND(),Satokasvi!$H$13,Satokasvi!$I$13)</f>
        <v>241.42360239916042</v>
      </c>
      <c r="CM117" s="27">
        <f ca="1">_xlfn.NORM.INV(RAND(),Satokasvi!$H$13,Satokasvi!$I$13)</f>
        <v>190.98465079091406</v>
      </c>
      <c r="CN117" s="27">
        <f ca="1">_xlfn.NORM.INV(RAND(),Satokasvi!$H$13,Satokasvi!$I$13)</f>
        <v>349.60796878525866</v>
      </c>
      <c r="CO117" s="27">
        <f ca="1">_xlfn.NORM.INV(RAND(),Satokasvi!$H$13,Satokasvi!$I$13)</f>
        <v>220.63289555606292</v>
      </c>
      <c r="CP117" s="27">
        <f ca="1">_xlfn.NORM.INV(RAND(),Satokasvi!$H$13,Satokasvi!$I$13)</f>
        <v>180.10387335276678</v>
      </c>
      <c r="CQ117" s="27">
        <f ca="1">_xlfn.NORM.INV(RAND(),Satokasvi!$H$13,Satokasvi!$I$13)</f>
        <v>298.50440941636009</v>
      </c>
      <c r="CR117" s="27">
        <f ca="1">_xlfn.NORM.INV(RAND(),Satokasvi!$H$13,Satokasvi!$I$13)</f>
        <v>177.24959438527918</v>
      </c>
      <c r="CS117" s="27">
        <f ca="1">_xlfn.NORM.INV(RAND(),Satokasvi!$H$13,Satokasvi!$I$13)</f>
        <v>153.73817518508042</v>
      </c>
      <c r="CT117" s="27">
        <f ca="1">_xlfn.NORM.INV(RAND(),Satokasvi!$H$13,Satokasvi!$I$13)</f>
        <v>227.78977424512723</v>
      </c>
      <c r="CU117" s="27">
        <f ca="1">_xlfn.NORM.INV(RAND(),Satokasvi!$H$13,Satokasvi!$I$13)</f>
        <v>153.76681357193294</v>
      </c>
      <c r="CV117" s="27">
        <f ca="1">_xlfn.NORM.INV(RAND(),Satokasvi!$H$13,Satokasvi!$I$13)</f>
        <v>211.18006825946168</v>
      </c>
      <c r="CW117" s="27">
        <f ca="1">_xlfn.NORM.INV(RAND(),Satokasvi!$H$13,Satokasvi!$I$13)</f>
        <v>124.13540898632436</v>
      </c>
      <c r="CX117" s="27">
        <f ca="1">_xlfn.NORM.INV(RAND(),Satokasvi!$H$13,Satokasvi!$I$13)</f>
        <v>202.0308558263294</v>
      </c>
      <c r="CY117" s="27">
        <f ca="1">_xlfn.NORM.INV(RAND(),Satokasvi!$H$13,Satokasvi!$I$13)</f>
        <v>262.95865180380025</v>
      </c>
      <c r="CZ117" s="27">
        <f ca="1">_xlfn.NORM.INV(RAND(),Satokasvi!$H$13,Satokasvi!$I$13)</f>
        <v>192.28426816556737</v>
      </c>
      <c r="DB117" s="29">
        <f ca="1">(AB117*(CB117/1000)+(Satokasvi!$E$28-Satokasvi!$E$7))/(1+$C$13)^DB$61</f>
        <v>511.72668730183273</v>
      </c>
      <c r="DC117" s="29">
        <f ca="1">(AC117*(CC117/1000)+(Satokasvi!$E$28-Satokasvi!$E$7))/(1+$C$13)^DC$61</f>
        <v>455.62330261752163</v>
      </c>
      <c r="DD117" s="29">
        <f ca="1">(AD117*(CD117/1000)+(Satokasvi!$E$28-Satokasvi!$E$7))/(1+$C$13)^DD$61</f>
        <v>192.12261181121426</v>
      </c>
      <c r="DE117" s="29">
        <f ca="1">(AE117*(CE117/1000)+(Satokasvi!$E$28-Satokasvi!$E$7))/(1+$C$13)^DE$61</f>
        <v>422.16523080756633</v>
      </c>
      <c r="DF117" s="29">
        <f ca="1">(AF117*(CF117/1000)+(Satokasvi!$E$28-Satokasvi!$E$7))/(1+$C$13)^DF$61</f>
        <v>190.54661005547172</v>
      </c>
      <c r="DG117" s="29">
        <f ca="1">(AG117*(CG117/1000)+(Satokasvi!$E$28-Satokasvi!$E$7))/(1+$C$13)^DG$61</f>
        <v>545.073328183493</v>
      </c>
      <c r="DH117" s="29">
        <f ca="1">(AH117*(CH117/1000)+(Satokasvi!$E$28-Satokasvi!$E$7))/(1+$C$13)^DH$61</f>
        <v>286.26045166760213</v>
      </c>
      <c r="DI117" s="29">
        <f ca="1">(AI117*(CI117/1000)+(Satokasvi!$E$28-Satokasvi!$E$7))/(1+$C$13)^DI$61</f>
        <v>454.19234861520187</v>
      </c>
      <c r="DJ117" s="29">
        <f ca="1">(AJ117*(CJ117/1000)+(Satokasvi!$E$28-Satokasvi!$E$7))/(1+$C$13)^DJ$61</f>
        <v>384.56390838821966</v>
      </c>
      <c r="DK117" s="29">
        <f ca="1">(AK117*(CK117/1000)+(Satokasvi!$E$28-Satokasvi!$E$7))/(1+$C$13)^DK$61</f>
        <v>255.60085242219563</v>
      </c>
      <c r="DL117" s="29">
        <f ca="1">(AL117*(CL117/1000)+(Satokasvi!$E$28-Satokasvi!$E$7))/(1+$C$13)^DL$61</f>
        <v>360.80827369269673</v>
      </c>
      <c r="DM117" s="29">
        <f ca="1">(AM117*(CM117/1000)+(Satokasvi!$E$28-Satokasvi!$E$7))/(1+$C$13)^DM$61</f>
        <v>203.0088227712329</v>
      </c>
      <c r="DN117" s="29">
        <f ca="1">(AN117*(CN117/1000)+(Satokasvi!$E$28-Satokasvi!$E$7))/(1+$C$13)^DN$61</f>
        <v>524.3541027236065</v>
      </c>
      <c r="DO117" s="29">
        <f ca="1">(AO117*(CO117/1000)+(Satokasvi!$E$28-Satokasvi!$E$7))/(1+$C$13)^DO$61</f>
        <v>287.49473114178556</v>
      </c>
      <c r="DP117" s="29">
        <f ca="1">(AP117*(CP117/1000)+(Satokasvi!$E$28-Satokasvi!$E$7))/(1+$C$13)^DP$61</f>
        <v>145.4990710793162</v>
      </c>
      <c r="DQ117" s="29">
        <f ca="1">(AQ117*(CQ117/1000)+(Satokasvi!$E$28-Satokasvi!$E$7))/(1+$C$13)^DQ$61</f>
        <v>428.55308833703629</v>
      </c>
      <c r="DR117" s="29">
        <f ca="1">(AR117*(CR117/1000)+(Satokasvi!$E$28-Satokasvi!$E$7))/(1+$C$13)^DR$61</f>
        <v>-218.41093694996241</v>
      </c>
      <c r="DS117" s="29">
        <f ca="1">(AS117*(CS117/1000)+(Satokasvi!$E$28-Satokasvi!$E$7))/(1+$C$13)^DS$61</f>
        <v>78.215872098343311</v>
      </c>
      <c r="DT117" s="29">
        <f ca="1">(AT117*(CT117/1000)+(Satokasvi!$E$28-Satokasvi!$E$7))/(1+$C$13)^DT$61</f>
        <v>237.94003469697336</v>
      </c>
      <c r="DU117" s="29">
        <f ca="1">(AU117*(CU117/1000)+(Satokasvi!$E$28-Satokasvi!$E$7))/(1+$C$13)^DU$61</f>
        <v>89.095636997757708</v>
      </c>
      <c r="DV117" s="29">
        <f ca="1">(AV117*(CV117/1000)+(Satokasvi!$E$28-Satokasvi!$E$7))/(1+$C$13)^DV$61</f>
        <v>239.09529120414595</v>
      </c>
      <c r="DW117" s="29">
        <f ca="1">(AW117*(CW117/1000)+(Satokasvi!$E$28-Satokasvi!$E$7))/(1+$C$13)^DW$61</f>
        <v>27.634940478767149</v>
      </c>
      <c r="DX117" s="29">
        <f ca="1">(AX117*(CX117/1000)+(Satokasvi!$E$28-Satokasvi!$E$7))/(1+$C$13)^DX$61</f>
        <v>184.54163209103115</v>
      </c>
      <c r="DY117" s="29">
        <f ca="1">(AY117*(CY117/1000)+(Satokasvi!$E$28-Satokasvi!$E$7))/(1+$C$13)^DY$61</f>
        <v>-177.58807881856291</v>
      </c>
      <c r="DZ117" s="29">
        <f ca="1">(AZ117*(CZ117/1000)+(Satokasvi!$E$28-Satokasvi!$E$7))/(1+$C$13)^DZ$61</f>
        <v>137.93382706149282</v>
      </c>
      <c r="EB117" s="29">
        <f ca="1">IF(C$11="x",Toimenpiteet!$E$115,BB117*(CB117/1000)+(Satokasvi!$E$28-Satokasvi!$E$7)+IF(C$8="x",Toimenpiteet!$E$29,0)+IF(C$9="x",Toimenpiteet!$E$60,0)+IF(C$10="x",Toimenpiteet!$E$88,0))/(1+$C$13)^EB$61</f>
        <v>403.87614260403916</v>
      </c>
      <c r="EC117" s="29">
        <f ca="1">IF(D$11="x",Toimenpiteet!$E$115,BC117*(CC117/1000)+(Satokasvi!$E$28-Satokasvi!$E$7)+IF(D$8="x",Toimenpiteet!$E$29,0)+IF(D$9="x",Toimenpiteet!$E$60,0)+IF(D$10="x",Toimenpiteet!$E$88,0))/(1+$C$13)^EC$61</f>
        <v>366.25337518729174</v>
      </c>
      <c r="ED117" s="29">
        <f ca="1">IF(E$11="x",Toimenpiteet!$E$115,BD117*(CD117/1000)+(Satokasvi!$E$28-Satokasvi!$E$7)+IF(E$8="x",Toimenpiteet!$E$29,0)+IF(E$9="x",Toimenpiteet!$E$60,0)+IF(E$10="x",Toimenpiteet!$E$88,0))/(1+$C$13)^ED$61</f>
        <v>175.53114634922846</v>
      </c>
      <c r="EE117" s="29">
        <f ca="1">IF(F$11="x",Toimenpiteet!$E$115,BE117*(CE117/1000)+(Satokasvi!$E$28-Satokasvi!$E$7)+IF(F$8="x",Toimenpiteet!$E$29,0)+IF(F$9="x",Toimenpiteet!$E$60,0)+IF(F$10="x",Toimenpiteet!$E$88,0))/(1+$C$13)^EE$61</f>
        <v>347.38536800662774</v>
      </c>
      <c r="EF117" s="29">
        <f ca="1">IF(G$11="x",Toimenpiteet!$E$115,BF117*(CF117/1000)+(Satokasvi!$E$28-Satokasvi!$E$7)+IF(G$8="x",Toimenpiteet!$E$29,0)+IF(G$9="x",Toimenpiteet!$E$60,0)+IF(G$10="x",Toimenpiteet!$E$88,0))/(1+$C$13)^EF$61</f>
        <v>177.46339172261807</v>
      </c>
      <c r="EG117" s="29">
        <f ca="1">IF(H$11="x",Toimenpiteet!$E$115,BG117*(CG117/1000)+(Satokasvi!$E$28-Satokasvi!$E$7)+IF(H$8="x",Toimenpiteet!$E$29,0)+IF(H$9="x",Toimenpiteet!$E$60,0)+IF(H$10="x",Toimenpiteet!$E$88,0))/(1+$C$13)^EG$61</f>
        <v>440.62365184125207</v>
      </c>
      <c r="EH117" s="29">
        <f ca="1">IF(I$11="x",Toimenpiteet!$E$115,BH117*(CH117/1000)+(Satokasvi!$E$28-Satokasvi!$E$7)+IF(I$8="x",Toimenpiteet!$E$29,0)+IF(I$9="x",Toimenpiteet!$E$60,0)+IF(I$10="x",Toimenpiteet!$E$88,0))/(1+$C$13)^EH$61</f>
        <v>246.75333487290405</v>
      </c>
      <c r="EI117" s="29">
        <f ca="1">IF(J$11="x",Toimenpiteet!$E$115,BI117*(CI117/1000)+(Satokasvi!$E$28-Satokasvi!$E$7)+IF(J$8="x",Toimenpiteet!$E$29,0)+IF(J$9="x",Toimenpiteet!$E$60,0)+IF(J$10="x",Toimenpiteet!$E$88,0))/(1+$C$13)^EI$61</f>
        <v>370.92243555718147</v>
      </c>
      <c r="EJ117" s="29">
        <f ca="1">IF(K$11="x",Toimenpiteet!$E$115,BJ117*(CJ117/1000)+(Satokasvi!$E$28-Satokasvi!$E$7)+IF(K$8="x",Toimenpiteet!$E$29,0)+IF(K$9="x",Toimenpiteet!$E$60,0)+IF(K$10="x",Toimenpiteet!$E$88,0))/(1+$C$13)^EJ$61</f>
        <v>318.08993459802065</v>
      </c>
      <c r="EK117" s="29">
        <f ca="1">IF(L$11="x",Toimenpiteet!$E$115,BK117*(CK117/1000)+(Satokasvi!$E$28-Satokasvi!$E$7)+IF(L$8="x",Toimenpiteet!$E$29,0)+IF(L$9="x",Toimenpiteet!$E$60,0)+IF(L$10="x",Toimenpiteet!$E$88,0))/(1+$C$13)^EK$61</f>
        <v>221.06881354261182</v>
      </c>
      <c r="EL117" s="29">
        <f ca="1">IF(M$11="x",Toimenpiteet!$E$115,BL117*(CL117/1000)+(Satokasvi!$E$28-Satokasvi!$E$7)+IF(M$8="x",Toimenpiteet!$E$29,0)+IF(M$9="x",Toimenpiteet!$E$60,0)+IF(M$10="x",Toimenpiteet!$E$88,0))/(1+$C$13)^EL$61</f>
        <v>298.57826566996425</v>
      </c>
      <c r="EM117" s="29">
        <f ca="1">IF(N$11="x",Toimenpiteet!$E$115,BM117*(CM117/1000)+(Satokasvi!$E$28-Satokasvi!$E$7)+IF(N$8="x",Toimenpiteet!$E$29,0)+IF(N$9="x",Toimenpiteet!$E$60,0)+IF(N$10="x",Toimenpiteet!$E$88,0))/(1+$C$13)^EM$61</f>
        <v>180.12095153899324</v>
      </c>
      <c r="EN117" s="29">
        <f ca="1">IF(O$11="x",Toimenpiteet!$E$115,BN117*(CN117/1000)+(Satokasvi!$E$28-Satokasvi!$E$7)+IF(O$8="x",Toimenpiteet!$E$29,0)+IF(O$9="x",Toimenpiteet!$E$60,0)+IF(O$10="x",Toimenpiteet!$E$88,0))/(1+$C$13)^EN$61</f>
        <v>418.74748978639906</v>
      </c>
      <c r="EO117" s="29">
        <f ca="1">IF(P$11="x",Toimenpiteet!$E$115,BO117*(CO117/1000)+(Satokasvi!$E$28-Satokasvi!$E$7)+IF(P$8="x",Toimenpiteet!$E$29,0)+IF(P$9="x",Toimenpiteet!$E$60,0)+IF(P$10="x",Toimenpiteet!$E$88,0))/(1+$C$13)^EO$61</f>
        <v>241.42438669226391</v>
      </c>
      <c r="EP117" s="29">
        <f ca="1">IF(Q$11="x",Toimenpiteet!$E$115,BP117*(CP117/1000)+(Satokasvi!$E$28-Satokasvi!$E$7)+IF(Q$8="x",Toimenpiteet!$E$29,0)+IF(Q$9="x",Toimenpiteet!$E$60,0)+IF(Q$10="x",Toimenpiteet!$E$88,0))/(1+$C$13)^EP$61</f>
        <v>134.81747383180672</v>
      </c>
      <c r="EQ117" s="29">
        <f ca="1">IF(R$11="x",Toimenpiteet!$E$115,BQ117*(CQ117/1000)+(Satokasvi!$E$28-Satokasvi!$E$7)+IF(R$8="x",Toimenpiteet!$E$29,0)+IF(R$9="x",Toimenpiteet!$E$60,0)+IF(R$10="x",Toimenpiteet!$E$88,0))/(1+$C$13)^EQ$61</f>
        <v>344.9806411020607</v>
      </c>
      <c r="ER117" s="29">
        <f ca="1">IF(S$11="x",Toimenpiteet!$E$115,BR117*(CR117/1000)+(Satokasvi!$E$28-Satokasvi!$E$7)+IF(S$8="x",Toimenpiteet!$E$29,0)+IF(S$9="x",Toimenpiteet!$E$60,0)+IF(S$10="x",Toimenpiteet!$E$88,0))/(1+$C$13)^ER$61</f>
        <v>-137.88324800802334</v>
      </c>
      <c r="ES117" s="29">
        <f ca="1">IF(T$11="x",Toimenpiteet!$E$115,BS117*(CS117/1000)+(Satokasvi!$E$28-Satokasvi!$E$7)+IF(T$8="x",Toimenpiteet!$E$29,0)+IF(T$9="x",Toimenpiteet!$E$60,0)+IF(T$10="x",Toimenpiteet!$E$88,0))/(1+$C$13)^ES$61</f>
        <v>82.438489447965651</v>
      </c>
      <c r="ET117" s="29">
        <f ca="1">IF(U$11="x",Toimenpiteet!$E$115,BT117*(CT117/1000)+(Satokasvi!$E$28-Satokasvi!$E$7)+IF(U$8="x",Toimenpiteet!$E$29,0)+IF(U$9="x",Toimenpiteet!$E$60,0)+IF(U$10="x",Toimenpiteet!$E$88,0))/(1+$C$13)^ET$61</f>
        <v>200.76147847781584</v>
      </c>
      <c r="EU117" s="29">
        <f ca="1">IF(V$11="x",Toimenpiteet!$E$115,BU117*(CU117/1000)+(Satokasvi!$E$28-Satokasvi!$E$7)+IF(V$8="x",Toimenpiteet!$E$29,0)+IF(V$9="x",Toimenpiteet!$E$60,0)+IF(V$10="x",Toimenpiteet!$E$88,0))/(1+$C$13)^EU$61</f>
        <v>89.15966541075943</v>
      </c>
      <c r="EV117" s="29">
        <f ca="1">IF(W$11="x",Toimenpiteet!$E$115,BV117*(CV117/1000)+(Satokasvi!$E$28-Satokasvi!$E$7)+IF(W$8="x",Toimenpiteet!$E$29,0)+IF(W$9="x",Toimenpiteet!$E$60,0)+IF(W$10="x",Toimenpiteet!$E$88,0))/(1+$C$13)^EV$61</f>
        <v>200.27633209273773</v>
      </c>
      <c r="EW117" s="29">
        <f ca="1">IF(X$11="x",Toimenpiteet!$E$115,BW117*(CW117/1000)+(Satokasvi!$E$28-Satokasvi!$E$7)+IF(X$8="x",Toimenpiteet!$E$29,0)+IF(X$9="x",Toimenpiteet!$E$60,0)+IF(X$10="x",Toimenpiteet!$E$88,0))/(1+$C$13)^EW$61</f>
        <v>42.052315982066737</v>
      </c>
      <c r="EX117" s="29">
        <f ca="1">IF(Y$11="x",Toimenpiteet!$E$115,BX117*(CX117/1000)+(Satokasvi!$E$28-Satokasvi!$E$7)+IF(Y$8="x",Toimenpiteet!$E$29,0)+IF(Y$9="x",Toimenpiteet!$E$60,0)+IF(Y$10="x",Toimenpiteet!$E$88,0))/(1+$C$13)^EX$61</f>
        <v>158.35417019276989</v>
      </c>
      <c r="EY117" s="29">
        <f ca="1">IF(Z$11="x",Toimenpiteet!$E$115,BY117*(CY117/1000)+(Satokasvi!$E$28-Satokasvi!$E$7)+IF(Z$8="x",Toimenpiteet!$E$29,0)+IF(Z$9="x",Toimenpiteet!$E$60,0)+IF(Z$10="x",Toimenpiteet!$E$88,0))/(1+$C$13)^EY$61</f>
        <v>-112.11169851177419</v>
      </c>
      <c r="EZ117" s="29">
        <f ca="1">IF(AA$11="x",Toimenpiteet!$E$115,BZ117*(CZ117/1000)+(Satokasvi!$E$28-Satokasvi!$E$7)+IF(AA$8="x",Toimenpiteet!$E$29,0)+IF(AA$9="x",Toimenpiteet!$E$60,0)+IF(AA$10="x",Toimenpiteet!$E$88,0))/(1+$C$13)^EZ$61</f>
        <v>122.42609163866993</v>
      </c>
      <c r="FA117" s="29"/>
      <c r="FB117" s="29">
        <f t="shared" ca="1" si="48"/>
        <v>511.72668730183273</v>
      </c>
      <c r="FC117" s="29">
        <f t="shared" ca="1" si="49"/>
        <v>967.34998991935436</v>
      </c>
      <c r="FD117" s="29">
        <f t="shared" ca="1" si="50"/>
        <v>1159.4726017305686</v>
      </c>
      <c r="FE117" s="29">
        <f t="shared" ca="1" si="51"/>
        <v>1581.6378325381349</v>
      </c>
      <c r="FF117" s="29">
        <f t="shared" ca="1" si="52"/>
        <v>1772.1844425936067</v>
      </c>
      <c r="FG117" s="29">
        <f t="shared" ca="1" si="53"/>
        <v>2317.2577707770997</v>
      </c>
      <c r="FH117" s="29">
        <f t="shared" ca="1" si="54"/>
        <v>2603.5182224447017</v>
      </c>
      <c r="FI117" s="29">
        <f t="shared" ca="1" si="55"/>
        <v>3057.7105710599035</v>
      </c>
      <c r="FJ117" s="29">
        <f t="shared" ca="1" si="56"/>
        <v>3442.2744794481232</v>
      </c>
      <c r="FK117" s="29">
        <f t="shared" ca="1" si="57"/>
        <v>3697.8753318703189</v>
      </c>
      <c r="FL117" s="29">
        <f t="shared" ca="1" si="58"/>
        <v>4058.6836055630156</v>
      </c>
      <c r="FM117" s="29">
        <f t="shared" ca="1" si="59"/>
        <v>4261.6924283342487</v>
      </c>
      <c r="FN117" s="29">
        <f t="shared" ca="1" si="60"/>
        <v>4786.0465310578547</v>
      </c>
      <c r="FO117" s="29">
        <f t="shared" ca="1" si="61"/>
        <v>5073.5412621996402</v>
      </c>
      <c r="FP117" s="29">
        <f t="shared" ca="1" si="62"/>
        <v>5219.0403332789565</v>
      </c>
      <c r="FQ117" s="29">
        <f t="shared" ca="1" si="63"/>
        <v>5647.5934216159931</v>
      </c>
      <c r="FR117" s="29">
        <f t="shared" ca="1" si="64"/>
        <v>5429.1824846660311</v>
      </c>
      <c r="FS117" s="29">
        <f t="shared" ca="1" si="65"/>
        <v>5507.3983567643745</v>
      </c>
      <c r="FT117" s="29">
        <f t="shared" ca="1" si="66"/>
        <v>5745.3383914613478</v>
      </c>
      <c r="FU117" s="29">
        <f t="shared" ca="1" si="67"/>
        <v>5834.4340284591053</v>
      </c>
      <c r="FV117" s="29">
        <f t="shared" ca="1" si="68"/>
        <v>6073.529319663251</v>
      </c>
      <c r="FW117" s="29">
        <f t="shared" ca="1" si="69"/>
        <v>6101.1642601420181</v>
      </c>
      <c r="FX117" s="29">
        <f t="shared" ca="1" si="70"/>
        <v>6285.7058922330489</v>
      </c>
      <c r="FY117" s="29">
        <f t="shared" ca="1" si="71"/>
        <v>6108.1178134144857</v>
      </c>
      <c r="FZ117" s="29">
        <f t="shared" ca="1" si="72"/>
        <v>6246.0516404759783</v>
      </c>
      <c r="GA117" s="29"/>
      <c r="GB117" s="29">
        <f t="shared" ca="1" si="73"/>
        <v>403.87614260403916</v>
      </c>
      <c r="GC117" s="29">
        <f t="shared" ca="1" si="74"/>
        <v>770.12951779133095</v>
      </c>
      <c r="GD117" s="29">
        <f t="shared" ca="1" si="23"/>
        <v>945.66066414055945</v>
      </c>
      <c r="GE117" s="29">
        <f t="shared" ca="1" si="24"/>
        <v>1293.0460321471871</v>
      </c>
      <c r="GF117" s="29">
        <f t="shared" ca="1" si="25"/>
        <v>1470.5094238698052</v>
      </c>
      <c r="GG117" s="29">
        <f t="shared" ca="1" si="26"/>
        <v>1911.1330757110572</v>
      </c>
      <c r="GH117" s="29">
        <f t="shared" ca="1" si="27"/>
        <v>2157.8864105839612</v>
      </c>
      <c r="GI117" s="29">
        <f t="shared" ca="1" si="28"/>
        <v>2528.8088461411426</v>
      </c>
      <c r="GJ117" s="29">
        <f t="shared" ca="1" si="29"/>
        <v>2846.8987807391632</v>
      </c>
      <c r="GK117" s="29">
        <f t="shared" ca="1" si="30"/>
        <v>3067.9675942817748</v>
      </c>
      <c r="GL117" s="29">
        <f t="shared" ca="1" si="31"/>
        <v>3366.5458599517392</v>
      </c>
      <c r="GM117" s="29">
        <f t="shared" ca="1" si="32"/>
        <v>3546.6668114907325</v>
      </c>
      <c r="GN117" s="29">
        <f t="shared" ca="1" si="33"/>
        <v>3965.4143012771315</v>
      </c>
      <c r="GO117" s="29">
        <f t="shared" ca="1" si="34"/>
        <v>4206.8386879693953</v>
      </c>
      <c r="GP117" s="29">
        <f t="shared" ca="1" si="35"/>
        <v>4341.656161801202</v>
      </c>
      <c r="GQ117" s="29">
        <f t="shared" ca="1" si="36"/>
        <v>4686.6368029032628</v>
      </c>
      <c r="GR117" s="29">
        <f t="shared" ca="1" si="37"/>
        <v>4548.7535548952392</v>
      </c>
      <c r="GS117" s="29">
        <f t="shared" ca="1" si="38"/>
        <v>4631.1920443432045</v>
      </c>
      <c r="GT117" s="29">
        <f t="shared" ca="1" si="39"/>
        <v>4831.9535228210207</v>
      </c>
      <c r="GU117" s="29">
        <f t="shared" ca="1" si="40"/>
        <v>4921.1131882317804</v>
      </c>
      <c r="GV117" s="29">
        <f t="shared" ca="1" si="41"/>
        <v>5121.3895203245183</v>
      </c>
      <c r="GW117" s="29">
        <f t="shared" ca="1" si="42"/>
        <v>5163.4418363065852</v>
      </c>
      <c r="GX117" s="29">
        <f t="shared" ca="1" si="43"/>
        <v>5321.7960064993549</v>
      </c>
      <c r="GY117" s="29">
        <f t="shared" ca="1" si="44"/>
        <v>5209.6843079875807</v>
      </c>
      <c r="GZ117" s="29">
        <f t="shared" ca="1" si="45"/>
        <v>5332.1103996262509</v>
      </c>
      <c r="HA117" s="29"/>
      <c r="HB117" s="29">
        <f t="shared" ca="1" si="76"/>
        <v>3697.8753318703189</v>
      </c>
      <c r="HC117" s="29">
        <f t="shared" ca="1" si="75"/>
        <v>3067.9675942817748</v>
      </c>
      <c r="HD117" s="5"/>
      <c r="HE117" s="29">
        <f t="shared" si="90"/>
        <v>-0.16666666666666669</v>
      </c>
      <c r="HF117" s="29">
        <f>$HF$74</f>
        <v>5.5555555555555566E-2</v>
      </c>
      <c r="HG117" s="14">
        <f>IF(C$11="x",0,Satokasvi!$H$6*(1+$HE117)*(1+_xlfn.XLOOKUP($HF117,$HF$67:$HF$76,HG$67:HG$76)))</f>
        <v>2932.87037037037</v>
      </c>
      <c r="HH117" s="27">
        <f>IF(D$11="x",0,Satokasvi!$H$6*(1+$HE117)*(1+_xlfn.XLOOKUP($HF117,$HF$67:$HF$76,HH$67:HH$76)))</f>
        <v>2949.0740740740739</v>
      </c>
      <c r="HI117" s="27">
        <f>IF(E$11="x",0,Satokasvi!$H$6*(1+$HE117)*(1+_xlfn.XLOOKUP($HF117,$HF$67:$HF$76,HI$67:HI$76)))</f>
        <v>2965.2777777777774</v>
      </c>
      <c r="HJ117" s="27">
        <f>IF(F$11="x",0,Satokasvi!$H$6*(1+$HE117)*(1+_xlfn.XLOOKUP($HF117,$HF$67:$HF$76,HJ$67:HJ$76)))</f>
        <v>2981.4814814814813</v>
      </c>
      <c r="HK117" s="27">
        <f>IF(G$11="x",0,Satokasvi!$H$6*(1+$HE117)*(1+_xlfn.XLOOKUP($HF117,$HF$67:$HF$76,HK$67:HK$76)))</f>
        <v>2997.6851851851848</v>
      </c>
      <c r="HL117" s="27">
        <f>IF(H$11="x",0,Satokasvi!$H$6*(1+$HE117)*(1+_xlfn.XLOOKUP($HF117,$HF$67:$HF$76,HL$67:HL$76)))</f>
        <v>3013.8888888888891</v>
      </c>
      <c r="HM117" s="27">
        <f>IF(I$11="x",0,Satokasvi!$H$6*(1+$HE117)*(1+_xlfn.XLOOKUP($HF117,$HF$67:$HF$76,HM$67:HM$76)))</f>
        <v>3030.0925925925926</v>
      </c>
      <c r="HN117" s="27">
        <f>IF(J$11="x",0,Satokasvi!$H$6*(1+$HE117)*(1+_xlfn.XLOOKUP($HF117,$HF$67:$HF$76,HN$67:HN$76)))</f>
        <v>3046.2962962962965</v>
      </c>
      <c r="HO117" s="27">
        <f>IF(K$11="x",0,Satokasvi!$H$6*(1+$HE117)*(1+_xlfn.XLOOKUP($HF117,$HF$67:$HF$76,HO$67:HO$76)))</f>
        <v>3062.5</v>
      </c>
      <c r="HP117" s="27">
        <f>IF(L$11="x",0,Satokasvi!$H$6*(1+$HE117)*(1+_xlfn.XLOOKUP($HF117,$HF$67:$HF$76,HP$67:HP$76)))</f>
        <v>3078.7037037037035</v>
      </c>
      <c r="HQ117" s="27">
        <f>IF(M$11="x",0,Satokasvi!$H$6*(1+$HE117)*(1+_xlfn.XLOOKUP($HF117,$HF$67:$HF$76,HQ$67:HQ$76)))</f>
        <v>3078.7037037037035</v>
      </c>
      <c r="HR117" s="27">
        <f>IF(N$11="x",0,Satokasvi!$H$6*(1+$HE117)*(1+_xlfn.XLOOKUP($HF117,$HF$67:$HF$76,HR$67:HR$76)))</f>
        <v>3078.7037037037035</v>
      </c>
      <c r="HS117" s="27">
        <f>IF(O$11="x",0,Satokasvi!$H$6*(1+$HE117)*(1+_xlfn.XLOOKUP($HF117,$HF$67:$HF$76,HS$67:HS$76)))</f>
        <v>3078.7037037037035</v>
      </c>
      <c r="HT117" s="27">
        <f>IF(P$11="x",0,Satokasvi!$H$6*(1+$HE117)*(1+_xlfn.XLOOKUP($HF117,$HF$67:$HF$76,HT$67:HT$76)))</f>
        <v>3078.7037037037035</v>
      </c>
      <c r="HU117" s="27">
        <f>IF(Q$11="x",0,Satokasvi!$H$6*(1+$HE117)*(1+_xlfn.XLOOKUP($HF117,$HF$67:$HF$76,HU$67:HU$76)))</f>
        <v>3078.7037037037035</v>
      </c>
      <c r="HV117" s="27">
        <f>IF(R$11="x",0,Satokasvi!$H$6*(1+$HE117)*(1+_xlfn.XLOOKUP($HF117,$HF$67:$HF$76,HV$67:HV$76)))</f>
        <v>3078.7037037037035</v>
      </c>
      <c r="HW117" s="27">
        <f>IF(S$11="x",0,Satokasvi!$H$6*(1+$HE117)*(1+_xlfn.XLOOKUP($HF117,$HF$67:$HF$76,HW$67:HW$76)))</f>
        <v>3078.7037037037035</v>
      </c>
      <c r="HX117" s="27">
        <f>IF(T$11="x",0,Satokasvi!$H$6*(1+$HE117)*(1+_xlfn.XLOOKUP($HF117,$HF$67:$HF$76,HX$67:HX$76)))</f>
        <v>3078.7037037037035</v>
      </c>
      <c r="HY117" s="27">
        <f>IF(U$11="x",0,Satokasvi!$H$6*(1+$HE117)*(1+_xlfn.XLOOKUP($HF117,$HF$67:$HF$76,HY$67:HY$76)))</f>
        <v>3078.7037037037035</v>
      </c>
      <c r="HZ117" s="27">
        <f>IF(V$11="x",0,Satokasvi!$H$6*(1+$HE117)*(1+_xlfn.XLOOKUP($HF117,$HF$67:$HF$76,HZ$67:HZ$76)))</f>
        <v>3078.7037037037035</v>
      </c>
      <c r="IA117" s="27">
        <f>IF(W$11="x",0,Satokasvi!$H$6*(1+$HE117)*(1+_xlfn.XLOOKUP($HF117,$HF$67:$HF$76,IA$67:IA$76)))</f>
        <v>3078.7037037037035</v>
      </c>
      <c r="IB117" s="27">
        <f>IF(X$11="x",0,Satokasvi!$H$6*(1+$HE117)*(1+_xlfn.XLOOKUP($HF117,$HF$67:$HF$76,IB$67:IB$76)))</f>
        <v>3078.7037037037035</v>
      </c>
      <c r="IC117" s="27">
        <f>IF(Y$11="x",0,Satokasvi!$H$6*(1+$HE117)*(1+_xlfn.XLOOKUP($HF117,$HF$67:$HF$76,IC$67:IC$76)))</f>
        <v>3078.7037037037035</v>
      </c>
      <c r="ID117" s="27">
        <f>IF(Z$11="x",0,Satokasvi!$H$6*(1+$HE117)*(1+_xlfn.XLOOKUP($HF117,$HF$67:$HF$76,ID$67:ID$76)))</f>
        <v>3078.7037037037035</v>
      </c>
      <c r="IE117" s="27">
        <f>IF(AA$11="x",0,Satokasvi!$H$6*(1+$HE117)*(1+_xlfn.XLOOKUP($HF117,$HF$67:$HF$76,IE$67:IE$76)))</f>
        <v>3078.7037037037035</v>
      </c>
    </row>
    <row r="118" spans="2:239">
      <c r="B118" s="11">
        <f t="shared" ca="1" si="89"/>
        <v>0.46110062788336714</v>
      </c>
      <c r="C118" s="11">
        <f t="shared" ca="1" si="89"/>
        <v>0.99910934444242483</v>
      </c>
      <c r="D118" s="11">
        <f t="shared" ca="1" si="89"/>
        <v>0.70280907053706243</v>
      </c>
      <c r="E118" s="11">
        <f t="shared" ca="1" si="89"/>
        <v>0.58078783201469375</v>
      </c>
      <c r="F118" s="11">
        <f t="shared" ca="1" si="89"/>
        <v>0.6641973580897873</v>
      </c>
      <c r="G118" s="11">
        <f t="shared" ca="1" si="89"/>
        <v>0.71092229208473978</v>
      </c>
      <c r="H118" s="11">
        <f t="shared" ca="1" si="89"/>
        <v>0.56666604025956402</v>
      </c>
      <c r="I118" s="11">
        <f t="shared" ca="1" si="89"/>
        <v>0.97719786250979179</v>
      </c>
      <c r="J118" s="11">
        <f t="shared" ca="1" si="89"/>
        <v>0.87802682384877695</v>
      </c>
      <c r="K118" s="11">
        <f t="shared" ca="1" si="89"/>
        <v>0.71727976315582387</v>
      </c>
      <c r="L118" s="11">
        <f t="shared" ca="1" si="89"/>
        <v>0.2754600107844567</v>
      </c>
      <c r="M118" s="11">
        <f t="shared" ca="1" si="89"/>
        <v>0.70836817352802595</v>
      </c>
      <c r="N118" s="11">
        <f t="shared" ca="1" si="89"/>
        <v>0.84565068705061019</v>
      </c>
      <c r="O118" s="11">
        <f t="shared" ca="1" si="89"/>
        <v>0.4541968057643837</v>
      </c>
      <c r="P118" s="11">
        <f t="shared" ca="1" si="89"/>
        <v>0.13258502082335377</v>
      </c>
      <c r="Q118" s="11">
        <f t="shared" ca="1" si="89"/>
        <v>0.14566151286329887</v>
      </c>
      <c r="R118" s="11">
        <f t="shared" ca="1" si="88"/>
        <v>0.25975353021854319</v>
      </c>
      <c r="S118" s="11">
        <f t="shared" ca="1" si="88"/>
        <v>0.44692299139750524</v>
      </c>
      <c r="T118" s="11">
        <f t="shared" ca="1" si="87"/>
        <v>0.29832956790705745</v>
      </c>
      <c r="U118" s="11">
        <f t="shared" ca="1" si="87"/>
        <v>0.8375101837584229</v>
      </c>
      <c r="V118" s="11">
        <f t="shared" ca="1" si="87"/>
        <v>0.87330967405775828</v>
      </c>
      <c r="W118" s="11">
        <f t="shared" ca="1" si="87"/>
        <v>0.66882234382585382</v>
      </c>
      <c r="X118" s="11">
        <f t="shared" ca="1" si="87"/>
        <v>0.30161551629576966</v>
      </c>
      <c r="Y118" s="11">
        <f t="shared" ca="1" si="87"/>
        <v>0.73339289064135971</v>
      </c>
      <c r="Z118" s="11">
        <f t="shared" ca="1" si="87"/>
        <v>0.49155220157295032</v>
      </c>
      <c r="AB118" s="5">
        <f ca="1">_xlfn.NORM.INV(B118,Satokasvi!$H$8,Satokasvi!$I$8)*_xlfn.BINOM.INV(1,(1-Satokasvi!$H$15),B118)</f>
        <v>3475.5846778451614</v>
      </c>
      <c r="AC118" s="5">
        <f ca="1">_xlfn.NORM.INV(C118,Satokasvi!$H$8,Satokasvi!$I$8)*_xlfn.BINOM.INV(1,(1-Satokasvi!$H$15),C118)</f>
        <v>4281.1152591851578</v>
      </c>
      <c r="AD118" s="5">
        <f ca="1">_xlfn.NORM.INV(D118,Satokasvi!$H$8,Satokasvi!$I$8)*_xlfn.BINOM.INV(1,(1-Satokasvi!$H$15),D118)</f>
        <v>3633.12423560768</v>
      </c>
      <c r="AE118" s="5">
        <f ca="1">_xlfn.NORM.INV(E118,Satokasvi!$H$8,Satokasvi!$I$8)*_xlfn.BINOM.INV(1,(1-Satokasvi!$H$15),E118)</f>
        <v>3550.9773382594849</v>
      </c>
      <c r="AF118" s="5">
        <f ca="1">_xlfn.NORM.INV(F118,Satokasvi!$H$8,Satokasvi!$I$8)*_xlfn.BINOM.INV(1,(1-Satokasvi!$H$15),F118)</f>
        <v>3605.9864697506919</v>
      </c>
      <c r="AG118" s="5">
        <f ca="1">_xlfn.NORM.INV(G118,Satokasvi!$H$8,Satokasvi!$I$8)*_xlfn.BINOM.INV(1,(1-Satokasvi!$H$15),G118)</f>
        <v>3639.0202746189789</v>
      </c>
      <c r="AH118" s="5">
        <f ca="1">_xlfn.NORM.INV(H118,Satokasvi!$H$8,Satokasvi!$I$8)*_xlfn.BINOM.INV(1,(1-Satokasvi!$H$15),H118)</f>
        <v>3541.9731030828975</v>
      </c>
      <c r="AI118" s="5">
        <f ca="1">_xlfn.NORM.INV(I118,Satokasvi!$H$8,Satokasvi!$I$8)*_xlfn.BINOM.INV(1,(1-Satokasvi!$H$15),I118)</f>
        <v>3999.7594249347949</v>
      </c>
      <c r="AJ118" s="5">
        <f ca="1">_xlfn.NORM.INV(J118,Satokasvi!$H$8,Satokasvi!$I$8)*_xlfn.BINOM.INV(1,(1-Satokasvi!$H$15),J118)</f>
        <v>3791.2948685520641</v>
      </c>
      <c r="AK118" s="5">
        <f ca="1">_xlfn.NORM.INV(K118,Satokasvi!$H$8,Satokasvi!$I$8)*_xlfn.BINOM.INV(1,(1-Satokasvi!$H$15),K118)</f>
        <v>3643.6948598813919</v>
      </c>
      <c r="AL118" s="5">
        <f ca="1">_xlfn.NORM.INV(L118,Satokasvi!$H$8,Satokasvi!$I$8)*_xlfn.BINOM.INV(1,(1-Satokasvi!$H$15),L118)</f>
        <v>3350.9044846852803</v>
      </c>
      <c r="AM118" s="5">
        <f ca="1">_xlfn.NORM.INV(M118,Satokasvi!$H$8,Satokasvi!$I$8)*_xlfn.BINOM.INV(1,(1-Satokasvi!$H$15),M118)</f>
        <v>3637.1559486604383</v>
      </c>
      <c r="AN118" s="5">
        <f ca="1">_xlfn.NORM.INV(N118,Satokasvi!$H$8,Satokasvi!$I$8)*_xlfn.BINOM.INV(1,(1-Satokasvi!$H$15),N118)</f>
        <v>3754.4891266850968</v>
      </c>
      <c r="AO118" s="5">
        <f ca="1">_xlfn.NORM.INV(O118,Satokasvi!$H$8,Satokasvi!$I$8)*_xlfn.BINOM.INV(1,(1-Satokasvi!$H$15),O118)</f>
        <v>3471.2337531474227</v>
      </c>
      <c r="AP118" s="5">
        <f ca="1">_xlfn.NORM.INV(P118,Satokasvi!$H$8,Satokasvi!$I$8)*_xlfn.BINOM.INV(1,(1-Satokasvi!$H$15),P118)</f>
        <v>3221.4363872415897</v>
      </c>
      <c r="AQ118" s="5">
        <f ca="1">_xlfn.NORM.INV(Q118,Satokasvi!$H$8,Satokasvi!$I$8)*_xlfn.BINOM.INV(1,(1-Satokasvi!$H$15),Q118)</f>
        <v>3236.1940741009084</v>
      </c>
      <c r="AR118" s="5">
        <f ca="1">_xlfn.NORM.INV(R118,Satokasvi!$H$8,Satokasvi!$I$8)*_xlfn.BINOM.INV(1,(1-Satokasvi!$H$15),R118)</f>
        <v>3338.9736390145877</v>
      </c>
      <c r="AS118" s="5">
        <f ca="1">_xlfn.NORM.INV(S118,Satokasvi!$H$8,Satokasvi!$I$8)*_xlfn.BINOM.INV(1,(1-Satokasvi!$H$15),S118)</f>
        <v>3466.6401801844008</v>
      </c>
      <c r="AT118" s="5">
        <f ca="1">_xlfn.NORM.INV(T118,Satokasvi!$H$8,Satokasvi!$I$8)*_xlfn.BINOM.INV(1,(1-Satokasvi!$H$15),T118)</f>
        <v>3367.697267669022</v>
      </c>
      <c r="AU118" s="5">
        <f ca="1">_xlfn.NORM.INV(U118,Satokasvi!$H$8,Satokasvi!$I$8)*_xlfn.BINOM.INV(1,(1-Satokasvi!$H$15),U118)</f>
        <v>3746.0690987202693</v>
      </c>
      <c r="AV118" s="5">
        <f ca="1">_xlfn.NORM.INV(V118,Satokasvi!$H$8,Satokasvi!$I$8)*_xlfn.BINOM.INV(1,(1-Satokasvi!$H$15),V118)</f>
        <v>3785.5441311068025</v>
      </c>
      <c r="AW118" s="5">
        <f ca="1">_xlfn.NORM.INV(W118,Satokasvi!$H$8,Satokasvi!$I$8)*_xlfn.BINOM.INV(1,(1-Satokasvi!$H$15),W118)</f>
        <v>3609.1659064428422</v>
      </c>
      <c r="AX118" s="5">
        <f ca="1">_xlfn.NORM.INV(X118,Satokasvi!$H$8,Satokasvi!$I$8)*_xlfn.BINOM.INV(1,(1-Satokasvi!$H$15),X118)</f>
        <v>3370.0600612040785</v>
      </c>
      <c r="AY118" s="5">
        <f ca="1">_xlfn.NORM.INV(Y118,Satokasvi!$H$8,Satokasvi!$I$8)*_xlfn.BINOM.INV(1,(1-Satokasvi!$H$15),Y118)</f>
        <v>3655.77674669831</v>
      </c>
      <c r="AZ118" s="5">
        <f ca="1">_xlfn.NORM.INV(Z118,Satokasvi!$H$8,Satokasvi!$I$8)*_xlfn.BINOM.INV(1,(1-Satokasvi!$H$15),Z118)</f>
        <v>3494.7057317090162</v>
      </c>
      <c r="BB118" s="5">
        <f ca="1">IF(C$11="x",0,_xlfn.NORM.INV(B118,Satokasvi!$H$8,Satokasvi!$I$8)*IF(C$8="x",(1+Toimenpiteet!$C$7),1)*IF(C$9="x",(1+Toimenpiteet!$C$34),1)*(1+C$30)*_xlfn.BINOM.INV(1,(1-(Satokasvi!$H$15*(1+C$41))),B118))</f>
        <v>2519.9379148248559</v>
      </c>
      <c r="BC118" s="5">
        <f ca="1">IF(D$11="x",0,_xlfn.NORM.INV(C118,Satokasvi!$H$8,Satokasvi!$I$8)*IF(D$8="x",(1+Toimenpiteet!$C$7),1)*IF(D$9="x",(1+Toimenpiteet!$C$34),1)*(1+D$30)*_xlfn.BINOM.INV(1,(1-(Satokasvi!$H$15*(1+D$41))),C118))</f>
        <v>3125.5566284259003</v>
      </c>
      <c r="BD118" s="5">
        <f ca="1">IF(E$11="x",0,_xlfn.NORM.INV(D118,Satokasvi!$H$8,Satokasvi!$I$8)*IF(E$8="x",(1+Toimenpiteet!$C$7),1)*IF(E$9="x",(1+Toimenpiteet!$C$34),1)*(1+E$30)*_xlfn.BINOM.INV(1,(1-(Satokasvi!$H$15*(1+E$41))),D118))</f>
        <v>2670.7822880799176</v>
      </c>
      <c r="BE118" s="5">
        <f ca="1">IF(F$11="x",0,_xlfn.NORM.INV(E118,Satokasvi!$H$8,Satokasvi!$I$8)*IF(F$8="x",(1+Toimenpiteet!$C$7),1)*IF(F$9="x",(1+Toimenpiteet!$C$34),1)*(1+F$30)*_xlfn.BINOM.INV(1,(1-(Satokasvi!$H$15*(1+F$41))),E118))</f>
        <v>2628.2913866861404</v>
      </c>
      <c r="BF118" s="5">
        <f ca="1">IF(G$11="x",0,_xlfn.NORM.INV(F118,Satokasvi!$H$8,Satokasvi!$I$8)*IF(G$8="x",(1+Toimenpiteet!$C$7),1)*IF(G$9="x",(1+Toimenpiteet!$C$34),1)*(1+G$30)*_xlfn.BINOM.INV(1,(1-(Satokasvi!$H$15*(1+G$41))),F118))</f>
        <v>2687.1811172582156</v>
      </c>
      <c r="BG118" s="5">
        <f ca="1">IF(H$11="x",0,_xlfn.NORM.INV(G118,Satokasvi!$H$8,Satokasvi!$I$8)*IF(H$8="x",(1+Toimenpiteet!$C$7),1)*IF(H$9="x",(1+Toimenpiteet!$C$34),1)*(1+H$30)*_xlfn.BINOM.INV(1,(1-(Satokasvi!$H$15*(1+H$41))),G118))</f>
        <v>2711.7979086460628</v>
      </c>
      <c r="BH118" s="5">
        <f ca="1">IF(I$11="x",0,_xlfn.NORM.INV(H118,Satokasvi!$H$8,Satokasvi!$I$8)*IF(I$8="x",(1+Toimenpiteet!$C$7),1)*IF(I$9="x",(1+Toimenpiteet!$C$34),1)*(1+I$30)*_xlfn.BINOM.INV(1,(1-(Satokasvi!$H$15*(1+I$41))),H118))</f>
        <v>2639.4783564173754</v>
      </c>
      <c r="BI118" s="5">
        <f ca="1">IF(J$11="x",0,_xlfn.NORM.INV(I118,Satokasvi!$H$8,Satokasvi!$I$8)*IF(J$8="x",(1+Toimenpiteet!$C$7),1)*IF(J$9="x",(1+Toimenpiteet!$C$34),1)*(1+J$30)*_xlfn.BINOM.INV(1,(1-(Satokasvi!$H$15*(1+J$41))),I118))</f>
        <v>2980.6207234614089</v>
      </c>
      <c r="BJ118" s="5">
        <f ca="1">IF(K$11="x",0,_xlfn.NORM.INV(J118,Satokasvi!$H$8,Satokasvi!$I$8)*IF(K$8="x",(1+Toimenpiteet!$C$7),1)*IF(K$9="x",(1+Toimenpiteet!$C$34),1)*(1+K$30)*_xlfn.BINOM.INV(1,(1-(Satokasvi!$H$15*(1+K$41))),J118))</f>
        <v>2825.2729360449985</v>
      </c>
      <c r="BK118" s="5">
        <f ca="1">IF(L$11="x",0,_xlfn.NORM.INV(K118,Satokasvi!$H$8,Satokasvi!$I$8)*IF(L$8="x",(1+Toimenpiteet!$C$7),1)*IF(L$9="x",(1+Toimenpiteet!$C$34),1)*(1+L$30)*_xlfn.BINOM.INV(1,(1-(Satokasvi!$H$15*(1+L$41))),K118))</f>
        <v>2715.2814095836134</v>
      </c>
      <c r="BL118" s="5">
        <f ca="1">IF(M$11="x",0,_xlfn.NORM.INV(L118,Satokasvi!$H$8,Satokasvi!$I$8)*IF(M$8="x",(1+Toimenpiteet!$C$7),1)*IF(M$9="x",(1+Toimenpiteet!$C$34),1)*(1+M$30)*_xlfn.BINOM.INV(1,(1-(Satokasvi!$H$15*(1+M$41))),L118))</f>
        <v>2497.0940219874706</v>
      </c>
      <c r="BM118" s="5">
        <f ca="1">IF(N$11="x",0,_xlfn.NORM.INV(M118,Satokasvi!$H$8,Satokasvi!$I$8)*IF(N$8="x",(1+Toimenpiteet!$C$7),1)*IF(N$9="x",(1+Toimenpiteet!$C$34),1)*(1+N$30)*_xlfn.BINOM.INV(1,(1-(Satokasvi!$H$15*(1+N$41))),M118))</f>
        <v>2710.4086129417583</v>
      </c>
      <c r="BN118" s="5">
        <f ca="1">IF(O$11="x",0,_xlfn.NORM.INV(N118,Satokasvi!$H$8,Satokasvi!$I$8)*IF(O$8="x",(1+Toimenpiteet!$C$7),1)*IF(O$9="x",(1+Toimenpiteet!$C$34),1)*(1+O$30)*_xlfn.BINOM.INV(1,(1-(Satokasvi!$H$15*(1+O$41))),N118))</f>
        <v>2797.8452972057339</v>
      </c>
      <c r="BO118" s="5">
        <f ca="1">IF(P$11="x",0,_xlfn.NORM.INV(O118,Satokasvi!$H$8,Satokasvi!$I$8)*IF(P$8="x",(1+Toimenpiteet!$C$7),1)*IF(P$9="x",(1+Toimenpiteet!$C$34),1)*(1+P$30)*_xlfn.BINOM.INV(1,(1-(Satokasvi!$H$15*(1+P$41))),O118))</f>
        <v>2586.7633928454593</v>
      </c>
      <c r="BP118" s="5">
        <f ca="1">IF(Q$11="x",0,_xlfn.NORM.INV(P118,Satokasvi!$H$8,Satokasvi!$I$8)*IF(Q$8="x",(1+Toimenpiteet!$C$7),1)*IF(Q$9="x",(1+Toimenpiteet!$C$34),1)*(1+Q$30)*_xlfn.BINOM.INV(1,(1-(Satokasvi!$H$15*(1+Q$41))),P118))</f>
        <v>2400.614395772433</v>
      </c>
      <c r="BQ118" s="5">
        <f ca="1">IF(R$11="x",0,_xlfn.NORM.INV(Q118,Satokasvi!$H$8,Satokasvi!$I$8)*IF(R$8="x",(1+Toimenpiteet!$C$7),1)*IF(R$9="x",(1+Toimenpiteet!$C$34),1)*(1+R$30)*_xlfn.BINOM.INV(1,(1-(Satokasvi!$H$15*(1+R$41))),Q118))</f>
        <v>2411.6118240199971</v>
      </c>
      <c r="BR118" s="5">
        <f ca="1">IF(S$11="x",0,_xlfn.NORM.INV(R118,Satokasvi!$H$8,Satokasvi!$I$8)*IF(S$8="x",(1+Toimenpiteet!$C$7),1)*IF(S$9="x",(1+Toimenpiteet!$C$34),1)*(1+S$30)*_xlfn.BINOM.INV(1,(1-(Satokasvi!$H$15*(1+S$41))),R118))</f>
        <v>2488.2031557936707</v>
      </c>
      <c r="BS118" s="5">
        <f ca="1">IF(T$11="x",0,_xlfn.NORM.INV(S118,Satokasvi!$H$8,Satokasvi!$I$8)*IF(T$8="x",(1+Toimenpiteet!$C$7),1)*IF(T$9="x",(1+Toimenpiteet!$C$34),1)*(1+T$30)*_xlfn.BINOM.INV(1,(1-(Satokasvi!$H$15*(1+T$41))),S118))</f>
        <v>2583.3402622734156</v>
      </c>
      <c r="BT118" s="5">
        <f ca="1">IF(U$11="x",0,_xlfn.NORM.INV(T118,Satokasvi!$H$8,Satokasvi!$I$8)*IF(U$8="x",(1+Toimenpiteet!$C$7),1)*IF(U$9="x",(1+Toimenpiteet!$C$34),1)*(1+U$30)*_xlfn.BINOM.INV(1,(1-(Satokasvi!$H$15*(1+U$41))),T118))</f>
        <v>2509.6080038669552</v>
      </c>
      <c r="BU118" s="5">
        <f ca="1">IF(V$11="x",0,_xlfn.NORM.INV(U118,Satokasvi!$H$8,Satokasvi!$I$8)*IF(V$8="x",(1+Toimenpiteet!$C$7),1)*IF(V$9="x",(1+Toimenpiteet!$C$34),1)*(1+V$30)*_xlfn.BINOM.INV(1,(1-(Satokasvi!$H$15*(1+V$41))),U118))</f>
        <v>2791.5706923663452</v>
      </c>
      <c r="BV118" s="5">
        <f ca="1">IF(W$11="x",0,_xlfn.NORM.INV(V118,Satokasvi!$H$8,Satokasvi!$I$8)*IF(W$8="x",(1+Toimenpiteet!$C$7),1)*IF(W$9="x",(1+Toimenpiteet!$C$34),1)*(1+W$30)*_xlfn.BINOM.INV(1,(1-(Satokasvi!$H$15*(1+W$41))),V118))</f>
        <v>2820.9874865007891</v>
      </c>
      <c r="BW118" s="5">
        <f ca="1">IF(X$11="x",0,_xlfn.NORM.INV(W118,Satokasvi!$H$8,Satokasvi!$I$8)*IF(X$8="x",(1+Toimenpiteet!$C$7),1)*IF(X$9="x",(1+Toimenpiteet!$C$34),1)*(1+X$30)*_xlfn.BINOM.INV(1,(1-(Satokasvi!$H$15*(1+X$41))),W118))</f>
        <v>2689.5504334812063</v>
      </c>
      <c r="BX118" s="5">
        <f ca="1">IF(Y$11="x",0,_xlfn.NORM.INV(X118,Satokasvi!$H$8,Satokasvi!$I$8)*IF(Y$8="x",(1+Toimenpiteet!$C$7),1)*IF(Y$9="x",(1+Toimenpiteet!$C$34),1)*(1+Y$30)*_xlfn.BINOM.INV(1,(1-(Satokasvi!$H$15*(1+Y$41))),X118))</f>
        <v>2511.3687576092793</v>
      </c>
      <c r="BY118" s="5">
        <f ca="1">IF(Z$11="x",0,_xlfn.NORM.INV(Y118,Satokasvi!$H$8,Satokasvi!$I$8)*IF(Z$8="x",(1+Toimenpiteet!$C$7),1)*IF(Z$9="x",(1+Toimenpiteet!$C$34),1)*(1+Z$30)*_xlfn.BINOM.INV(1,(1-(Satokasvi!$H$15*(1+Z$41))),Y118))</f>
        <v>2724.2848316395807</v>
      </c>
      <c r="BZ118" s="5">
        <f ca="1">IF(AA$11="x",0,_xlfn.NORM.INV(Z118,Satokasvi!$H$8,Satokasvi!$I$8)*IF(AA$8="x",(1+Toimenpiteet!$C$7),1)*IF(AA$9="x",(1+Toimenpiteet!$C$34),1)*(1+AA$30)*_xlfn.BINOM.INV(1,(1-(Satokasvi!$H$15*(1+AA$41))),Z118))</f>
        <v>2604.2547112695588</v>
      </c>
      <c r="CB118" s="27">
        <f ca="1">_xlfn.NORM.INV(RAND(),Satokasvi!$H$13,Satokasvi!$I$13)</f>
        <v>213.51069860467277</v>
      </c>
      <c r="CC118" s="27">
        <f ca="1">_xlfn.NORM.INV(RAND(),Satokasvi!$H$13,Satokasvi!$I$13)</f>
        <v>210.42869359539381</v>
      </c>
      <c r="CD118" s="27">
        <f ca="1">_xlfn.NORM.INV(RAND(),Satokasvi!$H$13,Satokasvi!$I$13)</f>
        <v>235.73680680236075</v>
      </c>
      <c r="CE118" s="27">
        <f ca="1">_xlfn.NORM.INV(RAND(),Satokasvi!$H$13,Satokasvi!$I$13)</f>
        <v>151.6037361289695</v>
      </c>
      <c r="CF118" s="27">
        <f ca="1">_xlfn.NORM.INV(RAND(),Satokasvi!$H$13,Satokasvi!$I$13)</f>
        <v>170.43781567762159</v>
      </c>
      <c r="CG118" s="27">
        <f ca="1">_xlfn.NORM.INV(RAND(),Satokasvi!$H$13,Satokasvi!$I$13)</f>
        <v>146.50934645843301</v>
      </c>
      <c r="CH118" s="27">
        <f ca="1">_xlfn.NORM.INV(RAND(),Satokasvi!$H$13,Satokasvi!$I$13)</f>
        <v>114.63689775521149</v>
      </c>
      <c r="CI118" s="27">
        <f ca="1">_xlfn.NORM.INV(RAND(),Satokasvi!$H$13,Satokasvi!$I$13)</f>
        <v>232.70613251627671</v>
      </c>
      <c r="CJ118" s="27">
        <f ca="1">_xlfn.NORM.INV(RAND(),Satokasvi!$H$13,Satokasvi!$I$13)</f>
        <v>201.0085824757009</v>
      </c>
      <c r="CK118" s="27">
        <f ca="1">_xlfn.NORM.INV(RAND(),Satokasvi!$H$13,Satokasvi!$I$13)</f>
        <v>203.68882436191507</v>
      </c>
      <c r="CL118" s="27">
        <f ca="1">_xlfn.NORM.INV(RAND(),Satokasvi!$H$13,Satokasvi!$I$13)</f>
        <v>247.34060743022832</v>
      </c>
      <c r="CM118" s="27">
        <f ca="1">_xlfn.NORM.INV(RAND(),Satokasvi!$H$13,Satokasvi!$I$13)</f>
        <v>228.29342901150662</v>
      </c>
      <c r="CN118" s="27">
        <f ca="1">_xlfn.NORM.INV(RAND(),Satokasvi!$H$13,Satokasvi!$I$13)</f>
        <v>279.89573792960903</v>
      </c>
      <c r="CO118" s="27">
        <f ca="1">_xlfn.NORM.INV(RAND(),Satokasvi!$H$13,Satokasvi!$I$13)</f>
        <v>258.54414359507325</v>
      </c>
      <c r="CP118" s="27">
        <f ca="1">_xlfn.NORM.INV(RAND(),Satokasvi!$H$13,Satokasvi!$I$13)</f>
        <v>101.96634039636632</v>
      </c>
      <c r="CQ118" s="27">
        <f ca="1">_xlfn.NORM.INV(RAND(),Satokasvi!$H$13,Satokasvi!$I$13)</f>
        <v>201.02772753185505</v>
      </c>
      <c r="CR118" s="27">
        <f ca="1">_xlfn.NORM.INV(RAND(),Satokasvi!$H$13,Satokasvi!$I$13)</f>
        <v>176.10278644137426</v>
      </c>
      <c r="CS118" s="27">
        <f ca="1">_xlfn.NORM.INV(RAND(),Satokasvi!$H$13,Satokasvi!$I$13)</f>
        <v>256.44596322327016</v>
      </c>
      <c r="CT118" s="27">
        <f ca="1">_xlfn.NORM.INV(RAND(),Satokasvi!$H$13,Satokasvi!$I$13)</f>
        <v>222.84680266679149</v>
      </c>
      <c r="CU118" s="27">
        <f ca="1">_xlfn.NORM.INV(RAND(),Satokasvi!$H$13,Satokasvi!$I$13)</f>
        <v>231.54685635486658</v>
      </c>
      <c r="CV118" s="27">
        <f ca="1">_xlfn.NORM.INV(RAND(),Satokasvi!$H$13,Satokasvi!$I$13)</f>
        <v>229.96955287440832</v>
      </c>
      <c r="CW118" s="27">
        <f ca="1">_xlfn.NORM.INV(RAND(),Satokasvi!$H$13,Satokasvi!$I$13)</f>
        <v>162.54954153479383</v>
      </c>
      <c r="CX118" s="27">
        <f ca="1">_xlfn.NORM.INV(RAND(),Satokasvi!$H$13,Satokasvi!$I$13)</f>
        <v>304.65586146530819</v>
      </c>
      <c r="CY118" s="27">
        <f ca="1">_xlfn.NORM.INV(RAND(),Satokasvi!$H$13,Satokasvi!$I$13)</f>
        <v>173.14567204845773</v>
      </c>
      <c r="CZ118" s="27">
        <f ca="1">_xlfn.NORM.INV(RAND(),Satokasvi!$H$13,Satokasvi!$I$13)</f>
        <v>273.03572233239845</v>
      </c>
      <c r="DB118" s="29">
        <f ca="1">(AB118*(CB118/1000)+(Satokasvi!$E$28-Satokasvi!$E$7))/(1+$C$13)^DB$61</f>
        <v>369.97525497710376</v>
      </c>
      <c r="DC118" s="29">
        <f ca="1">(AC118*(CC118/1000)+(Satokasvi!$E$28-Satokasvi!$E$7))/(1+$C$13)^DC$61</f>
        <v>508.8787737973783</v>
      </c>
      <c r="DD118" s="29">
        <f ca="1">(AD118*(CD118/1000)+(Satokasvi!$E$28-Satokasvi!$E$7))/(1+$C$13)^DD$61</f>
        <v>453.41709870665062</v>
      </c>
      <c r="DE118" s="29">
        <f ca="1">(AE118*(CE118/1000)+(Satokasvi!$E$28-Satokasvi!$E$7))/(1+$C$13)^DE$61</f>
        <v>157.56556484834746</v>
      </c>
      <c r="DF118" s="29">
        <f ca="1">(AF118*(CF118/1000)+(Satokasvi!$E$28-Satokasvi!$E$7))/(1+$C$13)^DF$61</f>
        <v>218.75453172753308</v>
      </c>
      <c r="DG118" s="29">
        <f ca="1">(AG118*(CG118/1000)+(Satokasvi!$E$28-Satokasvi!$E$7))/(1+$C$13)^DG$61</f>
        <v>144.1733186091092</v>
      </c>
      <c r="DH118" s="29">
        <f ca="1">(AH118*(CH118/1000)+(Satokasvi!$E$28-Satokasvi!$E$7))/(1+$C$13)^DH$61</f>
        <v>36.622299030855139</v>
      </c>
      <c r="DI118" s="29">
        <f ca="1">(AI118*(CI118/1000)+(Satokasvi!$E$28-Satokasvi!$E$7))/(1+$C$13)^DI$61</f>
        <v>449.78055224352977</v>
      </c>
      <c r="DJ118" s="29">
        <f ca="1">(AJ118*(CJ118/1000)+(Satokasvi!$E$28-Satokasvi!$E$7))/(1+$C$13)^DJ$61</f>
        <v>307.39657455095193</v>
      </c>
      <c r="DK118" s="29">
        <f ca="1">(AK118*(CK118/1000)+(Satokasvi!$E$28-Satokasvi!$E$7))/(1+$C$13)^DK$61</f>
        <v>283.63366069607895</v>
      </c>
      <c r="DL118" s="29">
        <f ca="1">(AL118*(CL118/1000)+(Satokasvi!$E$28-Satokasvi!$E$7))/(1+$C$13)^DL$61</f>
        <v>337.95932939995203</v>
      </c>
      <c r="DM118" s="29">
        <f ca="1">(AM118*(CM118/1000)+(Satokasvi!$E$28-Satokasvi!$E$7))/(1+$C$13)^DM$61</f>
        <v>329.18479367706658</v>
      </c>
      <c r="DN118" s="29">
        <f ca="1">(AN118*(CN118/1000)+(Satokasvi!$E$28-Satokasvi!$E$7))/(1+$C$13)^DN$61</f>
        <v>469.76483981480771</v>
      </c>
      <c r="DO118" s="29">
        <f ca="1">(AO118*(CO118/1000)+(Satokasvi!$E$28-Satokasvi!$E$7))/(1+$C$13)^DO$61</f>
        <v>354.66799034166377</v>
      </c>
      <c r="DP118" s="29">
        <f ca="1">(AP118*(CP118/1000)+(Satokasvi!$E$28-Satokasvi!$E$7))/(1+$C$13)^DP$61</f>
        <v>-20.874583400621521</v>
      </c>
      <c r="DQ118" s="29">
        <f ca="1">(AQ118*(CQ118/1000)+(Satokasvi!$E$28-Satokasvi!$E$7))/(1+$C$13)^DQ$61</f>
        <v>180.44717308617683</v>
      </c>
      <c r="DR118" s="29">
        <f ca="1">(AR118*(CR118/1000)+(Satokasvi!$E$28-Satokasvi!$E$7))/(1+$C$13)^DR$61</f>
        <v>137.34028306817444</v>
      </c>
      <c r="DS118" s="29">
        <f ca="1">(AS118*(CS118/1000)+(Satokasvi!$E$28-Satokasvi!$E$7))/(1+$C$13)^DS$61</f>
        <v>310.14780679325293</v>
      </c>
      <c r="DT118" s="29">
        <f ca="1">(AT118*(CT118/1000)+(Satokasvi!$E$28-Satokasvi!$E$7))/(1+$C$13)^DT$61</f>
        <v>222.11532590164734</v>
      </c>
      <c r="DU118" s="29">
        <f ca="1">(AU118*(CU118/1000)+(Satokasvi!$E$28-Satokasvi!$E$7))/(1+$C$13)^DU$61</f>
        <v>280.37615500989637</v>
      </c>
      <c r="DV118" s="29">
        <f ca="1">(AV118*(CV118/1000)+(Satokasvi!$E$28-Satokasvi!$E$7))/(1+$C$13)^DV$61</f>
        <v>273.91355055598422</v>
      </c>
      <c r="DW118" s="29">
        <f ca="1">(AW118*(CW118/1000)+(Satokasvi!$E$28-Satokasvi!$E$7))/(1+$C$13)^DW$61</f>
        <v>117.77457436363719</v>
      </c>
      <c r="DX118" s="29">
        <f ca="1">(AX118*(CX118/1000)+(Satokasvi!$E$28-Satokasvi!$E$7))/(1+$C$13)^DX$61</f>
        <v>337.30902971967726</v>
      </c>
      <c r="DY118" s="29">
        <f ca="1">(AY118*(CY118/1000)+(Satokasvi!$E$28-Satokasvi!$E$7))/(1+$C$13)^DY$61</f>
        <v>133.79708294205517</v>
      </c>
      <c r="DZ118" s="29">
        <f ca="1">(AZ118*(CZ118/1000)+(Satokasvi!$E$28-Satokasvi!$E$7))/(1+$C$13)^DZ$61</f>
        <v>283.30583458500178</v>
      </c>
      <c r="EB118" s="29">
        <f ca="1">IF(C$11="x",Toimenpiteet!$E$115,BB118*(CB118/1000)+(Satokasvi!$E$28-Satokasvi!$E$7)+IF(C$8="x",Toimenpiteet!$E$29,0)+IF(C$9="x",Toimenpiteet!$E$60,0)+IF(C$10="x",Toimenpiteet!$E$88,0))/(1+$C$13)^EB$61</f>
        <v>301.10068411131778</v>
      </c>
      <c r="EC118" s="29">
        <f ca="1">IF(D$11="x",Toimenpiteet!$E$115,BC118*(CC118/1000)+(Satokasvi!$E$28-Satokasvi!$E$7)+IF(D$8="x",Toimenpiteet!$E$29,0)+IF(D$9="x",Toimenpiteet!$E$60,0)+IF(D$10="x",Toimenpiteet!$E$88,0))/(1+$C$13)^EC$61</f>
        <v>405.13412958628146</v>
      </c>
      <c r="ED118" s="29">
        <f ca="1">IF(E$11="x",Toimenpiteet!$E$115,BD118*(CD118/1000)+(Satokasvi!$E$28-Satokasvi!$E$7)+IF(E$8="x",Toimenpiteet!$E$29,0)+IF(E$9="x",Toimenpiteet!$E$60,0)+IF(E$10="x",Toimenpiteet!$E$88,0))/(1+$C$13)^ED$61</f>
        <v>367.6139495558017</v>
      </c>
      <c r="EE118" s="29">
        <f ca="1">IF(F$11="x",Toimenpiteet!$E$115,BE118*(CE118/1000)+(Satokasvi!$E$28-Satokasvi!$E$7)+IF(F$8="x",Toimenpiteet!$E$29,0)+IF(F$9="x",Toimenpiteet!$E$60,0)+IF(F$10="x",Toimenpiteet!$E$88,0))/(1+$C$13)^EE$61</f>
        <v>151.53927925025212</v>
      </c>
      <c r="EF118" s="29">
        <f ca="1">IF(G$11="x",Toimenpiteet!$E$115,BF118*(CF118/1000)+(Satokasvi!$E$28-Satokasvi!$E$7)+IF(G$8="x",Toimenpiteet!$E$29,0)+IF(G$9="x",Toimenpiteet!$E$60,0)+IF(G$10="x",Toimenpiteet!$E$88,0))/(1+$C$13)^EF$61</f>
        <v>198.48393495263821</v>
      </c>
      <c r="EG118" s="29">
        <f ca="1">IF(H$11="x",Toimenpiteet!$E$115,BG118*(CG118/1000)+(Satokasvi!$E$28-Satokasvi!$E$7)+IF(H$8="x",Toimenpiteet!$E$29,0)+IF(H$9="x",Toimenpiteet!$E$60,0)+IF(H$10="x",Toimenpiteet!$E$88,0))/(1+$C$13)^EG$61</f>
        <v>141.8729647064213</v>
      </c>
      <c r="EH118" s="29">
        <f ca="1">IF(I$11="x",Toimenpiteet!$E$115,BH118*(CH118/1000)+(Satokasvi!$E$28-Satokasvi!$E$7)+IF(I$8="x",Toimenpiteet!$E$29,0)+IF(I$9="x",Toimenpiteet!$E$60,0)+IF(I$10="x",Toimenpiteet!$E$88,0))/(1+$C$13)^EH$61</f>
        <v>60.722983528000213</v>
      </c>
      <c r="EI118" s="29">
        <f ca="1">IF(J$11="x",Toimenpiteet!$E$115,BI118*(CI118/1000)+(Satokasvi!$E$28-Satokasvi!$E$7)+IF(J$8="x",Toimenpiteet!$E$29,0)+IF(J$9="x",Toimenpiteet!$E$60,0)+IF(J$10="x",Toimenpiteet!$E$88,0))/(1+$C$13)^EI$61</f>
        <v>367.63476490101129</v>
      </c>
      <c r="EJ118" s="29">
        <f ca="1">IF(K$11="x",Toimenpiteet!$E$115,BJ118*(CJ118/1000)+(Satokasvi!$E$28-Satokasvi!$E$7)+IF(K$8="x",Toimenpiteet!$E$29,0)+IF(K$9="x",Toimenpiteet!$E$60,0)+IF(K$10="x",Toimenpiteet!$E$88,0))/(1+$C$13)^EJ$61</f>
        <v>260.58483742248882</v>
      </c>
      <c r="EK118" s="29">
        <f ca="1">IF(L$11="x",Toimenpiteet!$E$115,BK118*(CK118/1000)+(Satokasvi!$E$28-Satokasvi!$E$7)+IF(L$8="x",Toimenpiteet!$E$29,0)+IF(L$9="x",Toimenpiteet!$E$60,0)+IF(L$10="x",Toimenpiteet!$E$88,0))/(1+$C$13)^EK$61</f>
        <v>241.95886226830976</v>
      </c>
      <c r="EL118" s="29">
        <f ca="1">IF(M$11="x",Toimenpiteet!$E$115,BL118*(CL118/1000)+(Satokasvi!$E$28-Satokasvi!$E$7)+IF(M$8="x",Toimenpiteet!$E$29,0)+IF(M$9="x",Toimenpiteet!$E$60,0)+IF(M$10="x",Toimenpiteet!$E$88,0))/(1+$C$13)^EL$61</f>
        <v>281.55123238301081</v>
      </c>
      <c r="EM118" s="29">
        <f ca="1">IF(N$11="x",Toimenpiteet!$E$115,BM118*(CM118/1000)+(Satokasvi!$E$28-Satokasvi!$E$7)+IF(N$8="x",Toimenpiteet!$E$29,0)+IF(N$9="x",Toimenpiteet!$E$60,0)+IF(N$10="x",Toimenpiteet!$E$88,0))/(1+$C$13)^EM$61</f>
        <v>274.14728505802049</v>
      </c>
      <c r="EN118" s="29">
        <f ca="1">IF(O$11="x",Toimenpiteet!$E$115,BN118*(CN118/1000)+(Satokasvi!$E$28-Satokasvi!$E$7)+IF(O$8="x",Toimenpiteet!$E$29,0)+IF(O$9="x",Toimenpiteet!$E$60,0)+IF(O$10="x",Toimenpiteet!$E$88,0))/(1+$C$13)^EN$61</f>
        <v>378.06757106676213</v>
      </c>
      <c r="EO118" s="29">
        <f ca="1">IF(P$11="x",Toimenpiteet!$E$115,BO118*(CO118/1000)+(Satokasvi!$E$28-Satokasvi!$E$7)+IF(P$8="x",Toimenpiteet!$E$29,0)+IF(P$9="x",Toimenpiteet!$E$60,0)+IF(P$10="x",Toimenpiteet!$E$88,0))/(1+$C$13)^EO$61</f>
        <v>291.48189944801317</v>
      </c>
      <c r="EP118" s="29">
        <f ca="1">IF(Q$11="x",Toimenpiteet!$E$115,BP118*(CP118/1000)+(Satokasvi!$E$28-Satokasvi!$E$7)+IF(Q$8="x",Toimenpiteet!$E$29,0)+IF(Q$9="x",Toimenpiteet!$E$60,0)+IF(Q$10="x",Toimenpiteet!$E$88,0))/(1+$C$13)^EP$61</f>
        <v>10.83582651335718</v>
      </c>
      <c r="EQ118" s="29">
        <f ca="1">IF(R$11="x",Toimenpiteet!$E$115,BQ118*(CQ118/1000)+(Satokasvi!$E$28-Satokasvi!$E$7)+IF(R$8="x",Toimenpiteet!$E$29,0)+IF(R$9="x",Toimenpiteet!$E$60,0)+IF(R$10="x",Toimenpiteet!$E$88,0))/(1+$C$13)^EQ$61</f>
        <v>160.09211305712032</v>
      </c>
      <c r="ER118" s="29">
        <f ca="1">IF(S$11="x",Toimenpiteet!$E$115,BR118*(CR118/1000)+(Satokasvi!$E$28-Satokasvi!$E$7)+IF(S$8="x",Toimenpiteet!$E$29,0)+IF(S$9="x",Toimenpiteet!$E$60,0)+IF(S$10="x",Toimenpiteet!$E$88,0))/(1+$C$13)^ER$61</f>
        <v>127.22256114949222</v>
      </c>
      <c r="ES118" s="29">
        <f ca="1">IF(T$11="x",Toimenpiteet!$E$115,BS118*(CS118/1000)+(Satokasvi!$E$28-Satokasvi!$E$7)+IF(T$8="x",Toimenpiteet!$E$29,0)+IF(T$9="x",Toimenpiteet!$E$60,0)+IF(T$10="x",Toimenpiteet!$E$88,0))/(1+$C$13)^ES$61</f>
        <v>255.27416718261233</v>
      </c>
      <c r="ET118" s="29">
        <f ca="1">IF(U$11="x",Toimenpiteet!$E$115,BT118*(CT118/1000)+(Satokasvi!$E$28-Satokasvi!$E$7)+IF(U$8="x",Toimenpiteet!$E$29,0)+IF(U$9="x",Toimenpiteet!$E$60,0)+IF(U$10="x",Toimenpiteet!$E$88,0))/(1+$C$13)^ET$61</f>
        <v>188.96890548353889</v>
      </c>
      <c r="EU118" s="29">
        <f ca="1">IF(V$11="x",Toimenpiteet!$E$115,BU118*(CU118/1000)+(Satokasvi!$E$28-Satokasvi!$E$7)+IF(V$8="x",Toimenpiteet!$E$29,0)+IF(V$9="x",Toimenpiteet!$E$60,0)+IF(V$10="x",Toimenpiteet!$E$88,0))/(1+$C$13)^EU$61</f>
        <v>231.70190743340521</v>
      </c>
      <c r="EV118" s="29">
        <f ca="1">IF(W$11="x",Toimenpiteet!$E$115,BV118*(CV118/1000)+(Satokasvi!$E$28-Satokasvi!$E$7)+IF(W$8="x",Toimenpiteet!$E$29,0)+IF(W$9="x",Toimenpiteet!$E$60,0)+IF(W$10="x",Toimenpiteet!$E$88,0))/(1+$C$13)^EV$61</f>
        <v>226.22289896172757</v>
      </c>
      <c r="EW118" s="29">
        <f ca="1">IF(X$11="x",Toimenpiteet!$E$115,BW118*(CW118/1000)+(Satokasvi!$E$28-Satokasvi!$E$7)+IF(X$8="x",Toimenpiteet!$E$29,0)+IF(X$9="x",Toimenpiteet!$E$60,0)+IF(X$10="x",Toimenpiteet!$E$88,0))/(1+$C$13)^EW$61</f>
        <v>109.22437115307187</v>
      </c>
      <c r="EX118" s="29">
        <f ca="1">IF(Y$11="x",Toimenpiteet!$E$115,BX118*(CX118/1000)+(Satokasvi!$E$28-Satokasvi!$E$7)+IF(Y$8="x",Toimenpiteet!$E$29,0)+IF(Y$9="x",Toimenpiteet!$E$60,0)+IF(Y$10="x",Toimenpiteet!$E$88,0))/(1+$C$13)^EX$61</f>
        <v>272.19643490563698</v>
      </c>
      <c r="EY118" s="29">
        <f ca="1">IF(Z$11="x",Toimenpiteet!$E$115,BY118*(CY118/1000)+(Satokasvi!$E$28-Satokasvi!$E$7)+IF(Z$8="x",Toimenpiteet!$E$29,0)+IF(Z$9="x",Toimenpiteet!$E$60,0)+IF(Z$10="x",Toimenpiteet!$E$88,0))/(1+$C$13)^EY$61</f>
        <v>119.9325240322384</v>
      </c>
      <c r="EZ118" s="29">
        <f ca="1">IF(AA$11="x",Toimenpiteet!$E$115,BZ118*(CZ118/1000)+(Satokasvi!$E$28-Satokasvi!$E$7)+IF(AA$8="x",Toimenpiteet!$E$29,0)+IF(AA$9="x",Toimenpiteet!$E$60,0)+IF(AA$10="x",Toimenpiteet!$E$88,0))/(1+$C$13)^EZ$61</f>
        <v>230.75731164518885</v>
      </c>
      <c r="FA118" s="29"/>
      <c r="FB118" s="29">
        <f t="shared" ca="1" si="48"/>
        <v>369.97525497710376</v>
      </c>
      <c r="FC118" s="29">
        <f t="shared" ca="1" si="49"/>
        <v>878.854028774482</v>
      </c>
      <c r="FD118" s="29">
        <f t="shared" ca="1" si="50"/>
        <v>1332.2711274811327</v>
      </c>
      <c r="FE118" s="29">
        <f t="shared" ca="1" si="51"/>
        <v>1489.8366923294802</v>
      </c>
      <c r="FF118" s="29">
        <f t="shared" ca="1" si="52"/>
        <v>1708.5912240570133</v>
      </c>
      <c r="FG118" s="29">
        <f t="shared" ca="1" si="53"/>
        <v>1852.7645426661225</v>
      </c>
      <c r="FH118" s="29">
        <f t="shared" ca="1" si="54"/>
        <v>1889.3868416969776</v>
      </c>
      <c r="FI118" s="29">
        <f t="shared" ca="1" si="55"/>
        <v>2339.1673939405073</v>
      </c>
      <c r="FJ118" s="29">
        <f t="shared" ca="1" si="56"/>
        <v>2646.563968491459</v>
      </c>
      <c r="FK118" s="29">
        <f t="shared" ca="1" si="57"/>
        <v>2930.197629187538</v>
      </c>
      <c r="FL118" s="29">
        <f t="shared" ca="1" si="58"/>
        <v>3268.15695858749</v>
      </c>
      <c r="FM118" s="29">
        <f t="shared" ca="1" si="59"/>
        <v>3597.3417522645564</v>
      </c>
      <c r="FN118" s="29">
        <f t="shared" ca="1" si="60"/>
        <v>4067.106592079364</v>
      </c>
      <c r="FO118" s="29">
        <f t="shared" ca="1" si="61"/>
        <v>4421.7745824210278</v>
      </c>
      <c r="FP118" s="29">
        <f t="shared" ca="1" si="62"/>
        <v>4400.8999990204065</v>
      </c>
      <c r="FQ118" s="29">
        <f t="shared" ca="1" si="63"/>
        <v>4581.3471721065835</v>
      </c>
      <c r="FR118" s="29">
        <f t="shared" ca="1" si="64"/>
        <v>4718.6874551747578</v>
      </c>
      <c r="FS118" s="29">
        <f t="shared" ca="1" si="65"/>
        <v>5028.8352619680109</v>
      </c>
      <c r="FT118" s="29">
        <f t="shared" ca="1" si="66"/>
        <v>5250.9505878696582</v>
      </c>
      <c r="FU118" s="29">
        <f t="shared" ca="1" si="67"/>
        <v>5531.3267428795543</v>
      </c>
      <c r="FV118" s="29">
        <f t="shared" ca="1" si="68"/>
        <v>5805.2402934355387</v>
      </c>
      <c r="FW118" s="29">
        <f t="shared" ca="1" si="69"/>
        <v>5923.0148677991756</v>
      </c>
      <c r="FX118" s="29">
        <f t="shared" ca="1" si="70"/>
        <v>6260.3238975188524</v>
      </c>
      <c r="FY118" s="29">
        <f t="shared" ca="1" si="71"/>
        <v>6394.120980460908</v>
      </c>
      <c r="FZ118" s="29">
        <f t="shared" ca="1" si="72"/>
        <v>6677.4268150459102</v>
      </c>
      <c r="GA118" s="29"/>
      <c r="GB118" s="29">
        <f t="shared" ca="1" si="73"/>
        <v>301.10068411131778</v>
      </c>
      <c r="GC118" s="29">
        <f t="shared" ca="1" si="74"/>
        <v>706.23481369759929</v>
      </c>
      <c r="GD118" s="29">
        <f t="shared" ca="1" si="23"/>
        <v>1073.8487632534011</v>
      </c>
      <c r="GE118" s="29">
        <f t="shared" ca="1" si="24"/>
        <v>1225.3880425036532</v>
      </c>
      <c r="GF118" s="29">
        <f t="shared" ca="1" si="25"/>
        <v>1423.8719774562915</v>
      </c>
      <c r="GG118" s="29">
        <f t="shared" ca="1" si="26"/>
        <v>1565.7449421627127</v>
      </c>
      <c r="GH118" s="29">
        <f t="shared" ca="1" si="27"/>
        <v>1626.4679256907129</v>
      </c>
      <c r="GI118" s="29">
        <f t="shared" ca="1" si="28"/>
        <v>1994.1026905917242</v>
      </c>
      <c r="GJ118" s="29">
        <f t="shared" ca="1" si="29"/>
        <v>2254.6875280142131</v>
      </c>
      <c r="GK118" s="29">
        <f t="shared" ca="1" si="30"/>
        <v>2496.6463902825226</v>
      </c>
      <c r="GL118" s="29">
        <f t="shared" ca="1" si="31"/>
        <v>2778.1976226655333</v>
      </c>
      <c r="GM118" s="29">
        <f t="shared" ca="1" si="32"/>
        <v>3052.3449077235537</v>
      </c>
      <c r="GN118" s="29">
        <f t="shared" ca="1" si="33"/>
        <v>3430.4124787903156</v>
      </c>
      <c r="GO118" s="29">
        <f t="shared" ca="1" si="34"/>
        <v>3721.894378238329</v>
      </c>
      <c r="GP118" s="29">
        <f t="shared" ca="1" si="35"/>
        <v>3732.730204751686</v>
      </c>
      <c r="GQ118" s="29">
        <f t="shared" ca="1" si="36"/>
        <v>3892.8223178088065</v>
      </c>
      <c r="GR118" s="29">
        <f t="shared" ca="1" si="37"/>
        <v>4020.0448789582988</v>
      </c>
      <c r="GS118" s="29">
        <f t="shared" ca="1" si="38"/>
        <v>4275.3190461409113</v>
      </c>
      <c r="GT118" s="29">
        <f t="shared" ca="1" si="39"/>
        <v>4464.2879516244502</v>
      </c>
      <c r="GU118" s="29">
        <f t="shared" ca="1" si="40"/>
        <v>4695.989859057855</v>
      </c>
      <c r="GV118" s="29">
        <f t="shared" ca="1" si="41"/>
        <v>4922.2127580195829</v>
      </c>
      <c r="GW118" s="29">
        <f t="shared" ca="1" si="42"/>
        <v>5031.4371291726547</v>
      </c>
      <c r="GX118" s="29">
        <f t="shared" ca="1" si="43"/>
        <v>5303.6335640782918</v>
      </c>
      <c r="GY118" s="29">
        <f t="shared" ca="1" si="44"/>
        <v>5423.5660881105305</v>
      </c>
      <c r="GZ118" s="29">
        <f t="shared" ca="1" si="45"/>
        <v>5654.323399755719</v>
      </c>
      <c r="HA118" s="29"/>
      <c r="HB118" s="29">
        <f t="shared" ca="1" si="76"/>
        <v>2930.197629187538</v>
      </c>
      <c r="HC118" s="29">
        <f t="shared" ca="1" si="75"/>
        <v>2496.6463902825226</v>
      </c>
      <c r="HD118" s="5"/>
      <c r="HE118" s="29">
        <f t="shared" si="90"/>
        <v>-0.16666666666666669</v>
      </c>
      <c r="HF118" s="29">
        <f>$HF$75</f>
        <v>7.7777777777777793E-2</v>
      </c>
      <c r="HG118" s="14">
        <f>IF(C$11="x",0,Satokasvi!$H$6*(1+$HE118)*(1+_xlfn.XLOOKUP($HF118,$HF$67:$HF$76,HG$67:HG$76)))</f>
        <v>2939.3518518518522</v>
      </c>
      <c r="HH118" s="27">
        <f>IF(D$11="x",0,Satokasvi!$H$6*(1+$HE118)*(1+_xlfn.XLOOKUP($HF118,$HF$67:$HF$76,HH$67:HH$76)))</f>
        <v>2962.037037037037</v>
      </c>
      <c r="HI118" s="27">
        <f>IF(E$11="x",0,Satokasvi!$H$6*(1+$HE118)*(1+_xlfn.XLOOKUP($HF118,$HF$67:$HF$76,HI$67:HI$76)))</f>
        <v>2984.7222222222222</v>
      </c>
      <c r="HJ118" s="27">
        <f>IF(F$11="x",0,Satokasvi!$H$6*(1+$HE118)*(1+_xlfn.XLOOKUP($HF118,$HF$67:$HF$76,HJ$67:HJ$76)))</f>
        <v>3007.4074074074074</v>
      </c>
      <c r="HK118" s="27">
        <f>IF(G$11="x",0,Satokasvi!$H$6*(1+$HE118)*(1+_xlfn.XLOOKUP($HF118,$HF$67:$HF$76,HK$67:HK$76)))</f>
        <v>3030.0925925925926</v>
      </c>
      <c r="HL118" s="27">
        <f>IF(H$11="x",0,Satokasvi!$H$6*(1+$HE118)*(1+_xlfn.XLOOKUP($HF118,$HF$67:$HF$76,HL$67:HL$76)))</f>
        <v>3052.7777777777774</v>
      </c>
      <c r="HM118" s="27">
        <f>IF(I$11="x",0,Satokasvi!$H$6*(1+$HE118)*(1+_xlfn.XLOOKUP($HF118,$HF$67:$HF$76,HM$67:HM$76)))</f>
        <v>3075.462962962963</v>
      </c>
      <c r="HN118" s="27">
        <f>IF(J$11="x",0,Satokasvi!$H$6*(1+$HE118)*(1+_xlfn.XLOOKUP($HF118,$HF$67:$HF$76,HN$67:HN$76)))</f>
        <v>3098.1481481481478</v>
      </c>
      <c r="HO118" s="27">
        <f>IF(K$11="x",0,Satokasvi!$H$6*(1+$HE118)*(1+_xlfn.XLOOKUP($HF118,$HF$67:$HF$76,HO$67:HO$76)))</f>
        <v>3120.8333333333335</v>
      </c>
      <c r="HP118" s="27">
        <f>IF(L$11="x",0,Satokasvi!$H$6*(1+$HE118)*(1+_xlfn.XLOOKUP($HF118,$HF$67:$HF$76,HP$67:HP$76)))</f>
        <v>3143.5185185185182</v>
      </c>
      <c r="HQ118" s="27">
        <f>IF(M$11="x",0,Satokasvi!$H$6*(1+$HE118)*(1+_xlfn.XLOOKUP($HF118,$HF$67:$HF$76,HQ$67:HQ$76)))</f>
        <v>3143.5185185185182</v>
      </c>
      <c r="HR118" s="27">
        <f>IF(N$11="x",0,Satokasvi!$H$6*(1+$HE118)*(1+_xlfn.XLOOKUP($HF118,$HF$67:$HF$76,HR$67:HR$76)))</f>
        <v>3143.5185185185182</v>
      </c>
      <c r="HS118" s="27">
        <f>IF(O$11="x",0,Satokasvi!$H$6*(1+$HE118)*(1+_xlfn.XLOOKUP($HF118,$HF$67:$HF$76,HS$67:HS$76)))</f>
        <v>3143.5185185185182</v>
      </c>
      <c r="HT118" s="27">
        <f>IF(P$11="x",0,Satokasvi!$H$6*(1+$HE118)*(1+_xlfn.XLOOKUP($HF118,$HF$67:$HF$76,HT$67:HT$76)))</f>
        <v>3143.5185185185182</v>
      </c>
      <c r="HU118" s="27">
        <f>IF(Q$11="x",0,Satokasvi!$H$6*(1+$HE118)*(1+_xlfn.XLOOKUP($HF118,$HF$67:$HF$76,HU$67:HU$76)))</f>
        <v>3143.5185185185182</v>
      </c>
      <c r="HV118" s="27">
        <f>IF(R$11="x",0,Satokasvi!$H$6*(1+$HE118)*(1+_xlfn.XLOOKUP($HF118,$HF$67:$HF$76,HV$67:HV$76)))</f>
        <v>3143.5185185185182</v>
      </c>
      <c r="HW118" s="27">
        <f>IF(S$11="x",0,Satokasvi!$H$6*(1+$HE118)*(1+_xlfn.XLOOKUP($HF118,$HF$67:$HF$76,HW$67:HW$76)))</f>
        <v>3143.5185185185182</v>
      </c>
      <c r="HX118" s="27">
        <f>IF(T$11="x",0,Satokasvi!$H$6*(1+$HE118)*(1+_xlfn.XLOOKUP($HF118,$HF$67:$HF$76,HX$67:HX$76)))</f>
        <v>3143.5185185185182</v>
      </c>
      <c r="HY118" s="27">
        <f>IF(U$11="x",0,Satokasvi!$H$6*(1+$HE118)*(1+_xlfn.XLOOKUP($HF118,$HF$67:$HF$76,HY$67:HY$76)))</f>
        <v>3143.5185185185182</v>
      </c>
      <c r="HZ118" s="27">
        <f>IF(V$11="x",0,Satokasvi!$H$6*(1+$HE118)*(1+_xlfn.XLOOKUP($HF118,$HF$67:$HF$76,HZ$67:HZ$76)))</f>
        <v>3143.5185185185182</v>
      </c>
      <c r="IA118" s="27">
        <f>IF(W$11="x",0,Satokasvi!$H$6*(1+$HE118)*(1+_xlfn.XLOOKUP($HF118,$HF$67:$HF$76,IA$67:IA$76)))</f>
        <v>3143.5185185185182</v>
      </c>
      <c r="IB118" s="27">
        <f>IF(X$11="x",0,Satokasvi!$H$6*(1+$HE118)*(1+_xlfn.XLOOKUP($HF118,$HF$67:$HF$76,IB$67:IB$76)))</f>
        <v>3143.5185185185182</v>
      </c>
      <c r="IC118" s="27">
        <f>IF(Y$11="x",0,Satokasvi!$H$6*(1+$HE118)*(1+_xlfn.XLOOKUP($HF118,$HF$67:$HF$76,IC$67:IC$76)))</f>
        <v>3143.5185185185182</v>
      </c>
      <c r="ID118" s="27">
        <f>IF(Z$11="x",0,Satokasvi!$H$6*(1+$HE118)*(1+_xlfn.XLOOKUP($HF118,$HF$67:$HF$76,ID$67:ID$76)))</f>
        <v>3143.5185185185182</v>
      </c>
      <c r="IE118" s="27">
        <f>IF(AA$11="x",0,Satokasvi!$H$6*(1+$HE118)*(1+_xlfn.XLOOKUP($HF118,$HF$67:$HF$76,IE$67:IE$76)))</f>
        <v>3143.5185185185182</v>
      </c>
    </row>
    <row r="119" spans="2:239">
      <c r="B119" s="11">
        <f t="shared" ca="1" si="89"/>
        <v>0.52511991716195849</v>
      </c>
      <c r="C119" s="11">
        <f t="shared" ca="1" si="89"/>
        <v>0.79186504332915464</v>
      </c>
      <c r="D119" s="11">
        <f t="shared" ca="1" si="89"/>
        <v>0.31912677367692766</v>
      </c>
      <c r="E119" s="11">
        <f t="shared" ca="1" si="89"/>
        <v>0.21777469809491823</v>
      </c>
      <c r="F119" s="11">
        <f t="shared" ca="1" si="89"/>
        <v>0.44232318843230412</v>
      </c>
      <c r="G119" s="11">
        <f t="shared" ca="1" si="89"/>
        <v>0.8059924915267922</v>
      </c>
      <c r="H119" s="11">
        <f t="shared" ca="1" si="89"/>
        <v>0.10261721461410356</v>
      </c>
      <c r="I119" s="11">
        <f t="shared" ca="1" si="89"/>
        <v>0.27117120319801002</v>
      </c>
      <c r="J119" s="11">
        <f t="shared" ca="1" si="89"/>
        <v>0.21444529700027615</v>
      </c>
      <c r="K119" s="11">
        <f t="shared" ca="1" si="89"/>
        <v>0.67643218938661276</v>
      </c>
      <c r="L119" s="11">
        <f t="shared" ca="1" si="89"/>
        <v>0.34858847701451801</v>
      </c>
      <c r="M119" s="11">
        <f t="shared" ca="1" si="89"/>
        <v>0.84226366596799573</v>
      </c>
      <c r="N119" s="11">
        <f t="shared" ca="1" si="89"/>
        <v>7.09642441014251E-2</v>
      </c>
      <c r="O119" s="11">
        <f t="shared" ca="1" si="89"/>
        <v>0.64081411593612747</v>
      </c>
      <c r="P119" s="11">
        <f t="shared" ca="1" si="89"/>
        <v>0.45655904322588459</v>
      </c>
      <c r="Q119" s="11">
        <f t="shared" ca="1" si="89"/>
        <v>0.74768743783543967</v>
      </c>
      <c r="R119" s="11">
        <f t="shared" ca="1" si="88"/>
        <v>0.27371962633684699</v>
      </c>
      <c r="S119" s="11">
        <f t="shared" ca="1" si="88"/>
        <v>0.26208695974349128</v>
      </c>
      <c r="T119" s="11">
        <f t="shared" ca="1" si="87"/>
        <v>0.78765616529561677</v>
      </c>
      <c r="U119" s="11">
        <f t="shared" ca="1" si="87"/>
        <v>0.4265072445401209</v>
      </c>
      <c r="V119" s="11">
        <f t="shared" ca="1" si="87"/>
        <v>0.79905666920987273</v>
      </c>
      <c r="W119" s="11">
        <f t="shared" ca="1" si="87"/>
        <v>0.58528686803839458</v>
      </c>
      <c r="X119" s="11">
        <f t="shared" ca="1" si="87"/>
        <v>0.87179751540419259</v>
      </c>
      <c r="Y119" s="11">
        <f t="shared" ca="1" si="87"/>
        <v>0.58745090993836091</v>
      </c>
      <c r="Z119" s="11">
        <f t="shared" ca="1" si="87"/>
        <v>0.19497386970333974</v>
      </c>
      <c r="AB119" s="5">
        <f ca="1">_xlfn.NORM.INV(B119,Satokasvi!$H$8,Satokasvi!$I$8)*_xlfn.BINOM.INV(1,(1-Satokasvi!$H$15),B119)</f>
        <v>3515.7519900246257</v>
      </c>
      <c r="AC119" s="5">
        <f ca="1">_xlfn.NORM.INV(C119,Satokasvi!$H$8,Satokasvi!$I$8)*_xlfn.BINOM.INV(1,(1-Satokasvi!$H$15),C119)</f>
        <v>3703.2273898374888</v>
      </c>
      <c r="AD119" s="5">
        <f ca="1">_xlfn.NORM.INV(D119,Satokasvi!$H$8,Satokasvi!$I$8)*_xlfn.BINOM.INV(1,(1-Satokasvi!$H$15),D119)</f>
        <v>3382.4644924396271</v>
      </c>
      <c r="AE119" s="5">
        <f ca="1">_xlfn.NORM.INV(E119,Satokasvi!$H$8,Satokasvi!$I$8)*_xlfn.BINOM.INV(1,(1-Satokasvi!$H$15),E119)</f>
        <v>3305.0673214678277</v>
      </c>
      <c r="AF119" s="5">
        <f ca="1">_xlfn.NORM.INV(F119,Satokasvi!$H$8,Satokasvi!$I$8)*_xlfn.BINOM.INV(1,(1-Satokasvi!$H$15),F119)</f>
        <v>3463.729578220336</v>
      </c>
      <c r="AG119" s="5">
        <f ca="1">_xlfn.NORM.INV(G119,Satokasvi!$H$8,Satokasvi!$I$8)*_xlfn.BINOM.INV(1,(1-Satokasvi!$H$15),G119)</f>
        <v>3715.805683306934</v>
      </c>
      <c r="AH119" s="5">
        <f ca="1">_xlfn.NORM.INV(H119,Satokasvi!$H$8,Satokasvi!$I$8)*_xlfn.BINOM.INV(1,(1-Satokasvi!$H$15),H119)</f>
        <v>3183.3053242518095</v>
      </c>
      <c r="AI119" s="5">
        <f ca="1">_xlfn.NORM.INV(I119,Satokasvi!$H$8,Satokasvi!$I$8)*_xlfn.BINOM.INV(1,(1-Satokasvi!$H$15),I119)</f>
        <v>3347.6813372810493</v>
      </c>
      <c r="AJ119" s="5">
        <f ca="1">_xlfn.NORM.INV(J119,Satokasvi!$H$8,Satokasvi!$I$8)*_xlfn.BINOM.INV(1,(1-Satokasvi!$H$15),J119)</f>
        <v>3302.2271228779782</v>
      </c>
      <c r="AK119" s="5">
        <f ca="1">_xlfn.NORM.INV(K119,Satokasvi!$H$8,Satokasvi!$I$8)*_xlfn.BINOM.INV(1,(1-Satokasvi!$H$15),K119)</f>
        <v>3614.4362614430456</v>
      </c>
      <c r="AL119" s="5">
        <f ca="1">_xlfn.NORM.INV(L119,Satokasvi!$H$8,Satokasvi!$I$8)*_xlfn.BINOM.INV(1,(1-Satokasvi!$H$15),L119)</f>
        <v>3402.7164765720759</v>
      </c>
      <c r="AM119" s="5">
        <f ca="1">_xlfn.NORM.INV(M119,Satokasvi!$H$8,Satokasvi!$I$8)*_xlfn.BINOM.INV(1,(1-Satokasvi!$H$15),M119)</f>
        <v>3750.951221911987</v>
      </c>
      <c r="AN119" s="5">
        <f ca="1">_xlfn.NORM.INV(N119,Satokasvi!$H$8,Satokasvi!$I$8)*_xlfn.BINOM.INV(1,(1-Satokasvi!$H$15),N119)</f>
        <v>3132.8381840449242</v>
      </c>
      <c r="AO119" s="5">
        <f ca="1">_xlfn.NORM.INV(O119,Satokasvi!$H$8,Satokasvi!$I$8)*_xlfn.BINOM.INV(1,(1-Satokasvi!$H$15),O119)</f>
        <v>3590.1589350038244</v>
      </c>
      <c r="AP119" s="5">
        <f ca="1">_xlfn.NORM.INV(P119,Satokasvi!$H$8,Satokasvi!$I$8)*_xlfn.BINOM.INV(1,(1-Satokasvi!$H$15),P119)</f>
        <v>3472.7233961294874</v>
      </c>
      <c r="AQ119" s="5">
        <f ca="1">_xlfn.NORM.INV(Q119,Satokasvi!$H$8,Satokasvi!$I$8)*_xlfn.BINOM.INV(1,(1-Satokasvi!$H$15),Q119)</f>
        <v>3666.8075418609983</v>
      </c>
      <c r="AR119" s="5">
        <f ca="1">_xlfn.NORM.INV(R119,Satokasvi!$H$8,Satokasvi!$I$8)*_xlfn.BINOM.INV(1,(1-Satokasvi!$H$15),R119)</f>
        <v>3349.5995583485906</v>
      </c>
      <c r="AS119" s="5">
        <f ca="1">_xlfn.NORM.INV(S119,Satokasvi!$H$8,Satokasvi!$I$8)*_xlfn.BINOM.INV(1,(1-Satokasvi!$H$15),S119)</f>
        <v>3340.7688351602937</v>
      </c>
      <c r="AT119" s="5">
        <f ca="1">_xlfn.NORM.INV(T119,Satokasvi!$H$8,Satokasvi!$I$8)*_xlfn.BINOM.INV(1,(1-Satokasvi!$H$15),T119)</f>
        <v>3699.5787698753161</v>
      </c>
      <c r="AU119" s="5">
        <f ca="1">_xlfn.NORM.INV(U119,Satokasvi!$H$8,Satokasvi!$I$8)*_xlfn.BINOM.INV(1,(1-Satokasvi!$H$15),U119)</f>
        <v>3453.6816144686663</v>
      </c>
      <c r="AV119" s="5">
        <f ca="1">_xlfn.NORM.INV(V119,Satokasvi!$H$8,Satokasvi!$I$8)*_xlfn.BINOM.INV(1,(1-Satokasvi!$H$15),V119)</f>
        <v>3709.5641247773201</v>
      </c>
      <c r="AW119" s="5">
        <f ca="1">_xlfn.NORM.INV(W119,Satokasvi!$H$8,Satokasvi!$I$8)*_xlfn.BINOM.INV(1,(1-Satokasvi!$H$15),W119)</f>
        <v>3553.8593659106814</v>
      </c>
      <c r="AX119" s="5">
        <f ca="1">_xlfn.NORM.INV(X119,Satokasvi!$H$8,Satokasvi!$I$8)*_xlfn.BINOM.INV(1,(1-Satokasvi!$H$15),X119)</f>
        <v>3783.7323089489819</v>
      </c>
      <c r="AY119" s="5">
        <f ca="1">_xlfn.NORM.INV(Y119,Satokasvi!$H$8,Satokasvi!$I$8)*_xlfn.BINOM.INV(1,(1-Satokasvi!$H$15),Y119)</f>
        <v>3555.2481547405437</v>
      </c>
      <c r="AZ119" s="5">
        <f ca="1">_xlfn.NORM.INV(Z119,Satokasvi!$H$8,Satokasvi!$I$8)*_xlfn.BINOM.INV(1,(1-Satokasvi!$H$15),Z119)</f>
        <v>3285.0719642405934</v>
      </c>
      <c r="BB119" s="5">
        <f ca="1">IF(C$11="x",0,_xlfn.NORM.INV(B119,Satokasvi!$H$8,Satokasvi!$I$8)*IF(C$8="x",(1+Toimenpiteet!$C$7),1)*IF(C$9="x",(1+Toimenpiteet!$C$34),1)*(1+C$30)*_xlfn.BINOM.INV(1,(1-(Satokasvi!$H$15*(1+C$41))),B119))</f>
        <v>2549.0608228474543</v>
      </c>
      <c r="BC119" s="5">
        <f ca="1">IF(D$11="x",0,_xlfn.NORM.INV(C119,Satokasvi!$H$8,Satokasvi!$I$8)*IF(D$8="x",(1+Toimenpiteet!$C$7),1)*IF(D$9="x",(1+Toimenpiteet!$C$34),1)*(1+D$30)*_xlfn.BINOM.INV(1,(1-(Satokasvi!$H$15*(1+D$41))),C119))</f>
        <v>2703.6522527725542</v>
      </c>
      <c r="BD119" s="5">
        <f ca="1">IF(E$11="x",0,_xlfn.NORM.INV(D119,Satokasvi!$H$8,Satokasvi!$I$8)*IF(E$8="x",(1+Toimenpiteet!$C$7),1)*IF(E$9="x",(1+Toimenpiteet!$C$34),1)*(1+E$30)*_xlfn.BINOM.INV(1,(1-(Satokasvi!$H$15*(1+E$41))),D119))</f>
        <v>2486.5172976822187</v>
      </c>
      <c r="BE119" s="5">
        <f ca="1">IF(F$11="x",0,_xlfn.NORM.INV(E119,Satokasvi!$H$8,Satokasvi!$I$8)*IF(F$8="x",(1+Toimenpiteet!$C$7),1)*IF(F$9="x",(1+Toimenpiteet!$C$34),1)*(1+F$30)*_xlfn.BINOM.INV(1,(1-(Satokasvi!$H$15*(1+F$41))),E119))</f>
        <v>2446.2786286576275</v>
      </c>
      <c r="BF119" s="5">
        <f ca="1">IF(G$11="x",0,_xlfn.NORM.INV(F119,Satokasvi!$H$8,Satokasvi!$I$8)*IF(G$8="x",(1+Toimenpiteet!$C$7),1)*IF(G$9="x",(1+Toimenpiteet!$C$34),1)*(1+G$30)*_xlfn.BINOM.INV(1,(1-(Satokasvi!$H$15*(1+G$41))),F119))</f>
        <v>2581.1712816897948</v>
      </c>
      <c r="BG119" s="5">
        <f ca="1">IF(H$11="x",0,_xlfn.NORM.INV(G119,Satokasvi!$H$8,Satokasvi!$I$8)*IF(H$8="x",(1+Toimenpiteet!$C$7),1)*IF(H$9="x",(1+Toimenpiteet!$C$34),1)*(1+H$30)*_xlfn.BINOM.INV(1,(1-(Satokasvi!$H$15*(1+H$41))),G119))</f>
        <v>2769.0183952003272</v>
      </c>
      <c r="BH119" s="5">
        <f ca="1">IF(I$11="x",0,_xlfn.NORM.INV(H119,Satokasvi!$H$8,Satokasvi!$I$8)*IF(I$8="x",(1+Toimenpiteet!$C$7),1)*IF(I$9="x",(1+Toimenpiteet!$C$34),1)*(1+I$30)*_xlfn.BINOM.INV(1,(1-(Satokasvi!$H$15*(1+I$41))),H119))</f>
        <v>2372.1991276324488</v>
      </c>
      <c r="BI119" s="5">
        <f ca="1">IF(J$11="x",0,_xlfn.NORM.INV(I119,Satokasvi!$H$8,Satokasvi!$I$8)*IF(J$8="x",(1+Toimenpiteet!$C$7),1)*IF(J$9="x",(1+Toimenpiteet!$C$34),1)*(1+J$30)*_xlfn.BINOM.INV(1,(1-(Satokasvi!$H$15*(1+J$41))),I119))</f>
        <v>2494.6921325418375</v>
      </c>
      <c r="BJ119" s="5">
        <f ca="1">IF(K$11="x",0,_xlfn.NORM.INV(J119,Satokasvi!$H$8,Satokasvi!$I$8)*IF(K$8="x",(1+Toimenpiteet!$C$7),1)*IF(K$9="x",(1+Toimenpiteet!$C$34),1)*(1+K$30)*_xlfn.BINOM.INV(1,(1-(Satokasvi!$H$15*(1+K$41))),J119))</f>
        <v>2460.8196519686689</v>
      </c>
      <c r="BK119" s="5">
        <f ca="1">IF(L$11="x",0,_xlfn.NORM.INV(K119,Satokasvi!$H$8,Satokasvi!$I$8)*IF(L$8="x",(1+Toimenpiteet!$C$7),1)*IF(L$9="x",(1+Toimenpiteet!$C$34),1)*(1+L$30)*_xlfn.BINOM.INV(1,(1-(Satokasvi!$H$15*(1+L$41))),K119))</f>
        <v>2693.4779020273572</v>
      </c>
      <c r="BL119" s="5">
        <f ca="1">IF(M$11="x",0,_xlfn.NORM.INV(L119,Satokasvi!$H$8,Satokasvi!$I$8)*IF(M$8="x",(1+Toimenpiteet!$C$7),1)*IF(M$9="x",(1+Toimenpiteet!$C$34),1)*(1+M$30)*_xlfn.BINOM.INV(1,(1-(Satokasvi!$H$15*(1+M$41))),L119))</f>
        <v>2535.7043183415112</v>
      </c>
      <c r="BM119" s="5">
        <f ca="1">IF(N$11="x",0,_xlfn.NORM.INV(M119,Satokasvi!$H$8,Satokasvi!$I$8)*IF(N$8="x",(1+Toimenpiteet!$C$7),1)*IF(N$9="x",(1+Toimenpiteet!$C$34),1)*(1+N$30)*_xlfn.BINOM.INV(1,(1-(Satokasvi!$H$15*(1+N$41))),M119))</f>
        <v>2795.2088505688125</v>
      </c>
      <c r="BN119" s="5">
        <f ca="1">IF(O$11="x",0,_xlfn.NORM.INV(N119,Satokasvi!$H$8,Satokasvi!$I$8)*IF(O$8="x",(1+Toimenpiteet!$C$7),1)*IF(O$9="x",(1+Toimenpiteet!$C$34),1)*(1+O$30)*_xlfn.BINOM.INV(1,(1-(Satokasvi!$H$15*(1+O$41))),N119))</f>
        <v>2334.5910147502773</v>
      </c>
      <c r="BO119" s="5">
        <f ca="1">IF(P$11="x",0,_xlfn.NORM.INV(O119,Satokasvi!$H$8,Satokasvi!$I$8)*IF(P$8="x",(1+Toimenpiteet!$C$7),1)*IF(P$9="x",(1+Toimenpiteet!$C$34),1)*(1+P$30)*_xlfn.BINOM.INV(1,(1-(Satokasvi!$H$15*(1+P$41))),O119))</f>
        <v>2675.3864383648497</v>
      </c>
      <c r="BP119" s="5">
        <f ca="1">IF(Q$11="x",0,_xlfn.NORM.INV(P119,Satokasvi!$H$8,Satokasvi!$I$8)*IF(Q$8="x",(1+Toimenpiteet!$C$7),1)*IF(Q$9="x",(1+Toimenpiteet!$C$34),1)*(1+Q$30)*_xlfn.BINOM.INV(1,(1-(Satokasvi!$H$15*(1+Q$41))),P119))</f>
        <v>2587.8734747956942</v>
      </c>
      <c r="BQ119" s="5">
        <f ca="1">IF(R$11="x",0,_xlfn.NORM.INV(Q119,Satokasvi!$H$8,Satokasvi!$I$8)*IF(R$8="x",(1+Toimenpiteet!$C$7),1)*IF(R$9="x",(1+Toimenpiteet!$C$34),1)*(1+R$30)*_xlfn.BINOM.INV(1,(1-(Satokasvi!$H$15*(1+R$41))),Q119))</f>
        <v>2732.5049801948162</v>
      </c>
      <c r="BR119" s="5">
        <f ca="1">IF(S$11="x",0,_xlfn.NORM.INV(R119,Satokasvi!$H$8,Satokasvi!$I$8)*IF(S$8="x",(1+Toimenpiteet!$C$7),1)*IF(S$9="x",(1+Toimenpiteet!$C$34),1)*(1+S$30)*_xlfn.BINOM.INV(1,(1-(Satokasvi!$H$15*(1+S$41))),R119))</f>
        <v>2496.1215908813697</v>
      </c>
      <c r="BS119" s="5">
        <f ca="1">IF(T$11="x",0,_xlfn.NORM.INV(S119,Satokasvi!$H$8,Satokasvi!$I$8)*IF(T$8="x",(1+Toimenpiteet!$C$7),1)*IF(T$9="x",(1+Toimenpiteet!$C$34),1)*(1+T$30)*_xlfn.BINOM.INV(1,(1-(Satokasvi!$H$15*(1+T$41))),S119))</f>
        <v>2489.5409359614509</v>
      </c>
      <c r="BT119" s="5">
        <f ca="1">IF(U$11="x",0,_xlfn.NORM.INV(T119,Satokasvi!$H$8,Satokasvi!$I$8)*IF(U$8="x",(1+Toimenpiteet!$C$7),1)*IF(U$9="x",(1+Toimenpiteet!$C$34),1)*(1+U$30)*_xlfn.BINOM.INV(1,(1-(Satokasvi!$H$15*(1+U$41))),T119))</f>
        <v>2756.9260993110856</v>
      </c>
      <c r="BU119" s="5">
        <f ca="1">IF(V$11="x",0,_xlfn.NORM.INV(U119,Satokasvi!$H$8,Satokasvi!$I$8)*IF(V$8="x",(1+Toimenpiteet!$C$7),1)*IF(V$9="x",(1+Toimenpiteet!$C$34),1)*(1+V$30)*_xlfn.BINOM.INV(1,(1-(Satokasvi!$H$15*(1+V$41))),U119))</f>
        <v>2573.6835391020504</v>
      </c>
      <c r="BV119" s="5">
        <f ca="1">IF(W$11="x",0,_xlfn.NORM.INV(V119,Satokasvi!$H$8,Satokasvi!$I$8)*IF(W$8="x",(1+Toimenpiteet!$C$7),1)*IF(W$9="x",(1+Toimenpiteet!$C$34),1)*(1+W$30)*_xlfn.BINOM.INV(1,(1-(Satokasvi!$H$15*(1+W$41))),V119))</f>
        <v>2764.3671857840591</v>
      </c>
      <c r="BW119" s="5">
        <f ca="1">IF(X$11="x",0,_xlfn.NORM.INV(W119,Satokasvi!$H$8,Satokasvi!$I$8)*IF(X$8="x",(1+Toimenpiteet!$C$7),1)*IF(X$9="x",(1+Toimenpiteet!$C$34),1)*(1+X$30)*_xlfn.BINOM.INV(1,(1-(Satokasvi!$H$15*(1+X$41))),W119))</f>
        <v>2648.3359994766397</v>
      </c>
      <c r="BX119" s="5">
        <f ca="1">IF(Y$11="x",0,_xlfn.NORM.INV(X119,Satokasvi!$H$8,Satokasvi!$I$8)*IF(Y$8="x",(1+Toimenpiteet!$C$7),1)*IF(Y$9="x",(1+Toimenpiteet!$C$34),1)*(1+Y$30)*_xlfn.BINOM.INV(1,(1-(Satokasvi!$H$15*(1+Y$41))),X119))</f>
        <v>2819.6373166287813</v>
      </c>
      <c r="BY119" s="5">
        <f ca="1">IF(Z$11="x",0,_xlfn.NORM.INV(Y119,Satokasvi!$H$8,Satokasvi!$I$8)*IF(Z$8="x",(1+Toimenpiteet!$C$7),1)*IF(Z$9="x",(1+Toimenpiteet!$C$34),1)*(1+Z$30)*_xlfn.BINOM.INV(1,(1-(Satokasvi!$H$15*(1+Z$41))),Y119))</f>
        <v>2649.3709249126532</v>
      </c>
      <c r="BZ119" s="5">
        <f ca="1">IF(AA$11="x",0,_xlfn.NORM.INV(Z119,Satokasvi!$H$8,Satokasvi!$I$8)*IF(AA$8="x",(1+Toimenpiteet!$C$7),1)*IF(AA$9="x",(1+Toimenpiteet!$C$34),1)*(1+AA$30)*_xlfn.BINOM.INV(1,(1-(Satokasvi!$H$15*(1+AA$41))),Z119))</f>
        <v>2448.0356277520905</v>
      </c>
      <c r="CB119" s="27">
        <f ca="1">_xlfn.NORM.INV(RAND(),Satokasvi!$H$13,Satokasvi!$I$13)</f>
        <v>202.29238988606309</v>
      </c>
      <c r="CC119" s="27">
        <f ca="1">_xlfn.NORM.INV(RAND(),Satokasvi!$H$13,Satokasvi!$I$13)</f>
        <v>144.25047852492696</v>
      </c>
      <c r="CD119" s="27">
        <f ca="1">_xlfn.NORM.INV(RAND(),Satokasvi!$H$13,Satokasvi!$I$13)</f>
        <v>212.97398437827647</v>
      </c>
      <c r="CE119" s="27">
        <f ca="1">_xlfn.NORM.INV(RAND(),Satokasvi!$H$13,Satokasvi!$I$13)</f>
        <v>198.29887067593484</v>
      </c>
      <c r="CF119" s="27">
        <f ca="1">_xlfn.NORM.INV(RAND(),Satokasvi!$H$13,Satokasvi!$I$13)</f>
        <v>198.04788621501626</v>
      </c>
      <c r="CG119" s="27">
        <f ca="1">_xlfn.NORM.INV(RAND(),Satokasvi!$H$13,Satokasvi!$I$13)</f>
        <v>214.50597908995789</v>
      </c>
      <c r="CH119" s="27">
        <f ca="1">_xlfn.NORM.INV(RAND(),Satokasvi!$H$13,Satokasvi!$I$13)</f>
        <v>171.41757698906207</v>
      </c>
      <c r="CI119" s="27">
        <f ca="1">_xlfn.NORM.INV(RAND(),Satokasvi!$H$13,Satokasvi!$I$13)</f>
        <v>153.09627146606041</v>
      </c>
      <c r="CJ119" s="27">
        <f ca="1">_xlfn.NORM.INV(RAND(),Satokasvi!$H$13,Satokasvi!$I$13)</f>
        <v>218.96627899774273</v>
      </c>
      <c r="CK119" s="27">
        <f ca="1">_xlfn.NORM.INV(RAND(),Satokasvi!$H$13,Satokasvi!$I$13)</f>
        <v>164.09822853614156</v>
      </c>
      <c r="CL119" s="27">
        <f ca="1">_xlfn.NORM.INV(RAND(),Satokasvi!$H$13,Satokasvi!$I$13)</f>
        <v>247.91660034095059</v>
      </c>
      <c r="CM119" s="27">
        <f ca="1">_xlfn.NORM.INV(RAND(),Satokasvi!$H$13,Satokasvi!$I$13)</f>
        <v>156.66603401352506</v>
      </c>
      <c r="CN119" s="27">
        <f ca="1">_xlfn.NORM.INV(RAND(),Satokasvi!$H$13,Satokasvi!$I$13)</f>
        <v>156.6683206472668</v>
      </c>
      <c r="CO119" s="27">
        <f ca="1">_xlfn.NORM.INV(RAND(),Satokasvi!$H$13,Satokasvi!$I$13)</f>
        <v>220.94729856702853</v>
      </c>
      <c r="CP119" s="27">
        <f ca="1">_xlfn.NORM.INV(RAND(),Satokasvi!$H$13,Satokasvi!$I$13)</f>
        <v>185.95261727559731</v>
      </c>
      <c r="CQ119" s="27">
        <f ca="1">_xlfn.NORM.INV(RAND(),Satokasvi!$H$13,Satokasvi!$I$13)</f>
        <v>199.18221531094252</v>
      </c>
      <c r="CR119" s="27">
        <f ca="1">_xlfn.NORM.INV(RAND(),Satokasvi!$H$13,Satokasvi!$I$13)</f>
        <v>166.87015692162447</v>
      </c>
      <c r="CS119" s="27">
        <f ca="1">_xlfn.NORM.INV(RAND(),Satokasvi!$H$13,Satokasvi!$I$13)</f>
        <v>246.39908409282049</v>
      </c>
      <c r="CT119" s="27">
        <f ca="1">_xlfn.NORM.INV(RAND(),Satokasvi!$H$13,Satokasvi!$I$13)</f>
        <v>222.4280203957903</v>
      </c>
      <c r="CU119" s="27">
        <f ca="1">_xlfn.NORM.INV(RAND(),Satokasvi!$H$13,Satokasvi!$I$13)</f>
        <v>234.43569396296803</v>
      </c>
      <c r="CV119" s="27">
        <f ca="1">_xlfn.NORM.INV(RAND(),Satokasvi!$H$13,Satokasvi!$I$13)</f>
        <v>138.12724634267335</v>
      </c>
      <c r="CW119" s="27">
        <f ca="1">_xlfn.NORM.INV(RAND(),Satokasvi!$H$13,Satokasvi!$I$13)</f>
        <v>205.19038732017455</v>
      </c>
      <c r="CX119" s="27">
        <f ca="1">_xlfn.NORM.INV(RAND(),Satokasvi!$H$13,Satokasvi!$I$13)</f>
        <v>146.45642839456008</v>
      </c>
      <c r="CY119" s="27">
        <f ca="1">_xlfn.NORM.INV(RAND(),Satokasvi!$H$13,Satokasvi!$I$13)</f>
        <v>139.02064771993909</v>
      </c>
      <c r="CZ119" s="27">
        <f ca="1">_xlfn.NORM.INV(RAND(),Satokasvi!$H$13,Satokasvi!$I$13)</f>
        <v>234.69755076037239</v>
      </c>
      <c r="DB119" s="29">
        <f ca="1">(AB119*(CB119/1000)+(Satokasvi!$E$28-Satokasvi!$E$7))/(1+$C$13)^DB$61</f>
        <v>340.00958476579007</v>
      </c>
      <c r="DC119" s="29">
        <f ca="1">(AC119*(CC119/1000)+(Satokasvi!$E$28-Satokasvi!$E$7))/(1+$C$13)^DC$61</f>
        <v>163.25037521978885</v>
      </c>
      <c r="DD119" s="29">
        <f ca="1">(AD119*(CD119/1000)+(Satokasvi!$E$28-Satokasvi!$E$7))/(1+$C$13)^DD$61</f>
        <v>328.88080918007148</v>
      </c>
      <c r="DE119" s="29">
        <f ca="1">(AE119*(CE119/1000)+(Satokasvi!$E$28-Satokasvi!$E$7))/(1+$C$13)^DE$61</f>
        <v>261.56269479135136</v>
      </c>
      <c r="DF119" s="29">
        <f ca="1">(AF119*(CF119/1000)+(Satokasvi!$E$28-Satokasvi!$E$7))/(1+$C$13)^DF$61</f>
        <v>280.33433041552445</v>
      </c>
      <c r="DG119" s="29">
        <f ca="1">(AG119*(CG119/1000)+(Satokasvi!$E$28-Satokasvi!$E$7))/(1+$C$13)^DG$61</f>
        <v>365.19550900189006</v>
      </c>
      <c r="DH119" s="29">
        <f ca="1">(AH119*(CH119/1000)+(Satokasvi!$E$28-Satokasvi!$E$7))/(1+$C$13)^DH$61</f>
        <v>150.15725652144693</v>
      </c>
      <c r="DI119" s="29">
        <f ca="1">(AI119*(CI119/1000)+(Satokasvi!$E$28-Satokasvi!$E$7))/(1+$C$13)^DI$61</f>
        <v>119.60933796942213</v>
      </c>
      <c r="DJ119" s="29">
        <f ca="1">(AJ119*(CJ119/1000)+(Satokasvi!$E$28-Satokasvi!$E$7))/(1+$C$13)^DJ$61</f>
        <v>277.50140023524386</v>
      </c>
      <c r="DK119" s="29">
        <f ca="1">(AK119*(CK119/1000)+(Satokasvi!$E$28-Satokasvi!$E$7))/(1+$C$13)^DK$61</f>
        <v>172.72100498758857</v>
      </c>
      <c r="DL119" s="29">
        <f ca="1">(AL119*(CL119/1000)+(Satokasvi!$E$28-Satokasvi!$E$7))/(1+$C$13)^DL$61</f>
        <v>348.63321220663471</v>
      </c>
      <c r="DM119" s="29">
        <f ca="1">(AM119*(CM119/1000)+(Satokasvi!$E$28-Satokasvi!$E$7))/(1+$C$13)^DM$61</f>
        <v>158.96540142610112</v>
      </c>
      <c r="DN119" s="29">
        <f ca="1">(AN119*(CN119/1000)+(Satokasvi!$E$28-Satokasvi!$E$7))/(1+$C$13)^DN$61</f>
        <v>88.398717690203654</v>
      </c>
      <c r="DO119" s="29">
        <f ca="1">(AO119*(CO119/1000)+(Satokasvi!$E$28-Satokasvi!$E$7))/(1+$C$13)^DO$61</f>
        <v>285.75886178043322</v>
      </c>
      <c r="DP119" s="29">
        <f ca="1">(AP119*(CP119/1000)+(Satokasvi!$E$28-Satokasvi!$E$7))/(1+$C$13)^DP$61</f>
        <v>182.77789480718678</v>
      </c>
      <c r="DQ119" s="29">
        <f ca="1">(AQ119*(CQ119/1000)+(Satokasvi!$E$28-Satokasvi!$E$7))/(1+$C$13)^DQ$61</f>
        <v>230.17471626410477</v>
      </c>
      <c r="DR119" s="29">
        <f ca="1">(AR119*(CR119/1000)+(Satokasvi!$E$28-Satokasvi!$E$7))/(1+$C$13)^DR$61</f>
        <v>119.76191880080566</v>
      </c>
      <c r="DS119" s="29">
        <f ca="1">(AS119*(CS119/1000)+(Satokasvi!$E$28-Satokasvi!$E$7))/(1+$C$13)^DS$61</f>
        <v>271.4716905302206</v>
      </c>
      <c r="DT119" s="29">
        <f ca="1">(AT119*(CT119/1000)+(Satokasvi!$E$28-Satokasvi!$E$7))/(1+$C$13)^DT$61</f>
        <v>263.40940270558087</v>
      </c>
      <c r="DU119" s="29">
        <f ca="1">(AU119*(CU119/1000)+(Satokasvi!$E$28-Satokasvi!$E$7))/(1+$C$13)^DU$61</f>
        <v>248.41562214036534</v>
      </c>
      <c r="DV119" s="29">
        <f ca="1">(AV119*(CV119/1000)+(Satokasvi!$E$28-Satokasvi!$E$7))/(1+$C$13)^DV$61</f>
        <v>81.38059422919271</v>
      </c>
      <c r="DW119" s="29">
        <f ca="1">(AW119*(CW119/1000)+(Satokasvi!$E$28-Satokasvi!$E$7))/(1+$C$13)^DW$61</f>
        <v>192.17009795497759</v>
      </c>
      <c r="DX119" s="29">
        <f ca="1">(AX119*(CX119/1000)+(Satokasvi!$E$28-Satokasvi!$E$7))/(1+$C$13)^DX$61</f>
        <v>97.86848404203522</v>
      </c>
      <c r="DY119" s="29">
        <f ca="1">(AY119*(CY119/1000)+(Satokasvi!$E$28-Satokasvi!$E$7))/(1+$C$13)^DY$61</f>
        <v>65.551597603347545</v>
      </c>
      <c r="DZ119" s="29">
        <f ca="1">(AZ119*(CZ119/1000)+(Satokasvi!$E$28-Satokasvi!$E$7))/(1+$C$13)^DZ$61</f>
        <v>195.81749252010874</v>
      </c>
      <c r="EB119" s="29">
        <f ca="1">IF(C$11="x",Toimenpiteet!$E$115,BB119*(CB119/1000)+(Satokasvi!$E$28-Satokasvi!$E$7)+IF(C$8="x",Toimenpiteet!$E$29,0)+IF(C$9="x",Toimenpiteet!$E$60,0)+IF(C$10="x",Toimenpiteet!$E$88,0))/(1+$C$13)^EB$61</f>
        <v>279.37437458130682</v>
      </c>
      <c r="EC119" s="29">
        <f ca="1">IF(D$11="x",Toimenpiteet!$E$115,BC119*(CC119/1000)+(Satokasvi!$E$28-Satokasvi!$E$7)+IF(D$8="x",Toimenpiteet!$E$29,0)+IF(D$9="x",Toimenpiteet!$E$60,0)+IF(D$10="x",Toimenpiteet!$E$88,0))/(1+$C$13)^EC$61</f>
        <v>152.79774835275489</v>
      </c>
      <c r="ED119" s="29">
        <f ca="1">IF(E$11="x",Toimenpiteet!$E$115,BD119*(CD119/1000)+(Satokasvi!$E$28-Satokasvi!$E$7)+IF(E$8="x",Toimenpiteet!$E$29,0)+IF(E$9="x",Toimenpiteet!$E$60,0)+IF(E$10="x",Toimenpiteet!$E$88,0))/(1+$C$13)^ED$61</f>
        <v>276.06483239902286</v>
      </c>
      <c r="EE119" s="29">
        <f ca="1">IF(F$11="x",Toimenpiteet!$E$115,BE119*(CE119/1000)+(Satokasvi!$E$28-Satokasvi!$E$7)+IF(F$8="x",Toimenpiteet!$E$29,0)+IF(F$9="x",Toimenpiteet!$E$60,0)+IF(F$10="x",Toimenpiteet!$E$88,0))/(1+$C$13)^EE$61</f>
        <v>228.51379494886589</v>
      </c>
      <c r="EF119" s="29">
        <f ca="1">IF(G$11="x",Toimenpiteet!$E$115,BF119*(CF119/1000)+(Satokasvi!$E$28-Satokasvi!$E$7)+IF(G$8="x",Toimenpiteet!$E$29,0)+IF(G$9="x",Toimenpiteet!$E$60,0)+IF(G$10="x",Toimenpiteet!$E$88,0))/(1+$C$13)^EF$61</f>
        <v>244.37320093492943</v>
      </c>
      <c r="EG119" s="29">
        <f ca="1">IF(H$11="x",Toimenpiteet!$E$115,BG119*(CG119/1000)+(Satokasvi!$E$28-Satokasvi!$E$7)+IF(H$8="x",Toimenpiteet!$E$29,0)+IF(H$9="x",Toimenpiteet!$E$60,0)+IF(H$10="x",Toimenpiteet!$E$88,0))/(1+$C$13)^EG$61</f>
        <v>306.57870098712164</v>
      </c>
      <c r="EH119" s="29">
        <f ca="1">IF(I$11="x",Toimenpiteet!$E$115,BH119*(CH119/1000)+(Satokasvi!$E$28-Satokasvi!$E$7)+IF(I$8="x",Toimenpiteet!$E$29,0)+IF(I$9="x",Toimenpiteet!$E$60,0)+IF(I$10="x",Toimenpiteet!$E$88,0))/(1+$C$13)^EH$61</f>
        <v>145.32923384998927</v>
      </c>
      <c r="EI119" s="29">
        <f ca="1">IF(J$11="x",Toimenpiteet!$E$115,BI119*(CI119/1000)+(Satokasvi!$E$28-Satokasvi!$E$7)+IF(J$8="x",Toimenpiteet!$E$29,0)+IF(J$9="x",Toimenpiteet!$E$60,0)+IF(J$10="x",Toimenpiteet!$E$88,0))/(1+$C$13)^EI$61</f>
        <v>121.59117602394625</v>
      </c>
      <c r="EJ119" s="29">
        <f ca="1">IF(K$11="x",Toimenpiteet!$E$115,BJ119*(CJ119/1000)+(Satokasvi!$E$28-Satokasvi!$E$7)+IF(K$8="x",Toimenpiteet!$E$29,0)+IF(K$9="x",Toimenpiteet!$E$60,0)+IF(K$10="x",Toimenpiteet!$E$88,0))/(1+$C$13)^EJ$61</f>
        <v>238.3069535224231</v>
      </c>
      <c r="EK119" s="29">
        <f ca="1">IF(L$11="x",Toimenpiteet!$E$115,BK119*(CK119/1000)+(Satokasvi!$E$28-Satokasvi!$E$7)+IF(L$8="x",Toimenpiteet!$E$29,0)+IF(L$9="x",Toimenpiteet!$E$60,0)+IF(L$10="x",Toimenpiteet!$E$88,0))/(1+$C$13)^EK$61</f>
        <v>159.30675123434256</v>
      </c>
      <c r="EL119" s="29">
        <f ca="1">IF(M$11="x",Toimenpiteet!$E$115,BL119*(CL119/1000)+(Satokasvi!$E$28-Satokasvi!$E$7)+IF(M$8="x",Toimenpiteet!$E$29,0)+IF(M$9="x",Toimenpiteet!$E$60,0)+IF(M$10="x",Toimenpiteet!$E$88,0))/(1+$C$13)^EL$61</f>
        <v>289.50540985055085</v>
      </c>
      <c r="EM119" s="29">
        <f ca="1">IF(N$11="x",Toimenpiteet!$E$115,BM119*(CM119/1000)+(Satokasvi!$E$28-Satokasvi!$E$7)+IF(N$8="x",Toimenpiteet!$E$29,0)+IF(N$9="x",Toimenpiteet!$E$60,0)+IF(N$10="x",Toimenpiteet!$E$88,0))/(1+$C$13)^EM$61</f>
        <v>147.29979395260105</v>
      </c>
      <c r="EN119" s="29">
        <f ca="1">IF(O$11="x",Toimenpiteet!$E$115,BN119*(CN119/1000)+(Satokasvi!$E$28-Satokasvi!$E$7)+IF(O$8="x",Toimenpiteet!$E$29,0)+IF(O$9="x",Toimenpiteet!$E$60,0)+IF(O$10="x",Toimenpiteet!$E$88,0))/(1+$C$13)^EN$61</f>
        <v>93.87353685950724</v>
      </c>
      <c r="EO119" s="29">
        <f ca="1">IF(P$11="x",Toimenpiteet!$E$115,BO119*(CO119/1000)+(Satokasvi!$E$28-Satokasvi!$E$7)+IF(P$8="x",Toimenpiteet!$E$29,0)+IF(P$9="x",Toimenpiteet!$E$60,0)+IF(P$10="x",Toimenpiteet!$E$88,0))/(1+$C$13)^EO$61</f>
        <v>240.13081684418412</v>
      </c>
      <c r="EP119" s="29">
        <f ca="1">IF(Q$11="x",Toimenpiteet!$E$115,BP119*(CP119/1000)+(Satokasvi!$E$28-Satokasvi!$E$7)+IF(Q$8="x",Toimenpiteet!$E$29,0)+IF(Q$9="x",Toimenpiteet!$E$60,0)+IF(Q$10="x",Toimenpiteet!$E$88,0))/(1+$C$13)^EP$61</f>
        <v>162.59765327381592</v>
      </c>
      <c r="EQ119" s="29">
        <f ca="1">IF(R$11="x",Toimenpiteet!$E$115,BQ119*(CQ119/1000)+(Satokasvi!$E$28-Satokasvi!$E$7)+IF(R$8="x",Toimenpiteet!$E$29,0)+IF(R$9="x",Toimenpiteet!$E$60,0)+IF(R$10="x",Toimenpiteet!$E$88,0))/(1+$C$13)^EQ$61</f>
        <v>197.14907823331222</v>
      </c>
      <c r="ER119" s="29">
        <f ca="1">IF(S$11="x",Toimenpiteet!$E$115,BR119*(CR119/1000)+(Satokasvi!$E$28-Satokasvi!$E$7)+IF(S$8="x",Toimenpiteet!$E$29,0)+IF(S$9="x",Toimenpiteet!$E$60,0)+IF(S$10="x",Toimenpiteet!$E$88,0))/(1+$C$13)^ER$61</f>
        <v>114.12316409744902</v>
      </c>
      <c r="ES119" s="29">
        <f ca="1">IF(T$11="x",Toimenpiteet!$E$115,BS119*(CS119/1000)+(Satokasvi!$E$28-Satokasvi!$E$7)+IF(T$8="x",Toimenpiteet!$E$29,0)+IF(T$9="x",Toimenpiteet!$E$60,0)+IF(T$10="x",Toimenpiteet!$E$88,0))/(1+$C$13)^ES$61</f>
        <v>226.45272534340063</v>
      </c>
      <c r="ET119" s="29">
        <f ca="1">IF(U$11="x",Toimenpiteet!$E$115,BT119*(CT119/1000)+(Satokasvi!$E$28-Satokasvi!$E$7)+IF(U$8="x",Toimenpiteet!$E$29,0)+IF(U$9="x",Toimenpiteet!$E$60,0)+IF(U$10="x",Toimenpiteet!$E$88,0))/(1+$C$13)^ET$61</f>
        <v>219.74125151783016</v>
      </c>
      <c r="EU119" s="29">
        <f ca="1">IF(V$11="x",Toimenpiteet!$E$115,BU119*(CU119/1000)+(Satokasvi!$E$28-Satokasvi!$E$7)+IF(V$8="x",Toimenpiteet!$E$29,0)+IF(V$9="x",Toimenpiteet!$E$60,0)+IF(V$10="x",Toimenpiteet!$E$88,0))/(1+$C$13)^EU$61</f>
        <v>207.88491833903066</v>
      </c>
      <c r="EV119" s="29">
        <f ca="1">IF(W$11="x",Toimenpiteet!$E$115,BV119*(CV119/1000)+(Satokasvi!$E$28-Satokasvi!$E$7)+IF(W$8="x",Toimenpiteet!$E$29,0)+IF(W$9="x",Toimenpiteet!$E$60,0)+IF(W$10="x",Toimenpiteet!$E$88,0))/(1+$C$13)^EV$61</f>
        <v>82.747339907002583</v>
      </c>
      <c r="EW119" s="29">
        <f ca="1">IF(X$11="x",Toimenpiteet!$E$115,BW119*(CW119/1000)+(Satokasvi!$E$28-Satokasvi!$E$7)+IF(X$8="x",Toimenpiteet!$E$29,0)+IF(X$9="x",Toimenpiteet!$E$60,0)+IF(X$10="x",Toimenpiteet!$E$88,0))/(1+$C$13)^EW$61</f>
        <v>164.66391533333876</v>
      </c>
      <c r="EX119" s="29">
        <f ca="1">IF(Y$11="x",Toimenpiteet!$E$115,BX119*(CX119/1000)+(Satokasvi!$E$28-Satokasvi!$E$7)+IF(Y$8="x",Toimenpiteet!$E$29,0)+IF(Y$9="x",Toimenpiteet!$E$60,0)+IF(Y$10="x",Toimenpiteet!$E$88,0))/(1+$C$13)^EX$61</f>
        <v>93.765340266658086</v>
      </c>
      <c r="EY119" s="29">
        <f ca="1">IF(Z$11="x",Toimenpiteet!$E$115,BY119*(CY119/1000)+(Satokasvi!$E$28-Satokasvi!$E$7)+IF(Z$8="x",Toimenpiteet!$E$29,0)+IF(Z$9="x",Toimenpiteet!$E$60,0)+IF(Z$10="x",Toimenpiteet!$E$88,0))/(1+$C$13)^EY$61</f>
        <v>69.075988357833467</v>
      </c>
      <c r="EZ119" s="29">
        <f ca="1">IF(AA$11="x",Toimenpiteet!$E$115,BZ119*(CZ119/1000)+(Satokasvi!$E$28-Satokasvi!$E$7)+IF(AA$8="x",Toimenpiteet!$E$29,0)+IF(AA$9="x",Toimenpiteet!$E$60,0)+IF(AA$10="x",Toimenpiteet!$E$88,0))/(1+$C$13)^EZ$61</f>
        <v>165.56099913843059</v>
      </c>
      <c r="FA119" s="29"/>
      <c r="FB119" s="29">
        <f t="shared" ca="1" si="48"/>
        <v>340.00958476579007</v>
      </c>
      <c r="FC119" s="29">
        <f t="shared" ca="1" si="49"/>
        <v>503.25995998557892</v>
      </c>
      <c r="FD119" s="29">
        <f t="shared" ca="1" si="50"/>
        <v>832.14076916565045</v>
      </c>
      <c r="FE119" s="29">
        <f t="shared" ca="1" si="51"/>
        <v>1093.7034639570018</v>
      </c>
      <c r="FF119" s="29">
        <f t="shared" ca="1" si="52"/>
        <v>1374.0377943725262</v>
      </c>
      <c r="FG119" s="29">
        <f t="shared" ca="1" si="53"/>
        <v>1739.2333033744162</v>
      </c>
      <c r="FH119" s="29">
        <f t="shared" ca="1" si="54"/>
        <v>1889.3905598958631</v>
      </c>
      <c r="FI119" s="29">
        <f t="shared" ca="1" si="55"/>
        <v>2008.9998978652852</v>
      </c>
      <c r="FJ119" s="29">
        <f t="shared" ca="1" si="56"/>
        <v>2286.5012981005293</v>
      </c>
      <c r="FK119" s="29">
        <f t="shared" ca="1" si="57"/>
        <v>2459.2223030881178</v>
      </c>
      <c r="FL119" s="29">
        <f t="shared" ca="1" si="58"/>
        <v>2807.8555152947524</v>
      </c>
      <c r="FM119" s="29">
        <f t="shared" ca="1" si="59"/>
        <v>2966.8209167208533</v>
      </c>
      <c r="FN119" s="29">
        <f t="shared" ca="1" si="60"/>
        <v>3055.2196344110571</v>
      </c>
      <c r="FO119" s="29">
        <f t="shared" ca="1" si="61"/>
        <v>3340.9784961914902</v>
      </c>
      <c r="FP119" s="29">
        <f t="shared" ca="1" si="62"/>
        <v>3523.756390998677</v>
      </c>
      <c r="FQ119" s="29">
        <f t="shared" ca="1" si="63"/>
        <v>3753.931107262782</v>
      </c>
      <c r="FR119" s="29">
        <f t="shared" ca="1" si="64"/>
        <v>3873.6930260635877</v>
      </c>
      <c r="FS119" s="29">
        <f t="shared" ca="1" si="65"/>
        <v>4145.1647165938084</v>
      </c>
      <c r="FT119" s="29">
        <f t="shared" ca="1" si="66"/>
        <v>4408.5741192993892</v>
      </c>
      <c r="FU119" s="29">
        <f t="shared" ca="1" si="67"/>
        <v>4656.9897414397547</v>
      </c>
      <c r="FV119" s="29">
        <f t="shared" ca="1" si="68"/>
        <v>4738.3703356689475</v>
      </c>
      <c r="FW119" s="29">
        <f t="shared" ca="1" si="69"/>
        <v>4930.5404336239253</v>
      </c>
      <c r="FX119" s="29">
        <f t="shared" ca="1" si="70"/>
        <v>5028.4089176659609</v>
      </c>
      <c r="FY119" s="29">
        <f t="shared" ca="1" si="71"/>
        <v>5093.9605152693084</v>
      </c>
      <c r="FZ119" s="29">
        <f t="shared" ca="1" si="72"/>
        <v>5289.7780077894167</v>
      </c>
      <c r="GA119" s="29"/>
      <c r="GB119" s="29">
        <f t="shared" ca="1" si="73"/>
        <v>279.37437458130682</v>
      </c>
      <c r="GC119" s="29">
        <f t="shared" ca="1" si="74"/>
        <v>432.17212293406169</v>
      </c>
      <c r="GD119" s="29">
        <f t="shared" ca="1" si="23"/>
        <v>708.23695533308455</v>
      </c>
      <c r="GE119" s="29">
        <f t="shared" ca="1" si="24"/>
        <v>936.75075028195045</v>
      </c>
      <c r="GF119" s="29">
        <f t="shared" ca="1" si="25"/>
        <v>1181.12395121688</v>
      </c>
      <c r="GG119" s="29">
        <f t="shared" ca="1" si="26"/>
        <v>1487.7026522040017</v>
      </c>
      <c r="GH119" s="29">
        <f t="shared" ca="1" si="27"/>
        <v>1633.031886053991</v>
      </c>
      <c r="GI119" s="29">
        <f t="shared" ca="1" si="28"/>
        <v>1754.6230620779372</v>
      </c>
      <c r="GJ119" s="29">
        <f t="shared" ca="1" si="29"/>
        <v>1992.9300156003603</v>
      </c>
      <c r="GK119" s="29">
        <f t="shared" ca="1" si="30"/>
        <v>2152.2367668347028</v>
      </c>
      <c r="GL119" s="29">
        <f t="shared" ca="1" si="31"/>
        <v>2441.7421766852535</v>
      </c>
      <c r="GM119" s="29">
        <f t="shared" ca="1" si="32"/>
        <v>2589.0419706378548</v>
      </c>
      <c r="GN119" s="29">
        <f t="shared" ca="1" si="33"/>
        <v>2682.9155074973619</v>
      </c>
      <c r="GO119" s="29">
        <f t="shared" ca="1" si="34"/>
        <v>2923.0463243415461</v>
      </c>
      <c r="GP119" s="29">
        <f t="shared" ca="1" si="35"/>
        <v>3085.643977615362</v>
      </c>
      <c r="GQ119" s="29">
        <f t="shared" ca="1" si="36"/>
        <v>3282.7930558486742</v>
      </c>
      <c r="GR119" s="29">
        <f t="shared" ca="1" si="37"/>
        <v>3396.916219946123</v>
      </c>
      <c r="GS119" s="29">
        <f t="shared" ca="1" si="38"/>
        <v>3623.3689452895237</v>
      </c>
      <c r="GT119" s="29">
        <f t="shared" ca="1" si="39"/>
        <v>3843.110196807354</v>
      </c>
      <c r="GU119" s="29">
        <f t="shared" ca="1" si="40"/>
        <v>4050.9951151463847</v>
      </c>
      <c r="GV119" s="29">
        <f t="shared" ca="1" si="41"/>
        <v>4133.7424550533869</v>
      </c>
      <c r="GW119" s="29">
        <f t="shared" ca="1" si="42"/>
        <v>4298.4063703867259</v>
      </c>
      <c r="GX119" s="29">
        <f t="shared" ca="1" si="43"/>
        <v>4392.1717106533843</v>
      </c>
      <c r="GY119" s="29">
        <f t="shared" ca="1" si="44"/>
        <v>4461.2476990112173</v>
      </c>
      <c r="GZ119" s="29">
        <f t="shared" ca="1" si="45"/>
        <v>4626.8086981496481</v>
      </c>
      <c r="HA119" s="29"/>
      <c r="HB119" s="29">
        <f t="shared" ca="1" si="76"/>
        <v>2459.2223030881178</v>
      </c>
      <c r="HC119" s="29">
        <f t="shared" ca="1" si="75"/>
        <v>2152.2367668347028</v>
      </c>
      <c r="HD119" s="5"/>
      <c r="HE119" s="29">
        <f t="shared" si="90"/>
        <v>-0.16666666666666669</v>
      </c>
      <c r="HF119" s="29">
        <f>$HF$76</f>
        <v>0.10000000000000002</v>
      </c>
      <c r="HG119" s="14">
        <f>IF(C$11="x",0,Satokasvi!$H$6*(1+$HE119)*(1+_xlfn.XLOOKUP($HF119,$HF$67:$HF$76,HG$67:HG$76)))</f>
        <v>2945.833333333333</v>
      </c>
      <c r="HH119" s="27">
        <f>IF(D$11="x",0,Satokasvi!$H$6*(1+$HE119)*(1+_xlfn.XLOOKUP($HF119,$HF$67:$HF$76,HH$67:HH$76)))</f>
        <v>2975</v>
      </c>
      <c r="HI119" s="27">
        <f>IF(E$11="x",0,Satokasvi!$H$6*(1+$HE119)*(1+_xlfn.XLOOKUP($HF119,$HF$67:$HF$76,HI$67:HI$76)))</f>
        <v>3004.1666666666665</v>
      </c>
      <c r="HJ119" s="27">
        <f>IF(F$11="x",0,Satokasvi!$H$6*(1+$HE119)*(1+_xlfn.XLOOKUP($HF119,$HF$67:$HF$76,HJ$67:HJ$76)))</f>
        <v>3033.3333333333335</v>
      </c>
      <c r="HK119" s="27">
        <f>IF(G$11="x",0,Satokasvi!$H$6*(1+$HE119)*(1+_xlfn.XLOOKUP($HF119,$HF$67:$HF$76,HK$67:HK$76)))</f>
        <v>3062.5</v>
      </c>
      <c r="HL119" s="27">
        <f>IF(H$11="x",0,Satokasvi!$H$6*(1+$HE119)*(1+_xlfn.XLOOKUP($HF119,$HF$67:$HF$76,HL$67:HL$76)))</f>
        <v>3091.6666666666665</v>
      </c>
      <c r="HM119" s="27">
        <f>IF(I$11="x",0,Satokasvi!$H$6*(1+$HE119)*(1+_xlfn.XLOOKUP($HF119,$HF$67:$HF$76,HM$67:HM$76)))</f>
        <v>3120.8333333333335</v>
      </c>
      <c r="HN119" s="27">
        <f>IF(J$11="x",0,Satokasvi!$H$6*(1+$HE119)*(1+_xlfn.XLOOKUP($HF119,$HF$67:$HF$76,HN$67:HN$76)))</f>
        <v>3150</v>
      </c>
      <c r="HO119" s="27">
        <f>IF(K$11="x",0,Satokasvi!$H$6*(1+$HE119)*(1+_xlfn.XLOOKUP($HF119,$HF$67:$HF$76,HO$67:HO$76)))</f>
        <v>3179.1666666666665</v>
      </c>
      <c r="HP119" s="27">
        <f>IF(L$11="x",0,Satokasvi!$H$6*(1+$HE119)*(1+_xlfn.XLOOKUP($HF119,$HF$67:$HF$76,HP$67:HP$76)))</f>
        <v>3208.3333333333335</v>
      </c>
      <c r="HQ119" s="27">
        <f>IF(M$11="x",0,Satokasvi!$H$6*(1+$HE119)*(1+_xlfn.XLOOKUP($HF119,$HF$67:$HF$76,HQ$67:HQ$76)))</f>
        <v>3208.3333333333335</v>
      </c>
      <c r="HR119" s="27">
        <f>IF(N$11="x",0,Satokasvi!$H$6*(1+$HE119)*(1+_xlfn.XLOOKUP($HF119,$HF$67:$HF$76,HR$67:HR$76)))</f>
        <v>3208.3333333333335</v>
      </c>
      <c r="HS119" s="27">
        <f>IF(O$11="x",0,Satokasvi!$H$6*(1+$HE119)*(1+_xlfn.XLOOKUP($HF119,$HF$67:$HF$76,HS$67:HS$76)))</f>
        <v>3208.3333333333335</v>
      </c>
      <c r="HT119" s="27">
        <f>IF(P$11="x",0,Satokasvi!$H$6*(1+$HE119)*(1+_xlfn.XLOOKUP($HF119,$HF$67:$HF$76,HT$67:HT$76)))</f>
        <v>3208.3333333333335</v>
      </c>
      <c r="HU119" s="27">
        <f>IF(Q$11="x",0,Satokasvi!$H$6*(1+$HE119)*(1+_xlfn.XLOOKUP($HF119,$HF$67:$HF$76,HU$67:HU$76)))</f>
        <v>3208.3333333333335</v>
      </c>
      <c r="HV119" s="27">
        <f>IF(R$11="x",0,Satokasvi!$H$6*(1+$HE119)*(1+_xlfn.XLOOKUP($HF119,$HF$67:$HF$76,HV$67:HV$76)))</f>
        <v>3208.3333333333335</v>
      </c>
      <c r="HW119" s="27">
        <f>IF(S$11="x",0,Satokasvi!$H$6*(1+$HE119)*(1+_xlfn.XLOOKUP($HF119,$HF$67:$HF$76,HW$67:HW$76)))</f>
        <v>3208.3333333333335</v>
      </c>
      <c r="HX119" s="27">
        <f>IF(T$11="x",0,Satokasvi!$H$6*(1+$HE119)*(1+_xlfn.XLOOKUP($HF119,$HF$67:$HF$76,HX$67:HX$76)))</f>
        <v>3208.3333333333335</v>
      </c>
      <c r="HY119" s="27">
        <f>IF(U$11="x",0,Satokasvi!$H$6*(1+$HE119)*(1+_xlfn.XLOOKUP($HF119,$HF$67:$HF$76,HY$67:HY$76)))</f>
        <v>3208.3333333333335</v>
      </c>
      <c r="HZ119" s="27">
        <f>IF(V$11="x",0,Satokasvi!$H$6*(1+$HE119)*(1+_xlfn.XLOOKUP($HF119,$HF$67:$HF$76,HZ$67:HZ$76)))</f>
        <v>3208.3333333333335</v>
      </c>
      <c r="IA119" s="27">
        <f>IF(W$11="x",0,Satokasvi!$H$6*(1+$HE119)*(1+_xlfn.XLOOKUP($HF119,$HF$67:$HF$76,IA$67:IA$76)))</f>
        <v>3208.3333333333335</v>
      </c>
      <c r="IB119" s="27">
        <f>IF(X$11="x",0,Satokasvi!$H$6*(1+$HE119)*(1+_xlfn.XLOOKUP($HF119,$HF$67:$HF$76,IB$67:IB$76)))</f>
        <v>3208.3333333333335</v>
      </c>
      <c r="IC119" s="27">
        <f>IF(Y$11="x",0,Satokasvi!$H$6*(1+$HE119)*(1+_xlfn.XLOOKUP($HF119,$HF$67:$HF$76,IC$67:IC$76)))</f>
        <v>3208.3333333333335</v>
      </c>
      <c r="ID119" s="27">
        <f>IF(Z$11="x",0,Satokasvi!$H$6*(1+$HE119)*(1+_xlfn.XLOOKUP($HF119,$HF$67:$HF$76,ID$67:ID$76)))</f>
        <v>3208.3333333333335</v>
      </c>
      <c r="IE119" s="27">
        <f>IF(AA$11="x",0,Satokasvi!$H$6*(1+$HE119)*(1+_xlfn.XLOOKUP($HF119,$HF$67:$HF$76,IE$67:IE$76)))</f>
        <v>3208.3333333333335</v>
      </c>
    </row>
    <row r="120" spans="2:239">
      <c r="B120" s="11">
        <f t="shared" ca="1" si="89"/>
        <v>0.48512869861496288</v>
      </c>
      <c r="C120" s="11">
        <f t="shared" ca="1" si="89"/>
        <v>0.22645253259641107</v>
      </c>
      <c r="D120" s="11">
        <f t="shared" ca="1" si="89"/>
        <v>0.5510466535221088</v>
      </c>
      <c r="E120" s="11">
        <f t="shared" ca="1" si="89"/>
        <v>0.89414932898654031</v>
      </c>
      <c r="F120" s="11">
        <f t="shared" ca="1" si="89"/>
        <v>0.30273614511868563</v>
      </c>
      <c r="G120" s="11">
        <f t="shared" ca="1" si="89"/>
        <v>0.80107942611449701</v>
      </c>
      <c r="H120" s="11">
        <f t="shared" ca="1" si="89"/>
        <v>9.569243272713035E-2</v>
      </c>
      <c r="I120" s="11">
        <f t="shared" ca="1" si="89"/>
        <v>0.78542301560671879</v>
      </c>
      <c r="J120" s="11">
        <f t="shared" ca="1" si="89"/>
        <v>0.39889227614083589</v>
      </c>
      <c r="K120" s="11">
        <f t="shared" ca="1" si="89"/>
        <v>0.51705886760991437</v>
      </c>
      <c r="L120" s="11">
        <f t="shared" ca="1" si="89"/>
        <v>0.82282767152378533</v>
      </c>
      <c r="M120" s="11">
        <f t="shared" ca="1" si="89"/>
        <v>0.82753801734320132</v>
      </c>
      <c r="N120" s="11">
        <f t="shared" ca="1" si="89"/>
        <v>6.0605397461239163E-2</v>
      </c>
      <c r="O120" s="11">
        <f t="shared" ca="1" si="89"/>
        <v>4.5665660104240002E-2</v>
      </c>
      <c r="P120" s="11">
        <f t="shared" ca="1" si="89"/>
        <v>6.4100619362495892E-2</v>
      </c>
      <c r="Q120" s="11">
        <f t="shared" ca="1" si="89"/>
        <v>0.86110495761686567</v>
      </c>
      <c r="R120" s="11">
        <f t="shared" ca="1" si="88"/>
        <v>1.1444254400867715E-2</v>
      </c>
      <c r="S120" s="11">
        <f t="shared" ca="1" si="88"/>
        <v>0.13567407813788523</v>
      </c>
      <c r="T120" s="11">
        <f t="shared" ca="1" si="87"/>
        <v>0.32302090691344321</v>
      </c>
      <c r="U120" s="11">
        <f t="shared" ca="1" si="87"/>
        <v>0.5557089981676383</v>
      </c>
      <c r="V120" s="11">
        <f t="shared" ca="1" si="87"/>
        <v>0.41127239154714779</v>
      </c>
      <c r="W120" s="11">
        <f t="shared" ca="1" si="87"/>
        <v>0.21557089433286203</v>
      </c>
      <c r="X120" s="11">
        <f t="shared" ca="1" si="87"/>
        <v>0.35322962877621755</v>
      </c>
      <c r="Y120" s="11">
        <f t="shared" ca="1" si="87"/>
        <v>0.55272526610346473</v>
      </c>
      <c r="Z120" s="11">
        <f t="shared" ca="1" si="87"/>
        <v>0.92008373425738055</v>
      </c>
      <c r="AB120" s="5">
        <f ca="1">_xlfn.NORM.INV(B120,Satokasvi!$H$8,Satokasvi!$I$8)*_xlfn.BINOM.INV(1,(1-Satokasvi!$H$15),B120)</f>
        <v>3490.6786345480587</v>
      </c>
      <c r="AC120" s="5">
        <f ca="1">_xlfn.NORM.INV(C120,Satokasvi!$H$8,Satokasvi!$I$8)*_xlfn.BINOM.INV(1,(1-Satokasvi!$H$15),C120)</f>
        <v>3312.3548354996647</v>
      </c>
      <c r="AD120" s="5">
        <f ca="1">_xlfn.NORM.INV(D120,Satokasvi!$H$8,Satokasvi!$I$8)*_xlfn.BINOM.INV(1,(1-Satokasvi!$H$15),D120)</f>
        <v>3532.0765392006601</v>
      </c>
      <c r="AE120" s="5">
        <f ca="1">_xlfn.NORM.INV(E120,Satokasvi!$H$8,Satokasvi!$I$8)*_xlfn.BINOM.INV(1,(1-Satokasvi!$H$15),E120)</f>
        <v>3812.2252115887122</v>
      </c>
      <c r="AF120" s="5">
        <f ca="1">_xlfn.NORM.INV(F120,Satokasvi!$H$8,Satokasvi!$I$8)*_xlfn.BINOM.INV(1,(1-Satokasvi!$H$15),F120)</f>
        <v>3370.8632029770565</v>
      </c>
      <c r="AG120" s="5">
        <f ca="1">_xlfn.NORM.INV(G120,Satokasvi!$H$8,Satokasvi!$I$8)*_xlfn.BINOM.INV(1,(1-Satokasvi!$H$15),G120)</f>
        <v>3711.3707825129527</v>
      </c>
      <c r="AH120" s="5">
        <f ca="1">_xlfn.NORM.INV(H120,Satokasvi!$H$8,Satokasvi!$I$8)*_xlfn.BINOM.INV(1,(1-Satokasvi!$H$15),H120)</f>
        <v>3173.3766819505954</v>
      </c>
      <c r="AI120" s="5">
        <f ca="1">_xlfn.NORM.INV(I120,Satokasvi!$H$8,Satokasvi!$I$8)*_xlfn.BINOM.INV(1,(1-Satokasvi!$H$15),I120)</f>
        <v>3697.660055335597</v>
      </c>
      <c r="AJ120" s="5">
        <f ca="1">_xlfn.NORM.INV(J120,Satokasvi!$H$8,Satokasvi!$I$8)*_xlfn.BINOM.INV(1,(1-Satokasvi!$H$15),J120)</f>
        <v>3435.9461611164884</v>
      </c>
      <c r="AK120" s="5">
        <f ca="1">_xlfn.NORM.INV(K120,Satokasvi!$H$8,Satokasvi!$I$8)*_xlfn.BINOM.INV(1,(1-Satokasvi!$H$15),K120)</f>
        <v>3510.6933197429812</v>
      </c>
      <c r="AL120" s="5">
        <f ca="1">_xlfn.NORM.INV(L120,Satokasvi!$H$8,Satokasvi!$I$8)*_xlfn.BINOM.INV(1,(1-Satokasvi!$H$15),L120)</f>
        <v>3731.5487469018917</v>
      </c>
      <c r="AM120" s="5">
        <f ca="1">_xlfn.NORM.INV(M120,Satokasvi!$H$8,Satokasvi!$I$8)*_xlfn.BINOM.INV(1,(1-Satokasvi!$H$15),M120)</f>
        <v>3736.1202212666526</v>
      </c>
      <c r="AN120" s="5">
        <f ca="1">_xlfn.NORM.INV(N120,Satokasvi!$H$8,Satokasvi!$I$8)*_xlfn.BINOM.INV(1,(1-Satokasvi!$H$15),N120)</f>
        <v>3112.5721439913837</v>
      </c>
      <c r="AO120" s="5">
        <f ca="1">_xlfn.NORM.INV(O120,Satokasvi!$H$8,Satokasvi!$I$8)*_xlfn.BINOM.INV(1,(1-Satokasvi!$H$15),O120)</f>
        <v>0</v>
      </c>
      <c r="AP120" s="5">
        <f ca="1">_xlfn.NORM.INV(P120,Satokasvi!$H$8,Satokasvi!$I$8)*_xlfn.BINOM.INV(1,(1-Satokasvi!$H$15),P120)</f>
        <v>3119.6916122664961</v>
      </c>
      <c r="AQ120" s="5">
        <f ca="1">_xlfn.NORM.INV(Q120,Satokasvi!$H$8,Satokasvi!$I$8)*_xlfn.BINOM.INV(1,(1-Satokasvi!$H$15),Q120)</f>
        <v>3771.3242779045841</v>
      </c>
      <c r="AR120" s="5">
        <f ca="1">_xlfn.NORM.INV(R120,Satokasvi!$H$8,Satokasvi!$I$8)*_xlfn.BINOM.INV(1,(1-Satokasvi!$H$15),R120)</f>
        <v>0</v>
      </c>
      <c r="AS120" s="5">
        <f ca="1">_xlfn.NORM.INV(S120,Satokasvi!$H$8,Satokasvi!$I$8)*_xlfn.BINOM.INV(1,(1-Satokasvi!$H$15),S120)</f>
        <v>3225.0092000793215</v>
      </c>
      <c r="AT120" s="5">
        <f ca="1">_xlfn.NORM.INV(T120,Satokasvi!$H$8,Satokasvi!$I$8)*_xlfn.BINOM.INV(1,(1-Satokasvi!$H$15),T120)</f>
        <v>3385.1830311683243</v>
      </c>
      <c r="AU120" s="5">
        <f ca="1">_xlfn.NORM.INV(U120,Satokasvi!$H$8,Satokasvi!$I$8)*_xlfn.BINOM.INV(1,(1-Satokasvi!$H$15),U120)</f>
        <v>3535.0246762810948</v>
      </c>
      <c r="AV120" s="5">
        <f ca="1">_xlfn.NORM.INV(V120,Satokasvi!$H$8,Satokasvi!$I$8)*_xlfn.BINOM.INV(1,(1-Satokasvi!$H$15),V120)</f>
        <v>3443.9317175790889</v>
      </c>
      <c r="AW120" s="5">
        <f ca="1">_xlfn.NORM.INV(W120,Satokasvi!$H$8,Satokasvi!$I$8)*_xlfn.BINOM.INV(1,(1-Satokasvi!$H$15),W120)</f>
        <v>3303.1901721383206</v>
      </c>
      <c r="AX120" s="5">
        <f ca="1">_xlfn.NORM.INV(X120,Satokasvi!$H$8,Satokasvi!$I$8)*_xlfn.BINOM.INV(1,(1-Satokasvi!$H$15),X120)</f>
        <v>3405.846088110558</v>
      </c>
      <c r="AY120" s="5">
        <f ca="1">_xlfn.NORM.INV(Y120,Satokasvi!$H$8,Satokasvi!$I$8)*_xlfn.BINOM.INV(1,(1-Satokasvi!$H$15),Y120)</f>
        <v>3533.1374398786802</v>
      </c>
      <c r="AZ120" s="5">
        <f ca="1">_xlfn.NORM.INV(Z120,Satokasvi!$H$8,Satokasvi!$I$8)*_xlfn.BINOM.INV(1,(1-Satokasvi!$H$15),Z120)</f>
        <v>3851.4087549774977</v>
      </c>
      <c r="BB120" s="5">
        <f ca="1">IF(C$11="x",0,_xlfn.NORM.INV(B120,Satokasvi!$H$8,Satokasvi!$I$8)*IF(C$8="x",(1+Toimenpiteet!$C$7),1)*IF(C$9="x",(1+Toimenpiteet!$C$34),1)*(1+C$30)*_xlfn.BINOM.INV(1,(1-(Satokasvi!$H$15*(1+C$41))),B120))</f>
        <v>2530.8816371927246</v>
      </c>
      <c r="BC120" s="5">
        <f ca="1">IF(D$11="x",0,_xlfn.NORM.INV(C120,Satokasvi!$H$8,Satokasvi!$I$8)*IF(D$8="x",(1+Toimenpiteet!$C$7),1)*IF(D$9="x",(1+Toimenpiteet!$C$34),1)*(1+D$30)*_xlfn.BINOM.INV(1,(1-(Satokasvi!$H$15*(1+D$41))),C120))</f>
        <v>2418.2840183015956</v>
      </c>
      <c r="BD120" s="5">
        <f ca="1">IF(E$11="x",0,_xlfn.NORM.INV(D120,Satokasvi!$H$8,Satokasvi!$I$8)*IF(E$8="x",(1+Toimenpiteet!$C$7),1)*IF(E$9="x",(1+Toimenpiteet!$C$34),1)*(1+E$30)*_xlfn.BINOM.INV(1,(1-(Satokasvi!$H$15*(1+E$41))),D120))</f>
        <v>2596.5001054971895</v>
      </c>
      <c r="BE120" s="5">
        <f ca="1">IF(F$11="x",0,_xlfn.NORM.INV(E120,Satokasvi!$H$8,Satokasvi!$I$8)*IF(F$8="x",(1+Toimenpiteet!$C$7),1)*IF(F$9="x",(1+Toimenpiteet!$C$34),1)*(1+F$30)*_xlfn.BINOM.INV(1,(1-(Satokasvi!$H$15*(1+F$41))),E120))</f>
        <v>2821.6566126095013</v>
      </c>
      <c r="BF120" s="5">
        <f ca="1">IF(G$11="x",0,_xlfn.NORM.INV(F120,Satokasvi!$H$8,Satokasvi!$I$8)*IF(G$8="x",(1+Toimenpiteet!$C$7),1)*IF(G$9="x",(1+Toimenpiteet!$C$34),1)*(1+G$30)*_xlfn.BINOM.INV(1,(1-(Satokasvi!$H$15*(1+G$41))),F120))</f>
        <v>2511.9672588585026</v>
      </c>
      <c r="BG120" s="5">
        <f ca="1">IF(H$11="x",0,_xlfn.NORM.INV(G120,Satokasvi!$H$8,Satokasvi!$I$8)*IF(H$8="x",(1+Toimenpiteet!$C$7),1)*IF(H$9="x",(1+Toimenpiteet!$C$34),1)*(1+H$30)*_xlfn.BINOM.INV(1,(1-(Satokasvi!$H$15*(1+H$41))),G120))</f>
        <v>2765.7135071286525</v>
      </c>
      <c r="BH120" s="5">
        <f ca="1">IF(I$11="x",0,_xlfn.NORM.INV(H120,Satokasvi!$H$8,Satokasvi!$I$8)*IF(I$8="x",(1+Toimenpiteet!$C$7),1)*IF(I$9="x",(1+Toimenpiteet!$C$34),1)*(1+I$30)*_xlfn.BINOM.INV(1,(1-(Satokasvi!$H$15*(1+I$41))),H120))</f>
        <v>2364.8003033895839</v>
      </c>
      <c r="BI120" s="5">
        <f ca="1">IF(J$11="x",0,_xlfn.NORM.INV(I120,Satokasvi!$H$8,Satokasvi!$I$8)*IF(J$8="x",(1+Toimenpiteet!$C$7),1)*IF(J$9="x",(1+Toimenpiteet!$C$34),1)*(1+J$30)*_xlfn.BINOM.INV(1,(1-(Satokasvi!$H$15*(1+J$41))),I120))</f>
        <v>2755.4962732360868</v>
      </c>
      <c r="BJ120" s="5">
        <f ca="1">IF(K$11="x",0,_xlfn.NORM.INV(J120,Satokasvi!$H$8,Satokasvi!$I$8)*IF(K$8="x",(1+Toimenpiteet!$C$7),1)*IF(K$9="x",(1+Toimenpiteet!$C$34),1)*(1+K$30)*_xlfn.BINOM.INV(1,(1-(Satokasvi!$H$15*(1+K$41))),J120))</f>
        <v>2560.4670792640072</v>
      </c>
      <c r="BK120" s="5">
        <f ca="1">IF(L$11="x",0,_xlfn.NORM.INV(K120,Satokasvi!$H$8,Satokasvi!$I$8)*IF(L$8="x",(1+Toimenpiteet!$C$7),1)*IF(L$9="x",(1+Toimenpiteet!$C$34),1)*(1+L$30)*_xlfn.BINOM.INV(1,(1-(Satokasvi!$H$15*(1+L$41))),K120))</f>
        <v>2616.1686618724702</v>
      </c>
      <c r="BL120" s="5">
        <f ca="1">IF(M$11="x",0,_xlfn.NORM.INV(L120,Satokasvi!$H$8,Satokasvi!$I$8)*IF(M$8="x",(1+Toimenpiteet!$C$7),1)*IF(M$9="x",(1+Toimenpiteet!$C$34),1)*(1+M$30)*_xlfn.BINOM.INV(1,(1-(Satokasvi!$H$15*(1+M$41))),L120))</f>
        <v>2780.7501261912898</v>
      </c>
      <c r="BM120" s="5">
        <f ca="1">IF(N$11="x",0,_xlfn.NORM.INV(M120,Satokasvi!$H$8,Satokasvi!$I$8)*IF(N$8="x",(1+Toimenpiteet!$C$7),1)*IF(N$9="x",(1+Toimenpiteet!$C$34),1)*(1+N$30)*_xlfn.BINOM.INV(1,(1-(Satokasvi!$H$15*(1+N$41))),M120))</f>
        <v>2784.1567888879099</v>
      </c>
      <c r="BN120" s="5">
        <f ca="1">IF(O$11="x",0,_xlfn.NORM.INV(N120,Satokasvi!$H$8,Satokasvi!$I$8)*IF(O$8="x",(1+Toimenpiteet!$C$7),1)*IF(O$9="x",(1+Toimenpiteet!$C$34),1)*(1+O$30)*_xlfn.BINOM.INV(1,(1-(Satokasvi!$H$15*(1+O$41))),N120))</f>
        <v>2319.4887617023792</v>
      </c>
      <c r="BO120" s="5">
        <f ca="1">IF(P$11="x",0,_xlfn.NORM.INV(O120,Satokasvi!$H$8,Satokasvi!$I$8)*IF(P$8="x",(1+Toimenpiteet!$C$7),1)*IF(P$9="x",(1+Toimenpiteet!$C$34),1)*(1+P$30)*_xlfn.BINOM.INV(1,(1-(Satokasvi!$H$15*(1+P$41))),O120))</f>
        <v>0</v>
      </c>
      <c r="BP120" s="5">
        <f ca="1">IF(Q$11="x",0,_xlfn.NORM.INV(P120,Satokasvi!$H$8,Satokasvi!$I$8)*IF(Q$8="x",(1+Toimenpiteet!$C$7),1)*IF(Q$9="x",(1+Toimenpiteet!$C$34),1)*(1+Q$30)*_xlfn.BINOM.INV(1,(1-(Satokasvi!$H$15*(1+Q$41))),P120))</f>
        <v>2324.794189460993</v>
      </c>
      <c r="BQ120" s="5">
        <f ca="1">IF(R$11="x",0,_xlfn.NORM.INV(Q120,Satokasvi!$H$8,Satokasvi!$I$8)*IF(R$8="x",(1+Toimenpiteet!$C$7),1)*IF(R$9="x",(1+Toimenpiteet!$C$34),1)*(1+R$30)*_xlfn.BINOM.INV(1,(1-(Satokasvi!$H$15*(1+R$41))),Q120))</f>
        <v>2810.3908518944959</v>
      </c>
      <c r="BR120" s="5">
        <f ca="1">IF(S$11="x",0,_xlfn.NORM.INV(R120,Satokasvi!$H$8,Satokasvi!$I$8)*IF(S$8="x",(1+Toimenpiteet!$C$7),1)*IF(S$9="x",(1+Toimenpiteet!$C$34),1)*(1+S$30)*_xlfn.BINOM.INV(1,(1-(Satokasvi!$H$15*(1+S$41))),R120))</f>
        <v>0</v>
      </c>
      <c r="BS120" s="5">
        <f ca="1">IF(T$11="x",0,_xlfn.NORM.INV(S120,Satokasvi!$H$8,Satokasvi!$I$8)*IF(T$8="x",(1+Toimenpiteet!$C$7),1)*IF(T$9="x",(1+Toimenpiteet!$C$34),1)*(1+T$30)*_xlfn.BINOM.INV(1,(1-(Satokasvi!$H$15*(1+T$41))),S120))</f>
        <v>2403.2768558991106</v>
      </c>
      <c r="BT120" s="5">
        <f ca="1">IF(U$11="x",0,_xlfn.NORM.INV(T120,Satokasvi!$H$8,Satokasvi!$I$8)*IF(U$8="x",(1+Toimenpiteet!$C$7),1)*IF(U$9="x",(1+Toimenpiteet!$C$34),1)*(1+U$30)*_xlfn.BINOM.INV(1,(1-(Satokasvi!$H$15*(1+U$41))),T120))</f>
        <v>2522.6383948266352</v>
      </c>
      <c r="BU120" s="5">
        <f ca="1">IF(V$11="x",0,_xlfn.NORM.INV(U120,Satokasvi!$H$8,Satokasvi!$I$8)*IF(V$8="x",(1+Toimenpiteet!$C$7),1)*IF(V$9="x",(1+Toimenpiteet!$C$34),1)*(1+V$30)*_xlfn.BINOM.INV(1,(1-(Satokasvi!$H$15*(1+V$41))),U120))</f>
        <v>2634.3003887646719</v>
      </c>
      <c r="BV120" s="5">
        <f ca="1">IF(W$11="x",0,_xlfn.NORM.INV(V120,Satokasvi!$H$8,Satokasvi!$I$8)*IF(W$8="x",(1+Toimenpiteet!$C$7),1)*IF(W$9="x",(1+Toimenpiteet!$C$34),1)*(1+W$30)*_xlfn.BINOM.INV(1,(1-(Satokasvi!$H$15*(1+W$41))),V120))</f>
        <v>2566.4179159399368</v>
      </c>
      <c r="BW120" s="5">
        <f ca="1">IF(X$11="x",0,_xlfn.NORM.INV(W120,Satokasvi!$H$8,Satokasvi!$I$8)*IF(X$8="x",(1+Toimenpiteet!$C$7),1)*IF(X$9="x",(1+Toimenpiteet!$C$34),1)*(1+X$30)*_xlfn.BINOM.INV(1,(1-(Satokasvi!$H$15*(1+X$41))),W120))</f>
        <v>2461.5373162774767</v>
      </c>
      <c r="BX120" s="5">
        <f ca="1">IF(Y$11="x",0,_xlfn.NORM.INV(X120,Satokasvi!$H$8,Satokasvi!$I$8)*IF(Y$8="x",(1+Toimenpiteet!$C$7),1)*IF(Y$9="x",(1+Toimenpiteet!$C$34),1)*(1+Y$30)*_xlfn.BINOM.INV(1,(1-(Satokasvi!$H$15*(1+Y$41))),X120))</f>
        <v>2538.0365048599879</v>
      </c>
      <c r="BY120" s="5">
        <f ca="1">IF(Z$11="x",0,_xlfn.NORM.INV(Y120,Satokasvi!$H$8,Satokasvi!$I$8)*IF(Z$8="x",(1+Toimenpiteet!$C$7),1)*IF(Z$9="x",(1+Toimenpiteet!$C$34),1)*(1+Z$30)*_xlfn.BINOM.INV(1,(1-(Satokasvi!$H$15*(1+Z$41))),Y120))</f>
        <v>2632.8940201975925</v>
      </c>
      <c r="BZ120" s="5">
        <f ca="1">IF(AA$11="x",0,_xlfn.NORM.INV(Z120,Satokasvi!$H$8,Satokasvi!$I$8)*IF(AA$8="x",(1+Toimenpiteet!$C$7),1)*IF(AA$9="x",(1+Toimenpiteet!$C$34),1)*(1+AA$30)*_xlfn.BINOM.INV(1,(1-(Satokasvi!$H$15*(1+AA$41))),Z120))</f>
        <v>2870.0698042092313</v>
      </c>
      <c r="CB120" s="27">
        <f ca="1">_xlfn.NORM.INV(RAND(),Satokasvi!$H$13,Satokasvi!$I$13)</f>
        <v>270.31682292184786</v>
      </c>
      <c r="CC120" s="27">
        <f ca="1">_xlfn.NORM.INV(RAND(),Satokasvi!$H$13,Satokasvi!$I$13)</f>
        <v>205.93912321838835</v>
      </c>
      <c r="CD120" s="27">
        <f ca="1">_xlfn.NORM.INV(RAND(),Satokasvi!$H$13,Satokasvi!$I$13)</f>
        <v>189.42346886216913</v>
      </c>
      <c r="CE120" s="27">
        <f ca="1">_xlfn.NORM.INV(RAND(),Satokasvi!$H$13,Satokasvi!$I$13)</f>
        <v>141.57329923892166</v>
      </c>
      <c r="CF120" s="27">
        <f ca="1">_xlfn.NORM.INV(RAND(),Satokasvi!$H$13,Satokasvi!$I$13)</f>
        <v>176.47087313406041</v>
      </c>
      <c r="CG120" s="27">
        <f ca="1">_xlfn.NORM.INV(RAND(),Satokasvi!$H$13,Satokasvi!$I$13)</f>
        <v>128.8501274982674</v>
      </c>
      <c r="CH120" s="27">
        <f ca="1">_xlfn.NORM.INV(RAND(),Satokasvi!$H$13,Satokasvi!$I$13)</f>
        <v>156.83966724602573</v>
      </c>
      <c r="CI120" s="27">
        <f ca="1">_xlfn.NORM.INV(RAND(),Satokasvi!$H$13,Satokasvi!$I$13)</f>
        <v>201.09469698392979</v>
      </c>
      <c r="CJ120" s="27">
        <f ca="1">_xlfn.NORM.INV(RAND(),Satokasvi!$H$13,Satokasvi!$I$13)</f>
        <v>238.63572101829837</v>
      </c>
      <c r="CK120" s="27">
        <f ca="1">_xlfn.NORM.INV(RAND(),Satokasvi!$H$13,Satokasvi!$I$13)</f>
        <v>264.54043762977693</v>
      </c>
      <c r="CL120" s="27">
        <f ca="1">_xlfn.NORM.INV(RAND(),Satokasvi!$H$13,Satokasvi!$I$13)</f>
        <v>184.4117191620085</v>
      </c>
      <c r="CM120" s="27">
        <f ca="1">_xlfn.NORM.INV(RAND(),Satokasvi!$H$13,Satokasvi!$I$13)</f>
        <v>207.40224028229426</v>
      </c>
      <c r="CN120" s="27">
        <f ca="1">_xlfn.NORM.INV(RAND(),Satokasvi!$H$13,Satokasvi!$I$13)</f>
        <v>222.31374889321827</v>
      </c>
      <c r="CO120" s="27">
        <f ca="1">_xlfn.NORM.INV(RAND(),Satokasvi!$H$13,Satokasvi!$I$13)</f>
        <v>337.99797836947334</v>
      </c>
      <c r="CP120" s="27">
        <f ca="1">_xlfn.NORM.INV(RAND(),Satokasvi!$H$13,Satokasvi!$I$13)</f>
        <v>216.33700439476797</v>
      </c>
      <c r="CQ120" s="27">
        <f ca="1">_xlfn.NORM.INV(RAND(),Satokasvi!$H$13,Satokasvi!$I$13)</f>
        <v>234.09390212762895</v>
      </c>
      <c r="CR120" s="27">
        <f ca="1">_xlfn.NORM.INV(RAND(),Satokasvi!$H$13,Satokasvi!$I$13)</f>
        <v>78.785381431664561</v>
      </c>
      <c r="CS120" s="27">
        <f ca="1">_xlfn.NORM.INV(RAND(),Satokasvi!$H$13,Satokasvi!$I$13)</f>
        <v>164.52628469147629</v>
      </c>
      <c r="CT120" s="27">
        <f ca="1">_xlfn.NORM.INV(RAND(),Satokasvi!$H$13,Satokasvi!$I$13)</f>
        <v>176.2591949900584</v>
      </c>
      <c r="CU120" s="27">
        <f ca="1">_xlfn.NORM.INV(RAND(),Satokasvi!$H$13,Satokasvi!$I$13)</f>
        <v>221.56641498447721</v>
      </c>
      <c r="CV120" s="27">
        <f ca="1">_xlfn.NORM.INV(RAND(),Satokasvi!$H$13,Satokasvi!$I$13)</f>
        <v>148.16909457599616</v>
      </c>
      <c r="CW120" s="27">
        <f ca="1">_xlfn.NORM.INV(RAND(),Satokasvi!$H$13,Satokasvi!$I$13)</f>
        <v>189.34560961337033</v>
      </c>
      <c r="CX120" s="27">
        <f ca="1">_xlfn.NORM.INV(RAND(),Satokasvi!$H$13,Satokasvi!$I$13)</f>
        <v>272.75415580084939</v>
      </c>
      <c r="CY120" s="27">
        <f ca="1">_xlfn.NORM.INV(RAND(),Satokasvi!$H$13,Satokasvi!$I$13)</f>
        <v>221.72296546210515</v>
      </c>
      <c r="CZ120" s="27">
        <f ca="1">_xlfn.NORM.INV(RAND(),Satokasvi!$H$13,Satokasvi!$I$13)</f>
        <v>137.02230337405072</v>
      </c>
      <c r="DB120" s="29">
        <f ca="1">(AB120*(CB120/1000)+(Satokasvi!$E$28-Satokasvi!$E$7))/(1+$C$13)^DB$61</f>
        <v>565.62054207010203</v>
      </c>
      <c r="DC120" s="29">
        <f ca="1">(AC120*(CC120/1000)+(Satokasvi!$E$28-Satokasvi!$E$7))/(1+$C$13)^DC$61</f>
        <v>302.70850279101688</v>
      </c>
      <c r="DD120" s="29">
        <f ca="1">(AD120*(CD120/1000)+(Satokasvi!$E$28-Satokasvi!$E$7))/(1+$C$13)^DD$61</f>
        <v>281.91688348697738</v>
      </c>
      <c r="DE120" s="29">
        <f ca="1">(AE120*(CE120/1000)+(Satokasvi!$E$28-Satokasvi!$E$7))/(1+$C$13)^DE$61</f>
        <v>158.7808989664064</v>
      </c>
      <c r="DF120" s="29">
        <f ca="1">(AF120*(CF120/1000)+(Satokasvi!$E$28-Satokasvi!$E$7))/(1+$C$13)^DF$61</f>
        <v>201.72897663224893</v>
      </c>
      <c r="DG120" s="29">
        <f ca="1">(AG120*(CG120/1000)+(Satokasvi!$E$28-Satokasvi!$E$7))/(1+$C$13)^DG$61</f>
        <v>98.162030977084385</v>
      </c>
      <c r="DH120" s="29">
        <f ca="1">(AH120*(CH120/1000)+(Satokasvi!$E$28-Satokasvi!$E$7))/(1+$C$13)^DH$61</f>
        <v>111.15883237034271</v>
      </c>
      <c r="DI120" s="29">
        <f ca="1">(AI120*(CI120/1000)+(Satokasvi!$E$28-Satokasvi!$E$7))/(1+$C$13)^DI$61</f>
        <v>302.01204938327584</v>
      </c>
      <c r="DJ120" s="29">
        <f ca="1">(AJ120*(CJ120/1000)+(Satokasvi!$E$28-Satokasvi!$E$7))/(1+$C$13)^DJ$61</f>
        <v>351.73890391523321</v>
      </c>
      <c r="DK120" s="29">
        <f ca="1">(AK120*(CK120/1000)+(Satokasvi!$E$28-Satokasvi!$E$7))/(1+$C$13)^DK$61</f>
        <v>422.43725570619949</v>
      </c>
      <c r="DL120" s="29">
        <f ca="1">(AL120*(CL120/1000)+(Satokasvi!$E$28-Satokasvi!$E$7))/(1+$C$13)^DL$61</f>
        <v>236.33384969969373</v>
      </c>
      <c r="DM120" s="29">
        <f ca="1">(AM120*(CM120/1000)+(Satokasvi!$E$28-Satokasvi!$E$7))/(1+$C$13)^DM$61</f>
        <v>290.28689710390194</v>
      </c>
      <c r="DN120" s="29">
        <f ca="1">(AN120*(CN120/1000)+(Satokasvi!$E$28-Satokasvi!$E$7))/(1+$C$13)^DN$61</f>
        <v>225.37281847853382</v>
      </c>
      <c r="DO120" s="29">
        <f ca="1">(AO120*(CO120/1000)+(Satokasvi!$E$28-Satokasvi!$E$7))/(1+$C$13)^DO$61</f>
        <v>-238.66352790052156</v>
      </c>
      <c r="DP120" s="29">
        <f ca="1">(AP120*(CP120/1000)+(Satokasvi!$E$28-Satokasvi!$E$7))/(1+$C$13)^DP$61</f>
        <v>201.48350645105768</v>
      </c>
      <c r="DQ120" s="29">
        <f ca="1">(AQ120*(CQ120/1000)+(Satokasvi!$E$28-Satokasvi!$E$7))/(1+$C$13)^DQ$61</f>
        <v>325.19593845240462</v>
      </c>
      <c r="DR120" s="29">
        <f ca="1">(AR120*(CR120/1000)+(Satokasvi!$E$28-Satokasvi!$E$7))/(1+$C$13)^DR$61</f>
        <v>-218.41093694996241</v>
      </c>
      <c r="DS120" s="29">
        <f ca="1">(AS120*(CS120/1000)+(Satokasvi!$E$28-Satokasvi!$E$7))/(1+$C$13)^DS$61</f>
        <v>99.621409878729537</v>
      </c>
      <c r="DT120" s="29">
        <f ca="1">(AT120*(CT120/1000)+(Satokasvi!$E$28-Satokasvi!$E$7))/(1+$C$13)^DT$61</f>
        <v>134.3991003362521</v>
      </c>
      <c r="DU120" s="29">
        <f ca="1">(AU120*(CU120/1000)+(Satokasvi!$E$28-Satokasvi!$E$7))/(1+$C$13)^DU$61</f>
        <v>233.78556995829257</v>
      </c>
      <c r="DV120" s="29">
        <f ca="1">(AV120*(CV120/1000)+(Satokasvi!$E$28-Satokasvi!$E$7))/(1+$C$13)^DV$61</f>
        <v>80.247637468546699</v>
      </c>
      <c r="DW120" s="29">
        <f ca="1">(AW120*(CW120/1000)+(Satokasvi!$E$28-Satokasvi!$E$7))/(1+$C$13)^DW$61</f>
        <v>138.01163109962295</v>
      </c>
      <c r="DX120" s="29">
        <f ca="1">(AX120*(CX120/1000)+(Satokasvi!$E$28-Satokasvi!$E$7))/(1+$C$13)^DX$61</f>
        <v>287.77997384366313</v>
      </c>
      <c r="DY120" s="29">
        <f ca="1">(AY120*(CY120/1000)+(Satokasvi!$E$28-Satokasvi!$E$7))/(1+$C$13)^DY$61</f>
        <v>207.78184529989386</v>
      </c>
      <c r="DZ120" s="29">
        <f ca="1">(AZ120*(CZ120/1000)+(Satokasvi!$E$28-Satokasvi!$E$7))/(1+$C$13)^DZ$61</f>
        <v>79.630650643803861</v>
      </c>
      <c r="EB120" s="29">
        <f ca="1">IF(C$11="x",Toimenpiteet!$E$115,BB120*(CB120/1000)+(Satokasvi!$E$28-Satokasvi!$E$7)+IF(C$8="x",Toimenpiteet!$E$29,0)+IF(C$9="x",Toimenpiteet!$E$60,0)+IF(C$10="x",Toimenpiteet!$E$88,0))/(1+$C$13)^EB$61</f>
        <v>442.95134306522527</v>
      </c>
      <c r="EC120" s="29">
        <f ca="1">IF(D$11="x",Toimenpiteet!$E$115,BC120*(CC120/1000)+(Satokasvi!$E$28-Satokasvi!$E$7)+IF(D$8="x",Toimenpiteet!$E$29,0)+IF(D$9="x",Toimenpiteet!$E$60,0)+IF(D$10="x",Toimenpiteet!$E$88,0))/(1+$C$13)^EC$61</f>
        <v>254.61333812995719</v>
      </c>
      <c r="ED120" s="29">
        <f ca="1">IF(E$11="x",Toimenpiteet!$E$115,BD120*(CD120/1000)+(Satokasvi!$E$28-Satokasvi!$E$7)+IF(E$8="x",Toimenpiteet!$E$29,0)+IF(E$9="x",Toimenpiteet!$E$60,0)+IF(E$10="x",Toimenpiteet!$E$88,0))/(1+$C$13)^ED$61</f>
        <v>241.54071134351557</v>
      </c>
      <c r="EE120" s="29">
        <f ca="1">IF(F$11="x",Toimenpiteet!$E$115,BE120*(CE120/1000)+(Satokasvi!$E$28-Satokasvi!$E$7)+IF(F$8="x",Toimenpiteet!$E$29,0)+IF(F$9="x",Toimenpiteet!$E$60,0)+IF(F$10="x",Toimenpiteet!$E$88,0))/(1+$C$13)^EE$61</f>
        <v>152.43882095107458</v>
      </c>
      <c r="EF120" s="29">
        <f ca="1">IF(G$11="x",Toimenpiteet!$E$115,BF120*(CF120/1000)+(Satokasvi!$E$28-Satokasvi!$E$7)+IF(G$8="x",Toimenpiteet!$E$29,0)+IF(G$9="x",Toimenpiteet!$E$60,0)+IF(G$10="x",Toimenpiteet!$E$88,0))/(1+$C$13)^EF$61</f>
        <v>185.79649129563245</v>
      </c>
      <c r="EG120" s="29">
        <f ca="1">IF(H$11="x",Toimenpiteet!$E$115,BG120*(CG120/1000)+(Satokasvi!$E$28-Satokasvi!$E$7)+IF(H$8="x",Toimenpiteet!$E$29,0)+IF(H$9="x",Toimenpiteet!$E$60,0)+IF(H$10="x",Toimenpiteet!$E$88,0))/(1+$C$13)^EG$61</f>
        <v>107.58535316303643</v>
      </c>
      <c r="EH120" s="29">
        <f ca="1">IF(I$11="x",Toimenpiteet!$E$115,BH120*(CH120/1000)+(Satokasvi!$E$28-Satokasvi!$E$7)+IF(I$8="x",Toimenpiteet!$E$29,0)+IF(I$9="x",Toimenpiteet!$E$60,0)+IF(I$10="x",Toimenpiteet!$E$88,0))/(1+$C$13)^EH$61</f>
        <v>116.26760817258636</v>
      </c>
      <c r="EI120" s="29">
        <f ca="1">IF(J$11="x",Toimenpiteet!$E$115,BI120*(CI120/1000)+(Satokasvi!$E$28-Satokasvi!$E$7)+IF(J$8="x",Toimenpiteet!$E$29,0)+IF(J$9="x",Toimenpiteet!$E$60,0)+IF(J$10="x",Toimenpiteet!$E$88,0))/(1+$C$13)^EI$61</f>
        <v>257.51767656955013</v>
      </c>
      <c r="EJ120" s="29">
        <f ca="1">IF(K$11="x",Toimenpiteet!$E$115,BJ120*(CJ120/1000)+(Satokasvi!$E$28-Satokasvi!$E$7)+IF(K$8="x",Toimenpiteet!$E$29,0)+IF(K$9="x",Toimenpiteet!$E$60,0)+IF(K$10="x",Toimenpiteet!$E$88,0))/(1+$C$13)^EJ$61</f>
        <v>293.62874126475123</v>
      </c>
      <c r="EK120" s="29">
        <f ca="1">IF(L$11="x",Toimenpiteet!$E$115,BK120*(CK120/1000)+(Satokasvi!$E$28-Satokasvi!$E$7)+IF(L$8="x",Toimenpiteet!$E$29,0)+IF(L$9="x",Toimenpiteet!$E$60,0)+IF(L$10="x",Toimenpiteet!$E$88,0))/(1+$C$13)^EK$61</f>
        <v>345.39530126985164</v>
      </c>
      <c r="EL120" s="29">
        <f ca="1">IF(M$11="x",Toimenpiteet!$E$115,BL120*(CL120/1000)+(Satokasvi!$E$28-Satokasvi!$E$7)+IF(M$8="x",Toimenpiteet!$E$29,0)+IF(M$9="x",Toimenpiteet!$E$60,0)+IF(M$10="x",Toimenpiteet!$E$88,0))/(1+$C$13)^EL$61</f>
        <v>205.81992491037843</v>
      </c>
      <c r="EM120" s="29">
        <f ca="1">IF(N$11="x",Toimenpiteet!$E$115,BM120*(CM120/1000)+(Satokasvi!$E$28-Satokasvi!$E$7)+IF(N$8="x",Toimenpiteet!$E$29,0)+IF(N$9="x",Toimenpiteet!$E$60,0)+IF(N$10="x",Toimenpiteet!$E$88,0))/(1+$C$13)^EM$61</f>
        <v>245.16057253169834</v>
      </c>
      <c r="EN120" s="29">
        <f ca="1">IF(O$11="x",Toimenpiteet!$E$115,BN120*(CN120/1000)+(Satokasvi!$E$28-Satokasvi!$E$7)+IF(O$8="x",Toimenpiteet!$E$29,0)+IF(O$9="x",Toimenpiteet!$E$60,0)+IF(O$10="x",Toimenpiteet!$E$88,0))/(1+$C$13)^EN$61</f>
        <v>195.9466367669709</v>
      </c>
      <c r="EO120" s="29">
        <f ca="1">IF(P$11="x",Toimenpiteet!$E$115,BO120*(CO120/1000)+(Satokasvi!$E$28-Satokasvi!$E$7)+IF(P$8="x",Toimenpiteet!$E$29,0)+IF(P$9="x",Toimenpiteet!$E$60,0)+IF(P$10="x",Toimenpiteet!$E$88,0))/(1+$C$13)^EO$61</f>
        <v>-150.66874794606332</v>
      </c>
      <c r="EP120" s="29">
        <f ca="1">IF(Q$11="x",Toimenpiteet!$E$115,BP120*(CP120/1000)+(Satokasvi!$E$28-Satokasvi!$E$7)+IF(Q$8="x",Toimenpiteet!$E$29,0)+IF(Q$9="x",Toimenpiteet!$E$60,0)+IF(Q$10="x",Toimenpiteet!$E$88,0))/(1+$C$13)^EP$61</f>
        <v>176.53707507082851</v>
      </c>
      <c r="EQ120" s="29">
        <f ca="1">IF(R$11="x",Toimenpiteet!$E$115,BQ120*(CQ120/1000)+(Satokasvi!$E$28-Satokasvi!$E$7)+IF(R$8="x",Toimenpiteet!$E$29,0)+IF(R$9="x",Toimenpiteet!$E$60,0)+IF(R$10="x",Toimenpiteet!$E$88,0))/(1+$C$13)^EQ$61</f>
        <v>267.95889300803321</v>
      </c>
      <c r="ER120" s="29">
        <f ca="1">IF(S$11="x",Toimenpiteet!$E$115,BR120*(CR120/1000)+(Satokasvi!$E$28-Satokasvi!$E$7)+IF(S$8="x",Toimenpiteet!$E$29,0)+IF(S$9="x",Toimenpiteet!$E$60,0)+IF(S$10="x",Toimenpiteet!$E$88,0))/(1+$C$13)^ER$61</f>
        <v>-137.88324800802334</v>
      </c>
      <c r="ES120" s="29">
        <f ca="1">IF(T$11="x",Toimenpiteet!$E$115,BS120*(CS120/1000)+(Satokasvi!$E$28-Satokasvi!$E$7)+IF(T$8="x",Toimenpiteet!$E$29,0)+IF(T$9="x",Toimenpiteet!$E$60,0)+IF(T$10="x",Toimenpiteet!$E$88,0))/(1+$C$13)^ES$61</f>
        <v>98.38989620190948</v>
      </c>
      <c r="ET120" s="29">
        <f ca="1">IF(U$11="x",Toimenpiteet!$E$115,BT120*(CT120/1000)+(Satokasvi!$E$28-Satokasvi!$E$7)+IF(U$8="x",Toimenpiteet!$E$29,0)+IF(U$9="x",Toimenpiteet!$E$60,0)+IF(U$10="x",Toimenpiteet!$E$88,0))/(1+$C$13)^ET$61</f>
        <v>123.60277419220635</v>
      </c>
      <c r="EU120" s="29">
        <f ca="1">IF(V$11="x",Toimenpiteet!$E$115,BU120*(CU120/1000)+(Satokasvi!$E$28-Satokasvi!$E$7)+IF(V$8="x",Toimenpiteet!$E$29,0)+IF(V$9="x",Toimenpiteet!$E$60,0)+IF(V$10="x",Toimenpiteet!$E$88,0))/(1+$C$13)^EU$61</f>
        <v>196.98260345295003</v>
      </c>
      <c r="EV120" s="29">
        <f ca="1">IF(W$11="x",Toimenpiteet!$E$115,BV120*(CV120/1000)+(Satokasvi!$E$28-Satokasvi!$E$7)+IF(W$8="x",Toimenpiteet!$E$29,0)+IF(W$9="x",Toimenpiteet!$E$60,0)+IF(W$10="x",Toimenpiteet!$E$88,0))/(1+$C$13)^EV$61</f>
        <v>81.903060528969121</v>
      </c>
      <c r="EW120" s="29">
        <f ca="1">IF(X$11="x",Toimenpiteet!$E$115,BW120*(CW120/1000)+(Satokasvi!$E$28-Satokasvi!$E$7)+IF(X$8="x",Toimenpiteet!$E$29,0)+IF(X$9="x",Toimenpiteet!$E$60,0)+IF(X$10="x",Toimenpiteet!$E$88,0))/(1+$C$13)^EW$61</f>
        <v>124.30502583272846</v>
      </c>
      <c r="EX120" s="29">
        <f ca="1">IF(Y$11="x",Toimenpiteet!$E$115,BX120*(CX120/1000)+(Satokasvi!$E$28-Satokasvi!$E$7)+IF(Y$8="x",Toimenpiteet!$E$29,0)+IF(Y$9="x",Toimenpiteet!$E$60,0)+IF(Y$10="x",Toimenpiteet!$E$88,0))/(1+$C$13)^EX$61</f>
        <v>235.28738246683127</v>
      </c>
      <c r="EY120" s="29">
        <f ca="1">IF(Z$11="x",Toimenpiteet!$E$115,BY120*(CY120/1000)+(Satokasvi!$E$28-Satokasvi!$E$7)+IF(Z$8="x",Toimenpiteet!$E$29,0)+IF(Z$9="x",Toimenpiteet!$E$60,0)+IF(Z$10="x",Toimenpiteet!$E$88,0))/(1+$C$13)^EY$61</f>
        <v>175.06596894129981</v>
      </c>
      <c r="EZ120" s="29">
        <f ca="1">IF(AA$11="x",Toimenpiteet!$E$115,BZ120*(CZ120/1000)+(Satokasvi!$E$28-Satokasvi!$E$7)+IF(AA$8="x",Toimenpiteet!$E$29,0)+IF(AA$9="x",Toimenpiteet!$E$60,0)+IF(AA$10="x",Toimenpiteet!$E$88,0))/(1+$C$13)^EZ$61</f>
        <v>78.978564572208171</v>
      </c>
      <c r="FA120" s="29"/>
      <c r="FB120" s="29">
        <f t="shared" ca="1" si="48"/>
        <v>565.62054207010203</v>
      </c>
      <c r="FC120" s="29">
        <f t="shared" ca="1" si="49"/>
        <v>868.32904486111897</v>
      </c>
      <c r="FD120" s="29">
        <f t="shared" ca="1" si="50"/>
        <v>1150.2459283480964</v>
      </c>
      <c r="FE120" s="29">
        <f t="shared" ca="1" si="51"/>
        <v>1309.0268273145027</v>
      </c>
      <c r="FF120" s="29">
        <f t="shared" ca="1" si="52"/>
        <v>1510.7558039467517</v>
      </c>
      <c r="FG120" s="29">
        <f t="shared" ca="1" si="53"/>
        <v>1608.9178349238362</v>
      </c>
      <c r="FH120" s="29">
        <f t="shared" ca="1" si="54"/>
        <v>1720.0766672941788</v>
      </c>
      <c r="FI120" s="29">
        <f t="shared" ca="1" si="55"/>
        <v>2022.0887166774546</v>
      </c>
      <c r="FJ120" s="29">
        <f t="shared" ca="1" si="56"/>
        <v>2373.8276205926877</v>
      </c>
      <c r="FK120" s="29">
        <f t="shared" ca="1" si="57"/>
        <v>2796.2648762988874</v>
      </c>
      <c r="FL120" s="29">
        <f t="shared" ca="1" si="58"/>
        <v>3032.5987259985814</v>
      </c>
      <c r="FM120" s="29">
        <f t="shared" ca="1" si="59"/>
        <v>3322.8856231024834</v>
      </c>
      <c r="FN120" s="29">
        <f t="shared" ca="1" si="60"/>
        <v>3548.258441581017</v>
      </c>
      <c r="FO120" s="29">
        <f t="shared" ca="1" si="61"/>
        <v>3309.5949136804957</v>
      </c>
      <c r="FP120" s="29">
        <f t="shared" ca="1" si="62"/>
        <v>3511.0784201315532</v>
      </c>
      <c r="FQ120" s="29">
        <f t="shared" ca="1" si="63"/>
        <v>3836.274358583958</v>
      </c>
      <c r="FR120" s="29">
        <f t="shared" ca="1" si="64"/>
        <v>3617.8634216339956</v>
      </c>
      <c r="FS120" s="29">
        <f t="shared" ca="1" si="65"/>
        <v>3717.4848315127251</v>
      </c>
      <c r="FT120" s="29">
        <f t="shared" ca="1" si="66"/>
        <v>3851.8839318489772</v>
      </c>
      <c r="FU120" s="29">
        <f t="shared" ca="1" si="67"/>
        <v>4085.6695018072696</v>
      </c>
      <c r="FV120" s="29">
        <f t="shared" ca="1" si="68"/>
        <v>4165.9171392758162</v>
      </c>
      <c r="FW120" s="29">
        <f t="shared" ca="1" si="69"/>
        <v>4303.9287703754389</v>
      </c>
      <c r="FX120" s="29">
        <f t="shared" ca="1" si="70"/>
        <v>4591.7087442191023</v>
      </c>
      <c r="FY120" s="29">
        <f t="shared" ca="1" si="71"/>
        <v>4799.4905895189959</v>
      </c>
      <c r="FZ120" s="29">
        <f t="shared" ca="1" si="72"/>
        <v>4879.1212401627999</v>
      </c>
      <c r="GA120" s="29"/>
      <c r="GB120" s="29">
        <f t="shared" ca="1" si="73"/>
        <v>442.95134306522527</v>
      </c>
      <c r="GC120" s="29">
        <f t="shared" ca="1" si="74"/>
        <v>697.5646811951824</v>
      </c>
      <c r="GD120" s="29">
        <f t="shared" ca="1" si="23"/>
        <v>939.10539253869797</v>
      </c>
      <c r="GE120" s="29">
        <f t="shared" ca="1" si="24"/>
        <v>1091.5442134897726</v>
      </c>
      <c r="GF120" s="29">
        <f t="shared" ca="1" si="25"/>
        <v>1277.340704785405</v>
      </c>
      <c r="GG120" s="29">
        <f t="shared" ca="1" si="26"/>
        <v>1384.9260579484414</v>
      </c>
      <c r="GH120" s="29">
        <f t="shared" ca="1" si="27"/>
        <v>1501.1936661210277</v>
      </c>
      <c r="GI120" s="29">
        <f t="shared" ca="1" si="28"/>
        <v>1758.7113426905778</v>
      </c>
      <c r="GJ120" s="29">
        <f t="shared" ca="1" si="29"/>
        <v>2052.3400839553292</v>
      </c>
      <c r="GK120" s="29">
        <f t="shared" ca="1" si="30"/>
        <v>2397.7353852251808</v>
      </c>
      <c r="GL120" s="29">
        <f t="shared" ca="1" si="31"/>
        <v>2603.5553101355595</v>
      </c>
      <c r="GM120" s="29">
        <f t="shared" ca="1" si="32"/>
        <v>2848.7158826672576</v>
      </c>
      <c r="GN120" s="29">
        <f t="shared" ca="1" si="33"/>
        <v>3044.6625194342287</v>
      </c>
      <c r="GO120" s="29">
        <f t="shared" ca="1" si="34"/>
        <v>2893.9937714881653</v>
      </c>
      <c r="GP120" s="29">
        <f t="shared" ca="1" si="35"/>
        <v>3070.5308465589937</v>
      </c>
      <c r="GQ120" s="29">
        <f t="shared" ca="1" si="36"/>
        <v>3338.4897395670268</v>
      </c>
      <c r="GR120" s="29">
        <f t="shared" ca="1" si="37"/>
        <v>3200.6064915590036</v>
      </c>
      <c r="GS120" s="29">
        <f t="shared" ca="1" si="38"/>
        <v>3298.996387760913</v>
      </c>
      <c r="GT120" s="29">
        <f t="shared" ca="1" si="39"/>
        <v>3422.5991619531192</v>
      </c>
      <c r="GU120" s="29">
        <f t="shared" ca="1" si="40"/>
        <v>3619.5817654060693</v>
      </c>
      <c r="GV120" s="29">
        <f t="shared" ca="1" si="41"/>
        <v>3701.4848259350383</v>
      </c>
      <c r="GW120" s="29">
        <f t="shared" ca="1" si="42"/>
        <v>3825.7898517677668</v>
      </c>
      <c r="GX120" s="29">
        <f t="shared" ca="1" si="43"/>
        <v>4061.0772342345981</v>
      </c>
      <c r="GY120" s="29">
        <f t="shared" ca="1" si="44"/>
        <v>4236.1432031758977</v>
      </c>
      <c r="GZ120" s="29">
        <f t="shared" ca="1" si="45"/>
        <v>4315.1217677481063</v>
      </c>
      <c r="HA120" s="29"/>
      <c r="HB120" s="29">
        <f t="shared" ca="1" si="76"/>
        <v>2796.2648762988874</v>
      </c>
      <c r="HC120" s="29">
        <f t="shared" ca="1" si="75"/>
        <v>2397.7353852251808</v>
      </c>
      <c r="HD120" s="5"/>
      <c r="HE120" s="29">
        <f>HE110+($BI$6-$BI$5)/9</f>
        <v>-5.555555555555558E-2</v>
      </c>
      <c r="HF120" s="29">
        <f>$HF$67</f>
        <v>-0.1</v>
      </c>
      <c r="HG120" s="14">
        <f>IF(C$11="x",0,Satokasvi!$H$6*(1+$HE120)*(1+_xlfn.XLOOKUP($HF120,$HF$67:$HF$76,HG$67:HG$76)))</f>
        <v>3272.5</v>
      </c>
      <c r="HH120" s="27">
        <f>IF(D$11="x",0,Satokasvi!$H$6*(1+$HE120)*(1+_xlfn.XLOOKUP($HF120,$HF$67:$HF$76,HH$67:HH$76)))</f>
        <v>3239.4444444444443</v>
      </c>
      <c r="HI120" s="27">
        <f>IF(E$11="x",0,Satokasvi!$H$6*(1+$HE120)*(1+_xlfn.XLOOKUP($HF120,$HF$67:$HF$76,HI$67:HI$76)))</f>
        <v>3206.3888888888887</v>
      </c>
      <c r="HJ120" s="27">
        <f>IF(F$11="x",0,Satokasvi!$H$6*(1+$HE120)*(1+_xlfn.XLOOKUP($HF120,$HF$67:$HF$76,HJ$67:HJ$76)))</f>
        <v>3173.3333333333335</v>
      </c>
      <c r="HK120" s="27">
        <f>IF(G$11="x",0,Satokasvi!$H$6*(1+$HE120)*(1+_xlfn.XLOOKUP($HF120,$HF$67:$HF$76,HK$67:HK$76)))</f>
        <v>3140.2777777777778</v>
      </c>
      <c r="HL120" s="27">
        <f>IF(H$11="x",0,Satokasvi!$H$6*(1+$HE120)*(1+_xlfn.XLOOKUP($HF120,$HF$67:$HF$76,HL$67:HL$76)))</f>
        <v>3107.2222222222222</v>
      </c>
      <c r="HM120" s="27">
        <f>IF(I$11="x",0,Satokasvi!$H$6*(1+$HE120)*(1+_xlfn.XLOOKUP($HF120,$HF$67:$HF$76,HM$67:HM$76)))</f>
        <v>3074.1666666666665</v>
      </c>
      <c r="HN120" s="27">
        <f>IF(J$11="x",0,Satokasvi!$H$6*(1+$HE120)*(1+_xlfn.XLOOKUP($HF120,$HF$67:$HF$76,HN$67:HN$76)))</f>
        <v>3041.1111111111113</v>
      </c>
      <c r="HO120" s="27">
        <f>IF(K$11="x",0,Satokasvi!$H$6*(1+$HE120)*(1+_xlfn.XLOOKUP($HF120,$HF$67:$HF$76,HO$67:HO$76)))</f>
        <v>3008.0555555555557</v>
      </c>
      <c r="HP120" s="27">
        <f>IF(L$11="x",0,Satokasvi!$H$6*(1+$HE120)*(1+_xlfn.XLOOKUP($HF120,$HF$67:$HF$76,HP$67:HP$76)))</f>
        <v>2975</v>
      </c>
      <c r="HQ120" s="27">
        <f>IF(M$11="x",0,Satokasvi!$H$6*(1+$HE120)*(1+_xlfn.XLOOKUP($HF120,$HF$67:$HF$76,HQ$67:HQ$76)))</f>
        <v>2975</v>
      </c>
      <c r="HR120" s="27">
        <f>IF(N$11="x",0,Satokasvi!$H$6*(1+$HE120)*(1+_xlfn.XLOOKUP($HF120,$HF$67:$HF$76,HR$67:HR$76)))</f>
        <v>2975</v>
      </c>
      <c r="HS120" s="27">
        <f>IF(O$11="x",0,Satokasvi!$H$6*(1+$HE120)*(1+_xlfn.XLOOKUP($HF120,$HF$67:$HF$76,HS$67:HS$76)))</f>
        <v>2975</v>
      </c>
      <c r="HT120" s="27">
        <f>IF(P$11="x",0,Satokasvi!$H$6*(1+$HE120)*(1+_xlfn.XLOOKUP($HF120,$HF$67:$HF$76,HT$67:HT$76)))</f>
        <v>2975</v>
      </c>
      <c r="HU120" s="27">
        <f>IF(Q$11="x",0,Satokasvi!$H$6*(1+$HE120)*(1+_xlfn.XLOOKUP($HF120,$HF$67:$HF$76,HU$67:HU$76)))</f>
        <v>2975</v>
      </c>
      <c r="HV120" s="27">
        <f>IF(R$11="x",0,Satokasvi!$H$6*(1+$HE120)*(1+_xlfn.XLOOKUP($HF120,$HF$67:$HF$76,HV$67:HV$76)))</f>
        <v>2975</v>
      </c>
      <c r="HW120" s="27">
        <f>IF(S$11="x",0,Satokasvi!$H$6*(1+$HE120)*(1+_xlfn.XLOOKUP($HF120,$HF$67:$HF$76,HW$67:HW$76)))</f>
        <v>2975</v>
      </c>
      <c r="HX120" s="27">
        <f>IF(T$11="x",0,Satokasvi!$H$6*(1+$HE120)*(1+_xlfn.XLOOKUP($HF120,$HF$67:$HF$76,HX$67:HX$76)))</f>
        <v>2975</v>
      </c>
      <c r="HY120" s="27">
        <f>IF(U$11="x",0,Satokasvi!$H$6*(1+$HE120)*(1+_xlfn.XLOOKUP($HF120,$HF$67:$HF$76,HY$67:HY$76)))</f>
        <v>2975</v>
      </c>
      <c r="HZ120" s="27">
        <f>IF(V$11="x",0,Satokasvi!$H$6*(1+$HE120)*(1+_xlfn.XLOOKUP($HF120,$HF$67:$HF$76,HZ$67:HZ$76)))</f>
        <v>2975</v>
      </c>
      <c r="IA120" s="27">
        <f>IF(W$11="x",0,Satokasvi!$H$6*(1+$HE120)*(1+_xlfn.XLOOKUP($HF120,$HF$67:$HF$76,IA$67:IA$76)))</f>
        <v>2975</v>
      </c>
      <c r="IB120" s="27">
        <f>IF(X$11="x",0,Satokasvi!$H$6*(1+$HE120)*(1+_xlfn.XLOOKUP($HF120,$HF$67:$HF$76,IB$67:IB$76)))</f>
        <v>2975</v>
      </c>
      <c r="IC120" s="27">
        <f>IF(Y$11="x",0,Satokasvi!$H$6*(1+$HE120)*(1+_xlfn.XLOOKUP($HF120,$HF$67:$HF$76,IC$67:IC$76)))</f>
        <v>2975</v>
      </c>
      <c r="ID120" s="27">
        <f>IF(Z$11="x",0,Satokasvi!$H$6*(1+$HE120)*(1+_xlfn.XLOOKUP($HF120,$HF$67:$HF$76,ID$67:ID$76)))</f>
        <v>2975</v>
      </c>
      <c r="IE120" s="27">
        <f>IF(AA$11="x",0,Satokasvi!$H$6*(1+$HE120)*(1+_xlfn.XLOOKUP($HF120,$HF$67:$HF$76,IE$67:IE$76)))</f>
        <v>2975</v>
      </c>
    </row>
    <row r="121" spans="2:239">
      <c r="B121" s="11">
        <f t="shared" ca="1" si="89"/>
        <v>0.3336000656602145</v>
      </c>
      <c r="C121" s="11">
        <f t="shared" ca="1" si="89"/>
        <v>3.7514698507179478E-3</v>
      </c>
      <c r="D121" s="11">
        <f t="shared" ca="1" si="89"/>
        <v>0.53872699075336017</v>
      </c>
      <c r="E121" s="11">
        <f t="shared" ca="1" si="89"/>
        <v>0.74065885157539624</v>
      </c>
      <c r="F121" s="11">
        <f t="shared" ca="1" si="89"/>
        <v>0.32233700756720507</v>
      </c>
      <c r="G121" s="11">
        <f t="shared" ca="1" si="89"/>
        <v>0.3390849080080498</v>
      </c>
      <c r="H121" s="11">
        <f t="shared" ca="1" si="89"/>
        <v>0.42376646833700371</v>
      </c>
      <c r="I121" s="11">
        <f t="shared" ca="1" si="89"/>
        <v>6.2183398123379918E-3</v>
      </c>
      <c r="J121" s="11">
        <f t="shared" ca="1" si="89"/>
        <v>0.7132134127083477</v>
      </c>
      <c r="K121" s="11">
        <f t="shared" ca="1" si="89"/>
        <v>0.38739966517604874</v>
      </c>
      <c r="L121" s="11">
        <f t="shared" ca="1" si="89"/>
        <v>0.2116414859600414</v>
      </c>
      <c r="M121" s="11">
        <f t="shared" ca="1" si="89"/>
        <v>0.62282962093866023</v>
      </c>
      <c r="N121" s="11">
        <f t="shared" ca="1" si="89"/>
        <v>0.31211528906809016</v>
      </c>
      <c r="O121" s="11">
        <f t="shared" ca="1" si="89"/>
        <v>0.25581654914783225</v>
      </c>
      <c r="P121" s="11">
        <f t="shared" ca="1" si="89"/>
        <v>0.59182004126829302</v>
      </c>
      <c r="Q121" s="11">
        <f t="shared" ca="1" si="89"/>
        <v>0.14542648213026677</v>
      </c>
      <c r="R121" s="11">
        <f t="shared" ca="1" si="88"/>
        <v>0.39173114182473179</v>
      </c>
      <c r="S121" s="11">
        <f t="shared" ca="1" si="88"/>
        <v>0.91664082858413443</v>
      </c>
      <c r="T121" s="11">
        <f t="shared" ca="1" si="87"/>
        <v>0.88836285146419802</v>
      </c>
      <c r="U121" s="11">
        <f t="shared" ca="1" si="87"/>
        <v>0.25440750535605838</v>
      </c>
      <c r="V121" s="11">
        <f t="shared" ca="1" si="87"/>
        <v>6.1561826819127474E-2</v>
      </c>
      <c r="W121" s="11">
        <f t="shared" ca="1" si="87"/>
        <v>0.77747039919386385</v>
      </c>
      <c r="X121" s="11">
        <f t="shared" ca="1" si="87"/>
        <v>0.50093651604218326</v>
      </c>
      <c r="Y121" s="11">
        <f t="shared" ca="1" si="87"/>
        <v>5.427062567283425E-2</v>
      </c>
      <c r="Z121" s="11">
        <f t="shared" ca="1" si="87"/>
        <v>0.5838270487735937</v>
      </c>
      <c r="AB121" s="5">
        <f ca="1">_xlfn.NORM.INV(B121,Satokasvi!$H$8,Satokasvi!$I$8)*_xlfn.BINOM.INV(1,(1-Satokasvi!$H$15),B121)</f>
        <v>3392.5015431522047</v>
      </c>
      <c r="AC121" s="5">
        <f ca="1">_xlfn.NORM.INV(C121,Satokasvi!$H$8,Satokasvi!$I$8)*_xlfn.BINOM.INV(1,(1-Satokasvi!$H$15),C121)</f>
        <v>0</v>
      </c>
      <c r="AD121" s="5">
        <f ca="1">_xlfn.NORM.INV(D121,Satokasvi!$H$8,Satokasvi!$I$8)*_xlfn.BINOM.INV(1,(1-Satokasvi!$H$15),D121)</f>
        <v>3524.3067840706371</v>
      </c>
      <c r="AE121" s="5">
        <f ca="1">_xlfn.NORM.INV(E121,Satokasvi!$H$8,Satokasvi!$I$8)*_xlfn.BINOM.INV(1,(1-Satokasvi!$H$15),E121)</f>
        <v>3661.3444845070289</v>
      </c>
      <c r="AF121" s="5">
        <f ca="1">_xlfn.NORM.INV(F121,Satokasvi!$H$8,Satokasvi!$I$8)*_xlfn.BINOM.INV(1,(1-Satokasvi!$H$15),F121)</f>
        <v>3384.7065841051235</v>
      </c>
      <c r="AG121" s="5">
        <f ca="1">_xlfn.NORM.INV(G121,Satokasvi!$H$8,Satokasvi!$I$8)*_xlfn.BINOM.INV(1,(1-Satokasvi!$H$15),G121)</f>
        <v>3396.2595323402725</v>
      </c>
      <c r="AH121" s="5">
        <f ca="1">_xlfn.NORM.INV(H121,Satokasvi!$H$8,Satokasvi!$I$8)*_xlfn.BINOM.INV(1,(1-Satokasvi!$H$15),H121)</f>
        <v>3451.9332086242189</v>
      </c>
      <c r="AI121" s="5">
        <f ca="1">_xlfn.NORM.INV(I121,Satokasvi!$H$8,Satokasvi!$I$8)*_xlfn.BINOM.INV(1,(1-Satokasvi!$H$15),I121)</f>
        <v>0</v>
      </c>
      <c r="AJ121" s="5">
        <f ca="1">_xlfn.NORM.INV(J121,Satokasvi!$H$8,Satokasvi!$I$8)*_xlfn.BINOM.INV(1,(1-Satokasvi!$H$15),J121)</f>
        <v>3640.6992312041757</v>
      </c>
      <c r="AK121" s="5">
        <f ca="1">_xlfn.NORM.INV(K121,Satokasvi!$H$8,Satokasvi!$I$8)*_xlfn.BINOM.INV(1,(1-Satokasvi!$H$15),K121)</f>
        <v>3428.4742814879205</v>
      </c>
      <c r="AL121" s="5">
        <f ca="1">_xlfn.NORM.INV(L121,Satokasvi!$H$8,Satokasvi!$I$8)*_xlfn.BINOM.INV(1,(1-Satokasvi!$H$15),L121)</f>
        <v>3299.8153416554646</v>
      </c>
      <c r="AM121" s="5">
        <f ca="1">_xlfn.NORM.INV(M121,Satokasvi!$H$8,Satokasvi!$I$8)*_xlfn.BINOM.INV(1,(1-Satokasvi!$H$15),M121)</f>
        <v>3578.2302251298952</v>
      </c>
      <c r="AN121" s="5">
        <f ca="1">_xlfn.NORM.INV(N121,Satokasvi!$H$8,Satokasvi!$I$8)*_xlfn.BINOM.INV(1,(1-Satokasvi!$H$15),N121)</f>
        <v>3377.5341551319798</v>
      </c>
      <c r="AO121" s="5">
        <f ca="1">_xlfn.NORM.INV(O121,Satokasvi!$H$8,Satokasvi!$I$8)*_xlfn.BINOM.INV(1,(1-Satokasvi!$H$15),O121)</f>
        <v>3335.9257697654243</v>
      </c>
      <c r="AP121" s="5">
        <f ca="1">_xlfn.NORM.INV(P121,Satokasvi!$H$8,Satokasvi!$I$8)*_xlfn.BINOM.INV(1,(1-Satokasvi!$H$15),P121)</f>
        <v>3558.0573263415586</v>
      </c>
      <c r="AQ121" s="5">
        <f ca="1">_xlfn.NORM.INV(Q121,Satokasvi!$H$8,Satokasvi!$I$8)*_xlfn.BINOM.INV(1,(1-Satokasvi!$H$15),Q121)</f>
        <v>3235.9369260960834</v>
      </c>
      <c r="AR121" s="5">
        <f ca="1">_xlfn.NORM.INV(R121,Satokasvi!$H$8,Satokasvi!$I$8)*_xlfn.BINOM.INV(1,(1-Satokasvi!$H$15),R121)</f>
        <v>3431.297522367598</v>
      </c>
      <c r="AS121" s="5">
        <f ca="1">_xlfn.NORM.INV(S121,Satokasvi!$H$8,Satokasvi!$I$8)*_xlfn.BINOM.INV(1,(1-Satokasvi!$H$15),S121)</f>
        <v>3845.7064037374676</v>
      </c>
      <c r="AT121" s="5">
        <f ca="1">_xlfn.NORM.INV(T121,Satokasvi!$H$8,Satokasvi!$I$8)*_xlfn.BINOM.INV(1,(1-Satokasvi!$H$15),T121)</f>
        <v>3804.466895575616</v>
      </c>
      <c r="AU121" s="5">
        <f ca="1">_xlfn.NORM.INV(U121,Satokasvi!$H$8,Satokasvi!$I$8)*_xlfn.BINOM.INV(1,(1-Satokasvi!$H$15),U121)</f>
        <v>3334.82900933675</v>
      </c>
      <c r="AV121" s="5">
        <f ca="1">_xlfn.NORM.INV(V121,Satokasvi!$H$8,Satokasvi!$I$8)*_xlfn.BINOM.INV(1,(1-Satokasvi!$H$15),V121)</f>
        <v>3114.5514928692405</v>
      </c>
      <c r="AW121" s="5">
        <f ca="1">_xlfn.NORM.INV(W121,Satokasvi!$H$8,Satokasvi!$I$8)*_xlfn.BINOM.INV(1,(1-Satokasvi!$H$15),W121)</f>
        <v>3690.9194801410422</v>
      </c>
      <c r="AX121" s="5">
        <f ca="1">_xlfn.NORM.INV(X121,Satokasvi!$H$8,Satokasvi!$I$8)*_xlfn.BINOM.INV(1,(1-Satokasvi!$H$15),X121)</f>
        <v>3500.5868749367655</v>
      </c>
      <c r="AY121" s="5">
        <f ca="1">_xlfn.NORM.INV(Y121,Satokasvi!$H$8,Satokasvi!$I$8)*_xlfn.BINOM.INV(1,(1-Satokasvi!$H$15),Y121)</f>
        <v>3098.8038898922382</v>
      </c>
      <c r="AZ121" s="5">
        <f ca="1">_xlfn.NORM.INV(Z121,Satokasvi!$H$8,Satokasvi!$I$8)*_xlfn.BINOM.INV(1,(1-Satokasvi!$H$15),Z121)</f>
        <v>3552.9234573427316</v>
      </c>
      <c r="BB121" s="5">
        <f ca="1">IF(C$11="x",0,_xlfn.NORM.INV(B121,Satokasvi!$H$8,Satokasvi!$I$8)*IF(C$8="x",(1+Toimenpiteet!$C$7),1)*IF(C$9="x",(1+Toimenpiteet!$C$34),1)*(1+C$30)*_xlfn.BINOM.INV(1,(1-(Satokasvi!$H$15*(1+C$41))),B121))</f>
        <v>2459.6993188470747</v>
      </c>
      <c r="BC121" s="5">
        <f ca="1">IF(D$11="x",0,_xlfn.NORM.INV(C121,Satokasvi!$H$8,Satokasvi!$I$8)*IF(D$8="x",(1+Toimenpiteet!$C$7),1)*IF(D$9="x",(1+Toimenpiteet!$C$34),1)*(1+D$30)*_xlfn.BINOM.INV(1,(1-(Satokasvi!$H$15*(1+D$41))),C121))</f>
        <v>0</v>
      </c>
      <c r="BD121" s="5">
        <f ca="1">IF(E$11="x",0,_xlfn.NORM.INV(D121,Satokasvi!$H$8,Satokasvi!$I$8)*IF(E$8="x",(1+Toimenpiteet!$C$7),1)*IF(E$9="x",(1+Toimenpiteet!$C$34),1)*(1+E$30)*_xlfn.BINOM.INV(1,(1-(Satokasvi!$H$15*(1+E$41))),D121))</f>
        <v>2590.7884031060066</v>
      </c>
      <c r="BE121" s="5">
        <f ca="1">IF(F$11="x",0,_xlfn.NORM.INV(E121,Satokasvi!$H$8,Satokasvi!$I$8)*IF(F$8="x",(1+Toimenpiteet!$C$7),1)*IF(F$9="x",(1+Toimenpiteet!$C$34),1)*(1+F$30)*_xlfn.BINOM.INV(1,(1-(Satokasvi!$H$15*(1+F$41))),E121))</f>
        <v>2709.9807336527228</v>
      </c>
      <c r="BF121" s="5">
        <f ca="1">IF(G$11="x",0,_xlfn.NORM.INV(F121,Satokasvi!$H$8,Satokasvi!$I$8)*IF(G$8="x",(1+Toimenpiteet!$C$7),1)*IF(G$9="x",(1+Toimenpiteet!$C$34),1)*(1+G$30)*_xlfn.BINOM.INV(1,(1-(Satokasvi!$H$15*(1+G$41))),F121))</f>
        <v>2522.2833464751379</v>
      </c>
      <c r="BG121" s="5">
        <f ca="1">IF(H$11="x",0,_xlfn.NORM.INV(G121,Satokasvi!$H$8,Satokasvi!$I$8)*IF(H$8="x",(1+Toimenpiteet!$C$7),1)*IF(H$9="x",(1+Toimenpiteet!$C$34),1)*(1+H$30)*_xlfn.BINOM.INV(1,(1-(Satokasvi!$H$15*(1+H$41))),G121))</f>
        <v>2530.8926034999713</v>
      </c>
      <c r="BH121" s="5">
        <f ca="1">IF(I$11="x",0,_xlfn.NORM.INV(H121,Satokasvi!$H$8,Satokasvi!$I$8)*IF(I$8="x",(1+Toimenpiteet!$C$7),1)*IF(I$9="x",(1+Toimenpiteet!$C$34),1)*(1+I$30)*_xlfn.BINOM.INV(1,(1-(Satokasvi!$H$15*(1+I$41))),H121))</f>
        <v>2572.3806270667678</v>
      </c>
      <c r="BI121" s="5">
        <f ca="1">IF(J$11="x",0,_xlfn.NORM.INV(I121,Satokasvi!$H$8,Satokasvi!$I$8)*IF(J$8="x",(1+Toimenpiteet!$C$7),1)*IF(J$9="x",(1+Toimenpiteet!$C$34),1)*(1+J$30)*_xlfn.BINOM.INV(1,(1-(Satokasvi!$H$15*(1+J$41))),I121))</f>
        <v>0</v>
      </c>
      <c r="BJ121" s="5">
        <f ca="1">IF(K$11="x",0,_xlfn.NORM.INV(J121,Satokasvi!$H$8,Satokasvi!$I$8)*IF(K$8="x",(1+Toimenpiteet!$C$7),1)*IF(K$9="x",(1+Toimenpiteet!$C$34),1)*(1+K$30)*_xlfn.BINOM.INV(1,(1-(Satokasvi!$H$15*(1+K$41))),J121))</f>
        <v>2713.0490670933518</v>
      </c>
      <c r="BK121" s="5">
        <f ca="1">IF(L$11="x",0,_xlfn.NORM.INV(K121,Satokasvi!$H$8,Satokasvi!$I$8)*IF(L$8="x",(1+Toimenpiteet!$C$7),1)*IF(L$9="x",(1+Toimenpiteet!$C$34),1)*(1+L$30)*_xlfn.BINOM.INV(1,(1-(Satokasvi!$H$15*(1+L$41))),K121))</f>
        <v>2554.8990345647981</v>
      </c>
      <c r="BL121" s="5">
        <f ca="1">IF(M$11="x",0,_xlfn.NORM.INV(L121,Satokasvi!$H$8,Satokasvi!$I$8)*IF(M$8="x",(1+Toimenpiteet!$C$7),1)*IF(M$9="x",(1+Toimenpiteet!$C$34),1)*(1+M$30)*_xlfn.BINOM.INV(1,(1-(Satokasvi!$H$15*(1+M$41))),L121))</f>
        <v>2459.022392601652</v>
      </c>
      <c r="BM121" s="5">
        <f ca="1">IF(N$11="x",0,_xlfn.NORM.INV(M121,Satokasvi!$H$8,Satokasvi!$I$8)*IF(N$8="x",(1+Toimenpiteet!$C$7),1)*IF(N$9="x",(1+Toimenpiteet!$C$34),1)*(1+N$30)*_xlfn.BINOM.INV(1,(1-(Satokasvi!$H$15*(1+N$41))),M121))</f>
        <v>2666.4971637667977</v>
      </c>
      <c r="BN121" s="5">
        <f ca="1">IF(O$11="x",0,_xlfn.NORM.INV(N121,Satokasvi!$H$8,Satokasvi!$I$8)*IF(O$8="x",(1+Toimenpiteet!$C$7),1)*IF(O$9="x",(1+Toimenpiteet!$C$34),1)*(1+O$30)*_xlfn.BINOM.INV(1,(1-(Satokasvi!$H$15*(1+O$41))),N121))</f>
        <v>2516.9384524043512</v>
      </c>
      <c r="BO121" s="5">
        <f ca="1">IF(P$11="x",0,_xlfn.NORM.INV(O121,Satokasvi!$H$8,Satokasvi!$I$8)*IF(P$8="x",(1+Toimenpiteet!$C$7),1)*IF(P$9="x",(1+Toimenpiteet!$C$34),1)*(1+P$30)*_xlfn.BINOM.INV(1,(1-(Satokasvi!$H$15*(1+P$41))),O121))</f>
        <v>2485.9318836291941</v>
      </c>
      <c r="BP121" s="5">
        <f ca="1">IF(Q$11="x",0,_xlfn.NORM.INV(P121,Satokasvi!$H$8,Satokasvi!$I$8)*IF(Q$8="x",(1+Toimenpiteet!$C$7),1)*IF(Q$9="x",(1+Toimenpiteet!$C$34),1)*(1+Q$30)*_xlfn.BINOM.INV(1,(1-(Satokasvi!$H$15*(1+Q$41))),P121))</f>
        <v>2651.4643195897293</v>
      </c>
      <c r="BQ121" s="5">
        <f ca="1">IF(R$11="x",0,_xlfn.NORM.INV(Q121,Satokasvi!$H$8,Satokasvi!$I$8)*IF(R$8="x",(1+Toimenpiteet!$C$7),1)*IF(R$9="x",(1+Toimenpiteet!$C$34),1)*(1+R$30)*_xlfn.BINOM.INV(1,(1-(Satokasvi!$H$15*(1+R$41))),Q121))</f>
        <v>2411.4201973268014</v>
      </c>
      <c r="BR121" s="5">
        <f ca="1">IF(S$11="x",0,_xlfn.NORM.INV(R121,Satokasvi!$H$8,Satokasvi!$I$8)*IF(S$8="x",(1+Toimenpiteet!$C$7),1)*IF(S$9="x",(1+Toimenpiteet!$C$34),1)*(1+S$30)*_xlfn.BINOM.INV(1,(1-(Satokasvi!$H$15*(1+S$41))),R121))</f>
        <v>2557.0029136683343</v>
      </c>
      <c r="BS121" s="5">
        <f ca="1">IF(T$11="x",0,_xlfn.NORM.INV(S121,Satokasvi!$H$8,Satokasvi!$I$8)*IF(T$8="x",(1+Toimenpiteet!$C$7),1)*IF(T$9="x",(1+Toimenpiteet!$C$34),1)*(1+T$30)*_xlfn.BINOM.INV(1,(1-(Satokasvi!$H$15*(1+T$41))),S121))</f>
        <v>2865.8204120651608</v>
      </c>
      <c r="BT121" s="5">
        <f ca="1">IF(U$11="x",0,_xlfn.NORM.INV(T121,Satokasvi!$H$8,Satokasvi!$I$8)*IF(U$8="x",(1+Toimenpiteet!$C$7),1)*IF(U$9="x",(1+Toimenpiteet!$C$34),1)*(1+U$30)*_xlfn.BINOM.INV(1,(1-(Satokasvi!$H$15*(1+U$41))),T121))</f>
        <v>2835.0887305829492</v>
      </c>
      <c r="BU121" s="5">
        <f ca="1">IF(V$11="x",0,_xlfn.NORM.INV(U121,Satokasvi!$H$8,Satokasvi!$I$8)*IF(V$8="x",(1+Toimenpiteet!$C$7),1)*IF(V$9="x",(1+Toimenpiteet!$C$34),1)*(1+V$30)*_xlfn.BINOM.INV(1,(1-(Satokasvi!$H$15*(1+V$41))),U121))</f>
        <v>2485.1145777577462</v>
      </c>
      <c r="BV121" s="5">
        <f ca="1">IF(W$11="x",0,_xlfn.NORM.INV(V121,Satokasvi!$H$8,Satokasvi!$I$8)*IF(W$8="x",(1+Toimenpiteet!$C$7),1)*IF(W$9="x",(1+Toimenpiteet!$C$34),1)*(1+W$30)*_xlfn.BINOM.INV(1,(1-(Satokasvi!$H$15*(1+W$41))),V121))</f>
        <v>2320.9637724861582</v>
      </c>
      <c r="BW121" s="5">
        <f ca="1">IF(X$11="x",0,_xlfn.NORM.INV(W121,Satokasvi!$H$8,Satokasvi!$I$8)*IF(X$8="x",(1+Toimenpiteet!$C$7),1)*IF(X$9="x",(1+Toimenpiteet!$C$34),1)*(1+X$30)*_xlfn.BINOM.INV(1,(1-(Satokasvi!$H$15*(1+X$41))),W121))</f>
        <v>2750.4731966011045</v>
      </c>
      <c r="BX121" s="5">
        <f ca="1">IF(Y$11="x",0,_xlfn.NORM.INV(X121,Satokasvi!$H$8,Satokasvi!$I$8)*IF(Y$8="x",(1+Toimenpiteet!$C$7),1)*IF(Y$9="x",(1+Toimenpiteet!$C$34),1)*(1+Y$30)*_xlfn.BINOM.INV(1,(1-(Satokasvi!$H$15*(1+Y$41))),X121))</f>
        <v>2608.6373392028777</v>
      </c>
      <c r="BY121" s="5">
        <f ca="1">IF(Z$11="x",0,_xlfn.NORM.INV(Y121,Satokasvi!$H$8,Satokasvi!$I$8)*IF(Z$8="x",(1+Toimenpiteet!$C$7),1)*IF(Z$9="x",(1+Toimenpiteet!$C$34),1)*(1+Z$30)*_xlfn.BINOM.INV(1,(1-(Satokasvi!$H$15*(1+Z$41))),Y121))</f>
        <v>2309.228658747696</v>
      </c>
      <c r="BZ121" s="5">
        <f ca="1">IF(AA$11="x",0,_xlfn.NORM.INV(Z121,Satokasvi!$H$8,Satokasvi!$I$8)*IF(AA$8="x",(1+Toimenpiteet!$C$7),1)*IF(AA$9="x",(1+Toimenpiteet!$C$34),1)*(1+AA$30)*_xlfn.BINOM.INV(1,(1-(Satokasvi!$H$15*(1+AA$41))),Z121))</f>
        <v>2647.6385604118036</v>
      </c>
      <c r="CB121" s="27">
        <f ca="1">_xlfn.NORM.INV(RAND(),Satokasvi!$H$13,Satokasvi!$I$13)</f>
        <v>294.95389048357191</v>
      </c>
      <c r="CC121" s="27">
        <f ca="1">_xlfn.NORM.INV(RAND(),Satokasvi!$H$13,Satokasvi!$I$13)</f>
        <v>175.84347595303512</v>
      </c>
      <c r="CD121" s="27">
        <f ca="1">_xlfn.NORM.INV(RAND(),Satokasvi!$H$13,Satokasvi!$I$13)</f>
        <v>215.3122911194111</v>
      </c>
      <c r="CE121" s="27">
        <f ca="1">_xlfn.NORM.INV(RAND(),Satokasvi!$H$13,Satokasvi!$I$13)</f>
        <v>197.36981163778515</v>
      </c>
      <c r="CF121" s="27">
        <f ca="1">_xlfn.NORM.INV(RAND(),Satokasvi!$H$13,Satokasvi!$I$13)</f>
        <v>166.40518024239586</v>
      </c>
      <c r="CG121" s="27">
        <f ca="1">_xlfn.NORM.INV(RAND(),Satokasvi!$H$13,Satokasvi!$I$13)</f>
        <v>230.25028603513138</v>
      </c>
      <c r="CH121" s="27">
        <f ca="1">_xlfn.NORM.INV(RAND(),Satokasvi!$H$13,Satokasvi!$I$13)</f>
        <v>250.19066111128103</v>
      </c>
      <c r="CI121" s="27">
        <f ca="1">_xlfn.NORM.INV(RAND(),Satokasvi!$H$13,Satokasvi!$I$13)</f>
        <v>221.76833231862599</v>
      </c>
      <c r="CJ121" s="27">
        <f ca="1">_xlfn.NORM.INV(RAND(),Satokasvi!$H$13,Satokasvi!$I$13)</f>
        <v>219.97224586492666</v>
      </c>
      <c r="CK121" s="27">
        <f ca="1">_xlfn.NORM.INV(RAND(),Satokasvi!$H$13,Satokasvi!$I$13)</f>
        <v>211.26968929337957</v>
      </c>
      <c r="CL121" s="27">
        <f ca="1">_xlfn.NORM.INV(RAND(),Satokasvi!$H$13,Satokasvi!$I$13)</f>
        <v>213.78459266975119</v>
      </c>
      <c r="CM121" s="27">
        <f ca="1">_xlfn.NORM.INV(RAND(),Satokasvi!$H$13,Satokasvi!$I$13)</f>
        <v>168.90724802963067</v>
      </c>
      <c r="CN121" s="27">
        <f ca="1">_xlfn.NORM.INV(RAND(),Satokasvi!$H$13,Satokasvi!$I$13)</f>
        <v>289.79968312478286</v>
      </c>
      <c r="CO121" s="27">
        <f ca="1">_xlfn.NORM.INV(RAND(),Satokasvi!$H$13,Satokasvi!$I$13)</f>
        <v>264.64092977486223</v>
      </c>
      <c r="CP121" s="27">
        <f ca="1">_xlfn.NORM.INV(RAND(),Satokasvi!$H$13,Satokasvi!$I$13)</f>
        <v>110.36195363881697</v>
      </c>
      <c r="CQ121" s="27">
        <f ca="1">_xlfn.NORM.INV(RAND(),Satokasvi!$H$13,Satokasvi!$I$13)</f>
        <v>198.77104681102247</v>
      </c>
      <c r="CR121" s="27">
        <f ca="1">_xlfn.NORM.INV(RAND(),Satokasvi!$H$13,Satokasvi!$I$13)</f>
        <v>122.59970195519679</v>
      </c>
      <c r="CS121" s="27">
        <f ca="1">_xlfn.NORM.INV(RAND(),Satokasvi!$H$13,Satokasvi!$I$13)</f>
        <v>223.38475086395454</v>
      </c>
      <c r="CT121" s="27">
        <f ca="1">_xlfn.NORM.INV(RAND(),Satokasvi!$H$13,Satokasvi!$I$13)</f>
        <v>262.04127371449175</v>
      </c>
      <c r="CU121" s="27">
        <f ca="1">_xlfn.NORM.INV(RAND(),Satokasvi!$H$13,Satokasvi!$I$13)</f>
        <v>217.8836763783751</v>
      </c>
      <c r="CV121" s="27">
        <f ca="1">_xlfn.NORM.INV(RAND(),Satokasvi!$H$13,Satokasvi!$I$13)</f>
        <v>202.62089382501776</v>
      </c>
      <c r="CW121" s="27">
        <f ca="1">_xlfn.NORM.INV(RAND(),Satokasvi!$H$13,Satokasvi!$I$13)</f>
        <v>99.330239841627659</v>
      </c>
      <c r="CX121" s="27">
        <f ca="1">_xlfn.NORM.INV(RAND(),Satokasvi!$H$13,Satokasvi!$I$13)</f>
        <v>251.71133654095632</v>
      </c>
      <c r="CY121" s="27">
        <f ca="1">_xlfn.NORM.INV(RAND(),Satokasvi!$H$13,Satokasvi!$I$13)</f>
        <v>259.24305748582384</v>
      </c>
      <c r="CZ121" s="27">
        <f ca="1">_xlfn.NORM.INV(RAND(),Satokasvi!$H$13,Satokasvi!$I$13)</f>
        <v>240.69925067499366</v>
      </c>
      <c r="DB121" s="29">
        <f ca="1">(AB121*(CB121/1000)+(Satokasvi!$E$28-Satokasvi!$E$7))/(1+$C$13)^DB$61</f>
        <v>621.00148410122722</v>
      </c>
      <c r="DC121" s="29">
        <f ca="1">(AC121*(CC121/1000)+(Satokasvi!$E$28-Satokasvi!$E$7))/(1+$C$13)^DC$61</f>
        <v>-340.27712319728533</v>
      </c>
      <c r="DD121" s="29">
        <f ca="1">(AD121*(CD121/1000)+(Satokasvi!$E$28-Satokasvi!$E$7))/(1+$C$13)^DD$61</f>
        <v>364.06766583596141</v>
      </c>
      <c r="DE121" s="29">
        <f ca="1">(AE121*(CE121/1000)+(Satokasvi!$E$28-Satokasvi!$E$7))/(1+$C$13)^DE$61</f>
        <v>321.31145312687147</v>
      </c>
      <c r="DF121" s="29">
        <f ca="1">(AF121*(CF121/1000)+(Satokasvi!$E$28-Satokasvi!$E$7))/(1+$C$13)^DF$61</f>
        <v>174.44771144196466</v>
      </c>
      <c r="DG121" s="29">
        <f ca="1">(AG121*(CG121/1000)+(Satokasvi!$E$28-Satokasvi!$E$7))/(1+$C$13)^DG$61</f>
        <v>352.57227007114142</v>
      </c>
      <c r="DH121" s="29">
        <f ca="1">(AH121*(CH121/1000)+(Satokasvi!$E$28-Satokasvi!$E$7))/(1+$C$13)^DH$61</f>
        <v>408.69349752711202</v>
      </c>
      <c r="DI121" s="29">
        <f ca="1">(AI121*(CI121/1000)+(Satokasvi!$E$28-Satokasvi!$E$7))/(1+$C$13)^DI$61</f>
        <v>-284.97673358733084</v>
      </c>
      <c r="DJ121" s="29">
        <f ca="1">(AJ121*(CJ121/1000)+(Satokasvi!$E$28-Satokasvi!$E$7))/(1+$C$13)^DJ$61</f>
        <v>337.11053527005805</v>
      </c>
      <c r="DK121" s="29">
        <f ca="1">(AK121*(CK121/1000)+(Satokasvi!$E$28-Satokasvi!$E$7))/(1+$C$13)^DK$61</f>
        <v>270.35364832566063</v>
      </c>
      <c r="DL121" s="29">
        <f ca="1">(AL121*(CL121/1000)+(Satokasvi!$E$28-Satokasvi!$E$7))/(1+$C$13)^DL$61</f>
        <v>248.83777661136116</v>
      </c>
      <c r="DM121" s="29">
        <f ca="1">(AM121*(CM121/1000)+(Satokasvi!$E$28-Satokasvi!$E$7))/(1+$C$13)^DM$61</f>
        <v>170.70816178827812</v>
      </c>
      <c r="DN121" s="29">
        <f ca="1">(AN121*(CN121/1000)+(Satokasvi!$E$28-Satokasvi!$E$7))/(1+$C$13)^DN$61</f>
        <v>420.69740874270775</v>
      </c>
      <c r="DO121" s="29">
        <f ca="1">(AO121*(CO121/1000)+(Satokasvi!$E$28-Satokasvi!$E$7))/(1+$C$13)^DO$61</f>
        <v>344.98614448847303</v>
      </c>
      <c r="DP121" s="29">
        <f ca="1">(AP121*(CP121/1000)+(Satokasvi!$E$28-Satokasvi!$E$7))/(1+$C$13)^DP$61</f>
        <v>20.330436539595976</v>
      </c>
      <c r="DQ121" s="29">
        <f ca="1">(AQ121*(CQ121/1000)+(Satokasvi!$E$28-Satokasvi!$E$7))/(1+$C$13)^DQ$61</f>
        <v>175.86429725617103</v>
      </c>
      <c r="DR121" s="29">
        <f ca="1">(AR121*(CR121/1000)+(Satokasvi!$E$28-Satokasvi!$E$7))/(1+$C$13)^DR$61</f>
        <v>36.104993828046432</v>
      </c>
      <c r="DS121" s="29">
        <f ca="1">(AS121*(CS121/1000)+(Satokasvi!$E$28-Satokasvi!$E$7))/(1+$C$13)^DS$61</f>
        <v>292.56490503776791</v>
      </c>
      <c r="DT121" s="29">
        <f ca="1">(AT121*(CT121/1000)+(Satokasvi!$E$28-Satokasvi!$E$7))/(1+$C$13)^DT$61</f>
        <v>362.6604824119712</v>
      </c>
      <c r="DU121" s="29">
        <f ca="1">(AU121*(CU121/1000)+(Satokasvi!$E$28-Satokasvi!$E$7))/(1+$C$13)^DU$61</f>
        <v>202.42651594737754</v>
      </c>
      <c r="DV121" s="29">
        <f ca="1">(AV121*(CV121/1000)+(Satokasvi!$E$28-Satokasvi!$E$7))/(1+$C$13)^DV$61</f>
        <v>145.17765705300553</v>
      </c>
      <c r="DW121" s="29">
        <f ca="1">(AW121*(CW121/1000)+(Satokasvi!$E$28-Satokasvi!$E$7))/(1+$C$13)^DW$61</f>
        <v>2.9329926415019174</v>
      </c>
      <c r="DX121" s="29">
        <f ca="1">(AX121*(CX121/1000)+(Satokasvi!$E$28-Satokasvi!$E$7))/(1+$C$13)^DX$61</f>
        <v>263.54932912018489</v>
      </c>
      <c r="DY121" s="29">
        <f ca="1">(AY121*(CY121/1000)+(Satokasvi!$E$28-Satokasvi!$E$7))/(1+$C$13)^DY$61</f>
        <v>217.60363903005282</v>
      </c>
      <c r="DZ121" s="29">
        <f ca="1">(AZ121*(CZ121/1000)+(Satokasvi!$E$28-Satokasvi!$E$7))/(1+$C$13)^DZ$61</f>
        <v>236.02599248413028</v>
      </c>
      <c r="EB121" s="29">
        <f ca="1">IF(C$11="x",Toimenpiteet!$E$115,BB121*(CB121/1000)+(Satokasvi!$E$28-Satokasvi!$E$7)+IF(C$8="x",Toimenpiteet!$E$29,0)+IF(C$9="x",Toimenpiteet!$E$60,0)+IF(C$10="x",Toimenpiteet!$E$88,0))/(1+$C$13)^EB$61</f>
        <v>483.10474127547235</v>
      </c>
      <c r="EC121" s="29">
        <f ca="1">IF(D$11="x",Toimenpiteet!$E$115,BC121*(CC121/1000)+(Satokasvi!$E$28-Satokasvi!$E$7)+IF(D$8="x",Toimenpiteet!$E$29,0)+IF(D$9="x",Toimenpiteet!$E$60,0)+IF(D$10="x",Toimenpiteet!$E$88,0))/(1+$C$13)^EC$61</f>
        <v>-214.81760769158259</v>
      </c>
      <c r="ED121" s="29">
        <f ca="1">IF(E$11="x",Toimenpiteet!$E$115,BD121*(CD121/1000)+(Satokasvi!$E$28-Satokasvi!$E$7)+IF(E$8="x",Toimenpiteet!$E$29,0)+IF(E$9="x",Toimenpiteet!$E$60,0)+IF(E$10="x",Toimenpiteet!$E$88,0))/(1+$C$13)^ED$61</f>
        <v>301.93139446390063</v>
      </c>
      <c r="EE121" s="29">
        <f ca="1">IF(F$11="x",Toimenpiteet!$E$115,BE121*(CE121/1000)+(Satokasvi!$E$28-Satokasvi!$E$7)+IF(F$8="x",Toimenpiteet!$E$29,0)+IF(F$9="x",Toimenpiteet!$E$60,0)+IF(F$10="x",Toimenpiteet!$E$88,0))/(1+$C$13)^EE$61</f>
        <v>272.73743591848449</v>
      </c>
      <c r="EF121" s="29">
        <f ca="1">IF(G$11="x",Toimenpiteet!$E$115,BF121*(CF121/1000)+(Satokasvi!$E$28-Satokasvi!$E$7)+IF(G$8="x",Toimenpiteet!$E$29,0)+IF(G$9="x",Toimenpiteet!$E$60,0)+IF(G$10="x",Toimenpiteet!$E$88,0))/(1+$C$13)^EF$61</f>
        <v>165.46649247583261</v>
      </c>
      <c r="EG121" s="29">
        <f ca="1">IF(H$11="x",Toimenpiteet!$E$115,BG121*(CG121/1000)+(Satokasvi!$E$28-Satokasvi!$E$7)+IF(H$8="x",Toimenpiteet!$E$29,0)+IF(H$9="x",Toimenpiteet!$E$60,0)+IF(H$10="x",Toimenpiteet!$E$88,0))/(1+$C$13)^EG$61</f>
        <v>297.17186333592787</v>
      </c>
      <c r="EH121" s="29">
        <f ca="1">IF(I$11="x",Toimenpiteet!$E$115,BH121*(CH121/1000)+(Satokasvi!$E$28-Satokasvi!$E$7)+IF(I$8="x",Toimenpiteet!$E$29,0)+IF(I$9="x",Toimenpiteet!$E$60,0)+IF(I$10="x",Toimenpiteet!$E$88,0))/(1+$C$13)^EH$61</f>
        <v>337.99044064741082</v>
      </c>
      <c r="EI121" s="29">
        <f ca="1">IF(J$11="x",Toimenpiteet!$E$115,BI121*(CI121/1000)+(Satokasvi!$E$28-Satokasvi!$E$7)+IF(J$8="x",Toimenpiteet!$E$29,0)+IF(J$9="x",Toimenpiteet!$E$60,0)+IF(J$10="x",Toimenpiteet!$E$88,0))/(1+$C$13)^EI$61</f>
        <v>-179.90636450014594</v>
      </c>
      <c r="EJ121" s="29">
        <f ca="1">IF(K$11="x",Toimenpiteet!$E$115,BJ121*(CJ121/1000)+(Satokasvi!$E$28-Satokasvi!$E$7)+IF(K$8="x",Toimenpiteet!$E$29,0)+IF(K$9="x",Toimenpiteet!$E$60,0)+IF(K$10="x",Toimenpiteet!$E$88,0))/(1+$C$13)^EJ$61</f>
        <v>282.72768095036668</v>
      </c>
      <c r="EK121" s="29">
        <f ca="1">IF(L$11="x",Toimenpiteet!$E$115,BK121*(CK121/1000)+(Satokasvi!$E$28-Satokasvi!$E$7)+IF(L$8="x",Toimenpiteet!$E$29,0)+IF(L$9="x",Toimenpiteet!$E$60,0)+IF(L$10="x",Toimenpiteet!$E$88,0))/(1+$C$13)^EK$61</f>
        <v>232.06259704987386</v>
      </c>
      <c r="EL121" s="29">
        <f ca="1">IF(M$11="x",Toimenpiteet!$E$115,BL121*(CL121/1000)+(Satokasvi!$E$28-Satokasvi!$E$7)+IF(M$8="x",Toimenpiteet!$E$29,0)+IF(M$9="x",Toimenpiteet!$E$60,0)+IF(M$10="x",Toimenpiteet!$E$88,0))/(1+$C$13)^EL$61</f>
        <v>215.137851244953</v>
      </c>
      <c r="EM121" s="29">
        <f ca="1">IF(N$11="x",Toimenpiteet!$E$115,BM121*(CM121/1000)+(Satokasvi!$E$28-Satokasvi!$E$7)+IF(N$8="x",Toimenpiteet!$E$29,0)+IF(N$9="x",Toimenpiteet!$E$60,0)+IF(N$10="x",Toimenpiteet!$E$88,0))/(1+$C$13)^EM$61</f>
        <v>156.05049897449535</v>
      </c>
      <c r="EN121" s="29">
        <f ca="1">IF(O$11="x",Toimenpiteet!$E$115,BN121*(CN121/1000)+(Satokasvi!$E$28-Satokasvi!$E$7)+IF(O$8="x",Toimenpiteet!$E$29,0)+IF(O$9="x",Toimenpiteet!$E$60,0)+IF(O$10="x",Toimenpiteet!$E$88,0))/(1+$C$13)^EN$61</f>
        <v>341.50252143183326</v>
      </c>
      <c r="EO121" s="29">
        <f ca="1">IF(P$11="x",Toimenpiteet!$E$115,BO121*(CO121/1000)+(Satokasvi!$E$28-Satokasvi!$E$7)+IF(P$8="x",Toimenpiteet!$E$29,0)+IF(P$9="x",Toimenpiteet!$E$60,0)+IF(P$10="x",Toimenpiteet!$E$88,0))/(1+$C$13)^EO$61</f>
        <v>284.26698791821542</v>
      </c>
      <c r="EP121" s="29">
        <f ca="1">IF(Q$11="x",Toimenpiteet!$E$115,BP121*(CP121/1000)+(Satokasvi!$E$28-Satokasvi!$E$7)+IF(Q$8="x",Toimenpiteet!$E$29,0)+IF(Q$9="x",Toimenpiteet!$E$60,0)+IF(Q$10="x",Toimenpiteet!$E$88,0))/(1+$C$13)^EP$61</f>
        <v>41.541807372807256</v>
      </c>
      <c r="EQ121" s="29">
        <f ca="1">IF(R$11="x",Toimenpiteet!$E$115,BQ121*(CQ121/1000)+(Satokasvi!$E$28-Satokasvi!$E$7)+IF(R$8="x",Toimenpiteet!$E$29,0)+IF(R$9="x",Toimenpiteet!$E$60,0)+IF(R$10="x",Toimenpiteet!$E$88,0))/(1+$C$13)^EQ$61</f>
        <v>156.67695398859993</v>
      </c>
      <c r="ER121" s="29">
        <f ca="1">IF(S$11="x",Toimenpiteet!$E$115,BR121*(CR121/1000)+(Satokasvi!$E$28-Satokasvi!$E$7)+IF(S$8="x",Toimenpiteet!$E$29,0)+IF(S$9="x",Toimenpiteet!$E$60,0)+IF(S$10="x",Toimenpiteet!$E$88,0))/(1+$C$13)^ER$61</f>
        <v>51.78202360774884</v>
      </c>
      <c r="ES121" s="29">
        <f ca="1">IF(T$11="x",Toimenpiteet!$E$115,BS121*(CS121/1000)+(Satokasvi!$E$28-Satokasvi!$E$7)+IF(T$8="x",Toimenpiteet!$E$29,0)+IF(T$9="x",Toimenpiteet!$E$60,0)+IF(T$10="x",Toimenpiteet!$E$88,0))/(1+$C$13)^ES$61</f>
        <v>242.17138879442487</v>
      </c>
      <c r="ET121" s="29">
        <f ca="1">IF(U$11="x",Toimenpiteet!$E$115,BT121*(CT121/1000)+(Satokasvi!$E$28-Satokasvi!$E$7)+IF(U$8="x",Toimenpiteet!$E$29,0)+IF(U$9="x",Toimenpiteet!$E$60,0)+IF(U$10="x",Toimenpiteet!$E$88,0))/(1+$C$13)^ET$61</f>
        <v>293.70315611503224</v>
      </c>
      <c r="EU121" s="29">
        <f ca="1">IF(V$11="x",Toimenpiteet!$E$115,BU121*(CU121/1000)+(Satokasvi!$E$28-Satokasvi!$E$7)+IF(V$8="x",Toimenpiteet!$E$29,0)+IF(V$9="x",Toimenpiteet!$E$60,0)+IF(V$10="x",Toimenpiteet!$E$88,0))/(1+$C$13)^EU$61</f>
        <v>173.61383640401613</v>
      </c>
      <c r="EV121" s="29">
        <f ca="1">IF(W$11="x",Toimenpiteet!$E$115,BV121*(CV121/1000)+(Satokasvi!$E$28-Satokasvi!$E$7)+IF(W$8="x",Toimenpiteet!$E$29,0)+IF(W$9="x",Toimenpiteet!$E$60,0)+IF(W$10="x",Toimenpiteet!$E$88,0))/(1+$C$13)^EV$61</f>
        <v>130.28891112330788</v>
      </c>
      <c r="EW121" s="29">
        <f ca="1">IF(X$11="x",Toimenpiteet!$E$115,BW121*(CW121/1000)+(Satokasvi!$E$28-Satokasvi!$E$7)+IF(X$8="x",Toimenpiteet!$E$29,0)+IF(X$9="x",Toimenpiteet!$E$60,0)+IF(X$10="x",Toimenpiteet!$E$88,0))/(1+$C$13)^EW$61</f>
        <v>23.644424453736669</v>
      </c>
      <c r="EX121" s="29">
        <f ca="1">IF(Y$11="x",Toimenpiteet!$E$115,BX121*(CX121/1000)+(Satokasvi!$E$28-Satokasvi!$E$7)+IF(Y$8="x",Toimenpiteet!$E$29,0)+IF(Y$9="x",Toimenpiteet!$E$60,0)+IF(Y$10="x",Toimenpiteet!$E$88,0))/(1+$C$13)^EX$61</f>
        <v>217.23070601889526</v>
      </c>
      <c r="EY121" s="29">
        <f ca="1">IF(Z$11="x",Toimenpiteet!$E$115,BY121*(CY121/1000)+(Satokasvi!$E$28-Satokasvi!$E$7)+IF(Z$8="x",Toimenpiteet!$E$29,0)+IF(Z$9="x",Toimenpiteet!$E$60,0)+IF(Z$10="x",Toimenpiteet!$E$88,0))/(1+$C$13)^EY$61</f>
        <v>182.38516962901423</v>
      </c>
      <c r="EZ121" s="29">
        <f ca="1">IF(AA$11="x",Toimenpiteet!$E$115,BZ121*(CZ121/1000)+(Satokasvi!$E$28-Satokasvi!$E$7)+IF(AA$8="x",Toimenpiteet!$E$29,0)+IF(AA$9="x",Toimenpiteet!$E$60,0)+IF(AA$10="x",Toimenpiteet!$E$88,0))/(1+$C$13)^EZ$61</f>
        <v>195.5243733116194</v>
      </c>
      <c r="FA121" s="29"/>
      <c r="FB121" s="29">
        <f t="shared" ca="1" si="48"/>
        <v>621.00148410122722</v>
      </c>
      <c r="FC121" s="29">
        <f t="shared" ca="1" si="49"/>
        <v>280.72436090394189</v>
      </c>
      <c r="FD121" s="29">
        <f t="shared" ca="1" si="50"/>
        <v>644.79202673990335</v>
      </c>
      <c r="FE121" s="29">
        <f t="shared" ca="1" si="51"/>
        <v>966.10347986677482</v>
      </c>
      <c r="FF121" s="29">
        <f t="shared" ca="1" si="52"/>
        <v>1140.5511913087394</v>
      </c>
      <c r="FG121" s="29">
        <f t="shared" ca="1" si="53"/>
        <v>1493.1234613798808</v>
      </c>
      <c r="FH121" s="29">
        <f t="shared" ca="1" si="54"/>
        <v>1901.8169589069928</v>
      </c>
      <c r="FI121" s="29">
        <f t="shared" ca="1" si="55"/>
        <v>1616.8402253196618</v>
      </c>
      <c r="FJ121" s="29">
        <f t="shared" ca="1" si="56"/>
        <v>1953.9507605897199</v>
      </c>
      <c r="FK121" s="29">
        <f t="shared" ca="1" si="57"/>
        <v>2224.3044089153805</v>
      </c>
      <c r="FL121" s="29">
        <f t="shared" ca="1" si="58"/>
        <v>2473.1421855267417</v>
      </c>
      <c r="FM121" s="29">
        <f t="shared" ca="1" si="59"/>
        <v>2643.8503473150199</v>
      </c>
      <c r="FN121" s="29">
        <f t="shared" ca="1" si="60"/>
        <v>3064.5477560577278</v>
      </c>
      <c r="FO121" s="29">
        <f t="shared" ca="1" si="61"/>
        <v>3409.533900546201</v>
      </c>
      <c r="FP121" s="29">
        <f t="shared" ca="1" si="62"/>
        <v>3429.8643370857972</v>
      </c>
      <c r="FQ121" s="29">
        <f t="shared" ca="1" si="63"/>
        <v>3605.7286343419682</v>
      </c>
      <c r="FR121" s="29">
        <f t="shared" ca="1" si="64"/>
        <v>3641.8336281700149</v>
      </c>
      <c r="FS121" s="29">
        <f t="shared" ca="1" si="65"/>
        <v>3934.3985332077827</v>
      </c>
      <c r="FT121" s="29">
        <f t="shared" ca="1" si="66"/>
        <v>4297.0590156197541</v>
      </c>
      <c r="FU121" s="29">
        <f t="shared" ca="1" si="67"/>
        <v>4499.4855315671321</v>
      </c>
      <c r="FV121" s="29">
        <f t="shared" ca="1" si="68"/>
        <v>4644.6631886201376</v>
      </c>
      <c r="FW121" s="29">
        <f t="shared" ca="1" si="69"/>
        <v>4647.5961812616397</v>
      </c>
      <c r="FX121" s="29">
        <f t="shared" ca="1" si="70"/>
        <v>4911.1455103818244</v>
      </c>
      <c r="FY121" s="29">
        <f t="shared" ca="1" si="71"/>
        <v>5128.7491494118767</v>
      </c>
      <c r="FZ121" s="29">
        <f t="shared" ca="1" si="72"/>
        <v>5364.775141896007</v>
      </c>
      <c r="GA121" s="29"/>
      <c r="GB121" s="29">
        <f t="shared" ca="1" si="73"/>
        <v>483.10474127547235</v>
      </c>
      <c r="GC121" s="29">
        <f t="shared" ca="1" si="74"/>
        <v>268.28713358388973</v>
      </c>
      <c r="GD121" s="29">
        <f t="shared" ca="1" si="23"/>
        <v>570.21852804779041</v>
      </c>
      <c r="GE121" s="29">
        <f t="shared" ca="1" si="24"/>
        <v>842.95596396627491</v>
      </c>
      <c r="GF121" s="29">
        <f t="shared" ca="1" si="25"/>
        <v>1008.4224564421075</v>
      </c>
      <c r="GG121" s="29">
        <f t="shared" ca="1" si="26"/>
        <v>1305.5943197780355</v>
      </c>
      <c r="GH121" s="29">
        <f t="shared" ca="1" si="27"/>
        <v>1643.5847604254463</v>
      </c>
      <c r="GI121" s="29">
        <f t="shared" ca="1" si="28"/>
        <v>1463.6783959253005</v>
      </c>
      <c r="GJ121" s="29">
        <f t="shared" ca="1" si="29"/>
        <v>1746.4060768756672</v>
      </c>
      <c r="GK121" s="29">
        <f t="shared" ca="1" si="30"/>
        <v>1978.468673925541</v>
      </c>
      <c r="GL121" s="29">
        <f t="shared" ca="1" si="31"/>
        <v>2193.606525170494</v>
      </c>
      <c r="GM121" s="29">
        <f t="shared" ca="1" si="32"/>
        <v>2349.6570241449895</v>
      </c>
      <c r="GN121" s="29">
        <f t="shared" ca="1" si="33"/>
        <v>2691.1595455768229</v>
      </c>
      <c r="GO121" s="29">
        <f t="shared" ca="1" si="34"/>
        <v>2975.4265334950383</v>
      </c>
      <c r="GP121" s="29">
        <f t="shared" ca="1" si="35"/>
        <v>3016.9683408678457</v>
      </c>
      <c r="GQ121" s="29">
        <f t="shared" ca="1" si="36"/>
        <v>3173.6452948564456</v>
      </c>
      <c r="GR121" s="29">
        <f t="shared" ca="1" si="37"/>
        <v>3225.4273184641943</v>
      </c>
      <c r="GS121" s="29">
        <f t="shared" ca="1" si="38"/>
        <v>3467.598707258619</v>
      </c>
      <c r="GT121" s="29">
        <f t="shared" ca="1" si="39"/>
        <v>3761.301863373651</v>
      </c>
      <c r="GU121" s="29">
        <f t="shared" ca="1" si="40"/>
        <v>3934.9156997776672</v>
      </c>
      <c r="GV121" s="29">
        <f t="shared" ca="1" si="41"/>
        <v>4065.2046109009752</v>
      </c>
      <c r="GW121" s="29">
        <f t="shared" ca="1" si="42"/>
        <v>4088.8490353547118</v>
      </c>
      <c r="GX121" s="29">
        <f t="shared" ca="1" si="43"/>
        <v>4306.0797413736072</v>
      </c>
      <c r="GY121" s="29">
        <f t="shared" ca="1" si="44"/>
        <v>4488.4649110026212</v>
      </c>
      <c r="GZ121" s="29">
        <f t="shared" ca="1" si="45"/>
        <v>4683.9892843142406</v>
      </c>
      <c r="HA121" s="29"/>
      <c r="HB121" s="29">
        <f t="shared" ca="1" si="76"/>
        <v>2224.3044089153805</v>
      </c>
      <c r="HC121" s="29">
        <f t="shared" ca="1" si="75"/>
        <v>1978.468673925541</v>
      </c>
      <c r="HD121" s="5"/>
      <c r="HE121" s="29">
        <f t="shared" ref="HE121:HE129" si="91">HE120</f>
        <v>-5.555555555555558E-2</v>
      </c>
      <c r="HF121" s="29">
        <f>$HF$68</f>
        <v>-7.7777777777777779E-2</v>
      </c>
      <c r="HG121" s="14">
        <f>IF(C$11="x",0,Satokasvi!$H$6*(1+$HE121)*(1+_xlfn.XLOOKUP($HF121,$HF$67:$HF$76,HG$67:HG$76)))</f>
        <v>3279.845679012346</v>
      </c>
      <c r="HH121" s="27">
        <f>IF(D$11="x",0,Satokasvi!$H$6*(1+$HE121)*(1+_xlfn.XLOOKUP($HF121,$HF$67:$HF$76,HH$67:HH$76)))</f>
        <v>3254.1358024691358</v>
      </c>
      <c r="HI121" s="27">
        <f>IF(E$11="x",0,Satokasvi!$H$6*(1+$HE121)*(1+_xlfn.XLOOKUP($HF121,$HF$67:$HF$76,HI$67:HI$76)))</f>
        <v>3228.4259259259261</v>
      </c>
      <c r="HJ121" s="27">
        <f>IF(F$11="x",0,Satokasvi!$H$6*(1+$HE121)*(1+_xlfn.XLOOKUP($HF121,$HF$67:$HF$76,HJ$67:HJ$76)))</f>
        <v>3202.7160493827164</v>
      </c>
      <c r="HK121" s="27">
        <f>IF(G$11="x",0,Satokasvi!$H$6*(1+$HE121)*(1+_xlfn.XLOOKUP($HF121,$HF$67:$HF$76,HK$67:HK$76)))</f>
        <v>3177.0061728395062</v>
      </c>
      <c r="HL121" s="27">
        <f>IF(H$11="x",0,Satokasvi!$H$6*(1+$HE121)*(1+_xlfn.XLOOKUP($HF121,$HF$67:$HF$76,HL$67:HL$76)))</f>
        <v>3151.2962962962965</v>
      </c>
      <c r="HM121" s="27">
        <f>IF(I$11="x",0,Satokasvi!$H$6*(1+$HE121)*(1+_xlfn.XLOOKUP($HF121,$HF$67:$HF$76,HM$67:HM$76)))</f>
        <v>3125.5864197530868</v>
      </c>
      <c r="HN121" s="27">
        <f>IF(J$11="x",0,Satokasvi!$H$6*(1+$HE121)*(1+_xlfn.XLOOKUP($HF121,$HF$67:$HF$76,HN$67:HN$76)))</f>
        <v>3099.8765432098767</v>
      </c>
      <c r="HO121" s="27">
        <f>IF(K$11="x",0,Satokasvi!$H$6*(1+$HE121)*(1+_xlfn.XLOOKUP($HF121,$HF$67:$HF$76,HO$67:HO$76)))</f>
        <v>3074.166666666667</v>
      </c>
      <c r="HP121" s="27">
        <f>IF(L$11="x",0,Satokasvi!$H$6*(1+$HE121)*(1+_xlfn.XLOOKUP($HF121,$HF$67:$HF$76,HP$67:HP$76)))</f>
        <v>3048.4567901234573</v>
      </c>
      <c r="HQ121" s="27">
        <f>IF(M$11="x",0,Satokasvi!$H$6*(1+$HE121)*(1+_xlfn.XLOOKUP($HF121,$HF$67:$HF$76,HQ$67:HQ$76)))</f>
        <v>3048.4567901234573</v>
      </c>
      <c r="HR121" s="27">
        <f>IF(N$11="x",0,Satokasvi!$H$6*(1+$HE121)*(1+_xlfn.XLOOKUP($HF121,$HF$67:$HF$76,HR$67:HR$76)))</f>
        <v>3048.4567901234573</v>
      </c>
      <c r="HS121" s="27">
        <f>IF(O$11="x",0,Satokasvi!$H$6*(1+$HE121)*(1+_xlfn.XLOOKUP($HF121,$HF$67:$HF$76,HS$67:HS$76)))</f>
        <v>3048.4567901234573</v>
      </c>
      <c r="HT121" s="27">
        <f>IF(P$11="x",0,Satokasvi!$H$6*(1+$HE121)*(1+_xlfn.XLOOKUP($HF121,$HF$67:$HF$76,HT$67:HT$76)))</f>
        <v>3048.4567901234573</v>
      </c>
      <c r="HU121" s="27">
        <f>IF(Q$11="x",0,Satokasvi!$H$6*(1+$HE121)*(1+_xlfn.XLOOKUP($HF121,$HF$67:$HF$76,HU$67:HU$76)))</f>
        <v>3048.4567901234573</v>
      </c>
      <c r="HV121" s="27">
        <f>IF(R$11="x",0,Satokasvi!$H$6*(1+$HE121)*(1+_xlfn.XLOOKUP($HF121,$HF$67:$HF$76,HV$67:HV$76)))</f>
        <v>3048.4567901234573</v>
      </c>
      <c r="HW121" s="27">
        <f>IF(S$11="x",0,Satokasvi!$H$6*(1+$HE121)*(1+_xlfn.XLOOKUP($HF121,$HF$67:$HF$76,HW$67:HW$76)))</f>
        <v>3048.4567901234573</v>
      </c>
      <c r="HX121" s="27">
        <f>IF(T$11="x",0,Satokasvi!$H$6*(1+$HE121)*(1+_xlfn.XLOOKUP($HF121,$HF$67:$HF$76,HX$67:HX$76)))</f>
        <v>3048.4567901234573</v>
      </c>
      <c r="HY121" s="27">
        <f>IF(U$11="x",0,Satokasvi!$H$6*(1+$HE121)*(1+_xlfn.XLOOKUP($HF121,$HF$67:$HF$76,HY$67:HY$76)))</f>
        <v>3048.4567901234573</v>
      </c>
      <c r="HZ121" s="27">
        <f>IF(V$11="x",0,Satokasvi!$H$6*(1+$HE121)*(1+_xlfn.XLOOKUP($HF121,$HF$67:$HF$76,HZ$67:HZ$76)))</f>
        <v>3048.4567901234573</v>
      </c>
      <c r="IA121" s="27">
        <f>IF(W$11="x",0,Satokasvi!$H$6*(1+$HE121)*(1+_xlfn.XLOOKUP($HF121,$HF$67:$HF$76,IA$67:IA$76)))</f>
        <v>3048.4567901234573</v>
      </c>
      <c r="IB121" s="27">
        <f>IF(X$11="x",0,Satokasvi!$H$6*(1+$HE121)*(1+_xlfn.XLOOKUP($HF121,$HF$67:$HF$76,IB$67:IB$76)))</f>
        <v>3048.4567901234573</v>
      </c>
      <c r="IC121" s="27">
        <f>IF(Y$11="x",0,Satokasvi!$H$6*(1+$HE121)*(1+_xlfn.XLOOKUP($HF121,$HF$67:$HF$76,IC$67:IC$76)))</f>
        <v>3048.4567901234573</v>
      </c>
      <c r="ID121" s="27">
        <f>IF(Z$11="x",0,Satokasvi!$H$6*(1+$HE121)*(1+_xlfn.XLOOKUP($HF121,$HF$67:$HF$76,ID$67:ID$76)))</f>
        <v>3048.4567901234573</v>
      </c>
      <c r="IE121" s="27">
        <f>IF(AA$11="x",0,Satokasvi!$H$6*(1+$HE121)*(1+_xlfn.XLOOKUP($HF121,$HF$67:$HF$76,IE$67:IE$76)))</f>
        <v>3048.4567901234573</v>
      </c>
    </row>
    <row r="122" spans="2:239">
      <c r="B122" s="11">
        <f t="shared" ca="1" si="89"/>
        <v>0.78669043735490385</v>
      </c>
      <c r="C122" s="11">
        <f t="shared" ca="1" si="89"/>
        <v>0.91053362360507328</v>
      </c>
      <c r="D122" s="11">
        <f t="shared" ca="1" si="89"/>
        <v>0.10661178523211434</v>
      </c>
      <c r="E122" s="11">
        <f t="shared" ca="1" si="89"/>
        <v>0.61455063923423991</v>
      </c>
      <c r="F122" s="11">
        <f t="shared" ca="1" si="89"/>
        <v>0.15143200640248167</v>
      </c>
      <c r="G122" s="11">
        <f t="shared" ca="1" si="89"/>
        <v>0.87278408570539046</v>
      </c>
      <c r="H122" s="11">
        <f t="shared" ca="1" si="89"/>
        <v>0.35484678414351423</v>
      </c>
      <c r="I122" s="11">
        <f t="shared" ca="1" si="89"/>
        <v>0.93288839937374934</v>
      </c>
      <c r="J122" s="11">
        <f t="shared" ca="1" si="89"/>
        <v>0.20774951896824068</v>
      </c>
      <c r="K122" s="11">
        <f t="shared" ca="1" si="89"/>
        <v>0.39626994104321422</v>
      </c>
      <c r="L122" s="11">
        <f t="shared" ca="1" si="89"/>
        <v>0.27118460236904773</v>
      </c>
      <c r="M122" s="11">
        <f t="shared" ca="1" si="89"/>
        <v>0.21080319451583329</v>
      </c>
      <c r="N122" s="11">
        <f t="shared" ca="1" si="89"/>
        <v>0.70585403500085109</v>
      </c>
      <c r="O122" s="11">
        <f t="shared" ca="1" si="89"/>
        <v>4.6155914987650704E-2</v>
      </c>
      <c r="P122" s="11">
        <f t="shared" ca="1" si="89"/>
        <v>0.30802371996919697</v>
      </c>
      <c r="Q122" s="11">
        <f t="shared" ca="1" si="89"/>
        <v>4.5496362195265316E-2</v>
      </c>
      <c r="R122" s="11">
        <f t="shared" ca="1" si="88"/>
        <v>0.56487892056318945</v>
      </c>
      <c r="S122" s="11">
        <f t="shared" ca="1" si="88"/>
        <v>0.35753954366700491</v>
      </c>
      <c r="T122" s="11">
        <f t="shared" ca="1" si="87"/>
        <v>0.2427144588072323</v>
      </c>
      <c r="U122" s="11">
        <f t="shared" ca="1" si="87"/>
        <v>0.73058918025524455</v>
      </c>
      <c r="V122" s="11">
        <f t="shared" ca="1" si="87"/>
        <v>0.60825670371253704</v>
      </c>
      <c r="W122" s="11">
        <f t="shared" ca="1" si="87"/>
        <v>5.4657632554024671E-2</v>
      </c>
      <c r="X122" s="11">
        <f t="shared" ca="1" si="87"/>
        <v>0.85324628973037331</v>
      </c>
      <c r="Y122" s="11">
        <f t="shared" ca="1" si="87"/>
        <v>0.83401590514990742</v>
      </c>
      <c r="Z122" s="11">
        <f t="shared" ca="1" si="87"/>
        <v>5.9817155593703264E-3</v>
      </c>
      <c r="AB122" s="5">
        <f ca="1">_xlfn.NORM.INV(B122,Satokasvi!$H$8,Satokasvi!$I$8)*_xlfn.BINOM.INV(1,(1-Satokasvi!$H$15),B122)</f>
        <v>3698.7475833177564</v>
      </c>
      <c r="AC122" s="5">
        <f ca="1">_xlfn.NORM.INV(C122,Satokasvi!$H$8,Satokasvi!$I$8)*_xlfn.BINOM.INV(1,(1-Satokasvi!$H$15),C122)</f>
        <v>3836.012087268904</v>
      </c>
      <c r="AD122" s="5">
        <f ca="1">_xlfn.NORM.INV(D122,Satokasvi!$H$8,Satokasvi!$I$8)*_xlfn.BINOM.INV(1,(1-Satokasvi!$H$15),D122)</f>
        <v>3188.8124387863359</v>
      </c>
      <c r="AE122" s="5">
        <f ca="1">_xlfn.NORM.INV(E122,Satokasvi!$H$8,Satokasvi!$I$8)*_xlfn.BINOM.INV(1,(1-Satokasvi!$H$15),E122)</f>
        <v>3572.7998826566882</v>
      </c>
      <c r="AF122" s="5">
        <f ca="1">_xlfn.NORM.INV(F122,Satokasvi!$H$8,Satokasvi!$I$8)*_xlfn.BINOM.INV(1,(1-Satokasvi!$H$15),F122)</f>
        <v>3242.4222371114333</v>
      </c>
      <c r="AG122" s="5">
        <f ca="1">_xlfn.NORM.INV(G122,Satokasvi!$H$8,Satokasvi!$I$8)*_xlfn.BINOM.INV(1,(1-Satokasvi!$H$15),G122)</f>
        <v>3784.9126901958107</v>
      </c>
      <c r="AH122" s="5">
        <f ca="1">_xlfn.NORM.INV(H122,Satokasvi!$H$8,Satokasvi!$I$8)*_xlfn.BINOM.INV(1,(1-Satokasvi!$H$15),H122)</f>
        <v>3406.9330828695975</v>
      </c>
      <c r="AI122" s="5">
        <f ca="1">_xlfn.NORM.INV(I122,Satokasvi!$H$8,Satokasvi!$I$8)*_xlfn.BINOM.INV(1,(1-Satokasvi!$H$15),I122)</f>
        <v>3874.4134690154879</v>
      </c>
      <c r="AJ122" s="5">
        <f ca="1">_xlfn.NORM.INV(J122,Satokasvi!$H$8,Satokasvi!$I$8)*_xlfn.BINOM.INV(1,(1-Satokasvi!$H$15),J122)</f>
        <v>3296.4363175239514</v>
      </c>
      <c r="AK122" s="5">
        <f ca="1">_xlfn.NORM.INV(K122,Satokasvi!$H$8,Satokasvi!$I$8)*_xlfn.BINOM.INV(1,(1-Satokasvi!$H$15),K122)</f>
        <v>3434.2465303653203</v>
      </c>
      <c r="AL122" s="5">
        <f ca="1">_xlfn.NORM.INV(L122,Satokasvi!$H$8,Satokasvi!$I$8)*_xlfn.BINOM.INV(1,(1-Satokasvi!$H$15),L122)</f>
        <v>3347.6914463455455</v>
      </c>
      <c r="AM122" s="5">
        <f ca="1">_xlfn.NORM.INV(M122,Satokasvi!$H$8,Satokasvi!$I$8)*_xlfn.BINOM.INV(1,(1-Satokasvi!$H$15),M122)</f>
        <v>3299.0906379067842</v>
      </c>
      <c r="AN122" s="5">
        <f ca="1">_xlfn.NORM.INV(N122,Satokasvi!$H$8,Satokasvi!$I$8)*_xlfn.BINOM.INV(1,(1-Satokasvi!$H$15),N122)</f>
        <v>3635.3282251691071</v>
      </c>
      <c r="AO122" s="5">
        <f ca="1">_xlfn.NORM.INV(O122,Satokasvi!$H$8,Satokasvi!$I$8)*_xlfn.BINOM.INV(1,(1-Satokasvi!$H$15),O122)</f>
        <v>0</v>
      </c>
      <c r="AP122" s="5">
        <f ca="1">_xlfn.NORM.INV(P122,Satokasvi!$H$8,Satokasvi!$I$8)*_xlfn.BINOM.INV(1,(1-Satokasvi!$H$15),P122)</f>
        <v>3374.6350063015939</v>
      </c>
      <c r="AQ122" s="5">
        <f ca="1">_xlfn.NORM.INV(Q122,Satokasvi!$H$8,Satokasvi!$I$8)*_xlfn.BINOM.INV(1,(1-Satokasvi!$H$15),Q122)</f>
        <v>0</v>
      </c>
      <c r="AR122" s="5">
        <f ca="1">_xlfn.NORM.INV(R122,Satokasvi!$H$8,Satokasvi!$I$8)*_xlfn.BINOM.INV(1,(1-Satokasvi!$H$15),R122)</f>
        <v>3540.8377252475061</v>
      </c>
      <c r="AS122" s="5">
        <f ca="1">_xlfn.NORM.INV(S122,Satokasvi!$H$8,Satokasvi!$I$8)*_xlfn.BINOM.INV(1,(1-Satokasvi!$H$15),S122)</f>
        <v>3408.7391759559059</v>
      </c>
      <c r="AT122" s="5">
        <f ca="1">_xlfn.NORM.INV(T122,Satokasvi!$H$8,Satokasvi!$I$8)*_xlfn.BINOM.INV(1,(1-Satokasvi!$H$15),T122)</f>
        <v>3325.6006138595212</v>
      </c>
      <c r="AU122" s="5">
        <f ca="1">_xlfn.NORM.INV(U122,Satokasvi!$H$8,Satokasvi!$I$8)*_xlfn.BINOM.INV(1,(1-Satokasvi!$H$15),U122)</f>
        <v>3653.6489686637874</v>
      </c>
      <c r="AV122" s="5">
        <f ca="1">_xlfn.NORM.INV(V122,Satokasvi!$H$8,Satokasvi!$I$8)*_xlfn.BINOM.INV(1,(1-Satokasvi!$H$15),V122)</f>
        <v>3568.6945678800453</v>
      </c>
      <c r="AW122" s="5">
        <f ca="1">_xlfn.NORM.INV(W122,Satokasvi!$H$8,Satokasvi!$I$8)*_xlfn.BINOM.INV(1,(1-Satokasvi!$H$15),W122)</f>
        <v>3099.6803934207542</v>
      </c>
      <c r="AX122" s="5">
        <f ca="1">_xlfn.NORM.INV(X122,Satokasvi!$H$8,Satokasvi!$I$8)*_xlfn.BINOM.INV(1,(1-Satokasvi!$H$15),X122)</f>
        <v>3762.6145929199924</v>
      </c>
      <c r="AY122" s="5">
        <f ca="1">_xlfn.NORM.INV(Y122,Satokasvi!$H$8,Satokasvi!$I$8)*_xlfn.BINOM.INV(1,(1-Satokasvi!$H$15),Y122)</f>
        <v>3742.5392755342277</v>
      </c>
      <c r="AZ122" s="5">
        <f ca="1">_xlfn.NORM.INV(Z122,Satokasvi!$H$8,Satokasvi!$I$8)*_xlfn.BINOM.INV(1,(1-Satokasvi!$H$15),Z122)</f>
        <v>0</v>
      </c>
      <c r="BB122" s="5">
        <f ca="1">IF(C$11="x",0,_xlfn.NORM.INV(B122,Satokasvi!$H$8,Satokasvi!$I$8)*IF(C$8="x",(1+Toimenpiteet!$C$7),1)*IF(C$9="x",(1+Toimenpiteet!$C$34),1)*(1+C$30)*_xlfn.BINOM.INV(1,(1-(Satokasvi!$H$15*(1+C$41))),B122))</f>
        <v>2681.7399478087059</v>
      </c>
      <c r="BC122" s="5">
        <f ca="1">IF(D$11="x",0,_xlfn.NORM.INV(C122,Satokasvi!$H$8,Satokasvi!$I$8)*IF(D$8="x",(1+Toimenpiteet!$C$7),1)*IF(D$9="x",(1+Toimenpiteet!$C$34),1)*(1+D$30)*_xlfn.BINOM.INV(1,(1-(Satokasvi!$H$15*(1+D$41))),C122))</f>
        <v>2800.5957046732819</v>
      </c>
      <c r="BD122" s="5">
        <f ca="1">IF(E$11="x",0,_xlfn.NORM.INV(D122,Satokasvi!$H$8,Satokasvi!$I$8)*IF(E$8="x",(1+Toimenpiteet!$C$7),1)*IF(E$9="x",(1+Toimenpiteet!$C$34),1)*(1+E$30)*_xlfn.BINOM.INV(1,(1-(Satokasvi!$H$15*(1+E$41))),D122))</f>
        <v>2344.1598000006111</v>
      </c>
      <c r="BE122" s="5">
        <f ca="1">IF(F$11="x",0,_xlfn.NORM.INV(E122,Satokasvi!$H$8,Satokasvi!$I$8)*IF(F$8="x",(1+Toimenpiteet!$C$7),1)*IF(F$9="x",(1+Toimenpiteet!$C$34),1)*(1+F$30)*_xlfn.BINOM.INV(1,(1-(Satokasvi!$H$15*(1+F$41))),E122))</f>
        <v>2644.4435611471749</v>
      </c>
      <c r="BF122" s="5">
        <f ca="1">IF(G$11="x",0,_xlfn.NORM.INV(F122,Satokasvi!$H$8,Satokasvi!$I$8)*IF(G$8="x",(1+Toimenpiteet!$C$7),1)*IF(G$9="x",(1+Toimenpiteet!$C$34),1)*(1+G$30)*_xlfn.BINOM.INV(1,(1-(Satokasvi!$H$15*(1+G$41))),F122))</f>
        <v>2416.2530510954402</v>
      </c>
      <c r="BG122" s="5">
        <f ca="1">IF(H$11="x",0,_xlfn.NORM.INV(G122,Satokasvi!$H$8,Satokasvi!$I$8)*IF(H$8="x",(1+Toimenpiteet!$C$7),1)*IF(H$9="x",(1+Toimenpiteet!$C$34),1)*(1+H$30)*_xlfn.BINOM.INV(1,(1-(Satokasvi!$H$15*(1+H$41))),G122))</f>
        <v>2820.5169367339181</v>
      </c>
      <c r="BH122" s="5">
        <f ca="1">IF(I$11="x",0,_xlfn.NORM.INV(H122,Satokasvi!$H$8,Satokasvi!$I$8)*IF(I$8="x",(1+Toimenpiteet!$C$7),1)*IF(I$9="x",(1+Toimenpiteet!$C$34),1)*(1+I$30)*_xlfn.BINOM.INV(1,(1-(Satokasvi!$H$15*(1+I$41))),H122))</f>
        <v>2538.8465333544241</v>
      </c>
      <c r="BI122" s="5">
        <f ca="1">IF(J$11="x",0,_xlfn.NORM.INV(I122,Satokasvi!$H$8,Satokasvi!$I$8)*IF(J$8="x",(1+Toimenpiteet!$C$7),1)*IF(J$9="x",(1+Toimenpiteet!$C$34),1)*(1+J$30)*_xlfn.BINOM.INV(1,(1-(Satokasvi!$H$15*(1+J$41))),I122))</f>
        <v>2887.2129171103416</v>
      </c>
      <c r="BJ122" s="5">
        <f ca="1">IF(K$11="x",0,_xlfn.NORM.INV(J122,Satokasvi!$H$8,Satokasvi!$I$8)*IF(K$8="x",(1+Toimenpiteet!$C$7),1)*IF(K$9="x",(1+Toimenpiteet!$C$34),1)*(1+K$30)*_xlfn.BINOM.INV(1,(1-(Satokasvi!$H$15*(1+K$41))),J122))</f>
        <v>2456.5043438188486</v>
      </c>
      <c r="BK122" s="5">
        <f ca="1">IF(L$11="x",0,_xlfn.NORM.INV(K122,Satokasvi!$H$8,Satokasvi!$I$8)*IF(L$8="x",(1+Toimenpiteet!$C$7),1)*IF(L$9="x",(1+Toimenpiteet!$C$34),1)*(1+L$30)*_xlfn.BINOM.INV(1,(1-(Satokasvi!$H$15*(1+L$41))),K122))</f>
        <v>2559.2005144282371</v>
      </c>
      <c r="BL122" s="5">
        <f ca="1">IF(M$11="x",0,_xlfn.NORM.INV(L122,Satokasvi!$H$8,Satokasvi!$I$8)*IF(M$8="x",(1+Toimenpiteet!$C$7),1)*IF(M$9="x",(1+Toimenpiteet!$C$34),1)*(1+M$30)*_xlfn.BINOM.INV(1,(1-(Satokasvi!$H$15*(1+M$41))),L122))</f>
        <v>2494.6996658167004</v>
      </c>
      <c r="BM122" s="5">
        <f ca="1">IF(N$11="x",0,_xlfn.NORM.INV(M122,Satokasvi!$H$8,Satokasvi!$I$8)*IF(N$8="x",(1+Toimenpiteet!$C$7),1)*IF(N$9="x",(1+Toimenpiteet!$C$34),1)*(1+N$30)*_xlfn.BINOM.INV(1,(1-(Satokasvi!$H$15*(1+N$41))),M122))</f>
        <v>2458.4823433681354</v>
      </c>
      <c r="BN122" s="5">
        <f ca="1">IF(O$11="x",0,_xlfn.NORM.INV(N122,Satokasvi!$H$8,Satokasvi!$I$8)*IF(O$8="x",(1+Toimenpiteet!$C$7),1)*IF(O$9="x",(1+Toimenpiteet!$C$34),1)*(1+O$30)*_xlfn.BINOM.INV(1,(1-(Satokasvi!$H$15*(1+O$41))),N122))</f>
        <v>2709.046593396019</v>
      </c>
      <c r="BO122" s="5">
        <f ca="1">IF(P$11="x",0,_xlfn.NORM.INV(O122,Satokasvi!$H$8,Satokasvi!$I$8)*IF(P$8="x",(1+Toimenpiteet!$C$7),1)*IF(P$9="x",(1+Toimenpiteet!$C$34),1)*(1+P$30)*_xlfn.BINOM.INV(1,(1-(Satokasvi!$H$15*(1+P$41))),O122))</f>
        <v>0</v>
      </c>
      <c r="BP122" s="5">
        <f ca="1">IF(Q$11="x",0,_xlfn.NORM.INV(P122,Satokasvi!$H$8,Satokasvi!$I$8)*IF(Q$8="x",(1+Toimenpiteet!$C$7),1)*IF(Q$9="x",(1+Toimenpiteet!$C$34),1)*(1+Q$30)*_xlfn.BINOM.INV(1,(1-(Satokasvi!$H$15*(1+Q$41))),P122))</f>
        <v>2514.7780066959476</v>
      </c>
      <c r="BQ122" s="5">
        <f ca="1">IF(R$11="x",0,_xlfn.NORM.INV(Q122,Satokasvi!$H$8,Satokasvi!$I$8)*IF(R$8="x",(1+Toimenpiteet!$C$7),1)*IF(R$9="x",(1+Toimenpiteet!$C$34),1)*(1+R$30)*_xlfn.BINOM.INV(1,(1-(Satokasvi!$H$15*(1+R$41))),Q122))</f>
        <v>0</v>
      </c>
      <c r="BR122" s="5">
        <f ca="1">IF(S$11="x",0,_xlfn.NORM.INV(R122,Satokasvi!$H$8,Satokasvi!$I$8)*IF(S$8="x",(1+Toimenpiteet!$C$7),1)*IF(S$9="x",(1+Toimenpiteet!$C$34),1)*(1+S$30)*_xlfn.BINOM.INV(1,(1-(Satokasvi!$H$15*(1+S$41))),R122))</f>
        <v>2638.6322728544415</v>
      </c>
      <c r="BS122" s="5">
        <f ca="1">IF(T$11="x",0,_xlfn.NORM.INV(S122,Satokasvi!$H$8,Satokasvi!$I$8)*IF(T$8="x",(1+Toimenpiteet!$C$7),1)*IF(T$9="x",(1+Toimenpiteet!$C$34),1)*(1+T$30)*_xlfn.BINOM.INV(1,(1-(Satokasvi!$H$15*(1+T$41))),S122))</f>
        <v>2540.192433922341</v>
      </c>
      <c r="BT122" s="5">
        <f ca="1">IF(U$11="x",0,_xlfn.NORM.INV(T122,Satokasvi!$H$8,Satokasvi!$I$8)*IF(U$8="x",(1+Toimenpiteet!$C$7),1)*IF(U$9="x",(1+Toimenpiteet!$C$34),1)*(1+U$30)*_xlfn.BINOM.INV(1,(1-(Satokasvi!$H$15*(1+U$41))),T122))</f>
        <v>2478.2375774481156</v>
      </c>
      <c r="BU122" s="5">
        <f ca="1">IF(V$11="x",0,_xlfn.NORM.INV(U122,Satokasvi!$H$8,Satokasvi!$I$8)*IF(V$8="x",(1+Toimenpiteet!$C$7),1)*IF(V$9="x",(1+Toimenpiteet!$C$34),1)*(1+V$30)*_xlfn.BINOM.INV(1,(1-(Satokasvi!$H$15*(1+V$41))),U122))</f>
        <v>2722.6992114482546</v>
      </c>
      <c r="BV122" s="5">
        <f ca="1">IF(W$11="x",0,_xlfn.NORM.INV(V122,Satokasvi!$H$8,Satokasvi!$I$8)*IF(W$8="x",(1+Toimenpiteet!$C$7),1)*IF(W$9="x",(1+Toimenpiteet!$C$34),1)*(1+W$30)*_xlfn.BINOM.INV(1,(1-(Satokasvi!$H$15*(1+W$41))),V122))</f>
        <v>2659.3911919842094</v>
      </c>
      <c r="BW122" s="5">
        <f ca="1">IF(X$11="x",0,_xlfn.NORM.INV(W122,Satokasvi!$H$8,Satokasvi!$I$8)*IF(X$8="x",(1+Toimenpiteet!$C$7),1)*IF(X$9="x",(1+Toimenpiteet!$C$34),1)*(1+X$30)*_xlfn.BINOM.INV(1,(1-(Satokasvi!$H$15*(1+X$41))),W122))</f>
        <v>2309.8818291771458</v>
      </c>
      <c r="BX122" s="5">
        <f ca="1">IF(Y$11="x",0,_xlfn.NORM.INV(X122,Satokasvi!$H$8,Satokasvi!$I$8)*IF(Y$8="x",(1+Toimenpiteet!$C$7),1)*IF(Y$9="x",(1+Toimenpiteet!$C$34),1)*(1+Y$30)*_xlfn.BINOM.INV(1,(1-(Satokasvi!$H$15*(1+Y$41))),X122))</f>
        <v>2803.900394643978</v>
      </c>
      <c r="BY122" s="5">
        <f ca="1">IF(Z$11="x",0,_xlfn.NORM.INV(Y122,Satokasvi!$H$8,Satokasvi!$I$8)*IF(Z$8="x",(1+Toimenpiteet!$C$7),1)*IF(Z$9="x",(1+Toimenpiteet!$C$34),1)*(1+Z$30)*_xlfn.BINOM.INV(1,(1-(Satokasvi!$H$15*(1+Z$41))),Y122))</f>
        <v>2788.9402681281063</v>
      </c>
      <c r="BZ122" s="5">
        <f ca="1">IF(AA$11="x",0,_xlfn.NORM.INV(Z122,Satokasvi!$H$8,Satokasvi!$I$8)*IF(AA$8="x",(1+Toimenpiteet!$C$7),1)*IF(AA$9="x",(1+Toimenpiteet!$C$34),1)*(1+AA$30)*_xlfn.BINOM.INV(1,(1-(Satokasvi!$H$15*(1+AA$41))),Z122))</f>
        <v>0</v>
      </c>
      <c r="CB122" s="27">
        <f ca="1">_xlfn.NORM.INV(RAND(),Satokasvi!$H$13,Satokasvi!$I$13)</f>
        <v>224.38308840708163</v>
      </c>
      <c r="CC122" s="27">
        <f ca="1">_xlfn.NORM.INV(RAND(),Satokasvi!$H$13,Satokasvi!$I$13)</f>
        <v>104.45843818269796</v>
      </c>
      <c r="CD122" s="27">
        <f ca="1">_xlfn.NORM.INV(RAND(),Satokasvi!$H$13,Satokasvi!$I$13)</f>
        <v>218.48884905420005</v>
      </c>
      <c r="CE122" s="27">
        <f ca="1">_xlfn.NORM.INV(RAND(),Satokasvi!$H$13,Satokasvi!$I$13)</f>
        <v>120.66264092422954</v>
      </c>
      <c r="CF122" s="27">
        <f ca="1">_xlfn.NORM.INV(RAND(),Satokasvi!$H$13,Satokasvi!$I$13)</f>
        <v>120.00985199879537</v>
      </c>
      <c r="CG122" s="27">
        <f ca="1">_xlfn.NORM.INV(RAND(),Satokasvi!$H$13,Satokasvi!$I$13)</f>
        <v>200.38546163813777</v>
      </c>
      <c r="CH122" s="27">
        <f ca="1">_xlfn.NORM.INV(RAND(),Satokasvi!$H$13,Satokasvi!$I$13)</f>
        <v>289.48672987132915</v>
      </c>
      <c r="CI122" s="27">
        <f ca="1">_xlfn.NORM.INV(RAND(),Satokasvi!$H$13,Satokasvi!$I$13)</f>
        <v>176.78245369714708</v>
      </c>
      <c r="CJ122" s="27">
        <f ca="1">_xlfn.NORM.INV(RAND(),Satokasvi!$H$13,Satokasvi!$I$13)</f>
        <v>174.43601494282817</v>
      </c>
      <c r="CK122" s="27">
        <f ca="1">_xlfn.NORM.INV(RAND(),Satokasvi!$H$13,Satokasvi!$I$13)</f>
        <v>203.25222808468016</v>
      </c>
      <c r="CL122" s="27">
        <f ca="1">_xlfn.NORM.INV(RAND(),Satokasvi!$H$13,Satokasvi!$I$13)</f>
        <v>165.76097894840927</v>
      </c>
      <c r="CM122" s="27">
        <f ca="1">_xlfn.NORM.INV(RAND(),Satokasvi!$H$13,Satokasvi!$I$13)</f>
        <v>250.85386835429944</v>
      </c>
      <c r="CN122" s="27">
        <f ca="1">_xlfn.NORM.INV(RAND(),Satokasvi!$H$13,Satokasvi!$I$13)</f>
        <v>199.21230452216767</v>
      </c>
      <c r="CO122" s="27">
        <f ca="1">_xlfn.NORM.INV(RAND(),Satokasvi!$H$13,Satokasvi!$I$13)</f>
        <v>228.06672330588938</v>
      </c>
      <c r="CP122" s="27">
        <f ca="1">_xlfn.NORM.INV(RAND(),Satokasvi!$H$13,Satokasvi!$I$13)</f>
        <v>209.79854457125322</v>
      </c>
      <c r="CQ122" s="27">
        <f ca="1">_xlfn.NORM.INV(RAND(),Satokasvi!$H$13,Satokasvi!$I$13)</f>
        <v>186.44148617318254</v>
      </c>
      <c r="CR122" s="27">
        <f ca="1">_xlfn.NORM.INV(RAND(),Satokasvi!$H$13,Satokasvi!$I$13)</f>
        <v>224.62975018060172</v>
      </c>
      <c r="CS122" s="27">
        <f ca="1">_xlfn.NORM.INV(RAND(),Satokasvi!$H$13,Satokasvi!$I$13)</f>
        <v>248.84805666107127</v>
      </c>
      <c r="CT122" s="27">
        <f ca="1">_xlfn.NORM.INV(RAND(),Satokasvi!$H$13,Satokasvi!$I$13)</f>
        <v>240.70390861695995</v>
      </c>
      <c r="CU122" s="27">
        <f ca="1">_xlfn.NORM.INV(RAND(),Satokasvi!$H$13,Satokasvi!$I$13)</f>
        <v>69.28319697055133</v>
      </c>
      <c r="CV122" s="27">
        <f ca="1">_xlfn.NORM.INV(RAND(),Satokasvi!$H$13,Satokasvi!$I$13)</f>
        <v>196.07103339808597</v>
      </c>
      <c r="CW122" s="27">
        <f ca="1">_xlfn.NORM.INV(RAND(),Satokasvi!$H$13,Satokasvi!$I$13)</f>
        <v>243.56169301268781</v>
      </c>
      <c r="CX122" s="27">
        <f ca="1">_xlfn.NORM.INV(RAND(),Satokasvi!$H$13,Satokasvi!$I$13)</f>
        <v>241.10562492553106</v>
      </c>
      <c r="CY122" s="27">
        <f ca="1">_xlfn.NORM.INV(RAND(),Satokasvi!$H$13,Satokasvi!$I$13)</f>
        <v>203.49831033332183</v>
      </c>
      <c r="CZ122" s="27">
        <f ca="1">_xlfn.NORM.INV(RAND(),Satokasvi!$H$13,Satokasvi!$I$13)</f>
        <v>266.69655421845027</v>
      </c>
      <c r="DB122" s="29">
        <f ca="1">(AB122*(CB122/1000)+(Satokasvi!$E$28-Satokasvi!$E$7))/(1+$C$13)^DB$61</f>
        <v>455.27806406123068</v>
      </c>
      <c r="DC122" s="29">
        <f ca="1">(AC122*(CC122/1000)+(Satokasvi!$E$28-Satokasvi!$E$7))/(1+$C$13)^DC$61</f>
        <v>37.424669135697002</v>
      </c>
      <c r="DD122" s="29">
        <f ca="1">(AD122*(CD122/1000)+(Satokasvi!$E$28-Satokasvi!$E$7))/(1+$C$13)^DD$61</f>
        <v>307.23132090645083</v>
      </c>
      <c r="DE122" s="29">
        <f ca="1">(AE122*(CE122/1000)+(Satokasvi!$E$28-Satokasvi!$E$7))/(1+$C$13)^DE$61</f>
        <v>62.286024518220714</v>
      </c>
      <c r="DF122" s="29">
        <f ca="1">(AF122*(CF122/1000)+(Satokasvi!$E$28-Satokasvi!$E$7))/(1+$C$13)^DF$61</f>
        <v>24.258812835374815</v>
      </c>
      <c r="DG122" s="29">
        <f ca="1">(AG122*(CG122/1000)+(Satokasvi!$E$28-Satokasvi!$E$7))/(1+$C$13)^DG$61</f>
        <v>332.85097967673551</v>
      </c>
      <c r="DH122" s="29">
        <f ca="1">(AH122*(CH122/1000)+(Satokasvi!$E$28-Satokasvi!$E$7))/(1+$C$13)^DH$61</f>
        <v>508.3951571199247</v>
      </c>
      <c r="DI122" s="29">
        <f ca="1">(AI122*(CI122/1000)+(Satokasvi!$E$28-Satokasvi!$E$7))/(1+$C$13)^DI$61</f>
        <v>255.71200681895121</v>
      </c>
      <c r="DJ122" s="29">
        <f ca="1">(AJ122*(CJ122/1000)+(Satokasvi!$E$28-Satokasvi!$E$7))/(1+$C$13)^DJ$61</f>
        <v>164.02637438760996</v>
      </c>
      <c r="DK122" s="29">
        <f ca="1">(AK122*(CK122/1000)+(Satokasvi!$E$28-Satokasvi!$E$7))/(1+$C$13)^DK$61</f>
        <v>250.77323579708903</v>
      </c>
      <c r="DL122" s="29">
        <f ca="1">(AL122*(CL122/1000)+(Satokasvi!$E$28-Satokasvi!$E$7))/(1+$C$13)^DL$61</f>
        <v>140.08948593489231</v>
      </c>
      <c r="DM122" s="29">
        <f ca="1">(AM122*(CM122/1000)+(Satokasvi!$E$28-Satokasvi!$E$7))/(1+$C$13)^DM$61</f>
        <v>327.25659181356781</v>
      </c>
      <c r="DN122" s="29">
        <f ca="1">(AN122*(CN122/1000)+(Satokasvi!$E$28-Satokasvi!$E$7))/(1+$C$13)^DN$61</f>
        <v>247.3229658287984</v>
      </c>
      <c r="DO122" s="29">
        <f ca="1">(AO122*(CO122/1000)+(Satokasvi!$E$28-Satokasvi!$E$7))/(1+$C$13)^DO$61</f>
        <v>-238.66352790052156</v>
      </c>
      <c r="DP122" s="29">
        <f ca="1">(AP122*(CP122/1000)+(Satokasvi!$E$28-Satokasvi!$E$7))/(1+$C$13)^DP$61</f>
        <v>222.72193184781787</v>
      </c>
      <c r="DQ122" s="29">
        <f ca="1">(AQ122*(CQ122/1000)+(Satokasvi!$E$28-Satokasvi!$E$7))/(1+$C$13)^DQ$61</f>
        <v>-224.96326505846127</v>
      </c>
      <c r="DR122" s="29">
        <f ca="1">(AR122*(CR122/1000)+(Satokasvi!$E$28-Satokasvi!$E$7))/(1+$C$13)^DR$61</f>
        <v>262.80552736453313</v>
      </c>
      <c r="DS122" s="29">
        <f ca="1">(AS122*(CS122/1000)+(Satokasvi!$E$28-Satokasvi!$E$7))/(1+$C$13)^DS$61</f>
        <v>286.21279197092923</v>
      </c>
      <c r="DT122" s="29">
        <f ca="1">(AT122*(CT122/1000)+(Satokasvi!$E$28-Satokasvi!$E$7))/(1+$C$13)^DT$61</f>
        <v>250.63219227771</v>
      </c>
      <c r="DU122" s="29">
        <f ca="1">(AU122*(CU122/1000)+(Satokasvi!$E$28-Satokasvi!$E$7))/(1+$C$13)^DU$61</f>
        <v>-59.721415144487615</v>
      </c>
      <c r="DV122" s="29">
        <f ca="1">(AV122*(CV122/1000)+(Satokasvi!$E$28-Satokasvi!$E$7))/(1+$C$13)^DV$61</f>
        <v>182.07741771515029</v>
      </c>
      <c r="DW122" s="29">
        <f ca="1">(AW122*(CW122/1000)+(Satokasvi!$E$28-Satokasvi!$E$7))/(1+$C$13)^DW$61</f>
        <v>205.60654638886331</v>
      </c>
      <c r="DX122" s="29">
        <f ca="1">(AX122*(CX122/1000)+(Satokasvi!$E$28-Satokasvi!$E$7))/(1+$C$13)^DX$61</f>
        <v>276.74872102166484</v>
      </c>
      <c r="DY122" s="29">
        <f ca="1">(AY122*(CY122/1000)+(Satokasvi!$E$28-Satokasvi!$E$7))/(1+$C$13)^DY$61</f>
        <v>197.06886086208422</v>
      </c>
      <c r="DZ122" s="29">
        <f ca="1">(AZ122*(CZ122/1000)+(Satokasvi!$E$28-Satokasvi!$E$7))/(1+$C$13)^DZ$61</f>
        <v>-172.41561050345913</v>
      </c>
      <c r="EB122" s="29">
        <f ca="1">IF(C$11="x",Toimenpiteet!$E$115,BB122*(CB122/1000)+(Satokasvi!$E$28-Satokasvi!$E$7)+IF(C$8="x",Toimenpiteet!$E$29,0)+IF(C$9="x",Toimenpiteet!$E$60,0)+IF(C$10="x",Toimenpiteet!$E$88,0))/(1+$C$13)^EB$61</f>
        <v>362.9486328096732</v>
      </c>
      <c r="EC122" s="29">
        <f ca="1">IF(D$11="x",Toimenpiteet!$E$115,BC122*(CC122/1000)+(Satokasvi!$E$28-Satokasvi!$E$7)+IF(D$8="x",Toimenpiteet!$E$29,0)+IF(D$9="x",Toimenpiteet!$E$60,0)+IF(D$10="x",Toimenpiteet!$E$88,0))/(1+$C$13)^EC$61</f>
        <v>60.934916854881195</v>
      </c>
      <c r="ED122" s="29">
        <f ca="1">IF(E$11="x",Toimenpiteet!$E$115,BD122*(CD122/1000)+(Satokasvi!$E$28-Satokasvi!$E$7)+IF(E$8="x",Toimenpiteet!$E$29,0)+IF(E$9="x",Toimenpiteet!$E$60,0)+IF(E$10="x",Toimenpiteet!$E$88,0))/(1+$C$13)^ED$61</f>
        <v>260.14986057931878</v>
      </c>
      <c r="EE122" s="29">
        <f ca="1">IF(F$11="x",Toimenpiteet!$E$115,BE122*(CE122/1000)+(Satokasvi!$E$28-Satokasvi!$E$7)+IF(F$8="x",Toimenpiteet!$E$29,0)+IF(F$9="x",Toimenpiteet!$E$60,0)+IF(F$10="x",Toimenpiteet!$E$88,0))/(1+$C$13)^EE$61</f>
        <v>81.017174679505558</v>
      </c>
      <c r="EF122" s="29">
        <f ca="1">IF(G$11="x",Toimenpiteet!$E$115,BF122*(CF122/1000)+(Satokasvi!$E$28-Satokasvi!$E$7)+IF(G$8="x",Toimenpiteet!$E$29,0)+IF(G$9="x",Toimenpiteet!$E$60,0)+IF(G$10="x",Toimenpiteet!$E$88,0))/(1+$C$13)^EF$61</f>
        <v>53.545725234201882</v>
      </c>
      <c r="EG122" s="29">
        <f ca="1">IF(H$11="x",Toimenpiteet!$E$115,BG122*(CG122/1000)+(Satokasvi!$E$28-Satokasvi!$E$7)+IF(H$8="x",Toimenpiteet!$E$29,0)+IF(H$9="x",Toimenpiteet!$E$60,0)+IF(H$10="x",Toimenpiteet!$E$88,0))/(1+$C$13)^EG$61</f>
        <v>282.47555773401643</v>
      </c>
      <c r="EH122" s="29">
        <f ca="1">IF(I$11="x",Toimenpiteet!$E$115,BH122*(CH122/1000)+(Satokasvi!$E$28-Satokasvi!$E$7)+IF(I$8="x",Toimenpiteet!$E$29,0)+IF(I$9="x",Toimenpiteet!$E$60,0)+IF(I$10="x",Toimenpiteet!$E$88,0))/(1+$C$13)^EH$61</f>
        <v>412.28811737597488</v>
      </c>
      <c r="EI122" s="29">
        <f ca="1">IF(J$11="x",Toimenpiteet!$E$115,BI122*(CI122/1000)+(Satokasvi!$E$28-Satokasvi!$E$7)+IF(J$8="x",Toimenpiteet!$E$29,0)+IF(J$9="x",Toimenpiteet!$E$60,0)+IF(J$10="x",Toimenpiteet!$E$88,0))/(1+$C$13)^EI$61</f>
        <v>223.01488485061543</v>
      </c>
      <c r="EJ122" s="29">
        <f ca="1">IF(K$11="x",Toimenpiteet!$E$115,BJ122*(CJ122/1000)+(Satokasvi!$E$28-Satokasvi!$E$7)+IF(K$8="x",Toimenpiteet!$E$29,0)+IF(K$9="x",Toimenpiteet!$E$60,0)+IF(K$10="x",Toimenpiteet!$E$88,0))/(1+$C$13)^EJ$61</f>
        <v>153.74536426076631</v>
      </c>
      <c r="EK122" s="29">
        <f ca="1">IF(L$11="x",Toimenpiteet!$E$115,BK122*(CK122/1000)+(Satokasvi!$E$28-Satokasvi!$E$7)+IF(L$8="x",Toimenpiteet!$E$29,0)+IF(L$9="x",Toimenpiteet!$E$60,0)+IF(L$10="x",Toimenpiteet!$E$88,0))/(1+$C$13)^EK$61</f>
        <v>217.47127363358243</v>
      </c>
      <c r="EL122" s="29">
        <f ca="1">IF(M$11="x",Toimenpiteet!$E$115,BL122*(CL122/1000)+(Satokasvi!$E$28-Satokasvi!$E$7)+IF(M$8="x",Toimenpiteet!$E$29,0)+IF(M$9="x",Toimenpiteet!$E$60,0)+IF(M$10="x",Toimenpiteet!$E$88,0))/(1+$C$13)^EL$61</f>
        <v>134.09862503284839</v>
      </c>
      <c r="EM122" s="29">
        <f ca="1">IF(N$11="x",Toimenpiteet!$E$115,BM122*(CM122/1000)+(Satokasvi!$E$28-Satokasvi!$E$7)+IF(N$8="x",Toimenpiteet!$E$29,0)+IF(N$9="x",Toimenpiteet!$E$60,0)+IF(N$10="x",Toimenpiteet!$E$88,0))/(1+$C$13)^EM$61</f>
        <v>272.71038902934117</v>
      </c>
      <c r="EN122" s="29">
        <f ca="1">IF(O$11="x",Toimenpiteet!$E$115,BN122*(CN122/1000)+(Satokasvi!$E$28-Satokasvi!$E$7)+IF(O$8="x",Toimenpiteet!$E$29,0)+IF(O$9="x",Toimenpiteet!$E$60,0)+IF(O$10="x",Toimenpiteet!$E$88,0))/(1+$C$13)^EN$61</f>
        <v>212.30388657238811</v>
      </c>
      <c r="EO122" s="29">
        <f ca="1">IF(P$11="x",Toimenpiteet!$E$115,BO122*(CO122/1000)+(Satokasvi!$E$28-Satokasvi!$E$7)+IF(P$8="x",Toimenpiteet!$E$29,0)+IF(P$9="x",Toimenpiteet!$E$60,0)+IF(P$10="x",Toimenpiteet!$E$88,0))/(1+$C$13)^EO$61</f>
        <v>-150.66874794606332</v>
      </c>
      <c r="EP122" s="29">
        <f ca="1">IF(Q$11="x",Toimenpiteet!$E$115,BP122*(CP122/1000)+(Satokasvi!$E$28-Satokasvi!$E$7)+IF(Q$8="x",Toimenpiteet!$E$29,0)+IF(Q$9="x",Toimenpiteet!$E$60,0)+IF(Q$10="x",Toimenpiteet!$E$88,0))/(1+$C$13)^EP$61</f>
        <v>192.36394967649417</v>
      </c>
      <c r="EQ122" s="29">
        <f ca="1">IF(R$11="x",Toimenpiteet!$E$115,BQ122*(CQ122/1000)+(Satokasvi!$E$28-Satokasvi!$E$7)+IF(R$8="x",Toimenpiteet!$E$29,0)+IF(R$9="x",Toimenpiteet!$E$60,0)+IF(R$10="x",Toimenpiteet!$E$88,0))/(1+$C$13)^EQ$61</f>
        <v>-142.01974544826405</v>
      </c>
      <c r="ER122" s="29">
        <f ca="1">IF(S$11="x",Toimenpiteet!$E$115,BR122*(CR122/1000)+(Satokasvi!$E$28-Satokasvi!$E$7)+IF(S$8="x",Toimenpiteet!$E$29,0)+IF(S$9="x",Toimenpiteet!$E$60,0)+IF(S$10="x",Toimenpiteet!$E$88,0))/(1+$C$13)^ER$61</f>
        <v>220.71926119913874</v>
      </c>
      <c r="ES122" s="29">
        <f ca="1">IF(T$11="x",Toimenpiteet!$E$115,BS122*(CS122/1000)+(Satokasvi!$E$28-Satokasvi!$E$7)+IF(T$8="x",Toimenpiteet!$E$29,0)+IF(T$9="x",Toimenpiteet!$E$60,0)+IF(T$10="x",Toimenpiteet!$E$88,0))/(1+$C$13)^ES$61</f>
        <v>237.43779413701668</v>
      </c>
      <c r="ET122" s="29">
        <f ca="1">IF(U$11="x",Toimenpiteet!$E$115,BT122*(CT122/1000)+(Satokasvi!$E$28-Satokasvi!$E$7)+IF(U$8="x",Toimenpiteet!$E$29,0)+IF(U$9="x",Toimenpiteet!$E$60,0)+IF(U$10="x",Toimenpiteet!$E$88,0))/(1+$C$13)^ET$61</f>
        <v>210.21967430698081</v>
      </c>
      <c r="EU122" s="29">
        <f ca="1">IF(V$11="x",Toimenpiteet!$E$115,BU122*(CU122/1000)+(Satokasvi!$E$28-Satokasvi!$E$7)+IF(V$8="x",Toimenpiteet!$E$29,0)+IF(V$9="x",Toimenpiteet!$E$60,0)+IF(V$10="x",Toimenpiteet!$E$88,0))/(1+$C$13)^EU$61</f>
        <v>-21.738801845641799</v>
      </c>
      <c r="EV122" s="29">
        <f ca="1">IF(W$11="x",Toimenpiteet!$E$115,BV122*(CV122/1000)+(Satokasvi!$E$28-Satokasvi!$E$7)+IF(W$8="x",Toimenpiteet!$E$29,0)+IF(W$9="x",Toimenpiteet!$E$60,0)+IF(W$10="x",Toimenpiteet!$E$88,0))/(1+$C$13)^EV$61</f>
        <v>157.78661276873814</v>
      </c>
      <c r="EW122" s="29">
        <f ca="1">IF(X$11="x",Toimenpiteet!$E$115,BW122*(CW122/1000)+(Satokasvi!$E$28-Satokasvi!$E$7)+IF(X$8="x",Toimenpiteet!$E$29,0)+IF(X$9="x",Toimenpiteet!$E$60,0)+IF(X$10="x",Toimenpiteet!$E$88,0))/(1+$C$13)^EW$61</f>
        <v>174.67675670627037</v>
      </c>
      <c r="EX122" s="29">
        <f ca="1">IF(Y$11="x",Toimenpiteet!$E$115,BX122*(CX122/1000)+(Satokasvi!$E$28-Satokasvi!$E$7)+IF(Y$8="x",Toimenpiteet!$E$29,0)+IF(Y$9="x",Toimenpiteet!$E$60,0)+IF(Y$10="x",Toimenpiteet!$E$88,0))/(1+$C$13)^EX$61</f>
        <v>227.06689286387808</v>
      </c>
      <c r="EY122" s="29">
        <f ca="1">IF(Z$11="x",Toimenpiteet!$E$115,BY122*(CY122/1000)+(Satokasvi!$E$28-Satokasvi!$E$7)+IF(Z$8="x",Toimenpiteet!$E$29,0)+IF(Z$9="x",Toimenpiteet!$E$60,0)+IF(Z$10="x",Toimenpiteet!$E$88,0))/(1+$C$13)^EY$61</f>
        <v>167.08265293824402</v>
      </c>
      <c r="EZ122" s="29">
        <f ca="1">IF(AA$11="x",Toimenpiteet!$E$115,BZ122*(CZ122/1000)+(Satokasvi!$E$28-Satokasvi!$E$7)+IF(AA$8="x",Toimenpiteet!$E$29,0)+IF(AA$9="x",Toimenpiteet!$E$60,0)+IF(AA$10="x",Toimenpiteet!$E$88,0))/(1+$C$13)^EZ$61</f>
        <v>-108.84630923473223</v>
      </c>
      <c r="FA122" s="29"/>
      <c r="FB122" s="29">
        <f t="shared" ca="1" si="48"/>
        <v>455.27806406123068</v>
      </c>
      <c r="FC122" s="29">
        <f t="shared" ca="1" si="49"/>
        <v>492.70273319692768</v>
      </c>
      <c r="FD122" s="29">
        <f t="shared" ca="1" si="50"/>
        <v>799.93405410337846</v>
      </c>
      <c r="FE122" s="29">
        <f t="shared" ca="1" si="51"/>
        <v>862.22007862159921</v>
      </c>
      <c r="FF122" s="29">
        <f t="shared" ca="1" si="52"/>
        <v>886.478891456974</v>
      </c>
      <c r="FG122" s="29">
        <f t="shared" ca="1" si="53"/>
        <v>1219.3298711337095</v>
      </c>
      <c r="FH122" s="29">
        <f t="shared" ca="1" si="54"/>
        <v>1727.7250282536343</v>
      </c>
      <c r="FI122" s="29">
        <f t="shared" ca="1" si="55"/>
        <v>1983.4370350725856</v>
      </c>
      <c r="FJ122" s="29">
        <f t="shared" ca="1" si="56"/>
        <v>2147.4634094601956</v>
      </c>
      <c r="FK122" s="29">
        <f t="shared" ca="1" si="57"/>
        <v>2398.2366452572846</v>
      </c>
      <c r="FL122" s="29">
        <f t="shared" ca="1" si="58"/>
        <v>2538.3261311921769</v>
      </c>
      <c r="FM122" s="29">
        <f t="shared" ca="1" si="59"/>
        <v>2865.5827230057448</v>
      </c>
      <c r="FN122" s="29">
        <f t="shared" ca="1" si="60"/>
        <v>3112.9056888345431</v>
      </c>
      <c r="FO122" s="29">
        <f t="shared" ca="1" si="61"/>
        <v>2874.2421609340217</v>
      </c>
      <c r="FP122" s="29">
        <f t="shared" ca="1" si="62"/>
        <v>3096.9640927818396</v>
      </c>
      <c r="FQ122" s="29">
        <f t="shared" ca="1" si="63"/>
        <v>2872.0008277233783</v>
      </c>
      <c r="FR122" s="29">
        <f t="shared" ca="1" si="64"/>
        <v>3134.8063550879115</v>
      </c>
      <c r="FS122" s="29">
        <f t="shared" ca="1" si="65"/>
        <v>3421.0191470588406</v>
      </c>
      <c r="FT122" s="29">
        <f t="shared" ca="1" si="66"/>
        <v>3671.6513393365508</v>
      </c>
      <c r="FU122" s="29">
        <f t="shared" ca="1" si="67"/>
        <v>3611.929924192063</v>
      </c>
      <c r="FV122" s="29">
        <f t="shared" ca="1" si="68"/>
        <v>3794.0073419072132</v>
      </c>
      <c r="FW122" s="29">
        <f t="shared" ca="1" si="69"/>
        <v>3999.6138882960768</v>
      </c>
      <c r="FX122" s="29">
        <f t="shared" ca="1" si="70"/>
        <v>4276.3626093177418</v>
      </c>
      <c r="FY122" s="29">
        <f t="shared" ca="1" si="71"/>
        <v>4473.4314701798257</v>
      </c>
      <c r="FZ122" s="29">
        <f t="shared" ca="1" si="72"/>
        <v>4301.0158596763667</v>
      </c>
      <c r="GA122" s="29"/>
      <c r="GB122" s="29">
        <f t="shared" ca="1" si="73"/>
        <v>362.9486328096732</v>
      </c>
      <c r="GC122" s="29">
        <f t="shared" ca="1" si="74"/>
        <v>423.88354966455438</v>
      </c>
      <c r="GD122" s="29">
        <f t="shared" ca="1" si="23"/>
        <v>684.03341024387316</v>
      </c>
      <c r="GE122" s="29">
        <f t="shared" ca="1" si="24"/>
        <v>765.05058492337866</v>
      </c>
      <c r="GF122" s="29">
        <f t="shared" ca="1" si="25"/>
        <v>818.59631015758055</v>
      </c>
      <c r="GG122" s="29">
        <f t="shared" ca="1" si="26"/>
        <v>1101.0718678915969</v>
      </c>
      <c r="GH122" s="29">
        <f t="shared" ca="1" si="27"/>
        <v>1513.3599852675718</v>
      </c>
      <c r="GI122" s="29">
        <f t="shared" ca="1" si="28"/>
        <v>1736.3748701181871</v>
      </c>
      <c r="GJ122" s="29">
        <f t="shared" ca="1" si="29"/>
        <v>1890.1202343789535</v>
      </c>
      <c r="GK122" s="29">
        <f t="shared" ca="1" si="30"/>
        <v>2107.591508012536</v>
      </c>
      <c r="GL122" s="29">
        <f t="shared" ca="1" si="31"/>
        <v>2241.6901330453843</v>
      </c>
      <c r="GM122" s="29">
        <f t="shared" ca="1" si="32"/>
        <v>2514.4005220747254</v>
      </c>
      <c r="GN122" s="29">
        <f t="shared" ca="1" si="33"/>
        <v>2726.7044086471133</v>
      </c>
      <c r="GO122" s="29">
        <f t="shared" ca="1" si="34"/>
        <v>2576.0356607010499</v>
      </c>
      <c r="GP122" s="29">
        <f t="shared" ca="1" si="35"/>
        <v>2768.3996103775439</v>
      </c>
      <c r="GQ122" s="29">
        <f t="shared" ca="1" si="36"/>
        <v>2626.3798649292798</v>
      </c>
      <c r="GR122" s="29">
        <f t="shared" ca="1" si="37"/>
        <v>2847.0991261284184</v>
      </c>
      <c r="GS122" s="29">
        <f t="shared" ca="1" si="38"/>
        <v>3084.5369202654351</v>
      </c>
      <c r="GT122" s="29">
        <f t="shared" ca="1" si="39"/>
        <v>3294.7565945724159</v>
      </c>
      <c r="GU122" s="29">
        <f t="shared" ca="1" si="40"/>
        <v>3273.0177927267741</v>
      </c>
      <c r="GV122" s="29">
        <f t="shared" ca="1" si="41"/>
        <v>3430.8044054955121</v>
      </c>
      <c r="GW122" s="29">
        <f t="shared" ca="1" si="42"/>
        <v>3605.4811622017824</v>
      </c>
      <c r="GX122" s="29">
        <f t="shared" ca="1" si="43"/>
        <v>3832.5480550656603</v>
      </c>
      <c r="GY122" s="29">
        <f t="shared" ca="1" si="44"/>
        <v>3999.6307080039041</v>
      </c>
      <c r="GZ122" s="29">
        <f t="shared" ca="1" si="45"/>
        <v>3890.7843987691717</v>
      </c>
      <c r="HA122" s="29"/>
      <c r="HB122" s="29">
        <f t="shared" ca="1" si="76"/>
        <v>2398.2366452572846</v>
      </c>
      <c r="HC122" s="29">
        <f t="shared" ca="1" si="75"/>
        <v>2107.591508012536</v>
      </c>
      <c r="HD122" s="5"/>
      <c r="HE122" s="29">
        <f t="shared" si="91"/>
        <v>-5.555555555555558E-2</v>
      </c>
      <c r="HF122" s="29">
        <f>$HF$69</f>
        <v>-5.5555555555555552E-2</v>
      </c>
      <c r="HG122" s="14">
        <f>IF(C$11="x",0,Satokasvi!$H$6*(1+$HE122)*(1+_xlfn.XLOOKUP($HF122,$HF$67:$HF$76,HG$67:HG$76)))</f>
        <v>3287.1913580246915</v>
      </c>
      <c r="HH122" s="27">
        <f>IF(D$11="x",0,Satokasvi!$H$6*(1+$HE122)*(1+_xlfn.XLOOKUP($HF122,$HF$67:$HF$76,HH$67:HH$76)))</f>
        <v>3268.8271604938273</v>
      </c>
      <c r="HI122" s="27">
        <f>IF(E$11="x",0,Satokasvi!$H$6*(1+$HE122)*(1+_xlfn.XLOOKUP($HF122,$HF$67:$HF$76,HI$67:HI$76)))</f>
        <v>3250.462962962963</v>
      </c>
      <c r="HJ122" s="27">
        <f>IF(F$11="x",0,Satokasvi!$H$6*(1+$HE122)*(1+_xlfn.XLOOKUP($HF122,$HF$67:$HF$76,HJ$67:HJ$76)))</f>
        <v>3232.0987654320988</v>
      </c>
      <c r="HK122" s="27">
        <f>IF(G$11="x",0,Satokasvi!$H$6*(1+$HE122)*(1+_xlfn.XLOOKUP($HF122,$HF$67:$HF$76,HK$67:HK$76)))</f>
        <v>3213.7345679012346</v>
      </c>
      <c r="HL122" s="27">
        <f>IF(H$11="x",0,Satokasvi!$H$6*(1+$HE122)*(1+_xlfn.XLOOKUP($HF122,$HF$67:$HF$76,HL$67:HL$76)))</f>
        <v>3195.3703703703704</v>
      </c>
      <c r="HM122" s="27">
        <f>IF(I$11="x",0,Satokasvi!$H$6*(1+$HE122)*(1+_xlfn.XLOOKUP($HF122,$HF$67:$HF$76,HM$67:HM$76)))</f>
        <v>3177.0061728395062</v>
      </c>
      <c r="HN122" s="27">
        <f>IF(J$11="x",0,Satokasvi!$H$6*(1+$HE122)*(1+_xlfn.XLOOKUP($HF122,$HF$67:$HF$76,HN$67:HN$76)))</f>
        <v>3158.641975308642</v>
      </c>
      <c r="HO122" s="27">
        <f>IF(K$11="x",0,Satokasvi!$H$6*(1+$HE122)*(1+_xlfn.XLOOKUP($HF122,$HF$67:$HF$76,HO$67:HO$76)))</f>
        <v>3140.2777777777778</v>
      </c>
      <c r="HP122" s="27">
        <f>IF(L$11="x",0,Satokasvi!$H$6*(1+$HE122)*(1+_xlfn.XLOOKUP($HF122,$HF$67:$HF$76,HP$67:HP$76)))</f>
        <v>3121.9135802469136</v>
      </c>
      <c r="HQ122" s="27">
        <f>IF(M$11="x",0,Satokasvi!$H$6*(1+$HE122)*(1+_xlfn.XLOOKUP($HF122,$HF$67:$HF$76,HQ$67:HQ$76)))</f>
        <v>3121.9135802469136</v>
      </c>
      <c r="HR122" s="27">
        <f>IF(N$11="x",0,Satokasvi!$H$6*(1+$HE122)*(1+_xlfn.XLOOKUP($HF122,$HF$67:$HF$76,HR$67:HR$76)))</f>
        <v>3121.9135802469136</v>
      </c>
      <c r="HS122" s="27">
        <f>IF(O$11="x",0,Satokasvi!$H$6*(1+$HE122)*(1+_xlfn.XLOOKUP($HF122,$HF$67:$HF$76,HS$67:HS$76)))</f>
        <v>3121.9135802469136</v>
      </c>
      <c r="HT122" s="27">
        <f>IF(P$11="x",0,Satokasvi!$H$6*(1+$HE122)*(1+_xlfn.XLOOKUP($HF122,$HF$67:$HF$76,HT$67:HT$76)))</f>
        <v>3121.9135802469136</v>
      </c>
      <c r="HU122" s="27">
        <f>IF(Q$11="x",0,Satokasvi!$H$6*(1+$HE122)*(1+_xlfn.XLOOKUP($HF122,$HF$67:$HF$76,HU$67:HU$76)))</f>
        <v>3121.9135802469136</v>
      </c>
      <c r="HV122" s="27">
        <f>IF(R$11="x",0,Satokasvi!$H$6*(1+$HE122)*(1+_xlfn.XLOOKUP($HF122,$HF$67:$HF$76,HV$67:HV$76)))</f>
        <v>3121.9135802469136</v>
      </c>
      <c r="HW122" s="27">
        <f>IF(S$11="x",0,Satokasvi!$H$6*(1+$HE122)*(1+_xlfn.XLOOKUP($HF122,$HF$67:$HF$76,HW$67:HW$76)))</f>
        <v>3121.9135802469136</v>
      </c>
      <c r="HX122" s="27">
        <f>IF(T$11="x",0,Satokasvi!$H$6*(1+$HE122)*(1+_xlfn.XLOOKUP($HF122,$HF$67:$HF$76,HX$67:HX$76)))</f>
        <v>3121.9135802469136</v>
      </c>
      <c r="HY122" s="27">
        <f>IF(U$11="x",0,Satokasvi!$H$6*(1+$HE122)*(1+_xlfn.XLOOKUP($HF122,$HF$67:$HF$76,HY$67:HY$76)))</f>
        <v>3121.9135802469136</v>
      </c>
      <c r="HZ122" s="27">
        <f>IF(V$11="x",0,Satokasvi!$H$6*(1+$HE122)*(1+_xlfn.XLOOKUP($HF122,$HF$67:$HF$76,HZ$67:HZ$76)))</f>
        <v>3121.9135802469136</v>
      </c>
      <c r="IA122" s="27">
        <f>IF(W$11="x",0,Satokasvi!$H$6*(1+$HE122)*(1+_xlfn.XLOOKUP($HF122,$HF$67:$HF$76,IA$67:IA$76)))</f>
        <v>3121.9135802469136</v>
      </c>
      <c r="IB122" s="27">
        <f>IF(X$11="x",0,Satokasvi!$H$6*(1+$HE122)*(1+_xlfn.XLOOKUP($HF122,$HF$67:$HF$76,IB$67:IB$76)))</f>
        <v>3121.9135802469136</v>
      </c>
      <c r="IC122" s="27">
        <f>IF(Y$11="x",0,Satokasvi!$H$6*(1+$HE122)*(1+_xlfn.XLOOKUP($HF122,$HF$67:$HF$76,IC$67:IC$76)))</f>
        <v>3121.9135802469136</v>
      </c>
      <c r="ID122" s="27">
        <f>IF(Z$11="x",0,Satokasvi!$H$6*(1+$HE122)*(1+_xlfn.XLOOKUP($HF122,$HF$67:$HF$76,ID$67:ID$76)))</f>
        <v>3121.9135802469136</v>
      </c>
      <c r="IE122" s="27">
        <f>IF(AA$11="x",0,Satokasvi!$H$6*(1+$HE122)*(1+_xlfn.XLOOKUP($HF122,$HF$67:$HF$76,IE$67:IE$76)))</f>
        <v>3121.9135802469136</v>
      </c>
    </row>
    <row r="123" spans="2:239">
      <c r="B123" s="11">
        <f t="shared" ca="1" si="89"/>
        <v>0.3617206388636357</v>
      </c>
      <c r="C123" s="11">
        <f t="shared" ca="1" si="89"/>
        <v>0.44455424872485405</v>
      </c>
      <c r="D123" s="11">
        <f t="shared" ca="1" si="89"/>
        <v>0.52909914548237258</v>
      </c>
      <c r="E123" s="11">
        <f t="shared" ca="1" si="89"/>
        <v>0.72915808091653356</v>
      </c>
      <c r="F123" s="11">
        <f t="shared" ca="1" si="89"/>
        <v>0.3978864171260611</v>
      </c>
      <c r="G123" s="11">
        <f t="shared" ca="1" si="89"/>
        <v>0.31961156376904576</v>
      </c>
      <c r="H123" s="11">
        <f t="shared" ca="1" si="89"/>
        <v>0.92804169677764103</v>
      </c>
      <c r="I123" s="11">
        <f t="shared" ca="1" si="89"/>
        <v>0.52387646403472965</v>
      </c>
      <c r="J123" s="11">
        <f t="shared" ca="1" si="89"/>
        <v>0.42282610846176605</v>
      </c>
      <c r="K123" s="11">
        <f t="shared" ca="1" si="89"/>
        <v>0.76116220496777998</v>
      </c>
      <c r="L123" s="11">
        <f t="shared" ca="1" si="89"/>
        <v>0.26216082573181154</v>
      </c>
      <c r="M123" s="11">
        <f t="shared" ca="1" si="89"/>
        <v>0.59583679262829548</v>
      </c>
      <c r="N123" s="11">
        <f t="shared" ca="1" si="89"/>
        <v>0.36970060840535579</v>
      </c>
      <c r="O123" s="11">
        <f t="shared" ca="1" si="89"/>
        <v>0.90591687927699482</v>
      </c>
      <c r="P123" s="11">
        <f t="shared" ca="1" si="89"/>
        <v>0.2784855691845769</v>
      </c>
      <c r="Q123" s="11">
        <f t="shared" ca="1" si="89"/>
        <v>0.31420387104866676</v>
      </c>
      <c r="R123" s="11">
        <f t="shared" ca="1" si="88"/>
        <v>5.4548216407134587E-2</v>
      </c>
      <c r="S123" s="11">
        <f t="shared" ca="1" si="88"/>
        <v>0.12216484681333717</v>
      </c>
      <c r="T123" s="11">
        <f t="shared" ca="1" si="87"/>
        <v>0.78806232255434316</v>
      </c>
      <c r="U123" s="11">
        <f t="shared" ca="1" si="87"/>
        <v>0.54433044124288221</v>
      </c>
      <c r="V123" s="11">
        <f t="shared" ca="1" si="87"/>
        <v>0.30181608339339372</v>
      </c>
      <c r="W123" s="11">
        <f t="shared" ca="1" si="87"/>
        <v>0.42137094638141959</v>
      </c>
      <c r="X123" s="11">
        <f t="shared" ca="1" si="87"/>
        <v>3.6929394211356992E-2</v>
      </c>
      <c r="Y123" s="11">
        <f t="shared" ca="1" si="87"/>
        <v>0.7277504846259778</v>
      </c>
      <c r="Z123" s="11">
        <f t="shared" ca="1" si="87"/>
        <v>0.98594327668540049</v>
      </c>
      <c r="AB123" s="5">
        <f ca="1">_xlfn.NORM.INV(B123,Satokasvi!$H$8,Satokasvi!$I$8)*_xlfn.BINOM.INV(1,(1-Satokasvi!$H$15),B123)</f>
        <v>3411.5341568697063</v>
      </c>
      <c r="AC123" s="5">
        <f ca="1">_xlfn.NORM.INV(C123,Satokasvi!$H$8,Satokasvi!$I$8)*_xlfn.BINOM.INV(1,(1-Satokasvi!$H$15),C123)</f>
        <v>3465.1419083939986</v>
      </c>
      <c r="AD123" s="5">
        <f ca="1">_xlfn.NORM.INV(D123,Satokasvi!$H$8,Satokasvi!$I$8)*_xlfn.BINOM.INV(1,(1-Satokasvi!$H$15),D123)</f>
        <v>3518.2513849872798</v>
      </c>
      <c r="AE123" s="5">
        <f ca="1">_xlfn.NORM.INV(E123,Satokasvi!$H$8,Satokasvi!$I$8)*_xlfn.BINOM.INV(1,(1-Satokasvi!$H$15),E123)</f>
        <v>3652.5671709304397</v>
      </c>
      <c r="AF123" s="5">
        <f ca="1">_xlfn.NORM.INV(F123,Satokasvi!$H$8,Satokasvi!$I$8)*_xlfn.BINOM.INV(1,(1-Satokasvi!$H$15),F123)</f>
        <v>3435.2945815446069</v>
      </c>
      <c r="AG123" s="5">
        <f ca="1">_xlfn.NORM.INV(G123,Satokasvi!$H$8,Satokasvi!$I$8)*_xlfn.BINOM.INV(1,(1-Satokasvi!$H$15),G123)</f>
        <v>3382.8036817161878</v>
      </c>
      <c r="AH123" s="5">
        <f ca="1">_xlfn.NORM.INV(H123,Satokasvi!$H$8,Satokasvi!$I$8)*_xlfn.BINOM.INV(1,(1-Satokasvi!$H$15),H123)</f>
        <v>3865.3400596560018</v>
      </c>
      <c r="AI123" s="5">
        <f ca="1">_xlfn.NORM.INV(I123,Satokasvi!$H$8,Satokasvi!$I$8)*_xlfn.BINOM.INV(1,(1-Satokasvi!$H$15),I123)</f>
        <v>3514.9712985865344</v>
      </c>
      <c r="AJ123" s="5">
        <f ca="1">_xlfn.NORM.INV(J123,Satokasvi!$H$8,Satokasvi!$I$8)*_xlfn.BINOM.INV(1,(1-Satokasvi!$H$15),J123)</f>
        <v>3451.3327930829587</v>
      </c>
      <c r="AK123" s="5">
        <f ca="1">_xlfn.NORM.INV(K123,Satokasvi!$H$8,Satokasvi!$I$8)*_xlfn.BINOM.INV(1,(1-Satokasvi!$H$15),K123)</f>
        <v>3677.5115084805457</v>
      </c>
      <c r="AL123" s="5">
        <f ca="1">_xlfn.NORM.INV(L123,Satokasvi!$H$8,Satokasvi!$I$8)*_xlfn.BINOM.INV(1,(1-Satokasvi!$H$15),L123)</f>
        <v>3340.8255287390198</v>
      </c>
      <c r="AM123" s="5">
        <f ca="1">_xlfn.NORM.INV(M123,Satokasvi!$H$8,Satokasvi!$I$8)*_xlfn.BINOM.INV(1,(1-Satokasvi!$H$15),M123)</f>
        <v>3560.6464073724273</v>
      </c>
      <c r="AN123" s="5">
        <f ca="1">_xlfn.NORM.INV(N123,Satokasvi!$H$8,Satokasvi!$I$8)*_xlfn.BINOM.INV(1,(1-Satokasvi!$H$15),N123)</f>
        <v>3416.8384009559745</v>
      </c>
      <c r="AO123" s="5">
        <f ca="1">_xlfn.NORM.INV(O123,Satokasvi!$H$8,Satokasvi!$I$8)*_xlfn.BINOM.INV(1,(1-Satokasvi!$H$15),O123)</f>
        <v>3829.0058108149419</v>
      </c>
      <c r="AP123" s="5">
        <f ca="1">_xlfn.NORM.INV(P123,Satokasvi!$H$8,Satokasvi!$I$8)*_xlfn.BINOM.INV(1,(1-Satokasvi!$H$15),P123)</f>
        <v>3353.1634201335155</v>
      </c>
      <c r="AQ123" s="5">
        <f ca="1">_xlfn.NORM.INV(Q123,Satokasvi!$H$8,Satokasvi!$I$8)*_xlfn.BINOM.INV(1,(1-Satokasvi!$H$15),Q123)</f>
        <v>3379.007704999754</v>
      </c>
      <c r="AR123" s="5">
        <f ca="1">_xlfn.NORM.INV(R123,Satokasvi!$H$8,Satokasvi!$I$8)*_xlfn.BINOM.INV(1,(1-Satokasvi!$H$15),R123)</f>
        <v>3099.4330838123478</v>
      </c>
      <c r="AS123" s="5">
        <f ca="1">_xlfn.NORM.INV(S123,Satokasvi!$H$8,Satokasvi!$I$8)*_xlfn.BINOM.INV(1,(1-Satokasvi!$H$15),S123)</f>
        <v>3208.9418076406832</v>
      </c>
      <c r="AT123" s="5">
        <f ca="1">_xlfn.NORM.INV(T123,Satokasvi!$H$8,Satokasvi!$I$8)*_xlfn.BINOM.INV(1,(1-Satokasvi!$H$15),T123)</f>
        <v>3699.9290024886946</v>
      </c>
      <c r="AU123" s="5">
        <f ca="1">_xlfn.NORM.INV(U123,Satokasvi!$H$8,Satokasvi!$I$8)*_xlfn.BINOM.INV(1,(1-Satokasvi!$H$15),U123)</f>
        <v>3527.8374022986782</v>
      </c>
      <c r="AV123" s="5">
        <f ca="1">_xlfn.NORM.INV(V123,Satokasvi!$H$8,Satokasvi!$I$8)*_xlfn.BINOM.INV(1,(1-Satokasvi!$H$15),V123)</f>
        <v>3370.2039036593883</v>
      </c>
      <c r="AW123" s="5">
        <f ca="1">_xlfn.NORM.INV(W123,Satokasvi!$H$8,Satokasvi!$I$8)*_xlfn.BINOM.INV(1,(1-Satokasvi!$H$15),W123)</f>
        <v>3450.4031237611912</v>
      </c>
      <c r="AX123" s="5">
        <f ca="1">_xlfn.NORM.INV(X123,Satokasvi!$H$8,Satokasvi!$I$8)*_xlfn.BINOM.INV(1,(1-Satokasvi!$H$15),X123)</f>
        <v>0</v>
      </c>
      <c r="AY123" s="5">
        <f ca="1">_xlfn.NORM.INV(Y123,Satokasvi!$H$8,Satokasvi!$I$8)*_xlfn.BINOM.INV(1,(1-Satokasvi!$H$15),Y123)</f>
        <v>3651.5059192683957</v>
      </c>
      <c r="AZ123" s="5">
        <f ca="1">_xlfn.NORM.INV(Z123,Satokasvi!$H$8,Satokasvi!$I$8)*_xlfn.BINOM.INV(1,(1-Satokasvi!$H$15),Z123)</f>
        <v>4048.9249181339674</v>
      </c>
      <c r="BB123" s="5">
        <f ca="1">IF(C$11="x",0,_xlfn.NORM.INV(B123,Satokasvi!$H$8,Satokasvi!$I$8)*IF(C$8="x",(1+Toimenpiteet!$C$7),1)*IF(C$9="x",(1+Toimenpiteet!$C$34),1)*(1+C$30)*_xlfn.BINOM.INV(1,(1-(Satokasvi!$H$15*(1+C$41))),B123))</f>
        <v>2473.498725096812</v>
      </c>
      <c r="BC123" s="5">
        <f ca="1">IF(D$11="x",0,_xlfn.NORM.INV(C123,Satokasvi!$H$8,Satokasvi!$I$8)*IF(D$8="x",(1+Toimenpiteet!$C$7),1)*IF(D$9="x",(1+Toimenpiteet!$C$34),1)*(1+D$30)*_xlfn.BINOM.INV(1,(1-(Satokasvi!$H$15*(1+D$41))),C123))</f>
        <v>2529.8308044802907</v>
      </c>
      <c r="BD123" s="5">
        <f ca="1">IF(E$11="x",0,_xlfn.NORM.INV(D123,Satokasvi!$H$8,Satokasvi!$I$8)*IF(E$8="x",(1+Toimenpiteet!$C$7),1)*IF(E$9="x",(1+Toimenpiteet!$C$34),1)*(1+E$30)*_xlfn.BINOM.INV(1,(1-(Satokasvi!$H$15*(1+E$41))),D123))</f>
        <v>2586.3369581318489</v>
      </c>
      <c r="BE123" s="5">
        <f ca="1">IF(F$11="x",0,_xlfn.NORM.INV(E123,Satokasvi!$H$8,Satokasvi!$I$8)*IF(F$8="x",(1+Toimenpiteet!$C$7),1)*IF(F$9="x",(1+Toimenpiteet!$C$34),1)*(1+F$30)*_xlfn.BINOM.INV(1,(1-(Satokasvi!$H$15*(1+F$41))),E123))</f>
        <v>2703.4841172358747</v>
      </c>
      <c r="BF123" s="5">
        <f ca="1">IF(G$11="x",0,_xlfn.NORM.INV(F123,Satokasvi!$H$8,Satokasvi!$I$8)*IF(G$8="x",(1+Toimenpiteet!$C$7),1)*IF(G$9="x",(1+Toimenpiteet!$C$34),1)*(1+G$30)*_xlfn.BINOM.INV(1,(1-(Satokasvi!$H$15*(1+G$41))),F123))</f>
        <v>2559.981522167041</v>
      </c>
      <c r="BG123" s="5">
        <f ca="1">IF(H$11="x",0,_xlfn.NORM.INV(G123,Satokasvi!$H$8,Satokasvi!$I$8)*IF(H$8="x",(1+Toimenpiteet!$C$7),1)*IF(H$9="x",(1+Toimenpiteet!$C$34),1)*(1+H$30)*_xlfn.BINOM.INV(1,(1-(Satokasvi!$H$15*(1+H$41))),G123))</f>
        <v>2520.865303614903</v>
      </c>
      <c r="BH123" s="5">
        <f ca="1">IF(I$11="x",0,_xlfn.NORM.INV(H123,Satokasvi!$H$8,Satokasvi!$I$8)*IF(I$8="x",(1+Toimenpiteet!$C$7),1)*IF(I$9="x",(1+Toimenpiteet!$C$34),1)*(1+I$30)*_xlfn.BINOM.INV(1,(1-(Satokasvi!$H$15*(1+I$41))),H123))</f>
        <v>2880.4514124556526</v>
      </c>
      <c r="BI123" s="5">
        <f ca="1">IF(J$11="x",0,_xlfn.NORM.INV(I123,Satokasvi!$H$8,Satokasvi!$I$8)*IF(J$8="x",(1+Toimenpiteet!$C$7),1)*IF(J$9="x",(1+Toimenpiteet!$C$34),1)*(1+J$30)*_xlfn.BINOM.INV(1,(1-(Satokasvi!$H$15*(1+J$41))),I123))</f>
        <v>2619.3566117066857</v>
      </c>
      <c r="BJ123" s="5">
        <f ca="1">IF(K$11="x",0,_xlfn.NORM.INV(J123,Satokasvi!$H$8,Satokasvi!$I$8)*IF(K$8="x",(1+Toimenpiteet!$C$7),1)*IF(K$9="x",(1+Toimenpiteet!$C$34),1)*(1+K$30)*_xlfn.BINOM.INV(1,(1-(Satokasvi!$H$15*(1+K$41))),J123))</f>
        <v>2571.9331974054207</v>
      </c>
      <c r="BK123" s="5">
        <f ca="1">IF(L$11="x",0,_xlfn.NORM.INV(K123,Satokasvi!$H$8,Satokasvi!$I$8)*IF(L$8="x",(1+Toimenpiteet!$C$7),1)*IF(L$9="x",(1+Toimenpiteet!$C$34),1)*(1+L$30)*_xlfn.BINOM.INV(1,(1-(Satokasvi!$H$15*(1+L$41))),K123))</f>
        <v>2740.4815761197024</v>
      </c>
      <c r="BL123" s="5">
        <f ca="1">IF(M$11="x",0,_xlfn.NORM.INV(L123,Satokasvi!$H$8,Satokasvi!$I$8)*IF(M$8="x",(1+Toimenpiteet!$C$7),1)*IF(M$9="x",(1+Toimenpiteet!$C$34),1)*(1+M$30)*_xlfn.BINOM.INV(1,(1-(Satokasvi!$H$15*(1+M$41))),L123))</f>
        <v>2489.5831840163173</v>
      </c>
      <c r="BM123" s="5">
        <f ca="1">IF(N$11="x",0,_xlfn.NORM.INV(M123,Satokasvi!$H$8,Satokasvi!$I$8)*IF(N$8="x",(1+Toimenpiteet!$C$7),1)*IF(N$9="x",(1+Toimenpiteet!$C$34),1)*(1+N$30)*_xlfn.BINOM.INV(1,(1-(Satokasvi!$H$15*(1+N$41))),M123))</f>
        <v>2653.393702773933</v>
      </c>
      <c r="BN123" s="5">
        <f ca="1">IF(O$11="x",0,_xlfn.NORM.INV(N123,Satokasvi!$H$8,Satokasvi!$I$8)*IF(O$8="x",(1+Toimenpiteet!$C$7),1)*IF(O$9="x",(1+Toimenpiteet!$C$34),1)*(1+O$30)*_xlfn.BINOM.INV(1,(1-(Satokasvi!$H$15*(1+O$41))),N123))</f>
        <v>2546.2279763923921</v>
      </c>
      <c r="BO123" s="5">
        <f ca="1">IF(P$11="x",0,_xlfn.NORM.INV(O123,Satokasvi!$H$8,Satokasvi!$I$8)*IF(P$8="x",(1+Toimenpiteet!$C$7),1)*IF(P$9="x",(1+Toimenpiteet!$C$34),1)*(1+P$30)*_xlfn.BINOM.INV(1,(1-(Satokasvi!$H$15*(1+P$41))),O123))</f>
        <v>2853.375130219295</v>
      </c>
      <c r="BP123" s="5">
        <f ca="1">IF(Q$11="x",0,_xlfn.NORM.INV(P123,Satokasvi!$H$8,Satokasvi!$I$8)*IF(Q$8="x",(1+Toimenpiteet!$C$7),1)*IF(Q$9="x",(1+Toimenpiteet!$C$34),1)*(1+Q$30)*_xlfn.BINOM.INV(1,(1-(Satokasvi!$H$15*(1+Q$41))),P123))</f>
        <v>2498.7773806834962</v>
      </c>
      <c r="BQ123" s="5">
        <f ca="1">IF(R$11="x",0,_xlfn.NORM.INV(Q123,Satokasvi!$H$8,Satokasvi!$I$8)*IF(R$8="x",(1+Toimenpiteet!$C$7),1)*IF(R$9="x",(1+Toimenpiteet!$C$34),1)*(1+R$30)*_xlfn.BINOM.INV(1,(1-(Satokasvi!$H$15*(1+R$41))),Q123))</f>
        <v>2518.0365417658168</v>
      </c>
      <c r="BR123" s="5">
        <f ca="1">IF(S$11="x",0,_xlfn.NORM.INV(R123,Satokasvi!$H$8,Satokasvi!$I$8)*IF(S$8="x",(1+Toimenpiteet!$C$7),1)*IF(S$9="x",(1+Toimenpiteet!$C$34),1)*(1+S$30)*_xlfn.BINOM.INV(1,(1-(Satokasvi!$H$15*(1+S$41))),R123))</f>
        <v>2309.697534056962</v>
      </c>
      <c r="BS123" s="5">
        <f ca="1">IF(T$11="x",0,_xlfn.NORM.INV(S123,Satokasvi!$H$8,Satokasvi!$I$8)*IF(T$8="x",(1+Toimenpiteet!$C$7),1)*IF(T$9="x",(1+Toimenpiteet!$C$34),1)*(1+T$30)*_xlfn.BINOM.INV(1,(1-(Satokasvi!$H$15*(1+T$41))),S123))</f>
        <v>2391.3034350538369</v>
      </c>
      <c r="BT123" s="5">
        <f ca="1">IF(U$11="x",0,_xlfn.NORM.INV(T123,Satokasvi!$H$8,Satokasvi!$I$8)*IF(U$8="x",(1+Toimenpiteet!$C$7),1)*IF(U$9="x",(1+Toimenpiteet!$C$34),1)*(1+U$30)*_xlfn.BINOM.INV(1,(1-(Satokasvi!$H$15*(1+U$41))),T123))</f>
        <v>2757.1870926545753</v>
      </c>
      <c r="BU123" s="5">
        <f ca="1">IF(V$11="x",0,_xlfn.NORM.INV(U123,Satokasvi!$H$8,Satokasvi!$I$8)*IF(V$8="x",(1+Toimenpiteet!$C$7),1)*IF(V$9="x",(1+Toimenpiteet!$C$34),1)*(1+V$30)*_xlfn.BINOM.INV(1,(1-(Satokasvi!$H$15*(1+V$41))),U123))</f>
        <v>2628.9444321929745</v>
      </c>
      <c r="BV123" s="5">
        <f ca="1">IF(W$11="x",0,_xlfn.NORM.INV(V123,Satokasvi!$H$8,Satokasvi!$I$8)*IF(W$8="x",(1+Toimenpiteet!$C$7),1)*IF(W$9="x",(1+Toimenpiteet!$C$34),1)*(1+W$30)*_xlfn.BINOM.INV(1,(1-(Satokasvi!$H$15*(1+W$41))),V123))</f>
        <v>2511.4759490069764</v>
      </c>
      <c r="BW123" s="5">
        <f ca="1">IF(X$11="x",0,_xlfn.NORM.INV(W123,Satokasvi!$H$8,Satokasvi!$I$8)*IF(X$8="x",(1+Toimenpiteet!$C$7),1)*IF(X$9="x",(1+Toimenpiteet!$C$34),1)*(1+X$30)*_xlfn.BINOM.INV(1,(1-(Satokasvi!$H$15*(1+X$41))),W123))</f>
        <v>2571.2404078268396</v>
      </c>
      <c r="BX123" s="5">
        <f ca="1">IF(Y$11="x",0,_xlfn.NORM.INV(X123,Satokasvi!$H$8,Satokasvi!$I$8)*IF(Y$8="x",(1+Toimenpiteet!$C$7),1)*IF(Y$9="x",(1+Toimenpiteet!$C$34),1)*(1+Y$30)*_xlfn.BINOM.INV(1,(1-(Satokasvi!$H$15*(1+Y$41))),X123))</f>
        <v>0</v>
      </c>
      <c r="BY123" s="5">
        <f ca="1">IF(Z$11="x",0,_xlfn.NORM.INV(Y123,Satokasvi!$H$8,Satokasvi!$I$8)*IF(Z$8="x",(1+Toimenpiteet!$C$7),1)*IF(Z$9="x",(1+Toimenpiteet!$C$34),1)*(1+Z$30)*_xlfn.BINOM.INV(1,(1-(Satokasvi!$H$15*(1+Z$41))),Y123))</f>
        <v>2721.1022110388085</v>
      </c>
      <c r="BZ123" s="5">
        <f ca="1">IF(AA$11="x",0,_xlfn.NORM.INV(Z123,Satokasvi!$H$8,Satokasvi!$I$8)*IF(AA$8="x",(1+Toimenpiteet!$C$7),1)*IF(AA$9="x",(1+Toimenpiteet!$C$34),1)*(1+AA$30)*_xlfn.BINOM.INV(1,(1-(Satokasvi!$H$15*(1+AA$41))),Z123))</f>
        <v>3017.2588489934324</v>
      </c>
      <c r="CB123" s="27">
        <f ca="1">_xlfn.NORM.INV(RAND(),Satokasvi!$H$13,Satokasvi!$I$13)</f>
        <v>222.02096800490247</v>
      </c>
      <c r="CC123" s="27">
        <f ca="1">_xlfn.NORM.INV(RAND(),Satokasvi!$H$13,Satokasvi!$I$13)</f>
        <v>218.12700330072809</v>
      </c>
      <c r="CD123" s="27">
        <f ca="1">_xlfn.NORM.INV(RAND(),Satokasvi!$H$13,Satokasvi!$I$13)</f>
        <v>181.72083942969937</v>
      </c>
      <c r="CE123" s="27">
        <f ca="1">_xlfn.NORM.INV(RAND(),Satokasvi!$H$13,Satokasvi!$I$13)</f>
        <v>120.45899390431143</v>
      </c>
      <c r="CF123" s="27">
        <f ca="1">_xlfn.NORM.INV(RAND(),Satokasvi!$H$13,Satokasvi!$I$13)</f>
        <v>243.0274110749439</v>
      </c>
      <c r="CG123" s="27">
        <f ca="1">_xlfn.NORM.INV(RAND(),Satokasvi!$H$13,Satokasvi!$I$13)</f>
        <v>247.01109801935169</v>
      </c>
      <c r="CH123" s="27">
        <f ca="1">_xlfn.NORM.INV(RAND(),Satokasvi!$H$13,Satokasvi!$I$13)</f>
        <v>245.10655898719023</v>
      </c>
      <c r="CI123" s="27">
        <f ca="1">_xlfn.NORM.INV(RAND(),Satokasvi!$H$13,Satokasvi!$I$13)</f>
        <v>228.15926854541686</v>
      </c>
      <c r="CJ123" s="27">
        <f ca="1">_xlfn.NORM.INV(RAND(),Satokasvi!$H$13,Satokasvi!$I$13)</f>
        <v>136.19153529190444</v>
      </c>
      <c r="CK123" s="27">
        <f ca="1">_xlfn.NORM.INV(RAND(),Satokasvi!$H$13,Satokasvi!$I$13)</f>
        <v>265.88642871896786</v>
      </c>
      <c r="CL123" s="27">
        <f ca="1">_xlfn.NORM.INV(RAND(),Satokasvi!$H$13,Satokasvi!$I$13)</f>
        <v>256.42938691566604</v>
      </c>
      <c r="CM123" s="27">
        <f ca="1">_xlfn.NORM.INV(RAND(),Satokasvi!$H$13,Satokasvi!$I$13)</f>
        <v>130.88592229415508</v>
      </c>
      <c r="CN123" s="27">
        <f ca="1">_xlfn.NORM.INV(RAND(),Satokasvi!$H$13,Satokasvi!$I$13)</f>
        <v>193.54418189235292</v>
      </c>
      <c r="CO123" s="27">
        <f ca="1">_xlfn.NORM.INV(RAND(),Satokasvi!$H$13,Satokasvi!$I$13)</f>
        <v>183.25822799358849</v>
      </c>
      <c r="CP123" s="27">
        <f ca="1">_xlfn.NORM.INV(RAND(),Satokasvi!$H$13,Satokasvi!$I$13)</f>
        <v>98.805990434060391</v>
      </c>
      <c r="CQ123" s="27">
        <f ca="1">_xlfn.NORM.INV(RAND(),Satokasvi!$H$13,Satokasvi!$I$13)</f>
        <v>237.79222240135164</v>
      </c>
      <c r="CR123" s="27">
        <f ca="1">_xlfn.NORM.INV(RAND(),Satokasvi!$H$13,Satokasvi!$I$13)</f>
        <v>204.45574229553762</v>
      </c>
      <c r="CS123" s="27">
        <f ca="1">_xlfn.NORM.INV(RAND(),Satokasvi!$H$13,Satokasvi!$I$13)</f>
        <v>263.21501459187493</v>
      </c>
      <c r="CT123" s="27">
        <f ca="1">_xlfn.NORM.INV(RAND(),Satokasvi!$H$13,Satokasvi!$I$13)</f>
        <v>155.62973133359137</v>
      </c>
      <c r="CU123" s="27">
        <f ca="1">_xlfn.NORM.INV(RAND(),Satokasvi!$H$13,Satokasvi!$I$13)</f>
        <v>165.11686818345675</v>
      </c>
      <c r="CV123" s="27">
        <f ca="1">_xlfn.NORM.INV(RAND(),Satokasvi!$H$13,Satokasvi!$I$13)</f>
        <v>132.90849743133253</v>
      </c>
      <c r="CW123" s="27">
        <f ca="1">_xlfn.NORM.INV(RAND(),Satokasvi!$H$13,Satokasvi!$I$13)</f>
        <v>248.66933100858182</v>
      </c>
      <c r="CX123" s="27">
        <f ca="1">_xlfn.NORM.INV(RAND(),Satokasvi!$H$13,Satokasvi!$I$13)</f>
        <v>181.99321157817667</v>
      </c>
      <c r="CY123" s="27">
        <f ca="1">_xlfn.NORM.INV(RAND(),Satokasvi!$H$13,Satokasvi!$I$13)</f>
        <v>241.92278690611906</v>
      </c>
      <c r="CZ123" s="27">
        <f ca="1">_xlfn.NORM.INV(RAND(),Satokasvi!$H$13,Satokasvi!$I$13)</f>
        <v>240.06229832273289</v>
      </c>
      <c r="DB123" s="29">
        <f ca="1">(AB123*(CB123/1000)+(Satokasvi!$E$28-Satokasvi!$E$7))/(1+$C$13)^DB$61</f>
        <v>384.88554940776794</v>
      </c>
      <c r="DC123" s="29">
        <f ca="1">(AC123*(CC123/1000)+(Satokasvi!$E$28-Satokasvi!$E$7))/(1+$C$13)^DC$61</f>
        <v>372.17553067183428</v>
      </c>
      <c r="DD123" s="29">
        <f ca="1">(AD123*(CD123/1000)+(Satokasvi!$E$28-Satokasvi!$E$7))/(1+$C$13)^DD$61</f>
        <v>254.72015883618764</v>
      </c>
      <c r="DE123" s="29">
        <f ca="1">(AE123*(CE123/1000)+(Satokasvi!$E$28-Satokasvi!$E$7))/(1+$C$13)^DE$61</f>
        <v>70.176764389963211</v>
      </c>
      <c r="DF123" s="29">
        <f ca="1">(AF123*(CF123/1000)+(Satokasvi!$E$28-Satokasvi!$E$7))/(1+$C$13)^DF$61</f>
        <v>408.765070260632</v>
      </c>
      <c r="DG123" s="29">
        <f ca="1">(AG123*(CG123/1000)+(Satokasvi!$E$28-Satokasvi!$E$7))/(1+$C$13)^DG$61</f>
        <v>397.46169676505014</v>
      </c>
      <c r="DH123" s="29">
        <f ca="1">(AH123*(CH123/1000)+(Satokasvi!$E$28-Satokasvi!$E$7))/(1+$C$13)^DH$61</f>
        <v>476.81328778788185</v>
      </c>
      <c r="DI123" s="29">
        <f ca="1">(AI123*(CI123/1000)+(Satokasvi!$E$28-Satokasvi!$E$7))/(1+$C$13)^DI$61</f>
        <v>348.10837966791661</v>
      </c>
      <c r="DJ123" s="29">
        <f ca="1">(AJ123*(CJ123/1000)+(Satokasvi!$E$28-Satokasvi!$E$7))/(1+$C$13)^DJ$61</f>
        <v>83.571852368430712</v>
      </c>
      <c r="DK123" s="29">
        <f ca="1">(AK123*(CK123/1000)+(Satokasvi!$E$28-Satokasvi!$E$7))/(1+$C$13)^DK$61</f>
        <v>458.95742550873342</v>
      </c>
      <c r="DL123" s="29">
        <f ca="1">(AL123*(CL123/1000)+(Satokasvi!$E$28-Satokasvi!$E$7))/(1+$C$13)^DL$61</f>
        <v>358.09399886114119</v>
      </c>
      <c r="DM123" s="29">
        <f ca="1">(AM123*(CM123/1000)+(Satokasvi!$E$28-Satokasvi!$E$7))/(1+$C$13)^DM$61</f>
        <v>73.671882825077304</v>
      </c>
      <c r="DN123" s="29">
        <f ca="1">(AN123*(CN123/1000)+(Satokasvi!$E$28-Satokasvi!$E$7))/(1+$C$13)^DN$61</f>
        <v>204.49594736614426</v>
      </c>
      <c r="DO123" s="29">
        <f ca="1">(AO123*(CO123/1000)+(Satokasvi!$E$28-Satokasvi!$E$7))/(1+$C$13)^DO$61</f>
        <v>225.24073399991835</v>
      </c>
      <c r="DP123" s="29">
        <f ca="1">(AP123*(CP123/1000)+(Satokasvi!$E$28-Satokasvi!$E$7))/(1+$C$13)^DP$61</f>
        <v>-19.055191315374053</v>
      </c>
      <c r="DQ123" s="29">
        <f ca="1">(AQ123*(CQ123/1000)+(Satokasvi!$E$28-Satokasvi!$E$7))/(1+$C$13)^DQ$61</f>
        <v>275.75246219594783</v>
      </c>
      <c r="DR123" s="29">
        <f ca="1">(AR123*(CR123/1000)+(Satokasvi!$E$28-Satokasvi!$E$7))/(1+$C$13)^DR$61</f>
        <v>164.98610429770443</v>
      </c>
      <c r="DS123" s="29">
        <f ca="1">(AS123*(CS123/1000)+(Satokasvi!$E$28-Satokasvi!$E$7))/(1+$C$13)^DS$61</f>
        <v>284.08850587662909</v>
      </c>
      <c r="DT123" s="29">
        <f ca="1">(AT123*(CT123/1000)+(Satokasvi!$E$28-Satokasvi!$E$7))/(1+$C$13)^DT$61</f>
        <v>122.50824924938701</v>
      </c>
      <c r="DU123" s="29">
        <f ca="1">(AU123*(CU123/1000)+(Satokasvi!$E$28-Satokasvi!$E$7))/(1+$C$13)^DU$61</f>
        <v>122.64220446453467</v>
      </c>
      <c r="DV123" s="29">
        <f ca="1">(AV123*(CV123/1000)+(Satokasvi!$E$28-Satokasvi!$E$7))/(1+$C$13)^DV$61</f>
        <v>46.728479561545242</v>
      </c>
      <c r="DW123" s="29">
        <f ca="1">(AW123*(CW123/1000)+(Satokasvi!$E$28-Satokasvi!$E$7))/(1+$C$13)^DW$61</f>
        <v>259.38549777494177</v>
      </c>
      <c r="DX123" s="29">
        <f ca="1">(AX123*(CX123/1000)+(Satokasvi!$E$28-Satokasvi!$E$7))/(1+$C$13)^DX$61</f>
        <v>-182.91572118311976</v>
      </c>
      <c r="DY123" s="29">
        <f ca="1">(AY123*(CY123/1000)+(Satokasvi!$E$28-Satokasvi!$E$7))/(1+$C$13)^DY$61</f>
        <v>256.97756931379433</v>
      </c>
      <c r="DZ123" s="29">
        <f ca="1">(AZ123*(CZ123/1000)+(Satokasvi!$E$28-Satokasvi!$E$7))/(1+$C$13)^DZ$61</f>
        <v>291.81424301493547</v>
      </c>
      <c r="EB123" s="29">
        <f ca="1">IF(C$11="x",Toimenpiteet!$E$115,BB123*(CB123/1000)+(Satokasvi!$E$28-Satokasvi!$E$7)+IF(C$8="x",Toimenpiteet!$E$29,0)+IF(C$9="x",Toimenpiteet!$E$60,0)+IF(C$10="x",Toimenpiteet!$E$88,0))/(1+$C$13)^EB$61</f>
        <v>311.91124398532662</v>
      </c>
      <c r="EC123" s="29">
        <f ca="1">IF(D$11="x",Toimenpiteet!$E$115,BC123*(CC123/1000)+(Satokasvi!$E$28-Satokasvi!$E$7)+IF(D$8="x",Toimenpiteet!$E$29,0)+IF(D$9="x",Toimenpiteet!$E$60,0)+IF(D$10="x",Toimenpiteet!$E$88,0))/(1+$C$13)^EC$61</f>
        <v>305.3298258451843</v>
      </c>
      <c r="ED123" s="29">
        <f ca="1">IF(E$11="x",Toimenpiteet!$E$115,BD123*(CD123/1000)+(Satokasvi!$E$28-Satokasvi!$E$7)+IF(E$8="x",Toimenpiteet!$E$29,0)+IF(E$9="x",Toimenpiteet!$E$60,0)+IF(E$10="x",Toimenpiteet!$E$88,0))/(1+$C$13)^ED$61</f>
        <v>221.54785511822692</v>
      </c>
      <c r="EE123" s="29">
        <f ca="1">IF(F$11="x",Toimenpiteet!$E$115,BE123*(CE123/1000)+(Satokasvi!$E$28-Satokasvi!$E$7)+IF(F$8="x",Toimenpiteet!$E$29,0)+IF(F$9="x",Toimenpiteet!$E$60,0)+IF(F$10="x",Toimenpiteet!$E$88,0))/(1+$C$13)^EE$61</f>
        <v>86.857584702974478</v>
      </c>
      <c r="EF123" s="29">
        <f ca="1">IF(G$11="x",Toimenpiteet!$E$115,BF123*(CF123/1000)+(Satokasvi!$E$28-Satokasvi!$E$7)+IF(G$8="x",Toimenpiteet!$E$29,0)+IF(G$9="x",Toimenpiteet!$E$60,0)+IF(G$10="x",Toimenpiteet!$E$88,0))/(1+$C$13)^EF$61</f>
        <v>340.0797882675036</v>
      </c>
      <c r="EG123" s="29">
        <f ca="1">IF(H$11="x",Toimenpiteet!$E$115,BG123*(CG123/1000)+(Satokasvi!$E$28-Satokasvi!$E$7)+IF(H$8="x",Toimenpiteet!$E$29,0)+IF(H$9="x",Toimenpiteet!$E$60,0)+IF(H$10="x",Toimenpiteet!$E$88,0))/(1+$C$13)^EG$61</f>
        <v>330.62346410822852</v>
      </c>
      <c r="EH123" s="29">
        <f ca="1">IF(I$11="x",Toimenpiteet!$E$115,BH123*(CH123/1000)+(Satokasvi!$E$28-Satokasvi!$E$7)+IF(I$8="x",Toimenpiteet!$E$29,0)+IF(I$9="x",Toimenpiteet!$E$60,0)+IF(I$10="x",Toimenpiteet!$E$88,0))/(1+$C$13)^EH$61</f>
        <v>388.75330834973659</v>
      </c>
      <c r="EI123" s="29">
        <f ca="1">IF(J$11="x",Toimenpiteet!$E$115,BI123*(CI123/1000)+(Satokasvi!$E$28-Satokasvi!$E$7)+IF(J$8="x",Toimenpiteet!$E$29,0)+IF(J$9="x",Toimenpiteet!$E$60,0)+IF(J$10="x",Toimenpiteet!$E$88,0))/(1+$C$13)^EI$61</f>
        <v>291.86866189766448</v>
      </c>
      <c r="EJ123" s="29">
        <f ca="1">IF(K$11="x",Toimenpiteet!$E$115,BJ123*(CJ123/1000)+(Satokasvi!$E$28-Satokasvi!$E$7)+IF(K$8="x",Toimenpiteet!$E$29,0)+IF(K$9="x",Toimenpiteet!$E$60,0)+IF(K$10="x",Toimenpiteet!$E$88,0))/(1+$C$13)^EJ$61</f>
        <v>93.790654452073937</v>
      </c>
      <c r="EK123" s="29">
        <f ca="1">IF(L$11="x",Toimenpiteet!$E$115,BK123*(CK123/1000)+(Satokasvi!$E$28-Satokasvi!$E$7)+IF(L$8="x",Toimenpiteet!$E$29,0)+IF(L$9="x",Toimenpiteet!$E$60,0)+IF(L$10="x",Toimenpiteet!$E$88,0))/(1+$C$13)^EK$61</f>
        <v>372.61013180669977</v>
      </c>
      <c r="EL123" s="29">
        <f ca="1">IF(M$11="x",Toimenpiteet!$E$115,BL123*(CL123/1000)+(Satokasvi!$E$28-Satokasvi!$E$7)+IF(M$8="x",Toimenpiteet!$E$29,0)+IF(M$9="x",Toimenpiteet!$E$60,0)+IF(M$10="x",Toimenpiteet!$E$88,0))/(1+$C$13)^EL$61</f>
        <v>296.55558806548902</v>
      </c>
      <c r="EM123" s="29">
        <f ca="1">IF(N$11="x",Toimenpiteet!$E$115,BM123*(CM123/1000)+(Satokasvi!$E$28-Satokasvi!$E$7)+IF(N$8="x",Toimenpiteet!$E$29,0)+IF(N$9="x",Toimenpiteet!$E$60,0)+IF(N$10="x",Toimenpiteet!$E$88,0))/(1+$C$13)^EM$61</f>
        <v>83.73906389111815</v>
      </c>
      <c r="EN123" s="29">
        <f ca="1">IF(O$11="x",Toimenpiteet!$E$115,BN123*(CN123/1000)+(Satokasvi!$E$28-Satokasvi!$E$7)+IF(O$8="x",Toimenpiteet!$E$29,0)+IF(O$9="x",Toimenpiteet!$E$60,0)+IF(O$10="x",Toimenpiteet!$E$88,0))/(1+$C$13)^EN$61</f>
        <v>180.3891924140182</v>
      </c>
      <c r="EO123" s="29">
        <f ca="1">IF(P$11="x",Toimenpiteet!$E$115,BO123*(CO123/1000)+(Satokasvi!$E$28-Satokasvi!$E$7)+IF(P$8="x",Toimenpiteet!$E$29,0)+IF(P$9="x",Toimenpiteet!$E$60,0)+IF(P$10="x",Toimenpiteet!$E$88,0))/(1+$C$13)^EO$61</f>
        <v>195.03270802214459</v>
      </c>
      <c r="EP123" s="29">
        <f ca="1">IF(Q$11="x",Toimenpiteet!$E$115,BP123*(CP123/1000)+(Satokasvi!$E$28-Satokasvi!$E$7)+IF(Q$8="x",Toimenpiteet!$E$29,0)+IF(Q$9="x",Toimenpiteet!$E$60,0)+IF(Q$10="x",Toimenpiteet!$E$88,0))/(1+$C$13)^EP$61</f>
        <v>12.191637495283603</v>
      </c>
      <c r="EQ123" s="29">
        <f ca="1">IF(R$11="x",Toimenpiteet!$E$115,BQ123*(CQ123/1000)+(Satokasvi!$E$28-Satokasvi!$E$7)+IF(R$8="x",Toimenpiteet!$E$29,0)+IF(R$9="x",Toimenpiteet!$E$60,0)+IF(R$10="x",Toimenpiteet!$E$88,0))/(1+$C$13)^EQ$61</f>
        <v>231.11361450172166</v>
      </c>
      <c r="ER123" s="29">
        <f ca="1">IF(S$11="x",Toimenpiteet!$E$115,BR123*(CR123/1000)+(Satokasvi!$E$28-Satokasvi!$E$7)+IF(S$8="x",Toimenpiteet!$E$29,0)+IF(S$9="x",Toimenpiteet!$E$60,0)+IF(S$10="x",Toimenpiteet!$E$88,0))/(1+$C$13)^ER$61</f>
        <v>147.82422712973798</v>
      </c>
      <c r="ES123" s="29">
        <f ca="1">IF(T$11="x",Toimenpiteet!$E$115,BS123*(CS123/1000)+(Satokasvi!$E$28-Satokasvi!$E$7)+IF(T$8="x",Toimenpiteet!$E$29,0)+IF(T$9="x",Toimenpiteet!$E$60,0)+IF(T$10="x",Toimenpiteet!$E$88,0))/(1+$C$13)^ES$61</f>
        <v>235.85477613954416</v>
      </c>
      <c r="ET123" s="29">
        <f ca="1">IF(U$11="x",Toimenpiteet!$E$115,BT123*(CT123/1000)+(Satokasvi!$E$28-Satokasvi!$E$7)+IF(U$8="x",Toimenpiteet!$E$29,0)+IF(U$9="x",Toimenpiteet!$E$60,0)+IF(U$10="x",Toimenpiteet!$E$88,0))/(1+$C$13)^ET$61</f>
        <v>114.74171196227449</v>
      </c>
      <c r="EU123" s="29">
        <f ca="1">IF(V$11="x",Toimenpiteet!$E$115,BU123*(CU123/1000)+(Satokasvi!$E$28-Satokasvi!$E$7)+IF(V$8="x",Toimenpiteet!$E$29,0)+IF(V$9="x",Toimenpiteet!$E$60,0)+IF(V$10="x",Toimenpiteet!$E$88,0))/(1+$C$13)^EU$61</f>
        <v>114.15856748700156</v>
      </c>
      <c r="EV123" s="29">
        <f ca="1">IF(W$11="x",Toimenpiteet!$E$115,BV123*(CV123/1000)+(Satokasvi!$E$28-Satokasvi!$E$7)+IF(W$8="x",Toimenpiteet!$E$29,0)+IF(W$9="x",Toimenpiteet!$E$60,0)+IF(W$10="x",Toimenpiteet!$E$88,0))/(1+$C$13)^EV$61</f>
        <v>56.924584056671648</v>
      </c>
      <c r="EW123" s="29">
        <f ca="1">IF(X$11="x",Toimenpiteet!$E$115,BW123*(CW123/1000)+(Satokasvi!$E$28-Satokasvi!$E$7)+IF(X$8="x",Toimenpiteet!$E$29,0)+IF(X$9="x",Toimenpiteet!$E$60,0)+IF(X$10="x",Toimenpiteet!$E$88,0))/(1+$C$13)^EW$61</f>
        <v>214.75283127917609</v>
      </c>
      <c r="EX123" s="29">
        <f ca="1">IF(Y$11="x",Toimenpiteet!$E$115,BX123*(CX123/1000)+(Satokasvi!$E$28-Satokasvi!$E$7)+IF(Y$8="x",Toimenpiteet!$E$29,0)+IF(Y$9="x",Toimenpiteet!$E$60,0)+IF(Y$10="x",Toimenpiteet!$E$88,0))/(1+$C$13)^EX$61</f>
        <v>-115.47504946712741</v>
      </c>
      <c r="EY123" s="29">
        <f ca="1">IF(Z$11="x",Toimenpiteet!$E$115,BY123*(CY123/1000)+(Satokasvi!$E$28-Satokasvi!$E$7)+IF(Z$8="x",Toimenpiteet!$E$29,0)+IF(Z$9="x",Toimenpiteet!$E$60,0)+IF(Z$10="x",Toimenpiteet!$E$88,0))/(1+$C$13)^EY$61</f>
        <v>211.7266224764584</v>
      </c>
      <c r="EZ123" s="29">
        <f ca="1">IF(AA$11="x",Toimenpiteet!$E$115,BZ123*(CZ123/1000)+(Satokasvi!$E$28-Satokasvi!$E$7)+IF(AA$8="x",Toimenpiteet!$E$29,0)+IF(AA$9="x",Toimenpiteet!$E$60,0)+IF(AA$10="x",Toimenpiteet!$E$88,0))/(1+$C$13)^EZ$61</f>
        <v>237.09777760717543</v>
      </c>
      <c r="FA123" s="29"/>
      <c r="FB123" s="29">
        <f t="shared" ca="1" si="48"/>
        <v>384.88554940776794</v>
      </c>
      <c r="FC123" s="29">
        <f t="shared" ca="1" si="49"/>
        <v>757.06108007960222</v>
      </c>
      <c r="FD123" s="29">
        <f t="shared" ca="1" si="50"/>
        <v>1011.7812389157898</v>
      </c>
      <c r="FE123" s="29">
        <f t="shared" ca="1" si="51"/>
        <v>1081.958003305753</v>
      </c>
      <c r="FF123" s="29">
        <f t="shared" ca="1" si="52"/>
        <v>1490.723073566385</v>
      </c>
      <c r="FG123" s="29">
        <f t="shared" ca="1" si="53"/>
        <v>1888.1847703314352</v>
      </c>
      <c r="FH123" s="29">
        <f t="shared" ca="1" si="54"/>
        <v>2364.9980581193172</v>
      </c>
      <c r="FI123" s="29">
        <f t="shared" ca="1" si="55"/>
        <v>2713.106437787234</v>
      </c>
      <c r="FJ123" s="29">
        <f t="shared" ca="1" si="56"/>
        <v>2796.6782901556649</v>
      </c>
      <c r="FK123" s="29">
        <f t="shared" ca="1" si="57"/>
        <v>3255.635715664398</v>
      </c>
      <c r="FL123" s="29">
        <f t="shared" ca="1" si="58"/>
        <v>3613.7297145255393</v>
      </c>
      <c r="FM123" s="29">
        <f t="shared" ca="1" si="59"/>
        <v>3687.4015973506166</v>
      </c>
      <c r="FN123" s="29">
        <f t="shared" ca="1" si="60"/>
        <v>3891.8975447167609</v>
      </c>
      <c r="FO123" s="29">
        <f t="shared" ca="1" si="61"/>
        <v>4117.1382787166795</v>
      </c>
      <c r="FP123" s="29">
        <f t="shared" ca="1" si="62"/>
        <v>4098.0830874013054</v>
      </c>
      <c r="FQ123" s="29">
        <f t="shared" ca="1" si="63"/>
        <v>4373.8355495972537</v>
      </c>
      <c r="FR123" s="29">
        <f t="shared" ca="1" si="64"/>
        <v>4538.8216538949582</v>
      </c>
      <c r="FS123" s="29">
        <f t="shared" ca="1" si="65"/>
        <v>4822.9101597715871</v>
      </c>
      <c r="FT123" s="29">
        <f t="shared" ca="1" si="66"/>
        <v>4945.4184090209737</v>
      </c>
      <c r="FU123" s="29">
        <f t="shared" ca="1" si="67"/>
        <v>5068.0606134855088</v>
      </c>
      <c r="FV123" s="29">
        <f t="shared" ca="1" si="68"/>
        <v>5114.7890930470539</v>
      </c>
      <c r="FW123" s="29">
        <f t="shared" ca="1" si="69"/>
        <v>5374.1745908219955</v>
      </c>
      <c r="FX123" s="29">
        <f t="shared" ca="1" si="70"/>
        <v>5191.2588696388757</v>
      </c>
      <c r="FY123" s="29">
        <f t="shared" ca="1" si="71"/>
        <v>5448.2364389526701</v>
      </c>
      <c r="FZ123" s="29">
        <f t="shared" ca="1" si="72"/>
        <v>5740.0506819676057</v>
      </c>
      <c r="GA123" s="29"/>
      <c r="GB123" s="29">
        <f t="shared" ca="1" si="73"/>
        <v>311.91124398532662</v>
      </c>
      <c r="GC123" s="29">
        <f t="shared" ca="1" si="74"/>
        <v>617.24106983051092</v>
      </c>
      <c r="GD123" s="29">
        <f t="shared" ca="1" si="23"/>
        <v>838.78892494873787</v>
      </c>
      <c r="GE123" s="29">
        <f t="shared" ca="1" si="24"/>
        <v>925.64650965171234</v>
      </c>
      <c r="GF123" s="29">
        <f t="shared" ca="1" si="25"/>
        <v>1265.726297919216</v>
      </c>
      <c r="GG123" s="29">
        <f t="shared" ca="1" si="26"/>
        <v>1596.3497620274445</v>
      </c>
      <c r="GH123" s="29">
        <f t="shared" ca="1" si="27"/>
        <v>1985.1030703771812</v>
      </c>
      <c r="GI123" s="29">
        <f t="shared" ca="1" si="28"/>
        <v>2276.9717322748456</v>
      </c>
      <c r="GJ123" s="29">
        <f t="shared" ca="1" si="29"/>
        <v>2370.7623867269194</v>
      </c>
      <c r="GK123" s="29">
        <f t="shared" ca="1" si="30"/>
        <v>2743.3725185336193</v>
      </c>
      <c r="GL123" s="29">
        <f t="shared" ca="1" si="31"/>
        <v>3039.9281065991081</v>
      </c>
      <c r="GM123" s="29">
        <f t="shared" ca="1" si="32"/>
        <v>3123.6671704902265</v>
      </c>
      <c r="GN123" s="29">
        <f t="shared" ca="1" si="33"/>
        <v>3304.0563629042445</v>
      </c>
      <c r="GO123" s="29">
        <f t="shared" ca="1" si="34"/>
        <v>3499.089070926389</v>
      </c>
      <c r="GP123" s="29">
        <f t="shared" ca="1" si="35"/>
        <v>3511.2807084216724</v>
      </c>
      <c r="GQ123" s="29">
        <f t="shared" ca="1" si="36"/>
        <v>3742.3943229233942</v>
      </c>
      <c r="GR123" s="29">
        <f t="shared" ca="1" si="37"/>
        <v>3890.2185500531323</v>
      </c>
      <c r="GS123" s="29">
        <f t="shared" ca="1" si="38"/>
        <v>4126.0733261926762</v>
      </c>
      <c r="GT123" s="29">
        <f t="shared" ca="1" si="39"/>
        <v>4240.8150381549503</v>
      </c>
      <c r="GU123" s="29">
        <f t="shared" ca="1" si="40"/>
        <v>4354.9736056419515</v>
      </c>
      <c r="GV123" s="29">
        <f t="shared" ca="1" si="41"/>
        <v>4411.8981896986234</v>
      </c>
      <c r="GW123" s="29">
        <f t="shared" ca="1" si="42"/>
        <v>4626.6510209777998</v>
      </c>
      <c r="GX123" s="29">
        <f t="shared" ca="1" si="43"/>
        <v>4511.1759715106728</v>
      </c>
      <c r="GY123" s="29">
        <f t="shared" ca="1" si="44"/>
        <v>4722.9025939871308</v>
      </c>
      <c r="GZ123" s="29">
        <f t="shared" ca="1" si="45"/>
        <v>4960.0003715943058</v>
      </c>
      <c r="HA123" s="29"/>
      <c r="HB123" s="29">
        <f t="shared" ca="1" si="76"/>
        <v>3255.635715664398</v>
      </c>
      <c r="HC123" s="29">
        <f t="shared" ca="1" si="75"/>
        <v>2743.3725185336193</v>
      </c>
      <c r="HD123" s="5"/>
      <c r="HE123" s="29">
        <f t="shared" si="91"/>
        <v>-5.555555555555558E-2</v>
      </c>
      <c r="HF123" s="29">
        <f>$HF$70</f>
        <v>-3.3333333333333326E-2</v>
      </c>
      <c r="HG123" s="14">
        <f>IF(C$11="x",0,Satokasvi!$H$6*(1+$HE123)*(1+_xlfn.XLOOKUP($HF123,$HF$67:$HF$76,HG$67:HG$76)))</f>
        <v>3294.5370370370374</v>
      </c>
      <c r="HH123" s="27">
        <f>IF(D$11="x",0,Satokasvi!$H$6*(1+$HE123)*(1+_xlfn.XLOOKUP($HF123,$HF$67:$HF$76,HH$67:HH$76)))</f>
        <v>3283.5185185185187</v>
      </c>
      <c r="HI123" s="27">
        <f>IF(E$11="x",0,Satokasvi!$H$6*(1+$HE123)*(1+_xlfn.XLOOKUP($HF123,$HF$67:$HF$76,HI$67:HI$76)))</f>
        <v>3272.5</v>
      </c>
      <c r="HJ123" s="27">
        <f>IF(F$11="x",0,Satokasvi!$H$6*(1+$HE123)*(1+_xlfn.XLOOKUP($HF123,$HF$67:$HF$76,HJ$67:HJ$76)))</f>
        <v>3261.4814814814818</v>
      </c>
      <c r="HK123" s="27">
        <f>IF(G$11="x",0,Satokasvi!$H$6*(1+$HE123)*(1+_xlfn.XLOOKUP($HF123,$HF$67:$HF$76,HK$67:HK$76)))</f>
        <v>3250.462962962963</v>
      </c>
      <c r="HL123" s="27">
        <f>IF(H$11="x",0,Satokasvi!$H$6*(1+$HE123)*(1+_xlfn.XLOOKUP($HF123,$HF$67:$HF$76,HL$67:HL$76)))</f>
        <v>3239.4444444444443</v>
      </c>
      <c r="HM123" s="27">
        <f>IF(I$11="x",0,Satokasvi!$H$6*(1+$HE123)*(1+_xlfn.XLOOKUP($HF123,$HF$67:$HF$76,HM$67:HM$76)))</f>
        <v>3228.4259259259261</v>
      </c>
      <c r="HN123" s="27">
        <f>IF(J$11="x",0,Satokasvi!$H$6*(1+$HE123)*(1+_xlfn.XLOOKUP($HF123,$HF$67:$HF$76,HN$67:HN$76)))</f>
        <v>3217.4074074074078</v>
      </c>
      <c r="HO123" s="27">
        <f>IF(K$11="x",0,Satokasvi!$H$6*(1+$HE123)*(1+_xlfn.XLOOKUP($HF123,$HF$67:$HF$76,HO$67:HO$76)))</f>
        <v>3206.3888888888887</v>
      </c>
      <c r="HP123" s="27">
        <f>IF(L$11="x",0,Satokasvi!$H$6*(1+$HE123)*(1+_xlfn.XLOOKUP($HF123,$HF$67:$HF$76,HP$67:HP$76)))</f>
        <v>3195.3703703703704</v>
      </c>
      <c r="HQ123" s="27">
        <f>IF(M$11="x",0,Satokasvi!$H$6*(1+$HE123)*(1+_xlfn.XLOOKUP($HF123,$HF$67:$HF$76,HQ$67:HQ$76)))</f>
        <v>3195.3703703703704</v>
      </c>
      <c r="HR123" s="27">
        <f>IF(N$11="x",0,Satokasvi!$H$6*(1+$HE123)*(1+_xlfn.XLOOKUP($HF123,$HF$67:$HF$76,HR$67:HR$76)))</f>
        <v>3195.3703703703704</v>
      </c>
      <c r="HS123" s="27">
        <f>IF(O$11="x",0,Satokasvi!$H$6*(1+$HE123)*(1+_xlfn.XLOOKUP($HF123,$HF$67:$HF$76,HS$67:HS$76)))</f>
        <v>3195.3703703703704</v>
      </c>
      <c r="HT123" s="27">
        <f>IF(P$11="x",0,Satokasvi!$H$6*(1+$HE123)*(1+_xlfn.XLOOKUP($HF123,$HF$67:$HF$76,HT$67:HT$76)))</f>
        <v>3195.3703703703704</v>
      </c>
      <c r="HU123" s="27">
        <f>IF(Q$11="x",0,Satokasvi!$H$6*(1+$HE123)*(1+_xlfn.XLOOKUP($HF123,$HF$67:$HF$76,HU$67:HU$76)))</f>
        <v>3195.3703703703704</v>
      </c>
      <c r="HV123" s="27">
        <f>IF(R$11="x",0,Satokasvi!$H$6*(1+$HE123)*(1+_xlfn.XLOOKUP($HF123,$HF$67:$HF$76,HV$67:HV$76)))</f>
        <v>3195.3703703703704</v>
      </c>
      <c r="HW123" s="27">
        <f>IF(S$11="x",0,Satokasvi!$H$6*(1+$HE123)*(1+_xlfn.XLOOKUP($HF123,$HF$67:$HF$76,HW$67:HW$76)))</f>
        <v>3195.3703703703704</v>
      </c>
      <c r="HX123" s="27">
        <f>IF(T$11="x",0,Satokasvi!$H$6*(1+$HE123)*(1+_xlfn.XLOOKUP($HF123,$HF$67:$HF$76,HX$67:HX$76)))</f>
        <v>3195.3703703703704</v>
      </c>
      <c r="HY123" s="27">
        <f>IF(U$11="x",0,Satokasvi!$H$6*(1+$HE123)*(1+_xlfn.XLOOKUP($HF123,$HF$67:$HF$76,HY$67:HY$76)))</f>
        <v>3195.3703703703704</v>
      </c>
      <c r="HZ123" s="27">
        <f>IF(V$11="x",0,Satokasvi!$H$6*(1+$HE123)*(1+_xlfn.XLOOKUP($HF123,$HF$67:$HF$76,HZ$67:HZ$76)))</f>
        <v>3195.3703703703704</v>
      </c>
      <c r="IA123" s="27">
        <f>IF(W$11="x",0,Satokasvi!$H$6*(1+$HE123)*(1+_xlfn.XLOOKUP($HF123,$HF$67:$HF$76,IA$67:IA$76)))</f>
        <v>3195.3703703703704</v>
      </c>
      <c r="IB123" s="27">
        <f>IF(X$11="x",0,Satokasvi!$H$6*(1+$HE123)*(1+_xlfn.XLOOKUP($HF123,$HF$67:$HF$76,IB$67:IB$76)))</f>
        <v>3195.3703703703704</v>
      </c>
      <c r="IC123" s="27">
        <f>IF(Y$11="x",0,Satokasvi!$H$6*(1+$HE123)*(1+_xlfn.XLOOKUP($HF123,$HF$67:$HF$76,IC$67:IC$76)))</f>
        <v>3195.3703703703704</v>
      </c>
      <c r="ID123" s="27">
        <f>IF(Z$11="x",0,Satokasvi!$H$6*(1+$HE123)*(1+_xlfn.XLOOKUP($HF123,$HF$67:$HF$76,ID$67:ID$76)))</f>
        <v>3195.3703703703704</v>
      </c>
      <c r="IE123" s="27">
        <f>IF(AA$11="x",0,Satokasvi!$H$6*(1+$HE123)*(1+_xlfn.XLOOKUP($HF123,$HF$67:$HF$76,IE$67:IE$76)))</f>
        <v>3195.3703703703704</v>
      </c>
    </row>
    <row r="124" spans="2:239">
      <c r="B124" s="11">
        <f t="shared" ca="1" si="89"/>
        <v>0.26227503714570599</v>
      </c>
      <c r="C124" s="11">
        <f t="shared" ca="1" si="89"/>
        <v>0.19976966418680975</v>
      </c>
      <c r="D124" s="11">
        <f t="shared" ca="1" si="89"/>
        <v>0.35250438906109649</v>
      </c>
      <c r="E124" s="11">
        <f t="shared" ca="1" si="89"/>
        <v>0.71675687770942087</v>
      </c>
      <c r="F124" s="11">
        <f t="shared" ca="1" si="89"/>
        <v>6.969595785356697E-2</v>
      </c>
      <c r="G124" s="11">
        <f t="shared" ca="1" si="89"/>
        <v>0.83502826255026086</v>
      </c>
      <c r="H124" s="11">
        <f t="shared" ca="1" si="89"/>
        <v>0.20398311211218778</v>
      </c>
      <c r="I124" s="11">
        <f t="shared" ca="1" si="89"/>
        <v>0.68133239271891999</v>
      </c>
      <c r="J124" s="11">
        <f t="shared" ca="1" si="89"/>
        <v>0.11676634405529374</v>
      </c>
      <c r="K124" s="11">
        <f t="shared" ca="1" si="89"/>
        <v>0.21077858333418364</v>
      </c>
      <c r="L124" s="11">
        <f t="shared" ca="1" si="89"/>
        <v>0.41201318775372653</v>
      </c>
      <c r="M124" s="11">
        <f t="shared" ca="1" si="89"/>
        <v>0.23549281278819378</v>
      </c>
      <c r="N124" s="11">
        <f t="shared" ca="1" si="89"/>
        <v>0.75832489520497326</v>
      </c>
      <c r="O124" s="11">
        <f t="shared" ca="1" si="89"/>
        <v>0.11165306259573593</v>
      </c>
      <c r="P124" s="11">
        <f t="shared" ca="1" si="89"/>
        <v>0.71392647796355335</v>
      </c>
      <c r="Q124" s="11">
        <f t="shared" ca="1" si="89"/>
        <v>0.70245697993757139</v>
      </c>
      <c r="R124" s="11">
        <f t="shared" ca="1" si="88"/>
        <v>0.43323441207470026</v>
      </c>
      <c r="S124" s="11">
        <f t="shared" ca="1" si="88"/>
        <v>0.98350472324281046</v>
      </c>
      <c r="T124" s="11">
        <f t="shared" ca="1" si="87"/>
        <v>0.96276544206000714</v>
      </c>
      <c r="U124" s="11">
        <f t="shared" ca="1" si="87"/>
        <v>0.39392569260756405</v>
      </c>
      <c r="V124" s="11">
        <f t="shared" ca="1" si="87"/>
        <v>1.1114860221047795E-2</v>
      </c>
      <c r="W124" s="11">
        <f t="shared" ca="1" si="87"/>
        <v>0.14189435678250317</v>
      </c>
      <c r="X124" s="11">
        <f t="shared" ca="1" si="87"/>
        <v>0.94962356288679961</v>
      </c>
      <c r="Y124" s="11">
        <f t="shared" ca="1" si="87"/>
        <v>0.5381401473775177</v>
      </c>
      <c r="Z124" s="11">
        <f t="shared" ca="1" si="87"/>
        <v>0.79101835937586473</v>
      </c>
      <c r="AB124" s="5">
        <f ca="1">_xlfn.NORM.INV(B124,Satokasvi!$H$8,Satokasvi!$I$8)*_xlfn.BINOM.INV(1,(1-Satokasvi!$H$15),B124)</f>
        <v>3340.9131721051831</v>
      </c>
      <c r="AC124" s="5">
        <f ca="1">_xlfn.NORM.INV(C124,Satokasvi!$H$8,Satokasvi!$I$8)*_xlfn.BINOM.INV(1,(1-Satokasvi!$H$15),C124)</f>
        <v>3289.3889353899744</v>
      </c>
      <c r="AD124" s="5">
        <f ca="1">_xlfn.NORM.INV(D124,Satokasvi!$H$8,Satokasvi!$I$8)*_xlfn.BINOM.INV(1,(1-Satokasvi!$H$15),D124)</f>
        <v>3405.3580300770163</v>
      </c>
      <c r="AE124" s="5">
        <f ca="1">_xlfn.NORM.INV(E124,Satokasvi!$H$8,Satokasvi!$I$8)*_xlfn.BINOM.INV(1,(1-Satokasvi!$H$15),E124)</f>
        <v>3643.3085080195115</v>
      </c>
      <c r="AF124" s="5">
        <f ca="1">_xlfn.NORM.INV(F124,Satokasvi!$H$8,Satokasvi!$I$8)*_xlfn.BINOM.INV(1,(1-Satokasvi!$H$15),F124)</f>
        <v>3130.4851834785427</v>
      </c>
      <c r="AG124" s="5">
        <f ca="1">_xlfn.NORM.INV(G124,Satokasvi!$H$8,Satokasvi!$I$8)*_xlfn.BINOM.INV(1,(1-Satokasvi!$H$15),G124)</f>
        <v>3743.5569345752951</v>
      </c>
      <c r="AH124" s="5">
        <f ca="1">_xlfn.NORM.INV(H124,Satokasvi!$H$8,Satokasvi!$I$8)*_xlfn.BINOM.INV(1,(1-Satokasvi!$H$15),H124)</f>
        <v>3293.1305166226207</v>
      </c>
      <c r="AI124" s="5">
        <f ca="1">_xlfn.NORM.INV(I124,Satokasvi!$H$8,Satokasvi!$I$8)*_xlfn.BINOM.INV(1,(1-Satokasvi!$H$15),I124)</f>
        <v>3617.8569685262701</v>
      </c>
      <c r="AJ124" s="5">
        <f ca="1">_xlfn.NORM.INV(J124,Satokasvi!$H$8,Satokasvi!$I$8)*_xlfn.BINOM.INV(1,(1-Satokasvi!$H$15),J124)</f>
        <v>3202.1729959539616</v>
      </c>
      <c r="AK124" s="5">
        <f ca="1">_xlfn.NORM.INV(K124,Satokasvi!$H$8,Satokasvi!$I$8)*_xlfn.BINOM.INV(1,(1-Satokasvi!$H$15),K124)</f>
        <v>3299.0693360154551</v>
      </c>
      <c r="AL124" s="5">
        <f ca="1">_xlfn.NORM.INV(L124,Satokasvi!$H$8,Satokasvi!$I$8)*_xlfn.BINOM.INV(1,(1-Satokasvi!$H$15),L124)</f>
        <v>3444.4076643705921</v>
      </c>
      <c r="AM124" s="5">
        <f ca="1">_xlfn.NORM.INV(M124,Satokasvi!$H$8,Satokasvi!$I$8)*_xlfn.BINOM.INV(1,(1-Satokasvi!$H$15),M124)</f>
        <v>3319.7809249577913</v>
      </c>
      <c r="AN124" s="5">
        <f ca="1">_xlfn.NORM.INV(N124,Satokasvi!$H$8,Satokasvi!$I$8)*_xlfn.BINOM.INV(1,(1-Satokasvi!$H$15),N124)</f>
        <v>3675.2310946339157</v>
      </c>
      <c r="AO124" s="5">
        <f ca="1">_xlfn.NORM.INV(O124,Satokasvi!$H$8,Satokasvi!$I$8)*_xlfn.BINOM.INV(1,(1-Satokasvi!$H$15),O124)</f>
        <v>3195.5540388904983</v>
      </c>
      <c r="AP124" s="5">
        <f ca="1">_xlfn.NORM.INV(P124,Satokasvi!$H$8,Satokasvi!$I$8)*_xlfn.BINOM.INV(1,(1-Satokasvi!$H$15),P124)</f>
        <v>3641.2230666493997</v>
      </c>
      <c r="AQ124" s="5">
        <f ca="1">_xlfn.NORM.INV(Q124,Satokasvi!$H$8,Satokasvi!$I$8)*_xlfn.BINOM.INV(1,(1-Satokasvi!$H$15),Q124)</f>
        <v>3632.8700566295029</v>
      </c>
      <c r="AR124" s="5">
        <f ca="1">_xlfn.NORM.INV(R124,Satokasvi!$H$8,Satokasvi!$I$8)*_xlfn.BINOM.INV(1,(1-Satokasvi!$H$15),R124)</f>
        <v>3457.9636278878188</v>
      </c>
      <c r="AS124" s="5">
        <f ca="1">_xlfn.NORM.INV(S124,Satokasvi!$H$8,Satokasvi!$I$8)*_xlfn.BINOM.INV(1,(1-Satokasvi!$H$15),S124)</f>
        <v>4033.049558735941</v>
      </c>
      <c r="AT124" s="5">
        <f ca="1">_xlfn.NORM.INV(T124,Satokasvi!$H$8,Satokasvi!$I$8)*_xlfn.BINOM.INV(1,(1-Satokasvi!$H$15),T124)</f>
        <v>3945.9300903124376</v>
      </c>
      <c r="AU124" s="5">
        <f ca="1">_xlfn.NORM.INV(U124,Satokasvi!$H$8,Satokasvi!$I$8)*_xlfn.BINOM.INV(1,(1-Satokasvi!$H$15),U124)</f>
        <v>3432.7245629637578</v>
      </c>
      <c r="AV124" s="5">
        <f ca="1">_xlfn.NORM.INV(V124,Satokasvi!$H$8,Satokasvi!$I$8)*_xlfn.BINOM.INV(1,(1-Satokasvi!$H$15),V124)</f>
        <v>0</v>
      </c>
      <c r="AW124" s="5">
        <f ca="1">_xlfn.NORM.INV(W124,Satokasvi!$H$8,Satokasvi!$I$8)*_xlfn.BINOM.INV(1,(1-Satokasvi!$H$15),W124)</f>
        <v>3232.0382248500455</v>
      </c>
      <c r="AX124" s="5">
        <f ca="1">_xlfn.NORM.INV(X124,Satokasvi!$H$8,Satokasvi!$I$8)*_xlfn.BINOM.INV(1,(1-Satokasvi!$H$15),X124)</f>
        <v>3910.303652227818</v>
      </c>
      <c r="AY124" s="5">
        <f ca="1">_xlfn.NORM.INV(Y124,Satokasvi!$H$8,Satokasvi!$I$8)*_xlfn.BINOM.INV(1,(1-Satokasvi!$H$15),Y124)</f>
        <v>3523.9373186277744</v>
      </c>
      <c r="AZ124" s="5">
        <f ca="1">_xlfn.NORM.INV(Z124,Satokasvi!$H$8,Satokasvi!$I$8)*_xlfn.BINOM.INV(1,(1-Satokasvi!$H$15),Z124)</f>
        <v>3702.4899497087517</v>
      </c>
      <c r="BB124" s="5">
        <f ca="1">IF(C$11="x",0,_xlfn.NORM.INV(B124,Satokasvi!$H$8,Satokasvi!$I$8)*IF(C$8="x",(1+Toimenpiteet!$C$7),1)*IF(C$9="x",(1+Toimenpiteet!$C$34),1)*(1+C$30)*_xlfn.BINOM.INV(1,(1-(Satokasvi!$H$15*(1+C$41))),B124))</f>
        <v>2422.2956863031422</v>
      </c>
      <c r="BC124" s="5">
        <f ca="1">IF(D$11="x",0,_xlfn.NORM.INV(C124,Satokasvi!$H$8,Satokasvi!$I$8)*IF(D$8="x",(1+Toimenpiteet!$C$7),1)*IF(D$9="x",(1+Toimenpiteet!$C$34),1)*(1+D$30)*_xlfn.BINOM.INV(1,(1-(Satokasvi!$H$15*(1+D$41))),C124))</f>
        <v>2401.5170739495129</v>
      </c>
      <c r="BD124" s="5">
        <f ca="1">IF(E$11="x",0,_xlfn.NORM.INV(D124,Satokasvi!$H$8,Satokasvi!$I$8)*IF(E$8="x",(1+Toimenpiteet!$C$7),1)*IF(E$9="x",(1+Toimenpiteet!$C$34),1)*(1+E$30)*_xlfn.BINOM.INV(1,(1-(Satokasvi!$H$15*(1+E$41))),D124))</f>
        <v>2503.3467950702166</v>
      </c>
      <c r="BE124" s="5">
        <f ca="1">IF(F$11="x",0,_xlfn.NORM.INV(E124,Satokasvi!$H$8,Satokasvi!$I$8)*IF(F$8="x",(1+Toimenpiteet!$C$7),1)*IF(F$9="x",(1+Toimenpiteet!$C$34),1)*(1+F$30)*_xlfn.BINOM.INV(1,(1-(Satokasvi!$H$15*(1+F$41))),E124))</f>
        <v>2696.6312252957218</v>
      </c>
      <c r="BF124" s="5">
        <f ca="1">IF(G$11="x",0,_xlfn.NORM.INV(F124,Satokasvi!$H$8,Satokasvi!$I$8)*IF(G$8="x",(1+Toimenpiteet!$C$7),1)*IF(G$9="x",(1+Toimenpiteet!$C$34),1)*(1+G$30)*_xlfn.BINOM.INV(1,(1-(Satokasvi!$H$15*(1+G$41))),F124))</f>
        <v>2332.8375587282098</v>
      </c>
      <c r="BG124" s="5">
        <f ca="1">IF(H$11="x",0,_xlfn.NORM.INV(G124,Satokasvi!$H$8,Satokasvi!$I$8)*IF(H$8="x",(1+Toimenpiteet!$C$7),1)*IF(H$9="x",(1+Toimenpiteet!$C$34),1)*(1+H$30)*_xlfn.BINOM.INV(1,(1-(Satokasvi!$H$15*(1+H$41))),G124))</f>
        <v>2789.69862764551</v>
      </c>
      <c r="BH124" s="5">
        <f ca="1">IF(I$11="x",0,_xlfn.NORM.INV(H124,Satokasvi!$H$8,Satokasvi!$I$8)*IF(I$8="x",(1+Toimenpiteet!$C$7),1)*IF(I$9="x",(1+Toimenpiteet!$C$34),1)*(1+I$30)*_xlfn.BINOM.INV(1,(1-(Satokasvi!$H$15*(1+I$41))),H124))</f>
        <v>2454.040860987177</v>
      </c>
      <c r="BI124" s="5">
        <f ca="1">IF(J$11="x",0,_xlfn.NORM.INV(I124,Satokasvi!$H$8,Satokasvi!$I$8)*IF(J$8="x",(1+Toimenpiteet!$C$7),1)*IF(J$9="x",(1+Toimenpiteet!$C$34),1)*(1+J$30)*_xlfn.BINOM.INV(1,(1-(Satokasvi!$H$15*(1+J$41))),I124))</f>
        <v>2696.0270129457767</v>
      </c>
      <c r="BJ124" s="5">
        <f ca="1">IF(K$11="x",0,_xlfn.NORM.INV(J124,Satokasvi!$H$8,Satokasvi!$I$8)*IF(K$8="x",(1+Toimenpiteet!$C$7),1)*IF(K$9="x",(1+Toimenpiteet!$C$34),1)*(1+K$30)*_xlfn.BINOM.INV(1,(1-(Satokasvi!$H$15*(1+K$41))),J124))</f>
        <v>2386.2593165848925</v>
      </c>
      <c r="BK124" s="5">
        <f ca="1">IF(L$11="x",0,_xlfn.NORM.INV(K124,Satokasvi!$H$8,Satokasvi!$I$8)*IF(L$8="x",(1+Toimenpiteet!$C$7),1)*IF(L$9="x",(1+Toimenpiteet!$C$34),1)*(1+L$30)*_xlfn.BINOM.INV(1,(1-(Satokasvi!$H$15*(1+L$41))),K124))</f>
        <v>2458.4664691987173</v>
      </c>
      <c r="BL124" s="5">
        <f ca="1">IF(M$11="x",0,_xlfn.NORM.INV(L124,Satokasvi!$H$8,Satokasvi!$I$8)*IF(M$8="x",(1+Toimenpiteet!$C$7),1)*IF(M$9="x",(1+Toimenpiteet!$C$34),1)*(1+M$30)*_xlfn.BINOM.INV(1,(1-(Satokasvi!$H$15*(1+M$41))),L124))</f>
        <v>2566.7725914889652</v>
      </c>
      <c r="BM124" s="5">
        <f ca="1">IF(N$11="x",0,_xlfn.NORM.INV(M124,Satokasvi!$H$8,Satokasvi!$I$8)*IF(N$8="x",(1+Toimenpiteet!$C$7),1)*IF(N$9="x",(1+Toimenpiteet!$C$34),1)*(1+N$30)*_xlfn.BINOM.INV(1,(1-(Satokasvi!$H$15*(1+N$41))),M124))</f>
        <v>2473.9007452785459</v>
      </c>
      <c r="BN124" s="5">
        <f ca="1">IF(O$11="x",0,_xlfn.NORM.INV(N124,Satokasvi!$H$8,Satokasvi!$I$8)*IF(O$8="x",(1+Toimenpiteet!$C$7),1)*IF(O$9="x",(1+Toimenpiteet!$C$34),1)*(1+O$30)*_xlfn.BINOM.INV(1,(1-(Satokasvi!$H$15*(1+O$41))),N124))</f>
        <v>2738.782211721194</v>
      </c>
      <c r="BO124" s="5">
        <f ca="1">IF(P$11="x",0,_xlfn.NORM.INV(O124,Satokasvi!$H$8,Satokasvi!$I$8)*IF(P$8="x",(1+Toimenpiteet!$C$7),1)*IF(P$9="x",(1+Toimenpiteet!$C$34),1)*(1+P$30)*_xlfn.BINOM.INV(1,(1-(Satokasvi!$H$15*(1+P$41))),O124))</f>
        <v>2381.3268697811991</v>
      </c>
      <c r="BP124" s="5">
        <f ca="1">IF(Q$11="x",0,_xlfn.NORM.INV(P124,Satokasvi!$H$8,Satokasvi!$I$8)*IF(Q$8="x",(1+Toimenpiteet!$C$7),1)*IF(Q$9="x",(1+Toimenpiteet!$C$34),1)*(1+Q$30)*_xlfn.BINOM.INV(1,(1-(Satokasvi!$H$15*(1+Q$41))),P124))</f>
        <v>2713.4394292671323</v>
      </c>
      <c r="BQ124" s="5">
        <f ca="1">IF(R$11="x",0,_xlfn.NORM.INV(Q124,Satokasvi!$H$8,Satokasvi!$I$8)*IF(R$8="x",(1+Toimenpiteet!$C$7),1)*IF(R$9="x",(1+Toimenpiteet!$C$34),1)*(1+R$30)*_xlfn.BINOM.INV(1,(1-(Satokasvi!$H$15*(1+R$41))),Q124))</f>
        <v>2707.2147662003058</v>
      </c>
      <c r="BR124" s="5">
        <f ca="1">IF(S$11="x",0,_xlfn.NORM.INV(R124,Satokasvi!$H$8,Satokasvi!$I$8)*IF(S$8="x",(1+Toimenpiteet!$C$7),1)*IF(S$9="x",(1+Toimenpiteet!$C$34),1)*(1+S$30)*_xlfn.BINOM.INV(1,(1-(Satokasvi!$H$15*(1+S$41))),R124))</f>
        <v>2576.8744955020024</v>
      </c>
      <c r="BS124" s="5">
        <f ca="1">IF(T$11="x",0,_xlfn.NORM.INV(S124,Satokasvi!$H$8,Satokasvi!$I$8)*IF(T$8="x",(1+Toimenpiteet!$C$7),1)*IF(T$9="x",(1+Toimenpiteet!$C$34),1)*(1+T$30)*_xlfn.BINOM.INV(1,(1-(Satokasvi!$H$15*(1+T$41))),S124))</f>
        <v>3005.4285311700232</v>
      </c>
      <c r="BT124" s="5">
        <f ca="1">IF(U$11="x",0,_xlfn.NORM.INV(T124,Satokasvi!$H$8,Satokasvi!$I$8)*IF(U$8="x",(1+Toimenpiteet!$C$7),1)*IF(U$9="x",(1+Toimenpiteet!$C$34),1)*(1+U$30)*_xlfn.BINOM.INV(1,(1-(Satokasvi!$H$15*(1+U$41))),T124))</f>
        <v>2940.5071033008289</v>
      </c>
      <c r="BU124" s="5">
        <f ca="1">IF(V$11="x",0,_xlfn.NORM.INV(U124,Satokasvi!$H$8,Satokasvi!$I$8)*IF(V$8="x",(1+Toimenpiteet!$C$7),1)*IF(V$9="x",(1+Toimenpiteet!$C$34),1)*(1+V$30)*_xlfn.BINOM.INV(1,(1-(Satokasvi!$H$15*(1+V$41))),U124))</f>
        <v>2558.0663443205926</v>
      </c>
      <c r="BV124" s="5">
        <f ca="1">IF(W$11="x",0,_xlfn.NORM.INV(V124,Satokasvi!$H$8,Satokasvi!$I$8)*IF(W$8="x",(1+Toimenpiteet!$C$7),1)*IF(W$9="x",(1+Toimenpiteet!$C$34),1)*(1+W$30)*_xlfn.BINOM.INV(1,(1-(Satokasvi!$H$15*(1+W$41))),V124))</f>
        <v>0</v>
      </c>
      <c r="BW124" s="5">
        <f ca="1">IF(X$11="x",0,_xlfn.NORM.INV(W124,Satokasvi!$H$8,Satokasvi!$I$8)*IF(X$8="x",(1+Toimenpiteet!$C$7),1)*IF(X$9="x",(1+Toimenpiteet!$C$34),1)*(1+X$30)*_xlfn.BINOM.INV(1,(1-(Satokasvi!$H$15*(1+X$41))),W124))</f>
        <v>2408.5148851582544</v>
      </c>
      <c r="BX124" s="5">
        <f ca="1">IF(Y$11="x",0,_xlfn.NORM.INV(X124,Satokasvi!$H$8,Satokasvi!$I$8)*IF(Y$8="x",(1+Toimenpiteet!$C$7),1)*IF(Y$9="x",(1+Toimenpiteet!$C$34),1)*(1+Y$30)*_xlfn.BINOM.INV(1,(1-(Satokasvi!$H$15*(1+Y$41))),X124))</f>
        <v>2913.9582816401703</v>
      </c>
      <c r="BY124" s="5">
        <f ca="1">IF(Z$11="x",0,_xlfn.NORM.INV(Y124,Satokasvi!$H$8,Satokasvi!$I$8)*IF(Z$8="x",(1+Toimenpiteet!$C$7),1)*IF(Z$9="x",(1+Toimenpiteet!$C$34),1)*(1+Z$30)*_xlfn.BINOM.INV(1,(1-(Satokasvi!$H$15*(1+Z$41))),Y124))</f>
        <v>2626.0380898414173</v>
      </c>
      <c r="BZ124" s="5">
        <f ca="1">IF(AA$11="x",0,_xlfn.NORM.INV(Z124,Satokasvi!$H$8,Satokasvi!$I$8)*IF(AA$8="x",(1+Toimenpiteet!$C$7),1)*IF(AA$9="x",(1+Toimenpiteet!$C$34),1)*(1+AA$30)*_xlfn.BINOM.INV(1,(1-(Satokasvi!$H$15*(1+AA$41))),Z124))</f>
        <v>2759.0955105229614</v>
      </c>
      <c r="CB124" s="27">
        <f ca="1">_xlfn.NORM.INV(RAND(),Satokasvi!$H$13,Satokasvi!$I$13)</f>
        <v>131.95405669734697</v>
      </c>
      <c r="CC124" s="27">
        <f ca="1">_xlfn.NORM.INV(RAND(),Satokasvi!$H$13,Satokasvi!$I$13)</f>
        <v>242.33857438227668</v>
      </c>
      <c r="CD124" s="27">
        <f ca="1">_xlfn.NORM.INV(RAND(),Satokasvi!$H$13,Satokasvi!$I$13)</f>
        <v>225.40358844073839</v>
      </c>
      <c r="CE124" s="27">
        <f ca="1">_xlfn.NORM.INV(RAND(),Satokasvi!$H$13,Satokasvi!$I$13)</f>
        <v>217.92293920030096</v>
      </c>
      <c r="CF124" s="27">
        <f ca="1">_xlfn.NORM.INV(RAND(),Satokasvi!$H$13,Satokasvi!$I$13)</f>
        <v>207.0521067924291</v>
      </c>
      <c r="CG124" s="27">
        <f ca="1">_xlfn.NORM.INV(RAND(),Satokasvi!$H$13,Satokasvi!$I$13)</f>
        <v>275.3576570257369</v>
      </c>
      <c r="CH124" s="27">
        <f ca="1">_xlfn.NORM.INV(RAND(),Satokasvi!$H$13,Satokasvi!$I$13)</f>
        <v>148.16655458200958</v>
      </c>
      <c r="CI124" s="27">
        <f ca="1">_xlfn.NORM.INV(RAND(),Satokasvi!$H$13,Satokasvi!$I$13)</f>
        <v>242.42381342035907</v>
      </c>
      <c r="CJ124" s="27">
        <f ca="1">_xlfn.NORM.INV(RAND(),Satokasvi!$H$13,Satokasvi!$I$13)</f>
        <v>143.41794087035186</v>
      </c>
      <c r="CK124" s="27">
        <f ca="1">_xlfn.NORM.INV(RAND(),Satokasvi!$H$13,Satokasvi!$I$13)</f>
        <v>217.66358171654412</v>
      </c>
      <c r="CL124" s="27">
        <f ca="1">_xlfn.NORM.INV(RAND(),Satokasvi!$H$13,Satokasvi!$I$13)</f>
        <v>201.59126195433814</v>
      </c>
      <c r="CM124" s="27">
        <f ca="1">_xlfn.NORM.INV(RAND(),Satokasvi!$H$13,Satokasvi!$I$13)</f>
        <v>123.62142219734817</v>
      </c>
      <c r="CN124" s="27">
        <f ca="1">_xlfn.NORM.INV(RAND(),Satokasvi!$H$13,Satokasvi!$I$13)</f>
        <v>189.75982522120776</v>
      </c>
      <c r="CO124" s="27">
        <f ca="1">_xlfn.NORM.INV(RAND(),Satokasvi!$H$13,Satokasvi!$I$13)</f>
        <v>228.49457849754961</v>
      </c>
      <c r="CP124" s="27">
        <f ca="1">_xlfn.NORM.INV(RAND(),Satokasvi!$H$13,Satokasvi!$I$13)</f>
        <v>234.45984490937903</v>
      </c>
      <c r="CQ124" s="27">
        <f ca="1">_xlfn.NORM.INV(RAND(),Satokasvi!$H$13,Satokasvi!$I$13)</f>
        <v>185.4517899908314</v>
      </c>
      <c r="CR124" s="27">
        <f ca="1">_xlfn.NORM.INV(RAND(),Satokasvi!$H$13,Satokasvi!$I$13)</f>
        <v>287.89514878479349</v>
      </c>
      <c r="CS124" s="27">
        <f ca="1">_xlfn.NORM.INV(RAND(),Satokasvi!$H$13,Satokasvi!$I$13)</f>
        <v>158.80345837103323</v>
      </c>
      <c r="CT124" s="27">
        <f ca="1">_xlfn.NORM.INV(RAND(),Satokasvi!$H$13,Satokasvi!$I$13)</f>
        <v>132.40286169940538</v>
      </c>
      <c r="CU124" s="27">
        <f ca="1">_xlfn.NORM.INV(RAND(),Satokasvi!$H$13,Satokasvi!$I$13)</f>
        <v>203.26455218529065</v>
      </c>
      <c r="CV124" s="27">
        <f ca="1">_xlfn.NORM.INV(RAND(),Satokasvi!$H$13,Satokasvi!$I$13)</f>
        <v>143.44346000772319</v>
      </c>
      <c r="CW124" s="27">
        <f ca="1">_xlfn.NORM.INV(RAND(),Satokasvi!$H$13,Satokasvi!$I$13)</f>
        <v>181.29042449638908</v>
      </c>
      <c r="CX124" s="27">
        <f ca="1">_xlfn.NORM.INV(RAND(),Satokasvi!$H$13,Satokasvi!$I$13)</f>
        <v>225.30822647765285</v>
      </c>
      <c r="CY124" s="27">
        <f ca="1">_xlfn.NORM.INV(RAND(),Satokasvi!$H$13,Satokasvi!$I$13)</f>
        <v>165.46199506438222</v>
      </c>
      <c r="CZ124" s="27">
        <f ca="1">_xlfn.NORM.INV(RAND(),Satokasvi!$H$13,Satokasvi!$I$13)</f>
        <v>184.32925411220504</v>
      </c>
      <c r="DB124" s="29">
        <f ca="1">(AB124*(CB124/1000)+(Satokasvi!$E$28-Satokasvi!$E$7))/(1+$C$13)^DB$61</f>
        <v>77.521404012505513</v>
      </c>
      <c r="DC124" s="29">
        <f ca="1">(AC124*(CC124/1000)+(Satokasvi!$E$28-Satokasvi!$E$7))/(1+$C$13)^DC$61</f>
        <v>411.10927061102956</v>
      </c>
      <c r="DD124" s="29">
        <f ca="1">(AD124*(CD124/1000)+(Satokasvi!$E$28-Satokasvi!$E$7))/(1+$C$13)^DD$61</f>
        <v>372.07822256139303</v>
      </c>
      <c r="DE124" s="29">
        <f ca="1">(AE124*(CE124/1000)+(Satokasvi!$E$28-Satokasvi!$E$7))/(1+$C$13)^DE$61</f>
        <v>384.67979515955562</v>
      </c>
      <c r="DF124" s="29">
        <f ca="1">(AF124*(CF124/1000)+(Satokasvi!$E$28-Satokasvi!$E$7))/(1+$C$13)^DF$61</f>
        <v>247.71842904803955</v>
      </c>
      <c r="DG124" s="29">
        <f ca="1">(AG124*(CG124/1000)+(Satokasvi!$E$28-Satokasvi!$E$7))/(1+$C$13)^DG$61</f>
        <v>560.96124800747816</v>
      </c>
      <c r="DH124" s="29">
        <f ca="1">(AH124*(CH124/1000)+(Satokasvi!$E$28-Satokasvi!$E$7))/(1+$C$13)^DH$61</f>
        <v>103.20717108091189</v>
      </c>
      <c r="DI124" s="29">
        <f ca="1">(AI124*(CI124/1000)+(Satokasvi!$E$28-Satokasvi!$E$7))/(1+$C$13)^DI$61</f>
        <v>407.37833194976764</v>
      </c>
      <c r="DJ124" s="29">
        <f ca="1">(AJ124*(CJ124/1000)+(Satokasvi!$E$28-Satokasvi!$E$7))/(1+$C$13)^DJ$61</f>
        <v>75.299721520963274</v>
      </c>
      <c r="DK124" s="29">
        <f ca="1">(AK124*(CK124/1000)+(Satokasvi!$E$28-Satokasvi!$E$7))/(1+$C$13)^DK$61</f>
        <v>265.70644833022726</v>
      </c>
      <c r="DL124" s="29">
        <f ca="1">(AL124*(CL124/1000)+(Satokasvi!$E$28-Satokasvi!$E$7))/(1+$C$13)^DL$61</f>
        <v>240.82815396736035</v>
      </c>
      <c r="DM124" s="29">
        <f ca="1">(AM124*(CM124/1000)+(Satokasvi!$E$28-Satokasvi!$E$7))/(1+$C$13)^DM$61</f>
        <v>34.645388145115611</v>
      </c>
      <c r="DN124" s="29">
        <f ca="1">(AN124*(CN124/1000)+(Satokasvi!$E$28-Satokasvi!$E$7))/(1+$C$13)^DN$61</f>
        <v>229.07966435077398</v>
      </c>
      <c r="DO124" s="29">
        <f ca="1">(AO124*(CO124/1000)+(Satokasvi!$E$28-Satokasvi!$E$7))/(1+$C$13)^DO$61</f>
        <v>244.06272706750585</v>
      </c>
      <c r="DP124" s="29">
        <f ca="1">(AP124*(CP124/1000)+(Satokasvi!$E$28-Satokasvi!$E$7))/(1+$C$13)^DP$61</f>
        <v>316.25860094180223</v>
      </c>
      <c r="DQ124" s="29">
        <f ca="1">(AQ124*(CQ124/1000)+(Satokasvi!$E$28-Satokasvi!$E$7))/(1+$C$13)^DQ$61</f>
        <v>194.87817035348914</v>
      </c>
      <c r="DR124" s="29">
        <f ca="1">(AR124*(CR124/1000)+(Satokasvi!$E$28-Satokasvi!$E$7))/(1+$C$13)^DR$61</f>
        <v>383.90166204917449</v>
      </c>
      <c r="DS124" s="29">
        <f ca="1">(AS124*(CS124/1000)+(Satokasvi!$E$28-Satokasvi!$E$7))/(1+$C$13)^DS$61</f>
        <v>164.15459971477594</v>
      </c>
      <c r="DT124" s="29">
        <f ca="1">(AT124*(CT124/1000)+(Satokasvi!$E$28-Satokasvi!$E$7))/(1+$C$13)^DT$61</f>
        <v>92.074068258754352</v>
      </c>
      <c r="DU124" s="29">
        <f ca="1">(AU124*(CU124/1000)+(Satokasvi!$E$28-Satokasvi!$E$7))/(1+$C$13)^DU$61</f>
        <v>186.45098629703946</v>
      </c>
      <c r="DV124" s="29">
        <f ca="1">(AV124*(CV124/1000)+(Satokasvi!$E$28-Satokasvi!$E$7))/(1+$C$13)^DV$61</f>
        <v>-194.05528860317179</v>
      </c>
      <c r="DW124" s="29">
        <f ca="1">(AW124*(CW124/1000)+(Satokasvi!$E$28-Satokasvi!$E$7))/(1+$C$13)^DW$61</f>
        <v>117.39323709327213</v>
      </c>
      <c r="DX124" s="29">
        <f ca="1">(AX124*(CX124/1000)+(Satokasvi!$E$28-Satokasvi!$E$7))/(1+$C$13)^DX$61</f>
        <v>263.49165741697715</v>
      </c>
      <c r="DY124" s="29">
        <f ca="1">(AY124*(CY124/1000)+(Satokasvi!$E$28-Satokasvi!$E$7))/(1+$C$13)^DY$61</f>
        <v>109.24751233595093</v>
      </c>
      <c r="DZ124" s="29">
        <f ca="1">(AZ124*(CZ124/1000)+(Satokasvi!$E$28-Satokasvi!$E$7))/(1+$C$13)^DZ$61</f>
        <v>153.53930626293379</v>
      </c>
      <c r="EB124" s="29">
        <f ca="1">IF(C$11="x",Toimenpiteet!$E$115,BB124*(CB124/1000)+(Satokasvi!$E$28-Satokasvi!$E$7)+IF(C$8="x",Toimenpiteet!$E$29,0)+IF(C$9="x",Toimenpiteet!$E$60,0)+IF(C$10="x",Toimenpiteet!$E$88,0))/(1+$C$13)^EB$61</f>
        <v>89.059944007945433</v>
      </c>
      <c r="EC124" s="29">
        <f ca="1">IF(D$11="x",Toimenpiteet!$E$115,BC124*(CC124/1000)+(Satokasvi!$E$28-Satokasvi!$E$7)+IF(D$8="x",Toimenpiteet!$E$29,0)+IF(D$9="x",Toimenpiteet!$E$60,0)+IF(D$10="x",Toimenpiteet!$E$88,0))/(1+$C$13)^EC$61</f>
        <v>333.75457069999203</v>
      </c>
      <c r="ED124" s="29">
        <f ca="1">IF(E$11="x",Toimenpiteet!$E$115,BD124*(CD124/1000)+(Satokasvi!$E$28-Satokasvi!$E$7)+IF(E$8="x",Toimenpiteet!$E$29,0)+IF(E$9="x",Toimenpiteet!$E$60,0)+IF(E$10="x",Toimenpiteet!$E$88,0))/(1+$C$13)^ED$61</f>
        <v>307.82011492390012</v>
      </c>
      <c r="EE124" s="29">
        <f ca="1">IF(F$11="x",Toimenpiteet!$E$115,BE124*(CE124/1000)+(Satokasvi!$E$28-Satokasvi!$E$7)+IF(F$8="x",Toimenpiteet!$E$29,0)+IF(F$9="x",Toimenpiteet!$E$60,0)+IF(F$10="x",Toimenpiteet!$E$88,0))/(1+$C$13)^EE$61</f>
        <v>319.64014795739593</v>
      </c>
      <c r="EF124" s="29">
        <f ca="1">IF(G$11="x",Toimenpiteet!$E$115,BF124*(CF124/1000)+(Satokasvi!$E$28-Satokasvi!$E$7)+IF(G$8="x",Toimenpiteet!$E$29,0)+IF(G$9="x",Toimenpiteet!$E$60,0)+IF(G$10="x",Toimenpiteet!$E$88,0))/(1+$C$13)^EF$61</f>
        <v>220.06783123587959</v>
      </c>
      <c r="EG124" s="29">
        <f ca="1">IF(H$11="x",Toimenpiteet!$E$115,BG124*(CG124/1000)+(Satokasvi!$E$28-Satokasvi!$E$7)+IF(H$8="x",Toimenpiteet!$E$29,0)+IF(H$9="x",Toimenpiteet!$E$60,0)+IF(H$10="x",Toimenpiteet!$E$88,0))/(1+$C$13)^EG$61</f>
        <v>452.46332969408581</v>
      </c>
      <c r="EH124" s="29">
        <f ca="1">IF(I$11="x",Toimenpiteet!$E$115,BH124*(CH124/1000)+(Satokasvi!$E$28-Satokasvi!$E$7)+IF(I$8="x",Toimenpiteet!$E$29,0)+IF(I$9="x",Toimenpiteet!$E$60,0)+IF(I$10="x",Toimenpiteet!$E$88,0))/(1+$C$13)^EH$61</f>
        <v>110.34203017970248</v>
      </c>
      <c r="EI124" s="29">
        <f ca="1">IF(J$11="x",Toimenpiteet!$E$115,BI124*(CI124/1000)+(Satokasvi!$E$28-Satokasvi!$E$7)+IF(J$8="x",Toimenpiteet!$E$29,0)+IF(J$9="x",Toimenpiteet!$E$60,0)+IF(J$10="x",Toimenpiteet!$E$88,0))/(1+$C$13)^EI$61</f>
        <v>336.03663033809988</v>
      </c>
      <c r="EJ124" s="29">
        <f ca="1">IF(K$11="x",Toimenpiteet!$E$115,BJ124*(CJ124/1000)+(Satokasvi!$E$28-Satokasvi!$E$7)+IF(K$8="x",Toimenpiteet!$E$29,0)+IF(K$9="x",Toimenpiteet!$E$60,0)+IF(K$10="x",Toimenpiteet!$E$88,0))/(1+$C$13)^EJ$61</f>
        <v>87.626262544541277</v>
      </c>
      <c r="EK124" s="29">
        <f ca="1">IF(L$11="x",Toimenpiteet!$E$115,BK124*(CK124/1000)+(Satokasvi!$E$28-Satokasvi!$E$7)+IF(L$8="x",Toimenpiteet!$E$29,0)+IF(L$9="x",Toimenpiteet!$E$60,0)+IF(L$10="x",Toimenpiteet!$E$88,0))/(1+$C$13)^EK$61</f>
        <v>228.59950361327705</v>
      </c>
      <c r="EL124" s="29">
        <f ca="1">IF(M$11="x",Toimenpiteet!$E$115,BL124*(CL124/1000)+(Satokasvi!$E$28-Satokasvi!$E$7)+IF(M$8="x",Toimenpiteet!$E$29,0)+IF(M$9="x",Toimenpiteet!$E$60,0)+IF(M$10="x",Toimenpiteet!$E$88,0))/(1+$C$13)^EL$61</f>
        <v>209.16908045064363</v>
      </c>
      <c r="EM124" s="29">
        <f ca="1">IF(N$11="x",Toimenpiteet!$E$115,BM124*(CM124/1000)+(Satokasvi!$E$28-Satokasvi!$E$7)+IF(N$8="x",Toimenpiteet!$E$29,0)+IF(N$9="x",Toimenpiteet!$E$60,0)+IF(N$10="x",Toimenpiteet!$E$88,0))/(1+$C$13)^EM$61</f>
        <v>54.656520055610635</v>
      </c>
      <c r="EN124" s="29">
        <f ca="1">IF(O$11="x",Toimenpiteet!$E$115,BN124*(CN124/1000)+(Satokasvi!$E$28-Satokasvi!$E$7)+IF(O$8="x",Toimenpiteet!$E$29,0)+IF(O$9="x",Toimenpiteet!$E$60,0)+IF(O$10="x",Toimenpiteet!$E$88,0))/(1+$C$13)^EN$61</f>
        <v>198.70897831096431</v>
      </c>
      <c r="EO124" s="29">
        <f ca="1">IF(P$11="x",Toimenpiteet!$E$115,BO124*(CO124/1000)+(Satokasvi!$E$28-Satokasvi!$E$7)+IF(P$8="x",Toimenpiteet!$E$29,0)+IF(P$9="x",Toimenpiteet!$E$60,0)+IF(P$10="x",Toimenpiteet!$E$88,0))/(1+$C$13)^EO$61</f>
        <v>209.05885725611066</v>
      </c>
      <c r="EP124" s="29">
        <f ca="1">IF(Q$11="x",Toimenpiteet!$E$115,BP124*(CP124/1000)+(Satokasvi!$E$28-Satokasvi!$E$7)+IF(Q$8="x",Toimenpiteet!$E$29,0)+IF(Q$9="x",Toimenpiteet!$E$60,0)+IF(Q$10="x",Toimenpiteet!$E$88,0))/(1+$C$13)^EP$61</f>
        <v>262.06747548533127</v>
      </c>
      <c r="EQ124" s="29">
        <f ca="1">IF(R$11="x",Toimenpiteet!$E$115,BQ124*(CQ124/1000)+(Satokasvi!$E$28-Satokasvi!$E$7)+IF(R$8="x",Toimenpiteet!$E$29,0)+IF(R$9="x",Toimenpiteet!$E$60,0)+IF(R$10="x",Toimenpiteet!$E$88,0))/(1+$C$13)^EQ$61</f>
        <v>170.84609222072137</v>
      </c>
      <c r="ER124" s="29">
        <f ca="1">IF(S$11="x",Toimenpiteet!$E$115,BR124*(CR124/1000)+(Satokasvi!$E$28-Satokasvi!$E$7)+IF(S$8="x",Toimenpiteet!$E$29,0)+IF(S$9="x",Toimenpiteet!$E$60,0)+IF(S$10="x",Toimenpiteet!$E$88,0))/(1+$C$13)^ER$61</f>
        <v>310.96010076613345</v>
      </c>
      <c r="ES124" s="29">
        <f ca="1">IF(T$11="x",Toimenpiteet!$E$115,BS124*(CS124/1000)+(Satokasvi!$E$28-Satokasvi!$E$7)+IF(T$8="x",Toimenpiteet!$E$29,0)+IF(T$9="x",Toimenpiteet!$E$60,0)+IF(T$10="x",Toimenpiteet!$E$88,0))/(1+$C$13)^ES$61</f>
        <v>146.48002926773125</v>
      </c>
      <c r="ET124" s="29">
        <f ca="1">IF(U$11="x",Toimenpiteet!$E$115,BT124*(CT124/1000)+(Satokasvi!$E$28-Satokasvi!$E$7)+IF(U$8="x",Toimenpiteet!$E$29,0)+IF(U$9="x",Toimenpiteet!$E$60,0)+IF(U$10="x",Toimenpiteet!$E$88,0))/(1+$C$13)^ET$61</f>
        <v>92.06216028805504</v>
      </c>
      <c r="EU124" s="29">
        <f ca="1">IF(V$11="x",Toimenpiteet!$E$115,BU124*(CU124/1000)+(Satokasvi!$E$28-Satokasvi!$E$7)+IF(V$8="x",Toimenpiteet!$E$29,0)+IF(V$9="x",Toimenpiteet!$E$60,0)+IF(V$10="x",Toimenpiteet!$E$88,0))/(1+$C$13)^EU$61</f>
        <v>161.70887170858427</v>
      </c>
      <c r="EV124" s="29">
        <f ca="1">IF(W$11="x",Toimenpiteet!$E$115,BV124*(CV124/1000)+(Satokasvi!$E$28-Satokasvi!$E$7)+IF(W$8="x",Toimenpiteet!$E$29,0)+IF(W$9="x",Toimenpiteet!$E$60,0)+IF(W$10="x",Toimenpiteet!$E$88,0))/(1+$C$13)^EV$61</f>
        <v>-122.50747997967548</v>
      </c>
      <c r="EW124" s="29">
        <f ca="1">IF(X$11="x",Toimenpiteet!$E$115,BW124*(CW124/1000)+(Satokasvi!$E$28-Satokasvi!$E$7)+IF(X$8="x",Toimenpiteet!$E$29,0)+IF(X$9="x",Toimenpiteet!$E$60,0)+IF(X$10="x",Toimenpiteet!$E$88,0))/(1+$C$13)^EW$61</f>
        <v>108.94019861919587</v>
      </c>
      <c r="EX124" s="29">
        <f ca="1">IF(Y$11="x",Toimenpiteet!$E$115,BX124*(CX124/1000)+(Satokasvi!$E$28-Satokasvi!$E$7)+IF(Y$8="x",Toimenpiteet!$E$29,0)+IF(Y$9="x",Toimenpiteet!$E$60,0)+IF(Y$10="x",Toimenpiteet!$E$88,0))/(1+$C$13)^EX$61</f>
        <v>217.18772906566485</v>
      </c>
      <c r="EY124" s="29">
        <f ca="1">IF(Z$11="x",Toimenpiteet!$E$115,BY124*(CY124/1000)+(Satokasvi!$E$28-Satokasvi!$E$7)+IF(Z$8="x",Toimenpiteet!$E$29,0)+IF(Z$9="x",Toimenpiteet!$E$60,0)+IF(Z$10="x",Toimenpiteet!$E$88,0))/(1+$C$13)^EY$61</f>
        <v>101.6381840165695</v>
      </c>
      <c r="EZ124" s="29">
        <f ca="1">IF(AA$11="x",Toimenpiteet!$E$115,BZ124*(CZ124/1000)+(Satokasvi!$E$28-Satokasvi!$E$7)+IF(AA$8="x",Toimenpiteet!$E$29,0)+IF(AA$9="x",Toimenpiteet!$E$60,0)+IF(AA$10="x",Toimenpiteet!$E$88,0))/(1+$C$13)^EZ$61</f>
        <v>134.05529473958373</v>
      </c>
      <c r="FA124" s="29"/>
      <c r="FB124" s="29">
        <f t="shared" ca="1" si="48"/>
        <v>77.521404012505513</v>
      </c>
      <c r="FC124" s="29">
        <f t="shared" ca="1" si="49"/>
        <v>488.63067462353507</v>
      </c>
      <c r="FD124" s="29">
        <f t="shared" ca="1" si="50"/>
        <v>860.70889718492811</v>
      </c>
      <c r="FE124" s="29">
        <f t="shared" ca="1" si="51"/>
        <v>1245.3886923444838</v>
      </c>
      <c r="FF124" s="29">
        <f t="shared" ca="1" si="52"/>
        <v>1493.1071213925234</v>
      </c>
      <c r="FG124" s="29">
        <f t="shared" ca="1" si="53"/>
        <v>2054.0683694000018</v>
      </c>
      <c r="FH124" s="29">
        <f t="shared" ca="1" si="54"/>
        <v>2157.2755404809136</v>
      </c>
      <c r="FI124" s="29">
        <f t="shared" ca="1" si="55"/>
        <v>2564.6538724306811</v>
      </c>
      <c r="FJ124" s="29">
        <f t="shared" ca="1" si="56"/>
        <v>2639.9535939516445</v>
      </c>
      <c r="FK124" s="29">
        <f t="shared" ca="1" si="57"/>
        <v>2905.6600422818719</v>
      </c>
      <c r="FL124" s="29">
        <f t="shared" ca="1" si="58"/>
        <v>3146.4881962492323</v>
      </c>
      <c r="FM124" s="29">
        <f t="shared" ca="1" si="59"/>
        <v>3181.133584394348</v>
      </c>
      <c r="FN124" s="29">
        <f t="shared" ca="1" si="60"/>
        <v>3410.2132487451217</v>
      </c>
      <c r="FO124" s="29">
        <f t="shared" ca="1" si="61"/>
        <v>3654.2759758126276</v>
      </c>
      <c r="FP124" s="29">
        <f t="shared" ca="1" si="62"/>
        <v>3970.53457675443</v>
      </c>
      <c r="FQ124" s="29">
        <f t="shared" ca="1" si="63"/>
        <v>4165.4127471079191</v>
      </c>
      <c r="FR124" s="29">
        <f t="shared" ca="1" si="64"/>
        <v>4549.3144091570939</v>
      </c>
      <c r="FS124" s="29">
        <f t="shared" ca="1" si="65"/>
        <v>4713.4690088718698</v>
      </c>
      <c r="FT124" s="29">
        <f t="shared" ca="1" si="66"/>
        <v>4805.5430771306246</v>
      </c>
      <c r="FU124" s="29">
        <f t="shared" ca="1" si="67"/>
        <v>4991.9940634276645</v>
      </c>
      <c r="FV124" s="29">
        <f t="shared" ca="1" si="68"/>
        <v>4797.9387748244926</v>
      </c>
      <c r="FW124" s="29">
        <f t="shared" ca="1" si="69"/>
        <v>4915.3320119177652</v>
      </c>
      <c r="FX124" s="29">
        <f t="shared" ca="1" si="70"/>
        <v>5178.8236693347426</v>
      </c>
      <c r="FY124" s="29">
        <f t="shared" ca="1" si="71"/>
        <v>5288.0711816706935</v>
      </c>
      <c r="FZ124" s="29">
        <f t="shared" ca="1" si="72"/>
        <v>5441.6104879336272</v>
      </c>
      <c r="GA124" s="29"/>
      <c r="GB124" s="29">
        <f t="shared" ca="1" si="73"/>
        <v>89.059944007945433</v>
      </c>
      <c r="GC124" s="29">
        <f t="shared" ca="1" si="74"/>
        <v>422.81451470793746</v>
      </c>
      <c r="GD124" s="29">
        <f t="shared" ca="1" si="23"/>
        <v>730.63462963183758</v>
      </c>
      <c r="GE124" s="29">
        <f t="shared" ca="1" si="24"/>
        <v>1050.2747775892335</v>
      </c>
      <c r="GF124" s="29">
        <f t="shared" ca="1" si="25"/>
        <v>1270.3426088251131</v>
      </c>
      <c r="GG124" s="29">
        <f t="shared" ca="1" si="26"/>
        <v>1722.8059385191989</v>
      </c>
      <c r="GH124" s="29">
        <f t="shared" ca="1" si="27"/>
        <v>1833.1479686989014</v>
      </c>
      <c r="GI124" s="29">
        <f t="shared" ca="1" si="28"/>
        <v>2169.1845990370011</v>
      </c>
      <c r="GJ124" s="29">
        <f t="shared" ca="1" si="29"/>
        <v>2256.8108615815422</v>
      </c>
      <c r="GK124" s="29">
        <f t="shared" ca="1" si="30"/>
        <v>2485.4103651948194</v>
      </c>
      <c r="GL124" s="29">
        <f t="shared" ca="1" si="31"/>
        <v>2694.5794456454632</v>
      </c>
      <c r="GM124" s="29">
        <f t="shared" ca="1" si="32"/>
        <v>2749.2359657010738</v>
      </c>
      <c r="GN124" s="29">
        <f t="shared" ca="1" si="33"/>
        <v>2947.9449440120379</v>
      </c>
      <c r="GO124" s="29">
        <f t="shared" ca="1" si="34"/>
        <v>3157.0038012681484</v>
      </c>
      <c r="GP124" s="29">
        <f t="shared" ca="1" si="35"/>
        <v>3419.0712767534797</v>
      </c>
      <c r="GQ124" s="29">
        <f t="shared" ca="1" si="36"/>
        <v>3589.9173689742011</v>
      </c>
      <c r="GR124" s="29">
        <f t="shared" ca="1" si="37"/>
        <v>3900.8774697403346</v>
      </c>
      <c r="GS124" s="29">
        <f t="shared" ca="1" si="38"/>
        <v>4047.357499008066</v>
      </c>
      <c r="GT124" s="29">
        <f t="shared" ca="1" si="39"/>
        <v>4139.4196592961207</v>
      </c>
      <c r="GU124" s="29">
        <f t="shared" ca="1" si="40"/>
        <v>4301.1285310047051</v>
      </c>
      <c r="GV124" s="29">
        <f t="shared" ca="1" si="41"/>
        <v>4178.6210510250294</v>
      </c>
      <c r="GW124" s="29">
        <f t="shared" ca="1" si="42"/>
        <v>4287.5612496442254</v>
      </c>
      <c r="GX124" s="29">
        <f t="shared" ca="1" si="43"/>
        <v>4504.7489787098903</v>
      </c>
      <c r="GY124" s="29">
        <f t="shared" ca="1" si="44"/>
        <v>4606.3871627264598</v>
      </c>
      <c r="GZ124" s="29">
        <f t="shared" ca="1" si="45"/>
        <v>4740.4424574660434</v>
      </c>
      <c r="HA124" s="29"/>
      <c r="HB124" s="29">
        <f t="shared" ca="1" si="76"/>
        <v>2905.6600422818719</v>
      </c>
      <c r="HC124" s="29">
        <f t="shared" ca="1" si="75"/>
        <v>2485.4103651948194</v>
      </c>
      <c r="HD124" s="5"/>
      <c r="HE124" s="29">
        <f t="shared" si="91"/>
        <v>-5.555555555555558E-2</v>
      </c>
      <c r="HF124" s="29">
        <f>$HF$71</f>
        <v>-1.1111111111111103E-2</v>
      </c>
      <c r="HG124" s="14">
        <f>IF(C$11="x",0,Satokasvi!$H$6*(1+$HE124)*(1+_xlfn.XLOOKUP($HF124,$HF$67:$HF$76,HG$67:HG$76)))</f>
        <v>3301.8827160493829</v>
      </c>
      <c r="HH124" s="27">
        <f>IF(D$11="x",0,Satokasvi!$H$6*(1+$HE124)*(1+_xlfn.XLOOKUP($HF124,$HF$67:$HF$76,HH$67:HH$76)))</f>
        <v>3298.2098765432102</v>
      </c>
      <c r="HI124" s="27">
        <f>IF(E$11="x",0,Satokasvi!$H$6*(1+$HE124)*(1+_xlfn.XLOOKUP($HF124,$HF$67:$HF$76,HI$67:HI$76)))</f>
        <v>3294.5370370370374</v>
      </c>
      <c r="HJ124" s="27">
        <f>IF(F$11="x",0,Satokasvi!$H$6*(1+$HE124)*(1+_xlfn.XLOOKUP($HF124,$HF$67:$HF$76,HJ$67:HJ$76)))</f>
        <v>3290.8641975308642</v>
      </c>
      <c r="HK124" s="27">
        <f>IF(G$11="x",0,Satokasvi!$H$6*(1+$HE124)*(1+_xlfn.XLOOKUP($HF124,$HF$67:$HF$76,HK$67:HK$76)))</f>
        <v>3287.1913580246915</v>
      </c>
      <c r="HL124" s="27">
        <f>IF(H$11="x",0,Satokasvi!$H$6*(1+$HE124)*(1+_xlfn.XLOOKUP($HF124,$HF$67:$HF$76,HL$67:HL$76)))</f>
        <v>3283.5185185185187</v>
      </c>
      <c r="HM124" s="27">
        <f>IF(I$11="x",0,Satokasvi!$H$6*(1+$HE124)*(1+_xlfn.XLOOKUP($HF124,$HF$67:$HF$76,HM$67:HM$76)))</f>
        <v>3279.845679012346</v>
      </c>
      <c r="HN124" s="27">
        <f>IF(J$11="x",0,Satokasvi!$H$6*(1+$HE124)*(1+_xlfn.XLOOKUP($HF124,$HF$67:$HF$76,HN$67:HN$76)))</f>
        <v>3276.1728395061732</v>
      </c>
      <c r="HO124" s="27">
        <f>IF(K$11="x",0,Satokasvi!$H$6*(1+$HE124)*(1+_xlfn.XLOOKUP($HF124,$HF$67:$HF$76,HO$67:HO$76)))</f>
        <v>3272.5</v>
      </c>
      <c r="HP124" s="27">
        <f>IF(L$11="x",0,Satokasvi!$H$6*(1+$HE124)*(1+_xlfn.XLOOKUP($HF124,$HF$67:$HF$76,HP$67:HP$76)))</f>
        <v>3268.8271604938273</v>
      </c>
      <c r="HQ124" s="27">
        <f>IF(M$11="x",0,Satokasvi!$H$6*(1+$HE124)*(1+_xlfn.XLOOKUP($HF124,$HF$67:$HF$76,HQ$67:HQ$76)))</f>
        <v>3268.8271604938273</v>
      </c>
      <c r="HR124" s="27">
        <f>IF(N$11="x",0,Satokasvi!$H$6*(1+$HE124)*(1+_xlfn.XLOOKUP($HF124,$HF$67:$HF$76,HR$67:HR$76)))</f>
        <v>3268.8271604938273</v>
      </c>
      <c r="HS124" s="27">
        <f>IF(O$11="x",0,Satokasvi!$H$6*(1+$HE124)*(1+_xlfn.XLOOKUP($HF124,$HF$67:$HF$76,HS$67:HS$76)))</f>
        <v>3268.8271604938273</v>
      </c>
      <c r="HT124" s="27">
        <f>IF(P$11="x",0,Satokasvi!$H$6*(1+$HE124)*(1+_xlfn.XLOOKUP($HF124,$HF$67:$HF$76,HT$67:HT$76)))</f>
        <v>3268.8271604938273</v>
      </c>
      <c r="HU124" s="27">
        <f>IF(Q$11="x",0,Satokasvi!$H$6*(1+$HE124)*(1+_xlfn.XLOOKUP($HF124,$HF$67:$HF$76,HU$67:HU$76)))</f>
        <v>3268.8271604938273</v>
      </c>
      <c r="HV124" s="27">
        <f>IF(R$11="x",0,Satokasvi!$H$6*(1+$HE124)*(1+_xlfn.XLOOKUP($HF124,$HF$67:$HF$76,HV$67:HV$76)))</f>
        <v>3268.8271604938273</v>
      </c>
      <c r="HW124" s="27">
        <f>IF(S$11="x",0,Satokasvi!$H$6*(1+$HE124)*(1+_xlfn.XLOOKUP($HF124,$HF$67:$HF$76,HW$67:HW$76)))</f>
        <v>3268.8271604938273</v>
      </c>
      <c r="HX124" s="27">
        <f>IF(T$11="x",0,Satokasvi!$H$6*(1+$HE124)*(1+_xlfn.XLOOKUP($HF124,$HF$67:$HF$76,HX$67:HX$76)))</f>
        <v>3268.8271604938273</v>
      </c>
      <c r="HY124" s="27">
        <f>IF(U$11="x",0,Satokasvi!$H$6*(1+$HE124)*(1+_xlfn.XLOOKUP($HF124,$HF$67:$HF$76,HY$67:HY$76)))</f>
        <v>3268.8271604938273</v>
      </c>
      <c r="HZ124" s="27">
        <f>IF(V$11="x",0,Satokasvi!$H$6*(1+$HE124)*(1+_xlfn.XLOOKUP($HF124,$HF$67:$HF$76,HZ$67:HZ$76)))</f>
        <v>3268.8271604938273</v>
      </c>
      <c r="IA124" s="27">
        <f>IF(W$11="x",0,Satokasvi!$H$6*(1+$HE124)*(1+_xlfn.XLOOKUP($HF124,$HF$67:$HF$76,IA$67:IA$76)))</f>
        <v>3268.8271604938273</v>
      </c>
      <c r="IB124" s="27">
        <f>IF(X$11="x",0,Satokasvi!$H$6*(1+$HE124)*(1+_xlfn.XLOOKUP($HF124,$HF$67:$HF$76,IB$67:IB$76)))</f>
        <v>3268.8271604938273</v>
      </c>
      <c r="IC124" s="27">
        <f>IF(Y$11="x",0,Satokasvi!$H$6*(1+$HE124)*(1+_xlfn.XLOOKUP($HF124,$HF$67:$HF$76,IC$67:IC$76)))</f>
        <v>3268.8271604938273</v>
      </c>
      <c r="ID124" s="27">
        <f>IF(Z$11="x",0,Satokasvi!$H$6*(1+$HE124)*(1+_xlfn.XLOOKUP($HF124,$HF$67:$HF$76,ID$67:ID$76)))</f>
        <v>3268.8271604938273</v>
      </c>
      <c r="IE124" s="27">
        <f>IF(AA$11="x",0,Satokasvi!$H$6*(1+$HE124)*(1+_xlfn.XLOOKUP($HF124,$HF$67:$HF$76,IE$67:IE$76)))</f>
        <v>3268.8271604938273</v>
      </c>
    </row>
    <row r="125" spans="2:239">
      <c r="B125" s="11">
        <f t="shared" ca="1" si="89"/>
        <v>0.12239162875905951</v>
      </c>
      <c r="C125" s="11">
        <f t="shared" ca="1" si="89"/>
        <v>0.13541229514031961</v>
      </c>
      <c r="D125" s="11">
        <f t="shared" ca="1" si="89"/>
        <v>0.34881595900654461</v>
      </c>
      <c r="E125" s="11">
        <f t="shared" ca="1" si="89"/>
        <v>0.17997538936979174</v>
      </c>
      <c r="F125" s="11">
        <f t="shared" ca="1" si="89"/>
        <v>0.54455572280171949</v>
      </c>
      <c r="G125" s="11">
        <f t="shared" ca="1" si="89"/>
        <v>0.50554020588979498</v>
      </c>
      <c r="H125" s="11">
        <f t="shared" ca="1" si="89"/>
        <v>4.0538891073284677E-2</v>
      </c>
      <c r="I125" s="11">
        <f t="shared" ca="1" si="89"/>
        <v>0.80724893088560412</v>
      </c>
      <c r="J125" s="11">
        <f t="shared" ca="1" si="89"/>
        <v>0.53561292843562081</v>
      </c>
      <c r="K125" s="11">
        <f t="shared" ca="1" si="89"/>
        <v>0.54425704628433269</v>
      </c>
      <c r="L125" s="11">
        <f t="shared" ca="1" si="89"/>
        <v>1.3748507600010118E-2</v>
      </c>
      <c r="M125" s="11">
        <f t="shared" ca="1" si="89"/>
        <v>0.44366394308515222</v>
      </c>
      <c r="N125" s="11">
        <f t="shared" ca="1" si="89"/>
        <v>0.82261181825521801</v>
      </c>
      <c r="O125" s="11">
        <f t="shared" ca="1" si="89"/>
        <v>0.14545624310227445</v>
      </c>
      <c r="P125" s="11">
        <f t="shared" ca="1" si="89"/>
        <v>0.59017085078345688</v>
      </c>
      <c r="Q125" s="11">
        <f t="shared" ca="1" si="89"/>
        <v>9.0040012382630596E-4</v>
      </c>
      <c r="R125" s="11">
        <f t="shared" ca="1" si="88"/>
        <v>0.96944809527372033</v>
      </c>
      <c r="S125" s="11">
        <f t="shared" ca="1" si="88"/>
        <v>0.63177084014716667</v>
      </c>
      <c r="T125" s="11">
        <f t="shared" ca="1" si="87"/>
        <v>0.16017381165729483</v>
      </c>
      <c r="U125" s="11">
        <f t="shared" ca="1" si="87"/>
        <v>0.33071057016894079</v>
      </c>
      <c r="V125" s="11">
        <f t="shared" ca="1" si="87"/>
        <v>0.59804944495961154</v>
      </c>
      <c r="W125" s="11">
        <f t="shared" ca="1" si="87"/>
        <v>0.38585242370617612</v>
      </c>
      <c r="X125" s="11">
        <f t="shared" ca="1" si="87"/>
        <v>0.60104143391389664</v>
      </c>
      <c r="Y125" s="11">
        <f t="shared" ca="1" si="87"/>
        <v>0.9101236705240352</v>
      </c>
      <c r="Z125" s="11">
        <f t="shared" ca="1" si="87"/>
        <v>0.40572162346543383</v>
      </c>
      <c r="AB125" s="5">
        <f ca="1">_xlfn.NORM.INV(B125,Satokasvi!$H$8,Satokasvi!$I$8)*_xlfn.BINOM.INV(1,(1-Satokasvi!$H$15),B125)</f>
        <v>3209.2215029931926</v>
      </c>
      <c r="AC125" s="5">
        <f ca="1">_xlfn.NORM.INV(C125,Satokasvi!$H$8,Satokasvi!$I$8)*_xlfn.BINOM.INV(1,(1-Satokasvi!$H$15),C125)</f>
        <v>3224.7085999024612</v>
      </c>
      <c r="AD125" s="5">
        <f ca="1">_xlfn.NORM.INV(D125,Satokasvi!$H$8,Satokasvi!$I$8)*_xlfn.BINOM.INV(1,(1-Satokasvi!$H$15),D125)</f>
        <v>3402.8702235617475</v>
      </c>
      <c r="AE125" s="5">
        <f ca="1">_xlfn.NORM.INV(E125,Satokasvi!$H$8,Satokasvi!$I$8)*_xlfn.BINOM.INV(1,(1-Satokasvi!$H$15),E125)</f>
        <v>3271.1352794063828</v>
      </c>
      <c r="AF125" s="5">
        <f ca="1">_xlfn.NORM.INV(F125,Satokasvi!$H$8,Satokasvi!$I$8)*_xlfn.BINOM.INV(1,(1-Satokasvi!$H$15),F125)</f>
        <v>3527.9794589913195</v>
      </c>
      <c r="AG125" s="5">
        <f ca="1">_xlfn.NORM.INV(G125,Satokasvi!$H$8,Satokasvi!$I$8)*_xlfn.BINOM.INV(1,(1-Satokasvi!$H$15),G125)</f>
        <v>3503.471920783018</v>
      </c>
      <c r="AH125" s="5">
        <f ca="1">_xlfn.NORM.INV(H125,Satokasvi!$H$8,Satokasvi!$I$8)*_xlfn.BINOM.INV(1,(1-Satokasvi!$H$15),H125)</f>
        <v>0</v>
      </c>
      <c r="AI125" s="5">
        <f ca="1">_xlfn.NORM.INV(I125,Satokasvi!$H$8,Satokasvi!$I$8)*_xlfn.BINOM.INV(1,(1-Satokasvi!$H$15),I125)</f>
        <v>3716.9507724707264</v>
      </c>
      <c r="AJ125" s="5">
        <f ca="1">_xlfn.NORM.INV(J125,Satokasvi!$H$8,Satokasvi!$I$8)*_xlfn.BINOM.INV(1,(1-Satokasvi!$H$15),J125)</f>
        <v>3522.3468165284512</v>
      </c>
      <c r="AK125" s="5">
        <f ca="1">_xlfn.NORM.INV(K125,Satokasvi!$H$8,Satokasvi!$I$8)*_xlfn.BINOM.INV(1,(1-Satokasvi!$H$15),K125)</f>
        <v>3527.7911232897286</v>
      </c>
      <c r="AL125" s="5">
        <f ca="1">_xlfn.NORM.INV(L125,Satokasvi!$H$8,Satokasvi!$I$8)*_xlfn.BINOM.INV(1,(1-Satokasvi!$H$15),L125)</f>
        <v>0</v>
      </c>
      <c r="AM125" s="5">
        <f ca="1">_xlfn.NORM.INV(M125,Satokasvi!$H$8,Satokasvi!$I$8)*_xlfn.BINOM.INV(1,(1-Satokasvi!$H$15),M125)</f>
        <v>3464.5784532916819</v>
      </c>
      <c r="AN125" s="5">
        <f ca="1">_xlfn.NORM.INV(N125,Satokasvi!$H$8,Satokasvi!$I$8)*_xlfn.BINOM.INV(1,(1-Satokasvi!$H$15),N125)</f>
        <v>3731.3411128663806</v>
      </c>
      <c r="AO125" s="5">
        <f ca="1">_xlfn.NORM.INV(O125,Satokasvi!$H$8,Satokasvi!$I$8)*_xlfn.BINOM.INV(1,(1-Satokasvi!$H$15),O125)</f>
        <v>3235.9695031340052</v>
      </c>
      <c r="AP125" s="5">
        <f ca="1">_xlfn.NORM.INV(P125,Satokasvi!$H$8,Satokasvi!$I$8)*_xlfn.BINOM.INV(1,(1-Satokasvi!$H$15),P125)</f>
        <v>3556.9961224318363</v>
      </c>
      <c r="AQ125" s="5">
        <f ca="1">_xlfn.NORM.INV(Q125,Satokasvi!$H$8,Satokasvi!$I$8)*_xlfn.BINOM.INV(1,(1-Satokasvi!$H$15),Q125)</f>
        <v>0</v>
      </c>
      <c r="AR125" s="5">
        <f ca="1">_xlfn.NORM.INV(R125,Satokasvi!$H$8,Satokasvi!$I$8)*_xlfn.BINOM.INV(1,(1-Satokasvi!$H$15),R125)</f>
        <v>3968.1858820822563</v>
      </c>
      <c r="AS125" s="5">
        <f ca="1">_xlfn.NORM.INV(S125,Satokasvi!$H$8,Satokasvi!$I$8)*_xlfn.BINOM.INV(1,(1-Satokasvi!$H$15),S125)</f>
        <v>3584.1367817419941</v>
      </c>
      <c r="AT125" s="5">
        <f ca="1">_xlfn.NORM.INV(T125,Satokasvi!$H$8,Satokasvi!$I$8)*_xlfn.BINOM.INV(1,(1-Satokasvi!$H$15),T125)</f>
        <v>3251.5640552757977</v>
      </c>
      <c r="AU125" s="5">
        <f ca="1">_xlfn.NORM.INV(U125,Satokasvi!$H$8,Satokasvi!$I$8)*_xlfn.BINOM.INV(1,(1-Satokasvi!$H$15),U125)</f>
        <v>3390.5120210565919</v>
      </c>
      <c r="AV125" s="5">
        <f ca="1">_xlfn.NORM.INV(V125,Satokasvi!$H$8,Satokasvi!$I$8)*_xlfn.BINOM.INV(1,(1-Satokasvi!$H$15),V125)</f>
        <v>3562.0753841864225</v>
      </c>
      <c r="AW125" s="5">
        <f ca="1">_xlfn.NORM.INV(W125,Satokasvi!$H$8,Satokasvi!$I$8)*_xlfn.BINOM.INV(1,(1-Satokasvi!$H$15),W125)</f>
        <v>3427.4635985951231</v>
      </c>
      <c r="AX125" s="5">
        <f ca="1">_xlfn.NORM.INV(X125,Satokasvi!$H$8,Satokasvi!$I$8)*_xlfn.BINOM.INV(1,(1-Satokasvi!$H$15),X125)</f>
        <v>3564.0109126318771</v>
      </c>
      <c r="AY125" s="5">
        <f ca="1">_xlfn.NORM.INV(Y125,Satokasvi!$H$8,Satokasvi!$I$8)*_xlfn.BINOM.INV(1,(1-Satokasvi!$H$15),Y125)</f>
        <v>3835.3792461968374</v>
      </c>
      <c r="AZ125" s="5">
        <f ca="1">_xlfn.NORM.INV(Z125,Satokasvi!$H$8,Satokasvi!$I$8)*_xlfn.BINOM.INV(1,(1-Satokasvi!$H$15),Z125)</f>
        <v>3440.3588594247626</v>
      </c>
      <c r="BB125" s="5">
        <f ca="1">IF(C$11="x",0,_xlfn.NORM.INV(B125,Satokasvi!$H$8,Satokasvi!$I$8)*IF(C$8="x",(1+Toimenpiteet!$C$7),1)*IF(C$9="x",(1+Toimenpiteet!$C$34),1)*(1+C$30)*_xlfn.BINOM.INV(1,(1-(Satokasvi!$H$15*(1+C$41))),B125))</f>
        <v>2326.8139585301842</v>
      </c>
      <c r="BC125" s="5">
        <f ca="1">IF(D$11="x",0,_xlfn.NORM.INV(C125,Satokasvi!$H$8,Satokasvi!$I$8)*IF(D$8="x",(1+Toimenpiteet!$C$7),1)*IF(D$9="x",(1+Toimenpiteet!$C$34),1)*(1+D$30)*_xlfn.BINOM.INV(1,(1-(Satokasvi!$H$15*(1+D$41))),C125))</f>
        <v>2354.2952546167894</v>
      </c>
      <c r="BD125" s="5">
        <f ca="1">IF(E$11="x",0,_xlfn.NORM.INV(D125,Satokasvi!$H$8,Satokasvi!$I$8)*IF(E$8="x",(1+Toimenpiteet!$C$7),1)*IF(E$9="x",(1+Toimenpiteet!$C$34),1)*(1+E$30)*_xlfn.BINOM.INV(1,(1-(Satokasvi!$H$15*(1+E$41))),D125))</f>
        <v>2501.5179587447119</v>
      </c>
      <c r="BE125" s="5">
        <f ca="1">IF(F$11="x",0,_xlfn.NORM.INV(E125,Satokasvi!$H$8,Satokasvi!$I$8)*IF(F$8="x",(1+Toimenpiteet!$C$7),1)*IF(F$9="x",(1+Toimenpiteet!$C$34),1)*(1+F$30)*_xlfn.BINOM.INV(1,(1-(Satokasvi!$H$15*(1+F$41))),E125))</f>
        <v>2421.1634884054283</v>
      </c>
      <c r="BF125" s="5">
        <f ca="1">IF(G$11="x",0,_xlfn.NORM.INV(F125,Satokasvi!$H$8,Satokasvi!$I$8)*IF(G$8="x",(1+Toimenpiteet!$C$7),1)*IF(G$9="x",(1+Toimenpiteet!$C$34),1)*(1+G$30)*_xlfn.BINOM.INV(1,(1-(Satokasvi!$H$15*(1+G$41))),F125))</f>
        <v>2629.0502928403312</v>
      </c>
      <c r="BG125" s="5">
        <f ca="1">IF(H$11="x",0,_xlfn.NORM.INV(G125,Satokasvi!$H$8,Satokasvi!$I$8)*IF(H$8="x",(1+Toimenpiteet!$C$7),1)*IF(H$9="x",(1+Toimenpiteet!$C$34),1)*(1+H$30)*_xlfn.BINOM.INV(1,(1-(Satokasvi!$H$15*(1+H$41))),G125))</f>
        <v>2610.7872753675051</v>
      </c>
      <c r="BH125" s="5">
        <f ca="1">IF(I$11="x",0,_xlfn.NORM.INV(H125,Satokasvi!$H$8,Satokasvi!$I$8)*IF(I$8="x",(1+Toimenpiteet!$C$7),1)*IF(I$9="x",(1+Toimenpiteet!$C$34),1)*(1+I$30)*_xlfn.BINOM.INV(1,(1-(Satokasvi!$H$15*(1+I$41))),H125))</f>
        <v>0</v>
      </c>
      <c r="BI125" s="5">
        <f ca="1">IF(J$11="x",0,_xlfn.NORM.INV(I125,Satokasvi!$H$8,Satokasvi!$I$8)*IF(J$8="x",(1+Toimenpiteet!$C$7),1)*IF(J$9="x",(1+Toimenpiteet!$C$34),1)*(1+J$30)*_xlfn.BINOM.INV(1,(1-(Satokasvi!$H$15*(1+J$41))),I125))</f>
        <v>2769.8717156451853</v>
      </c>
      <c r="BJ125" s="5">
        <f ca="1">IF(K$11="x",0,_xlfn.NORM.INV(J125,Satokasvi!$H$8,Satokasvi!$I$8)*IF(K$8="x",(1+Toimenpiteet!$C$7),1)*IF(K$9="x",(1+Toimenpiteet!$C$34),1)*(1+K$30)*_xlfn.BINOM.INV(1,(1-(Satokasvi!$H$15*(1+K$41))),J125))</f>
        <v>2624.852847677002</v>
      </c>
      <c r="BK125" s="5">
        <f ca="1">IF(L$11="x",0,_xlfn.NORM.INV(K125,Satokasvi!$H$8,Satokasvi!$I$8)*IF(L$8="x",(1+Toimenpiteet!$C$7),1)*IF(L$9="x",(1+Toimenpiteet!$C$34),1)*(1+L$30)*_xlfn.BINOM.INV(1,(1-(Satokasvi!$H$15*(1+L$41))),K125))</f>
        <v>2628.9099450755057</v>
      </c>
      <c r="BL125" s="5">
        <f ca="1">IF(M$11="x",0,_xlfn.NORM.INV(L125,Satokasvi!$H$8,Satokasvi!$I$8)*IF(M$8="x",(1+Toimenpiteet!$C$7),1)*IF(M$9="x",(1+Toimenpiteet!$C$34),1)*(1+M$30)*_xlfn.BINOM.INV(1,(1-(Satokasvi!$H$15*(1+M$41))),L125))</f>
        <v>0</v>
      </c>
      <c r="BM125" s="5">
        <f ca="1">IF(N$11="x",0,_xlfn.NORM.INV(M125,Satokasvi!$H$8,Satokasvi!$I$8)*IF(N$8="x",(1+Toimenpiteet!$C$7),1)*IF(N$9="x",(1+Toimenpiteet!$C$34),1)*(1+N$30)*_xlfn.BINOM.INV(1,(1-(Satokasvi!$H$15*(1+N$41))),M125))</f>
        <v>2581.8038633929614</v>
      </c>
      <c r="BN125" s="5">
        <f ca="1">IF(O$11="x",0,_xlfn.NORM.INV(N125,Satokasvi!$H$8,Satokasvi!$I$8)*IF(O$8="x",(1+Toimenpiteet!$C$7),1)*IF(O$9="x",(1+Toimenpiteet!$C$34),1)*(1+O$30)*_xlfn.BINOM.INV(1,(1-(Satokasvi!$H$15*(1+O$41))),N125))</f>
        <v>2780.5953973080268</v>
      </c>
      <c r="BO125" s="5">
        <f ca="1">IF(P$11="x",0,_xlfn.NORM.INV(O125,Satokasvi!$H$8,Satokasvi!$I$8)*IF(P$8="x",(1+Toimenpiteet!$C$7),1)*IF(P$9="x",(1+Toimenpiteet!$C$34),1)*(1+P$30)*_xlfn.BINOM.INV(1,(1-(Satokasvi!$H$15*(1+P$41))),O125))</f>
        <v>2411.4444737354611</v>
      </c>
      <c r="BP125" s="5">
        <f ca="1">IF(Q$11="x",0,_xlfn.NORM.INV(P125,Satokasvi!$H$8,Satokasvi!$I$8)*IF(Q$8="x",(1+Toimenpiteet!$C$7),1)*IF(Q$9="x",(1+Toimenpiteet!$C$34),1)*(1+Q$30)*_xlfn.BINOM.INV(1,(1-(Satokasvi!$H$15*(1+Q$41))),P125))</f>
        <v>2650.6735104362042</v>
      </c>
      <c r="BQ125" s="5">
        <f ca="1">IF(R$11="x",0,_xlfn.NORM.INV(Q125,Satokasvi!$H$8,Satokasvi!$I$8)*IF(R$8="x",(1+Toimenpiteet!$C$7),1)*IF(R$9="x",(1+Toimenpiteet!$C$34),1)*(1+R$30)*_xlfn.BINOM.INV(1,(1-(Satokasvi!$H$15*(1+R$41))),Q125))</f>
        <v>0</v>
      </c>
      <c r="BR125" s="5">
        <f ca="1">IF(S$11="x",0,_xlfn.NORM.INV(R125,Satokasvi!$H$8,Satokasvi!$I$8)*IF(S$8="x",(1+Toimenpiteet!$C$7),1)*IF(S$9="x",(1+Toimenpiteet!$C$34),1)*(1+S$30)*_xlfn.BINOM.INV(1,(1-(Satokasvi!$H$15*(1+S$41))),R125))</f>
        <v>2957.0921193276972</v>
      </c>
      <c r="BS125" s="5">
        <f ca="1">IF(T$11="x",0,_xlfn.NORM.INV(S125,Satokasvi!$H$8,Satokasvi!$I$8)*IF(T$8="x",(1+Toimenpiteet!$C$7),1)*IF(T$9="x",(1+Toimenpiteet!$C$34),1)*(1+T$30)*_xlfn.BINOM.INV(1,(1-(Satokasvi!$H$15*(1+T$41))),S125))</f>
        <v>2670.8987297541339</v>
      </c>
      <c r="BT125" s="5">
        <f ca="1">IF(U$11="x",0,_xlfn.NORM.INV(T125,Satokasvi!$H$8,Satokasvi!$I$8)*IF(U$8="x",(1+Toimenpiteet!$C$7),1)*IF(U$9="x",(1+Toimenpiteet!$C$34),1)*(1+U$30)*_xlfn.BINOM.INV(1,(1-(Satokasvi!$H$15*(1+U$41))),T125))</f>
        <v>2423.0655339915243</v>
      </c>
      <c r="BU125" s="5">
        <f ca="1">IF(V$11="x",0,_xlfn.NORM.INV(U125,Satokasvi!$H$8,Satokasvi!$I$8)*IF(V$8="x",(1+Toimenpiteet!$C$7),1)*IF(V$9="x",(1+Toimenpiteet!$C$34),1)*(1+V$30)*_xlfn.BINOM.INV(1,(1-(Satokasvi!$H$15*(1+V$41))),U125))</f>
        <v>2526.609558091372</v>
      </c>
      <c r="BV125" s="5">
        <f ca="1">IF(W$11="x",0,_xlfn.NORM.INV(V125,Satokasvi!$H$8,Satokasvi!$I$8)*IF(W$8="x",(1+Toimenpiteet!$C$7),1)*IF(W$9="x",(1+Toimenpiteet!$C$34),1)*(1+W$30)*_xlfn.BINOM.INV(1,(1-(Satokasvi!$H$15*(1+W$41))),V125))</f>
        <v>2654.4585762957222</v>
      </c>
      <c r="BW125" s="5">
        <f ca="1">IF(X$11="x",0,_xlfn.NORM.INV(W125,Satokasvi!$H$8,Satokasvi!$I$8)*IF(X$8="x",(1+Toimenpiteet!$C$7),1)*IF(X$9="x",(1+Toimenpiteet!$C$34),1)*(1+X$30)*_xlfn.BINOM.INV(1,(1-(Satokasvi!$H$15*(1+X$41))),W125))</f>
        <v>2554.1458736730856</v>
      </c>
      <c r="BX125" s="5">
        <f ca="1">IF(Y$11="x",0,_xlfn.NORM.INV(X125,Satokasvi!$H$8,Satokasvi!$I$8)*IF(Y$8="x",(1+Toimenpiteet!$C$7),1)*IF(Y$9="x",(1+Toimenpiteet!$C$34),1)*(1+Y$30)*_xlfn.BINOM.INV(1,(1-(Satokasvi!$H$15*(1+Y$41))),X125))</f>
        <v>2655.9009320932746</v>
      </c>
      <c r="BY125" s="5">
        <f ca="1">IF(Z$11="x",0,_xlfn.NORM.INV(Y125,Satokasvi!$H$8,Satokasvi!$I$8)*IF(Z$8="x",(1+Toimenpiteet!$C$7),1)*IF(Z$9="x",(1+Toimenpiteet!$C$34),1)*(1+Z$30)*_xlfn.BINOM.INV(1,(1-(Satokasvi!$H$15*(1+Z$41))),Y125))</f>
        <v>2858.1246142658833</v>
      </c>
      <c r="BZ125" s="5">
        <f ca="1">IF(AA$11="x",0,_xlfn.NORM.INV(Z125,Satokasvi!$H$8,Satokasvi!$I$8)*IF(AA$8="x",(1+Toimenpiteet!$C$7),1)*IF(AA$9="x",(1+Toimenpiteet!$C$34),1)*(1+AA$30)*_xlfn.BINOM.INV(1,(1-(Satokasvi!$H$15*(1+AA$41))),Z125))</f>
        <v>2563.7554220433335</v>
      </c>
      <c r="CB125" s="27">
        <f ca="1">_xlfn.NORM.INV(RAND(),Satokasvi!$H$13,Satokasvi!$I$13)</f>
        <v>252.08873428056484</v>
      </c>
      <c r="CC125" s="27">
        <f ca="1">_xlfn.NORM.INV(RAND(),Satokasvi!$H$13,Satokasvi!$I$13)</f>
        <v>168.83880980200757</v>
      </c>
      <c r="CD125" s="27">
        <f ca="1">_xlfn.NORM.INV(RAND(),Satokasvi!$H$13,Satokasvi!$I$13)</f>
        <v>174.5747420568224</v>
      </c>
      <c r="CE125" s="27">
        <f ca="1">_xlfn.NORM.INV(RAND(),Satokasvi!$H$13,Satokasvi!$I$13)</f>
        <v>118.60970740116248</v>
      </c>
      <c r="CF125" s="27">
        <f ca="1">_xlfn.NORM.INV(RAND(),Satokasvi!$H$13,Satokasvi!$I$13)</f>
        <v>265.40054370442351</v>
      </c>
      <c r="CG125" s="27">
        <f ca="1">_xlfn.NORM.INV(RAND(),Satokasvi!$H$13,Satokasvi!$I$13)</f>
        <v>256.53052319118535</v>
      </c>
      <c r="CH125" s="27">
        <f ca="1">_xlfn.NORM.INV(RAND(),Satokasvi!$H$13,Satokasvi!$I$13)</f>
        <v>186.84766020856523</v>
      </c>
      <c r="CI125" s="27">
        <f ca="1">_xlfn.NORM.INV(RAND(),Satokasvi!$H$13,Satokasvi!$I$13)</f>
        <v>176.88624479857992</v>
      </c>
      <c r="CJ125" s="27">
        <f ca="1">_xlfn.NORM.INV(RAND(),Satokasvi!$H$13,Satokasvi!$I$13)</f>
        <v>217.26105111016702</v>
      </c>
      <c r="CK125" s="27">
        <f ca="1">_xlfn.NORM.INV(RAND(),Satokasvi!$H$13,Satokasvi!$I$13)</f>
        <v>193.5170336904682</v>
      </c>
      <c r="CL125" s="27">
        <f ca="1">_xlfn.NORM.INV(RAND(),Satokasvi!$H$13,Satokasvi!$I$13)</f>
        <v>230.24523051008921</v>
      </c>
      <c r="CM125" s="27">
        <f ca="1">_xlfn.NORM.INV(RAND(),Satokasvi!$H$13,Satokasvi!$I$13)</f>
        <v>216.0272890217077</v>
      </c>
      <c r="CN125" s="27">
        <f ca="1">_xlfn.NORM.INV(RAND(),Satokasvi!$H$13,Satokasvi!$I$13)</f>
        <v>234.85658636012352</v>
      </c>
      <c r="CO125" s="27">
        <f ca="1">_xlfn.NORM.INV(RAND(),Satokasvi!$H$13,Satokasvi!$I$13)</f>
        <v>107.81601945258565</v>
      </c>
      <c r="CP125" s="27">
        <f ca="1">_xlfn.NORM.INV(RAND(),Satokasvi!$H$13,Satokasvi!$I$13)</f>
        <v>145.71647963412232</v>
      </c>
      <c r="CQ125" s="27">
        <f ca="1">_xlfn.NORM.INV(RAND(),Satokasvi!$H$13,Satokasvi!$I$13)</f>
        <v>195.45631652573891</v>
      </c>
      <c r="CR125" s="27">
        <f ca="1">_xlfn.NORM.INV(RAND(),Satokasvi!$H$13,Satokasvi!$I$13)</f>
        <v>177.16675933444435</v>
      </c>
      <c r="CS125" s="27">
        <f ca="1">_xlfn.NORM.INV(RAND(),Satokasvi!$H$13,Satokasvi!$I$13)</f>
        <v>265.59730200299362</v>
      </c>
      <c r="CT125" s="27">
        <f ca="1">_xlfn.NORM.INV(RAND(),Satokasvi!$H$13,Satokasvi!$I$13)</f>
        <v>178.62710893475685</v>
      </c>
      <c r="CU125" s="27">
        <f ca="1">_xlfn.NORM.INV(RAND(),Satokasvi!$H$13,Satokasvi!$I$13)</f>
        <v>242.477900770079</v>
      </c>
      <c r="CV125" s="27">
        <f ca="1">_xlfn.NORM.INV(RAND(),Satokasvi!$H$13,Satokasvi!$I$13)</f>
        <v>247.26596167387265</v>
      </c>
      <c r="CW125" s="27">
        <f ca="1">_xlfn.NORM.INV(RAND(),Satokasvi!$H$13,Satokasvi!$I$13)</f>
        <v>182.10695207333288</v>
      </c>
      <c r="CX125" s="27">
        <f ca="1">_xlfn.NORM.INV(RAND(),Satokasvi!$H$13,Satokasvi!$I$13)</f>
        <v>220.96490661898787</v>
      </c>
      <c r="CY125" s="27">
        <f ca="1">_xlfn.NORM.INV(RAND(),Satokasvi!$H$13,Satokasvi!$I$13)</f>
        <v>240.31253733646835</v>
      </c>
      <c r="CZ125" s="27">
        <f ca="1">_xlfn.NORM.INV(RAND(),Satokasvi!$H$13,Satokasvi!$I$13)</f>
        <v>205.2271171094832</v>
      </c>
      <c r="DB125" s="29">
        <f ca="1">(AB125*(CB125/1000)+(Satokasvi!$E$28-Satokasvi!$E$7))/(1+$C$13)^DB$61</f>
        <v>434.95979292769493</v>
      </c>
      <c r="DC125" s="29">
        <f ca="1">(AC125*(CC125/1000)+(Satokasvi!$E$28-Satokasvi!$E$7))/(1+$C$13)^DC$61</f>
        <v>172.92483925518883</v>
      </c>
      <c r="DD125" s="29">
        <f ca="1">(AD125*(CD125/1000)+(Satokasvi!$E$28-Satokasvi!$E$7))/(1+$C$13)^DD$61</f>
        <v>213.27851469867011</v>
      </c>
      <c r="DE125" s="29">
        <f ca="1">(AE125*(CE125/1000)+(Satokasvi!$E$28-Satokasvi!$E$7))/(1+$C$13)^DE$61</f>
        <v>23.978842386858737</v>
      </c>
      <c r="DF125" s="29">
        <f ca="1">(AF125*(CF125/1000)+(Satokasvi!$E$28-Satokasvi!$E$7))/(1+$C$13)^DF$61</f>
        <v>496.28269910351622</v>
      </c>
      <c r="DG125" s="29">
        <f ca="1">(AG125*(CG125/1000)+(Satokasvi!$E$28-Satokasvi!$E$7))/(1+$C$13)^DG$61</f>
        <v>450.35505261141168</v>
      </c>
      <c r="DH125" s="29">
        <f ca="1">(AH125*(CH125/1000)+(Satokasvi!$E$28-Satokasvi!$E$7))/(1+$C$13)^DH$61</f>
        <v>-293.52603559495071</v>
      </c>
      <c r="DI125" s="29">
        <f ca="1">(AI125*(CI125/1000)+(Satokasvi!$E$28-Satokasvi!$E$7))/(1+$C$13)^DI$61</f>
        <v>234.0420480398204</v>
      </c>
      <c r="DJ125" s="29">
        <f ca="1">(AJ125*(CJ125/1000)+(Satokasvi!$E$28-Satokasvi!$E$7))/(1+$C$13)^DJ$61</f>
        <v>309.83835102057748</v>
      </c>
      <c r="DK125" s="29">
        <f ca="1">(AK125*(CK125/1000)+(Satokasvi!$E$28-Satokasvi!$E$7))/(1+$C$13)^DK$61</f>
        <v>239.3658404666426</v>
      </c>
      <c r="DL125" s="29">
        <f ca="1">(AL125*(CL125/1000)+(Satokasvi!$E$28-Satokasvi!$E$7))/(1+$C$13)^DL$61</f>
        <v>-260.79408085215317</v>
      </c>
      <c r="DM125" s="29">
        <f ca="1">(AM125*(CM125/1000)+(Satokasvi!$E$28-Satokasvi!$E$7))/(1+$C$13)^DM$61</f>
        <v>271.74506920628085</v>
      </c>
      <c r="DN125" s="29">
        <f ca="1">(AN125*(CN125/1000)+(Satokasvi!$E$28-Satokasvi!$E$7))/(1+$C$13)^DN$61</f>
        <v>350.9146787660585</v>
      </c>
      <c r="DO125" s="29">
        <f ca="1">(AO125*(CO125/1000)+(Satokasvi!$E$28-Satokasvi!$E$7))/(1+$C$13)^DO$61</f>
        <v>-8.0065657614395462</v>
      </c>
      <c r="DP125" s="29">
        <f ca="1">(AP125*(CP125/1000)+(Satokasvi!$E$28-Satokasvi!$E$7))/(1+$C$13)^DP$61</f>
        <v>100.97319838448385</v>
      </c>
      <c r="DQ125" s="29">
        <f ca="1">(AQ125*(CQ125/1000)+(Satokasvi!$E$28-Satokasvi!$E$7))/(1+$C$13)^DQ$61</f>
        <v>-224.96326505846127</v>
      </c>
      <c r="DR125" s="29">
        <f ca="1">(AR125*(CR125/1000)+(Satokasvi!$E$28-Satokasvi!$E$7))/(1+$C$13)^DR$61</f>
        <v>206.93415804765019</v>
      </c>
      <c r="DS125" s="29">
        <f ca="1">(AS125*(CS125/1000)+(Satokasvi!$E$28-Satokasvi!$E$7))/(1+$C$13)^DS$61</f>
        <v>347.11324203841491</v>
      </c>
      <c r="DT125" s="29">
        <f ca="1">(AT125*(CT125/1000)+(Satokasvi!$E$28-Satokasvi!$E$7))/(1+$C$13)^DT$61</f>
        <v>125.35884111968014</v>
      </c>
      <c r="DU125" s="29">
        <f ca="1">(AU125*(CU125/1000)+(Satokasvi!$E$28-Satokasvi!$E$7))/(1+$C$13)^DU$61</f>
        <v>255.31330991688532</v>
      </c>
      <c r="DV125" s="29">
        <f ca="1">(AV125*(CV125/1000)+(Satokasvi!$E$28-Satokasvi!$E$7))/(1+$C$13)^DV$61</f>
        <v>279.40736017309325</v>
      </c>
      <c r="DW125" s="29">
        <f ca="1">(AW125*(CW125/1000)+(Satokasvi!$E$28-Satokasvi!$E$7))/(1+$C$13)^DW$61</f>
        <v>137.3438135256593</v>
      </c>
      <c r="DX125" s="29">
        <f ca="1">(AX125*(CX125/1000)+(Satokasvi!$E$28-Satokasvi!$E$7))/(1+$C$13)^DX$61</f>
        <v>216.11484274650854</v>
      </c>
      <c r="DY125" s="29">
        <f ca="1">(AY125*(CY125/1000)+(Satokasvi!$E$28-Satokasvi!$E$7))/(1+$C$13)^DY$61</f>
        <v>275.82218805105305</v>
      </c>
      <c r="DZ125" s="29">
        <f ca="1">(AZ125*(CZ125/1000)+(Satokasvi!$E$28-Satokasvi!$E$7))/(1+$C$13)^DZ$61</f>
        <v>164.80015652796544</v>
      </c>
      <c r="EB125" s="29">
        <f ca="1">IF(C$11="x",Toimenpiteet!$E$115,BB125*(CB125/1000)+(Satokasvi!$E$28-Satokasvi!$E$7)+IF(C$8="x",Toimenpiteet!$E$29,0)+IF(C$9="x",Toimenpiteet!$E$60,0)+IF(C$10="x",Toimenpiteet!$E$88,0))/(1+$C$13)^EB$61</f>
        <v>348.21707350701439</v>
      </c>
      <c r="EC125" s="29">
        <f ca="1">IF(D$11="x",Toimenpiteet!$E$115,BC125*(CC125/1000)+(Satokasvi!$E$28-Satokasvi!$E$7)+IF(D$8="x",Toimenpiteet!$E$29,0)+IF(D$9="x",Toimenpiteet!$E$60,0)+IF(D$10="x",Toimenpiteet!$E$88,0))/(1+$C$13)^EC$61</f>
        <v>159.8608810557198</v>
      </c>
      <c r="ED125" s="29">
        <f ca="1">IF(E$11="x",Toimenpiteet!$E$115,BD125*(CD125/1000)+(Satokasvi!$E$28-Satokasvi!$E$7)+IF(E$8="x",Toimenpiteet!$E$29,0)+IF(E$9="x",Toimenpiteet!$E$60,0)+IF(E$10="x",Toimenpiteet!$E$88,0))/(1+$C$13)^ED$61</f>
        <v>191.08327367985507</v>
      </c>
      <c r="EE125" s="29">
        <f ca="1">IF(F$11="x",Toimenpiteet!$E$115,BE125*(CE125/1000)+(Satokasvi!$E$28-Satokasvi!$E$7)+IF(F$8="x",Toimenpiteet!$E$29,0)+IF(F$9="x",Toimenpiteet!$E$60,0)+IF(F$10="x",Toimenpiteet!$E$88,0))/(1+$C$13)^EE$61</f>
        <v>52.663730753156607</v>
      </c>
      <c r="EF125" s="29">
        <f ca="1">IF(G$11="x",Toimenpiteet!$E$115,BF125*(CF125/1000)+(Satokasvi!$E$28-Satokasvi!$E$7)+IF(G$8="x",Toimenpiteet!$E$29,0)+IF(G$9="x",Toimenpiteet!$E$60,0)+IF(G$10="x",Toimenpiteet!$E$88,0))/(1+$C$13)^EF$61</f>
        <v>405.29792528122084</v>
      </c>
      <c r="EG125" s="29">
        <f ca="1">IF(H$11="x",Toimenpiteet!$E$115,BG125*(CG125/1000)+(Satokasvi!$E$28-Satokasvi!$E$7)+IF(H$8="x",Toimenpiteet!$E$29,0)+IF(H$9="x",Toimenpiteet!$E$60,0)+IF(H$10="x",Toimenpiteet!$E$88,0))/(1+$C$13)^EG$61</f>
        <v>370.03959288493718</v>
      </c>
      <c r="EH125" s="29">
        <f ca="1">IF(I$11="x",Toimenpiteet!$E$115,BH125*(CH125/1000)+(Satokasvi!$E$28-Satokasvi!$E$7)+IF(I$8="x",Toimenpiteet!$E$29,0)+IF(I$9="x",Toimenpiteet!$E$60,0)+IF(I$10="x",Toimenpiteet!$E$88,0))/(1+$C$13)^EH$61</f>
        <v>-185.30355543515032</v>
      </c>
      <c r="EI125" s="29">
        <f ca="1">IF(J$11="x",Toimenpiteet!$E$115,BI125*(CI125/1000)+(Satokasvi!$E$28-Satokasvi!$E$7)+IF(J$8="x",Toimenpiteet!$E$29,0)+IF(J$9="x",Toimenpiteet!$E$60,0)+IF(J$10="x",Toimenpiteet!$E$88,0))/(1+$C$13)^EI$61</f>
        <v>206.86643156840714</v>
      </c>
      <c r="EJ125" s="29">
        <f ca="1">IF(K$11="x",Toimenpiteet!$E$115,BJ125*(CJ125/1000)+(Satokasvi!$E$28-Satokasvi!$E$7)+IF(K$8="x",Toimenpiteet!$E$29,0)+IF(K$9="x",Toimenpiteet!$E$60,0)+IF(K$10="x",Toimenpiteet!$E$88,0))/(1+$C$13)^EJ$61</f>
        <v>262.40444924765382</v>
      </c>
      <c r="EK125" s="29">
        <f ca="1">IF(L$11="x",Toimenpiteet!$E$115,BK125*(CK125/1000)+(Satokasvi!$E$28-Satokasvi!$E$7)+IF(L$8="x",Toimenpiteet!$E$29,0)+IF(L$9="x",Toimenpiteet!$E$60,0)+IF(L$10="x",Toimenpiteet!$E$88,0))/(1+$C$13)^EK$61</f>
        <v>208.97048263333372</v>
      </c>
      <c r="EL125" s="29">
        <f ca="1">IF(M$11="x",Toimenpiteet!$E$115,BL125*(CL125/1000)+(Satokasvi!$E$28-Satokasvi!$E$7)+IF(M$8="x",Toimenpiteet!$E$29,0)+IF(M$9="x",Toimenpiteet!$E$60,0)+IF(M$10="x",Toimenpiteet!$E$88,0))/(1+$C$13)^EL$61</f>
        <v>-164.63980893685792</v>
      </c>
      <c r="EM125" s="29">
        <f ca="1">IF(N$11="x",Toimenpiteet!$E$115,BM125*(CM125/1000)+(Satokasvi!$E$28-Satokasvi!$E$7)+IF(N$8="x",Toimenpiteet!$E$29,0)+IF(N$9="x",Toimenpiteet!$E$60,0)+IF(N$10="x",Toimenpiteet!$E$88,0))/(1+$C$13)^EM$61</f>
        <v>231.34320238239104</v>
      </c>
      <c r="EN125" s="29">
        <f ca="1">IF(O$11="x",Toimenpiteet!$E$115,BN125*(CN125/1000)+(Satokasvi!$E$28-Satokasvi!$E$7)+IF(O$8="x",Toimenpiteet!$E$29,0)+IF(O$9="x",Toimenpiteet!$E$60,0)+IF(O$10="x",Toimenpiteet!$E$88,0))/(1+$C$13)^EN$61</f>
        <v>289.50043105323431</v>
      </c>
      <c r="EO125" s="29">
        <f ca="1">IF(P$11="x",Toimenpiteet!$E$115,BO125*(CO125/1000)+(Satokasvi!$E$28-Satokasvi!$E$7)+IF(P$8="x",Toimenpiteet!$E$29,0)+IF(P$9="x",Toimenpiteet!$E$60,0)+IF(P$10="x",Toimenpiteet!$E$88,0))/(1+$C$13)^EO$61</f>
        <v>21.216820239980603</v>
      </c>
      <c r="EP125" s="29">
        <f ca="1">IF(Q$11="x",Toimenpiteet!$E$115,BP125*(CP125/1000)+(Satokasvi!$E$28-Satokasvi!$E$7)+IF(Q$8="x",Toimenpiteet!$E$29,0)+IF(Q$9="x",Toimenpiteet!$E$60,0)+IF(Q$10="x",Toimenpiteet!$E$88,0))/(1+$C$13)^EP$61</f>
        <v>101.63679349961765</v>
      </c>
      <c r="EQ125" s="29">
        <f ca="1">IF(R$11="x",Toimenpiteet!$E$115,BQ125*(CQ125/1000)+(Satokasvi!$E$28-Satokasvi!$E$7)+IF(R$8="x",Toimenpiteet!$E$29,0)+IF(R$9="x",Toimenpiteet!$E$60,0)+IF(R$10="x",Toimenpiteet!$E$88,0))/(1+$C$13)^EQ$61</f>
        <v>-142.01974544826405</v>
      </c>
      <c r="ER125" s="29">
        <f ca="1">IF(S$11="x",Toimenpiteet!$E$115,BR125*(CR125/1000)+(Satokasvi!$E$28-Satokasvi!$E$7)+IF(S$8="x",Toimenpiteet!$E$29,0)+IF(S$9="x",Toimenpiteet!$E$60,0)+IF(S$10="x",Toimenpiteet!$E$88,0))/(1+$C$13)^ER$61</f>
        <v>179.08391678419756</v>
      </c>
      <c r="ES125" s="29">
        <f ca="1">IF(T$11="x",Toimenpiteet!$E$115,BS125*(CS125/1000)+(Satokasvi!$E$28-Satokasvi!$E$7)+IF(T$8="x",Toimenpiteet!$E$29,0)+IF(T$9="x",Toimenpiteet!$E$60,0)+IF(T$10="x",Toimenpiteet!$E$88,0))/(1+$C$13)^ES$61</f>
        <v>282.82080952730701</v>
      </c>
      <c r="ET125" s="29">
        <f ca="1">IF(U$11="x",Toimenpiteet!$E$115,BT125*(CT125/1000)+(Satokasvi!$E$28-Satokasvi!$E$7)+IF(U$8="x",Toimenpiteet!$E$29,0)+IF(U$9="x",Toimenpiteet!$E$60,0)+IF(U$10="x",Toimenpiteet!$E$88,0))/(1+$C$13)^ET$61</f>
        <v>116.86597302401691</v>
      </c>
      <c r="EU125" s="29">
        <f ca="1">IF(V$11="x",Toimenpiteet!$E$115,BU125*(CU125/1000)+(Satokasvi!$E$28-Satokasvi!$E$7)+IF(V$8="x",Toimenpiteet!$E$29,0)+IF(V$9="x",Toimenpiteet!$E$60,0)+IF(V$10="x",Toimenpiteet!$E$88,0))/(1+$C$13)^EU$61</f>
        <v>213.02507527009328</v>
      </c>
      <c r="EV125" s="29">
        <f ca="1">IF(W$11="x",Toimenpiteet!$E$115,BV125*(CV125/1000)+(Satokasvi!$E$28-Satokasvi!$E$7)+IF(W$8="x",Toimenpiteet!$E$29,0)+IF(W$9="x",Toimenpiteet!$E$60,0)+IF(W$10="x",Toimenpiteet!$E$88,0))/(1+$C$13)^EV$61</f>
        <v>230.3168858883972</v>
      </c>
      <c r="EW125" s="29">
        <f ca="1">IF(X$11="x",Toimenpiteet!$E$115,BW125*(CW125/1000)+(Satokasvi!$E$28-Satokasvi!$E$7)+IF(X$8="x",Toimenpiteet!$E$29,0)+IF(X$9="x",Toimenpiteet!$E$60,0)+IF(X$10="x",Toimenpiteet!$E$88,0))/(1+$C$13)^EW$61</f>
        <v>123.80736817661072</v>
      </c>
      <c r="EX125" s="29">
        <f ca="1">IF(Y$11="x",Toimenpiteet!$E$115,BX125*(CX125/1000)+(Satokasvi!$E$28-Satokasvi!$E$7)+IF(Y$8="x",Toimenpiteet!$E$29,0)+IF(Y$9="x",Toimenpiteet!$E$60,0)+IF(Y$10="x",Toimenpiteet!$E$88,0))/(1+$C$13)^EX$61</f>
        <v>181.88252677323163</v>
      </c>
      <c r="EY125" s="29">
        <f ca="1">IF(Z$11="x",Toimenpiteet!$E$115,BY125*(CY125/1000)+(Satokasvi!$E$28-Satokasvi!$E$7)+IF(Z$8="x",Toimenpiteet!$E$29,0)+IF(Z$9="x",Toimenpiteet!$E$60,0)+IF(Z$10="x",Toimenpiteet!$E$88,0))/(1+$C$13)^EY$61</f>
        <v>225.76963235946363</v>
      </c>
      <c r="EZ125" s="29">
        <f ca="1">IF(AA$11="x",Toimenpiteet!$E$115,BZ125*(CZ125/1000)+(Satokasvi!$E$28-Satokasvi!$E$7)+IF(AA$8="x",Toimenpiteet!$E$29,0)+IF(AA$9="x",Toimenpiteet!$E$60,0)+IF(AA$10="x",Toimenpiteet!$E$88,0))/(1+$C$13)^EZ$61</f>
        <v>142.44688035708543</v>
      </c>
      <c r="FA125" s="29"/>
      <c r="FB125" s="29">
        <f t="shared" ca="1" si="48"/>
        <v>434.95979292769493</v>
      </c>
      <c r="FC125" s="29">
        <f t="shared" ca="1" si="49"/>
        <v>607.88463218288371</v>
      </c>
      <c r="FD125" s="29">
        <f t="shared" ca="1" si="50"/>
        <v>821.16314688155376</v>
      </c>
      <c r="FE125" s="29">
        <f t="shared" ca="1" si="51"/>
        <v>845.14198926841254</v>
      </c>
      <c r="FF125" s="29">
        <f t="shared" ca="1" si="52"/>
        <v>1341.4246883719288</v>
      </c>
      <c r="FG125" s="29">
        <f t="shared" ca="1" si="53"/>
        <v>1791.7797409833406</v>
      </c>
      <c r="FH125" s="29">
        <f t="shared" ca="1" si="54"/>
        <v>1498.2537053883898</v>
      </c>
      <c r="FI125" s="29">
        <f t="shared" ca="1" si="55"/>
        <v>1732.2957534282102</v>
      </c>
      <c r="FJ125" s="29">
        <f t="shared" ca="1" si="56"/>
        <v>2042.1341044487876</v>
      </c>
      <c r="FK125" s="29">
        <f t="shared" ca="1" si="57"/>
        <v>2281.4999449154302</v>
      </c>
      <c r="FL125" s="29">
        <f t="shared" ca="1" si="58"/>
        <v>2020.705864063277</v>
      </c>
      <c r="FM125" s="29">
        <f t="shared" ca="1" si="59"/>
        <v>2292.4509332695579</v>
      </c>
      <c r="FN125" s="29">
        <f t="shared" ca="1" si="60"/>
        <v>2643.3656120356163</v>
      </c>
      <c r="FO125" s="29">
        <f t="shared" ca="1" si="61"/>
        <v>2635.3590462741768</v>
      </c>
      <c r="FP125" s="29">
        <f t="shared" ca="1" si="62"/>
        <v>2736.3322446586608</v>
      </c>
      <c r="FQ125" s="29">
        <f t="shared" ca="1" si="63"/>
        <v>2511.3689796001995</v>
      </c>
      <c r="FR125" s="29">
        <f t="shared" ca="1" si="64"/>
        <v>2718.3031376478498</v>
      </c>
      <c r="FS125" s="29">
        <f t="shared" ca="1" si="65"/>
        <v>3065.4163796862649</v>
      </c>
      <c r="FT125" s="29">
        <f t="shared" ca="1" si="66"/>
        <v>3190.7752208059451</v>
      </c>
      <c r="FU125" s="29">
        <f t="shared" ca="1" si="67"/>
        <v>3446.0885307228305</v>
      </c>
      <c r="FV125" s="29">
        <f t="shared" ca="1" si="68"/>
        <v>3725.4958908959238</v>
      </c>
      <c r="FW125" s="29">
        <f t="shared" ca="1" si="69"/>
        <v>3862.8397044215831</v>
      </c>
      <c r="FX125" s="29">
        <f t="shared" ca="1" si="70"/>
        <v>4078.9545471680917</v>
      </c>
      <c r="FY125" s="29">
        <f t="shared" ca="1" si="71"/>
        <v>4354.7767352191449</v>
      </c>
      <c r="FZ125" s="29">
        <f t="shared" ca="1" si="72"/>
        <v>4519.5768917471105</v>
      </c>
      <c r="GA125" s="29"/>
      <c r="GB125" s="29">
        <f t="shared" ca="1" si="73"/>
        <v>348.21707350701439</v>
      </c>
      <c r="GC125" s="29">
        <f t="shared" ca="1" si="74"/>
        <v>508.07795456273419</v>
      </c>
      <c r="GD125" s="29">
        <f t="shared" ca="1" si="23"/>
        <v>699.16122824258923</v>
      </c>
      <c r="GE125" s="29">
        <f t="shared" ca="1" si="24"/>
        <v>751.82495899574587</v>
      </c>
      <c r="GF125" s="29">
        <f t="shared" ca="1" si="25"/>
        <v>1157.1228842769667</v>
      </c>
      <c r="GG125" s="29">
        <f t="shared" ca="1" si="26"/>
        <v>1527.162477161904</v>
      </c>
      <c r="GH125" s="29">
        <f t="shared" ca="1" si="27"/>
        <v>1341.8589217267536</v>
      </c>
      <c r="GI125" s="29">
        <f t="shared" ca="1" si="28"/>
        <v>1548.7253532951606</v>
      </c>
      <c r="GJ125" s="29">
        <f t="shared" ca="1" si="29"/>
        <v>1811.1298025428146</v>
      </c>
      <c r="GK125" s="29">
        <f t="shared" ca="1" si="30"/>
        <v>2020.1002851761482</v>
      </c>
      <c r="GL125" s="29">
        <f t="shared" ca="1" si="31"/>
        <v>1855.4604762392903</v>
      </c>
      <c r="GM125" s="29">
        <f t="shared" ca="1" si="32"/>
        <v>2086.8036786216812</v>
      </c>
      <c r="GN125" s="29">
        <f t="shared" ca="1" si="33"/>
        <v>2376.3041096749157</v>
      </c>
      <c r="GO125" s="29">
        <f t="shared" ca="1" si="34"/>
        <v>2397.5209299148964</v>
      </c>
      <c r="GP125" s="29">
        <f t="shared" ca="1" si="35"/>
        <v>2499.1577234145143</v>
      </c>
      <c r="GQ125" s="29">
        <f t="shared" ca="1" si="36"/>
        <v>2357.1379779662502</v>
      </c>
      <c r="GR125" s="29">
        <f t="shared" ca="1" si="37"/>
        <v>2536.221894750448</v>
      </c>
      <c r="GS125" s="29">
        <f t="shared" ca="1" si="38"/>
        <v>2819.0427042777551</v>
      </c>
      <c r="GT125" s="29">
        <f t="shared" ca="1" si="39"/>
        <v>2935.9086773017721</v>
      </c>
      <c r="GU125" s="29">
        <f t="shared" ca="1" si="40"/>
        <v>3148.9337525718652</v>
      </c>
      <c r="GV125" s="29">
        <f t="shared" ca="1" si="41"/>
        <v>3379.2506384602625</v>
      </c>
      <c r="GW125" s="29">
        <f t="shared" ca="1" si="42"/>
        <v>3503.0580066368734</v>
      </c>
      <c r="GX125" s="29">
        <f t="shared" ca="1" si="43"/>
        <v>3684.9405334101052</v>
      </c>
      <c r="GY125" s="29">
        <f t="shared" ca="1" si="44"/>
        <v>3910.7101657695689</v>
      </c>
      <c r="GZ125" s="29">
        <f t="shared" ca="1" si="45"/>
        <v>4053.1570461266542</v>
      </c>
      <c r="HA125" s="29"/>
      <c r="HB125" s="29">
        <f t="shared" ca="1" si="76"/>
        <v>2281.4999449154302</v>
      </c>
      <c r="HC125" s="29">
        <f t="shared" ca="1" si="75"/>
        <v>2020.1002851761482</v>
      </c>
      <c r="HD125" s="5"/>
      <c r="HE125" s="29">
        <f t="shared" si="91"/>
        <v>-5.555555555555558E-2</v>
      </c>
      <c r="HF125" s="29">
        <f>$HF$72</f>
        <v>1.111111111111112E-2</v>
      </c>
      <c r="HG125" s="14">
        <f>IF(C$11="x",0,Satokasvi!$H$6*(1+$HE125)*(1+_xlfn.XLOOKUP($HF125,$HF$67:$HF$76,HG$67:HG$76)))</f>
        <v>3309.2283950617284</v>
      </c>
      <c r="HH125" s="27">
        <f>IF(D$11="x",0,Satokasvi!$H$6*(1+$HE125)*(1+_xlfn.XLOOKUP($HF125,$HF$67:$HF$76,HH$67:HH$76)))</f>
        <v>3312.9012345679012</v>
      </c>
      <c r="HI125" s="27">
        <f>IF(E$11="x",0,Satokasvi!$H$6*(1+$HE125)*(1+_xlfn.XLOOKUP($HF125,$HF$67:$HF$76,HI$67:HI$76)))</f>
        <v>3316.5740740740744</v>
      </c>
      <c r="HJ125" s="27">
        <f>IF(F$11="x",0,Satokasvi!$H$6*(1+$HE125)*(1+_xlfn.XLOOKUP($HF125,$HF$67:$HF$76,HJ$67:HJ$76)))</f>
        <v>3320.2469135802471</v>
      </c>
      <c r="HK125" s="27">
        <f>IF(G$11="x",0,Satokasvi!$H$6*(1+$HE125)*(1+_xlfn.XLOOKUP($HF125,$HF$67:$HF$76,HK$67:HK$76)))</f>
        <v>3323.9197530864199</v>
      </c>
      <c r="HL125" s="27">
        <f>IF(H$11="x",0,Satokasvi!$H$6*(1+$HE125)*(1+_xlfn.XLOOKUP($HF125,$HF$67:$HF$76,HL$67:HL$76)))</f>
        <v>3327.5925925925926</v>
      </c>
      <c r="HM125" s="27">
        <f>IF(I$11="x",0,Satokasvi!$H$6*(1+$HE125)*(1+_xlfn.XLOOKUP($HF125,$HF$67:$HF$76,HM$67:HM$76)))</f>
        <v>3331.2654320987658</v>
      </c>
      <c r="HN125" s="27">
        <f>IF(J$11="x",0,Satokasvi!$H$6*(1+$HE125)*(1+_xlfn.XLOOKUP($HF125,$HF$67:$HF$76,HN$67:HN$76)))</f>
        <v>3334.9382716049386</v>
      </c>
      <c r="HO125" s="27">
        <f>IF(K$11="x",0,Satokasvi!$H$6*(1+$HE125)*(1+_xlfn.XLOOKUP($HF125,$HF$67:$HF$76,HO$67:HO$76)))</f>
        <v>3338.6111111111113</v>
      </c>
      <c r="HP125" s="27">
        <f>IF(L$11="x",0,Satokasvi!$H$6*(1+$HE125)*(1+_xlfn.XLOOKUP($HF125,$HF$67:$HF$76,HP$67:HP$76)))</f>
        <v>3342.2839506172841</v>
      </c>
      <c r="HQ125" s="27">
        <f>IF(M$11="x",0,Satokasvi!$H$6*(1+$HE125)*(1+_xlfn.XLOOKUP($HF125,$HF$67:$HF$76,HQ$67:HQ$76)))</f>
        <v>3342.2839506172841</v>
      </c>
      <c r="HR125" s="27">
        <f>IF(N$11="x",0,Satokasvi!$H$6*(1+$HE125)*(1+_xlfn.XLOOKUP($HF125,$HF$67:$HF$76,HR$67:HR$76)))</f>
        <v>3342.2839506172841</v>
      </c>
      <c r="HS125" s="27">
        <f>IF(O$11="x",0,Satokasvi!$H$6*(1+$HE125)*(1+_xlfn.XLOOKUP($HF125,$HF$67:$HF$76,HS$67:HS$76)))</f>
        <v>3342.2839506172841</v>
      </c>
      <c r="HT125" s="27">
        <f>IF(P$11="x",0,Satokasvi!$H$6*(1+$HE125)*(1+_xlfn.XLOOKUP($HF125,$HF$67:$HF$76,HT$67:HT$76)))</f>
        <v>3342.2839506172841</v>
      </c>
      <c r="HU125" s="27">
        <f>IF(Q$11="x",0,Satokasvi!$H$6*(1+$HE125)*(1+_xlfn.XLOOKUP($HF125,$HF$67:$HF$76,HU$67:HU$76)))</f>
        <v>3342.2839506172841</v>
      </c>
      <c r="HV125" s="27">
        <f>IF(R$11="x",0,Satokasvi!$H$6*(1+$HE125)*(1+_xlfn.XLOOKUP($HF125,$HF$67:$HF$76,HV$67:HV$76)))</f>
        <v>3342.2839506172841</v>
      </c>
      <c r="HW125" s="27">
        <f>IF(S$11="x",0,Satokasvi!$H$6*(1+$HE125)*(1+_xlfn.XLOOKUP($HF125,$HF$67:$HF$76,HW$67:HW$76)))</f>
        <v>3342.2839506172841</v>
      </c>
      <c r="HX125" s="27">
        <f>IF(T$11="x",0,Satokasvi!$H$6*(1+$HE125)*(1+_xlfn.XLOOKUP($HF125,$HF$67:$HF$76,HX$67:HX$76)))</f>
        <v>3342.2839506172841</v>
      </c>
      <c r="HY125" s="27">
        <f>IF(U$11="x",0,Satokasvi!$H$6*(1+$HE125)*(1+_xlfn.XLOOKUP($HF125,$HF$67:$HF$76,HY$67:HY$76)))</f>
        <v>3342.2839506172841</v>
      </c>
      <c r="HZ125" s="27">
        <f>IF(V$11="x",0,Satokasvi!$H$6*(1+$HE125)*(1+_xlfn.XLOOKUP($HF125,$HF$67:$HF$76,HZ$67:HZ$76)))</f>
        <v>3342.2839506172841</v>
      </c>
      <c r="IA125" s="27">
        <f>IF(W$11="x",0,Satokasvi!$H$6*(1+$HE125)*(1+_xlfn.XLOOKUP($HF125,$HF$67:$HF$76,IA$67:IA$76)))</f>
        <v>3342.2839506172841</v>
      </c>
      <c r="IB125" s="27">
        <f>IF(X$11="x",0,Satokasvi!$H$6*(1+$HE125)*(1+_xlfn.XLOOKUP($HF125,$HF$67:$HF$76,IB$67:IB$76)))</f>
        <v>3342.2839506172841</v>
      </c>
      <c r="IC125" s="27">
        <f>IF(Y$11="x",0,Satokasvi!$H$6*(1+$HE125)*(1+_xlfn.XLOOKUP($HF125,$HF$67:$HF$76,IC$67:IC$76)))</f>
        <v>3342.2839506172841</v>
      </c>
      <c r="ID125" s="27">
        <f>IF(Z$11="x",0,Satokasvi!$H$6*(1+$HE125)*(1+_xlfn.XLOOKUP($HF125,$HF$67:$HF$76,ID$67:ID$76)))</f>
        <v>3342.2839506172841</v>
      </c>
      <c r="IE125" s="27">
        <f>IF(AA$11="x",0,Satokasvi!$H$6*(1+$HE125)*(1+_xlfn.XLOOKUP($HF125,$HF$67:$HF$76,IE$67:IE$76)))</f>
        <v>3342.2839506172841</v>
      </c>
    </row>
    <row r="126" spans="2:239">
      <c r="B126" s="11">
        <f t="shared" ca="1" si="89"/>
        <v>0.5678397068245884</v>
      </c>
      <c r="C126" s="11">
        <f t="shared" ca="1" si="89"/>
        <v>0.80508576381583852</v>
      </c>
      <c r="D126" s="11">
        <f t="shared" ca="1" si="89"/>
        <v>0.53970687815247032</v>
      </c>
      <c r="E126" s="11">
        <f t="shared" ca="1" si="89"/>
        <v>0.50195692952812854</v>
      </c>
      <c r="F126" s="11">
        <f t="shared" ca="1" si="89"/>
        <v>7.5618816122802857E-2</v>
      </c>
      <c r="G126" s="11">
        <f t="shared" ca="1" si="89"/>
        <v>0.16105257104756798</v>
      </c>
      <c r="H126" s="11">
        <f t="shared" ca="1" si="89"/>
        <v>0.96067806235341735</v>
      </c>
      <c r="I126" s="11">
        <f t="shared" ca="1" si="89"/>
        <v>0.35307995875915243</v>
      </c>
      <c r="J126" s="11">
        <f t="shared" ca="1" si="89"/>
        <v>0.34378203058192136</v>
      </c>
      <c r="K126" s="11">
        <f t="shared" ca="1" si="89"/>
        <v>0.11168994603438454</v>
      </c>
      <c r="L126" s="11">
        <f t="shared" ca="1" si="89"/>
        <v>0.98215179647761253</v>
      </c>
      <c r="M126" s="11">
        <f t="shared" ca="1" si="89"/>
        <v>0.22251573934886115</v>
      </c>
      <c r="N126" s="11">
        <f t="shared" ca="1" si="89"/>
        <v>0.85175377738882929</v>
      </c>
      <c r="O126" s="11">
        <f t="shared" ca="1" si="89"/>
        <v>0.32646548154575927</v>
      </c>
      <c r="P126" s="11">
        <f t="shared" ca="1" si="89"/>
        <v>0.67144518700798428</v>
      </c>
      <c r="Q126" s="11">
        <f t="shared" ref="Q126:S141" ca="1" si="92">RAND()</f>
        <v>0.15151500716774369</v>
      </c>
      <c r="R126" s="11">
        <f t="shared" ca="1" si="92"/>
        <v>0.90825761179493647</v>
      </c>
      <c r="S126" s="11">
        <f t="shared" ca="1" si="92"/>
        <v>0.41337821573264488</v>
      </c>
      <c r="T126" s="11">
        <f t="shared" ca="1" si="87"/>
        <v>0.60996187360774978</v>
      </c>
      <c r="U126" s="11">
        <f t="shared" ca="1" si="87"/>
        <v>0.59541284036096254</v>
      </c>
      <c r="V126" s="11">
        <f t="shared" ca="1" si="87"/>
        <v>0.90913888934327181</v>
      </c>
      <c r="W126" s="11">
        <f t="shared" ca="1" si="87"/>
        <v>0.17991449751750455</v>
      </c>
      <c r="X126" s="11">
        <f t="shared" ca="1" si="87"/>
        <v>0.8946043918440153</v>
      </c>
      <c r="Y126" s="11">
        <f t="shared" ca="1" si="87"/>
        <v>0.20352822991905872</v>
      </c>
      <c r="Z126" s="11">
        <f t="shared" ca="1" si="87"/>
        <v>0.27197359687182154</v>
      </c>
      <c r="AB126" s="5">
        <f ca="1">_xlfn.NORM.INV(B126,Satokasvi!$H$8,Satokasvi!$I$8)*_xlfn.BINOM.INV(1,(1-Satokasvi!$H$15),B126)</f>
        <v>3542.7192168225074</v>
      </c>
      <c r="AC126" s="5">
        <f ca="1">_xlfn.NORM.INV(C126,Satokasvi!$H$8,Satokasvi!$I$8)*_xlfn.BINOM.INV(1,(1-Satokasvi!$H$15),C126)</f>
        <v>3714.9821180870554</v>
      </c>
      <c r="AD126" s="5">
        <f ca="1">_xlfn.NORM.INV(D126,Satokasvi!$H$8,Satokasvi!$I$8)*_xlfn.BINOM.INV(1,(1-Satokasvi!$H$15),D126)</f>
        <v>3524.9238213205158</v>
      </c>
      <c r="AE126" s="5">
        <f ca="1">_xlfn.NORM.INV(E126,Satokasvi!$H$8,Satokasvi!$I$8)*_xlfn.BINOM.INV(1,(1-Satokasvi!$H$15),E126)</f>
        <v>3501.2263286396583</v>
      </c>
      <c r="AF126" s="5">
        <f ca="1">_xlfn.NORM.INV(F126,Satokasvi!$H$8,Satokasvi!$I$8)*_xlfn.BINOM.INV(1,(1-Satokasvi!$H$15),F126)</f>
        <v>3141.2065979564745</v>
      </c>
      <c r="AG126" s="5">
        <f ca="1">_xlfn.NORM.INV(G126,Satokasvi!$H$8,Satokasvi!$I$8)*_xlfn.BINOM.INV(1,(1-Satokasvi!$H$15),G126)</f>
        <v>3252.464717436008</v>
      </c>
      <c r="AH126" s="5">
        <f ca="1">_xlfn.NORM.INV(H126,Satokasvi!$H$8,Satokasvi!$I$8)*_xlfn.BINOM.INV(1,(1-Satokasvi!$H$15),H126)</f>
        <v>3939.6523499821728</v>
      </c>
      <c r="AI126" s="5">
        <f ca="1">_xlfn.NORM.INV(I126,Satokasvi!$H$8,Satokasvi!$I$8)*_xlfn.BINOM.INV(1,(1-Satokasvi!$H$15),I126)</f>
        <v>3405.7453954713746</v>
      </c>
      <c r="AJ126" s="5">
        <f ca="1">_xlfn.NORM.INV(J126,Satokasvi!$H$8,Satokasvi!$I$8)*_xlfn.BINOM.INV(1,(1-Satokasvi!$H$15),J126)</f>
        <v>3399.4592468670398</v>
      </c>
      <c r="AK126" s="5">
        <f ca="1">_xlfn.NORM.INV(K126,Satokasvi!$H$8,Satokasvi!$I$8)*_xlfn.BINOM.INV(1,(1-Satokasvi!$H$15),K126)</f>
        <v>3195.6025497365881</v>
      </c>
      <c r="AL126" s="5">
        <f ca="1">_xlfn.NORM.INV(L126,Satokasvi!$H$8,Satokasvi!$I$8)*_xlfn.BINOM.INV(1,(1-Satokasvi!$H$15),L126)</f>
        <v>4025.0922123462951</v>
      </c>
      <c r="AM126" s="5">
        <f ca="1">_xlfn.NORM.INV(M126,Satokasvi!$H$8,Satokasvi!$I$8)*_xlfn.BINOM.INV(1,(1-Satokasvi!$H$15),M126)</f>
        <v>3309.0688923233365</v>
      </c>
      <c r="AN126" s="5">
        <f ca="1">_xlfn.NORM.INV(N126,Satokasvi!$H$8,Satokasvi!$I$8)*_xlfn.BINOM.INV(1,(1-Satokasvi!$H$15),N126)</f>
        <v>3760.9961875298895</v>
      </c>
      <c r="AO126" s="5">
        <f ca="1">_xlfn.NORM.INV(O126,Satokasvi!$H$8,Satokasvi!$I$8)*_xlfn.BINOM.INV(1,(1-Satokasvi!$H$15),O126)</f>
        <v>3387.5764531396912</v>
      </c>
      <c r="AP126" s="5">
        <f ca="1">_xlfn.NORM.INV(P126,Satokasvi!$H$8,Satokasvi!$I$8)*_xlfn.BINOM.INV(1,(1-Satokasvi!$H$15),P126)</f>
        <v>3610.97681826292</v>
      </c>
      <c r="AQ126" s="5">
        <f ca="1">_xlfn.NORM.INV(Q126,Satokasvi!$H$8,Satokasvi!$I$8)*_xlfn.BINOM.INV(1,(1-Satokasvi!$H$15),Q126)</f>
        <v>3242.5106557021149</v>
      </c>
      <c r="AR126" s="5">
        <f ca="1">_xlfn.NORM.INV(R126,Satokasvi!$H$8,Satokasvi!$I$8)*_xlfn.BINOM.INV(1,(1-Satokasvi!$H$15),R126)</f>
        <v>3832.5254167270828</v>
      </c>
      <c r="AS126" s="5">
        <f ca="1">_xlfn.NORM.INV(S126,Satokasvi!$H$8,Satokasvi!$I$8)*_xlfn.BINOM.INV(1,(1-Satokasvi!$H$15),S126)</f>
        <v>3445.2841415425246</v>
      </c>
      <c r="AT126" s="5">
        <f ca="1">_xlfn.NORM.INV(T126,Satokasvi!$H$8,Satokasvi!$I$8)*_xlfn.BINOM.INV(1,(1-Satokasvi!$H$15),T126)</f>
        <v>3569.8049163425612</v>
      </c>
      <c r="AU126" s="5">
        <f ca="1">_xlfn.NORM.INV(U126,Satokasvi!$H$8,Satokasvi!$I$8)*_xlfn.BINOM.INV(1,(1-Satokasvi!$H$15),U126)</f>
        <v>3560.3728376800191</v>
      </c>
      <c r="AV126" s="5">
        <f ca="1">_xlfn.NORM.INV(V126,Satokasvi!$H$8,Satokasvi!$I$8)*_xlfn.BINOM.INV(1,(1-Satokasvi!$H$15),V126)</f>
        <v>3833.867764726931</v>
      </c>
      <c r="AW126" s="5">
        <f ca="1">_xlfn.NORM.INV(W126,Satokasvi!$H$8,Satokasvi!$I$8)*_xlfn.BINOM.INV(1,(1-Satokasvi!$H$15),W126)</f>
        <v>3271.0772539232098</v>
      </c>
      <c r="AX126" s="5">
        <f ca="1">_xlfn.NORM.INV(X126,Satokasvi!$H$8,Satokasvi!$I$8)*_xlfn.BINOM.INV(1,(1-Satokasvi!$H$15),X126)</f>
        <v>3812.8481907696723</v>
      </c>
      <c r="AY126" s="5">
        <f ca="1">_xlfn.NORM.INV(Y126,Satokasvi!$H$8,Satokasvi!$I$8)*_xlfn.BINOM.INV(1,(1-Satokasvi!$H$15),Y126)</f>
        <v>3292.7288157714784</v>
      </c>
      <c r="AZ126" s="5">
        <f ca="1">_xlfn.NORM.INV(Z126,Satokasvi!$H$8,Satokasvi!$I$8)*_xlfn.BINOM.INV(1,(1-Satokasvi!$H$15),Z126)</f>
        <v>3348.286268686159</v>
      </c>
      <c r="BB126" s="5">
        <f ca="1">IF(C$11="x",0,_xlfn.NORM.INV(B126,Satokasvi!$H$8,Satokasvi!$I$8)*IF(C$8="x",(1+Toimenpiteet!$C$7),1)*IF(C$9="x",(1+Toimenpiteet!$C$34),1)*(1+C$30)*_xlfn.BINOM.INV(1,(1-(Satokasvi!$H$15*(1+C$41))),B126))</f>
        <v>2568.6131409649906</v>
      </c>
      <c r="BC126" s="5">
        <f ca="1">IF(D$11="x",0,_xlfn.NORM.INV(C126,Satokasvi!$H$8,Satokasvi!$I$8)*IF(D$8="x",(1+Toimenpiteet!$C$7),1)*IF(D$9="x",(1+Toimenpiteet!$C$34),1)*(1+D$30)*_xlfn.BINOM.INV(1,(1-(Satokasvi!$H$15*(1+D$41))),C126))</f>
        <v>2712.2341447729973</v>
      </c>
      <c r="BD126" s="5">
        <f ca="1">IF(E$11="x",0,_xlfn.NORM.INV(D126,Satokasvi!$H$8,Satokasvi!$I$8)*IF(E$8="x",(1+Toimenpiteet!$C$7),1)*IF(E$9="x",(1+Toimenpiteet!$C$34),1)*(1+E$30)*_xlfn.BINOM.INV(1,(1-(Satokasvi!$H$15*(1+E$41))),D126))</f>
        <v>2591.2419995291375</v>
      </c>
      <c r="BE126" s="5">
        <f ca="1">IF(F$11="x",0,_xlfn.NORM.INV(E126,Satokasvi!$H$8,Satokasvi!$I$8)*IF(F$8="x",(1+Toimenpiteet!$C$7),1)*IF(F$9="x",(1+Toimenpiteet!$C$34),1)*(1+F$30)*_xlfn.BINOM.INV(1,(1-(Satokasvi!$H$15*(1+F$41))),E126))</f>
        <v>2591.4676794059296</v>
      </c>
      <c r="BF126" s="5">
        <f ca="1">IF(G$11="x",0,_xlfn.NORM.INV(F126,Satokasvi!$H$8,Satokasvi!$I$8)*IF(G$8="x",(1+Toimenpiteet!$C$7),1)*IF(G$9="x",(1+Toimenpiteet!$C$34),1)*(1+G$30)*_xlfn.BINOM.INV(1,(1-(Satokasvi!$H$15*(1+G$41))),F126))</f>
        <v>2340.8271567971651</v>
      </c>
      <c r="BG126" s="5">
        <f ca="1">IF(H$11="x",0,_xlfn.NORM.INV(G126,Satokasvi!$H$8,Satokasvi!$I$8)*IF(H$8="x",(1+Toimenpiteet!$C$7),1)*IF(H$9="x",(1+Toimenpiteet!$C$34),1)*(1+H$30)*_xlfn.BINOM.INV(1,(1-(Satokasvi!$H$15*(1+H$41))),G126))</f>
        <v>2423.7367074333129</v>
      </c>
      <c r="BH126" s="5">
        <f ca="1">IF(I$11="x",0,_xlfn.NORM.INV(H126,Satokasvi!$H$8,Satokasvi!$I$8)*IF(I$8="x",(1+Toimenpiteet!$C$7),1)*IF(I$9="x",(1+Toimenpiteet!$C$34),1)*(1+I$30)*_xlfn.BINOM.INV(1,(1-(Satokasvi!$H$15*(1+I$41))),H126))</f>
        <v>2935.828931206715</v>
      </c>
      <c r="BI126" s="5">
        <f ca="1">IF(J$11="x",0,_xlfn.NORM.INV(I126,Satokasvi!$H$8,Satokasvi!$I$8)*IF(J$8="x",(1+Toimenpiteet!$C$7),1)*IF(J$9="x",(1+Toimenpiteet!$C$34),1)*(1+J$30)*_xlfn.BINOM.INV(1,(1-(Satokasvi!$H$15*(1+J$41))),I126))</f>
        <v>2537.9614687052681</v>
      </c>
      <c r="BJ126" s="5">
        <f ca="1">IF(K$11="x",0,_xlfn.NORM.INV(J126,Satokasvi!$H$8,Satokasvi!$I$8)*IF(K$8="x",(1+Toimenpiteet!$C$7),1)*IF(K$9="x",(1+Toimenpiteet!$C$34),1)*(1+K$30)*_xlfn.BINOM.INV(1,(1-(Satokasvi!$H$15*(1+K$41))),J126))</f>
        <v>2533.2770307653182</v>
      </c>
      <c r="BK126" s="5">
        <f ca="1">IF(L$11="x",0,_xlfn.NORM.INV(K126,Satokasvi!$H$8,Satokasvi!$I$8)*IF(L$8="x",(1+Toimenpiteet!$C$7),1)*IF(L$9="x",(1+Toimenpiteet!$C$34),1)*(1+L$30)*_xlfn.BINOM.INV(1,(1-(Satokasvi!$H$15*(1+L$41))),K126))</f>
        <v>2381.3630200637058</v>
      </c>
      <c r="BL126" s="5">
        <f ca="1">IF(M$11="x",0,_xlfn.NORM.INV(L126,Satokasvi!$H$8,Satokasvi!$I$8)*IF(M$8="x",(1+Toimenpiteet!$C$7),1)*IF(M$9="x",(1+Toimenpiteet!$C$34),1)*(1+M$30)*_xlfn.BINOM.INV(1,(1-(Satokasvi!$H$15*(1+M$41))),L126))</f>
        <v>2999.498716640459</v>
      </c>
      <c r="BM126" s="5">
        <f ca="1">IF(N$11="x",0,_xlfn.NORM.INV(M126,Satokasvi!$H$8,Satokasvi!$I$8)*IF(N$8="x",(1+Toimenpiteet!$C$7),1)*IF(N$9="x",(1+Toimenpiteet!$C$34),1)*(1+N$30)*_xlfn.BINOM.INV(1,(1-(Satokasvi!$H$15*(1+N$41))),M126))</f>
        <v>2465.9181385593506</v>
      </c>
      <c r="BN126" s="5">
        <f ca="1">IF(O$11="x",0,_xlfn.NORM.INV(N126,Satokasvi!$H$8,Satokasvi!$I$8)*IF(O$8="x",(1+Toimenpiteet!$C$7),1)*IF(O$9="x",(1+Toimenpiteet!$C$34),1)*(1+O$30)*_xlfn.BINOM.INV(1,(1-(Satokasvi!$H$15*(1+O$41))),N126))</f>
        <v>2802.6943589472739</v>
      </c>
      <c r="BO126" s="5">
        <f ca="1">IF(P$11="x",0,_xlfn.NORM.INV(O126,Satokasvi!$H$8,Satokasvi!$I$8)*IF(P$8="x",(1+Toimenpiteet!$C$7),1)*IF(P$9="x",(1+Toimenpiteet!$C$34),1)*(1+P$30)*_xlfn.BINOM.INV(1,(1-(Satokasvi!$H$15*(1+P$41))),O126))</f>
        <v>2524.4219728796979</v>
      </c>
      <c r="BP126" s="5">
        <f ca="1">IF(Q$11="x",0,_xlfn.NORM.INV(P126,Satokasvi!$H$8,Satokasvi!$I$8)*IF(Q$8="x",(1+Toimenpiteet!$C$7),1)*IF(Q$9="x",(1+Toimenpiteet!$C$34),1)*(1+Q$30)*_xlfn.BINOM.INV(1,(1-(Satokasvi!$H$15*(1+Q$41))),P126))</f>
        <v>2690.8999249695285</v>
      </c>
      <c r="BQ126" s="5">
        <f ca="1">IF(R$11="x",0,_xlfn.NORM.INV(Q126,Satokasvi!$H$8,Satokasvi!$I$8)*IF(R$8="x",(1+Toimenpiteet!$C$7),1)*IF(R$9="x",(1+Toimenpiteet!$C$34),1)*(1+R$30)*_xlfn.BINOM.INV(1,(1-(Satokasvi!$H$15*(1+R$41))),Q126))</f>
        <v>2416.3189406292158</v>
      </c>
      <c r="BR126" s="5">
        <f ca="1">IF(S$11="x",0,_xlfn.NORM.INV(R126,Satokasvi!$H$8,Satokasvi!$I$8)*IF(S$8="x",(1+Toimenpiteet!$C$7),1)*IF(S$9="x",(1+Toimenpiteet!$C$34),1)*(1+S$30)*_xlfn.BINOM.INV(1,(1-(Satokasvi!$H$15*(1+S$41))),R126))</f>
        <v>2855.9979405450217</v>
      </c>
      <c r="BS126" s="5">
        <f ca="1">IF(T$11="x",0,_xlfn.NORM.INV(S126,Satokasvi!$H$8,Satokasvi!$I$8)*IF(T$8="x",(1+Toimenpiteet!$C$7),1)*IF(T$9="x",(1+Toimenpiteet!$C$34),1)*(1+T$30)*_xlfn.BINOM.INV(1,(1-(Satokasvi!$H$15*(1+T$41))),S126))</f>
        <v>2567.4257422774895</v>
      </c>
      <c r="BT126" s="5">
        <f ca="1">IF(U$11="x",0,_xlfn.NORM.INV(T126,Satokasvi!$H$8,Satokasvi!$I$8)*IF(U$8="x",(1+Toimenpiteet!$C$7),1)*IF(U$9="x",(1+Toimenpiteet!$C$34),1)*(1+U$30)*_xlfn.BINOM.INV(1,(1-(Satokasvi!$H$15*(1+U$41))),T126))</f>
        <v>2660.2186236584771</v>
      </c>
      <c r="BU126" s="5">
        <f ca="1">IF(V$11="x",0,_xlfn.NORM.INV(U126,Satokasvi!$H$8,Satokasvi!$I$8)*IF(V$8="x",(1+Toimenpiteet!$C$7),1)*IF(V$9="x",(1+Toimenpiteet!$C$34),1)*(1+V$30)*_xlfn.BINOM.INV(1,(1-(Satokasvi!$H$15*(1+V$41))),U126))</f>
        <v>2653.1898386391504</v>
      </c>
      <c r="BV126" s="5">
        <f ca="1">IF(W$11="x",0,_xlfn.NORM.INV(V126,Satokasvi!$H$8,Satokasvi!$I$8)*IF(W$8="x",(1+Toimenpiteet!$C$7),1)*IF(W$9="x",(1+Toimenpiteet!$C$34),1)*(1+W$30)*_xlfn.BINOM.INV(1,(1-(Satokasvi!$H$15*(1+W$41))),V126))</f>
        <v>2856.9982582745088</v>
      </c>
      <c r="BW126" s="5">
        <f ca="1">IF(X$11="x",0,_xlfn.NORM.INV(W126,Satokasvi!$H$8,Satokasvi!$I$8)*IF(X$8="x",(1+Toimenpiteet!$C$7),1)*IF(X$9="x",(1+Toimenpiteet!$C$34),1)*(1+X$30)*_xlfn.BINOM.INV(1,(1-(Satokasvi!$H$15*(1+X$41))),W126))</f>
        <v>2437.6067696235759</v>
      </c>
      <c r="BX126" s="5">
        <f ca="1">IF(Y$11="x",0,_xlfn.NORM.INV(X126,Satokasvi!$H$8,Satokasvi!$I$8)*IF(Y$8="x",(1+Toimenpiteet!$C$7),1)*IF(Y$9="x",(1+Toimenpiteet!$C$34),1)*(1+Y$30)*_xlfn.BINOM.INV(1,(1-(Satokasvi!$H$15*(1+Y$41))),X126))</f>
        <v>2841.3344717615601</v>
      </c>
      <c r="BY126" s="5">
        <f ca="1">IF(Z$11="x",0,_xlfn.NORM.INV(Y126,Satokasvi!$H$8,Satokasvi!$I$8)*IF(Z$8="x",(1+Toimenpiteet!$C$7),1)*IF(Z$9="x",(1+Toimenpiteet!$C$34),1)*(1+Z$30)*_xlfn.BINOM.INV(1,(1-(Satokasvi!$H$15*(1+Z$41))),Y126))</f>
        <v>2453.7415135129058</v>
      </c>
      <c r="BZ126" s="5">
        <f ca="1">IF(AA$11="x",0,_xlfn.NORM.INV(Z126,Satokasvi!$H$8,Satokasvi!$I$8)*IF(AA$8="x",(1+Toimenpiteet!$C$7),1)*IF(AA$9="x",(1+Toimenpiteet!$C$34),1)*(1+AA$30)*_xlfn.BINOM.INV(1,(1-(Satokasvi!$H$15*(1+AA$41))),Z126))</f>
        <v>2495.1429274249253</v>
      </c>
      <c r="CB126" s="27">
        <f ca="1">_xlfn.NORM.INV(RAND(),Satokasvi!$H$13,Satokasvi!$I$13)</f>
        <v>213.80693479399966</v>
      </c>
      <c r="CC126" s="27">
        <f ca="1">_xlfn.NORM.INV(RAND(),Satokasvi!$H$13,Satokasvi!$I$13)</f>
        <v>226.20116113073027</v>
      </c>
      <c r="CD126" s="27">
        <f ca="1">_xlfn.NORM.INV(RAND(),Satokasvi!$H$13,Satokasvi!$I$13)</f>
        <v>204.10435961915985</v>
      </c>
      <c r="CE126" s="27">
        <f ca="1">_xlfn.NORM.INV(RAND(),Satokasvi!$H$13,Satokasvi!$I$13)</f>
        <v>189.0704728754647</v>
      </c>
      <c r="CF126" s="27">
        <f ca="1">_xlfn.NORM.INV(RAND(),Satokasvi!$H$13,Satokasvi!$I$13)</f>
        <v>135.02857289119657</v>
      </c>
      <c r="CG126" s="27">
        <f ca="1">_xlfn.NORM.INV(RAND(),Satokasvi!$H$13,Satokasvi!$I$13)</f>
        <v>218.92538447501403</v>
      </c>
      <c r="CH126" s="27">
        <f ca="1">_xlfn.NORM.INV(RAND(),Satokasvi!$H$13,Satokasvi!$I$13)</f>
        <v>155.03632322122471</v>
      </c>
      <c r="CI126" s="27">
        <f ca="1">_xlfn.NORM.INV(RAND(),Satokasvi!$H$13,Satokasvi!$I$13)</f>
        <v>156.2501302691756</v>
      </c>
      <c r="CJ126" s="27">
        <f ca="1">_xlfn.NORM.INV(RAND(),Satokasvi!$H$13,Satokasvi!$I$13)</f>
        <v>194.10784858940769</v>
      </c>
      <c r="CK126" s="27">
        <f ca="1">_xlfn.NORM.INV(RAND(),Satokasvi!$H$13,Satokasvi!$I$13)</f>
        <v>130.40744486125999</v>
      </c>
      <c r="CL126" s="27">
        <f ca="1">_xlfn.NORM.INV(RAND(),Satokasvi!$H$13,Satokasvi!$I$13)</f>
        <v>209.53882605066539</v>
      </c>
      <c r="CM126" s="27">
        <f ca="1">_xlfn.NORM.INV(RAND(),Satokasvi!$H$13,Satokasvi!$I$13)</f>
        <v>209.42463994074029</v>
      </c>
      <c r="CN126" s="27">
        <f ca="1">_xlfn.NORM.INV(RAND(),Satokasvi!$H$13,Satokasvi!$I$13)</f>
        <v>177.36320139331283</v>
      </c>
      <c r="CO126" s="27">
        <f ca="1">_xlfn.NORM.INV(RAND(),Satokasvi!$H$13,Satokasvi!$I$13)</f>
        <v>202.04025169728368</v>
      </c>
      <c r="CP126" s="27">
        <f ca="1">_xlfn.NORM.INV(RAND(),Satokasvi!$H$13,Satokasvi!$I$13)</f>
        <v>221.84011049800705</v>
      </c>
      <c r="CQ126" s="27">
        <f ca="1">_xlfn.NORM.INV(RAND(),Satokasvi!$H$13,Satokasvi!$I$13)</f>
        <v>279.11561431106486</v>
      </c>
      <c r="CR126" s="27">
        <f ca="1">_xlfn.NORM.INV(RAND(),Satokasvi!$H$13,Satokasvi!$I$13)</f>
        <v>206.39814210256779</v>
      </c>
      <c r="CS126" s="27">
        <f ca="1">_xlfn.NORM.INV(RAND(),Satokasvi!$H$13,Satokasvi!$I$13)</f>
        <v>267.83626359075345</v>
      </c>
      <c r="CT126" s="27">
        <f ca="1">_xlfn.NORM.INV(RAND(),Satokasvi!$H$13,Satokasvi!$I$13)</f>
        <v>233.77470191562938</v>
      </c>
      <c r="CU126" s="27">
        <f ca="1">_xlfn.NORM.INV(RAND(),Satokasvi!$H$13,Satokasvi!$I$13)</f>
        <v>280.48532549065601</v>
      </c>
      <c r="CV126" s="27">
        <f ca="1">_xlfn.NORM.INV(RAND(),Satokasvi!$H$13,Satokasvi!$I$13)</f>
        <v>246.8698065010536</v>
      </c>
      <c r="CW126" s="27">
        <f ca="1">_xlfn.NORM.INV(RAND(),Satokasvi!$H$13,Satokasvi!$I$13)</f>
        <v>193.66525919758033</v>
      </c>
      <c r="CX126" s="27">
        <f ca="1">_xlfn.NORM.INV(RAND(),Satokasvi!$H$13,Satokasvi!$I$13)</f>
        <v>297.37909783200871</v>
      </c>
      <c r="CY126" s="27">
        <f ca="1">_xlfn.NORM.INV(RAND(),Satokasvi!$H$13,Satokasvi!$I$13)</f>
        <v>248.22569243884359</v>
      </c>
      <c r="CZ126" s="27">
        <f ca="1">_xlfn.NORM.INV(RAND(),Satokasvi!$H$13,Satokasvi!$I$13)</f>
        <v>238.64241155791689</v>
      </c>
      <c r="DB126" s="29">
        <f ca="1">(AB126*(CB126/1000)+(Satokasvi!$E$28-Satokasvi!$E$7))/(1+$C$13)^DB$61</f>
        <v>384.91061804331974</v>
      </c>
      <c r="DC126" s="29">
        <f ca="1">(AC126*(CC126/1000)+(Satokasvi!$E$28-Satokasvi!$E$7))/(1+$C$13)^DC$61</f>
        <v>451.81757818002797</v>
      </c>
      <c r="DD126" s="29">
        <f ca="1">(AD126*(CD126/1000)+(Satokasvi!$E$28-Satokasvi!$E$7))/(1+$C$13)^DD$61</f>
        <v>328.03465024378977</v>
      </c>
      <c r="DE126" s="29">
        <f ca="1">(AE126*(CE126/1000)+(Satokasvi!$E$28-Satokasvi!$E$7))/(1+$C$13)^DE$61</f>
        <v>267.41551458839973</v>
      </c>
      <c r="DF126" s="29">
        <f ca="1">(AF126*(CF126/1000)+(Satokasvi!$E$28-Satokasvi!$E$7))/(1+$C$13)^DF$61</f>
        <v>54.476025539177741</v>
      </c>
      <c r="DG126" s="29">
        <f ca="1">(AG126*(CG126/1000)+(Satokasvi!$E$28-Satokasvi!$E$7))/(1+$C$13)^DG$61</f>
        <v>293.99641018785985</v>
      </c>
      <c r="DH126" s="29">
        <f ca="1">(AH126*(CH126/1000)+(Satokasvi!$E$28-Satokasvi!$E$7))/(1+$C$13)^DH$61</f>
        <v>203.10149043194923</v>
      </c>
      <c r="DI126" s="29">
        <f ca="1">(AI126*(CI126/1000)+(Satokasvi!$E$28-Satokasvi!$E$7))/(1+$C$13)^DI$61</f>
        <v>135.10593928660845</v>
      </c>
      <c r="DJ126" s="29">
        <f ca="1">(AJ126*(CJ126/1000)+(Satokasvi!$E$28-Satokasvi!$E$7))/(1+$C$13)^DJ$61</f>
        <v>229.05262346029428</v>
      </c>
      <c r="DK126" s="29">
        <f ca="1">(AK126*(CK126/1000)+(Satokasvi!$E$28-Satokasvi!$E$7))/(1+$C$13)^DK$61</f>
        <v>41.468624208951404</v>
      </c>
      <c r="DL126" s="29">
        <f ca="1">(AL126*(CL126/1000)+(Satokasvi!$E$28-Satokasvi!$E$7))/(1+$C$13)^DL$61</f>
        <v>348.5054853254278</v>
      </c>
      <c r="DM126" s="29">
        <f ca="1">(AM126*(CM126/1000)+(Satokasvi!$E$28-Satokasvi!$E$7))/(1+$C$13)^DM$61</f>
        <v>232.85851391835644</v>
      </c>
      <c r="DN126" s="29">
        <f ca="1">(AN126*(CN126/1000)+(Satokasvi!$E$28-Satokasvi!$E$7))/(1+$C$13)^DN$61</f>
        <v>208.41354981833737</v>
      </c>
      <c r="DO126" s="29">
        <f ca="1">(AO126*(CO126/1000)+(Satokasvi!$E$28-Satokasvi!$E$7))/(1+$C$13)^DO$61</f>
        <v>213.82321585393245</v>
      </c>
      <c r="DP126" s="29">
        <f ca="1">(AP126*(CP126/1000)+(Satokasvi!$E$28-Satokasvi!$E$7))/(1+$C$13)^DP$61</f>
        <v>282.45744530994585</v>
      </c>
      <c r="DQ126" s="29">
        <f ca="1">(AQ126*(CQ126/1000)+(Satokasvi!$E$28-Satokasvi!$E$7))/(1+$C$13)^DQ$61</f>
        <v>339.02484611578126</v>
      </c>
      <c r="DR126" s="29">
        <f ca="1">(AR126*(CR126/1000)+(Satokasvi!$E$28-Satokasvi!$E$7))/(1+$C$13)^DR$61</f>
        <v>260.17287811477905</v>
      </c>
      <c r="DS126" s="29">
        <f ca="1">(AS126*(CS126/1000)+(Satokasvi!$E$28-Satokasvi!$E$7))/(1+$C$13)^DS$61</f>
        <v>329.98186200054221</v>
      </c>
      <c r="DT126" s="29">
        <f ca="1">(AT126*(CT126/1000)+(Satokasvi!$E$28-Satokasvi!$E$7))/(1+$C$13)^DT$61</f>
        <v>270.04758802170488</v>
      </c>
      <c r="DU126" s="29">
        <f ca="1">(AU126*(CU126/1000)+(Satokasvi!$E$28-Satokasvi!$E$7))/(1+$C$13)^DU$61</f>
        <v>353.04156355656664</v>
      </c>
      <c r="DV126" s="29">
        <f ca="1">(AV126*(CV126/1000)+(Satokasvi!$E$28-Satokasvi!$E$7))/(1+$C$13)^DV$61</f>
        <v>314.71692823935791</v>
      </c>
      <c r="DW126" s="29">
        <f ca="1">(AW126*(CW126/1000)+(Satokasvi!$E$28-Satokasvi!$E$7))/(1+$C$13)^DW$61</f>
        <v>142.21258778426733</v>
      </c>
      <c r="DX126" s="29">
        <f ca="1">(AX126*(CX126/1000)+(Satokasvi!$E$28-Satokasvi!$E$7))/(1+$C$13)^DX$61</f>
        <v>391.6024713303857</v>
      </c>
      <c r="DY126" s="29">
        <f ca="1">(AY126*(CY126/1000)+(Satokasvi!$E$28-Satokasvi!$E$7))/(1+$C$13)^DY$61</f>
        <v>224.48898728007902</v>
      </c>
      <c r="DZ126" s="29">
        <f ca="1">(AZ126*(CZ126/1000)+(Satokasvi!$E$28-Satokasvi!$E$7))/(1+$C$13)^DZ$61</f>
        <v>209.21182879115878</v>
      </c>
      <c r="EB126" s="29">
        <f ca="1">IF(C$11="x",Toimenpiteet!$E$115,BB126*(CB126/1000)+(Satokasvi!$E$28-Satokasvi!$E$7)+IF(C$8="x",Toimenpiteet!$E$29,0)+IF(C$9="x",Toimenpiteet!$E$60,0)+IF(C$10="x",Toimenpiteet!$E$88,0))/(1+$C$13)^EB$61</f>
        <v>311.92941974884695</v>
      </c>
      <c r="EC126" s="29">
        <f ca="1">IF(D$11="x",Toimenpiteet!$E$115,BC126*(CC126/1000)+(Satokasvi!$E$28-Satokasvi!$E$7)+IF(D$8="x",Toimenpiteet!$E$29,0)+IF(D$9="x",Toimenpiteet!$E$60,0)+IF(D$10="x",Toimenpiteet!$E$88,0))/(1+$C$13)^EC$61</f>
        <v>363.47489188996627</v>
      </c>
      <c r="ED126" s="29">
        <f ca="1">IF(E$11="x",Toimenpiteet!$E$115,BD126*(CD126/1000)+(Satokasvi!$E$28-Satokasvi!$E$7)+IF(E$8="x",Toimenpiteet!$E$29,0)+IF(E$9="x",Toimenpiteet!$E$60,0)+IF(E$10="x",Toimenpiteet!$E$88,0))/(1+$C$13)^ED$61</f>
        <v>275.44280404178346</v>
      </c>
      <c r="EE126" s="29">
        <f ca="1">IF(F$11="x",Toimenpiteet!$E$115,BE126*(CE126/1000)+(Satokasvi!$E$28-Satokasvi!$E$7)+IF(F$8="x",Toimenpiteet!$E$29,0)+IF(F$9="x",Toimenpiteet!$E$60,0)+IF(F$10="x",Toimenpiteet!$E$88,0))/(1+$C$13)^EE$61</f>
        <v>232.84581804984916</v>
      </c>
      <c r="EF126" s="29">
        <f ca="1">IF(G$11="x",Toimenpiteet!$E$115,BF126*(CF126/1000)+(Satokasvi!$E$28-Satokasvi!$E$7)+IF(G$8="x",Toimenpiteet!$E$29,0)+IF(G$9="x",Toimenpiteet!$E$60,0)+IF(G$10="x",Toimenpiteet!$E$88,0))/(1+$C$13)^EF$61</f>
        <v>76.063592141075858</v>
      </c>
      <c r="EG126" s="29">
        <f ca="1">IF(H$11="x",Toimenpiteet!$E$115,BG126*(CG126/1000)+(Satokasvi!$E$28-Satokasvi!$E$7)+IF(H$8="x",Toimenpiteet!$E$29,0)+IF(H$9="x",Toimenpiteet!$E$60,0)+IF(H$10="x",Toimenpiteet!$E$88,0))/(1+$C$13)^EG$61</f>
        <v>253.52113255090623</v>
      </c>
      <c r="EH126" s="29">
        <f ca="1">IF(I$11="x",Toimenpiteet!$E$115,BH126*(CH126/1000)+(Satokasvi!$E$28-Satokasvi!$E$7)+IF(I$8="x",Toimenpiteet!$E$29,0)+IF(I$9="x",Toimenpiteet!$E$60,0)+IF(I$10="x",Toimenpiteet!$E$88,0))/(1+$C$13)^EH$61</f>
        <v>184.78327696009549</v>
      </c>
      <c r="EI126" s="29">
        <f ca="1">IF(J$11="x",Toimenpiteet!$E$115,BI126*(CI126/1000)+(Satokasvi!$E$28-Satokasvi!$E$7)+IF(J$8="x",Toimenpiteet!$E$29,0)+IF(J$9="x",Toimenpiteet!$E$60,0)+IF(J$10="x",Toimenpiteet!$E$88,0))/(1+$C$13)^EI$61</f>
        <v>133.13924332551352</v>
      </c>
      <c r="EJ126" s="29">
        <f ca="1">IF(K$11="x",Toimenpiteet!$E$115,BJ126*(CJ126/1000)+(Satokasvi!$E$28-Satokasvi!$E$7)+IF(K$8="x",Toimenpiteet!$E$29,0)+IF(K$9="x",Toimenpiteet!$E$60,0)+IF(K$10="x",Toimenpiteet!$E$88,0))/(1+$C$13)^EJ$61</f>
        <v>202.20292506973067</v>
      </c>
      <c r="EK126" s="29">
        <f ca="1">IF(L$11="x",Toimenpiteet!$E$115,BK126*(CK126/1000)+(Satokasvi!$E$28-Satokasvi!$E$7)+IF(L$8="x",Toimenpiteet!$E$29,0)+IF(L$9="x",Toimenpiteet!$E$60,0)+IF(L$10="x",Toimenpiteet!$E$88,0))/(1+$C$13)^EK$61</f>
        <v>61.497477078102257</v>
      </c>
      <c r="EL126" s="29">
        <f ca="1">IF(M$11="x",Toimenpiteet!$E$115,BL126*(CL126/1000)+(Satokasvi!$E$28-Satokasvi!$E$7)+IF(M$8="x",Toimenpiteet!$E$29,0)+IF(M$9="x",Toimenpiteet!$E$60,0)+IF(M$10="x",Toimenpiteet!$E$88,0))/(1+$C$13)^EL$61</f>
        <v>289.41022777867539</v>
      </c>
      <c r="EM126" s="29">
        <f ca="1">IF(N$11="x",Toimenpiteet!$E$115,BM126*(CM126/1000)+(Satokasvi!$E$28-Satokasvi!$E$7)+IF(N$8="x",Toimenpiteet!$E$29,0)+IF(N$9="x",Toimenpiteet!$E$60,0)+IF(N$10="x",Toimenpiteet!$E$88,0))/(1+$C$13)^EM$61</f>
        <v>202.36494138182974</v>
      </c>
      <c r="EN126" s="29">
        <f ca="1">IF(O$11="x",Toimenpiteet!$E$115,BN126*(CN126/1000)+(Satokasvi!$E$28-Satokasvi!$E$7)+IF(O$8="x",Toimenpiteet!$E$29,0)+IF(O$9="x",Toimenpiteet!$E$60,0)+IF(O$10="x",Toimenpiteet!$E$88,0))/(1+$C$13)^EN$61</f>
        <v>183.30858976139254</v>
      </c>
      <c r="EO126" s="29">
        <f ca="1">IF(P$11="x",Toimenpiteet!$E$115,BO126*(CO126/1000)+(Satokasvi!$E$28-Satokasvi!$E$7)+IF(P$8="x",Toimenpiteet!$E$29,0)+IF(P$9="x",Toimenpiteet!$E$60,0)+IF(P$10="x",Toimenpiteet!$E$88,0))/(1+$C$13)^EO$61</f>
        <v>186.5243734997558</v>
      </c>
      <c r="EP126" s="29">
        <f ca="1">IF(Q$11="x",Toimenpiteet!$E$115,BP126*(CP126/1000)+(Satokasvi!$E$28-Satokasvi!$E$7)+IF(Q$8="x",Toimenpiteet!$E$29,0)+IF(Q$9="x",Toimenpiteet!$E$60,0)+IF(Q$10="x",Toimenpiteet!$E$88,0))/(1+$C$13)^EP$61</f>
        <v>236.87885430847211</v>
      </c>
      <c r="EQ126" s="29">
        <f ca="1">IF(R$11="x",Toimenpiteet!$E$115,BQ126*(CQ126/1000)+(Satokasvi!$E$28-Satokasvi!$E$7)+IF(R$8="x",Toimenpiteet!$E$29,0)+IF(R$9="x",Toimenpiteet!$E$60,0)+IF(R$10="x",Toimenpiteet!$E$88,0))/(1+$C$13)^EQ$61</f>
        <v>278.26419499878142</v>
      </c>
      <c r="ER126" s="29">
        <f ca="1">IF(S$11="x",Toimenpiteet!$E$115,BR126*(CR126/1000)+(Satokasvi!$E$28-Satokasvi!$E$7)+IF(S$8="x",Toimenpiteet!$E$29,0)+IF(S$9="x",Toimenpiteet!$E$60,0)+IF(S$10="x",Toimenpiteet!$E$88,0))/(1+$C$13)^ER$61</f>
        <v>218.75741097822191</v>
      </c>
      <c r="ES126" s="29">
        <f ca="1">IF(T$11="x",Toimenpiteet!$E$115,BS126*(CS126/1000)+(Satokasvi!$E$28-Satokasvi!$E$7)+IF(T$8="x",Toimenpiteet!$E$29,0)+IF(T$9="x",Toimenpiteet!$E$60,0)+IF(T$10="x",Toimenpiteet!$E$88,0))/(1+$C$13)^ES$61</f>
        <v>270.05450512308431</v>
      </c>
      <c r="ET126" s="29">
        <f ca="1">IF(U$11="x",Toimenpiteet!$E$115,BT126*(CT126/1000)+(Satokasvi!$E$28-Satokasvi!$E$7)+IF(U$8="x",Toimenpiteet!$E$29,0)+IF(U$9="x",Toimenpiteet!$E$60,0)+IF(U$10="x",Toimenpiteet!$E$88,0))/(1+$C$13)^ET$61</f>
        <v>224.68802721540584</v>
      </c>
      <c r="EU126" s="29">
        <f ca="1">IF(V$11="x",Toimenpiteet!$E$115,BU126*(CU126/1000)+(Satokasvi!$E$28-Satokasvi!$E$7)+IF(V$8="x",Toimenpiteet!$E$29,0)+IF(V$9="x",Toimenpiteet!$E$60,0)+IF(V$10="x",Toimenpiteet!$E$88,0))/(1+$C$13)^EU$61</f>
        <v>285.85216988238392</v>
      </c>
      <c r="EV126" s="29">
        <f ca="1">IF(W$11="x",Toimenpiteet!$E$115,BV126*(CV126/1000)+(Satokasvi!$E$28-Satokasvi!$E$7)+IF(W$8="x",Toimenpiteet!$E$29,0)+IF(W$9="x",Toimenpiteet!$E$60,0)+IF(W$10="x",Toimenpiteet!$E$88,0))/(1+$C$13)^EV$61</f>
        <v>256.62957601137765</v>
      </c>
      <c r="EW126" s="29">
        <f ca="1">IF(X$11="x",Toimenpiteet!$E$115,BW126*(CW126/1000)+(Satokasvi!$E$28-Satokasvi!$E$7)+IF(X$8="x",Toimenpiteet!$E$29,0)+IF(X$9="x",Toimenpiteet!$E$60,0)+IF(X$10="x",Toimenpiteet!$E$88,0))/(1+$C$13)^EW$61</f>
        <v>127.43557875412547</v>
      </c>
      <c r="EX126" s="29">
        <f ca="1">IF(Y$11="x",Toimenpiteet!$E$115,BX126*(CX126/1000)+(Satokasvi!$E$28-Satokasvi!$E$7)+IF(Y$8="x",Toimenpiteet!$E$29,0)+IF(Y$9="x",Toimenpiteet!$E$60,0)+IF(Y$10="x",Toimenpiteet!$E$88,0))/(1+$C$13)^EX$61</f>
        <v>312.65590759393689</v>
      </c>
      <c r="EY126" s="29">
        <f ca="1">IF(Z$11="x",Toimenpiteet!$E$115,BY126*(CY126/1000)+(Satokasvi!$E$28-Satokasvi!$E$7)+IF(Z$8="x",Toimenpiteet!$E$29,0)+IF(Z$9="x",Toimenpiteet!$E$60,0)+IF(Z$10="x",Toimenpiteet!$E$88,0))/(1+$C$13)^EY$61</f>
        <v>187.51613114493375</v>
      </c>
      <c r="EZ126" s="29">
        <f ca="1">IF(AA$11="x",Toimenpiteet!$E$115,BZ126*(CZ126/1000)+(Satokasvi!$E$28-Satokasvi!$E$7)+IF(AA$8="x",Toimenpiteet!$E$29,0)+IF(AA$9="x",Toimenpiteet!$E$60,0)+IF(AA$10="x",Toimenpiteet!$E$88,0))/(1+$C$13)^EZ$61</f>
        <v>175.54245852761701</v>
      </c>
      <c r="FA126" s="29"/>
      <c r="FB126" s="29">
        <f t="shared" ca="1" si="48"/>
        <v>384.91061804331974</v>
      </c>
      <c r="FC126" s="29">
        <f t="shared" ca="1" si="49"/>
        <v>836.72819622334771</v>
      </c>
      <c r="FD126" s="29">
        <f t="shared" ca="1" si="50"/>
        <v>1164.7628464671375</v>
      </c>
      <c r="FE126" s="29">
        <f t="shared" ca="1" si="51"/>
        <v>1432.1783610555372</v>
      </c>
      <c r="FF126" s="29">
        <f t="shared" ca="1" si="52"/>
        <v>1486.6543865947149</v>
      </c>
      <c r="FG126" s="29">
        <f t="shared" ca="1" si="53"/>
        <v>1780.6507967825746</v>
      </c>
      <c r="FH126" s="29">
        <f t="shared" ca="1" si="54"/>
        <v>1983.7522872145239</v>
      </c>
      <c r="FI126" s="29">
        <f t="shared" ca="1" si="55"/>
        <v>2118.8582265011323</v>
      </c>
      <c r="FJ126" s="29">
        <f t="shared" ca="1" si="56"/>
        <v>2347.9108499614267</v>
      </c>
      <c r="FK126" s="29">
        <f t="shared" ca="1" si="57"/>
        <v>2389.3794741703782</v>
      </c>
      <c r="FL126" s="29">
        <f t="shared" ca="1" si="58"/>
        <v>2737.884959495806</v>
      </c>
      <c r="FM126" s="29">
        <f t="shared" ca="1" si="59"/>
        <v>2970.7434734141625</v>
      </c>
      <c r="FN126" s="29">
        <f t="shared" ca="1" si="60"/>
        <v>3179.1570232324998</v>
      </c>
      <c r="FO126" s="29">
        <f t="shared" ca="1" si="61"/>
        <v>3392.9802390864324</v>
      </c>
      <c r="FP126" s="29">
        <f t="shared" ca="1" si="62"/>
        <v>3675.4376843963782</v>
      </c>
      <c r="FQ126" s="29">
        <f t="shared" ca="1" si="63"/>
        <v>4014.4625305121594</v>
      </c>
      <c r="FR126" s="29">
        <f t="shared" ca="1" si="64"/>
        <v>4274.6354086269384</v>
      </c>
      <c r="FS126" s="29">
        <f t="shared" ca="1" si="65"/>
        <v>4604.617270627481</v>
      </c>
      <c r="FT126" s="29">
        <f t="shared" ca="1" si="66"/>
        <v>4874.6648586491856</v>
      </c>
      <c r="FU126" s="29">
        <f t="shared" ca="1" si="67"/>
        <v>5227.7064222057525</v>
      </c>
      <c r="FV126" s="29">
        <f t="shared" ca="1" si="68"/>
        <v>5542.4233504451104</v>
      </c>
      <c r="FW126" s="29">
        <f t="shared" ca="1" si="69"/>
        <v>5684.6359382293776</v>
      </c>
      <c r="FX126" s="29">
        <f t="shared" ca="1" si="70"/>
        <v>6076.2384095597636</v>
      </c>
      <c r="FY126" s="29">
        <f t="shared" ca="1" si="71"/>
        <v>6300.7273968398422</v>
      </c>
      <c r="FZ126" s="29">
        <f t="shared" ca="1" si="72"/>
        <v>6509.9392256310011</v>
      </c>
      <c r="GA126" s="29"/>
      <c r="GB126" s="29">
        <f t="shared" ca="1" si="73"/>
        <v>311.92941974884695</v>
      </c>
      <c r="GC126" s="29">
        <f t="shared" ca="1" si="74"/>
        <v>675.40431163881317</v>
      </c>
      <c r="GD126" s="29">
        <f t="shared" ref="GD126:GD161" ca="1" si="93">GC126+ED126</f>
        <v>950.84711568059663</v>
      </c>
      <c r="GE126" s="29">
        <f t="shared" ref="GE126:GE161" ca="1" si="94">GD126+EE126</f>
        <v>1183.6929337304457</v>
      </c>
      <c r="GF126" s="29">
        <f t="shared" ref="GF126:GF161" ca="1" si="95">GE126+EF126</f>
        <v>1259.7565258715215</v>
      </c>
      <c r="GG126" s="29">
        <f t="shared" ref="GG126:GG161" ca="1" si="96">GF126+EG126</f>
        <v>1513.2776584224277</v>
      </c>
      <c r="GH126" s="29">
        <f t="shared" ref="GH126:GH161" ca="1" si="97">GG126+EH126</f>
        <v>1698.0609353825232</v>
      </c>
      <c r="GI126" s="29">
        <f t="shared" ref="GI126:GI161" ca="1" si="98">GH126+EI126</f>
        <v>1831.2001787080367</v>
      </c>
      <c r="GJ126" s="29">
        <f t="shared" ref="GJ126:GJ161" ca="1" si="99">GI126+EJ126</f>
        <v>2033.4031037777672</v>
      </c>
      <c r="GK126" s="29">
        <f t="shared" ref="GK126:GK161" ca="1" si="100">GJ126+EK126</f>
        <v>2094.9005808558695</v>
      </c>
      <c r="GL126" s="29">
        <f t="shared" ref="GL126:GL161" ca="1" si="101">GK126+EL126</f>
        <v>2384.3108086345451</v>
      </c>
      <c r="GM126" s="29">
        <f t="shared" ref="GM126:GM161" ca="1" si="102">GL126+EM126</f>
        <v>2586.6757500163749</v>
      </c>
      <c r="GN126" s="29">
        <f t="shared" ref="GN126:GN161" ca="1" si="103">GM126+EN126</f>
        <v>2769.9843397777672</v>
      </c>
      <c r="GO126" s="29">
        <f t="shared" ref="GO126:GO161" ca="1" si="104">GN126+EO126</f>
        <v>2956.5087132775229</v>
      </c>
      <c r="GP126" s="29">
        <f t="shared" ref="GP126:GP161" ca="1" si="105">GO126+EP126</f>
        <v>3193.3875675859949</v>
      </c>
      <c r="GQ126" s="29">
        <f t="shared" ref="GQ126:GQ161" ca="1" si="106">GP126+EQ126</f>
        <v>3471.6517625847764</v>
      </c>
      <c r="GR126" s="29">
        <f t="shared" ref="GR126:GR161" ca="1" si="107">GQ126+ER126</f>
        <v>3690.4091735629981</v>
      </c>
      <c r="GS126" s="29">
        <f t="shared" ref="GS126:GS161" ca="1" si="108">GR126+ES126</f>
        <v>3960.4636786860824</v>
      </c>
      <c r="GT126" s="29">
        <f t="shared" ref="GT126:GT161" ca="1" si="109">GS126+ET126</f>
        <v>4185.1517059014886</v>
      </c>
      <c r="GU126" s="29">
        <f t="shared" ref="GU126:GU161" ca="1" si="110">GT126+EU126</f>
        <v>4471.0038757838729</v>
      </c>
      <c r="GV126" s="29">
        <f t="shared" ref="GV126:GV161" ca="1" si="111">GU126+EV126</f>
        <v>4727.6334517952509</v>
      </c>
      <c r="GW126" s="29">
        <f t="shared" ref="GW126:GW156" ca="1" si="112">GV126+EW126</f>
        <v>4855.0690305493763</v>
      </c>
      <c r="GX126" s="29">
        <f t="shared" ref="GX126:GX161" ca="1" si="113">GW126+EX126</f>
        <v>5167.724938143313</v>
      </c>
      <c r="GY126" s="29">
        <f t="shared" ref="GY126:GY161" ca="1" si="114">GX126+EY126</f>
        <v>5355.2410692882468</v>
      </c>
      <c r="GZ126" s="29">
        <f t="shared" ref="GZ126:GZ161" ca="1" si="115">GY126+EZ126</f>
        <v>5530.7835278158636</v>
      </c>
      <c r="HA126" s="29"/>
      <c r="HB126" s="29">
        <f t="shared" ca="1" si="76"/>
        <v>2389.3794741703782</v>
      </c>
      <c r="HC126" s="29">
        <f t="shared" ca="1" si="75"/>
        <v>2094.9005808558695</v>
      </c>
      <c r="HD126" s="5"/>
      <c r="HE126" s="29">
        <f t="shared" si="91"/>
        <v>-5.555555555555558E-2</v>
      </c>
      <c r="HF126" s="29">
        <f>$HF$73</f>
        <v>3.333333333333334E-2</v>
      </c>
      <c r="HG126" s="14">
        <f>IF(C$11="x",0,Satokasvi!$H$6*(1+$HE126)*(1+_xlfn.XLOOKUP($HF126,$HF$67:$HF$76,HG$67:HG$76)))</f>
        <v>3316.5740740740744</v>
      </c>
      <c r="HH126" s="27">
        <f>IF(D$11="x",0,Satokasvi!$H$6*(1+$HE126)*(1+_xlfn.XLOOKUP($HF126,$HF$67:$HF$76,HH$67:HH$76)))</f>
        <v>3327.5925925925926</v>
      </c>
      <c r="HI126" s="27">
        <f>IF(E$11="x",0,Satokasvi!$H$6*(1+$HE126)*(1+_xlfn.XLOOKUP($HF126,$HF$67:$HF$76,HI$67:HI$76)))</f>
        <v>3338.6111111111113</v>
      </c>
      <c r="HJ126" s="27">
        <f>IF(F$11="x",0,Satokasvi!$H$6*(1+$HE126)*(1+_xlfn.XLOOKUP($HF126,$HF$67:$HF$76,HJ$67:HJ$76)))</f>
        <v>3349.62962962963</v>
      </c>
      <c r="HK126" s="27">
        <f>IF(G$11="x",0,Satokasvi!$H$6*(1+$HE126)*(1+_xlfn.XLOOKUP($HF126,$HF$67:$HF$76,HK$67:HK$76)))</f>
        <v>3360.6481481481483</v>
      </c>
      <c r="HL126" s="27">
        <f>IF(H$11="x",0,Satokasvi!$H$6*(1+$HE126)*(1+_xlfn.XLOOKUP($HF126,$HF$67:$HF$76,HL$67:HL$76)))</f>
        <v>3371.666666666667</v>
      </c>
      <c r="HM126" s="27">
        <f>IF(I$11="x",0,Satokasvi!$H$6*(1+$HE126)*(1+_xlfn.XLOOKUP($HF126,$HF$67:$HF$76,HM$67:HM$76)))</f>
        <v>3382.6851851851857</v>
      </c>
      <c r="HN126" s="27">
        <f>IF(J$11="x",0,Satokasvi!$H$6*(1+$HE126)*(1+_xlfn.XLOOKUP($HF126,$HF$67:$HF$76,HN$67:HN$76)))</f>
        <v>3393.7037037037035</v>
      </c>
      <c r="HO126" s="27">
        <f>IF(K$11="x",0,Satokasvi!$H$6*(1+$HE126)*(1+_xlfn.XLOOKUP($HF126,$HF$67:$HF$76,HO$67:HO$76)))</f>
        <v>3404.7222222222226</v>
      </c>
      <c r="HP126" s="27">
        <f>IF(L$11="x",0,Satokasvi!$H$6*(1+$HE126)*(1+_xlfn.XLOOKUP($HF126,$HF$67:$HF$76,HP$67:HP$76)))</f>
        <v>3415.7407407407413</v>
      </c>
      <c r="HQ126" s="27">
        <f>IF(M$11="x",0,Satokasvi!$H$6*(1+$HE126)*(1+_xlfn.XLOOKUP($HF126,$HF$67:$HF$76,HQ$67:HQ$76)))</f>
        <v>3415.7407407407413</v>
      </c>
      <c r="HR126" s="27">
        <f>IF(N$11="x",0,Satokasvi!$H$6*(1+$HE126)*(1+_xlfn.XLOOKUP($HF126,$HF$67:$HF$76,HR$67:HR$76)))</f>
        <v>3415.7407407407413</v>
      </c>
      <c r="HS126" s="27">
        <f>IF(O$11="x",0,Satokasvi!$H$6*(1+$HE126)*(1+_xlfn.XLOOKUP($HF126,$HF$67:$HF$76,HS$67:HS$76)))</f>
        <v>3415.7407407407413</v>
      </c>
      <c r="HT126" s="27">
        <f>IF(P$11="x",0,Satokasvi!$H$6*(1+$HE126)*(1+_xlfn.XLOOKUP($HF126,$HF$67:$HF$76,HT$67:HT$76)))</f>
        <v>3415.7407407407413</v>
      </c>
      <c r="HU126" s="27">
        <f>IF(Q$11="x",0,Satokasvi!$H$6*(1+$HE126)*(1+_xlfn.XLOOKUP($HF126,$HF$67:$HF$76,HU$67:HU$76)))</f>
        <v>3415.7407407407413</v>
      </c>
      <c r="HV126" s="27">
        <f>IF(R$11="x",0,Satokasvi!$H$6*(1+$HE126)*(1+_xlfn.XLOOKUP($HF126,$HF$67:$HF$76,HV$67:HV$76)))</f>
        <v>3415.7407407407413</v>
      </c>
      <c r="HW126" s="27">
        <f>IF(S$11="x",0,Satokasvi!$H$6*(1+$HE126)*(1+_xlfn.XLOOKUP($HF126,$HF$67:$HF$76,HW$67:HW$76)))</f>
        <v>3415.7407407407413</v>
      </c>
      <c r="HX126" s="27">
        <f>IF(T$11="x",0,Satokasvi!$H$6*(1+$HE126)*(1+_xlfn.XLOOKUP($HF126,$HF$67:$HF$76,HX$67:HX$76)))</f>
        <v>3415.7407407407413</v>
      </c>
      <c r="HY126" s="27">
        <f>IF(U$11="x",0,Satokasvi!$H$6*(1+$HE126)*(1+_xlfn.XLOOKUP($HF126,$HF$67:$HF$76,HY$67:HY$76)))</f>
        <v>3415.7407407407413</v>
      </c>
      <c r="HZ126" s="27">
        <f>IF(V$11="x",0,Satokasvi!$H$6*(1+$HE126)*(1+_xlfn.XLOOKUP($HF126,$HF$67:$HF$76,HZ$67:HZ$76)))</f>
        <v>3415.7407407407413</v>
      </c>
      <c r="IA126" s="27">
        <f>IF(W$11="x",0,Satokasvi!$H$6*(1+$HE126)*(1+_xlfn.XLOOKUP($HF126,$HF$67:$HF$76,IA$67:IA$76)))</f>
        <v>3415.7407407407413</v>
      </c>
      <c r="IB126" s="27">
        <f>IF(X$11="x",0,Satokasvi!$H$6*(1+$HE126)*(1+_xlfn.XLOOKUP($HF126,$HF$67:$HF$76,IB$67:IB$76)))</f>
        <v>3415.7407407407413</v>
      </c>
      <c r="IC126" s="27">
        <f>IF(Y$11="x",0,Satokasvi!$H$6*(1+$HE126)*(1+_xlfn.XLOOKUP($HF126,$HF$67:$HF$76,IC$67:IC$76)))</f>
        <v>3415.7407407407413</v>
      </c>
      <c r="ID126" s="27">
        <f>IF(Z$11="x",0,Satokasvi!$H$6*(1+$HE126)*(1+_xlfn.XLOOKUP($HF126,$HF$67:$HF$76,ID$67:ID$76)))</f>
        <v>3415.7407407407413</v>
      </c>
      <c r="IE126" s="27">
        <f>IF(AA$11="x",0,Satokasvi!$H$6*(1+$HE126)*(1+_xlfn.XLOOKUP($HF126,$HF$67:$HF$76,IE$67:IE$76)))</f>
        <v>3415.7407407407413</v>
      </c>
    </row>
    <row r="127" spans="2:239">
      <c r="B127" s="11">
        <f t="shared" ref="B127:Q142" ca="1" si="116">RAND()</f>
        <v>0.39830874207976041</v>
      </c>
      <c r="C127" s="11">
        <f t="shared" ca="1" si="116"/>
        <v>9.1686966847620566E-2</v>
      </c>
      <c r="D127" s="11">
        <f t="shared" ca="1" si="116"/>
        <v>0.53792157973496346</v>
      </c>
      <c r="E127" s="11">
        <f t="shared" ca="1" si="116"/>
        <v>4.6435364034471904E-2</v>
      </c>
      <c r="F127" s="11">
        <f t="shared" ca="1" si="116"/>
        <v>0.67765424814257391</v>
      </c>
      <c r="G127" s="11">
        <f t="shared" ca="1" si="116"/>
        <v>0.21117719199442175</v>
      </c>
      <c r="H127" s="11">
        <f t="shared" ca="1" si="116"/>
        <v>0.94570644369619405</v>
      </c>
      <c r="I127" s="11">
        <f t="shared" ca="1" si="116"/>
        <v>0.1154189247495252</v>
      </c>
      <c r="J127" s="11">
        <f t="shared" ca="1" si="116"/>
        <v>9.1310066878909857E-2</v>
      </c>
      <c r="K127" s="11">
        <f t="shared" ca="1" si="116"/>
        <v>0.40256124685076944</v>
      </c>
      <c r="L127" s="11">
        <f t="shared" ca="1" si="116"/>
        <v>0.44270888616997484</v>
      </c>
      <c r="M127" s="11">
        <f t="shared" ca="1" si="116"/>
        <v>0.86720649700589336</v>
      </c>
      <c r="N127" s="11">
        <f t="shared" ca="1" si="116"/>
        <v>0.63371704492992198</v>
      </c>
      <c r="O127" s="11">
        <f t="shared" ca="1" si="116"/>
        <v>0.10796413309005115</v>
      </c>
      <c r="P127" s="11">
        <f t="shared" ca="1" si="116"/>
        <v>0.77435466719734769</v>
      </c>
      <c r="Q127" s="11">
        <f t="shared" ca="1" si="116"/>
        <v>0.35839147535781313</v>
      </c>
      <c r="R127" s="11">
        <f t="shared" ca="1" si="92"/>
        <v>0.44464532975311133</v>
      </c>
      <c r="S127" s="11">
        <f t="shared" ca="1" si="92"/>
        <v>0.68973370656880861</v>
      </c>
      <c r="T127" s="11">
        <f t="shared" ca="1" si="87"/>
        <v>0.93586400799656788</v>
      </c>
      <c r="U127" s="11">
        <f t="shared" ca="1" si="87"/>
        <v>0.68677182238016332</v>
      </c>
      <c r="V127" s="11">
        <f t="shared" ca="1" si="87"/>
        <v>0.24108731621109825</v>
      </c>
      <c r="W127" s="11">
        <f t="shared" ca="1" si="87"/>
        <v>0.40013534472245527</v>
      </c>
      <c r="X127" s="11">
        <f t="shared" ca="1" si="87"/>
        <v>0.76857024279982411</v>
      </c>
      <c r="Y127" s="11">
        <f t="shared" ca="1" si="87"/>
        <v>0.3101553878797203</v>
      </c>
      <c r="Z127" s="11">
        <f t="shared" ca="1" si="87"/>
        <v>0.46338448864441362</v>
      </c>
      <c r="AB127" s="5">
        <f ca="1">_xlfn.NORM.INV(B127,Satokasvi!$H$8,Satokasvi!$I$8)*_xlfn.BINOM.INV(1,(1-Satokasvi!$H$15),B127)</f>
        <v>3435.5682102522751</v>
      </c>
      <c r="AC127" s="5">
        <f ca="1">_xlfn.NORM.INV(C127,Satokasvi!$H$8,Satokasvi!$I$8)*_xlfn.BINOM.INV(1,(1-Satokasvi!$H$15),C127)</f>
        <v>3167.3904486430069</v>
      </c>
      <c r="AD127" s="5">
        <f ca="1">_xlfn.NORM.INV(D127,Satokasvi!$H$8,Satokasvi!$I$8)*_xlfn.BINOM.INV(1,(1-Satokasvi!$H$15),D127)</f>
        <v>3523.7997259955778</v>
      </c>
      <c r="AE127" s="5">
        <f ca="1">_xlfn.NORM.INV(E127,Satokasvi!$H$8,Satokasvi!$I$8)*_xlfn.BINOM.INV(1,(1-Satokasvi!$H$15),E127)</f>
        <v>0</v>
      </c>
      <c r="AF127" s="5">
        <f ca="1">_xlfn.NORM.INV(F127,Satokasvi!$H$8,Satokasvi!$I$8)*_xlfn.BINOM.INV(1,(1-Satokasvi!$H$15),F127)</f>
        <v>3615.2873214354595</v>
      </c>
      <c r="AG127" s="5">
        <f ca="1">_xlfn.NORM.INV(G127,Satokasvi!$H$8,Satokasvi!$I$8)*_xlfn.BINOM.INV(1,(1-Satokasvi!$H$15),G127)</f>
        <v>3299.4141673212043</v>
      </c>
      <c r="AH127" s="5">
        <f ca="1">_xlfn.NORM.INV(H127,Satokasvi!$H$8,Satokasvi!$I$8)*_xlfn.BINOM.INV(1,(1-Satokasvi!$H$15),H127)</f>
        <v>3901.1440386370532</v>
      </c>
      <c r="AI127" s="5">
        <f ca="1">_xlfn.NORM.INV(I127,Satokasvi!$H$8,Satokasvi!$I$8)*_xlfn.BINOM.INV(1,(1-Satokasvi!$H$15),I127)</f>
        <v>3200.4491547610287</v>
      </c>
      <c r="AJ127" s="5">
        <f ca="1">_xlfn.NORM.INV(J127,Satokasvi!$H$8,Satokasvi!$I$8)*_xlfn.BINOM.INV(1,(1-Satokasvi!$H$15),J127)</f>
        <v>3166.8172785488659</v>
      </c>
      <c r="AK127" s="5">
        <f ca="1">_xlfn.NORM.INV(K127,Satokasvi!$H$8,Satokasvi!$I$8)*_xlfn.BINOM.INV(1,(1-Satokasvi!$H$15),K127)</f>
        <v>3438.3192139531243</v>
      </c>
      <c r="AL127" s="5">
        <f ca="1">_xlfn.NORM.INV(L127,Satokasvi!$H$8,Satokasvi!$I$8)*_xlfn.BINOM.INV(1,(1-Satokasvi!$H$15),L127)</f>
        <v>3463.9738183326904</v>
      </c>
      <c r="AM127" s="5">
        <f ca="1">_xlfn.NORM.INV(M127,Satokasvi!$H$8,Satokasvi!$I$8)*_xlfn.BINOM.INV(1,(1-Satokasvi!$H$15),M127)</f>
        <v>3778.3206913558984</v>
      </c>
      <c r="AN127" s="5">
        <f ca="1">_xlfn.NORM.INV(N127,Satokasvi!$H$8,Satokasvi!$I$8)*_xlfn.BINOM.INV(1,(1-Satokasvi!$H$15),N127)</f>
        <v>3585.4285747574363</v>
      </c>
      <c r="AO127" s="5">
        <f ca="1">_xlfn.NORM.INV(O127,Satokasvi!$H$8,Satokasvi!$I$8)*_xlfn.BINOM.INV(1,(1-Satokasvi!$H$15),O127)</f>
        <v>3190.6430249870564</v>
      </c>
      <c r="AP127" s="5">
        <f ca="1">_xlfn.NORM.INV(P127,Satokasvi!$H$8,Satokasvi!$I$8)*_xlfn.BINOM.INV(1,(1-Satokasvi!$H$15),P127)</f>
        <v>3688.3162586902472</v>
      </c>
      <c r="AQ127" s="5">
        <f ca="1">_xlfn.NORM.INV(Q127,Satokasvi!$H$8,Satokasvi!$I$8)*_xlfn.BINOM.INV(1,(1-Satokasvi!$H$15),Q127)</f>
        <v>3409.3095904114643</v>
      </c>
      <c r="AR127" s="5">
        <f ca="1">_xlfn.NORM.INV(R127,Satokasvi!$H$8,Satokasvi!$I$8)*_xlfn.BINOM.INV(1,(1-Satokasvi!$H$15),R127)</f>
        <v>3465.1995415675815</v>
      </c>
      <c r="AS127" s="5">
        <f ca="1">_xlfn.NORM.INV(S127,Satokasvi!$H$8,Satokasvi!$I$8)*_xlfn.BINOM.INV(1,(1-Satokasvi!$H$15),S127)</f>
        <v>3623.7739186649442</v>
      </c>
      <c r="AT127" s="5">
        <f ca="1">_xlfn.NORM.INV(T127,Satokasvi!$H$8,Satokasvi!$I$8)*_xlfn.BINOM.INV(1,(1-Satokasvi!$H$15),T127)</f>
        <v>3880.2378996163529</v>
      </c>
      <c r="AU127" s="5">
        <f ca="1">_xlfn.NORM.INV(U127,Satokasvi!$H$8,Satokasvi!$I$8)*_xlfn.BINOM.INV(1,(1-Satokasvi!$H$15),U127)</f>
        <v>3621.680146291405</v>
      </c>
      <c r="AV127" s="5">
        <f ca="1">_xlfn.NORM.INV(V127,Satokasvi!$H$8,Satokasvi!$I$8)*_xlfn.BINOM.INV(1,(1-Satokasvi!$H$15),V127)</f>
        <v>3324.2976877150063</v>
      </c>
      <c r="AW127" s="5">
        <f ca="1">_xlfn.NORM.INV(W127,Satokasvi!$H$8,Satokasvi!$I$8)*_xlfn.BINOM.INV(1,(1-Satokasvi!$H$15),W127)</f>
        <v>3436.7508011120012</v>
      </c>
      <c r="AX127" s="5">
        <f ca="1">_xlfn.NORM.INV(X127,Satokasvi!$H$8,Satokasvi!$I$8)*_xlfn.BINOM.INV(1,(1-Satokasvi!$H$15),X127)</f>
        <v>3683.5366009880186</v>
      </c>
      <c r="AY127" s="5">
        <f ca="1">_xlfn.NORM.INV(Y127,Satokasvi!$H$8,Satokasvi!$I$8)*_xlfn.BINOM.INV(1,(1-Satokasvi!$H$15),Y127)</f>
        <v>3376.1475136251488</v>
      </c>
      <c r="AZ127" s="5">
        <f ca="1">_xlfn.NORM.INV(Z127,Satokasvi!$H$8,Satokasvi!$I$8)*_xlfn.BINOM.INV(1,(1-Satokasvi!$H$15),Z127)</f>
        <v>3477.0223209758051</v>
      </c>
      <c r="BB127" s="5">
        <f ca="1">IF(C$11="x",0,_xlfn.NORM.INV(B127,Satokasvi!$H$8,Satokasvi!$I$8)*IF(C$8="x",(1+Toimenpiteet!$C$7),1)*IF(C$9="x",(1+Toimenpiteet!$C$34),1)*(1+C$30)*_xlfn.BINOM.INV(1,(1-(Satokasvi!$H$15*(1+C$41))),B127))</f>
        <v>2490.9243751613094</v>
      </c>
      <c r="BC127" s="5">
        <f ca="1">IF(D$11="x",0,_xlfn.NORM.INV(C127,Satokasvi!$H$8,Satokasvi!$I$8)*IF(D$8="x",(1+Toimenpiteet!$C$7),1)*IF(D$9="x",(1+Toimenpiteet!$C$34),1)*(1+D$30)*_xlfn.BINOM.INV(1,(1-(Satokasvi!$H$15*(1+D$41))),C127))</f>
        <v>2312.4484187452867</v>
      </c>
      <c r="BD127" s="5">
        <f ca="1">IF(E$11="x",0,_xlfn.NORM.INV(D127,Satokasvi!$H$8,Satokasvi!$I$8)*IF(E$8="x",(1+Toimenpiteet!$C$7),1)*IF(E$9="x",(1+Toimenpiteet!$C$34),1)*(1+E$30)*_xlfn.BINOM.INV(1,(1-(Satokasvi!$H$15*(1+E$41))),D127))</f>
        <v>2590.4156545738692</v>
      </c>
      <c r="BE127" s="5">
        <f ca="1">IF(F$11="x",0,_xlfn.NORM.INV(E127,Satokasvi!$H$8,Satokasvi!$I$8)*IF(F$8="x",(1+Toimenpiteet!$C$7),1)*IF(F$9="x",(1+Toimenpiteet!$C$34),1)*(1+F$30)*_xlfn.BINOM.INV(1,(1-(Satokasvi!$H$15*(1+F$41))),E127))</f>
        <v>0</v>
      </c>
      <c r="BF127" s="5">
        <f ca="1">IF(G$11="x",0,_xlfn.NORM.INV(F127,Satokasvi!$H$8,Satokasvi!$I$8)*IF(G$8="x",(1+Toimenpiteet!$C$7),1)*IF(G$9="x",(1+Toimenpiteet!$C$34),1)*(1+G$30)*_xlfn.BINOM.INV(1,(1-(Satokasvi!$H$15*(1+G$41))),F127))</f>
        <v>2694.1121119337045</v>
      </c>
      <c r="BG127" s="5">
        <f ca="1">IF(H$11="x",0,_xlfn.NORM.INV(G127,Satokasvi!$H$8,Satokasvi!$I$8)*IF(H$8="x",(1+Toimenpiteet!$C$7),1)*IF(H$9="x",(1+Toimenpiteet!$C$34),1)*(1+H$30)*_xlfn.BINOM.INV(1,(1-(Satokasvi!$H$15*(1+H$41))),G127))</f>
        <v>2458.7234374877617</v>
      </c>
      <c r="BH127" s="5">
        <f ca="1">IF(I$11="x",0,_xlfn.NORM.INV(H127,Satokasvi!$H$8,Satokasvi!$I$8)*IF(I$8="x",(1+Toimenpiteet!$C$7),1)*IF(I$9="x",(1+Toimenpiteet!$C$34),1)*(1+I$30)*_xlfn.BINOM.INV(1,(1-(Satokasvi!$H$15*(1+I$41))),H127))</f>
        <v>2907.132537592332</v>
      </c>
      <c r="BI127" s="5">
        <f ca="1">IF(J$11="x",0,_xlfn.NORM.INV(I127,Satokasvi!$H$8,Satokasvi!$I$8)*IF(J$8="x",(1+Toimenpiteet!$C$7),1)*IF(J$9="x",(1+Toimenpiteet!$C$34),1)*(1+J$30)*_xlfn.BINOM.INV(1,(1-(Satokasvi!$H$15*(1+J$41))),I127))</f>
        <v>2384.974710127919</v>
      </c>
      <c r="BJ127" s="5">
        <f ca="1">IF(K$11="x",0,_xlfn.NORM.INV(J127,Satokasvi!$H$8,Satokasvi!$I$8)*IF(K$8="x",(1+Toimenpiteet!$C$7),1)*IF(K$9="x",(1+Toimenpiteet!$C$34),1)*(1+K$30)*_xlfn.BINOM.INV(1,(1-(Satokasvi!$H$15*(1+K$41))),J127))</f>
        <v>2359.9122359746148</v>
      </c>
      <c r="BK127" s="5">
        <f ca="1">IF(L$11="x",0,_xlfn.NORM.INV(K127,Satokasvi!$H$8,Satokasvi!$I$8)*IF(L$8="x",(1+Toimenpiteet!$C$7),1)*IF(L$9="x",(1+Toimenpiteet!$C$34),1)*(1+L$30)*_xlfn.BINOM.INV(1,(1-(Satokasvi!$H$15*(1+L$41))),K127))</f>
        <v>2562.2354782378684</v>
      </c>
      <c r="BL127" s="5">
        <f ca="1">IF(M$11="x",0,_xlfn.NORM.INV(L127,Satokasvi!$H$8,Satokasvi!$I$8)*IF(M$8="x",(1+Toimenpiteet!$C$7),1)*IF(M$9="x",(1+Toimenpiteet!$C$34),1)*(1+M$30)*_xlfn.BINOM.INV(1,(1-(Satokasvi!$H$15*(1+M$41))),L127))</f>
        <v>2581.3532894215209</v>
      </c>
      <c r="BM127" s="5">
        <f ca="1">IF(N$11="x",0,_xlfn.NORM.INV(M127,Satokasvi!$H$8,Satokasvi!$I$8)*IF(N$8="x",(1+Toimenpiteet!$C$7),1)*IF(N$9="x",(1+Toimenpiteet!$C$34),1)*(1+N$30)*_xlfn.BINOM.INV(1,(1-(Satokasvi!$H$15*(1+N$41))),M127))</f>
        <v>2815.6045791984156</v>
      </c>
      <c r="BN127" s="5">
        <f ca="1">IF(O$11="x",0,_xlfn.NORM.INV(N127,Satokasvi!$H$8,Satokasvi!$I$8)*IF(O$8="x",(1+Toimenpiteet!$C$7),1)*IF(O$9="x",(1+Toimenpiteet!$C$34),1)*(1+O$30)*_xlfn.BINOM.INV(1,(1-(Satokasvi!$H$15*(1+O$41))),N127))</f>
        <v>2671.8613739092416</v>
      </c>
      <c r="BO127" s="5">
        <f ca="1">IF(P$11="x",0,_xlfn.NORM.INV(O127,Satokasvi!$H$8,Satokasvi!$I$8)*IF(P$8="x",(1+Toimenpiteet!$C$7),1)*IF(P$9="x",(1+Toimenpiteet!$C$34),1)*(1+P$30)*_xlfn.BINOM.INV(1,(1-(Satokasvi!$H$15*(1+P$41))),O127))</f>
        <v>2377.6671822203548</v>
      </c>
      <c r="BP127" s="5">
        <f ca="1">IF(Q$11="x",0,_xlfn.NORM.INV(P127,Satokasvi!$H$8,Satokasvi!$I$8)*IF(Q$8="x",(1+Toimenpiteet!$C$7),1)*IF(Q$9="x",(1+Toimenpiteet!$C$34),1)*(1+Q$30)*_xlfn.BINOM.INV(1,(1-(Satokasvi!$H$15*(1+Q$41))),P127))</f>
        <v>2748.5332759759722</v>
      </c>
      <c r="BQ127" s="5">
        <f ca="1">IF(R$11="x",0,_xlfn.NORM.INV(Q127,Satokasvi!$H$8,Satokasvi!$I$8)*IF(R$8="x",(1+Toimenpiteet!$C$7),1)*IF(R$9="x",(1+Toimenpiteet!$C$34),1)*(1+R$30)*_xlfn.BINOM.INV(1,(1-(Satokasvi!$H$15*(1+R$41))),Q127))</f>
        <v>2540.6175067746235</v>
      </c>
      <c r="BR127" s="5">
        <f ca="1">IF(S$11="x",0,_xlfn.NORM.INV(R127,Satokasvi!$H$8,Satokasvi!$I$8)*IF(S$8="x",(1+Toimenpiteet!$C$7),1)*IF(S$9="x",(1+Toimenpiteet!$C$34),1)*(1+S$30)*_xlfn.BINOM.INV(1,(1-(Satokasvi!$H$15*(1+S$41))),R127))</f>
        <v>2582.2666983761619</v>
      </c>
      <c r="BS127" s="5">
        <f ca="1">IF(T$11="x",0,_xlfn.NORM.INV(S127,Satokasvi!$H$8,Satokasvi!$I$8)*IF(T$8="x",(1+Toimenpiteet!$C$7),1)*IF(T$9="x",(1+Toimenpiteet!$C$34),1)*(1+T$30)*_xlfn.BINOM.INV(1,(1-(Satokasvi!$H$15*(1+T$41))),S127))</f>
        <v>2700.4363241891165</v>
      </c>
      <c r="BT127" s="5">
        <f ca="1">IF(U$11="x",0,_xlfn.NORM.INV(T127,Satokasvi!$H$8,Satokasvi!$I$8)*IF(U$8="x",(1+Toimenpiteet!$C$7),1)*IF(U$9="x",(1+Toimenpiteet!$C$34),1)*(1+U$30)*_xlfn.BINOM.INV(1,(1-(Satokasvi!$H$15*(1+U$41))),T127))</f>
        <v>2891.5532827941065</v>
      </c>
      <c r="BU127" s="5">
        <f ca="1">IF(V$11="x",0,_xlfn.NORM.INV(U127,Satokasvi!$H$8,Satokasvi!$I$8)*IF(V$8="x",(1+Toimenpiteet!$C$7),1)*IF(V$9="x",(1+Toimenpiteet!$C$34),1)*(1+V$30)*_xlfn.BINOM.INV(1,(1-(Satokasvi!$H$15*(1+V$41))),U127))</f>
        <v>2698.8760450163554</v>
      </c>
      <c r="BV127" s="5">
        <f ca="1">IF(W$11="x",0,_xlfn.NORM.INV(V127,Satokasvi!$H$8,Satokasvi!$I$8)*IF(W$8="x",(1+Toimenpiteet!$C$7),1)*IF(W$9="x",(1+Toimenpiteet!$C$34),1)*(1+W$30)*_xlfn.BINOM.INV(1,(1-(Satokasvi!$H$15*(1+W$41))),V127))</f>
        <v>2477.2666368852229</v>
      </c>
      <c r="BW127" s="5">
        <f ca="1">IF(X$11="x",0,_xlfn.NORM.INV(W127,Satokasvi!$H$8,Satokasvi!$I$8)*IF(X$8="x",(1+Toimenpiteet!$C$7),1)*IF(X$9="x",(1+Toimenpiteet!$C$34),1)*(1+X$30)*_xlfn.BINOM.INV(1,(1-(Satokasvi!$H$15*(1+X$41))),W127))</f>
        <v>2561.0666969886634</v>
      </c>
      <c r="BX127" s="5">
        <f ca="1">IF(Y$11="x",0,_xlfn.NORM.INV(X127,Satokasvi!$H$8,Satokasvi!$I$8)*IF(Y$8="x",(1+Toimenpiteet!$C$7),1)*IF(Y$9="x",(1+Toimenpiteet!$C$34),1)*(1+Y$30)*_xlfn.BINOM.INV(1,(1-(Satokasvi!$H$15*(1+Y$41))),X127))</f>
        <v>2744.9714750562712</v>
      </c>
      <c r="BY127" s="5">
        <f ca="1">IF(Z$11="x",0,_xlfn.NORM.INV(Y127,Satokasvi!$H$8,Satokasvi!$I$8)*IF(Z$8="x",(1+Toimenpiteet!$C$7),1)*IF(Z$9="x",(1+Toimenpiteet!$C$34),1)*(1+Z$30)*_xlfn.BINOM.INV(1,(1-(Satokasvi!$H$15*(1+Z$41))),Y127))</f>
        <v>2515.9051271534609</v>
      </c>
      <c r="BZ127" s="5">
        <f ca="1">IF(AA$11="x",0,_xlfn.NORM.INV(Z127,Satokasvi!$H$8,Satokasvi!$I$8)*IF(AA$8="x",(1+Toimenpiteet!$C$7),1)*IF(AA$9="x",(1+Toimenpiteet!$C$34),1)*(1+AA$30)*_xlfn.BINOM.INV(1,(1-(Satokasvi!$H$15*(1+AA$41))),Z127))</f>
        <v>2591.0770335911698</v>
      </c>
      <c r="CB127" s="27">
        <f ca="1">_xlfn.NORM.INV(RAND(),Satokasvi!$H$13,Satokasvi!$I$13)</f>
        <v>206.00401726067102</v>
      </c>
      <c r="CC127" s="27">
        <f ca="1">_xlfn.NORM.INV(RAND(),Satokasvi!$H$13,Satokasvi!$I$13)</f>
        <v>270.84044864403796</v>
      </c>
      <c r="CD127" s="27">
        <f ca="1">_xlfn.NORM.INV(RAND(),Satokasvi!$H$13,Satokasvi!$I$13)</f>
        <v>207.97544999621661</v>
      </c>
      <c r="CE127" s="27">
        <f ca="1">_xlfn.NORM.INV(RAND(),Satokasvi!$H$13,Satokasvi!$I$13)</f>
        <v>172.01012940099443</v>
      </c>
      <c r="CF127" s="27">
        <f ca="1">_xlfn.NORM.INV(RAND(),Satokasvi!$H$13,Satokasvi!$I$13)</f>
        <v>114.83580667010153</v>
      </c>
      <c r="CG127" s="27">
        <f ca="1">_xlfn.NORM.INV(RAND(),Satokasvi!$H$13,Satokasvi!$I$13)</f>
        <v>199.20627679171804</v>
      </c>
      <c r="CH127" s="27">
        <f ca="1">_xlfn.NORM.INV(RAND(),Satokasvi!$H$13,Satokasvi!$I$13)</f>
        <v>119.4164931645974</v>
      </c>
      <c r="CI127" s="27">
        <f ca="1">_xlfn.NORM.INV(RAND(),Satokasvi!$H$13,Satokasvi!$I$13)</f>
        <v>186.25149060636383</v>
      </c>
      <c r="CJ127" s="27">
        <f ca="1">_xlfn.NORM.INV(RAND(),Satokasvi!$H$13,Satokasvi!$I$13)</f>
        <v>263.62477687746843</v>
      </c>
      <c r="CK127" s="27">
        <f ca="1">_xlfn.NORM.INV(RAND(),Satokasvi!$H$13,Satokasvi!$I$13)</f>
        <v>192.03355383831331</v>
      </c>
      <c r="CL127" s="27">
        <f ca="1">_xlfn.NORM.INV(RAND(),Satokasvi!$H$13,Satokasvi!$I$13)</f>
        <v>140.11874860374689</v>
      </c>
      <c r="CM127" s="27">
        <f ca="1">_xlfn.NORM.INV(RAND(),Satokasvi!$H$13,Satokasvi!$I$13)</f>
        <v>230.73328066711568</v>
      </c>
      <c r="CN127" s="27">
        <f ca="1">_xlfn.NORM.INV(RAND(),Satokasvi!$H$13,Satokasvi!$I$13)</f>
        <v>230.15373276439792</v>
      </c>
      <c r="CO127" s="27">
        <f ca="1">_xlfn.NORM.INV(RAND(),Satokasvi!$H$13,Satokasvi!$I$13)</f>
        <v>130.71574541153137</v>
      </c>
      <c r="CP127" s="27">
        <f ca="1">_xlfn.NORM.INV(RAND(),Satokasvi!$H$13,Satokasvi!$I$13)</f>
        <v>214.92435906288117</v>
      </c>
      <c r="CQ127" s="27">
        <f ca="1">_xlfn.NORM.INV(RAND(),Satokasvi!$H$13,Satokasvi!$I$13)</f>
        <v>240.45427637874266</v>
      </c>
      <c r="CR127" s="27">
        <f ca="1">_xlfn.NORM.INV(RAND(),Satokasvi!$H$13,Satokasvi!$I$13)</f>
        <v>205.21746921948275</v>
      </c>
      <c r="CS127" s="27">
        <f ca="1">_xlfn.NORM.INV(RAND(),Satokasvi!$H$13,Satokasvi!$I$13)</f>
        <v>252.73354814148922</v>
      </c>
      <c r="CT127" s="27">
        <f ca="1">_xlfn.NORM.INV(RAND(),Satokasvi!$H$13,Satokasvi!$I$13)</f>
        <v>212.88140586188132</v>
      </c>
      <c r="CU127" s="27">
        <f ca="1">_xlfn.NORM.INV(RAND(),Satokasvi!$H$13,Satokasvi!$I$13)</f>
        <v>199.01229614870908</v>
      </c>
      <c r="CV127" s="27">
        <f ca="1">_xlfn.NORM.INV(RAND(),Satokasvi!$H$13,Satokasvi!$I$13)</f>
        <v>192.41463634097607</v>
      </c>
      <c r="CW127" s="27">
        <f ca="1">_xlfn.NORM.INV(RAND(),Satokasvi!$H$13,Satokasvi!$I$13)</f>
        <v>210.79835113515057</v>
      </c>
      <c r="CX127" s="27">
        <f ca="1">_xlfn.NORM.INV(RAND(),Satokasvi!$H$13,Satokasvi!$I$13)</f>
        <v>163.39248213493033</v>
      </c>
      <c r="CY127" s="27">
        <f ca="1">_xlfn.NORM.INV(RAND(),Satokasvi!$H$13,Satokasvi!$I$13)</f>
        <v>178.60754417049137</v>
      </c>
      <c r="CZ127" s="27">
        <f ca="1">_xlfn.NORM.INV(RAND(),Satokasvi!$H$13,Satokasvi!$I$13)</f>
        <v>229.41161963548282</v>
      </c>
      <c r="DB127" s="29">
        <f ca="1">(AB127*(CB127/1000)+(Satokasvi!$E$28-Satokasvi!$E$7))/(1+$C$13)^DB$61</f>
        <v>336.64160474274018</v>
      </c>
      <c r="DC127" s="29">
        <f ca="1">(AC127*(CC127/1000)+(Satokasvi!$E$28-Satokasvi!$E$7))/(1+$C$13)^DC$61</f>
        <v>468.33579992582958</v>
      </c>
      <c r="DD127" s="29">
        <f ca="1">(AD127*(CD127/1000)+(Satokasvi!$E$28-Satokasvi!$E$7))/(1+$C$13)^DD$61</f>
        <v>340.30808583523157</v>
      </c>
      <c r="DE127" s="29">
        <f ca="1">(AE127*(CE127/1000)+(Satokasvi!$E$28-Satokasvi!$E$7))/(1+$C$13)^DE$61</f>
        <v>-320.74382429756372</v>
      </c>
      <c r="DF127" s="29">
        <f ca="1">(AF127*(CF127/1000)+(Satokasvi!$E$28-Satokasvi!$E$7))/(1+$C$13)^DF$61</f>
        <v>46.722718209615387</v>
      </c>
      <c r="DG127" s="29">
        <f ca="1">(AG127*(CG127/1000)+(Satokasvi!$E$28-Satokasvi!$E$7))/(1+$C$13)^DG$61</f>
        <v>248.11644575963376</v>
      </c>
      <c r="DH127" s="29">
        <f ca="1">(AH127*(CH127/1000)+(Satokasvi!$E$28-Satokasvi!$E$7))/(1+$C$13)^DH$61</f>
        <v>85.261540530244943</v>
      </c>
      <c r="DI127" s="29">
        <f ca="1">(AI127*(CI127/1000)+(Satokasvi!$E$28-Satokasvi!$E$7))/(1+$C$13)^DI$61</f>
        <v>185.58097411536886</v>
      </c>
      <c r="DJ127" s="29">
        <f ca="1">(AJ127*(CJ127/1000)+(Satokasvi!$E$28-Satokasvi!$E$7))/(1+$C$13)^DJ$61</f>
        <v>363.1677170728621</v>
      </c>
      <c r="DK127" s="29">
        <f ca="1">(AK127*(CK127/1000)+(Satokasvi!$E$28-Satokasvi!$E$7))/(1+$C$13)^DK$61</f>
        <v>222.68696362792295</v>
      </c>
      <c r="DL127" s="29">
        <f ca="1">(AL127*(CL127/1000)+(Satokasvi!$E$28-Satokasvi!$E$7))/(1+$C$13)^DL$61</f>
        <v>89.845855712106712</v>
      </c>
      <c r="DM127" s="29">
        <f ca="1">(AM127*(CM127/1000)+(Satokasvi!$E$28-Satokasvi!$E$7))/(1+$C$13)^DM$61</f>
        <v>358.25385114811201</v>
      </c>
      <c r="DN127" s="29">
        <f ca="1">(AN127*(CN127/1000)+(Satokasvi!$E$28-Satokasvi!$E$7))/(1+$C$13)^DN$61</f>
        <v>316.09745543364374</v>
      </c>
      <c r="DO127" s="29">
        <f ca="1">(AO127*(CO127/1000)+(Satokasvi!$E$28-Satokasvi!$E$7))/(1+$C$13)^DO$61</f>
        <v>37.067078026499871</v>
      </c>
      <c r="DP127" s="29">
        <f ca="1">(AP127*(CP127/1000)+(Satokasvi!$E$28-Satokasvi!$E$7))/(1+$C$13)^DP$61</f>
        <v>277.09758453236793</v>
      </c>
      <c r="DQ127" s="29">
        <f ca="1">(AQ127*(CQ127/1000)+(Satokasvi!$E$28-Satokasvi!$E$7))/(1+$C$13)^DQ$61</f>
        <v>285.89844181790136</v>
      </c>
      <c r="DR127" s="29">
        <f ca="1">(AR127*(CR127/1000)+(Satokasvi!$E$28-Satokasvi!$E$7))/(1+$C$13)^DR$61</f>
        <v>211.82804356853538</v>
      </c>
      <c r="DS127" s="29">
        <f ca="1">(AS127*(CS127/1000)+(Satokasvi!$E$28-Satokasvi!$E$7))/(1+$C$13)^DS$61</f>
        <v>325.91545169046248</v>
      </c>
      <c r="DT127" s="29">
        <f ca="1">(AT127*(CT127/1000)+(Satokasvi!$E$28-Satokasvi!$E$7))/(1+$C$13)^DT$61</f>
        <v>265.20039570598254</v>
      </c>
      <c r="DU127" s="29">
        <f ca="1">(AU127*(CU127/1000)+(Satokasvi!$E$28-Satokasvi!$E$7))/(1+$C$13)^DU$61</f>
        <v>199.18977022226133</v>
      </c>
      <c r="DV127" s="29">
        <f ca="1">(AV127*(CV127/1000)+(Satokasvi!$E$28-Satokasvi!$E$7))/(1+$C$13)^DV$61</f>
        <v>149.78462814884983</v>
      </c>
      <c r="DW127" s="29">
        <f ca="1">(AW127*(CW127/1000)+(Satokasvi!$E$28-Satokasvi!$E$7))/(1+$C$13)^DW$61</f>
        <v>189.6877801354749</v>
      </c>
      <c r="DX127" s="29">
        <f ca="1">(AX127*(CX127/1000)+(Satokasvi!$E$28-Satokasvi!$E$7))/(1+$C$13)^DX$61</f>
        <v>122.04288330527896</v>
      </c>
      <c r="DY127" s="29">
        <f ca="1">(AY127*(CY127/1000)+(Satokasvi!$E$28-Satokasvi!$E$7))/(1+$C$13)^DY$61</f>
        <v>119.05062858888832</v>
      </c>
      <c r="DZ127" s="29">
        <f ca="1">(AZ127*(CZ127/1000)+(Satokasvi!$E$28-Satokasvi!$E$7))/(1+$C$13)^DZ$61</f>
        <v>208.55570019113762</v>
      </c>
      <c r="EB127" s="29">
        <f ca="1">IF(C$11="x",Toimenpiteet!$E$115,BB127*(CB127/1000)+(Satokasvi!$E$28-Satokasvi!$E$7)+IF(C$8="x",Toimenpiteet!$E$29,0)+IF(C$9="x",Toimenpiteet!$E$60,0)+IF(C$10="x",Toimenpiteet!$E$88,0))/(1+$C$13)^EB$61</f>
        <v>276.93245434539472</v>
      </c>
      <c r="EC127" s="29">
        <f ca="1">IF(D$11="x",Toimenpiteet!$E$115,BC127*(CC127/1000)+(Satokasvi!$E$28-Satokasvi!$E$7)+IF(D$8="x",Toimenpiteet!$E$29,0)+IF(D$9="x",Toimenpiteet!$E$60,0)+IF(D$10="x",Toimenpiteet!$E$88,0))/(1+$C$13)^EC$61</f>
        <v>375.53451522214124</v>
      </c>
      <c r="ED127" s="29">
        <f ca="1">IF(E$11="x",Toimenpiteet!$E$115,BD127*(CD127/1000)+(Satokasvi!$E$28-Satokasvi!$E$7)+IF(E$8="x",Toimenpiteet!$E$29,0)+IF(E$9="x",Toimenpiteet!$E$60,0)+IF(E$10="x",Toimenpiteet!$E$88,0))/(1+$C$13)^ED$61</f>
        <v>284.46525201376426</v>
      </c>
      <c r="EE127" s="29">
        <f ca="1">IF(F$11="x",Toimenpiteet!$E$115,BE127*(CE127/1000)+(Satokasvi!$E$28-Satokasvi!$E$7)+IF(F$8="x",Toimenpiteet!$E$29,0)+IF(F$9="x",Toimenpiteet!$E$60,0)+IF(F$10="x",Toimenpiteet!$E$88,0))/(1+$C$13)^EE$61</f>
        <v>-202.48619821998551</v>
      </c>
      <c r="EF127" s="29">
        <f ca="1">IF(G$11="x",Toimenpiteet!$E$115,BF127*(CF127/1000)+(Satokasvi!$E$28-Satokasvi!$E$7)+IF(G$8="x",Toimenpiteet!$E$29,0)+IF(G$9="x",Toimenpiteet!$E$60,0)+IF(G$10="x",Toimenpiteet!$E$88,0))/(1+$C$13)^EF$61</f>
        <v>70.285827519085956</v>
      </c>
      <c r="EG127" s="29">
        <f ca="1">IF(H$11="x",Toimenpiteet!$E$115,BG127*(CG127/1000)+(Satokasvi!$E$28-Satokasvi!$E$7)+IF(H$8="x",Toimenpiteet!$E$29,0)+IF(H$9="x",Toimenpiteet!$E$60,0)+IF(H$10="x",Toimenpiteet!$E$88,0))/(1+$C$13)^EG$61</f>
        <v>219.33138305899226</v>
      </c>
      <c r="EH127" s="29">
        <f ca="1">IF(I$11="x",Toimenpiteet!$E$115,BH127*(CH127/1000)+(Satokasvi!$E$28-Satokasvi!$E$7)+IF(I$8="x",Toimenpiteet!$E$29,0)+IF(I$9="x",Toimenpiteet!$E$60,0)+IF(I$10="x",Toimenpiteet!$E$88,0))/(1+$C$13)^EH$61</f>
        <v>96.968946293345496</v>
      </c>
      <c r="EI127" s="29">
        <f ca="1">IF(J$11="x",Toimenpiteet!$E$115,BI127*(CI127/1000)+(Satokasvi!$E$28-Satokasvi!$E$7)+IF(J$8="x",Toimenpiteet!$E$29,0)+IF(J$9="x",Toimenpiteet!$E$60,0)+IF(J$10="x",Toimenpiteet!$E$88,0))/(1+$C$13)^EI$61</f>
        <v>170.75323927990587</v>
      </c>
      <c r="EJ127" s="29">
        <f ca="1">IF(K$11="x",Toimenpiteet!$E$115,BJ127*(CJ127/1000)+(Satokasvi!$E$28-Satokasvi!$E$7)+IF(K$8="x",Toimenpiteet!$E$29,0)+IF(K$9="x",Toimenpiteet!$E$60,0)+IF(K$10="x",Toimenpiteet!$E$88,0))/(1+$C$13)^EJ$61</f>
        <v>302.14549282981619</v>
      </c>
      <c r="EK127" s="29">
        <f ca="1">IF(L$11="x",Toimenpiteet!$E$115,BK127*(CK127/1000)+(Satokasvi!$E$28-Satokasvi!$E$7)+IF(L$8="x",Toimenpiteet!$E$29,0)+IF(L$9="x",Toimenpiteet!$E$60,0)+IF(L$10="x",Toimenpiteet!$E$88,0))/(1+$C$13)^EK$61</f>
        <v>196.54138361311982</v>
      </c>
      <c r="EL127" s="29">
        <f ca="1">IF(M$11="x",Toimenpiteet!$E$115,BL127*(CL127/1000)+(Satokasvi!$E$28-Satokasvi!$E$7)+IF(M$8="x",Toimenpiteet!$E$29,0)+IF(M$9="x",Toimenpiteet!$E$60,0)+IF(M$10="x",Toimenpiteet!$E$88,0))/(1+$C$13)^EL$61</f>
        <v>96.657071790828539</v>
      </c>
      <c r="EM127" s="29">
        <f ca="1">IF(N$11="x",Toimenpiteet!$E$115,BM127*(CM127/1000)+(Satokasvi!$E$28-Satokasvi!$E$7)+IF(N$8="x",Toimenpiteet!$E$29,0)+IF(N$9="x",Toimenpiteet!$E$60,0)+IF(N$10="x",Toimenpiteet!$E$88,0))/(1+$C$13)^EM$61</f>
        <v>295.80954668544365</v>
      </c>
      <c r="EN127" s="29">
        <f ca="1">IF(O$11="x",Toimenpiteet!$E$115,BN127*(CN127/1000)+(Satokasvi!$E$28-Satokasvi!$E$7)+IF(O$8="x",Toimenpiteet!$E$29,0)+IF(O$9="x",Toimenpiteet!$E$60,0)+IF(O$10="x",Toimenpiteet!$E$88,0))/(1+$C$13)^EN$61</f>
        <v>263.55463622591884</v>
      </c>
      <c r="EO127" s="29">
        <f ca="1">IF(P$11="x",Toimenpiteet!$E$115,BO127*(CO127/1000)+(Satokasvi!$E$28-Satokasvi!$E$7)+IF(P$8="x",Toimenpiteet!$E$29,0)+IF(P$9="x",Toimenpiteet!$E$60,0)+IF(P$10="x",Toimenpiteet!$E$88,0))/(1+$C$13)^EO$61</f>
        <v>54.805699590753051</v>
      </c>
      <c r="EP127" s="29">
        <f ca="1">IF(Q$11="x",Toimenpiteet!$E$115,BP127*(CP127/1000)+(Satokasvi!$E$28-Satokasvi!$E$7)+IF(Q$8="x",Toimenpiteet!$E$29,0)+IF(Q$9="x",Toimenpiteet!$E$60,0)+IF(Q$10="x",Toimenpiteet!$E$88,0))/(1+$C$13)^EP$61</f>
        <v>232.8846860570209</v>
      </c>
      <c r="EQ127" s="29">
        <f ca="1">IF(R$11="x",Toimenpiteet!$E$115,BQ127*(CQ127/1000)+(Satokasvi!$E$28-Satokasvi!$E$7)+IF(R$8="x",Toimenpiteet!$E$29,0)+IF(R$9="x",Toimenpiteet!$E$60,0)+IF(R$10="x",Toimenpiteet!$E$88,0))/(1+$C$13)^EQ$61</f>
        <v>238.67439851600145</v>
      </c>
      <c r="ER127" s="29">
        <f ca="1">IF(S$11="x",Toimenpiteet!$E$115,BR127*(CR127/1000)+(Satokasvi!$E$28-Satokasvi!$E$7)+IF(S$8="x",Toimenpiteet!$E$29,0)+IF(S$9="x",Toimenpiteet!$E$60,0)+IF(S$10="x",Toimenpiteet!$E$88,0))/(1+$C$13)^ER$61</f>
        <v>182.73084027436119</v>
      </c>
      <c r="ES127" s="29">
        <f ca="1">IF(T$11="x",Toimenpiteet!$E$115,BS127*(CS127/1000)+(Satokasvi!$E$28-Satokasvi!$E$7)+IF(T$8="x",Toimenpiteet!$E$29,0)+IF(T$9="x",Toimenpiteet!$E$60,0)+IF(T$10="x",Toimenpiteet!$E$88,0))/(1+$C$13)^ES$61</f>
        <v>267.02421616001288</v>
      </c>
      <c r="ET127" s="29">
        <f ca="1">IF(U$11="x",Toimenpiteet!$E$115,BT127*(CT127/1000)+(Satokasvi!$E$28-Satokasvi!$E$7)+IF(U$8="x",Toimenpiteet!$E$29,0)+IF(U$9="x",Toimenpiteet!$E$60,0)+IF(U$10="x",Toimenpiteet!$E$88,0))/(1+$C$13)^ET$61</f>
        <v>221.07589950172957</v>
      </c>
      <c r="EU127" s="29">
        <f ca="1">IF(V$11="x",Toimenpiteet!$E$115,BU127*(CU127/1000)+(Satokasvi!$E$28-Satokasvi!$E$7)+IF(V$8="x",Toimenpiteet!$E$29,0)+IF(V$9="x",Toimenpiteet!$E$60,0)+IF(V$10="x",Toimenpiteet!$E$88,0))/(1+$C$13)^EU$61</f>
        <v>171.20181348965954</v>
      </c>
      <c r="EV127" s="29">
        <f ca="1">IF(W$11="x",Toimenpiteet!$E$115,BV127*(CV127/1000)+(Satokasvi!$E$28-Satokasvi!$E$7)+IF(W$8="x",Toimenpiteet!$E$29,0)+IF(W$9="x",Toimenpiteet!$E$60,0)+IF(W$10="x",Toimenpiteet!$E$88,0))/(1+$C$13)^EV$61</f>
        <v>133.72202598393102</v>
      </c>
      <c r="EW127" s="29">
        <f ca="1">IF(X$11="x",Toimenpiteet!$E$115,BW127*(CW127/1000)+(Satokasvi!$E$28-Satokasvi!$E$7)+IF(X$8="x",Toimenpiteet!$E$29,0)+IF(X$9="x",Toimenpiteet!$E$60,0)+IF(X$10="x",Toimenpiteet!$E$88,0))/(1+$C$13)^EW$61</f>
        <v>162.81409209424535</v>
      </c>
      <c r="EX127" s="29">
        <f ca="1">IF(Y$11="x",Toimenpiteet!$E$115,BX127*(CX127/1000)+(Satokasvi!$E$28-Satokasvi!$E$7)+IF(Y$8="x",Toimenpiteet!$E$29,0)+IF(Y$9="x",Toimenpiteet!$E$60,0)+IF(Y$10="x",Toimenpiteet!$E$88,0))/(1+$C$13)^EX$61</f>
        <v>111.78010259762731</v>
      </c>
      <c r="EY127" s="29">
        <f ca="1">IF(Z$11="x",Toimenpiteet!$E$115,BY127*(CY127/1000)+(Satokasvi!$E$28-Satokasvi!$E$7)+IF(Z$8="x",Toimenpiteet!$E$29,0)+IF(Z$9="x",Toimenpiteet!$E$60,0)+IF(Z$10="x",Toimenpiteet!$E$88,0))/(1+$C$13)^EY$61</f>
        <v>108.94346624825845</v>
      </c>
      <c r="EZ127" s="29">
        <f ca="1">IF(AA$11="x",Toimenpiteet!$E$115,BZ127*(CZ127/1000)+(Satokasvi!$E$28-Satokasvi!$E$7)+IF(AA$8="x",Toimenpiteet!$E$29,0)+IF(AA$9="x",Toimenpiteet!$E$60,0)+IF(AA$10="x",Toimenpiteet!$E$88,0))/(1+$C$13)^EZ$61</f>
        <v>175.05351149488123</v>
      </c>
      <c r="FA127" s="29"/>
      <c r="FB127" s="29">
        <f t="shared" ref="FB127:FB161" ca="1" si="117">DB127</f>
        <v>336.64160474274018</v>
      </c>
      <c r="FC127" s="29">
        <f t="shared" ref="FC127:FC161" ca="1" si="118">FB127+DC127</f>
        <v>804.97740466856976</v>
      </c>
      <c r="FD127" s="29">
        <f t="shared" ref="FD127:FD161" ca="1" si="119">FC127+DD127</f>
        <v>1145.2854905038014</v>
      </c>
      <c r="FE127" s="29">
        <f t="shared" ref="FE127:FE161" ca="1" si="120">FD127+DE127</f>
        <v>824.54166620623766</v>
      </c>
      <c r="FF127" s="29">
        <f t="shared" ref="FF127:FF161" ca="1" si="121">FE127+DF127</f>
        <v>871.2643844158531</v>
      </c>
      <c r="FG127" s="29">
        <f t="shared" ref="FG127:FG161" ca="1" si="122">FF127+DG127</f>
        <v>1119.3808301754868</v>
      </c>
      <c r="FH127" s="29">
        <f t="shared" ref="FH127:FH161" ca="1" si="123">FG127+DH127</f>
        <v>1204.6423707057318</v>
      </c>
      <c r="FI127" s="29">
        <f t="shared" ref="FI127:FI161" ca="1" si="124">FH127+DI127</f>
        <v>1390.2233448211007</v>
      </c>
      <c r="FJ127" s="29">
        <f t="shared" ref="FJ127:FJ161" ca="1" si="125">FI127+DJ127</f>
        <v>1753.3910618939628</v>
      </c>
      <c r="FK127" s="29">
        <f t="shared" ref="FK127:FK161" ca="1" si="126">FJ127+DK127</f>
        <v>1976.0780255218858</v>
      </c>
      <c r="FL127" s="29">
        <f t="shared" ref="FL127:FL161" ca="1" si="127">FK127+DL127</f>
        <v>2065.9238812339927</v>
      </c>
      <c r="FM127" s="29">
        <f t="shared" ref="FM127:FM161" ca="1" si="128">FL127+DM127</f>
        <v>2424.1777323821048</v>
      </c>
      <c r="FN127" s="29">
        <f t="shared" ref="FN127:FN161" ca="1" si="129">FM127+DN127</f>
        <v>2740.2751878157487</v>
      </c>
      <c r="FO127" s="29">
        <f t="shared" ref="FO127:FO161" ca="1" si="130">FN127+DO127</f>
        <v>2777.3422658422487</v>
      </c>
      <c r="FP127" s="29">
        <f t="shared" ref="FP127:FP161" ca="1" si="131">FO127+DP127</f>
        <v>3054.4398503746165</v>
      </c>
      <c r="FQ127" s="29">
        <f t="shared" ref="FQ127:FQ161" ca="1" si="132">FP127+DQ127</f>
        <v>3340.3382921925177</v>
      </c>
      <c r="FR127" s="29">
        <f t="shared" ref="FR127:FR161" ca="1" si="133">FQ127+DR127</f>
        <v>3552.1663357610532</v>
      </c>
      <c r="FS127" s="29">
        <f t="shared" ref="FS127:FS161" ca="1" si="134">FR127+DS127</f>
        <v>3878.0817874515155</v>
      </c>
      <c r="FT127" s="29">
        <f t="shared" ref="FT127:FT161" ca="1" si="135">FS127+DT127</f>
        <v>4143.2821831574984</v>
      </c>
      <c r="FU127" s="29">
        <f t="shared" ref="FU127:FU161" ca="1" si="136">FT127+DU127</f>
        <v>4342.4719533797597</v>
      </c>
      <c r="FV127" s="29">
        <f t="shared" ref="FV127:FV161" ca="1" si="137">FU127+DV127</f>
        <v>4492.2565815286098</v>
      </c>
      <c r="FW127" s="29">
        <f t="shared" ref="FW127:FW161" ca="1" si="138">FV127+DW127</f>
        <v>4681.9443616640847</v>
      </c>
      <c r="FX127" s="29">
        <f t="shared" ref="FX127:FX161" ca="1" si="139">FW127+DX127</f>
        <v>4803.9872449693639</v>
      </c>
      <c r="FY127" s="29">
        <f t="shared" ref="FY127:FY161" ca="1" si="140">FX127+DY127</f>
        <v>4923.0378735582526</v>
      </c>
      <c r="FZ127" s="29">
        <f t="shared" ref="FZ127:FZ161" ca="1" si="141">FY127+DZ127</f>
        <v>5131.5935737493901</v>
      </c>
      <c r="GA127" s="29"/>
      <c r="GB127" s="29">
        <f t="shared" ref="GB127:GB161" ca="1" si="142">EB127</f>
        <v>276.93245434539472</v>
      </c>
      <c r="GC127" s="29">
        <f t="shared" ref="GC127:GC161" ca="1" si="143">GB127+EC127</f>
        <v>652.4669695675359</v>
      </c>
      <c r="GD127" s="29">
        <f t="shared" ca="1" si="93"/>
        <v>936.93222158130015</v>
      </c>
      <c r="GE127" s="29">
        <f t="shared" ca="1" si="94"/>
        <v>734.4460233613147</v>
      </c>
      <c r="GF127" s="29">
        <f t="shared" ca="1" si="95"/>
        <v>804.73185088040066</v>
      </c>
      <c r="GG127" s="29">
        <f t="shared" ca="1" si="96"/>
        <v>1024.0632339393928</v>
      </c>
      <c r="GH127" s="29">
        <f t="shared" ca="1" si="97"/>
        <v>1121.0321802327383</v>
      </c>
      <c r="GI127" s="29">
        <f t="shared" ca="1" si="98"/>
        <v>1291.7854195126442</v>
      </c>
      <c r="GJ127" s="29">
        <f t="shared" ca="1" si="99"/>
        <v>1593.9309123424605</v>
      </c>
      <c r="GK127" s="29">
        <f t="shared" ca="1" si="100"/>
        <v>1790.4722959555802</v>
      </c>
      <c r="GL127" s="29">
        <f t="shared" ca="1" si="101"/>
        <v>1887.1293677464087</v>
      </c>
      <c r="GM127" s="29">
        <f t="shared" ca="1" si="102"/>
        <v>2182.9389144318525</v>
      </c>
      <c r="GN127" s="29">
        <f t="shared" ca="1" si="103"/>
        <v>2446.4935506577713</v>
      </c>
      <c r="GO127" s="29">
        <f t="shared" ca="1" si="104"/>
        <v>2501.2992502485245</v>
      </c>
      <c r="GP127" s="29">
        <f t="shared" ca="1" si="105"/>
        <v>2734.1839363055456</v>
      </c>
      <c r="GQ127" s="29">
        <f t="shared" ca="1" si="106"/>
        <v>2972.858334821547</v>
      </c>
      <c r="GR127" s="29">
        <f t="shared" ca="1" si="107"/>
        <v>3155.5891750959081</v>
      </c>
      <c r="GS127" s="29">
        <f t="shared" ca="1" si="108"/>
        <v>3422.6133912559208</v>
      </c>
      <c r="GT127" s="29">
        <f t="shared" ca="1" si="109"/>
        <v>3643.6892907576503</v>
      </c>
      <c r="GU127" s="29">
        <f t="shared" ca="1" si="110"/>
        <v>3814.8911042473096</v>
      </c>
      <c r="GV127" s="29">
        <f t="shared" ca="1" si="111"/>
        <v>3948.6131302312406</v>
      </c>
      <c r="GW127" s="29">
        <f t="shared" ca="1" si="112"/>
        <v>4111.4272223254857</v>
      </c>
      <c r="GX127" s="29">
        <f t="shared" ca="1" si="113"/>
        <v>4223.2073249231125</v>
      </c>
      <c r="GY127" s="29">
        <f t="shared" ca="1" si="114"/>
        <v>4332.1507911713707</v>
      </c>
      <c r="GZ127" s="29">
        <f t="shared" ca="1" si="115"/>
        <v>4507.2043026662523</v>
      </c>
      <c r="HA127" s="29"/>
      <c r="HB127" s="29">
        <f t="shared" ca="1" si="76"/>
        <v>1976.0780255218858</v>
      </c>
      <c r="HC127" s="29">
        <f t="shared" ref="HC127:HC161" ca="1" si="144">_xlfn.XLOOKUP($BE$18,$GB$61:$GZ$61,GB127:GZ127)</f>
        <v>1790.4722959555802</v>
      </c>
      <c r="HD127" s="5"/>
      <c r="HE127" s="29">
        <f t="shared" si="91"/>
        <v>-5.555555555555558E-2</v>
      </c>
      <c r="HF127" s="29">
        <f>$HF$74</f>
        <v>5.5555555555555566E-2</v>
      </c>
      <c r="HG127" s="14">
        <f>IF(C$11="x",0,Satokasvi!$H$6*(1+$HE127)*(1+_xlfn.XLOOKUP($HF127,$HF$67:$HF$76,HG$67:HG$76)))</f>
        <v>3323.9197530864199</v>
      </c>
      <c r="HH127" s="27">
        <f>IF(D$11="x",0,Satokasvi!$H$6*(1+$HE127)*(1+_xlfn.XLOOKUP($HF127,$HF$67:$HF$76,HH$67:HH$76)))</f>
        <v>3342.2839506172841</v>
      </c>
      <c r="HI127" s="27">
        <f>IF(E$11="x",0,Satokasvi!$H$6*(1+$HE127)*(1+_xlfn.XLOOKUP($HF127,$HF$67:$HF$76,HI$67:HI$76)))</f>
        <v>3360.6481481481483</v>
      </c>
      <c r="HJ127" s="27">
        <f>IF(F$11="x",0,Satokasvi!$H$6*(1+$HE127)*(1+_xlfn.XLOOKUP($HF127,$HF$67:$HF$76,HJ$67:HJ$76)))</f>
        <v>3379.012345679012</v>
      </c>
      <c r="HK127" s="27">
        <f>IF(G$11="x",0,Satokasvi!$H$6*(1+$HE127)*(1+_xlfn.XLOOKUP($HF127,$HF$67:$HF$76,HK$67:HK$76)))</f>
        <v>3397.3765432098762</v>
      </c>
      <c r="HL127" s="27">
        <f>IF(H$11="x",0,Satokasvi!$H$6*(1+$HE127)*(1+_xlfn.XLOOKUP($HF127,$HF$67:$HF$76,HL$67:HL$76)))</f>
        <v>3415.7407407407413</v>
      </c>
      <c r="HM127" s="27">
        <f>IF(I$11="x",0,Satokasvi!$H$6*(1+$HE127)*(1+_xlfn.XLOOKUP($HF127,$HF$67:$HF$76,HM$67:HM$76)))</f>
        <v>3434.1049382716055</v>
      </c>
      <c r="HN127" s="27">
        <f>IF(J$11="x",0,Satokasvi!$H$6*(1+$HE127)*(1+_xlfn.XLOOKUP($HF127,$HF$67:$HF$76,HN$67:HN$76)))</f>
        <v>3452.4691358024693</v>
      </c>
      <c r="HO127" s="27">
        <f>IF(K$11="x",0,Satokasvi!$H$6*(1+$HE127)*(1+_xlfn.XLOOKUP($HF127,$HF$67:$HF$76,HO$67:HO$76)))</f>
        <v>3470.8333333333335</v>
      </c>
      <c r="HP127" s="27">
        <f>IF(L$11="x",0,Satokasvi!$H$6*(1+$HE127)*(1+_xlfn.XLOOKUP($HF127,$HF$67:$HF$76,HP$67:HP$76)))</f>
        <v>3489.1975308641977</v>
      </c>
      <c r="HQ127" s="27">
        <f>IF(M$11="x",0,Satokasvi!$H$6*(1+$HE127)*(1+_xlfn.XLOOKUP($HF127,$HF$67:$HF$76,HQ$67:HQ$76)))</f>
        <v>3489.1975308641977</v>
      </c>
      <c r="HR127" s="27">
        <f>IF(N$11="x",0,Satokasvi!$H$6*(1+$HE127)*(1+_xlfn.XLOOKUP($HF127,$HF$67:$HF$76,HR$67:HR$76)))</f>
        <v>3489.1975308641977</v>
      </c>
      <c r="HS127" s="27">
        <f>IF(O$11="x",0,Satokasvi!$H$6*(1+$HE127)*(1+_xlfn.XLOOKUP($HF127,$HF$67:$HF$76,HS$67:HS$76)))</f>
        <v>3489.1975308641977</v>
      </c>
      <c r="HT127" s="27">
        <f>IF(P$11="x",0,Satokasvi!$H$6*(1+$HE127)*(1+_xlfn.XLOOKUP($HF127,$HF$67:$HF$76,HT$67:HT$76)))</f>
        <v>3489.1975308641977</v>
      </c>
      <c r="HU127" s="27">
        <f>IF(Q$11="x",0,Satokasvi!$H$6*(1+$HE127)*(1+_xlfn.XLOOKUP($HF127,$HF$67:$HF$76,HU$67:HU$76)))</f>
        <v>3489.1975308641977</v>
      </c>
      <c r="HV127" s="27">
        <f>IF(R$11="x",0,Satokasvi!$H$6*(1+$HE127)*(1+_xlfn.XLOOKUP($HF127,$HF$67:$HF$76,HV$67:HV$76)))</f>
        <v>3489.1975308641977</v>
      </c>
      <c r="HW127" s="27">
        <f>IF(S$11="x",0,Satokasvi!$H$6*(1+$HE127)*(1+_xlfn.XLOOKUP($HF127,$HF$67:$HF$76,HW$67:HW$76)))</f>
        <v>3489.1975308641977</v>
      </c>
      <c r="HX127" s="27">
        <f>IF(T$11="x",0,Satokasvi!$H$6*(1+$HE127)*(1+_xlfn.XLOOKUP($HF127,$HF$67:$HF$76,HX$67:HX$76)))</f>
        <v>3489.1975308641977</v>
      </c>
      <c r="HY127" s="27">
        <f>IF(U$11="x",0,Satokasvi!$H$6*(1+$HE127)*(1+_xlfn.XLOOKUP($HF127,$HF$67:$HF$76,HY$67:HY$76)))</f>
        <v>3489.1975308641977</v>
      </c>
      <c r="HZ127" s="27">
        <f>IF(V$11="x",0,Satokasvi!$H$6*(1+$HE127)*(1+_xlfn.XLOOKUP($HF127,$HF$67:$HF$76,HZ$67:HZ$76)))</f>
        <v>3489.1975308641977</v>
      </c>
      <c r="IA127" s="27">
        <f>IF(W$11="x",0,Satokasvi!$H$6*(1+$HE127)*(1+_xlfn.XLOOKUP($HF127,$HF$67:$HF$76,IA$67:IA$76)))</f>
        <v>3489.1975308641977</v>
      </c>
      <c r="IB127" s="27">
        <f>IF(X$11="x",0,Satokasvi!$H$6*(1+$HE127)*(1+_xlfn.XLOOKUP($HF127,$HF$67:$HF$76,IB$67:IB$76)))</f>
        <v>3489.1975308641977</v>
      </c>
      <c r="IC127" s="27">
        <f>IF(Y$11="x",0,Satokasvi!$H$6*(1+$HE127)*(1+_xlfn.XLOOKUP($HF127,$HF$67:$HF$76,IC$67:IC$76)))</f>
        <v>3489.1975308641977</v>
      </c>
      <c r="ID127" s="27">
        <f>IF(Z$11="x",0,Satokasvi!$H$6*(1+$HE127)*(1+_xlfn.XLOOKUP($HF127,$HF$67:$HF$76,ID$67:ID$76)))</f>
        <v>3489.1975308641977</v>
      </c>
      <c r="IE127" s="27">
        <f>IF(AA$11="x",0,Satokasvi!$H$6*(1+$HE127)*(1+_xlfn.XLOOKUP($HF127,$HF$67:$HF$76,IE$67:IE$76)))</f>
        <v>3489.1975308641977</v>
      </c>
    </row>
    <row r="128" spans="2:239">
      <c r="B128" s="11">
        <f t="shared" ca="1" si="116"/>
        <v>0.36896619433966449</v>
      </c>
      <c r="C128" s="11">
        <f t="shared" ca="1" si="116"/>
        <v>0.9587076386045108</v>
      </c>
      <c r="D128" s="11">
        <f t="shared" ca="1" si="116"/>
        <v>0.43302582799773659</v>
      </c>
      <c r="E128" s="11">
        <f t="shared" ca="1" si="116"/>
        <v>0.19906627072971128</v>
      </c>
      <c r="F128" s="11">
        <f t="shared" ca="1" si="116"/>
        <v>0.15597230273709539</v>
      </c>
      <c r="G128" s="11">
        <f t="shared" ca="1" si="116"/>
        <v>0.74402945734049308</v>
      </c>
      <c r="H128" s="11">
        <f t="shared" ca="1" si="116"/>
        <v>0.61025490721836573</v>
      </c>
      <c r="I128" s="11">
        <f t="shared" ca="1" si="116"/>
        <v>0.93339492976176286</v>
      </c>
      <c r="J128" s="11">
        <f t="shared" ca="1" si="116"/>
        <v>0.37879698276288498</v>
      </c>
      <c r="K128" s="11">
        <f t="shared" ca="1" si="116"/>
        <v>0.75881837217390491</v>
      </c>
      <c r="L128" s="11">
        <f t="shared" ca="1" si="116"/>
        <v>8.0565344902084002E-2</v>
      </c>
      <c r="M128" s="11">
        <f t="shared" ca="1" si="116"/>
        <v>0.52871571811518669</v>
      </c>
      <c r="N128" s="11">
        <f t="shared" ca="1" si="116"/>
        <v>0.21740334696384545</v>
      </c>
      <c r="O128" s="11">
        <f t="shared" ca="1" si="116"/>
        <v>0.3800613337196237</v>
      </c>
      <c r="P128" s="11">
        <f t="shared" ca="1" si="116"/>
        <v>0.99562597103684081</v>
      </c>
      <c r="Q128" s="11">
        <f t="shared" ca="1" si="116"/>
        <v>0.80216339089884992</v>
      </c>
      <c r="R128" s="11">
        <f t="shared" ca="1" si="92"/>
        <v>0.6348663510885928</v>
      </c>
      <c r="S128" s="11">
        <f t="shared" ca="1" si="92"/>
        <v>9.5481489996159352E-2</v>
      </c>
      <c r="T128" s="11">
        <f t="shared" ca="1" si="87"/>
        <v>0.62085463071062641</v>
      </c>
      <c r="U128" s="11">
        <f t="shared" ca="1" si="87"/>
        <v>0.64109408188018469</v>
      </c>
      <c r="V128" s="11">
        <f t="shared" ca="1" si="87"/>
        <v>0.33052125530990861</v>
      </c>
      <c r="W128" s="11">
        <f t="shared" ca="1" si="87"/>
        <v>3.7477486812540484E-3</v>
      </c>
      <c r="X128" s="11">
        <f t="shared" ca="1" si="87"/>
        <v>0.1296340011713859</v>
      </c>
      <c r="Y128" s="11">
        <f t="shared" ca="1" si="87"/>
        <v>0.7300192740906668</v>
      </c>
      <c r="Z128" s="11">
        <f t="shared" ca="1" si="87"/>
        <v>0.33868372953314108</v>
      </c>
      <c r="AB128" s="5">
        <f ca="1">_xlfn.NORM.INV(B128,Satokasvi!$H$8,Satokasvi!$I$8)*_xlfn.BINOM.INV(1,(1-Satokasvi!$H$15),B128)</f>
        <v>3416.3518370276779</v>
      </c>
      <c r="AC128" s="5">
        <f ca="1">_xlfn.NORM.INV(C128,Satokasvi!$H$8,Satokasvi!$I$8)*_xlfn.BINOM.INV(1,(1-Satokasvi!$H$15),C128)</f>
        <v>3933.9704693645403</v>
      </c>
      <c r="AD128" s="5">
        <f ca="1">_xlfn.NORM.INV(D128,Satokasvi!$H$8,Satokasvi!$I$8)*_xlfn.BINOM.INV(1,(1-Satokasvi!$H$15),D128)</f>
        <v>3457.8310503768712</v>
      </c>
      <c r="AE128" s="5">
        <f ca="1">_xlfn.NORM.INV(E128,Satokasvi!$H$8,Satokasvi!$I$8)*_xlfn.BINOM.INV(1,(1-Satokasvi!$H$15),E128)</f>
        <v>3288.7597173861382</v>
      </c>
      <c r="AF128" s="5">
        <f ca="1">_xlfn.NORM.INV(F128,Satokasvi!$H$8,Satokasvi!$I$8)*_xlfn.BINOM.INV(1,(1-Satokasvi!$H$15),F128)</f>
        <v>3247.2124806625461</v>
      </c>
      <c r="AG128" s="5">
        <f ca="1">_xlfn.NORM.INV(G128,Satokasvi!$H$8,Satokasvi!$I$8)*_xlfn.BINOM.INV(1,(1-Satokasvi!$H$15),G128)</f>
        <v>3663.9545575463139</v>
      </c>
      <c r="AH128" s="5">
        <f ca="1">_xlfn.NORM.INV(H128,Satokasvi!$H$8,Satokasvi!$I$8)*_xlfn.BINOM.INV(1,(1-Satokasvi!$H$15),H128)</f>
        <v>3569.9958679491901</v>
      </c>
      <c r="AI128" s="5">
        <f ca="1">_xlfn.NORM.INV(I128,Satokasvi!$H$8,Satokasvi!$I$8)*_xlfn.BINOM.INV(1,(1-Satokasvi!$H$15),I128)</f>
        <v>3875.3906188826909</v>
      </c>
      <c r="AJ128" s="5">
        <f ca="1">_xlfn.NORM.INV(J128,Satokasvi!$H$8,Satokasvi!$I$8)*_xlfn.BINOM.INV(1,(1-Satokasvi!$H$15),J128)</f>
        <v>3422.8395319758597</v>
      </c>
      <c r="AK128" s="5">
        <f ca="1">_xlfn.NORM.INV(K128,Satokasvi!$H$8,Satokasvi!$I$8)*_xlfn.BINOM.INV(1,(1-Satokasvi!$H$15),K128)</f>
        <v>3675.6266626493393</v>
      </c>
      <c r="AL128" s="5">
        <f ca="1">_xlfn.NORM.INV(L128,Satokasvi!$H$8,Satokasvi!$I$8)*_xlfn.BINOM.INV(1,(1-Satokasvi!$H$15),L128)</f>
        <v>3149.6802762542357</v>
      </c>
      <c r="AM128" s="5">
        <f ca="1">_xlfn.NORM.INV(M128,Satokasvi!$H$8,Satokasvi!$I$8)*_xlfn.BINOM.INV(1,(1-Satokasvi!$H$15),M128)</f>
        <v>3518.0104747839346</v>
      </c>
      <c r="AN128" s="5">
        <f ca="1">_xlfn.NORM.INV(N128,Satokasvi!$H$8,Satokasvi!$I$8)*_xlfn.BINOM.INV(1,(1-Satokasvi!$H$15),N128)</f>
        <v>3304.7517849196138</v>
      </c>
      <c r="AO128" s="5">
        <f ca="1">_xlfn.NORM.INV(O128,Satokasvi!$H$8,Satokasvi!$I$8)*_xlfn.BINOM.INV(1,(1-Satokasvi!$H$15),O128)</f>
        <v>3423.6700730484849</v>
      </c>
      <c r="AP128" s="5">
        <f ca="1">_xlfn.NORM.INV(P128,Satokasvi!$H$8,Satokasvi!$I$8)*_xlfn.BINOM.INV(1,(1-Satokasvi!$H$15),P128)</f>
        <v>4155.4365224258045</v>
      </c>
      <c r="AQ128" s="5">
        <f ca="1">_xlfn.NORM.INV(Q128,Satokasvi!$H$8,Satokasvi!$I$8)*_xlfn.BINOM.INV(1,(1-Satokasvi!$H$15),Q128)</f>
        <v>3712.3434989705775</v>
      </c>
      <c r="AR128" s="5">
        <f ca="1">_xlfn.NORM.INV(R128,Satokasvi!$H$8,Satokasvi!$I$8)*_xlfn.BINOM.INV(1,(1-Satokasvi!$H$15),R128)</f>
        <v>3586.1924968407093</v>
      </c>
      <c r="AS128" s="5">
        <f ca="1">_xlfn.NORM.INV(S128,Satokasvi!$H$8,Satokasvi!$I$8)*_xlfn.BINOM.INV(1,(1-Satokasvi!$H$15),S128)</f>
        <v>3173.0660822561786</v>
      </c>
      <c r="AT128" s="5">
        <f ca="1">_xlfn.NORM.INV(T128,Satokasvi!$H$8,Satokasvi!$I$8)*_xlfn.BINOM.INV(1,(1-Satokasvi!$H$15),T128)</f>
        <v>3576.9315313429565</v>
      </c>
      <c r="AU128" s="5">
        <f ca="1">_xlfn.NORM.INV(U128,Satokasvi!$H$8,Satokasvi!$I$8)*_xlfn.BINOM.INV(1,(1-Satokasvi!$H$15),U128)</f>
        <v>3590.3461909469361</v>
      </c>
      <c r="AV128" s="5">
        <f ca="1">_xlfn.NORM.INV(V128,Satokasvi!$H$8,Satokasvi!$I$8)*_xlfn.BINOM.INV(1,(1-Satokasvi!$H$15),V128)</f>
        <v>3390.3814299535698</v>
      </c>
      <c r="AW128" s="5">
        <f ca="1">_xlfn.NORM.INV(W128,Satokasvi!$H$8,Satokasvi!$I$8)*_xlfn.BINOM.INV(1,(1-Satokasvi!$H$15),W128)</f>
        <v>0</v>
      </c>
      <c r="AX128" s="5">
        <f ca="1">_xlfn.NORM.INV(X128,Satokasvi!$H$8,Satokasvi!$I$8)*_xlfn.BINOM.INV(1,(1-Satokasvi!$H$15),X128)</f>
        <v>3217.9692650412403</v>
      </c>
      <c r="AY128" s="5">
        <f ca="1">_xlfn.NORM.INV(Y128,Satokasvi!$H$8,Satokasvi!$I$8)*_xlfn.BINOM.INV(1,(1-Satokasvi!$H$15),Y128)</f>
        <v>3653.2178210915986</v>
      </c>
      <c r="AZ128" s="5">
        <f ca="1">_xlfn.NORM.INV(Z128,Satokasvi!$H$8,Satokasvi!$I$8)*_xlfn.BINOM.INV(1,(1-Satokasvi!$H$15),Z128)</f>
        <v>3395.9854647107818</v>
      </c>
      <c r="BB128" s="5">
        <f ca="1">IF(C$11="x",0,_xlfn.NORM.INV(B128,Satokasvi!$H$8,Satokasvi!$I$8)*IF(C$8="x",(1+Toimenpiteet!$C$7),1)*IF(C$9="x",(1+Toimenpiteet!$C$34),1)*(1+C$30)*_xlfn.BINOM.INV(1,(1-(Satokasvi!$H$15*(1+C$41))),B128))</f>
        <v>2476.9917359185474</v>
      </c>
      <c r="BC128" s="5">
        <f ca="1">IF(D$11="x",0,_xlfn.NORM.INV(C128,Satokasvi!$H$8,Satokasvi!$I$8)*IF(D$8="x",(1+Toimenpiteet!$C$7),1)*IF(D$9="x",(1+Toimenpiteet!$C$34),1)*(1+D$30)*_xlfn.BINOM.INV(1,(1-(Satokasvi!$H$15*(1+D$41))),C128))</f>
        <v>2872.1131602736637</v>
      </c>
      <c r="BD128" s="5">
        <f ca="1">IF(E$11="x",0,_xlfn.NORM.INV(D128,Satokasvi!$H$8,Satokasvi!$I$8)*IF(E$8="x",(1+Toimenpiteet!$C$7),1)*IF(E$9="x",(1+Toimenpiteet!$C$34),1)*(1+E$30)*_xlfn.BINOM.INV(1,(1-(Satokasvi!$H$15*(1+E$41))),D128))</f>
        <v>2541.9207617530456</v>
      </c>
      <c r="BE128" s="5">
        <f ca="1">IF(F$11="x",0,_xlfn.NORM.INV(E128,Satokasvi!$H$8,Satokasvi!$I$8)*IF(F$8="x",(1+Toimenpiteet!$C$7),1)*IF(F$9="x",(1+Toimenpiteet!$C$34),1)*(1+F$30)*_xlfn.BINOM.INV(1,(1-(Satokasvi!$H$15*(1+F$41))),E128))</f>
        <v>2434.2083924205244</v>
      </c>
      <c r="BF128" s="5">
        <f ca="1">IF(G$11="x",0,_xlfn.NORM.INV(F128,Satokasvi!$H$8,Satokasvi!$I$8)*IF(G$8="x",(1+Toimenpiteet!$C$7),1)*IF(G$9="x",(1+Toimenpiteet!$C$34),1)*(1+G$30)*_xlfn.BINOM.INV(1,(1-(Satokasvi!$H$15*(1+G$41))),F128))</f>
        <v>2419.8227405897296</v>
      </c>
      <c r="BG128" s="5">
        <f ca="1">IF(H$11="x",0,_xlfn.NORM.INV(G128,Satokasvi!$H$8,Satokasvi!$I$8)*IF(H$8="x",(1+Toimenpiteet!$C$7),1)*IF(H$9="x",(1+Toimenpiteet!$C$34),1)*(1+H$30)*_xlfn.BINOM.INV(1,(1-(Satokasvi!$H$15*(1+H$41))),G128))</f>
        <v>2730.3789362835132</v>
      </c>
      <c r="BH128" s="5">
        <f ca="1">IF(I$11="x",0,_xlfn.NORM.INV(H128,Satokasvi!$H$8,Satokasvi!$I$8)*IF(I$8="x",(1+Toimenpiteet!$C$7),1)*IF(I$9="x",(1+Toimenpiteet!$C$34),1)*(1+I$30)*_xlfn.BINOM.INV(1,(1-(Satokasvi!$H$15*(1+I$41))),H128))</f>
        <v>2660.3609207957365</v>
      </c>
      <c r="BI128" s="5">
        <f ca="1">IF(J$11="x",0,_xlfn.NORM.INV(I128,Satokasvi!$H$8,Satokasvi!$I$8)*IF(J$8="x",(1+Toimenpiteet!$C$7),1)*IF(J$9="x",(1+Toimenpiteet!$C$34),1)*(1+J$30)*_xlfn.BINOM.INV(1,(1-(Satokasvi!$H$15*(1+J$41))),I128))</f>
        <v>2887.9410891913813</v>
      </c>
      <c r="BJ128" s="5">
        <f ca="1">IF(K$11="x",0,_xlfn.NORM.INV(J128,Satokasvi!$H$8,Satokasvi!$I$8)*IF(K$8="x",(1+Toimenpiteet!$C$7),1)*IF(K$9="x",(1+Toimenpiteet!$C$34),1)*(1+K$30)*_xlfn.BINOM.INV(1,(1-(Satokasvi!$H$15*(1+K$41))),J128))</f>
        <v>2550.7000192284108</v>
      </c>
      <c r="BK128" s="5">
        <f ca="1">IF(L$11="x",0,_xlfn.NORM.INV(K128,Satokasvi!$H$8,Satokasvi!$I$8)*IF(L$8="x",(1+Toimenpiteet!$C$7),1)*IF(L$9="x",(1+Toimenpiteet!$C$34),1)*(1+L$30)*_xlfn.BINOM.INV(1,(1-(Satokasvi!$H$15*(1+L$41))),K128))</f>
        <v>2739.0769890062875</v>
      </c>
      <c r="BL128" s="5">
        <f ca="1">IF(M$11="x",0,_xlfn.NORM.INV(L128,Satokasvi!$H$8,Satokasvi!$I$8)*IF(M$8="x",(1+Toimenpiteet!$C$7),1)*IF(M$9="x",(1+Toimenpiteet!$C$34),1)*(1+M$30)*_xlfn.BINOM.INV(1,(1-(Satokasvi!$H$15*(1+M$41))),L128))</f>
        <v>2347.1417418646565</v>
      </c>
      <c r="BM128" s="5">
        <f ca="1">IF(N$11="x",0,_xlfn.NORM.INV(M128,Satokasvi!$H$8,Satokasvi!$I$8)*IF(N$8="x",(1+Toimenpiteet!$C$7),1)*IF(N$9="x",(1+Toimenpiteet!$C$34),1)*(1+N$30)*_xlfn.BINOM.INV(1,(1-(Satokasvi!$H$15*(1+N$41))),M128))</f>
        <v>2621.6214058089881</v>
      </c>
      <c r="BN128" s="5">
        <f ca="1">IF(O$11="x",0,_xlfn.NORM.INV(N128,Satokasvi!$H$8,Satokasvi!$I$8)*IF(O$8="x",(1+Toimenpiteet!$C$7),1)*IF(O$9="x",(1+Toimenpiteet!$C$34),1)*(1+O$30)*_xlfn.BINOM.INV(1,(1-(Satokasvi!$H$15*(1+O$41))),N128))</f>
        <v>2462.7010301220962</v>
      </c>
      <c r="BO128" s="5">
        <f ca="1">IF(P$11="x",0,_xlfn.NORM.INV(O128,Satokasvi!$H$8,Satokasvi!$I$8)*IF(P$8="x",(1+Toimenpiteet!$C$7),1)*IF(P$9="x",(1+Toimenpiteet!$C$34),1)*(1+P$30)*_xlfn.BINOM.INV(1,(1-(Satokasvi!$H$15*(1+P$41))),O128))</f>
        <v>2551.3189384357311</v>
      </c>
      <c r="BP128" s="5">
        <f ca="1">IF(Q$11="x",0,_xlfn.NORM.INV(P128,Satokasvi!$H$8,Satokasvi!$I$8)*IF(Q$8="x",(1+Toimenpiteet!$C$7),1)*IF(Q$9="x",(1+Toimenpiteet!$C$34),1)*(1+Q$30)*_xlfn.BINOM.INV(1,(1-(Satokasvi!$H$15*(1+Q$41))),P128))</f>
        <v>3096.6312965117095</v>
      </c>
      <c r="BQ128" s="5">
        <f ca="1">IF(R$11="x",0,_xlfn.NORM.INV(Q128,Satokasvi!$H$8,Satokasvi!$I$8)*IF(R$8="x",(1+Toimenpiteet!$C$7),1)*IF(R$9="x",(1+Toimenpiteet!$C$34),1)*(1+R$30)*_xlfn.BINOM.INV(1,(1-(Satokasvi!$H$15*(1+R$41))),Q128))</f>
        <v>2766.4383754328746</v>
      </c>
      <c r="BR128" s="5">
        <f ca="1">IF(S$11="x",0,_xlfn.NORM.INV(R128,Satokasvi!$H$8,Satokasvi!$I$8)*IF(S$8="x",(1+Toimenpiteet!$C$7),1)*IF(S$9="x",(1+Toimenpiteet!$C$34),1)*(1+S$30)*_xlfn.BINOM.INV(1,(1-(Satokasvi!$H$15*(1+S$41))),R128))</f>
        <v>2672.4306486456967</v>
      </c>
      <c r="BS128" s="5">
        <f ca="1">IF(T$11="x",0,_xlfn.NORM.INV(S128,Satokasvi!$H$8,Satokasvi!$I$8)*IF(T$8="x",(1+Toimenpiteet!$C$7),1)*IF(T$9="x",(1+Toimenpiteet!$C$34),1)*(1+T$30)*_xlfn.BINOM.INV(1,(1-(Satokasvi!$H$15*(1+T$41))),S128))</f>
        <v>2364.5688444973043</v>
      </c>
      <c r="BT128" s="5">
        <f ca="1">IF(U$11="x",0,_xlfn.NORM.INV(T128,Satokasvi!$H$8,Satokasvi!$I$8)*IF(U$8="x",(1+Toimenpiteet!$C$7),1)*IF(U$9="x",(1+Toimenpiteet!$C$34),1)*(1+U$30)*_xlfn.BINOM.INV(1,(1-(Satokasvi!$H$15*(1+U$41))),T128))</f>
        <v>2665.5293771567713</v>
      </c>
      <c r="BU128" s="5">
        <f ca="1">IF(V$11="x",0,_xlfn.NORM.INV(U128,Satokasvi!$H$8,Satokasvi!$I$8)*IF(V$8="x",(1+Toimenpiteet!$C$7),1)*IF(V$9="x",(1+Toimenpiteet!$C$34),1)*(1+V$30)*_xlfn.BINOM.INV(1,(1-(Satokasvi!$H$15*(1+V$41))),U128))</f>
        <v>2675.5259814936571</v>
      </c>
      <c r="BV128" s="5">
        <f ca="1">IF(W$11="x",0,_xlfn.NORM.INV(V128,Satokasvi!$H$8,Satokasvi!$I$8)*IF(W$8="x",(1+Toimenpiteet!$C$7),1)*IF(W$9="x",(1+Toimenpiteet!$C$34),1)*(1+W$30)*_xlfn.BINOM.INV(1,(1-(Satokasvi!$H$15*(1+W$41))),V128))</f>
        <v>2526.5122416014005</v>
      </c>
      <c r="BW128" s="5">
        <f ca="1">IF(X$11="x",0,_xlfn.NORM.INV(W128,Satokasvi!$H$8,Satokasvi!$I$8)*IF(X$8="x",(1+Toimenpiteet!$C$7),1)*IF(X$9="x",(1+Toimenpiteet!$C$34),1)*(1+X$30)*_xlfn.BINOM.INV(1,(1-(Satokasvi!$H$15*(1+X$41))),W128))</f>
        <v>0</v>
      </c>
      <c r="BX128" s="5">
        <f ca="1">IF(Y$11="x",0,_xlfn.NORM.INV(X128,Satokasvi!$H$8,Satokasvi!$I$8)*IF(Y$8="x",(1+Toimenpiteet!$C$7),1)*IF(Y$9="x",(1+Toimenpiteet!$C$34),1)*(1+Y$30)*_xlfn.BINOM.INV(1,(1-(Satokasvi!$H$15*(1+Y$41))),X128))</f>
        <v>2398.0306963087323</v>
      </c>
      <c r="BY128" s="5">
        <f ca="1">IF(Z$11="x",0,_xlfn.NORM.INV(Y128,Satokasvi!$H$8,Satokasvi!$I$8)*IF(Z$8="x",(1+Toimenpiteet!$C$7),1)*IF(Z$9="x",(1+Toimenpiteet!$C$34),1)*(1+Z$30)*_xlfn.BINOM.INV(1,(1-(Satokasvi!$H$15*(1+Z$41))),Y128))</f>
        <v>2722.3779202774595</v>
      </c>
      <c r="BZ128" s="5">
        <f ca="1">IF(AA$11="x",0,_xlfn.NORM.INV(Z128,Satokasvi!$H$8,Satokasvi!$I$8)*IF(AA$8="x",(1+Toimenpiteet!$C$7),1)*IF(AA$9="x",(1+Toimenpiteet!$C$34),1)*(1+AA$30)*_xlfn.BINOM.INV(1,(1-(Satokasvi!$H$15*(1+AA$41))),Z128))</f>
        <v>2530.6883683024744</v>
      </c>
      <c r="CB128" s="27">
        <f ca="1">_xlfn.NORM.INV(RAND(),Satokasvi!$H$13,Satokasvi!$I$13)</f>
        <v>249.44214459832853</v>
      </c>
      <c r="CC128" s="27">
        <f ca="1">_xlfn.NORM.INV(RAND(),Satokasvi!$H$13,Satokasvi!$I$13)</f>
        <v>252.33440567586138</v>
      </c>
      <c r="CD128" s="27">
        <f ca="1">_xlfn.NORM.INV(RAND(),Satokasvi!$H$13,Satokasvi!$I$13)</f>
        <v>153.15195902387958</v>
      </c>
      <c r="CE128" s="27">
        <f ca="1">_xlfn.NORM.INV(RAND(),Satokasvi!$H$13,Satokasvi!$I$13)</f>
        <v>237.61115811796353</v>
      </c>
      <c r="CF128" s="27">
        <f ca="1">_xlfn.NORM.INV(RAND(),Satokasvi!$H$13,Satokasvi!$I$13)</f>
        <v>245.70943676195111</v>
      </c>
      <c r="CG128" s="27">
        <f ca="1">_xlfn.NORM.INV(RAND(),Satokasvi!$H$13,Satokasvi!$I$13)</f>
        <v>231.41229831065334</v>
      </c>
      <c r="CH128" s="27">
        <f ca="1">_xlfn.NORM.INV(RAND(),Satokasvi!$H$13,Satokasvi!$I$13)</f>
        <v>147.01247104443169</v>
      </c>
      <c r="CI128" s="27">
        <f ca="1">_xlfn.NORM.INV(RAND(),Satokasvi!$H$13,Satokasvi!$I$13)</f>
        <v>224.62757732323811</v>
      </c>
      <c r="CJ128" s="27">
        <f ca="1">_xlfn.NORM.INV(RAND(),Satokasvi!$H$13,Satokasvi!$I$13)</f>
        <v>318.76854370060039</v>
      </c>
      <c r="CK128" s="27">
        <f ca="1">_xlfn.NORM.INV(RAND(),Satokasvi!$H$13,Satokasvi!$I$13)</f>
        <v>235.05289531263179</v>
      </c>
      <c r="CL128" s="27">
        <f ca="1">_xlfn.NORM.INV(RAND(),Satokasvi!$H$13,Satokasvi!$I$13)</f>
        <v>197.13365877599426</v>
      </c>
      <c r="CM128" s="27">
        <f ca="1">_xlfn.NORM.INV(RAND(),Satokasvi!$H$13,Satokasvi!$I$13)</f>
        <v>181.60960851343876</v>
      </c>
      <c r="CN128" s="27">
        <f ca="1">_xlfn.NORM.INV(RAND(),Satokasvi!$H$13,Satokasvi!$I$13)</f>
        <v>189.17364902084782</v>
      </c>
      <c r="CO128" s="27">
        <f ca="1">_xlfn.NORM.INV(RAND(),Satokasvi!$H$13,Satokasvi!$I$13)</f>
        <v>63.231432199612641</v>
      </c>
      <c r="CP128" s="27">
        <f ca="1">_xlfn.NORM.INV(RAND(),Satokasvi!$H$13,Satokasvi!$I$13)</f>
        <v>163.91173658969225</v>
      </c>
      <c r="CQ128" s="27">
        <f ca="1">_xlfn.NORM.INV(RAND(),Satokasvi!$H$13,Satokasvi!$I$13)</f>
        <v>156.80492774178313</v>
      </c>
      <c r="CR128" s="27">
        <f ca="1">_xlfn.NORM.INV(RAND(),Satokasvi!$H$13,Satokasvi!$I$13)</f>
        <v>186.84348842663064</v>
      </c>
      <c r="CS128" s="27">
        <f ca="1">_xlfn.NORM.INV(RAND(),Satokasvi!$H$13,Satokasvi!$I$13)</f>
        <v>186.3786678781232</v>
      </c>
      <c r="CT128" s="27">
        <f ca="1">_xlfn.NORM.INV(RAND(),Satokasvi!$H$13,Satokasvi!$I$13)</f>
        <v>198.27240191243754</v>
      </c>
      <c r="CU128" s="27">
        <f ca="1">_xlfn.NORM.INV(RAND(),Satokasvi!$H$13,Satokasvi!$I$13)</f>
        <v>250.1910376974667</v>
      </c>
      <c r="CV128" s="27">
        <f ca="1">_xlfn.NORM.INV(RAND(),Satokasvi!$H$13,Satokasvi!$I$13)</f>
        <v>273.77662798266635</v>
      </c>
      <c r="CW128" s="27">
        <f ca="1">_xlfn.NORM.INV(RAND(),Satokasvi!$H$13,Satokasvi!$I$13)</f>
        <v>196.01699952381367</v>
      </c>
      <c r="CX128" s="27">
        <f ca="1">_xlfn.NORM.INV(RAND(),Satokasvi!$H$13,Satokasvi!$I$13)</f>
        <v>141.5138254450379</v>
      </c>
      <c r="CY128" s="27">
        <f ca="1">_xlfn.NORM.INV(RAND(),Satokasvi!$H$13,Satokasvi!$I$13)</f>
        <v>214.07708941672186</v>
      </c>
      <c r="CZ128" s="27">
        <f ca="1">_xlfn.NORM.INV(RAND(),Satokasvi!$H$13,Satokasvi!$I$13)</f>
        <v>305.05523000513722</v>
      </c>
      <c r="DB128" s="29">
        <f ca="1">(AB128*(CB128/1000)+(Satokasvi!$E$28-Satokasvi!$E$7))/(1+$C$13)^DB$61</f>
        <v>476.87585333070223</v>
      </c>
      <c r="DC128" s="29">
        <f ca="1">(AC128*(CC128/1000)+(Satokasvi!$E$28-Satokasvi!$E$7))/(1+$C$13)^DC$61</f>
        <v>595.41530807191123</v>
      </c>
      <c r="DD128" s="29">
        <f ca="1">(AD128*(CD128/1000)+(Satokasvi!$E$28-Satokasvi!$E$7))/(1+$C$13)^DD$61</f>
        <v>154.26872342205974</v>
      </c>
      <c r="DE128" s="29">
        <f ca="1">(AE128*(CE128/1000)+(Satokasvi!$E$28-Satokasvi!$E$7))/(1+$C$13)^DE$61</f>
        <v>373.56082998570821</v>
      </c>
      <c r="DF128" s="29">
        <f ca="1">(AF128*(CF128/1000)+(Satokasvi!$E$28-Satokasvi!$E$7))/(1+$C$13)^DF$61</f>
        <v>376.84854630581322</v>
      </c>
      <c r="DG128" s="29">
        <f ca="1">(AG128*(CG128/1000)+(Satokasvi!$E$28-Satokasvi!$E$7))/(1+$C$13)^DG$61</f>
        <v>407.75780632298347</v>
      </c>
      <c r="DH128" s="29">
        <f ca="1">(AH128*(CH128/1000)+(Satokasvi!$E$28-Satokasvi!$E$7))/(1+$C$13)^DH$61</f>
        <v>133.21196487822215</v>
      </c>
      <c r="DI128" s="29">
        <f ca="1">(AI128*(CI128/1000)+(Satokasvi!$E$28-Satokasvi!$E$7))/(1+$C$13)^DI$61</f>
        <v>402.21948196210724</v>
      </c>
      <c r="DJ128" s="29">
        <f ca="1">(AJ128*(CJ128/1000)+(Satokasvi!$E$28-Satokasvi!$E$7))/(1+$C$13)^DJ$61</f>
        <v>559.55593046916624</v>
      </c>
      <c r="DK128" s="29">
        <f ca="1">(AK128*(CK128/1000)+(Satokasvi!$E$28-Satokasvi!$E$7))/(1+$C$13)^DK$61</f>
        <v>374.25445278782797</v>
      </c>
      <c r="DL128" s="29">
        <f ca="1">(AL128*(CL128/1000)+(Satokasvi!$E$28-Satokasvi!$E$7))/(1+$C$13)^DL$61</f>
        <v>187.76306687002082</v>
      </c>
      <c r="DM128" s="29">
        <f ca="1">(AM128*(CM128/1000)+(Satokasvi!$E$28-Satokasvi!$E$7))/(1+$C$13)^DM$61</f>
        <v>194.91662847226752</v>
      </c>
      <c r="DN128" s="29">
        <f ca="1">(AN128*(CN128/1000)+(Satokasvi!$E$28-Satokasvi!$E$7))/(1+$C$13)^DN$61</f>
        <v>179.88824624291911</v>
      </c>
      <c r="DO128" s="29">
        <f ca="1">(AO128*(CO128/1000)+(Satokasvi!$E$28-Satokasvi!$E$7))/(1+$C$13)^DO$61</f>
        <v>-95.542390330619838</v>
      </c>
      <c r="DP128" s="29">
        <f ca="1">(AP128*(CP128/1000)+(Satokasvi!$E$28-Satokasvi!$E$7))/(1+$C$13)^DP$61</f>
        <v>205.47593824362923</v>
      </c>
      <c r="DQ128" s="29">
        <f ca="1">(AQ128*(CQ128/1000)+(Satokasvi!$E$28-Satokasvi!$E$7))/(1+$C$13)^DQ$61</f>
        <v>137.79078136742487</v>
      </c>
      <c r="DR128" s="29">
        <f ca="1">(AR128*(CR128/1000)+(Satokasvi!$E$28-Satokasvi!$E$7))/(1+$C$13)^DR$61</f>
        <v>186.98439604765309</v>
      </c>
      <c r="DS128" s="29">
        <f ca="1">(AS128*(CS128/1000)+(Satokasvi!$E$28-Satokasvi!$E$7))/(1+$C$13)^DS$61</f>
        <v>135.33091828724503</v>
      </c>
      <c r="DT128" s="29">
        <f ca="1">(AT128*(CT128/1000)+(Satokasvi!$E$28-Satokasvi!$E$7))/(1+$C$13)^DT$61</f>
        <v>198.57747601421659</v>
      </c>
      <c r="DU128" s="29">
        <f ca="1">(AU128*(CU128/1000)+(Satokasvi!$E$28-Satokasvi!$E$7))/(1+$C$13)^DU$61</f>
        <v>297.47472298100291</v>
      </c>
      <c r="DV128" s="29">
        <f ca="1">(AV128*(CV128/1000)+(Satokasvi!$E$28-Satokasvi!$E$7))/(1+$C$13)^DV$61</f>
        <v>304.9018172140934</v>
      </c>
      <c r="DW128" s="29">
        <f ca="1">(AW128*(CW128/1000)+(Satokasvi!$E$28-Satokasvi!$E$7))/(1+$C$13)^DW$61</f>
        <v>-188.40319281861338</v>
      </c>
      <c r="DX128" s="29">
        <f ca="1">(AX128*(CX128/1000)+(Satokasvi!$E$28-Satokasvi!$E$7))/(1+$C$13)^DX$61</f>
        <v>47.825185431908416</v>
      </c>
      <c r="DY128" s="29">
        <f ca="1">(AY128*(CY128/1000)+(Satokasvi!$E$28-Satokasvi!$E$7))/(1+$C$13)^DY$61</f>
        <v>207.13865551183417</v>
      </c>
      <c r="DZ128" s="29">
        <f ca="1">(AZ128*(CZ128/1000)+(Satokasvi!$E$28-Satokasvi!$E$7))/(1+$C$13)^DZ$61</f>
        <v>322.36614851648574</v>
      </c>
      <c r="EB128" s="29">
        <f ca="1">IF(C$11="x",Toimenpiteet!$E$115,BB128*(CB128/1000)+(Satokasvi!$E$28-Satokasvi!$E$7)+IF(C$8="x",Toimenpiteet!$E$29,0)+IF(C$9="x",Toimenpiteet!$E$60,0)+IF(C$10="x",Toimenpiteet!$E$88,0))/(1+$C$13)^EB$61</f>
        <v>378.60789394161077</v>
      </c>
      <c r="EC128" s="29">
        <f ca="1">IF(D$11="x",Toimenpiteet!$E$115,BC128*(CC128/1000)+(Satokasvi!$E$28-Satokasvi!$E$7)+IF(D$8="x",Toimenpiteet!$E$29,0)+IF(D$9="x",Toimenpiteet!$E$60,0)+IF(D$10="x",Toimenpiteet!$E$88,0))/(1+$C$13)^EC$61</f>
        <v>468.31272252943239</v>
      </c>
      <c r="ED128" s="29">
        <f ca="1">IF(E$11="x",Toimenpiteet!$E$115,BD128*(CD128/1000)+(Satokasvi!$E$28-Satokasvi!$E$7)+IF(E$8="x",Toimenpiteet!$E$29,0)+IF(E$9="x",Toimenpiteet!$E$60,0)+IF(E$10="x",Toimenpiteet!$E$88,0))/(1+$C$13)^ED$61</f>
        <v>147.7039959165933</v>
      </c>
      <c r="EE128" s="29">
        <f ca="1">IF(F$11="x",Toimenpiteet!$E$115,BE128*(CE128/1000)+(Satokasvi!$E$28-Satokasvi!$E$7)+IF(F$8="x",Toimenpiteet!$E$29,0)+IF(F$9="x",Toimenpiteet!$E$60,0)+IF(F$10="x",Toimenpiteet!$E$88,0))/(1+$C$13)^EE$61</f>
        <v>311.41033469432108</v>
      </c>
      <c r="EF128" s="29">
        <f ca="1">IF(G$11="x",Toimenpiteet!$E$115,BF128*(CF128/1000)+(Satokasvi!$E$28-Satokasvi!$E$7)+IF(G$8="x",Toimenpiteet!$E$29,0)+IF(G$9="x",Toimenpiteet!$E$60,0)+IF(G$10="x",Toimenpiteet!$E$88,0))/(1+$C$13)^EF$61</f>
        <v>316.29559461637268</v>
      </c>
      <c r="EG128" s="29">
        <f ca="1">IF(H$11="x",Toimenpiteet!$E$115,BG128*(CG128/1000)+(Satokasvi!$E$28-Satokasvi!$E$7)+IF(H$8="x",Toimenpiteet!$E$29,0)+IF(H$9="x",Toimenpiteet!$E$60,0)+IF(H$10="x",Toimenpiteet!$E$88,0))/(1+$C$13)^EG$61</f>
        <v>338.29612495080045</v>
      </c>
      <c r="EH128" s="29">
        <f ca="1">IF(I$11="x",Toimenpiteet!$E$115,BH128*(CH128/1000)+(Satokasvi!$E$28-Satokasvi!$E$7)+IF(I$8="x",Toimenpiteet!$E$29,0)+IF(I$9="x",Toimenpiteet!$E$60,0)+IF(I$10="x",Toimenpiteet!$E$88,0))/(1+$C$13)^EH$61</f>
        <v>132.7016025174581</v>
      </c>
      <c r="EI128" s="29">
        <f ca="1">IF(J$11="x",Toimenpiteet!$E$115,BI128*(CI128/1000)+(Satokasvi!$E$28-Satokasvi!$E$7)+IF(J$8="x",Toimenpiteet!$E$29,0)+IF(J$9="x",Toimenpiteet!$E$60,0)+IF(J$10="x",Toimenpiteet!$E$88,0))/(1+$C$13)^EI$61</f>
        <v>332.1922553272953</v>
      </c>
      <c r="EJ128" s="29">
        <f ca="1">IF(K$11="x",Toimenpiteet!$E$115,BJ128*(CJ128/1000)+(Satokasvi!$E$28-Satokasvi!$E$7)+IF(K$8="x",Toimenpiteet!$E$29,0)+IF(K$9="x",Toimenpiteet!$E$60,0)+IF(K$10="x",Toimenpiteet!$E$88,0))/(1+$C$13)^EJ$61</f>
        <v>448.49398945274214</v>
      </c>
      <c r="EK128" s="29">
        <f ca="1">IF(L$11="x",Toimenpiteet!$E$115,BK128*(CK128/1000)+(Satokasvi!$E$28-Satokasvi!$E$7)+IF(L$8="x",Toimenpiteet!$E$29,0)+IF(L$9="x",Toimenpiteet!$E$60,0)+IF(L$10="x",Toimenpiteet!$E$88,0))/(1+$C$13)^EK$61</f>
        <v>309.48947653508105</v>
      </c>
      <c r="EL128" s="29">
        <f ca="1">IF(M$11="x",Toimenpiteet!$E$115,BL128*(CL128/1000)+(Satokasvi!$E$28-Satokasvi!$E$7)+IF(M$8="x",Toimenpiteet!$E$29,0)+IF(M$9="x",Toimenpiteet!$E$60,0)+IF(M$10="x",Toimenpiteet!$E$88,0))/(1+$C$13)^EL$61</f>
        <v>169.62497754570617</v>
      </c>
      <c r="EM128" s="29">
        <f ca="1">IF(N$11="x",Toimenpiteet!$E$115,BM128*(CM128/1000)+(Satokasvi!$E$28-Satokasvi!$E$7)+IF(N$8="x",Toimenpiteet!$E$29,0)+IF(N$9="x",Toimenpiteet!$E$60,0)+IF(N$10="x",Toimenpiteet!$E$88,0))/(1+$C$13)^EM$61</f>
        <v>174.09064834740425</v>
      </c>
      <c r="EN128" s="29">
        <f ca="1">IF(O$11="x",Toimenpiteet!$E$115,BN128*(CN128/1000)+(Satokasvi!$E$28-Satokasvi!$E$7)+IF(O$8="x",Toimenpiteet!$E$29,0)+IF(O$9="x",Toimenpiteet!$E$60,0)+IF(O$10="x",Toimenpiteet!$E$88,0))/(1+$C$13)^EN$61</f>
        <v>162.05153353699083</v>
      </c>
      <c r="EO128" s="29">
        <f ca="1">IF(P$11="x",Toimenpiteet!$E$115,BO128*(CO128/1000)+(Satokasvi!$E$28-Satokasvi!$E$7)+IF(P$8="x",Toimenpiteet!$E$29,0)+IF(P$9="x",Toimenpiteet!$E$60,0)+IF(P$10="x",Toimenpiteet!$E$88,0))/(1+$C$13)^EO$61</f>
        <v>-44.014876228972568</v>
      </c>
      <c r="EP128" s="29">
        <f ca="1">IF(Q$11="x",Toimenpiteet!$E$115,BP128*(CP128/1000)+(Satokasvi!$E$28-Satokasvi!$E$7)+IF(Q$8="x",Toimenpiteet!$E$29,0)+IF(Q$9="x",Toimenpiteet!$E$60,0)+IF(Q$10="x",Toimenpiteet!$E$88,0))/(1+$C$13)^EP$61</f>
        <v>179.51223524265282</v>
      </c>
      <c r="EQ128" s="29">
        <f ca="1">IF(R$11="x",Toimenpiteet!$E$115,BQ128*(CQ128/1000)+(Satokasvi!$E$28-Satokasvi!$E$7)+IF(R$8="x",Toimenpiteet!$E$29,0)+IF(R$9="x",Toimenpiteet!$E$60,0)+IF(R$10="x",Toimenpiteet!$E$88,0))/(1+$C$13)^EQ$61</f>
        <v>128.30456994830632</v>
      </c>
      <c r="ER128" s="29">
        <f ca="1">IF(S$11="x",Toimenpiteet!$E$115,BR128*(CR128/1000)+(Satokasvi!$E$28-Satokasvi!$E$7)+IF(S$8="x",Toimenpiteet!$E$29,0)+IF(S$9="x",Toimenpiteet!$E$60,0)+IF(S$10="x",Toimenpiteet!$E$88,0))/(1+$C$13)^ER$61</f>
        <v>164.21735414179972</v>
      </c>
      <c r="ES128" s="29">
        <f ca="1">IF(T$11="x",Toimenpiteet!$E$115,BS128*(CS128/1000)+(Satokasvi!$E$28-Satokasvi!$E$7)+IF(T$8="x",Toimenpiteet!$E$29,0)+IF(T$9="x",Toimenpiteet!$E$60,0)+IF(T$10="x",Toimenpiteet!$E$88,0))/(1+$C$13)^ES$61</f>
        <v>125.00062186793525</v>
      </c>
      <c r="ET128" s="29">
        <f ca="1">IF(U$11="x",Toimenpiteet!$E$115,BT128*(CT128/1000)+(Satokasvi!$E$28-Satokasvi!$E$7)+IF(U$8="x",Toimenpiteet!$E$29,0)+IF(U$9="x",Toimenpiteet!$E$60,0)+IF(U$10="x",Toimenpiteet!$E$88,0))/(1+$C$13)^ET$61</f>
        <v>171.42849974742549</v>
      </c>
      <c r="EU128" s="29">
        <f ca="1">IF(V$11="x",Toimenpiteet!$E$115,BU128*(CU128/1000)+(Satokasvi!$E$28-Satokasvi!$E$7)+IF(V$8="x",Toimenpiteet!$E$29,0)+IF(V$9="x",Toimenpiteet!$E$60,0)+IF(V$10="x",Toimenpiteet!$E$88,0))/(1+$C$13)^EU$61</f>
        <v>244.44376028547384</v>
      </c>
      <c r="EV128" s="29">
        <f ca="1">IF(W$11="x",Toimenpiteet!$E$115,BV128*(CV128/1000)+(Satokasvi!$E$28-Satokasvi!$E$7)+IF(W$8="x",Toimenpiteet!$E$29,0)+IF(W$9="x",Toimenpiteet!$E$60,0)+IF(W$10="x",Toimenpiteet!$E$88,0))/(1+$C$13)^EV$61</f>
        <v>249.31535527535064</v>
      </c>
      <c r="EW128" s="29">
        <f ca="1">IF(X$11="x",Toimenpiteet!$E$115,BW128*(CW128/1000)+(Satokasvi!$E$28-Satokasvi!$E$7)+IF(X$8="x",Toimenpiteet!$E$29,0)+IF(X$9="x",Toimenpiteet!$E$60,0)+IF(X$10="x",Toimenpiteet!$E$88,0))/(1+$C$13)^EW$61</f>
        <v>-118.93930095114123</v>
      </c>
      <c r="EX128" s="29">
        <f ca="1">IF(Y$11="x",Toimenpiteet!$E$115,BX128*(CX128/1000)+(Satokasvi!$E$28-Satokasvi!$E$7)+IF(Y$8="x",Toimenpiteet!$E$29,0)+IF(Y$9="x",Toimenpiteet!$E$60,0)+IF(Y$10="x",Toimenpiteet!$E$88,0))/(1+$C$13)^EX$61</f>
        <v>56.473074142391589</v>
      </c>
      <c r="EY128" s="29">
        <f ca="1">IF(Z$11="x",Toimenpiteet!$E$115,BY128*(CY128/1000)+(Satokasvi!$E$28-Satokasvi!$E$7)+IF(Z$8="x",Toimenpiteet!$E$29,0)+IF(Z$9="x",Toimenpiteet!$E$60,0)+IF(Z$10="x",Toimenpiteet!$E$88,0))/(1+$C$13)^EY$61</f>
        <v>174.58666391123776</v>
      </c>
      <c r="EZ128" s="29">
        <f ca="1">IF(AA$11="x",Toimenpiteet!$E$115,BZ128*(CZ128/1000)+(Satokasvi!$E$28-Satokasvi!$E$7)+IF(AA$8="x",Toimenpiteet!$E$29,0)+IF(AA$9="x",Toimenpiteet!$E$60,0)+IF(AA$10="x",Toimenpiteet!$E$88,0))/(1+$C$13)^EZ$61</f>
        <v>259.86505758693073</v>
      </c>
      <c r="FA128" s="29"/>
      <c r="FB128" s="29">
        <f t="shared" ca="1" si="117"/>
        <v>476.87585333070223</v>
      </c>
      <c r="FC128" s="29">
        <f t="shared" ca="1" si="118"/>
        <v>1072.2911614026134</v>
      </c>
      <c r="FD128" s="29">
        <f t="shared" ca="1" si="119"/>
        <v>1226.5598848246732</v>
      </c>
      <c r="FE128" s="29">
        <f t="shared" ca="1" si="120"/>
        <v>1600.1207148103813</v>
      </c>
      <c r="FF128" s="29">
        <f t="shared" ca="1" si="121"/>
        <v>1976.9692611161945</v>
      </c>
      <c r="FG128" s="29">
        <f t="shared" ca="1" si="122"/>
        <v>2384.727067439178</v>
      </c>
      <c r="FH128" s="29">
        <f t="shared" ca="1" si="123"/>
        <v>2517.9390323174002</v>
      </c>
      <c r="FI128" s="29">
        <f t="shared" ca="1" si="124"/>
        <v>2920.1585142795075</v>
      </c>
      <c r="FJ128" s="29">
        <f t="shared" ca="1" si="125"/>
        <v>3479.7144447486735</v>
      </c>
      <c r="FK128" s="29">
        <f t="shared" ca="1" si="126"/>
        <v>3853.9688975365016</v>
      </c>
      <c r="FL128" s="29">
        <f t="shared" ca="1" si="127"/>
        <v>4041.7319644065224</v>
      </c>
      <c r="FM128" s="29">
        <f t="shared" ca="1" si="128"/>
        <v>4236.6485928787897</v>
      </c>
      <c r="FN128" s="29">
        <f t="shared" ca="1" si="129"/>
        <v>4416.5368391217089</v>
      </c>
      <c r="FO128" s="29">
        <f t="shared" ca="1" si="130"/>
        <v>4320.9944487910889</v>
      </c>
      <c r="FP128" s="29">
        <f t="shared" ca="1" si="131"/>
        <v>4526.4703870347184</v>
      </c>
      <c r="FQ128" s="29">
        <f t="shared" ca="1" si="132"/>
        <v>4664.2611684021431</v>
      </c>
      <c r="FR128" s="29">
        <f t="shared" ca="1" si="133"/>
        <v>4851.2455644497959</v>
      </c>
      <c r="FS128" s="29">
        <f t="shared" ca="1" si="134"/>
        <v>4986.5764827370413</v>
      </c>
      <c r="FT128" s="29">
        <f t="shared" ca="1" si="135"/>
        <v>5185.153958751258</v>
      </c>
      <c r="FU128" s="29">
        <f t="shared" ca="1" si="136"/>
        <v>5482.6286817322607</v>
      </c>
      <c r="FV128" s="29">
        <f t="shared" ca="1" si="137"/>
        <v>5787.5304989463539</v>
      </c>
      <c r="FW128" s="29">
        <f t="shared" ca="1" si="138"/>
        <v>5599.1273061277407</v>
      </c>
      <c r="FX128" s="29">
        <f t="shared" ca="1" si="139"/>
        <v>5646.9524915596494</v>
      </c>
      <c r="FY128" s="29">
        <f t="shared" ca="1" si="140"/>
        <v>5854.0911470714836</v>
      </c>
      <c r="FZ128" s="29">
        <f t="shared" ca="1" si="141"/>
        <v>6176.4572955879694</v>
      </c>
      <c r="GA128" s="29"/>
      <c r="GB128" s="29">
        <f t="shared" ca="1" si="142"/>
        <v>378.60789394161077</v>
      </c>
      <c r="GC128" s="29">
        <f t="shared" ca="1" si="143"/>
        <v>846.9206164710431</v>
      </c>
      <c r="GD128" s="29">
        <f t="shared" ca="1" si="93"/>
        <v>994.62461238763638</v>
      </c>
      <c r="GE128" s="29">
        <f t="shared" ca="1" si="94"/>
        <v>1306.0349470819574</v>
      </c>
      <c r="GF128" s="29">
        <f t="shared" ca="1" si="95"/>
        <v>1622.3305416983301</v>
      </c>
      <c r="GG128" s="29">
        <f t="shared" ca="1" si="96"/>
        <v>1960.6266666491306</v>
      </c>
      <c r="GH128" s="29">
        <f t="shared" ca="1" si="97"/>
        <v>2093.3282691665886</v>
      </c>
      <c r="GI128" s="29">
        <f t="shared" ca="1" si="98"/>
        <v>2425.5205244938838</v>
      </c>
      <c r="GJ128" s="29">
        <f t="shared" ca="1" si="99"/>
        <v>2874.0145139466258</v>
      </c>
      <c r="GK128" s="29">
        <f t="shared" ca="1" si="100"/>
        <v>3183.5039904817068</v>
      </c>
      <c r="GL128" s="29">
        <f t="shared" ca="1" si="101"/>
        <v>3353.1289680274131</v>
      </c>
      <c r="GM128" s="29">
        <f t="shared" ca="1" si="102"/>
        <v>3527.2196163748172</v>
      </c>
      <c r="GN128" s="29">
        <f t="shared" ca="1" si="103"/>
        <v>3689.2711499118082</v>
      </c>
      <c r="GO128" s="29">
        <f t="shared" ca="1" si="104"/>
        <v>3645.2562736828354</v>
      </c>
      <c r="GP128" s="29">
        <f t="shared" ca="1" si="105"/>
        <v>3824.7685089254883</v>
      </c>
      <c r="GQ128" s="29">
        <f t="shared" ca="1" si="106"/>
        <v>3953.0730788737947</v>
      </c>
      <c r="GR128" s="29">
        <f t="shared" ca="1" si="107"/>
        <v>4117.2904330155943</v>
      </c>
      <c r="GS128" s="29">
        <f t="shared" ca="1" si="108"/>
        <v>4242.2910548835298</v>
      </c>
      <c r="GT128" s="29">
        <f t="shared" ca="1" si="109"/>
        <v>4413.7195546309549</v>
      </c>
      <c r="GU128" s="29">
        <f t="shared" ca="1" si="110"/>
        <v>4658.163314916429</v>
      </c>
      <c r="GV128" s="29">
        <f t="shared" ca="1" si="111"/>
        <v>4907.4786701917801</v>
      </c>
      <c r="GW128" s="29">
        <f t="shared" ca="1" si="112"/>
        <v>4788.5393692406387</v>
      </c>
      <c r="GX128" s="29">
        <f t="shared" ca="1" si="113"/>
        <v>4845.0124433830306</v>
      </c>
      <c r="GY128" s="29">
        <f t="shared" ca="1" si="114"/>
        <v>5019.5991072942679</v>
      </c>
      <c r="GZ128" s="29">
        <f t="shared" ca="1" si="115"/>
        <v>5279.4641648811985</v>
      </c>
      <c r="HA128" s="29"/>
      <c r="HB128" s="29">
        <f t="shared" ref="HB128:HB161" ca="1" si="145">_xlfn.XLOOKUP($BE$18,$FB$61:$FZ$61,FB128:FZ128)</f>
        <v>3853.9688975365016</v>
      </c>
      <c r="HC128" s="29">
        <f t="shared" ca="1" si="144"/>
        <v>3183.5039904817068</v>
      </c>
      <c r="HD128" s="5"/>
      <c r="HE128" s="29">
        <f t="shared" si="91"/>
        <v>-5.555555555555558E-2</v>
      </c>
      <c r="HF128" s="29">
        <f>$HF$75</f>
        <v>7.7777777777777793E-2</v>
      </c>
      <c r="HG128" s="14">
        <f>IF(C$11="x",0,Satokasvi!$H$6*(1+$HE128)*(1+_xlfn.XLOOKUP($HF128,$HF$67:$HF$76,HG$67:HG$76)))</f>
        <v>3331.2654320987658</v>
      </c>
      <c r="HH128" s="27">
        <f>IF(D$11="x",0,Satokasvi!$H$6*(1+$HE128)*(1+_xlfn.XLOOKUP($HF128,$HF$67:$HF$76,HH$67:HH$76)))</f>
        <v>3356.9753086419755</v>
      </c>
      <c r="HI128" s="27">
        <f>IF(E$11="x",0,Satokasvi!$H$6*(1+$HE128)*(1+_xlfn.XLOOKUP($HF128,$HF$67:$HF$76,HI$67:HI$76)))</f>
        <v>3382.6851851851857</v>
      </c>
      <c r="HJ128" s="27">
        <f>IF(F$11="x",0,Satokasvi!$H$6*(1+$HE128)*(1+_xlfn.XLOOKUP($HF128,$HF$67:$HF$76,HJ$67:HJ$76)))</f>
        <v>3408.3950617283949</v>
      </c>
      <c r="HK128" s="27">
        <f>IF(G$11="x",0,Satokasvi!$H$6*(1+$HE128)*(1+_xlfn.XLOOKUP($HF128,$HF$67:$HF$76,HK$67:HK$76)))</f>
        <v>3434.1049382716055</v>
      </c>
      <c r="HL128" s="27">
        <f>IF(H$11="x",0,Satokasvi!$H$6*(1+$HE128)*(1+_xlfn.XLOOKUP($HF128,$HF$67:$HF$76,HL$67:HL$76)))</f>
        <v>3459.8148148148148</v>
      </c>
      <c r="HM128" s="27">
        <f>IF(I$11="x",0,Satokasvi!$H$6*(1+$HE128)*(1+_xlfn.XLOOKUP($HF128,$HF$67:$HF$76,HM$67:HM$76)))</f>
        <v>3485.5246913580249</v>
      </c>
      <c r="HN128" s="27">
        <f>IF(J$11="x",0,Satokasvi!$H$6*(1+$HE128)*(1+_xlfn.XLOOKUP($HF128,$HF$67:$HF$76,HN$67:HN$76)))</f>
        <v>3511.2345679012346</v>
      </c>
      <c r="HO128" s="27">
        <f>IF(K$11="x",0,Satokasvi!$H$6*(1+$HE128)*(1+_xlfn.XLOOKUP($HF128,$HF$67:$HF$76,HO$67:HO$76)))</f>
        <v>3536.9444444444448</v>
      </c>
      <c r="HP128" s="27">
        <f>IF(L$11="x",0,Satokasvi!$H$6*(1+$HE128)*(1+_xlfn.XLOOKUP($HF128,$HF$67:$HF$76,HP$67:HP$76)))</f>
        <v>3562.654320987654</v>
      </c>
      <c r="HQ128" s="27">
        <f>IF(M$11="x",0,Satokasvi!$H$6*(1+$HE128)*(1+_xlfn.XLOOKUP($HF128,$HF$67:$HF$76,HQ$67:HQ$76)))</f>
        <v>3562.654320987654</v>
      </c>
      <c r="HR128" s="27">
        <f>IF(N$11="x",0,Satokasvi!$H$6*(1+$HE128)*(1+_xlfn.XLOOKUP($HF128,$HF$67:$HF$76,HR$67:HR$76)))</f>
        <v>3562.654320987654</v>
      </c>
      <c r="HS128" s="27">
        <f>IF(O$11="x",0,Satokasvi!$H$6*(1+$HE128)*(1+_xlfn.XLOOKUP($HF128,$HF$67:$HF$76,HS$67:HS$76)))</f>
        <v>3562.654320987654</v>
      </c>
      <c r="HT128" s="27">
        <f>IF(P$11="x",0,Satokasvi!$H$6*(1+$HE128)*(1+_xlfn.XLOOKUP($HF128,$HF$67:$HF$76,HT$67:HT$76)))</f>
        <v>3562.654320987654</v>
      </c>
      <c r="HU128" s="27">
        <f>IF(Q$11="x",0,Satokasvi!$H$6*(1+$HE128)*(1+_xlfn.XLOOKUP($HF128,$HF$67:$HF$76,HU$67:HU$76)))</f>
        <v>3562.654320987654</v>
      </c>
      <c r="HV128" s="27">
        <f>IF(R$11="x",0,Satokasvi!$H$6*(1+$HE128)*(1+_xlfn.XLOOKUP($HF128,$HF$67:$HF$76,HV$67:HV$76)))</f>
        <v>3562.654320987654</v>
      </c>
      <c r="HW128" s="27">
        <f>IF(S$11="x",0,Satokasvi!$H$6*(1+$HE128)*(1+_xlfn.XLOOKUP($HF128,$HF$67:$HF$76,HW$67:HW$76)))</f>
        <v>3562.654320987654</v>
      </c>
      <c r="HX128" s="27">
        <f>IF(T$11="x",0,Satokasvi!$H$6*(1+$HE128)*(1+_xlfn.XLOOKUP($HF128,$HF$67:$HF$76,HX$67:HX$76)))</f>
        <v>3562.654320987654</v>
      </c>
      <c r="HY128" s="27">
        <f>IF(U$11="x",0,Satokasvi!$H$6*(1+$HE128)*(1+_xlfn.XLOOKUP($HF128,$HF$67:$HF$76,HY$67:HY$76)))</f>
        <v>3562.654320987654</v>
      </c>
      <c r="HZ128" s="27">
        <f>IF(V$11="x",0,Satokasvi!$H$6*(1+$HE128)*(1+_xlfn.XLOOKUP($HF128,$HF$67:$HF$76,HZ$67:HZ$76)))</f>
        <v>3562.654320987654</v>
      </c>
      <c r="IA128" s="27">
        <f>IF(W$11="x",0,Satokasvi!$H$6*(1+$HE128)*(1+_xlfn.XLOOKUP($HF128,$HF$67:$HF$76,IA$67:IA$76)))</f>
        <v>3562.654320987654</v>
      </c>
      <c r="IB128" s="27">
        <f>IF(X$11="x",0,Satokasvi!$H$6*(1+$HE128)*(1+_xlfn.XLOOKUP($HF128,$HF$67:$HF$76,IB$67:IB$76)))</f>
        <v>3562.654320987654</v>
      </c>
      <c r="IC128" s="27">
        <f>IF(Y$11="x",0,Satokasvi!$H$6*(1+$HE128)*(1+_xlfn.XLOOKUP($HF128,$HF$67:$HF$76,IC$67:IC$76)))</f>
        <v>3562.654320987654</v>
      </c>
      <c r="ID128" s="27">
        <f>IF(Z$11="x",0,Satokasvi!$H$6*(1+$HE128)*(1+_xlfn.XLOOKUP($HF128,$HF$67:$HF$76,ID$67:ID$76)))</f>
        <v>3562.654320987654</v>
      </c>
      <c r="IE128" s="27">
        <f>IF(AA$11="x",0,Satokasvi!$H$6*(1+$HE128)*(1+_xlfn.XLOOKUP($HF128,$HF$67:$HF$76,IE$67:IE$76)))</f>
        <v>3562.654320987654</v>
      </c>
    </row>
    <row r="129" spans="2:239">
      <c r="B129" s="11">
        <f t="shared" ca="1" si="116"/>
        <v>0.58360683481403208</v>
      </c>
      <c r="C129" s="11">
        <f t="shared" ca="1" si="116"/>
        <v>0.12064765278500444</v>
      </c>
      <c r="D129" s="11">
        <f t="shared" ca="1" si="116"/>
        <v>0.39656870503919128</v>
      </c>
      <c r="E129" s="11">
        <f t="shared" ca="1" si="116"/>
        <v>0.15687182004032807</v>
      </c>
      <c r="F129" s="11">
        <f t="shared" ca="1" si="116"/>
        <v>0.27044478280597739</v>
      </c>
      <c r="G129" s="11">
        <f t="shared" ca="1" si="116"/>
        <v>0.25365546485748725</v>
      </c>
      <c r="H129" s="11">
        <f t="shared" ca="1" si="116"/>
        <v>0.50072330772790286</v>
      </c>
      <c r="I129" s="11">
        <f t="shared" ca="1" si="116"/>
        <v>0.60041520792597647</v>
      </c>
      <c r="J129" s="11">
        <f t="shared" ca="1" si="116"/>
        <v>0.92548060441467106</v>
      </c>
      <c r="K129" s="11">
        <f t="shared" ca="1" si="116"/>
        <v>0.14342307164737589</v>
      </c>
      <c r="L129" s="11">
        <f t="shared" ca="1" si="116"/>
        <v>4.7887910955571655E-2</v>
      </c>
      <c r="M129" s="11">
        <f t="shared" ca="1" si="116"/>
        <v>0.88932615517304603</v>
      </c>
      <c r="N129" s="11">
        <f t="shared" ca="1" si="116"/>
        <v>0.19442879614017039</v>
      </c>
      <c r="O129" s="11">
        <f t="shared" ca="1" si="116"/>
        <v>0.29628334012032131</v>
      </c>
      <c r="P129" s="11">
        <f t="shared" ca="1" si="116"/>
        <v>0.89061513034899509</v>
      </c>
      <c r="Q129" s="11">
        <f t="shared" ca="1" si="116"/>
        <v>0.73190847294666983</v>
      </c>
      <c r="R129" s="11">
        <f t="shared" ca="1" si="92"/>
        <v>0.20274358940755421</v>
      </c>
      <c r="S129" s="11">
        <f t="shared" ca="1" si="92"/>
        <v>0.65606092220680678</v>
      </c>
      <c r="T129" s="11">
        <f t="shared" ca="1" si="87"/>
        <v>0.48521400660865621</v>
      </c>
      <c r="U129" s="11">
        <f t="shared" ca="1" si="87"/>
        <v>0.10199406420972612</v>
      </c>
      <c r="V129" s="11">
        <f t="shared" ca="1" si="87"/>
        <v>8.4041729694064315E-3</v>
      </c>
      <c r="W129" s="11">
        <f t="shared" ca="1" si="87"/>
        <v>0.83125897252237735</v>
      </c>
      <c r="X129" s="11">
        <f t="shared" ca="1" si="87"/>
        <v>0.65651216747422503</v>
      </c>
      <c r="Y129" s="11">
        <f t="shared" ca="1" si="87"/>
        <v>0.3698680340154229</v>
      </c>
      <c r="Z129" s="11">
        <f t="shared" ca="1" si="87"/>
        <v>0.30782088376219863</v>
      </c>
      <c r="AB129" s="5">
        <f ca="1">_xlfn.NORM.INV(B129,Satokasvi!$H$8,Satokasvi!$I$8)*_xlfn.BINOM.INV(1,(1-Satokasvi!$H$15),B129)</f>
        <v>3552.7823400746579</v>
      </c>
      <c r="AC129" s="5">
        <f ca="1">_xlfn.NORM.INV(C129,Satokasvi!$H$8,Satokasvi!$I$8)*_xlfn.BINOM.INV(1,(1-Satokasvi!$H$15),C129)</f>
        <v>3207.0611698819139</v>
      </c>
      <c r="AD129" s="5">
        <f ca="1">_xlfn.NORM.INV(D129,Satokasvi!$H$8,Satokasvi!$I$8)*_xlfn.BINOM.INV(1,(1-Satokasvi!$H$15),D129)</f>
        <v>3434.4403221739431</v>
      </c>
      <c r="AE129" s="5">
        <f ca="1">_xlfn.NORM.INV(E129,Satokasvi!$H$8,Satokasvi!$I$8)*_xlfn.BINOM.INV(1,(1-Satokasvi!$H$15),E129)</f>
        <v>3248.1505458107408</v>
      </c>
      <c r="AF129" s="5">
        <f ca="1">_xlfn.NORM.INV(F129,Satokasvi!$H$8,Satokasvi!$I$8)*_xlfn.BINOM.INV(1,(1-Satokasvi!$H$15),F129)</f>
        <v>3347.1329126387245</v>
      </c>
      <c r="AG129" s="5">
        <f ca="1">_xlfn.NORM.INV(G129,Satokasvi!$H$8,Satokasvi!$I$8)*_xlfn.BINOM.INV(1,(1-Satokasvi!$H$15),G129)</f>
        <v>3334.242339606018</v>
      </c>
      <c r="AH129" s="5">
        <f ca="1">_xlfn.NORM.INV(H129,Satokasvi!$H$8,Satokasvi!$I$8)*_xlfn.BINOM.INV(1,(1-Satokasvi!$H$15),H129)</f>
        <v>3500.4532661488347</v>
      </c>
      <c r="AI129" s="5">
        <f ca="1">_xlfn.NORM.INV(I129,Satokasvi!$H$8,Satokasvi!$I$8)*_xlfn.BINOM.INV(1,(1-Satokasvi!$H$15),I129)</f>
        <v>3563.6054910467915</v>
      </c>
      <c r="AJ129" s="5">
        <f ca="1">_xlfn.NORM.INV(J129,Satokasvi!$H$8,Satokasvi!$I$8)*_xlfn.BINOM.INV(1,(1-Satokasvi!$H$15),J129)</f>
        <v>3860.7337423320118</v>
      </c>
      <c r="AK129" s="5">
        <f ca="1">_xlfn.NORM.INV(K129,Satokasvi!$H$8,Satokasvi!$I$8)*_xlfn.BINOM.INV(1,(1-Satokasvi!$H$15),K129)</f>
        <v>3233.7335438637906</v>
      </c>
      <c r="AL129" s="5">
        <f ca="1">_xlfn.NORM.INV(L129,Satokasvi!$H$8,Satokasvi!$I$8)*_xlfn.BINOM.INV(1,(1-Satokasvi!$H$15),L129)</f>
        <v>0</v>
      </c>
      <c r="AM129" s="5">
        <f ca="1">_xlfn.NORM.INV(M129,Satokasvi!$H$8,Satokasvi!$I$8)*_xlfn.BINOM.INV(1,(1-Satokasvi!$H$15),M129)</f>
        <v>3805.7380905157966</v>
      </c>
      <c r="AN129" s="5">
        <f ca="1">_xlfn.NORM.INV(N129,Satokasvi!$H$8,Satokasvi!$I$8)*_xlfn.BINOM.INV(1,(1-Satokasvi!$H$15),N129)</f>
        <v>3284.5772558070748</v>
      </c>
      <c r="AO129" s="5">
        <f ca="1">_xlfn.NORM.INV(O129,Satokasvi!$H$8,Satokasvi!$I$8)*_xlfn.BINOM.INV(1,(1-Satokasvi!$H$15),O129)</f>
        <v>3366.2199274417985</v>
      </c>
      <c r="AP129" s="5">
        <f ca="1">_xlfn.NORM.INV(P129,Satokasvi!$H$8,Satokasvi!$I$8)*_xlfn.BINOM.INV(1,(1-Satokasvi!$H$15),P129)</f>
        <v>3807.4515143898188</v>
      </c>
      <c r="AQ129" s="5">
        <f ca="1">_xlfn.NORM.INV(Q129,Satokasvi!$H$8,Satokasvi!$I$8)*_xlfn.BINOM.INV(1,(1-Satokasvi!$H$15),Q129)</f>
        <v>3654.648804048968</v>
      </c>
      <c r="AR129" s="5">
        <f ca="1">_xlfn.NORM.INV(R129,Satokasvi!$H$8,Satokasvi!$I$8)*_xlfn.BINOM.INV(1,(1-Satokasvi!$H$15),R129)</f>
        <v>3292.0346486792359</v>
      </c>
      <c r="AS129" s="5">
        <f ca="1">_xlfn.NORM.INV(S129,Satokasvi!$H$8,Satokasvi!$I$8)*_xlfn.BINOM.INV(1,(1-Satokasvi!$H$15),S129)</f>
        <v>3600.4340583356629</v>
      </c>
      <c r="AT129" s="5">
        <f ca="1">_xlfn.NORM.INV(T129,Satokasvi!$H$8,Satokasvi!$I$8)*_xlfn.BINOM.INV(1,(1-Satokasvi!$H$15),T129)</f>
        <v>3490.7321303646409</v>
      </c>
      <c r="AU129" s="5">
        <f ca="1">_xlfn.NORM.INV(U129,Satokasvi!$H$8,Satokasvi!$I$8)*_xlfn.BINOM.INV(1,(1-Satokasvi!$H$15),U129)</f>
        <v>3182.4322597866762</v>
      </c>
      <c r="AV129" s="5">
        <f ca="1">_xlfn.NORM.INV(V129,Satokasvi!$H$8,Satokasvi!$I$8)*_xlfn.BINOM.INV(1,(1-Satokasvi!$H$15),V129)</f>
        <v>0</v>
      </c>
      <c r="AW129" s="5">
        <f ca="1">_xlfn.NORM.INV(W129,Satokasvi!$H$8,Satokasvi!$I$8)*_xlfn.BINOM.INV(1,(1-Satokasvi!$H$15),W129)</f>
        <v>3739.7880607988</v>
      </c>
      <c r="AX129" s="5">
        <f ca="1">_xlfn.NORM.INV(X129,Satokasvi!$H$8,Satokasvi!$I$8)*_xlfn.BINOM.INV(1,(1-Satokasvi!$H$15),X129)</f>
        <v>3600.7406748393391</v>
      </c>
      <c r="AY129" s="5">
        <f ca="1">_xlfn.NORM.INV(Y129,Satokasvi!$H$8,Satokasvi!$I$8)*_xlfn.BINOM.INV(1,(1-Satokasvi!$H$15),Y129)</f>
        <v>3416.9492796085478</v>
      </c>
      <c r="AZ129" s="5">
        <f ca="1">_xlfn.NORM.INV(Z129,Satokasvi!$H$8,Satokasvi!$I$8)*_xlfn.BINOM.INV(1,(1-Satokasvi!$H$15),Z129)</f>
        <v>3374.4908470433256</v>
      </c>
      <c r="BB129" s="5">
        <f ca="1">IF(C$11="x",0,_xlfn.NORM.INV(B129,Satokasvi!$H$8,Satokasvi!$I$8)*IF(C$8="x",(1+Toimenpiteet!$C$7),1)*IF(C$9="x",(1+Toimenpiteet!$C$34),1)*(1+C$30)*_xlfn.BINOM.INV(1,(1-(Satokasvi!$H$15*(1+C$41))),B129))</f>
        <v>2575.9093078477299</v>
      </c>
      <c r="BC129" s="5">
        <f ca="1">IF(D$11="x",0,_xlfn.NORM.INV(C129,Satokasvi!$H$8,Satokasvi!$I$8)*IF(D$8="x",(1+Toimenpiteet!$C$7),1)*IF(D$9="x",(1+Toimenpiteet!$C$34),1)*(1+D$30)*_xlfn.BINOM.INV(1,(1-(Satokasvi!$H$15*(1+D$41))),C129))</f>
        <v>2341.411218907388</v>
      </c>
      <c r="BD129" s="5">
        <f ca="1">IF(E$11="x",0,_xlfn.NORM.INV(D129,Satokasvi!$H$8,Satokasvi!$I$8)*IF(E$8="x",(1+Toimenpiteet!$C$7),1)*IF(E$9="x",(1+Toimenpiteet!$C$34),1)*(1+E$30)*_xlfn.BINOM.INV(1,(1-(Satokasvi!$H$15*(1+E$41))),D129))</f>
        <v>2524.7257696365095</v>
      </c>
      <c r="BE129" s="5">
        <f ca="1">IF(F$11="x",0,_xlfn.NORM.INV(E129,Satokasvi!$H$8,Satokasvi!$I$8)*IF(F$8="x",(1+Toimenpiteet!$C$7),1)*IF(F$9="x",(1+Toimenpiteet!$C$34),1)*(1+F$30)*_xlfn.BINOM.INV(1,(1-(Satokasvi!$H$15*(1+F$41))),E129))</f>
        <v>2404.151107987278</v>
      </c>
      <c r="BF129" s="5">
        <f ca="1">IF(G$11="x",0,_xlfn.NORM.INV(F129,Satokasvi!$H$8,Satokasvi!$I$8)*IF(G$8="x",(1+Toimenpiteet!$C$7),1)*IF(G$9="x",(1+Toimenpiteet!$C$34),1)*(1+G$30)*_xlfn.BINOM.INV(1,(1-(Satokasvi!$H$15*(1+G$41))),F129))</f>
        <v>2494.2834464983775</v>
      </c>
      <c r="BG129" s="5">
        <f ca="1">IF(H$11="x",0,_xlfn.NORM.INV(G129,Satokasvi!$H$8,Satokasvi!$I$8)*IF(H$8="x",(1+Toimenpiteet!$C$7),1)*IF(H$9="x",(1+Toimenpiteet!$C$34),1)*(1+H$30)*_xlfn.BINOM.INV(1,(1-(Satokasvi!$H$15*(1+H$41))),G129))</f>
        <v>2484.6773914744049</v>
      </c>
      <c r="BH129" s="5">
        <f ca="1">IF(I$11="x",0,_xlfn.NORM.INV(H129,Satokasvi!$H$8,Satokasvi!$I$8)*IF(I$8="x",(1+Toimenpiteet!$C$7),1)*IF(I$9="x",(1+Toimenpiteet!$C$34),1)*(1+I$30)*_xlfn.BINOM.INV(1,(1-(Satokasvi!$H$15*(1+I$41))),H129))</f>
        <v>2608.5377739341116</v>
      </c>
      <c r="BI129" s="5">
        <f ca="1">IF(J$11="x",0,_xlfn.NORM.INV(I129,Satokasvi!$H$8,Satokasvi!$I$8)*IF(J$8="x",(1+Toimenpiteet!$C$7),1)*IF(J$9="x",(1+Toimenpiteet!$C$34),1)*(1+J$30)*_xlfn.BINOM.INV(1,(1-(Satokasvi!$H$15*(1+J$41))),I129))</f>
        <v>2655.5988119280692</v>
      </c>
      <c r="BJ129" s="5">
        <f ca="1">IF(K$11="x",0,_xlfn.NORM.INV(J129,Satokasvi!$H$8,Satokasvi!$I$8)*IF(K$8="x",(1+Toimenpiteet!$C$7),1)*IF(K$9="x",(1+Toimenpiteet!$C$34),1)*(1+K$30)*_xlfn.BINOM.INV(1,(1-(Satokasvi!$H$15*(1+K$41))),J129))</f>
        <v>2877.0187847858151</v>
      </c>
      <c r="BK129" s="5">
        <f ca="1">IF(L$11="x",0,_xlfn.NORM.INV(K129,Satokasvi!$H$8,Satokasvi!$I$8)*IF(L$8="x",(1+Toimenpiteet!$C$7),1)*IF(L$9="x",(1+Toimenpiteet!$C$34),1)*(1+L$30)*_xlfn.BINOM.INV(1,(1-(Satokasvi!$H$15*(1+L$41))),K129))</f>
        <v>2409.7782368872968</v>
      </c>
      <c r="BL129" s="5">
        <f ca="1">IF(M$11="x",0,_xlfn.NORM.INV(L129,Satokasvi!$H$8,Satokasvi!$I$8)*IF(M$8="x",(1+Toimenpiteet!$C$7),1)*IF(M$9="x",(1+Toimenpiteet!$C$34),1)*(1+M$30)*_xlfn.BINOM.INV(1,(1-(Satokasvi!$H$15*(1+M$41))),L129))</f>
        <v>0</v>
      </c>
      <c r="BM129" s="5">
        <f ca="1">IF(N$11="x",0,_xlfn.NORM.INV(M129,Satokasvi!$H$8,Satokasvi!$I$8)*IF(N$8="x",(1+Toimenpiteet!$C$7),1)*IF(N$9="x",(1+Toimenpiteet!$C$34),1)*(1+N$30)*_xlfn.BINOM.INV(1,(1-(Satokasvi!$H$15*(1+N$41))),M129))</f>
        <v>2836.0360250523718</v>
      </c>
      <c r="BN129" s="5">
        <f ca="1">IF(O$11="x",0,_xlfn.NORM.INV(N129,Satokasvi!$H$8,Satokasvi!$I$8)*IF(O$8="x",(1+Toimenpiteet!$C$7),1)*IF(O$9="x",(1+Toimenpiteet!$C$34),1)*(1+O$30)*_xlfn.BINOM.INV(1,(1-(Satokasvi!$H$15*(1+O$41))),N129))</f>
        <v>2447.6669710274323</v>
      </c>
      <c r="BO129" s="5">
        <f ca="1">IF(P$11="x",0,_xlfn.NORM.INV(O129,Satokasvi!$H$8,Satokasvi!$I$8)*IF(P$8="x",(1+Toimenpiteet!$C$7),1)*IF(P$9="x",(1+Toimenpiteet!$C$34),1)*(1+P$30)*_xlfn.BINOM.INV(1,(1-(Satokasvi!$H$15*(1+P$41))),O129))</f>
        <v>2508.5070899296284</v>
      </c>
      <c r="BP129" s="5">
        <f ca="1">IF(Q$11="x",0,_xlfn.NORM.INV(P129,Satokasvi!$H$8,Satokasvi!$I$8)*IF(Q$8="x",(1+Toimenpiteet!$C$7),1)*IF(Q$9="x",(1+Toimenpiteet!$C$34),1)*(1+Q$30)*_xlfn.BINOM.INV(1,(1-(Satokasvi!$H$15*(1+Q$41))),P129))</f>
        <v>2837.3128685232932</v>
      </c>
      <c r="BQ129" s="5">
        <f ca="1">IF(R$11="x",0,_xlfn.NORM.INV(Q129,Satokasvi!$H$8,Satokasvi!$I$8)*IF(R$8="x",(1+Toimenpiteet!$C$7),1)*IF(R$9="x",(1+Toimenpiteet!$C$34),1)*(1+R$30)*_xlfn.BINOM.INV(1,(1-(Satokasvi!$H$15*(1+R$41))),Q129))</f>
        <v>2723.4442887772907</v>
      </c>
      <c r="BR129" s="5">
        <f ca="1">IF(S$11="x",0,_xlfn.NORM.INV(R129,Satokasvi!$H$8,Satokasvi!$I$8)*IF(S$8="x",(1+Toimenpiteet!$C$7),1)*IF(S$9="x",(1+Toimenpiteet!$C$34),1)*(1+S$30)*_xlfn.BINOM.INV(1,(1-(Satokasvi!$H$15*(1+S$41))),R129))</f>
        <v>2453.2242201957665</v>
      </c>
      <c r="BS129" s="5">
        <f ca="1">IF(T$11="x",0,_xlfn.NORM.INV(S129,Satokasvi!$H$8,Satokasvi!$I$8)*IF(T$8="x",(1+Toimenpiteet!$C$7),1)*IF(T$9="x",(1+Toimenpiteet!$C$34),1)*(1+T$30)*_xlfn.BINOM.INV(1,(1-(Satokasvi!$H$15*(1+T$41))),S129))</f>
        <v>2683.0434602717364</v>
      </c>
      <c r="BT129" s="5">
        <f ca="1">IF(U$11="x",0,_xlfn.NORM.INV(T129,Satokasvi!$H$8,Satokasvi!$I$8)*IF(U$8="x",(1+Toimenpiteet!$C$7),1)*IF(U$9="x",(1+Toimenpiteet!$C$34),1)*(1+U$30)*_xlfn.BINOM.INV(1,(1-(Satokasvi!$H$15*(1+U$41))),T129))</f>
        <v>2601.2935835477301</v>
      </c>
      <c r="BU129" s="5">
        <f ca="1">IF(V$11="x",0,_xlfn.NORM.INV(U129,Satokasvi!$H$8,Satokasvi!$I$8)*IF(V$8="x",(1+Toimenpiteet!$C$7),1)*IF(V$9="x",(1+Toimenpiteet!$C$34),1)*(1+V$30)*_xlfn.BINOM.INV(1,(1-(Satokasvi!$H$15*(1+V$41))),U129))</f>
        <v>2371.5485199930313</v>
      </c>
      <c r="BV129" s="5">
        <f ca="1">IF(W$11="x",0,_xlfn.NORM.INV(V129,Satokasvi!$H$8,Satokasvi!$I$8)*IF(W$8="x",(1+Toimenpiteet!$C$7),1)*IF(W$9="x",(1+Toimenpiteet!$C$34),1)*(1+W$30)*_xlfn.BINOM.INV(1,(1-(Satokasvi!$H$15*(1+W$41))),V129))</f>
        <v>0</v>
      </c>
      <c r="BW129" s="5">
        <f ca="1">IF(X$11="x",0,_xlfn.NORM.INV(W129,Satokasvi!$H$8,Satokasvi!$I$8)*IF(X$8="x",(1+Toimenpiteet!$C$7),1)*IF(X$9="x",(1+Toimenpiteet!$C$34),1)*(1+X$30)*_xlfn.BINOM.INV(1,(1-(Satokasvi!$H$15*(1+X$41))),W129))</f>
        <v>2786.8900629072659</v>
      </c>
      <c r="BX129" s="5">
        <f ca="1">IF(Y$11="x",0,_xlfn.NORM.INV(X129,Satokasvi!$H$8,Satokasvi!$I$8)*IF(Y$8="x",(1+Toimenpiteet!$C$7),1)*IF(Y$9="x",(1+Toimenpiteet!$C$34),1)*(1+Y$30)*_xlfn.BINOM.INV(1,(1-(Satokasvi!$H$15*(1+Y$41))),X129))</f>
        <v>2683.2719508902755</v>
      </c>
      <c r="BY129" s="5">
        <f ca="1">IF(Z$11="x",0,_xlfn.NORM.INV(Y129,Satokasvi!$H$8,Satokasvi!$I$8)*IF(Z$8="x",(1+Toimenpiteet!$C$7),1)*IF(Z$9="x",(1+Toimenpiteet!$C$34),1)*(1+Z$30)*_xlfn.BINOM.INV(1,(1-(Satokasvi!$H$15*(1+Z$41))),Y129))</f>
        <v>2546.3106031642897</v>
      </c>
      <c r="BZ129" s="5">
        <f ca="1">IF(AA$11="x",0,_xlfn.NORM.INV(Z129,Satokasvi!$H$8,Satokasvi!$I$8)*IF(AA$8="x",(1+Toimenpiteet!$C$7),1)*IF(AA$9="x",(1+Toimenpiteet!$C$34),1)*(1+AA$30)*_xlfn.BINOM.INV(1,(1-(Satokasvi!$H$15*(1+AA$41))),Z129))</f>
        <v>2514.6705792166863</v>
      </c>
      <c r="CB129" s="27">
        <f ca="1">_xlfn.NORM.INV(RAND(),Satokasvi!$H$13,Satokasvi!$I$13)</f>
        <v>246.27784176047598</v>
      </c>
      <c r="CC129" s="27">
        <f ca="1">_xlfn.NORM.INV(RAND(),Satokasvi!$H$13,Satokasvi!$I$13)</f>
        <v>208.83335356295746</v>
      </c>
      <c r="CD129" s="27">
        <f ca="1">_xlfn.NORM.INV(RAND(),Satokasvi!$H$13,Satokasvi!$I$13)</f>
        <v>211.85684341114057</v>
      </c>
      <c r="CE129" s="27">
        <f ca="1">_xlfn.NORM.INV(RAND(),Satokasvi!$H$13,Satokasvi!$I$13)</f>
        <v>214.92415728266329</v>
      </c>
      <c r="CF129" s="27">
        <f ca="1">_xlfn.NORM.INV(RAND(),Satokasvi!$H$13,Satokasvi!$I$13)</f>
        <v>134.44257945997728</v>
      </c>
      <c r="CG129" s="27">
        <f ca="1">_xlfn.NORM.INV(RAND(),Satokasvi!$H$13,Satokasvi!$I$13)</f>
        <v>287.20471736742905</v>
      </c>
      <c r="CH129" s="27">
        <f ca="1">_xlfn.NORM.INV(RAND(),Satokasvi!$H$13,Satokasvi!$I$13)</f>
        <v>219.43448286185807</v>
      </c>
      <c r="CI129" s="27">
        <f ca="1">_xlfn.NORM.INV(RAND(),Satokasvi!$H$13,Satokasvi!$I$13)</f>
        <v>184.93930034964964</v>
      </c>
      <c r="CJ129" s="27">
        <f ca="1">_xlfn.NORM.INV(RAND(),Satokasvi!$H$13,Satokasvi!$I$13)</f>
        <v>208.13707361735291</v>
      </c>
      <c r="CK129" s="27">
        <f ca="1">_xlfn.NORM.INV(RAND(),Satokasvi!$H$13,Satokasvi!$I$13)</f>
        <v>206.55634706515409</v>
      </c>
      <c r="CL129" s="27">
        <f ca="1">_xlfn.NORM.INV(RAND(),Satokasvi!$H$13,Satokasvi!$I$13)</f>
        <v>293.07488690526839</v>
      </c>
      <c r="CM129" s="27">
        <f ca="1">_xlfn.NORM.INV(RAND(),Satokasvi!$H$13,Satokasvi!$I$13)</f>
        <v>242.56260979323184</v>
      </c>
      <c r="CN129" s="27">
        <f ca="1">_xlfn.NORM.INV(RAND(),Satokasvi!$H$13,Satokasvi!$I$13)</f>
        <v>149.56731922359182</v>
      </c>
      <c r="CO129" s="27">
        <f ca="1">_xlfn.NORM.INV(RAND(),Satokasvi!$H$13,Satokasvi!$I$13)</f>
        <v>102.17304000676577</v>
      </c>
      <c r="CP129" s="27">
        <f ca="1">_xlfn.NORM.INV(RAND(),Satokasvi!$H$13,Satokasvi!$I$13)</f>
        <v>192.51516004492953</v>
      </c>
      <c r="CQ129" s="27">
        <f ca="1">_xlfn.NORM.INV(RAND(),Satokasvi!$H$13,Satokasvi!$I$13)</f>
        <v>207.38366740915606</v>
      </c>
      <c r="CR129" s="27">
        <f ca="1">_xlfn.NORM.INV(RAND(),Satokasvi!$H$13,Satokasvi!$I$13)</f>
        <v>261.24641918406451</v>
      </c>
      <c r="CS129" s="27">
        <f ca="1">_xlfn.NORM.INV(RAND(),Satokasvi!$H$13,Satokasvi!$I$13)</f>
        <v>202.44925164792443</v>
      </c>
      <c r="CT129" s="27">
        <f ca="1">_xlfn.NORM.INV(RAND(),Satokasvi!$H$13,Satokasvi!$I$13)</f>
        <v>193.83915869224998</v>
      </c>
      <c r="CU129" s="27">
        <f ca="1">_xlfn.NORM.INV(RAND(),Satokasvi!$H$13,Satokasvi!$I$13)</f>
        <v>138.65264520071776</v>
      </c>
      <c r="CV129" s="27">
        <f ca="1">_xlfn.NORM.INV(RAND(),Satokasvi!$H$13,Satokasvi!$I$13)</f>
        <v>233.80651788312628</v>
      </c>
      <c r="CW129" s="27">
        <f ca="1">_xlfn.NORM.INV(RAND(),Satokasvi!$H$13,Satokasvi!$I$13)</f>
        <v>131.2259849690756</v>
      </c>
      <c r="CX129" s="27">
        <f ca="1">_xlfn.NORM.INV(RAND(),Satokasvi!$H$13,Satokasvi!$I$13)</f>
        <v>187.52796580873817</v>
      </c>
      <c r="CY129" s="27">
        <f ca="1">_xlfn.NORM.INV(RAND(),Satokasvi!$H$13,Satokasvi!$I$13)</f>
        <v>246.9888366416825</v>
      </c>
      <c r="CZ129" s="27">
        <f ca="1">_xlfn.NORM.INV(RAND(),Satokasvi!$H$13,Satokasvi!$I$13)</f>
        <v>235.40445265291328</v>
      </c>
      <c r="DB129" s="29">
        <f ca="1">(AB129*(CB129/1000)+(Satokasvi!$E$28-Satokasvi!$E$7))/(1+$C$13)^DB$61</f>
        <v>499.00152131875745</v>
      </c>
      <c r="DC129" s="29">
        <f ca="1">(AC129*(CC129/1000)+(Satokasvi!$E$28-Satokasvi!$E$7))/(1+$C$13)^DC$61</f>
        <v>291.01832329906841</v>
      </c>
      <c r="DD129" s="29">
        <f ca="1">(AD129*(CD129/1000)+(Satokasvi!$E$28-Satokasvi!$E$7))/(1+$C$13)^DD$61</f>
        <v>335.4997959597523</v>
      </c>
      <c r="DE129" s="29">
        <f ca="1">(AE129*(CE129/1000)+(Satokasvi!$E$28-Satokasvi!$E$7))/(1+$C$13)^DE$61</f>
        <v>299.51433146542519</v>
      </c>
      <c r="DF129" s="29">
        <f ca="1">(AF129*(CF129/1000)+(Satokasvi!$E$28-Satokasvi!$E$7))/(1+$C$13)^DF$61</f>
        <v>76.769751470786389</v>
      </c>
      <c r="DG129" s="29">
        <f ca="1">(AG129*(CG129/1000)+(Satokasvi!$E$28-Satokasvi!$E$7))/(1+$C$13)^DG$61</f>
        <v>499.65159023214676</v>
      </c>
      <c r="DH129" s="29">
        <f ca="1">(AH129*(CH129/1000)+(Satokasvi!$E$28-Satokasvi!$E$7))/(1+$C$13)^DH$61</f>
        <v>331.02593988272827</v>
      </c>
      <c r="DI129" s="29">
        <f ca="1">(AI129*(CI129/1000)+(Satokasvi!$E$28-Satokasvi!$E$7))/(1+$C$13)^DI$61</f>
        <v>235.2839797967753</v>
      </c>
      <c r="DJ129" s="29">
        <f ca="1">(AJ129*(CJ129/1000)+(Satokasvi!$E$28-Satokasvi!$E$7))/(1+$C$13)^DJ$61</f>
        <v>339.18678635464238</v>
      </c>
      <c r="DK129" s="29">
        <f ca="1">(AK129*(CK129/1000)+(Satokasvi!$E$28-Satokasvi!$E$7))/(1+$C$13)^DK$61</f>
        <v>228.3982790300995</v>
      </c>
      <c r="DL129" s="29">
        <f ca="1">(AL129*(CL129/1000)+(Satokasvi!$E$28-Satokasvi!$E$7))/(1+$C$13)^DL$61</f>
        <v>-260.79408085215317</v>
      </c>
      <c r="DM129" s="29">
        <f ca="1">(AM129*(CM129/1000)+(Satokasvi!$E$28-Satokasvi!$E$7))/(1+$C$13)^DM$61</f>
        <v>394.26650612394661</v>
      </c>
      <c r="DN129" s="29">
        <f ca="1">(AN129*(CN129/1000)+(Satokasvi!$E$28-Satokasvi!$E$7))/(1+$C$13)^DN$61</f>
        <v>88.70440885396971</v>
      </c>
      <c r="DO129" s="29">
        <f ca="1">(AO129*(CO129/1000)+(Satokasvi!$E$28-Satokasvi!$E$7))/(1+$C$13)^DO$61</f>
        <v>-11.280703816463763</v>
      </c>
      <c r="DP129" s="29">
        <f ca="1">(AP129*(CP129/1000)+(Satokasvi!$E$28-Satokasvi!$E$7))/(1+$C$13)^DP$61</f>
        <v>238.76759789218988</v>
      </c>
      <c r="DQ129" s="29">
        <f ca="1">(AQ129*(CQ129/1000)+(Satokasvi!$E$28-Satokasvi!$E$7))/(1+$C$13)^DQ$61</f>
        <v>247.34397669586889</v>
      </c>
      <c r="DR129" s="29">
        <f ca="1">(AR129*(CR129/1000)+(Satokasvi!$E$28-Satokasvi!$E$7))/(1+$C$13)^DR$61</f>
        <v>301.92272660452494</v>
      </c>
      <c r="DS129" s="29">
        <f ca="1">(AS129*(CS129/1000)+(Satokasvi!$E$28-Satokasvi!$E$7))/(1+$C$13)^DS$61</f>
        <v>216.10551926770296</v>
      </c>
      <c r="DT129" s="29">
        <f ca="1">(AT129*(CT129/1000)+(Satokasvi!$E$28-Satokasvi!$E$7))/(1+$C$13)^DT$61</f>
        <v>180.00541190946723</v>
      </c>
      <c r="DU129" s="29">
        <f ca="1">(AU129*(CU129/1000)+(Satokasvi!$E$28-Satokasvi!$E$7))/(1+$C$13)^DU$61</f>
        <v>44.433947063182842</v>
      </c>
      <c r="DV129" s="29">
        <f ca="1">(AV129*(CV129/1000)+(Satokasvi!$E$28-Satokasvi!$E$7))/(1+$C$13)^DV$61</f>
        <v>-194.05528860317179</v>
      </c>
      <c r="DW129" s="29">
        <f ca="1">(AW129*(CW129/1000)+(Satokasvi!$E$28-Satokasvi!$E$7))/(1+$C$13)^DW$61</f>
        <v>67.719399304789562</v>
      </c>
      <c r="DX129" s="29">
        <f ca="1">(AX129*(CX129/1000)+(Satokasvi!$E$28-Satokasvi!$E$7))/(1+$C$13)^DX$61</f>
        <v>159.22259925561792</v>
      </c>
      <c r="DY129" s="29">
        <f ca="1">(AY129*(CY129/1000)+(Satokasvi!$E$28-Satokasvi!$E$7))/(1+$C$13)^DY$61</f>
        <v>237.57857517359838</v>
      </c>
      <c r="DZ129" s="29">
        <f ca="1">(AZ129*(CZ129/1000)+(Satokasvi!$E$28-Satokasvi!$E$7))/(1+$C$13)^DZ$61</f>
        <v>206.98000714052355</v>
      </c>
      <c r="EB129" s="29">
        <f ca="1">IF(C$11="x",Toimenpiteet!$E$115,BB129*(CB129/1000)+(Satokasvi!$E$28-Satokasvi!$E$7)+IF(C$8="x",Toimenpiteet!$E$29,0)+IF(C$9="x",Toimenpiteet!$E$60,0)+IF(C$10="x",Toimenpiteet!$E$88,0))/(1+$C$13)^EB$61</f>
        <v>394.64988825967038</v>
      </c>
      <c r="EC129" s="29">
        <f ca="1">IF(D$11="x",Toimenpiteet!$E$115,BC129*(CC129/1000)+(Satokasvi!$E$28-Satokasvi!$E$7)+IF(D$8="x",Toimenpiteet!$E$29,0)+IF(D$9="x",Toimenpiteet!$E$60,0)+IF(D$10="x",Toimenpiteet!$E$88,0))/(1+$C$13)^EC$61</f>
        <v>246.0785718864754</v>
      </c>
      <c r="ED129" s="29">
        <f ca="1">IF(E$11="x",Toimenpiteet!$E$115,BD129*(CD129/1000)+(Satokasvi!$E$28-Satokasvi!$E$7)+IF(E$8="x",Toimenpiteet!$E$29,0)+IF(E$9="x",Toimenpiteet!$E$60,0)+IF(E$10="x",Toimenpiteet!$E$88,0))/(1+$C$13)^ED$61</f>
        <v>280.93058196050197</v>
      </c>
      <c r="EE129" s="29">
        <f ca="1">IF(F$11="x",Toimenpiteet!$E$115,BE129*(CE129/1000)+(Satokasvi!$E$28-Satokasvi!$E$7)+IF(F$8="x",Toimenpiteet!$E$29,0)+IF(F$9="x",Toimenpiteet!$E$60,0)+IF(F$10="x",Toimenpiteet!$E$88,0))/(1+$C$13)^EE$61</f>
        <v>256.60407834954839</v>
      </c>
      <c r="EF129" s="29">
        <f ca="1">IF(G$11="x",Toimenpiteet!$E$115,BF129*(CF129/1000)+(Satokasvi!$E$28-Satokasvi!$E$7)+IF(G$8="x",Toimenpiteet!$E$29,0)+IF(G$9="x",Toimenpiteet!$E$60,0)+IF(G$10="x",Toimenpiteet!$E$88,0))/(1+$C$13)^EF$61</f>
        <v>92.676876705310548</v>
      </c>
      <c r="EG129" s="29">
        <f ca="1">IF(H$11="x",Toimenpiteet!$E$115,BG129*(CG129/1000)+(Satokasvi!$E$28-Satokasvi!$E$7)+IF(H$8="x",Toimenpiteet!$E$29,0)+IF(H$9="x",Toimenpiteet!$E$60,0)+IF(H$10="x",Toimenpiteet!$E$88,0))/(1+$C$13)^EG$61</f>
        <v>406.77537271990906</v>
      </c>
      <c r="EH129" s="29">
        <f ca="1">IF(I$11="x",Toimenpiteet!$E$115,BH129*(CH129/1000)+(Satokasvi!$E$28-Satokasvi!$E$7)+IF(I$8="x",Toimenpiteet!$E$29,0)+IF(I$9="x",Toimenpiteet!$E$60,0)+IF(I$10="x",Toimenpiteet!$E$88,0))/(1+$C$13)^EH$61</f>
        <v>280.11257669081601</v>
      </c>
      <c r="EI129" s="29">
        <f ca="1">IF(J$11="x",Toimenpiteet!$E$115,BI129*(CI129/1000)+(Satokasvi!$E$28-Satokasvi!$E$7)+IF(J$8="x",Toimenpiteet!$E$29,0)+IF(J$9="x",Toimenpiteet!$E$60,0)+IF(J$10="x",Toimenpiteet!$E$88,0))/(1+$C$13)^EI$61</f>
        <v>207.79191911368997</v>
      </c>
      <c r="EJ129" s="29">
        <f ca="1">IF(K$11="x",Toimenpiteet!$E$115,BJ129*(CJ129/1000)+(Satokasvi!$E$28-Satokasvi!$E$7)+IF(K$8="x",Toimenpiteet!$E$29,0)+IF(K$9="x",Toimenpiteet!$E$60,0)+IF(K$10="x",Toimenpiteet!$E$88,0))/(1+$C$13)^EJ$61</f>
        <v>284.27490325859878</v>
      </c>
      <c r="EK129" s="29">
        <f ca="1">IF(L$11="x",Toimenpiteet!$E$115,BK129*(CK129/1000)+(Satokasvi!$E$28-Satokasvi!$E$7)+IF(L$8="x",Toimenpiteet!$E$29,0)+IF(L$9="x",Toimenpiteet!$E$60,0)+IF(L$10="x",Toimenpiteet!$E$88,0))/(1+$C$13)^EK$61</f>
        <v>200.79745585082179</v>
      </c>
      <c r="EL129" s="29">
        <f ca="1">IF(M$11="x",Toimenpiteet!$E$115,BL129*(CL129/1000)+(Satokasvi!$E$28-Satokasvi!$E$7)+IF(M$8="x",Toimenpiteet!$E$29,0)+IF(M$9="x",Toimenpiteet!$E$60,0)+IF(M$10="x",Toimenpiteet!$E$88,0))/(1+$C$13)^EL$61</f>
        <v>-164.63980893685792</v>
      </c>
      <c r="EM129" s="29">
        <f ca="1">IF(N$11="x",Toimenpiteet!$E$115,BM129*(CM129/1000)+(Satokasvi!$E$28-Satokasvi!$E$7)+IF(N$8="x",Toimenpiteet!$E$29,0)+IF(N$9="x",Toimenpiteet!$E$60,0)+IF(N$10="x",Toimenpiteet!$E$88,0))/(1+$C$13)^EM$61</f>
        <v>322.6461771734356</v>
      </c>
      <c r="EN129" s="29">
        <f ca="1">IF(O$11="x",Toimenpiteet!$E$115,BN129*(CN129/1000)+(Satokasvi!$E$28-Satokasvi!$E$7)+IF(O$8="x",Toimenpiteet!$E$29,0)+IF(O$9="x",Toimenpiteet!$E$60,0)+IF(O$10="x",Toimenpiteet!$E$88,0))/(1+$C$13)^EN$61</f>
        <v>94.101337914745741</v>
      </c>
      <c r="EO129" s="29">
        <f ca="1">IF(P$11="x",Toimenpiteet!$E$115,BO129*(CO129/1000)+(Satokasvi!$E$28-Satokasvi!$E$7)+IF(P$8="x",Toimenpiteet!$E$29,0)+IF(P$9="x",Toimenpiteet!$E$60,0)+IF(P$10="x",Toimenpiteet!$E$88,0))/(1+$C$13)^EO$61</f>
        <v>18.776932561376526</v>
      </c>
      <c r="EP129" s="29">
        <f ca="1">IF(Q$11="x",Toimenpiteet!$E$115,BP129*(CP129/1000)+(Satokasvi!$E$28-Satokasvi!$E$7)+IF(Q$8="x",Toimenpiteet!$E$29,0)+IF(Q$9="x",Toimenpiteet!$E$60,0)+IF(Q$10="x",Toimenpiteet!$E$88,0))/(1+$C$13)^EP$61</f>
        <v>204.32118001276027</v>
      </c>
      <c r="EQ129" s="29">
        <f ca="1">IF(R$11="x",Toimenpiteet!$E$115,BQ129*(CQ129/1000)+(Satokasvi!$E$28-Satokasvi!$E$7)+IF(R$8="x",Toimenpiteet!$E$29,0)+IF(R$9="x",Toimenpiteet!$E$60,0)+IF(R$10="x",Toimenpiteet!$E$88,0))/(1+$C$13)^EQ$61</f>
        <v>209.94361110706274</v>
      </c>
      <c r="ER129" s="29">
        <f ca="1">IF(S$11="x",Toimenpiteet!$E$115,BR129*(CR129/1000)+(Satokasvi!$E$28-Satokasvi!$E$7)+IF(S$8="x",Toimenpiteet!$E$29,0)+IF(S$9="x",Toimenpiteet!$E$60,0)+IF(S$10="x",Toimenpiteet!$E$88,0))/(1+$C$13)^ER$61</f>
        <v>249.86939807278063</v>
      </c>
      <c r="ES129" s="29">
        <f ca="1">IF(T$11="x",Toimenpiteet!$E$115,BS129*(CS129/1000)+(Satokasvi!$E$28-Satokasvi!$E$7)+IF(T$8="x",Toimenpiteet!$E$29,0)+IF(T$9="x",Toimenpiteet!$E$60,0)+IF(T$10="x",Toimenpiteet!$E$88,0))/(1+$C$13)^ES$61</f>
        <v>185.19385451857255</v>
      </c>
      <c r="ET129" s="29">
        <f ca="1">IF(U$11="x",Toimenpiteet!$E$115,BT129*(CT129/1000)+(Satokasvi!$E$28-Satokasvi!$E$7)+IF(U$8="x",Toimenpiteet!$E$29,0)+IF(U$9="x",Toimenpiteet!$E$60,0)+IF(U$10="x",Toimenpiteet!$E$88,0))/(1+$C$13)^ET$61</f>
        <v>157.5885975765662</v>
      </c>
      <c r="EU129" s="29">
        <f ca="1">IF(V$11="x",Toimenpiteet!$E$115,BU129*(CU129/1000)+(Satokasvi!$E$28-Satokasvi!$E$7)+IF(V$8="x",Toimenpiteet!$E$29,0)+IF(V$9="x",Toimenpiteet!$E$60,0)+IF(V$10="x",Toimenpiteet!$E$88,0))/(1+$C$13)^EU$61</f>
        <v>55.877774071514217</v>
      </c>
      <c r="EV129" s="29">
        <f ca="1">IF(W$11="x",Toimenpiteet!$E$115,BV129*(CV129/1000)+(Satokasvi!$E$28-Satokasvi!$E$7)+IF(W$8="x",Toimenpiteet!$E$29,0)+IF(W$9="x",Toimenpiteet!$E$60,0)+IF(W$10="x",Toimenpiteet!$E$88,0))/(1+$C$13)^EV$61</f>
        <v>-122.50747997967548</v>
      </c>
      <c r="EW129" s="29">
        <f ca="1">IF(X$11="x",Toimenpiteet!$E$115,BW129*(CW129/1000)+(Satokasvi!$E$28-Satokasvi!$E$7)+IF(X$8="x",Toimenpiteet!$E$29,0)+IF(X$9="x",Toimenpiteet!$E$60,0)+IF(X$10="x",Toimenpiteet!$E$88,0))/(1+$C$13)^EW$61</f>
        <v>71.923254699218631</v>
      </c>
      <c r="EX129" s="29">
        <f ca="1">IF(Y$11="x",Toimenpiteet!$E$115,BX129*(CX129/1000)+(Satokasvi!$E$28-Satokasvi!$E$7)+IF(Y$8="x",Toimenpiteet!$E$29,0)+IF(Y$9="x",Toimenpiteet!$E$60,0)+IF(Y$10="x",Toimenpiteet!$E$88,0))/(1+$C$13)^EX$61</f>
        <v>139.48642692381992</v>
      </c>
      <c r="EY129" s="29">
        <f ca="1">IF(Z$11="x",Toimenpiteet!$E$115,BY129*(CY129/1000)+(Satokasvi!$E$28-Satokasvi!$E$7)+IF(Z$8="x",Toimenpiteet!$E$29,0)+IF(Z$9="x",Toimenpiteet!$E$60,0)+IF(Z$10="x",Toimenpiteet!$E$88,0))/(1+$C$13)^EY$61</f>
        <v>197.27049204318442</v>
      </c>
      <c r="EZ129" s="29">
        <f ca="1">IF(AA$11="x",Toimenpiteet!$E$115,BZ129*(CZ129/1000)+(Satokasvi!$E$28-Satokasvi!$E$7)+IF(AA$8="x",Toimenpiteet!$E$29,0)+IF(AA$9="x",Toimenpiteet!$E$60,0)+IF(AA$10="x",Toimenpiteet!$E$88,0))/(1+$C$13)^EZ$61</f>
        <v>173.87930503356367</v>
      </c>
      <c r="FA129" s="29"/>
      <c r="FB129" s="29">
        <f t="shared" ca="1" si="117"/>
        <v>499.00152131875745</v>
      </c>
      <c r="FC129" s="29">
        <f t="shared" ca="1" si="118"/>
        <v>790.01984461782581</v>
      </c>
      <c r="FD129" s="29">
        <f t="shared" ca="1" si="119"/>
        <v>1125.5196405775782</v>
      </c>
      <c r="FE129" s="29">
        <f t="shared" ca="1" si="120"/>
        <v>1425.0339720430034</v>
      </c>
      <c r="FF129" s="29">
        <f t="shared" ca="1" si="121"/>
        <v>1501.8037235137897</v>
      </c>
      <c r="FG129" s="29">
        <f t="shared" ca="1" si="122"/>
        <v>2001.4553137459366</v>
      </c>
      <c r="FH129" s="29">
        <f t="shared" ca="1" si="123"/>
        <v>2332.4812536286649</v>
      </c>
      <c r="FI129" s="29">
        <f t="shared" ca="1" si="124"/>
        <v>2567.7652334254403</v>
      </c>
      <c r="FJ129" s="29">
        <f t="shared" ca="1" si="125"/>
        <v>2906.9520197800825</v>
      </c>
      <c r="FK129" s="29">
        <f t="shared" ca="1" si="126"/>
        <v>3135.3502988101818</v>
      </c>
      <c r="FL129" s="29">
        <f t="shared" ca="1" si="127"/>
        <v>2874.5562179580288</v>
      </c>
      <c r="FM129" s="29">
        <f t="shared" ca="1" si="128"/>
        <v>3268.8227240819756</v>
      </c>
      <c r="FN129" s="29">
        <f t="shared" ca="1" si="129"/>
        <v>3357.5271329359452</v>
      </c>
      <c r="FO129" s="29">
        <f t="shared" ca="1" si="130"/>
        <v>3346.2464291194815</v>
      </c>
      <c r="FP129" s="29">
        <f t="shared" ca="1" si="131"/>
        <v>3585.0140270116713</v>
      </c>
      <c r="FQ129" s="29">
        <f t="shared" ca="1" si="132"/>
        <v>3832.3580037075403</v>
      </c>
      <c r="FR129" s="29">
        <f t="shared" ca="1" si="133"/>
        <v>4134.2807303120653</v>
      </c>
      <c r="FS129" s="29">
        <f t="shared" ca="1" si="134"/>
        <v>4350.3862495797684</v>
      </c>
      <c r="FT129" s="29">
        <f t="shared" ca="1" si="135"/>
        <v>4530.391661489236</v>
      </c>
      <c r="FU129" s="29">
        <f t="shared" ca="1" si="136"/>
        <v>4574.825608552419</v>
      </c>
      <c r="FV129" s="29">
        <f t="shared" ca="1" si="137"/>
        <v>4380.7703199492471</v>
      </c>
      <c r="FW129" s="29">
        <f t="shared" ca="1" si="138"/>
        <v>4448.4897192540366</v>
      </c>
      <c r="FX129" s="29">
        <f t="shared" ca="1" si="139"/>
        <v>4607.7123185096543</v>
      </c>
      <c r="FY129" s="29">
        <f t="shared" ca="1" si="140"/>
        <v>4845.2908936832528</v>
      </c>
      <c r="FZ129" s="29">
        <f t="shared" ca="1" si="141"/>
        <v>5052.2709008237762</v>
      </c>
      <c r="GA129" s="29"/>
      <c r="GB129" s="29">
        <f t="shared" ca="1" si="142"/>
        <v>394.64988825967038</v>
      </c>
      <c r="GC129" s="29">
        <f t="shared" ca="1" si="143"/>
        <v>640.72846014614584</v>
      </c>
      <c r="GD129" s="29">
        <f t="shared" ca="1" si="93"/>
        <v>921.6590421066478</v>
      </c>
      <c r="GE129" s="29">
        <f t="shared" ca="1" si="94"/>
        <v>1178.2631204561962</v>
      </c>
      <c r="GF129" s="29">
        <f t="shared" ca="1" si="95"/>
        <v>1270.9399971615069</v>
      </c>
      <c r="GG129" s="29">
        <f t="shared" ca="1" si="96"/>
        <v>1677.7153698814159</v>
      </c>
      <c r="GH129" s="29">
        <f t="shared" ca="1" si="97"/>
        <v>1957.8279465722319</v>
      </c>
      <c r="GI129" s="29">
        <f t="shared" ca="1" si="98"/>
        <v>2165.6198656859219</v>
      </c>
      <c r="GJ129" s="29">
        <f t="shared" ca="1" si="99"/>
        <v>2449.8947689445208</v>
      </c>
      <c r="GK129" s="29">
        <f t="shared" ca="1" si="100"/>
        <v>2650.6922247953426</v>
      </c>
      <c r="GL129" s="29">
        <f t="shared" ca="1" si="101"/>
        <v>2486.0524158584844</v>
      </c>
      <c r="GM129" s="29">
        <f t="shared" ca="1" si="102"/>
        <v>2808.6985930319202</v>
      </c>
      <c r="GN129" s="29">
        <f t="shared" ca="1" si="103"/>
        <v>2902.7999309466659</v>
      </c>
      <c r="GO129" s="29">
        <f t="shared" ca="1" si="104"/>
        <v>2921.5768635080426</v>
      </c>
      <c r="GP129" s="29">
        <f t="shared" ca="1" si="105"/>
        <v>3125.8980435208027</v>
      </c>
      <c r="GQ129" s="29">
        <f t="shared" ca="1" si="106"/>
        <v>3335.8416546278654</v>
      </c>
      <c r="GR129" s="29">
        <f t="shared" ca="1" si="107"/>
        <v>3585.7110527006462</v>
      </c>
      <c r="GS129" s="29">
        <f t="shared" ca="1" si="108"/>
        <v>3770.9049072192188</v>
      </c>
      <c r="GT129" s="29">
        <f t="shared" ca="1" si="109"/>
        <v>3928.4935047957852</v>
      </c>
      <c r="GU129" s="29">
        <f t="shared" ca="1" si="110"/>
        <v>3984.3712788672992</v>
      </c>
      <c r="GV129" s="29">
        <f t="shared" ca="1" si="111"/>
        <v>3861.8637988876239</v>
      </c>
      <c r="GW129" s="29">
        <f t="shared" ca="1" si="112"/>
        <v>3933.7870535868424</v>
      </c>
      <c r="GX129" s="29">
        <f t="shared" ca="1" si="113"/>
        <v>4073.2734805106625</v>
      </c>
      <c r="GY129" s="29">
        <f t="shared" ca="1" si="114"/>
        <v>4270.5439725538472</v>
      </c>
      <c r="GZ129" s="29">
        <f t="shared" ca="1" si="115"/>
        <v>4444.4232775874107</v>
      </c>
      <c r="HA129" s="29"/>
      <c r="HB129" s="29">
        <f t="shared" ca="1" si="145"/>
        <v>3135.3502988101818</v>
      </c>
      <c r="HC129" s="29">
        <f t="shared" ca="1" si="144"/>
        <v>2650.6922247953426</v>
      </c>
      <c r="HD129" s="5"/>
      <c r="HE129" s="29">
        <f t="shared" si="91"/>
        <v>-5.555555555555558E-2</v>
      </c>
      <c r="HF129" s="29">
        <f>$HF$76</f>
        <v>0.10000000000000002</v>
      </c>
      <c r="HG129" s="14">
        <f>IF(C$11="x",0,Satokasvi!$H$6*(1+$HE129)*(1+_xlfn.XLOOKUP($HF129,$HF$67:$HF$76,HG$67:HG$76)))</f>
        <v>3338.6111111111113</v>
      </c>
      <c r="HH129" s="27">
        <f>IF(D$11="x",0,Satokasvi!$H$6*(1+$HE129)*(1+_xlfn.XLOOKUP($HF129,$HF$67:$HF$76,HH$67:HH$76)))</f>
        <v>3371.666666666667</v>
      </c>
      <c r="HI129" s="27">
        <f>IF(E$11="x",0,Satokasvi!$H$6*(1+$HE129)*(1+_xlfn.XLOOKUP($HF129,$HF$67:$HF$76,HI$67:HI$76)))</f>
        <v>3404.7222222222226</v>
      </c>
      <c r="HJ129" s="27">
        <f>IF(F$11="x",0,Satokasvi!$H$6*(1+$HE129)*(1+_xlfn.XLOOKUP($HF129,$HF$67:$HF$76,HJ$67:HJ$76)))</f>
        <v>3437.7777777777778</v>
      </c>
      <c r="HK129" s="27">
        <f>IF(G$11="x",0,Satokasvi!$H$6*(1+$HE129)*(1+_xlfn.XLOOKUP($HF129,$HF$67:$HF$76,HK$67:HK$76)))</f>
        <v>3470.8333333333335</v>
      </c>
      <c r="HL129" s="27">
        <f>IF(H$11="x",0,Satokasvi!$H$6*(1+$HE129)*(1+_xlfn.XLOOKUP($HF129,$HF$67:$HF$76,HL$67:HL$76)))</f>
        <v>3503.8888888888891</v>
      </c>
      <c r="HM129" s="27">
        <f>IF(I$11="x",0,Satokasvi!$H$6*(1+$HE129)*(1+_xlfn.XLOOKUP($HF129,$HF$67:$HF$76,HM$67:HM$76)))</f>
        <v>3536.9444444444448</v>
      </c>
      <c r="HN129" s="27">
        <f>IF(J$11="x",0,Satokasvi!$H$6*(1+$HE129)*(1+_xlfn.XLOOKUP($HF129,$HF$67:$HF$76,HN$67:HN$76)))</f>
        <v>3570.0000000000005</v>
      </c>
      <c r="HO129" s="27">
        <f>IF(K$11="x",0,Satokasvi!$H$6*(1+$HE129)*(1+_xlfn.XLOOKUP($HF129,$HF$67:$HF$76,HO$67:HO$76)))</f>
        <v>3603.0555555555561</v>
      </c>
      <c r="HP129" s="27">
        <f>IF(L$11="x",0,Satokasvi!$H$6*(1+$HE129)*(1+_xlfn.XLOOKUP($HF129,$HF$67:$HF$76,HP$67:HP$76)))</f>
        <v>3636.1111111111113</v>
      </c>
      <c r="HQ129" s="27">
        <f>IF(M$11="x",0,Satokasvi!$H$6*(1+$HE129)*(1+_xlfn.XLOOKUP($HF129,$HF$67:$HF$76,HQ$67:HQ$76)))</f>
        <v>3636.1111111111113</v>
      </c>
      <c r="HR129" s="27">
        <f>IF(N$11="x",0,Satokasvi!$H$6*(1+$HE129)*(1+_xlfn.XLOOKUP($HF129,$HF$67:$HF$76,HR$67:HR$76)))</f>
        <v>3636.1111111111113</v>
      </c>
      <c r="HS129" s="27">
        <f>IF(O$11="x",0,Satokasvi!$H$6*(1+$HE129)*(1+_xlfn.XLOOKUP($HF129,$HF$67:$HF$76,HS$67:HS$76)))</f>
        <v>3636.1111111111113</v>
      </c>
      <c r="HT129" s="27">
        <f>IF(P$11="x",0,Satokasvi!$H$6*(1+$HE129)*(1+_xlfn.XLOOKUP($HF129,$HF$67:$HF$76,HT$67:HT$76)))</f>
        <v>3636.1111111111113</v>
      </c>
      <c r="HU129" s="27">
        <f>IF(Q$11="x",0,Satokasvi!$H$6*(1+$HE129)*(1+_xlfn.XLOOKUP($HF129,$HF$67:$HF$76,HU$67:HU$76)))</f>
        <v>3636.1111111111113</v>
      </c>
      <c r="HV129" s="27">
        <f>IF(R$11="x",0,Satokasvi!$H$6*(1+$HE129)*(1+_xlfn.XLOOKUP($HF129,$HF$67:$HF$76,HV$67:HV$76)))</f>
        <v>3636.1111111111113</v>
      </c>
      <c r="HW129" s="27">
        <f>IF(S$11="x",0,Satokasvi!$H$6*(1+$HE129)*(1+_xlfn.XLOOKUP($HF129,$HF$67:$HF$76,HW$67:HW$76)))</f>
        <v>3636.1111111111113</v>
      </c>
      <c r="HX129" s="27">
        <f>IF(T$11="x",0,Satokasvi!$H$6*(1+$HE129)*(1+_xlfn.XLOOKUP($HF129,$HF$67:$HF$76,HX$67:HX$76)))</f>
        <v>3636.1111111111113</v>
      </c>
      <c r="HY129" s="27">
        <f>IF(U$11="x",0,Satokasvi!$H$6*(1+$HE129)*(1+_xlfn.XLOOKUP($HF129,$HF$67:$HF$76,HY$67:HY$76)))</f>
        <v>3636.1111111111113</v>
      </c>
      <c r="HZ129" s="27">
        <f>IF(V$11="x",0,Satokasvi!$H$6*(1+$HE129)*(1+_xlfn.XLOOKUP($HF129,$HF$67:$HF$76,HZ$67:HZ$76)))</f>
        <v>3636.1111111111113</v>
      </c>
      <c r="IA129" s="27">
        <f>IF(W$11="x",0,Satokasvi!$H$6*(1+$HE129)*(1+_xlfn.XLOOKUP($HF129,$HF$67:$HF$76,IA$67:IA$76)))</f>
        <v>3636.1111111111113</v>
      </c>
      <c r="IB129" s="27">
        <f>IF(X$11="x",0,Satokasvi!$H$6*(1+$HE129)*(1+_xlfn.XLOOKUP($HF129,$HF$67:$HF$76,IB$67:IB$76)))</f>
        <v>3636.1111111111113</v>
      </c>
      <c r="IC129" s="27">
        <f>IF(Y$11="x",0,Satokasvi!$H$6*(1+$HE129)*(1+_xlfn.XLOOKUP($HF129,$HF$67:$HF$76,IC$67:IC$76)))</f>
        <v>3636.1111111111113</v>
      </c>
      <c r="ID129" s="27">
        <f>IF(Z$11="x",0,Satokasvi!$H$6*(1+$HE129)*(1+_xlfn.XLOOKUP($HF129,$HF$67:$HF$76,ID$67:ID$76)))</f>
        <v>3636.1111111111113</v>
      </c>
      <c r="IE129" s="27">
        <f>IF(AA$11="x",0,Satokasvi!$H$6*(1+$HE129)*(1+_xlfn.XLOOKUP($HF129,$HF$67:$HF$76,IE$67:IE$76)))</f>
        <v>3636.1111111111113</v>
      </c>
    </row>
    <row r="130" spans="2:239">
      <c r="B130" s="11">
        <f t="shared" ca="1" si="116"/>
        <v>0.9666159803798805</v>
      </c>
      <c r="C130" s="11">
        <f t="shared" ca="1" si="116"/>
        <v>0.33582432733119172</v>
      </c>
      <c r="D130" s="11">
        <f t="shared" ca="1" si="116"/>
        <v>0.36512375275958031</v>
      </c>
      <c r="E130" s="11">
        <f t="shared" ca="1" si="116"/>
        <v>0.47729084798935728</v>
      </c>
      <c r="F130" s="11">
        <f t="shared" ca="1" si="116"/>
        <v>0.95415032525326671</v>
      </c>
      <c r="G130" s="11">
        <f t="shared" ca="1" si="116"/>
        <v>5.0400843884875091E-2</v>
      </c>
      <c r="H130" s="11">
        <f t="shared" ca="1" si="116"/>
        <v>0.96149060592244562</v>
      </c>
      <c r="I130" s="11">
        <f t="shared" ca="1" si="116"/>
        <v>0.90184887063057739</v>
      </c>
      <c r="J130" s="11">
        <f t="shared" ca="1" si="116"/>
        <v>0.33710063214956731</v>
      </c>
      <c r="K130" s="11">
        <f t="shared" ca="1" si="116"/>
        <v>0.62781245616517245</v>
      </c>
      <c r="L130" s="11">
        <f t="shared" ca="1" si="116"/>
        <v>0.53853845780935472</v>
      </c>
      <c r="M130" s="11">
        <f t="shared" ca="1" si="116"/>
        <v>0.12904126008809136</v>
      </c>
      <c r="N130" s="11">
        <f t="shared" ca="1" si="116"/>
        <v>0.41548209519987234</v>
      </c>
      <c r="O130" s="11">
        <f t="shared" ca="1" si="116"/>
        <v>0.73668639883723697</v>
      </c>
      <c r="P130" s="11">
        <f t="shared" ca="1" si="116"/>
        <v>0.20373474108026968</v>
      </c>
      <c r="Q130" s="11">
        <f t="shared" ca="1" si="116"/>
        <v>0.64342016173447703</v>
      </c>
      <c r="R130" s="11">
        <f t="shared" ca="1" si="92"/>
        <v>0.17104728145457604</v>
      </c>
      <c r="S130" s="11">
        <f t="shared" ca="1" si="92"/>
        <v>0.24217146643813225</v>
      </c>
      <c r="T130" s="11">
        <f t="shared" ca="1" si="87"/>
        <v>0.77194147059116369</v>
      </c>
      <c r="U130" s="11">
        <f t="shared" ca="1" si="87"/>
        <v>0.31770897644083185</v>
      </c>
      <c r="V130" s="11">
        <f t="shared" ca="1" si="87"/>
        <v>0.53041789316729515</v>
      </c>
      <c r="W130" s="11">
        <f t="shared" ca="1" si="87"/>
        <v>0.23778134367486992</v>
      </c>
      <c r="X130" s="11">
        <f t="shared" ca="1" si="87"/>
        <v>0.56370230275583399</v>
      </c>
      <c r="Y130" s="11">
        <f t="shared" ca="1" si="87"/>
        <v>0.3097951958315398</v>
      </c>
      <c r="Z130" s="11">
        <f t="shared" ca="1" si="87"/>
        <v>0.27229541947810543</v>
      </c>
      <c r="AB130" s="5">
        <f ca="1">_xlfn.NORM.INV(B130,Satokasvi!$H$8,Satokasvi!$I$8)*_xlfn.BINOM.INV(1,(1-Satokasvi!$H$15),B130)</f>
        <v>3958.3080634447333</v>
      </c>
      <c r="AC130" s="5">
        <f ca="1">_xlfn.NORM.INV(C130,Satokasvi!$H$8,Satokasvi!$I$8)*_xlfn.BINOM.INV(1,(1-Satokasvi!$H$15),C130)</f>
        <v>3394.0283971425656</v>
      </c>
      <c r="AD130" s="5">
        <f ca="1">_xlfn.NORM.INV(D130,Satokasvi!$H$8,Satokasvi!$I$8)*_xlfn.BINOM.INV(1,(1-Satokasvi!$H$15),D130)</f>
        <v>3413.8009218884768</v>
      </c>
      <c r="AE130" s="5">
        <f ca="1">_xlfn.NORM.INV(E130,Satokasvi!$H$8,Satokasvi!$I$8)*_xlfn.BINOM.INV(1,(1-Satokasvi!$H$15),E130)</f>
        <v>3485.761455332578</v>
      </c>
      <c r="AF130" s="5">
        <f ca="1">_xlfn.NORM.INV(F130,Satokasvi!$H$8,Satokasvi!$I$8)*_xlfn.BINOM.INV(1,(1-Satokasvi!$H$15),F130)</f>
        <v>3921.6252410982597</v>
      </c>
      <c r="AG130" s="5">
        <f ca="1">_xlfn.NORM.INV(G130,Satokasvi!$H$8,Satokasvi!$I$8)*_xlfn.BINOM.INV(1,(1-Satokasvi!$H$15),G130)</f>
        <v>3089.7551455753528</v>
      </c>
      <c r="AH130" s="5">
        <f ca="1">_xlfn.NORM.INV(H130,Satokasvi!$H$8,Satokasvi!$I$8)*_xlfn.BINOM.INV(1,(1-Satokasvi!$H$15),H130)</f>
        <v>3942.0629945169858</v>
      </c>
      <c r="AI130" s="5">
        <f ca="1">_xlfn.NORM.INV(I130,Satokasvi!$H$8,Satokasvi!$I$8)*_xlfn.BINOM.INV(1,(1-Satokasvi!$H$15),I130)</f>
        <v>3823.0396260608645</v>
      </c>
      <c r="AJ130" s="5">
        <f ca="1">_xlfn.NORM.INV(J130,Satokasvi!$H$8,Satokasvi!$I$8)*_xlfn.BINOM.INV(1,(1-Satokasvi!$H$15),J130)</f>
        <v>3394.9027369051687</v>
      </c>
      <c r="AK130" s="5">
        <f ca="1">_xlfn.NORM.INV(K130,Satokasvi!$H$8,Satokasvi!$I$8)*_xlfn.BINOM.INV(1,(1-Satokasvi!$H$15),K130)</f>
        <v>3581.5162795449974</v>
      </c>
      <c r="AL130" s="5">
        <f ca="1">_xlfn.NORM.INV(L130,Satokasvi!$H$8,Satokasvi!$I$8)*_xlfn.BINOM.INV(1,(1-Satokasvi!$H$15),L130)</f>
        <v>3524.1880815607424</v>
      </c>
      <c r="AM130" s="5">
        <f ca="1">_xlfn.NORM.INV(M130,Satokasvi!$H$8,Satokasvi!$I$8)*_xlfn.BINOM.INV(1,(1-Satokasvi!$H$15),M130)</f>
        <v>3217.2662913154477</v>
      </c>
      <c r="AN130" s="5">
        <f ca="1">_xlfn.NORM.INV(N130,Satokasvi!$H$8,Satokasvi!$I$8)*_xlfn.BINOM.INV(1,(1-Satokasvi!$H$15),N130)</f>
        <v>3446.6337193832269</v>
      </c>
      <c r="AO130" s="5">
        <f ca="1">_xlfn.NORM.INV(O130,Satokasvi!$H$8,Satokasvi!$I$8)*_xlfn.BINOM.INV(1,(1-Satokasvi!$H$15),O130)</f>
        <v>3658.290751014315</v>
      </c>
      <c r="AP130" s="5">
        <f ca="1">_xlfn.NORM.INV(P130,Satokasvi!$H$8,Satokasvi!$I$8)*_xlfn.BINOM.INV(1,(1-Satokasvi!$H$15),P130)</f>
        <v>3292.9112494953952</v>
      </c>
      <c r="AQ130" s="5">
        <f ca="1">_xlfn.NORM.INV(Q130,Satokasvi!$H$8,Satokasvi!$I$8)*_xlfn.BINOM.INV(1,(1-Satokasvi!$H$15),Q130)</f>
        <v>3591.9039685636585</v>
      </c>
      <c r="AR130" s="5">
        <f ca="1">_xlfn.NORM.INV(R130,Satokasvi!$H$8,Satokasvi!$I$8)*_xlfn.BINOM.INV(1,(1-Satokasvi!$H$15),R130)</f>
        <v>3262.4912963148226</v>
      </c>
      <c r="AS130" s="5">
        <f ca="1">_xlfn.NORM.INV(S130,Satokasvi!$H$8,Satokasvi!$I$8)*_xlfn.BINOM.INV(1,(1-Satokasvi!$H$15),S130)</f>
        <v>3325.1663436517056</v>
      </c>
      <c r="AT130" s="5">
        <f ca="1">_xlfn.NORM.INV(T130,Satokasvi!$H$8,Satokasvi!$I$8)*_xlfn.BINOM.INV(1,(1-Satokasvi!$H$15),T130)</f>
        <v>3686.3139653072976</v>
      </c>
      <c r="AU130" s="5">
        <f ca="1">_xlfn.NORM.INV(U130,Satokasvi!$H$8,Satokasvi!$I$8)*_xlfn.BINOM.INV(1,(1-Satokasvi!$H$15),U130)</f>
        <v>3381.4712676249524</v>
      </c>
      <c r="AV130" s="5">
        <f ca="1">_xlfn.NORM.INV(V130,Satokasvi!$H$8,Satokasvi!$I$8)*_xlfn.BINOM.INV(1,(1-Satokasvi!$H$15),V130)</f>
        <v>3519.0800945504998</v>
      </c>
      <c r="AW130" s="5">
        <f ca="1">_xlfn.NORM.INV(W130,Satokasvi!$H$8,Satokasvi!$I$8)*_xlfn.BINOM.INV(1,(1-Satokasvi!$H$15),W130)</f>
        <v>3321.6356186441067</v>
      </c>
      <c r="AX130" s="5">
        <f ca="1">_xlfn.NORM.INV(X130,Satokasvi!$H$8,Satokasvi!$I$8)*_xlfn.BINOM.INV(1,(1-Satokasvi!$H$15),X130)</f>
        <v>3540.0906673560271</v>
      </c>
      <c r="AY130" s="5">
        <f ca="1">_xlfn.NORM.INV(Y130,Satokasvi!$H$8,Satokasvi!$I$8)*_xlfn.BINOM.INV(1,(1-Satokasvi!$H$15),Y130)</f>
        <v>3375.892261927735</v>
      </c>
      <c r="AZ130" s="5">
        <f ca="1">_xlfn.NORM.INV(Z130,Satokasvi!$H$8,Satokasvi!$I$8)*_xlfn.BINOM.INV(1,(1-Satokasvi!$H$15),Z130)</f>
        <v>3348.5286439186689</v>
      </c>
      <c r="BB130" s="5">
        <f ca="1">IF(C$11="x",0,_xlfn.NORM.INV(B130,Satokasvi!$H$8,Satokasvi!$I$8)*IF(C$8="x",(1+Toimenpiteet!$C$7),1)*IF(C$9="x",(1+Toimenpiteet!$C$34),1)*(1+C$30)*_xlfn.BINOM.INV(1,(1-(Satokasvi!$H$15*(1+C$41))),B130))</f>
        <v>2869.9316783199693</v>
      </c>
      <c r="BC130" s="5">
        <f ca="1">IF(D$11="x",0,_xlfn.NORM.INV(C130,Satokasvi!$H$8,Satokasvi!$I$8)*IF(D$8="x",(1+Toimenpiteet!$C$7),1)*IF(D$9="x",(1+Toimenpiteet!$C$34),1)*(1+D$30)*_xlfn.BINOM.INV(1,(1-(Satokasvi!$H$15*(1+D$41))),C130))</f>
        <v>2477.9122521858449</v>
      </c>
      <c r="BD130" s="5">
        <f ca="1">IF(E$11="x",0,_xlfn.NORM.INV(D130,Satokasvi!$H$8,Satokasvi!$I$8)*IF(E$8="x",(1+Toimenpiteet!$C$7),1)*IF(E$9="x",(1+Toimenpiteet!$C$34),1)*(1+E$30)*_xlfn.BINOM.INV(1,(1-(Satokasvi!$H$15*(1+E$41))),D130))</f>
        <v>2509.5533336986573</v>
      </c>
      <c r="BE130" s="5">
        <f ca="1">IF(F$11="x",0,_xlfn.NORM.INV(E130,Satokasvi!$H$8,Satokasvi!$I$8)*IF(F$8="x",(1+Toimenpiteet!$C$7),1)*IF(F$9="x",(1+Toimenpiteet!$C$34),1)*(1+F$30)*_xlfn.BINOM.INV(1,(1-(Satokasvi!$H$15*(1+F$41))),E130))</f>
        <v>2580.0211987789612</v>
      </c>
      <c r="BF130" s="5">
        <f ca="1">IF(G$11="x",0,_xlfn.NORM.INV(F130,Satokasvi!$H$8,Satokasvi!$I$8)*IF(G$8="x",(1+Toimenpiteet!$C$7),1)*IF(G$9="x",(1+Toimenpiteet!$C$34),1)*(1+G$30)*_xlfn.BINOM.INV(1,(1-(Satokasvi!$H$15*(1+G$41))),F130))</f>
        <v>2922.3951296664231</v>
      </c>
      <c r="BG130" s="5">
        <f ca="1">IF(H$11="x",0,_xlfn.NORM.INV(G130,Satokasvi!$H$8,Satokasvi!$I$8)*IF(H$8="x",(1+Toimenpiteet!$C$7),1)*IF(H$9="x",(1+Toimenpiteet!$C$34),1)*(1+H$30)*_xlfn.BINOM.INV(1,(1-(Satokasvi!$H$15*(1+H$41))),G130))</f>
        <v>2302.4855344827529</v>
      </c>
      <c r="BH130" s="5">
        <f ca="1">IF(I$11="x",0,_xlfn.NORM.INV(H130,Satokasvi!$H$8,Satokasvi!$I$8)*IF(I$8="x",(1+Toimenpiteet!$C$7),1)*IF(I$9="x",(1+Toimenpiteet!$C$34),1)*(1+I$30)*_xlfn.BINOM.INV(1,(1-(Satokasvi!$H$15*(1+I$41))),H130))</f>
        <v>2937.6253435140575</v>
      </c>
      <c r="BI130" s="5">
        <f ca="1">IF(J$11="x",0,_xlfn.NORM.INV(I130,Satokasvi!$H$8,Satokasvi!$I$8)*IF(J$8="x",(1+Toimenpiteet!$C$7),1)*IF(J$9="x",(1+Toimenpiteet!$C$34),1)*(1+J$30)*_xlfn.BINOM.INV(1,(1-(Satokasvi!$H$15*(1+J$41))),I130))</f>
        <v>2848.9291293405563</v>
      </c>
      <c r="BJ130" s="5">
        <f ca="1">IF(K$11="x",0,_xlfn.NORM.INV(J130,Satokasvi!$H$8,Satokasvi!$I$8)*IF(K$8="x",(1+Toimenpiteet!$C$7),1)*IF(K$9="x",(1+Toimenpiteet!$C$34),1)*(1+K$30)*_xlfn.BINOM.INV(1,(1-(Satokasvi!$H$15*(1+K$41))),J130))</f>
        <v>2529.8815195417319</v>
      </c>
      <c r="BK130" s="5">
        <f ca="1">IF(L$11="x",0,_xlfn.NORM.INV(K130,Satokasvi!$H$8,Satokasvi!$I$8)*IF(L$8="x",(1+Toimenpiteet!$C$7),1)*IF(L$9="x",(1+Toimenpiteet!$C$34),1)*(1+L$30)*_xlfn.BINOM.INV(1,(1-(Satokasvi!$H$15*(1+L$41))),K130))</f>
        <v>2668.945931516932</v>
      </c>
      <c r="BL130" s="5">
        <f ca="1">IF(M$11="x",0,_xlfn.NORM.INV(L130,Satokasvi!$H$8,Satokasvi!$I$8)*IF(M$8="x",(1+Toimenpiteet!$C$7),1)*IF(M$9="x",(1+Toimenpiteet!$C$34),1)*(1+M$30)*_xlfn.BINOM.INV(1,(1-(Satokasvi!$H$15*(1+M$41))),L130))</f>
        <v>2626.2249583790649</v>
      </c>
      <c r="BM130" s="5">
        <f ca="1">IF(N$11="x",0,_xlfn.NORM.INV(M130,Satokasvi!$H$8,Satokasvi!$I$8)*IF(N$8="x",(1+Toimenpiteet!$C$7),1)*IF(N$9="x",(1+Toimenpiteet!$C$34),1)*(1+N$30)*_xlfn.BINOM.INV(1,(1-(Satokasvi!$H$15*(1+N$41))),M130))</f>
        <v>2397.5068402882716</v>
      </c>
      <c r="BN130" s="5">
        <f ca="1">IF(O$11="x",0,_xlfn.NORM.INV(N130,Satokasvi!$H$8,Satokasvi!$I$8)*IF(O$8="x",(1+Toimenpiteet!$C$7),1)*IF(O$9="x",(1+Toimenpiteet!$C$34),1)*(1+O$30)*_xlfn.BINOM.INV(1,(1-(Satokasvi!$H$15*(1+O$41))),N130))</f>
        <v>2568.4314476843806</v>
      </c>
      <c r="BO130" s="5">
        <f ca="1">IF(P$11="x",0,_xlfn.NORM.INV(O130,Satokasvi!$H$8,Satokasvi!$I$8)*IF(P$8="x",(1+Toimenpiteet!$C$7),1)*IF(P$9="x",(1+Toimenpiteet!$C$34),1)*(1+P$30)*_xlfn.BINOM.INV(1,(1-(Satokasvi!$H$15*(1+P$41))),O130))</f>
        <v>2726.1582676558678</v>
      </c>
      <c r="BP130" s="5">
        <f ca="1">IF(Q$11="x",0,_xlfn.NORM.INV(P130,Satokasvi!$H$8,Satokasvi!$I$8)*IF(Q$8="x",(1+Toimenpiteet!$C$7),1)*IF(Q$9="x",(1+Toimenpiteet!$C$34),1)*(1+Q$30)*_xlfn.BINOM.INV(1,(1-(Satokasvi!$H$15*(1+Q$41))),P130))</f>
        <v>2453.8774631239689</v>
      </c>
      <c r="BQ130" s="5">
        <f ca="1">IF(R$11="x",0,_xlfn.NORM.INV(Q130,Satokasvi!$H$8,Satokasvi!$I$8)*IF(R$8="x",(1+Toimenpiteet!$C$7),1)*IF(R$9="x",(1+Toimenpiteet!$C$34),1)*(1+R$30)*_xlfn.BINOM.INV(1,(1-(Satokasvi!$H$15*(1+R$41))),Q130))</f>
        <v>2676.6868373736384</v>
      </c>
      <c r="BR130" s="5">
        <f ca="1">IF(S$11="x",0,_xlfn.NORM.INV(R130,Satokasvi!$H$8,Satokasvi!$I$8)*IF(S$8="x",(1+Toimenpiteet!$C$7),1)*IF(S$9="x",(1+Toimenpiteet!$C$34),1)*(1+S$30)*_xlfn.BINOM.INV(1,(1-(Satokasvi!$H$15*(1+S$41))),R130))</f>
        <v>2431.2085140138056</v>
      </c>
      <c r="BS130" s="5">
        <f ca="1">IF(T$11="x",0,_xlfn.NORM.INV(S130,Satokasvi!$H$8,Satokasvi!$I$8)*IF(T$8="x",(1+Toimenpiteet!$C$7),1)*IF(T$9="x",(1+Toimenpiteet!$C$34),1)*(1+T$30)*_xlfn.BINOM.INV(1,(1-(Satokasvi!$H$15*(1+T$41))),S130))</f>
        <v>2477.9139592892511</v>
      </c>
      <c r="BT130" s="5">
        <f ca="1">IF(U$11="x",0,_xlfn.NORM.INV(T130,Satokasvi!$H$8,Satokasvi!$I$8)*IF(U$8="x",(1+Toimenpiteet!$C$7),1)*IF(U$9="x",(1+Toimenpiteet!$C$34),1)*(1+U$30)*_xlfn.BINOM.INV(1,(1-(Satokasvi!$H$15*(1+U$41))),T130))</f>
        <v>2747.0411669469981</v>
      </c>
      <c r="BU130" s="5">
        <f ca="1">IF(V$11="x",0,_xlfn.NORM.INV(U130,Satokasvi!$H$8,Satokasvi!$I$8)*IF(V$8="x",(1+Toimenpiteet!$C$7),1)*IF(V$9="x",(1+Toimenpiteet!$C$34),1)*(1+V$30)*_xlfn.BINOM.INV(1,(1-(Satokasvi!$H$15*(1+V$41))),U130))</f>
        <v>2519.872388634114</v>
      </c>
      <c r="BV130" s="5">
        <f ca="1">IF(W$11="x",0,_xlfn.NORM.INV(V130,Satokasvi!$H$8,Satokasvi!$I$8)*IF(W$8="x",(1+Toimenpiteet!$C$7),1)*IF(W$9="x",(1+Toimenpiteet!$C$34),1)*(1+W$30)*_xlfn.BINOM.INV(1,(1-(Satokasvi!$H$15*(1+W$41))),V130))</f>
        <v>2622.4184864590325</v>
      </c>
      <c r="BW130" s="5">
        <f ca="1">IF(X$11="x",0,_xlfn.NORM.INV(W130,Satokasvi!$H$8,Satokasvi!$I$8)*IF(X$8="x",(1+Toimenpiteet!$C$7),1)*IF(X$9="x",(1+Toimenpiteet!$C$34),1)*(1+X$30)*_xlfn.BINOM.INV(1,(1-(Satokasvi!$H$15*(1+X$41))),W130))</f>
        <v>2475.2828630135882</v>
      </c>
      <c r="BX130" s="5">
        <f ca="1">IF(Y$11="x",0,_xlfn.NORM.INV(X130,Satokasvi!$H$8,Satokasvi!$I$8)*IF(Y$8="x",(1+Toimenpiteet!$C$7),1)*IF(Y$9="x",(1+Toimenpiteet!$C$34),1)*(1+Y$30)*_xlfn.BINOM.INV(1,(1-(Satokasvi!$H$15*(1+Y$41))),X130))</f>
        <v>2638.0755653137116</v>
      </c>
      <c r="BY130" s="5">
        <f ca="1">IF(Z$11="x",0,_xlfn.NORM.INV(Y130,Satokasvi!$H$8,Satokasvi!$I$8)*IF(Z$8="x",(1+Toimenpiteet!$C$7),1)*IF(Z$9="x",(1+Toimenpiteet!$C$34),1)*(1+Z$30)*_xlfn.BINOM.INV(1,(1-(Satokasvi!$H$15*(1+Z$41))),Y130))</f>
        <v>2515.7149135885479</v>
      </c>
      <c r="BZ130" s="5">
        <f ca="1">IF(AA$11="x",0,_xlfn.NORM.INV(Z130,Satokasvi!$H$8,Satokasvi!$I$8)*IF(AA$8="x",(1+Toimenpiteet!$C$7),1)*IF(AA$9="x",(1+Toimenpiteet!$C$34),1)*(1+AA$30)*_xlfn.BINOM.INV(1,(1-(Satokasvi!$H$15*(1+AA$41))),Z130))</f>
        <v>2495.3235454481919</v>
      </c>
      <c r="CB130" s="27">
        <f ca="1">_xlfn.NORM.INV(RAND(),Satokasvi!$H$13,Satokasvi!$I$13)</f>
        <v>207.90021278848951</v>
      </c>
      <c r="CC130" s="27">
        <f ca="1">_xlfn.NORM.INV(RAND(),Satokasvi!$H$13,Satokasvi!$I$13)</f>
        <v>305.80754559620073</v>
      </c>
      <c r="CD130" s="27">
        <f ca="1">_xlfn.NORM.INV(RAND(),Satokasvi!$H$13,Satokasvi!$I$13)</f>
        <v>271.3484539573127</v>
      </c>
      <c r="CE130" s="27">
        <f ca="1">_xlfn.NORM.INV(RAND(),Satokasvi!$H$13,Satokasvi!$I$13)</f>
        <v>261.50790929052681</v>
      </c>
      <c r="CF130" s="27">
        <f ca="1">_xlfn.NORM.INV(RAND(),Satokasvi!$H$13,Satokasvi!$I$13)</f>
        <v>213.03505383885749</v>
      </c>
      <c r="CG130" s="27">
        <f ca="1">_xlfn.NORM.INV(RAND(),Satokasvi!$H$13,Satokasvi!$I$13)</f>
        <v>280.06405520098122</v>
      </c>
      <c r="CH130" s="27">
        <f ca="1">_xlfn.NORM.INV(RAND(),Satokasvi!$H$13,Satokasvi!$I$13)</f>
        <v>203.74883728392916</v>
      </c>
      <c r="CI130" s="27">
        <f ca="1">_xlfn.NORM.INV(RAND(),Satokasvi!$H$13,Satokasvi!$I$13)</f>
        <v>204.46425298471942</v>
      </c>
      <c r="CJ130" s="27">
        <f ca="1">_xlfn.NORM.INV(RAND(),Satokasvi!$H$13,Satokasvi!$I$13)</f>
        <v>268.5646862871256</v>
      </c>
      <c r="CK130" s="27">
        <f ca="1">_xlfn.NORM.INV(RAND(),Satokasvi!$H$13,Satokasvi!$I$13)</f>
        <v>106.92137813378993</v>
      </c>
      <c r="CL130" s="27">
        <f ca="1">_xlfn.NORM.INV(RAND(),Satokasvi!$H$13,Satokasvi!$I$13)</f>
        <v>151.60694015835296</v>
      </c>
      <c r="CM130" s="27">
        <f ca="1">_xlfn.NORM.INV(RAND(),Satokasvi!$H$13,Satokasvi!$I$13)</f>
        <v>154.20261820048194</v>
      </c>
      <c r="CN130" s="27">
        <f ca="1">_xlfn.NORM.INV(RAND(),Satokasvi!$H$13,Satokasvi!$I$13)</f>
        <v>138.32246267300917</v>
      </c>
      <c r="CO130" s="27">
        <f ca="1">_xlfn.NORM.INV(RAND(),Satokasvi!$H$13,Satokasvi!$I$13)</f>
        <v>211.98929490702884</v>
      </c>
      <c r="CP130" s="27">
        <f ca="1">_xlfn.NORM.INV(RAND(),Satokasvi!$H$13,Satokasvi!$I$13)</f>
        <v>207.37126489288448</v>
      </c>
      <c r="CQ130" s="27">
        <f ca="1">_xlfn.NORM.INV(RAND(),Satokasvi!$H$13,Satokasvi!$I$13)</f>
        <v>274.73013457601297</v>
      </c>
      <c r="CR130" s="27">
        <f ca="1">_xlfn.NORM.INV(RAND(),Satokasvi!$H$13,Satokasvi!$I$13)</f>
        <v>240.03304023043634</v>
      </c>
      <c r="CS130" s="27">
        <f ca="1">_xlfn.NORM.INV(RAND(),Satokasvi!$H$13,Satokasvi!$I$13)</f>
        <v>138.32116129572398</v>
      </c>
      <c r="CT130" s="27">
        <f ca="1">_xlfn.NORM.INV(RAND(),Satokasvi!$H$13,Satokasvi!$I$13)</f>
        <v>204.75623742964541</v>
      </c>
      <c r="CU130" s="27">
        <f ca="1">_xlfn.NORM.INV(RAND(),Satokasvi!$H$13,Satokasvi!$I$13)</f>
        <v>131.54204203223276</v>
      </c>
      <c r="CV130" s="27">
        <f ca="1">_xlfn.NORM.INV(RAND(),Satokasvi!$H$13,Satokasvi!$I$13)</f>
        <v>88.741345808743205</v>
      </c>
      <c r="CW130" s="27">
        <f ca="1">_xlfn.NORM.INV(RAND(),Satokasvi!$H$13,Satokasvi!$I$13)</f>
        <v>285.54406270136724</v>
      </c>
      <c r="CX130" s="27">
        <f ca="1">_xlfn.NORM.INV(RAND(),Satokasvi!$H$13,Satokasvi!$I$13)</f>
        <v>170.54409784030315</v>
      </c>
      <c r="CY130" s="27">
        <f ca="1">_xlfn.NORM.INV(RAND(),Satokasvi!$H$13,Satokasvi!$I$13)</f>
        <v>255.59006762910553</v>
      </c>
      <c r="CZ130" s="27">
        <f ca="1">_xlfn.NORM.INV(RAND(),Satokasvi!$H$13,Satokasvi!$I$13)</f>
        <v>277.64467751732633</v>
      </c>
      <c r="DB130" s="29">
        <f ca="1">(AB130*(CB130/1000)+(Satokasvi!$E$28-Satokasvi!$E$7))/(1+$C$13)^DB$61</f>
        <v>448.47872686655722</v>
      </c>
      <c r="DC130" s="29">
        <f ca="1">(AC130*(CC130/1000)+(Satokasvi!$E$28-Satokasvi!$E$7))/(1+$C$13)^DC$61</f>
        <v>638.06154568194472</v>
      </c>
      <c r="DD130" s="29">
        <f ca="1">(AD130*(CD130/1000)+(Satokasvi!$E$28-Satokasvi!$E$7))/(1+$C$13)^DD$61</f>
        <v>517.35667030510547</v>
      </c>
      <c r="DE130" s="29">
        <f ca="1">(AE130*(CE130/1000)+(Satokasvi!$E$28-Satokasvi!$E$7))/(1+$C$13)^DE$61</f>
        <v>489.16026740788152</v>
      </c>
      <c r="DF130" s="29">
        <f ca="1">(AF130*(CF130/1000)+(Satokasvi!$E$28-Satokasvi!$E$7))/(1+$C$13)^DF$61</f>
        <v>409.25925533155026</v>
      </c>
      <c r="DG130" s="29">
        <f ca="1">(AG130*(CG130/1000)+(Satokasvi!$E$28-Satokasvi!$E$7))/(1+$C$13)^DG$61</f>
        <v>422.36789553855419</v>
      </c>
      <c r="DH130" s="29">
        <f ca="1">(AH130*(CH130/1000)+(Satokasvi!$E$28-Satokasvi!$E$7))/(1+$C$13)^DH$61</f>
        <v>359.5415465471994</v>
      </c>
      <c r="DI130" s="29">
        <f ca="1">(AI130*(CI130/1000)+(Satokasvi!$E$28-Satokasvi!$E$7))/(1+$C$13)^DI$61</f>
        <v>332.08468328578596</v>
      </c>
      <c r="DJ130" s="29">
        <f ca="1">(AJ130*(CJ130/1000)+(Satokasvi!$E$28-Satokasvi!$E$7))/(1+$C$13)^DJ$61</f>
        <v>422.10477295057393</v>
      </c>
      <c r="DK130" s="29">
        <f ca="1">(AK130*(CK130/1000)+(Satokasvi!$E$28-Satokasvi!$E$7))/(1+$C$13)^DK$61</f>
        <v>16.325908929142567</v>
      </c>
      <c r="DL130" s="29">
        <f ca="1">(AL130*(CL130/1000)+(Satokasvi!$E$28-Satokasvi!$E$7))/(1+$C$13)^DL$61</f>
        <v>125.18937388612466</v>
      </c>
      <c r="DM130" s="29">
        <f ca="1">(AM130*(CM130/1000)+(Satokasvi!$E$28-Satokasvi!$E$7))/(1+$C$13)^DM$61</f>
        <v>94.764056733149218</v>
      </c>
      <c r="DN130" s="29">
        <f ca="1">(AN130*(CN130/1000)+(Satokasvi!$E$28-Satokasvi!$E$7))/(1+$C$13)^DN$61</f>
        <v>78.817982138711614</v>
      </c>
      <c r="DO130" s="29">
        <f ca="1">(AO130*(CO130/1000)+(Satokasvi!$E$28-Satokasvi!$E$7))/(1+$C$13)^DO$61</f>
        <v>274.04554590117669</v>
      </c>
      <c r="DP130" s="29">
        <f ca="1">(AP130*(CP130/1000)+(Satokasvi!$E$28-Satokasvi!$E$7))/(1+$C$13)^DP$61</f>
        <v>206.58658682997705</v>
      </c>
      <c r="DQ130" s="29">
        <f ca="1">(AQ130*(CQ130/1000)+(Satokasvi!$E$28-Satokasvi!$E$7))/(1+$C$13)^DQ$61</f>
        <v>389.98052567114053</v>
      </c>
      <c r="DR130" s="29">
        <f ca="1">(AR130*(CR130/1000)+(Satokasvi!$E$28-Satokasvi!$E$7))/(1+$C$13)^DR$61</f>
        <v>255.38089315566398</v>
      </c>
      <c r="DS130" s="29">
        <f ca="1">(AS130*(CS130/1000)+(Satokasvi!$E$28-Satokasvi!$E$7))/(1+$C$13)^DS$61</f>
        <v>58.117333602121441</v>
      </c>
      <c r="DT130" s="29">
        <f ca="1">(AT130*(CT130/1000)+(Satokasvi!$E$28-Satokasvi!$E$7))/(1+$C$13)^DT$61</f>
        <v>224.57622933758063</v>
      </c>
      <c r="DU130" s="29">
        <f ca="1">(AU130*(CU130/1000)+(Satokasvi!$E$28-Satokasvi!$E$7))/(1+$C$13)^DU$61</f>
        <v>46.40114850514648</v>
      </c>
      <c r="DV130" s="29">
        <f ca="1">(AV130*(CV130/1000)+(Satokasvi!$E$28-Satokasvi!$E$7))/(1+$C$13)^DV$61</f>
        <v>-26.185152148278299</v>
      </c>
      <c r="DW130" s="29">
        <f ca="1">(AW130*(CW130/1000)+(Satokasvi!$E$28-Satokasvi!$E$7))/(1+$C$13)^DW$61</f>
        <v>306.5979250621395</v>
      </c>
      <c r="DX130" s="29">
        <f ca="1">(AX130*(CX130/1000)+(Satokasvi!$E$28-Satokasvi!$E$7))/(1+$C$13)^DX$61</f>
        <v>122.9951500826501</v>
      </c>
      <c r="DY130" s="29">
        <f ca="1">(AY130*(CY130/1000)+(Satokasvi!$E$28-Satokasvi!$E$7))/(1+$C$13)^DY$61</f>
        <v>246.87425545940778</v>
      </c>
      <c r="DZ130" s="29">
        <f ca="1">(AZ130*(CZ130/1000)+(Satokasvi!$E$28-Satokasvi!$E$7))/(1+$C$13)^DZ$61</f>
        <v>271.61483911154301</v>
      </c>
      <c r="EB130" s="29">
        <f ca="1">IF(C$11="x",Toimenpiteet!$E$115,BB130*(CB130/1000)+(Satokasvi!$E$28-Satokasvi!$E$7)+IF(C$8="x",Toimenpiteet!$E$29,0)+IF(C$9="x",Toimenpiteet!$E$60,0)+IF(C$10="x",Toimenpiteet!$E$88,0))/(1+$C$13)^EB$61</f>
        <v>358.01884137004708</v>
      </c>
      <c r="EC130" s="29">
        <f ca="1">IF(D$11="x",Toimenpiteet!$E$115,BC130*(CC130/1000)+(Satokasvi!$E$28-Satokasvi!$E$7)+IF(D$8="x",Toimenpiteet!$E$29,0)+IF(D$9="x",Toimenpiteet!$E$60,0)+IF(D$10="x",Toimenpiteet!$E$88,0))/(1+$C$13)^EC$61</f>
        <v>499.44788768376588</v>
      </c>
      <c r="ED130" s="29">
        <f ca="1">IF(E$11="x",Toimenpiteet!$E$115,BD130*(CD130/1000)+(Satokasvi!$E$28-Satokasvi!$E$7)+IF(E$8="x",Toimenpiteet!$E$29,0)+IF(E$9="x",Toimenpiteet!$E$60,0)+IF(E$10="x",Toimenpiteet!$E$88,0))/(1+$C$13)^ED$61</f>
        <v>414.61720742925803</v>
      </c>
      <c r="EE130" s="29">
        <f ca="1">IF(F$11="x",Toimenpiteet!$E$115,BE130*(CE130/1000)+(Satokasvi!$E$28-Satokasvi!$E$7)+IF(F$8="x",Toimenpiteet!$E$29,0)+IF(F$9="x",Toimenpiteet!$E$60,0)+IF(F$10="x",Toimenpiteet!$E$88,0))/(1+$C$13)^EE$61</f>
        <v>396.97241429671698</v>
      </c>
      <c r="EF130" s="29">
        <f ca="1">IF(G$11="x",Toimenpiteet!$E$115,BF130*(CF130/1000)+(Satokasvi!$E$28-Satokasvi!$E$7)+IF(G$8="x",Toimenpiteet!$E$29,0)+IF(G$9="x",Toimenpiteet!$E$60,0)+IF(G$10="x",Toimenpiteet!$E$88,0))/(1+$C$13)^EF$61</f>
        <v>340.44805498235183</v>
      </c>
      <c r="EG130" s="29">
        <f ca="1">IF(H$11="x",Toimenpiteet!$E$115,BG130*(CG130/1000)+(Satokasvi!$E$28-Satokasvi!$E$7)+IF(H$8="x",Toimenpiteet!$E$29,0)+IF(H$9="x",Toimenpiteet!$E$60,0)+IF(H$10="x",Toimenpiteet!$E$88,0))/(1+$C$13)^EG$61</f>
        <v>349.18356343424375</v>
      </c>
      <c r="EH130" s="29">
        <f ca="1">IF(I$11="x",Toimenpiteet!$E$115,BH130*(CH130/1000)+(Satokasvi!$E$28-Satokasvi!$E$7)+IF(I$8="x",Toimenpiteet!$E$29,0)+IF(I$9="x",Toimenpiteet!$E$60,0)+IF(I$10="x",Toimenpiteet!$E$88,0))/(1+$C$13)^EH$61</f>
        <v>301.3624067771799</v>
      </c>
      <c r="EI130" s="29">
        <f ca="1">IF(J$11="x",Toimenpiteet!$E$115,BI130*(CI130/1000)+(Satokasvi!$E$28-Satokasvi!$E$7)+IF(J$8="x",Toimenpiteet!$E$29,0)+IF(J$9="x",Toimenpiteet!$E$60,0)+IF(J$10="x",Toimenpiteet!$E$88,0))/(1+$C$13)^EI$61</f>
        <v>279.92780335370065</v>
      </c>
      <c r="EJ130" s="29">
        <f ca="1">IF(K$11="x",Toimenpiteet!$E$115,BJ130*(CJ130/1000)+(Satokasvi!$E$28-Satokasvi!$E$7)+IF(K$8="x",Toimenpiteet!$E$29,0)+IF(K$9="x",Toimenpiteet!$E$60,0)+IF(K$10="x",Toimenpiteet!$E$88,0))/(1+$C$13)^EJ$61</f>
        <v>346.06538686988716</v>
      </c>
      <c r="EK130" s="29">
        <f ca="1">IF(L$11="x",Toimenpiteet!$E$115,BK130*(CK130/1000)+(Satokasvi!$E$28-Satokasvi!$E$7)+IF(L$8="x",Toimenpiteet!$E$29,0)+IF(L$9="x",Toimenpiteet!$E$60,0)+IF(L$10="x",Toimenpiteet!$E$88,0))/(1+$C$13)^EK$61</f>
        <v>42.761125651588685</v>
      </c>
      <c r="EL130" s="29">
        <f ca="1">IF(M$11="x",Toimenpiteet!$E$115,BL130*(CL130/1000)+(Satokasvi!$E$28-Satokasvi!$E$7)+IF(M$8="x",Toimenpiteet!$E$29,0)+IF(M$9="x",Toimenpiteet!$E$60,0)+IF(M$10="x",Toimenpiteet!$E$88,0))/(1+$C$13)^EL$61</f>
        <v>122.99506153410671</v>
      </c>
      <c r="EM130" s="29">
        <f ca="1">IF(N$11="x",Toimenpiteet!$E$115,BM130*(CM130/1000)+(Satokasvi!$E$28-Satokasvi!$E$7)+IF(N$8="x",Toimenpiteet!$E$29,0)+IF(N$9="x",Toimenpiteet!$E$60,0)+IF(N$10="x",Toimenpiteet!$E$88,0))/(1+$C$13)^EM$61</f>
        <v>99.456951887413325</v>
      </c>
      <c r="EN130" s="29">
        <f ca="1">IF(O$11="x",Toimenpiteet!$E$115,BN130*(CN130/1000)+(Satokasvi!$E$28-Satokasvi!$E$7)+IF(O$8="x",Toimenpiteet!$E$29,0)+IF(O$9="x",Toimenpiteet!$E$60,0)+IF(O$10="x",Toimenpiteet!$E$88,0))/(1+$C$13)^EN$61</f>
        <v>86.733972726535384</v>
      </c>
      <c r="EO130" s="29">
        <f ca="1">IF(P$11="x",Toimenpiteet!$E$115,BO130*(CO130/1000)+(Satokasvi!$E$28-Satokasvi!$E$7)+IF(P$8="x",Toimenpiteet!$E$29,0)+IF(P$9="x",Toimenpiteet!$E$60,0)+IF(P$10="x",Toimenpiteet!$E$88,0))/(1+$C$13)^EO$61</f>
        <v>231.40205385096232</v>
      </c>
      <c r="EP130" s="29">
        <f ca="1">IF(Q$11="x",Toimenpiteet!$E$115,BP130*(CP130/1000)+(Satokasvi!$E$28-Satokasvi!$E$7)+IF(Q$8="x",Toimenpiteet!$E$29,0)+IF(Q$9="x",Toimenpiteet!$E$60,0)+IF(Q$10="x",Toimenpiteet!$E$88,0))/(1+$C$13)^EP$61</f>
        <v>180.33989056919924</v>
      </c>
      <c r="EQ130" s="29">
        <f ca="1">IF(R$11="x",Toimenpiteet!$E$115,BQ130*(CQ130/1000)+(Satokasvi!$E$28-Satokasvi!$E$7)+IF(R$8="x",Toimenpiteet!$E$29,0)+IF(R$9="x",Toimenpiteet!$E$60,0)+IF(R$10="x",Toimenpiteet!$E$88,0))/(1+$C$13)^EQ$61</f>
        <v>316.23636740343517</v>
      </c>
      <c r="ER130" s="29">
        <f ca="1">IF(S$11="x",Toimenpiteet!$E$115,BR130*(CR130/1000)+(Satokasvi!$E$28-Satokasvi!$E$7)+IF(S$8="x",Toimenpiteet!$E$29,0)+IF(S$9="x",Toimenpiteet!$E$60,0)+IF(S$10="x",Toimenpiteet!$E$88,0))/(1+$C$13)^ER$61</f>
        <v>215.18642378668946</v>
      </c>
      <c r="ES130" s="29">
        <f ca="1">IF(T$11="x",Toimenpiteet!$E$115,BS130*(CS130/1000)+(Satokasvi!$E$28-Satokasvi!$E$7)+IF(T$8="x",Toimenpiteet!$E$29,0)+IF(T$9="x",Toimenpiteet!$E$60,0)+IF(T$10="x",Toimenpiteet!$E$88,0))/(1+$C$13)^ES$61</f>
        <v>67.461058560581108</v>
      </c>
      <c r="ET130" s="29">
        <f ca="1">IF(U$11="x",Toimenpiteet!$E$115,BT130*(CT130/1000)+(Satokasvi!$E$28-Satokasvi!$E$7)+IF(U$8="x",Toimenpiteet!$E$29,0)+IF(U$9="x",Toimenpiteet!$E$60,0)+IF(U$10="x",Toimenpiteet!$E$88,0))/(1+$C$13)^ET$61</f>
        <v>190.80277072399639</v>
      </c>
      <c r="EU130" s="29">
        <f ca="1">IF(V$11="x",Toimenpiteet!$E$115,BU130*(CU130/1000)+(Satokasvi!$E$28-Satokasvi!$E$7)+IF(V$8="x",Toimenpiteet!$E$29,0)+IF(V$9="x",Toimenpiteet!$E$60,0)+IF(V$10="x",Toimenpiteet!$E$88,0))/(1+$C$13)^EU$61</f>
        <v>57.343732586065506</v>
      </c>
      <c r="EV130" s="29">
        <f ca="1">IF(W$11="x",Toimenpiteet!$E$115,BV130*(CV130/1000)+(Satokasvi!$E$28-Satokasvi!$E$7)+IF(W$8="x",Toimenpiteet!$E$29,0)+IF(W$9="x",Toimenpiteet!$E$60,0)+IF(W$10="x",Toimenpiteet!$E$88,0))/(1+$C$13)^EV$61</f>
        <v>2.5893457065111423</v>
      </c>
      <c r="EW130" s="29">
        <f ca="1">IF(X$11="x",Toimenpiteet!$E$115,BW130*(CW130/1000)+(Satokasvi!$E$28-Satokasvi!$E$7)+IF(X$8="x",Toimenpiteet!$E$29,0)+IF(X$9="x",Toimenpiteet!$E$60,0)+IF(X$10="x",Toimenpiteet!$E$88,0))/(1+$C$13)^EW$61</f>
        <v>249.93553209359578</v>
      </c>
      <c r="EX130" s="29">
        <f ca="1">IF(Y$11="x",Toimenpiteet!$E$115,BX130*(CX130/1000)+(Satokasvi!$E$28-Satokasvi!$E$7)+IF(Y$8="x",Toimenpiteet!$E$29,0)+IF(Y$9="x",Toimenpiteet!$E$60,0)+IF(Y$10="x",Toimenpiteet!$E$88,0))/(1+$C$13)^EX$61</f>
        <v>112.48973180012429</v>
      </c>
      <c r="EY130" s="29">
        <f ca="1">IF(Z$11="x",Toimenpiteet!$E$115,BY130*(CY130/1000)+(Satokasvi!$E$28-Satokasvi!$E$7)+IF(Z$8="x",Toimenpiteet!$E$29,0)+IF(Z$9="x",Toimenpiteet!$E$60,0)+IF(Z$10="x",Toimenpiteet!$E$88,0))/(1+$C$13)^EY$61</f>
        <v>204.19763299216953</v>
      </c>
      <c r="EZ130" s="29">
        <f ca="1">IF(AA$11="x",Toimenpiteet!$E$115,BZ130*(CZ130/1000)+(Satokasvi!$E$28-Satokasvi!$E$7)+IF(AA$8="x",Toimenpiteet!$E$29,0)+IF(AA$9="x",Toimenpiteet!$E$60,0)+IF(AA$10="x",Toimenpiteet!$E$88,0))/(1+$C$13)^EZ$61</f>
        <v>222.04518181836738</v>
      </c>
      <c r="FA130" s="29"/>
      <c r="FB130" s="29">
        <f t="shared" ca="1" si="117"/>
        <v>448.47872686655722</v>
      </c>
      <c r="FC130" s="29">
        <f t="shared" ca="1" si="118"/>
        <v>1086.5402725485019</v>
      </c>
      <c r="FD130" s="29">
        <f t="shared" ca="1" si="119"/>
        <v>1603.8969428536075</v>
      </c>
      <c r="FE130" s="29">
        <f t="shared" ca="1" si="120"/>
        <v>2093.0572102614888</v>
      </c>
      <c r="FF130" s="29">
        <f t="shared" ca="1" si="121"/>
        <v>2502.3164655930391</v>
      </c>
      <c r="FG130" s="29">
        <f t="shared" ca="1" si="122"/>
        <v>2924.6843611315935</v>
      </c>
      <c r="FH130" s="29">
        <f t="shared" ca="1" si="123"/>
        <v>3284.2259076787927</v>
      </c>
      <c r="FI130" s="29">
        <f t="shared" ca="1" si="124"/>
        <v>3616.3105909645788</v>
      </c>
      <c r="FJ130" s="29">
        <f t="shared" ca="1" si="125"/>
        <v>4038.4153639151527</v>
      </c>
      <c r="FK130" s="29">
        <f t="shared" ca="1" si="126"/>
        <v>4054.7412728442955</v>
      </c>
      <c r="FL130" s="29">
        <f t="shared" ca="1" si="127"/>
        <v>4179.9306467304204</v>
      </c>
      <c r="FM130" s="29">
        <f t="shared" ca="1" si="128"/>
        <v>4274.6947034635696</v>
      </c>
      <c r="FN130" s="29">
        <f t="shared" ca="1" si="129"/>
        <v>4353.5126856022816</v>
      </c>
      <c r="FO130" s="29">
        <f t="shared" ca="1" si="130"/>
        <v>4627.558231503458</v>
      </c>
      <c r="FP130" s="29">
        <f t="shared" ca="1" si="131"/>
        <v>4834.1448183334351</v>
      </c>
      <c r="FQ130" s="29">
        <f t="shared" ca="1" si="132"/>
        <v>5224.1253440045757</v>
      </c>
      <c r="FR130" s="29">
        <f t="shared" ca="1" si="133"/>
        <v>5479.5062371602398</v>
      </c>
      <c r="FS130" s="29">
        <f t="shared" ca="1" si="134"/>
        <v>5537.6235707623609</v>
      </c>
      <c r="FT130" s="29">
        <f t="shared" ca="1" si="135"/>
        <v>5762.199800099942</v>
      </c>
      <c r="FU130" s="29">
        <f t="shared" ca="1" si="136"/>
        <v>5808.6009486050889</v>
      </c>
      <c r="FV130" s="29">
        <f t="shared" ca="1" si="137"/>
        <v>5782.4157964568103</v>
      </c>
      <c r="FW130" s="29">
        <f t="shared" ca="1" si="138"/>
        <v>6089.0137215189498</v>
      </c>
      <c r="FX130" s="29">
        <f t="shared" ca="1" si="139"/>
        <v>6212.0088716015998</v>
      </c>
      <c r="FY130" s="29">
        <f t="shared" ca="1" si="140"/>
        <v>6458.8831270610081</v>
      </c>
      <c r="FZ130" s="29">
        <f t="shared" ca="1" si="141"/>
        <v>6730.4979661725511</v>
      </c>
      <c r="GA130" s="29"/>
      <c r="GB130" s="29">
        <f t="shared" ca="1" si="142"/>
        <v>358.01884137004708</v>
      </c>
      <c r="GC130" s="29">
        <f t="shared" ca="1" si="143"/>
        <v>857.46672905381297</v>
      </c>
      <c r="GD130" s="29">
        <f t="shared" ca="1" si="93"/>
        <v>1272.0839364830711</v>
      </c>
      <c r="GE130" s="29">
        <f t="shared" ca="1" si="94"/>
        <v>1669.0563507797881</v>
      </c>
      <c r="GF130" s="29">
        <f t="shared" ca="1" si="95"/>
        <v>2009.5044057621399</v>
      </c>
      <c r="GG130" s="29">
        <f t="shared" ca="1" si="96"/>
        <v>2358.6879691963836</v>
      </c>
      <c r="GH130" s="29">
        <f t="shared" ca="1" si="97"/>
        <v>2660.0503759735634</v>
      </c>
      <c r="GI130" s="29">
        <f t="shared" ca="1" si="98"/>
        <v>2939.9781793272641</v>
      </c>
      <c r="GJ130" s="29">
        <f t="shared" ca="1" si="99"/>
        <v>3286.0435661971514</v>
      </c>
      <c r="GK130" s="29">
        <f t="shared" ca="1" si="100"/>
        <v>3328.8046918487403</v>
      </c>
      <c r="GL130" s="29">
        <f t="shared" ca="1" si="101"/>
        <v>3451.799753382847</v>
      </c>
      <c r="GM130" s="29">
        <f t="shared" ca="1" si="102"/>
        <v>3551.2567052702602</v>
      </c>
      <c r="GN130" s="29">
        <f t="shared" ca="1" si="103"/>
        <v>3637.9906779967955</v>
      </c>
      <c r="GO130" s="29">
        <f t="shared" ca="1" si="104"/>
        <v>3869.3927318477577</v>
      </c>
      <c r="GP130" s="29">
        <f t="shared" ca="1" si="105"/>
        <v>4049.7326224169569</v>
      </c>
      <c r="GQ130" s="29">
        <f t="shared" ca="1" si="106"/>
        <v>4365.9689898203924</v>
      </c>
      <c r="GR130" s="29">
        <f t="shared" ca="1" si="107"/>
        <v>4581.1554136070818</v>
      </c>
      <c r="GS130" s="29">
        <f t="shared" ca="1" si="108"/>
        <v>4648.6164721676632</v>
      </c>
      <c r="GT130" s="29">
        <f t="shared" ca="1" si="109"/>
        <v>4839.4192428916595</v>
      </c>
      <c r="GU130" s="29">
        <f t="shared" ca="1" si="110"/>
        <v>4896.7629754777254</v>
      </c>
      <c r="GV130" s="29">
        <f t="shared" ca="1" si="111"/>
        <v>4899.3523211842366</v>
      </c>
      <c r="GW130" s="29">
        <f t="shared" ca="1" si="112"/>
        <v>5149.2878532778323</v>
      </c>
      <c r="GX130" s="29">
        <f t="shared" ca="1" si="113"/>
        <v>5261.7775850779562</v>
      </c>
      <c r="GY130" s="29">
        <f t="shared" ca="1" si="114"/>
        <v>5465.9752180701262</v>
      </c>
      <c r="GZ130" s="29">
        <f t="shared" ca="1" si="115"/>
        <v>5688.0203998884936</v>
      </c>
      <c r="HA130" s="29"/>
      <c r="HB130" s="29">
        <f t="shared" ca="1" si="145"/>
        <v>4054.7412728442955</v>
      </c>
      <c r="HC130" s="29">
        <f t="shared" ca="1" si="144"/>
        <v>3328.8046918487403</v>
      </c>
      <c r="HD130" s="5"/>
      <c r="HE130" s="29">
        <f>HE120+($BI$6-$BI$5)/9</f>
        <v>5.5555555555555525E-2</v>
      </c>
      <c r="HF130" s="29">
        <f>$HF$67</f>
        <v>-0.1</v>
      </c>
      <c r="HG130" s="14">
        <f>IF(C$11="x",0,Satokasvi!$H$6*(1+$HE130)*(1+_xlfn.XLOOKUP($HF130,$HF$67:$HF$76,HG$67:HG$76)))</f>
        <v>3657.5</v>
      </c>
      <c r="HH130" s="27">
        <f>IF(D$11="x",0,Satokasvi!$H$6*(1+$HE130)*(1+_xlfn.XLOOKUP($HF130,$HF$67:$HF$76,HH$67:HH$76)))</f>
        <v>3620.5555555555552</v>
      </c>
      <c r="HI130" s="27">
        <f>IF(E$11="x",0,Satokasvi!$H$6*(1+$HE130)*(1+_xlfn.XLOOKUP($HF130,$HF$67:$HF$76,HI$67:HI$76)))</f>
        <v>3583.6111111111109</v>
      </c>
      <c r="HJ130" s="27">
        <f>IF(F$11="x",0,Satokasvi!$H$6*(1+$HE130)*(1+_xlfn.XLOOKUP($HF130,$HF$67:$HF$76,HJ$67:HJ$76)))</f>
        <v>3546.6666666666665</v>
      </c>
      <c r="HK130" s="27">
        <f>IF(G$11="x",0,Satokasvi!$H$6*(1+$HE130)*(1+_xlfn.XLOOKUP($HF130,$HF$67:$HF$76,HK$67:HK$76)))</f>
        <v>3509.7222222222222</v>
      </c>
      <c r="HL130" s="27">
        <f>IF(H$11="x",0,Satokasvi!$H$6*(1+$HE130)*(1+_xlfn.XLOOKUP($HF130,$HF$67:$HF$76,HL$67:HL$76)))</f>
        <v>3472.7777777777774</v>
      </c>
      <c r="HM130" s="27">
        <f>IF(I$11="x",0,Satokasvi!$H$6*(1+$HE130)*(1+_xlfn.XLOOKUP($HF130,$HF$67:$HF$76,HM$67:HM$76)))</f>
        <v>3435.833333333333</v>
      </c>
      <c r="HN130" s="27">
        <f>IF(J$11="x",0,Satokasvi!$H$6*(1+$HE130)*(1+_xlfn.XLOOKUP($HF130,$HF$67:$HF$76,HN$67:HN$76)))</f>
        <v>3398.8888888888891</v>
      </c>
      <c r="HO130" s="27">
        <f>IF(K$11="x",0,Satokasvi!$H$6*(1+$HE130)*(1+_xlfn.XLOOKUP($HF130,$HF$67:$HF$76,HO$67:HO$76)))</f>
        <v>3361.9444444444443</v>
      </c>
      <c r="HP130" s="27">
        <f>IF(L$11="x",0,Satokasvi!$H$6*(1+$HE130)*(1+_xlfn.XLOOKUP($HF130,$HF$67:$HF$76,HP$67:HP$76)))</f>
        <v>3325</v>
      </c>
      <c r="HQ130" s="27">
        <f>IF(M$11="x",0,Satokasvi!$H$6*(1+$HE130)*(1+_xlfn.XLOOKUP($HF130,$HF$67:$HF$76,HQ$67:HQ$76)))</f>
        <v>3325</v>
      </c>
      <c r="HR130" s="27">
        <f>IF(N$11="x",0,Satokasvi!$H$6*(1+$HE130)*(1+_xlfn.XLOOKUP($HF130,$HF$67:$HF$76,HR$67:HR$76)))</f>
        <v>3325</v>
      </c>
      <c r="HS130" s="27">
        <f>IF(O$11="x",0,Satokasvi!$H$6*(1+$HE130)*(1+_xlfn.XLOOKUP($HF130,$HF$67:$HF$76,HS$67:HS$76)))</f>
        <v>3325</v>
      </c>
      <c r="HT130" s="27">
        <f>IF(P$11="x",0,Satokasvi!$H$6*(1+$HE130)*(1+_xlfn.XLOOKUP($HF130,$HF$67:$HF$76,HT$67:HT$76)))</f>
        <v>3325</v>
      </c>
      <c r="HU130" s="27">
        <f>IF(Q$11="x",0,Satokasvi!$H$6*(1+$HE130)*(1+_xlfn.XLOOKUP($HF130,$HF$67:$HF$76,HU$67:HU$76)))</f>
        <v>3325</v>
      </c>
      <c r="HV130" s="27">
        <f>IF(R$11="x",0,Satokasvi!$H$6*(1+$HE130)*(1+_xlfn.XLOOKUP($HF130,$HF$67:$HF$76,HV$67:HV$76)))</f>
        <v>3325</v>
      </c>
      <c r="HW130" s="27">
        <f>IF(S$11="x",0,Satokasvi!$H$6*(1+$HE130)*(1+_xlfn.XLOOKUP($HF130,$HF$67:$HF$76,HW$67:HW$76)))</f>
        <v>3325</v>
      </c>
      <c r="HX130" s="27">
        <f>IF(T$11="x",0,Satokasvi!$H$6*(1+$HE130)*(1+_xlfn.XLOOKUP($HF130,$HF$67:$HF$76,HX$67:HX$76)))</f>
        <v>3325</v>
      </c>
      <c r="HY130" s="27">
        <f>IF(U$11="x",0,Satokasvi!$H$6*(1+$HE130)*(1+_xlfn.XLOOKUP($HF130,$HF$67:$HF$76,HY$67:HY$76)))</f>
        <v>3325</v>
      </c>
      <c r="HZ130" s="27">
        <f>IF(V$11="x",0,Satokasvi!$H$6*(1+$HE130)*(1+_xlfn.XLOOKUP($HF130,$HF$67:$HF$76,HZ$67:HZ$76)))</f>
        <v>3325</v>
      </c>
      <c r="IA130" s="27">
        <f>IF(W$11="x",0,Satokasvi!$H$6*(1+$HE130)*(1+_xlfn.XLOOKUP($HF130,$HF$67:$HF$76,IA$67:IA$76)))</f>
        <v>3325</v>
      </c>
      <c r="IB130" s="27">
        <f>IF(X$11="x",0,Satokasvi!$H$6*(1+$HE130)*(1+_xlfn.XLOOKUP($HF130,$HF$67:$HF$76,IB$67:IB$76)))</f>
        <v>3325</v>
      </c>
      <c r="IC130" s="27">
        <f>IF(Y$11="x",0,Satokasvi!$H$6*(1+$HE130)*(1+_xlfn.XLOOKUP($HF130,$HF$67:$HF$76,IC$67:IC$76)))</f>
        <v>3325</v>
      </c>
      <c r="ID130" s="27">
        <f>IF(Z$11="x",0,Satokasvi!$H$6*(1+$HE130)*(1+_xlfn.XLOOKUP($HF130,$HF$67:$HF$76,ID$67:ID$76)))</f>
        <v>3325</v>
      </c>
      <c r="IE130" s="27">
        <f>IF(AA$11="x",0,Satokasvi!$H$6*(1+$HE130)*(1+_xlfn.XLOOKUP($HF130,$HF$67:$HF$76,IE$67:IE$76)))</f>
        <v>3325</v>
      </c>
    </row>
    <row r="131" spans="2:239">
      <c r="B131" s="11">
        <f t="shared" ca="1" si="116"/>
        <v>0.99302472694730737</v>
      </c>
      <c r="C131" s="11">
        <f t="shared" ca="1" si="116"/>
        <v>0.30451953018594824</v>
      </c>
      <c r="D131" s="11">
        <f t="shared" ca="1" si="116"/>
        <v>0.50376059618273594</v>
      </c>
      <c r="E131" s="11">
        <f t="shared" ca="1" si="116"/>
        <v>0.90266277711222787</v>
      </c>
      <c r="F131" s="11">
        <f t="shared" ca="1" si="116"/>
        <v>0.82745007305012186</v>
      </c>
      <c r="G131" s="11">
        <f t="shared" ca="1" si="116"/>
        <v>0.72830928632236802</v>
      </c>
      <c r="H131" s="11">
        <f t="shared" ca="1" si="116"/>
        <v>0.6218722328297156</v>
      </c>
      <c r="I131" s="11">
        <f t="shared" ca="1" si="116"/>
        <v>0.78583965673379086</v>
      </c>
      <c r="J131" s="11">
        <f t="shared" ca="1" si="116"/>
        <v>0.29123994249811924</v>
      </c>
      <c r="K131" s="11">
        <f t="shared" ca="1" si="116"/>
        <v>0.22003150455561593</v>
      </c>
      <c r="L131" s="11">
        <f t="shared" ca="1" si="116"/>
        <v>0.37021420527735416</v>
      </c>
      <c r="M131" s="11">
        <f t="shared" ca="1" si="116"/>
        <v>9.9894364604217301E-2</v>
      </c>
      <c r="N131" s="11">
        <f t="shared" ca="1" si="116"/>
        <v>0.2792968408876858</v>
      </c>
      <c r="O131" s="11">
        <f t="shared" ca="1" si="116"/>
        <v>0.24411685693810325</v>
      </c>
      <c r="P131" s="11">
        <f t="shared" ca="1" si="116"/>
        <v>7.4559910353940717E-2</v>
      </c>
      <c r="Q131" s="11">
        <f t="shared" ca="1" si="116"/>
        <v>0.6809363978558467</v>
      </c>
      <c r="R131" s="11">
        <f t="shared" ca="1" si="92"/>
        <v>0.13437489830898408</v>
      </c>
      <c r="S131" s="11">
        <f t="shared" ca="1" si="92"/>
        <v>0.79390851516650462</v>
      </c>
      <c r="T131" s="11">
        <f t="shared" ca="1" si="87"/>
        <v>0.69227506380336035</v>
      </c>
      <c r="U131" s="11">
        <f t="shared" ca="1" si="87"/>
        <v>0.38560213230433282</v>
      </c>
      <c r="V131" s="11">
        <f t="shared" ca="1" si="87"/>
        <v>0.35916660108864218</v>
      </c>
      <c r="W131" s="11">
        <f t="shared" ca="1" si="87"/>
        <v>0.64791680039374255</v>
      </c>
      <c r="X131" s="11">
        <f t="shared" ca="1" si="87"/>
        <v>0.36577308957102439</v>
      </c>
      <c r="Y131" s="11">
        <f t="shared" ca="1" si="87"/>
        <v>0.11471988120532151</v>
      </c>
      <c r="Z131" s="11">
        <f t="shared" ca="1" si="87"/>
        <v>0.13608740302097511</v>
      </c>
      <c r="AB131" s="5">
        <f ca="1">_xlfn.NORM.INV(B131,Satokasvi!$H$8,Satokasvi!$I$8)*_xlfn.BINOM.INV(1,(1-Satokasvi!$H$15),B131)</f>
        <v>4114.6335676480548</v>
      </c>
      <c r="AC131" s="5">
        <f ca="1">_xlfn.NORM.INV(C131,Satokasvi!$H$8,Satokasvi!$I$8)*_xlfn.BINOM.INV(1,(1-Satokasvi!$H$15),C131)</f>
        <v>3372.1385960226289</v>
      </c>
      <c r="AD131" s="5">
        <f ca="1">_xlfn.NORM.INV(D131,Satokasvi!$H$8,Satokasvi!$I$8)*_xlfn.BINOM.INV(1,(1-Satokasvi!$H$15),D131)</f>
        <v>3502.3566390816245</v>
      </c>
      <c r="AE131" s="5">
        <f ca="1">_xlfn.NORM.INV(E131,Satokasvi!$H$8,Satokasvi!$I$8)*_xlfn.BINOM.INV(1,(1-Satokasvi!$H$15),E131)</f>
        <v>3824.2185711976167</v>
      </c>
      <c r="AF131" s="5">
        <f ca="1">_xlfn.NORM.INV(F131,Satokasvi!$H$8,Satokasvi!$I$8)*_xlfn.BINOM.INV(1,(1-Satokasvi!$H$15),F131)</f>
        <v>3736.0341472789141</v>
      </c>
      <c r="AG131" s="5">
        <f ca="1">_xlfn.NORM.INV(G131,Satokasvi!$H$8,Satokasvi!$I$8)*_xlfn.BINOM.INV(1,(1-Satokasvi!$H$15),G131)</f>
        <v>3651.9268978085302</v>
      </c>
      <c r="AH131" s="5">
        <f ca="1">_xlfn.NORM.INV(H131,Satokasvi!$H$8,Satokasvi!$I$8)*_xlfn.BINOM.INV(1,(1-Satokasvi!$H$15),H131)</f>
        <v>3577.6004142120819</v>
      </c>
      <c r="AI131" s="5">
        <f ca="1">_xlfn.NORM.INV(I131,Satokasvi!$H$8,Satokasvi!$I$8)*_xlfn.BINOM.INV(1,(1-Satokasvi!$H$15),I131)</f>
        <v>3698.0171462259673</v>
      </c>
      <c r="AJ131" s="5">
        <f ca="1">_xlfn.NORM.INV(J131,Satokasvi!$H$8,Satokasvi!$I$8)*_xlfn.BINOM.INV(1,(1-Satokasvi!$H$15),J131)</f>
        <v>3362.5585012275906</v>
      </c>
      <c r="AK131" s="5">
        <f ca="1">_xlfn.NORM.INV(K131,Satokasvi!$H$8,Satokasvi!$I$8)*_xlfn.BINOM.INV(1,(1-Satokasvi!$H$15),K131)</f>
        <v>3306.978295527611</v>
      </c>
      <c r="AL131" s="5">
        <f ca="1">_xlfn.NORM.INV(L131,Satokasvi!$H$8,Satokasvi!$I$8)*_xlfn.BINOM.INV(1,(1-Satokasvi!$H$15),L131)</f>
        <v>3417.17848191126</v>
      </c>
      <c r="AM131" s="5">
        <f ca="1">_xlfn.NORM.INV(M131,Satokasvi!$H$8,Satokasvi!$I$8)*_xlfn.BINOM.INV(1,(1-Satokasvi!$H$15),M131)</f>
        <v>3179.4615713339808</v>
      </c>
      <c r="AN131" s="5">
        <f ca="1">_xlfn.NORM.INV(N131,Satokasvi!$H$8,Satokasvi!$I$8)*_xlfn.BINOM.INV(1,(1-Satokasvi!$H$15),N131)</f>
        <v>3353.767089598146</v>
      </c>
      <c r="AO131" s="5">
        <f ca="1">_xlfn.NORM.INV(O131,Satokasvi!$H$8,Satokasvi!$I$8)*_xlfn.BINOM.INV(1,(1-Satokasvi!$H$15),O131)</f>
        <v>3326.7197874327476</v>
      </c>
      <c r="AP131" s="5">
        <f ca="1">_xlfn.NORM.INV(P131,Satokasvi!$H$8,Satokasvi!$I$8)*_xlfn.BINOM.INV(1,(1-Satokasvi!$H$15),P131)</f>
        <v>3139.3381474356947</v>
      </c>
      <c r="AQ131" s="5">
        <f ca="1">_xlfn.NORM.INV(Q131,Satokasvi!$H$8,Satokasvi!$I$8)*_xlfn.BINOM.INV(1,(1-Satokasvi!$H$15),Q131)</f>
        <v>3617.5797222149008</v>
      </c>
      <c r="AR131" s="5">
        <f ca="1">_xlfn.NORM.INV(R131,Satokasvi!$H$8,Satokasvi!$I$8)*_xlfn.BINOM.INV(1,(1-Satokasvi!$H$15),R131)</f>
        <v>3223.5134443838974</v>
      </c>
      <c r="AS131" s="5">
        <f ca="1">_xlfn.NORM.INV(S131,Satokasvi!$H$8,Satokasvi!$I$8)*_xlfn.BINOM.INV(1,(1-Satokasvi!$H$15),S131)</f>
        <v>3705.0145324857026</v>
      </c>
      <c r="AT131" s="5">
        <f ca="1">_xlfn.NORM.INV(T131,Satokasvi!$H$8,Satokasvi!$I$8)*_xlfn.BINOM.INV(1,(1-Satokasvi!$H$15),T131)</f>
        <v>3625.5773591176494</v>
      </c>
      <c r="AU131" s="5">
        <f ca="1">_xlfn.NORM.INV(U131,Satokasvi!$H$8,Satokasvi!$I$8)*_xlfn.BINOM.INV(1,(1-Satokasvi!$H$15),U131)</f>
        <v>3427.2999932225384</v>
      </c>
      <c r="AV131" s="5">
        <f ca="1">_xlfn.NORM.INV(V131,Satokasvi!$H$8,Satokasvi!$I$8)*_xlfn.BINOM.INV(1,(1-Satokasvi!$H$15),V131)</f>
        <v>3409.8281691515604</v>
      </c>
      <c r="AW131" s="5">
        <f ca="1">_xlfn.NORM.INV(W131,Satokasvi!$H$8,Satokasvi!$I$8)*_xlfn.BINOM.INV(1,(1-Satokasvi!$H$15),W131)</f>
        <v>3594.9255795312038</v>
      </c>
      <c r="AX131" s="5">
        <f ca="1">_xlfn.NORM.INV(X131,Satokasvi!$H$8,Satokasvi!$I$8)*_xlfn.BINOM.INV(1,(1-Satokasvi!$H$15),X131)</f>
        <v>3414.2326261417061</v>
      </c>
      <c r="AY131" s="5">
        <f ca="1">_xlfn.NORM.INV(Y131,Satokasvi!$H$8,Satokasvi!$I$8)*_xlfn.BINOM.INV(1,(1-Satokasvi!$H$15),Y131)</f>
        <v>3199.5491851889833</v>
      </c>
      <c r="AZ131" s="5">
        <f ca="1">_xlfn.NORM.INV(Z131,Satokasvi!$H$8,Satokasvi!$I$8)*_xlfn.BINOM.INV(1,(1-Satokasvi!$H$15),Z131)</f>
        <v>3225.4830050107394</v>
      </c>
      <c r="BB131" s="5">
        <f ca="1">IF(C$11="x",0,_xlfn.NORM.INV(B131,Satokasvi!$H$8,Satokasvi!$I$8)*IF(C$8="x",(1+Toimenpiteet!$C$7),1)*IF(C$9="x",(1+Toimenpiteet!$C$34),1)*(1+C$30)*_xlfn.BINOM.INV(1,(1-(Satokasvi!$H$15*(1+C$41))),B131))</f>
        <v>2983.2739218875454</v>
      </c>
      <c r="BC131" s="5">
        <f ca="1">IF(D$11="x",0,_xlfn.NORM.INV(C131,Satokasvi!$H$8,Satokasvi!$I$8)*IF(D$8="x",(1+Toimenpiteet!$C$7),1)*IF(D$9="x",(1+Toimenpiteet!$C$34),1)*(1+D$30)*_xlfn.BINOM.INV(1,(1-(Satokasvi!$H$15*(1+D$41))),C131))</f>
        <v>2461.9309461842013</v>
      </c>
      <c r="BD131" s="5">
        <f ca="1">IF(E$11="x",0,_xlfn.NORM.INV(D131,Satokasvi!$H$8,Satokasvi!$I$8)*IF(E$8="x",(1+Toimenpiteet!$C$7),1)*IF(E$9="x",(1+Toimenpiteet!$C$34),1)*(1+E$30)*_xlfn.BINOM.INV(1,(1-(Satokasvi!$H$15*(1+E$41))),D131))</f>
        <v>2574.6524125216833</v>
      </c>
      <c r="BE131" s="5">
        <f ca="1">IF(F$11="x",0,_xlfn.NORM.INV(E131,Satokasvi!$H$8,Satokasvi!$I$8)*IF(F$8="x",(1+Toimenpiteet!$C$7),1)*IF(F$9="x",(1+Toimenpiteet!$C$34),1)*(1+F$30)*_xlfn.BINOM.INV(1,(1-(Satokasvi!$H$15*(1+F$41))),E131))</f>
        <v>2830.5336176576284</v>
      </c>
      <c r="BF131" s="5">
        <f ca="1">IF(G$11="x",0,_xlfn.NORM.INV(F131,Satokasvi!$H$8,Satokasvi!$I$8)*IF(G$8="x",(1+Toimenpiteet!$C$7),1)*IF(G$9="x",(1+Toimenpiteet!$C$34),1)*(1+G$30)*_xlfn.BINOM.INV(1,(1-(Satokasvi!$H$15*(1+G$41))),F131))</f>
        <v>2784.0926465522471</v>
      </c>
      <c r="BG131" s="5">
        <f ca="1">IF(H$11="x",0,_xlfn.NORM.INV(G131,Satokasvi!$H$8,Satokasvi!$I$8)*IF(H$8="x",(1+Toimenpiteet!$C$7),1)*IF(H$9="x",(1+Toimenpiteet!$C$34),1)*(1+H$30)*_xlfn.BINOM.INV(1,(1-(Satokasvi!$H$15*(1+H$41))),G131))</f>
        <v>2721.4159242469168</v>
      </c>
      <c r="BH131" s="5">
        <f ca="1">IF(I$11="x",0,_xlfn.NORM.INV(H131,Satokasvi!$H$8,Satokasvi!$I$8)*IF(I$8="x",(1+Toimenpiteet!$C$7),1)*IF(I$9="x",(1+Toimenpiteet!$C$34),1)*(1+I$30)*_xlfn.BINOM.INV(1,(1-(Satokasvi!$H$15*(1+I$41))),H131))</f>
        <v>2666.0278286708431</v>
      </c>
      <c r="BI131" s="5">
        <f ca="1">IF(J$11="x",0,_xlfn.NORM.INV(I131,Satokasvi!$H$8,Satokasvi!$I$8)*IF(J$8="x",(1+Toimenpiteet!$C$7),1)*IF(J$9="x",(1+Toimenpiteet!$C$34),1)*(1+J$30)*_xlfn.BINOM.INV(1,(1-(Satokasvi!$H$15*(1+J$41))),I131))</f>
        <v>2755.7623773675909</v>
      </c>
      <c r="BJ131" s="5">
        <f ca="1">IF(K$11="x",0,_xlfn.NORM.INV(J131,Satokasvi!$H$8,Satokasvi!$I$8)*IF(K$8="x",(1+Toimenpiteet!$C$7),1)*IF(K$9="x",(1+Toimenpiteet!$C$34),1)*(1+K$30)*_xlfn.BINOM.INV(1,(1-(Satokasvi!$H$15*(1+K$41))),J131))</f>
        <v>2505.7785951148003</v>
      </c>
      <c r="BK131" s="5">
        <f ca="1">IF(L$11="x",0,_xlfn.NORM.INV(K131,Satokasvi!$H$8,Satokasvi!$I$8)*IF(L$8="x",(1+Toimenpiteet!$C$7),1)*IF(L$9="x",(1+Toimenpiteet!$C$34),1)*(1+L$30)*_xlfn.BINOM.INV(1,(1-(Satokasvi!$H$15*(1+L$41))),K131))</f>
        <v>2464.3602258271758</v>
      </c>
      <c r="BL131" s="5">
        <f ca="1">IF(M$11="x",0,_xlfn.NORM.INV(L131,Satokasvi!$H$8,Satokasvi!$I$8)*IF(M$8="x",(1+Toimenpiteet!$C$7),1)*IF(M$9="x",(1+Toimenpiteet!$C$34),1)*(1+M$30)*_xlfn.BINOM.INV(1,(1-(Satokasvi!$H$15*(1+M$41))),L131))</f>
        <v>2546.4814047202708</v>
      </c>
      <c r="BM131" s="5">
        <f ca="1">IF(N$11="x",0,_xlfn.NORM.INV(M131,Satokasvi!$H$8,Satokasvi!$I$8)*IF(N$8="x",(1+Toimenpiteet!$C$7),1)*IF(N$9="x",(1+Toimenpiteet!$C$34),1)*(1+N$30)*_xlfn.BINOM.INV(1,(1-(Satokasvi!$H$15*(1+N$41))),M131))</f>
        <v>2369.3347629580826</v>
      </c>
      <c r="BN131" s="5">
        <f ca="1">IF(O$11="x",0,_xlfn.NORM.INV(N131,Satokasvi!$H$8,Satokasvi!$I$8)*IF(O$8="x",(1+Toimenpiteet!$C$7),1)*IF(O$9="x",(1+Toimenpiteet!$C$34),1)*(1+O$30)*_xlfn.BINOM.INV(1,(1-(Satokasvi!$H$15*(1+O$41))),N131))</f>
        <v>2499.2272351685383</v>
      </c>
      <c r="BO131" s="5">
        <f ca="1">IF(P$11="x",0,_xlfn.NORM.INV(O131,Satokasvi!$H$8,Satokasvi!$I$8)*IF(P$8="x",(1+Toimenpiteet!$C$7),1)*IF(P$9="x",(1+Toimenpiteet!$C$34),1)*(1+P$30)*_xlfn.BINOM.INV(1,(1-(Satokasvi!$H$15*(1+P$41))),O131))</f>
        <v>2479.0715855948838</v>
      </c>
      <c r="BP131" s="5">
        <f ca="1">IF(Q$11="x",0,_xlfn.NORM.INV(P131,Satokasvi!$H$8,Satokasvi!$I$8)*IF(Q$8="x",(1+Toimenpiteet!$C$7),1)*IF(Q$9="x",(1+Toimenpiteet!$C$34),1)*(1+Q$30)*_xlfn.BINOM.INV(1,(1-(Satokasvi!$H$15*(1+Q$41))),P131))</f>
        <v>2339.4347874690798</v>
      </c>
      <c r="BQ131" s="5">
        <f ca="1">IF(R$11="x",0,_xlfn.NORM.INV(Q131,Satokasvi!$H$8,Satokasvi!$I$8)*IF(R$8="x",(1+Toimenpiteet!$C$7),1)*IF(R$9="x",(1+Toimenpiteet!$C$34),1)*(1+R$30)*_xlfn.BINOM.INV(1,(1-(Satokasvi!$H$15*(1+R$41))),Q131))</f>
        <v>2695.8204089945439</v>
      </c>
      <c r="BR131" s="5">
        <f ca="1">IF(S$11="x",0,_xlfn.NORM.INV(R131,Satokasvi!$H$8,Satokasvi!$I$8)*IF(S$8="x",(1+Toimenpiteet!$C$7),1)*IF(S$9="x",(1+Toimenpiteet!$C$34),1)*(1+S$30)*_xlfn.BINOM.INV(1,(1-(Satokasvi!$H$15*(1+S$41))),R131))</f>
        <v>2402.162218754881</v>
      </c>
      <c r="BS131" s="5">
        <f ca="1">IF(T$11="x",0,_xlfn.NORM.INV(S131,Satokasvi!$H$8,Satokasvi!$I$8)*IF(T$8="x",(1+Toimenpiteet!$C$7),1)*IF(T$9="x",(1+Toimenpiteet!$C$34),1)*(1+T$30)*_xlfn.BINOM.INV(1,(1-(Satokasvi!$H$15*(1+T$41))),S131))</f>
        <v>2760.9768296083457</v>
      </c>
      <c r="BT131" s="5">
        <f ca="1">IF(U$11="x",0,_xlfn.NORM.INV(T131,Satokasvi!$H$8,Satokasvi!$I$8)*IF(U$8="x",(1+Toimenpiteet!$C$7),1)*IF(U$9="x",(1+Toimenpiteet!$C$34),1)*(1+U$30)*_xlfn.BINOM.INV(1,(1-(Satokasvi!$H$15*(1+U$41))),T131))</f>
        <v>2701.7802480144724</v>
      </c>
      <c r="BU131" s="5">
        <f ca="1">IF(V$11="x",0,_xlfn.NORM.INV(U131,Satokasvi!$H$8,Satokasvi!$I$8)*IF(V$8="x",(1+Toimenpiteet!$C$7),1)*IF(V$9="x",(1+Toimenpiteet!$C$34),1)*(1+V$30)*_xlfn.BINOM.INV(1,(1-(Satokasvi!$H$15*(1+V$41))),U131))</f>
        <v>2554.0239549494358</v>
      </c>
      <c r="BV131" s="5">
        <f ca="1">IF(W$11="x",0,_xlfn.NORM.INV(V131,Satokasvi!$H$8,Satokasvi!$I$8)*IF(W$8="x",(1+Toimenpiteet!$C$7),1)*IF(W$9="x",(1+Toimenpiteet!$C$34),1)*(1+W$30)*_xlfn.BINOM.INV(1,(1-(Satokasvi!$H$15*(1+W$41))),V131))</f>
        <v>2541.0039516517427</v>
      </c>
      <c r="BW131" s="5">
        <f ca="1">IF(X$11="x",0,_xlfn.NORM.INV(W131,Satokasvi!$H$8,Satokasvi!$I$8)*IF(X$8="x",(1+Toimenpiteet!$C$7),1)*IF(X$9="x",(1+Toimenpiteet!$C$34),1)*(1+X$30)*_xlfn.BINOM.INV(1,(1-(Satokasvi!$H$15*(1+X$41))),W131))</f>
        <v>2678.9385418666534</v>
      </c>
      <c r="BX131" s="5">
        <f ca="1">IF(Y$11="x",0,_xlfn.NORM.INV(X131,Satokasvi!$H$8,Satokasvi!$I$8)*IF(Y$8="x",(1+Toimenpiteet!$C$7),1)*IF(Y$9="x",(1+Toimenpiteet!$C$34),1)*(1+Y$30)*_xlfn.BINOM.INV(1,(1-(Satokasvi!$H$15*(1+Y$41))),X131))</f>
        <v>2544.2861530007995</v>
      </c>
      <c r="BY131" s="5">
        <f ca="1">IF(Z$11="x",0,_xlfn.NORM.INV(Y131,Satokasvi!$H$8,Satokasvi!$I$8)*IF(Z$8="x",(1+Toimenpiteet!$C$7),1)*IF(Z$9="x",(1+Toimenpiteet!$C$34),1)*(1+Z$30)*_xlfn.BINOM.INV(1,(1-(Satokasvi!$H$15*(1+Z$41))),Y131))</f>
        <v>2384.3040528028305</v>
      </c>
      <c r="BZ131" s="5">
        <f ca="1">IF(AA$11="x",0,_xlfn.NORM.INV(Z131,Satokasvi!$H$8,Satokasvi!$I$8)*IF(AA$8="x",(1+Toimenpiteet!$C$7),1)*IF(AA$9="x",(1+Toimenpiteet!$C$34),1)*(1+AA$30)*_xlfn.BINOM.INV(1,(1-(Satokasvi!$H$15*(1+AA$41))),Z131))</f>
        <v>2403.6299353340032</v>
      </c>
      <c r="CB131" s="27">
        <f ca="1">_xlfn.NORM.INV(RAND(),Satokasvi!$H$13,Satokasvi!$I$13)</f>
        <v>248.55191892245293</v>
      </c>
      <c r="CC131" s="27">
        <f ca="1">_xlfn.NORM.INV(RAND(),Satokasvi!$H$13,Satokasvi!$I$13)</f>
        <v>153.10750945376446</v>
      </c>
      <c r="CD131" s="27">
        <f ca="1">_xlfn.NORM.INV(RAND(),Satokasvi!$H$13,Satokasvi!$I$13)</f>
        <v>82.736789382071407</v>
      </c>
      <c r="CE131" s="27">
        <f ca="1">_xlfn.NORM.INV(RAND(),Satokasvi!$H$13,Satokasvi!$I$13)</f>
        <v>199.80906622737558</v>
      </c>
      <c r="CF131" s="27">
        <f ca="1">_xlfn.NORM.INV(RAND(),Satokasvi!$H$13,Satokasvi!$I$13)</f>
        <v>227.58243735343382</v>
      </c>
      <c r="CG131" s="27">
        <f ca="1">_xlfn.NORM.INV(RAND(),Satokasvi!$H$13,Satokasvi!$I$13)</f>
        <v>167.57645252830866</v>
      </c>
      <c r="CH131" s="27">
        <f ca="1">_xlfn.NORM.INV(RAND(),Satokasvi!$H$13,Satokasvi!$I$13)</f>
        <v>239.61302624375256</v>
      </c>
      <c r="CI131" s="27">
        <f ca="1">_xlfn.NORM.INV(RAND(),Satokasvi!$H$13,Satokasvi!$I$13)</f>
        <v>117.60565465018341</v>
      </c>
      <c r="CJ131" s="27">
        <f ca="1">_xlfn.NORM.INV(RAND(),Satokasvi!$H$13,Satokasvi!$I$13)</f>
        <v>230.39446928963568</v>
      </c>
      <c r="CK131" s="27">
        <f ca="1">_xlfn.NORM.INV(RAND(),Satokasvi!$H$13,Satokasvi!$I$13)</f>
        <v>142.97333870935842</v>
      </c>
      <c r="CL131" s="27">
        <f ca="1">_xlfn.NORM.INV(RAND(),Satokasvi!$H$13,Satokasvi!$I$13)</f>
        <v>256.93360056125022</v>
      </c>
      <c r="CM131" s="27">
        <f ca="1">_xlfn.NORM.INV(RAND(),Satokasvi!$H$13,Satokasvi!$I$13)</f>
        <v>194.02408490031425</v>
      </c>
      <c r="CN131" s="27">
        <f ca="1">_xlfn.NORM.INV(RAND(),Satokasvi!$H$13,Satokasvi!$I$13)</f>
        <v>114.31047365785236</v>
      </c>
      <c r="CO131" s="27">
        <f ca="1">_xlfn.NORM.INV(RAND(),Satokasvi!$H$13,Satokasvi!$I$13)</f>
        <v>248.15514267137942</v>
      </c>
      <c r="CP131" s="27">
        <f ca="1">_xlfn.NORM.INV(RAND(),Satokasvi!$H$13,Satokasvi!$I$13)</f>
        <v>192.40491475981463</v>
      </c>
      <c r="CQ131" s="27">
        <f ca="1">_xlfn.NORM.INV(RAND(),Satokasvi!$H$13,Satokasvi!$I$13)</f>
        <v>211.91380700219119</v>
      </c>
      <c r="CR131" s="27">
        <f ca="1">_xlfn.NORM.INV(RAND(),Satokasvi!$H$13,Satokasvi!$I$13)</f>
        <v>226.47367972769061</v>
      </c>
      <c r="CS131" s="27">
        <f ca="1">_xlfn.NORM.INV(RAND(),Satokasvi!$H$13,Satokasvi!$I$13)</f>
        <v>172.44548390976848</v>
      </c>
      <c r="CT131" s="27">
        <f ca="1">_xlfn.NORM.INV(RAND(),Satokasvi!$H$13,Satokasvi!$I$13)</f>
        <v>217.00254690328978</v>
      </c>
      <c r="CU131" s="27">
        <f ca="1">_xlfn.NORM.INV(RAND(),Satokasvi!$H$13,Satokasvi!$I$13)</f>
        <v>112.18939929090502</v>
      </c>
      <c r="CV131" s="27">
        <f ca="1">_xlfn.NORM.INV(RAND(),Satokasvi!$H$13,Satokasvi!$I$13)</f>
        <v>236.21516607743661</v>
      </c>
      <c r="CW131" s="27">
        <f ca="1">_xlfn.NORM.INV(RAND(),Satokasvi!$H$13,Satokasvi!$I$13)</f>
        <v>276.61082031556123</v>
      </c>
      <c r="CX131" s="27">
        <f ca="1">_xlfn.NORM.INV(RAND(),Satokasvi!$H$13,Satokasvi!$I$13)</f>
        <v>145.07985545160011</v>
      </c>
      <c r="CY131" s="27">
        <f ca="1">_xlfn.NORM.INV(RAND(),Satokasvi!$H$13,Satokasvi!$I$13)</f>
        <v>227.04384584970461</v>
      </c>
      <c r="CZ131" s="27">
        <f ca="1">_xlfn.NORM.INV(RAND(),Satokasvi!$H$13,Satokasvi!$I$13)</f>
        <v>69.025426925733655</v>
      </c>
      <c r="DB131" s="29">
        <f ca="1">(AB131*(CB131/1000)+(Satokasvi!$E$28-Satokasvi!$E$7))/(1+$C$13)^DB$61</f>
        <v>642.42725136083743</v>
      </c>
      <c r="DC131" s="29">
        <f ca="1">(AC131*(CC131/1000)+(Satokasvi!$E$28-Satokasvi!$E$7))/(1+$C$13)^DC$61</f>
        <v>146.38490147039187</v>
      </c>
      <c r="DD131" s="29">
        <f ca="1">(AD131*(CD131/1000)+(Satokasvi!$E$28-Satokasvi!$E$7))/(1+$C$13)^DD$61</f>
        <v>-65.182114481846028</v>
      </c>
      <c r="DE131" s="29">
        <f ca="1">(AE131*(CE131/1000)+(Satokasvi!$E$28-Satokasvi!$E$7))/(1+$C$13)^DE$61</f>
        <v>358.16116069352148</v>
      </c>
      <c r="DF131" s="29">
        <f ca="1">(AF131*(CF131/1000)+(Satokasvi!$E$28-Satokasvi!$E$7))/(1+$C$13)^DF$61</f>
        <v>422.03631403455518</v>
      </c>
      <c r="DG131" s="29">
        <f ca="1">(AG131*(CG131/1000)+(Satokasvi!$E$28-Satokasvi!$E$7))/(1+$C$13)^DG$61</f>
        <v>210.18924812341265</v>
      </c>
      <c r="DH131" s="29">
        <f ca="1">(AH131*(CH131/1000)+(Satokasvi!$E$28-Satokasvi!$E$7))/(1+$C$13)^DH$61</f>
        <v>403.48825671552061</v>
      </c>
      <c r="DI131" s="29">
        <f ca="1">(AI131*(CI131/1000)+(Satokasvi!$E$28-Satokasvi!$E$7))/(1+$C$13)^DI$61</f>
        <v>58.343442488434526</v>
      </c>
      <c r="DJ131" s="29">
        <f ca="1">(AJ131*(CJ131/1000)+(Satokasvi!$E$28-Satokasvi!$E$7))/(1+$C$13)^DJ$61</f>
        <v>317.07800748289009</v>
      </c>
      <c r="DK131" s="29">
        <f ca="1">(AK131*(CK131/1000)+(Satokasvi!$E$28-Satokasvi!$E$7))/(1+$C$13)^DK$61</f>
        <v>83.196938194571985</v>
      </c>
      <c r="DL131" s="29">
        <f ca="1">(AL131*(CL131/1000)+(Satokasvi!$E$28-Satokasvi!$E$7))/(1+$C$13)^DL$61</f>
        <v>373.48311008118799</v>
      </c>
      <c r="DM131" s="29">
        <f ca="1">(AM131*(CM131/1000)+(Satokasvi!$E$28-Satokasvi!$E$7))/(1+$C$13)^DM$61</f>
        <v>179.47758576813754</v>
      </c>
      <c r="DN131" s="29">
        <f ca="1">(AN131*(CN131/1000)+(Satokasvi!$E$28-Satokasvi!$E$7))/(1+$C$13)^DN$61</f>
        <v>15.23336123996916</v>
      </c>
      <c r="DO131" s="29">
        <f ca="1">(AO131*(CO131/1000)+(Satokasvi!$E$28-Satokasvi!$E$7))/(1+$C$13)^DO$61</f>
        <v>307.11739994304958</v>
      </c>
      <c r="DP131" s="29">
        <f ca="1">(AP131*(CP131/1000)+(Satokasvi!$E$28-Satokasvi!$E$7))/(1+$C$13)^DP$61</f>
        <v>155.98791481136291</v>
      </c>
      <c r="DQ131" s="29">
        <f ca="1">(AQ131*(CQ131/1000)+(Satokasvi!$E$28-Satokasvi!$E$7))/(1+$C$13)^DQ$61</f>
        <v>252.76591480263821</v>
      </c>
      <c r="DR131" s="29">
        <f ca="1">(AR131*(CR131/1000)+(Satokasvi!$E$28-Satokasvi!$E$7))/(1+$C$13)^DR$61</f>
        <v>223.27584478798963</v>
      </c>
      <c r="DS131" s="29">
        <f ca="1">(AS131*(CS131/1000)+(Satokasvi!$E$28-Satokasvi!$E$7))/(1+$C$13)^DS$61</f>
        <v>163.24461165293283</v>
      </c>
      <c r="DT131" s="29">
        <f ca="1">(AT131*(CT131/1000)+(Satokasvi!$E$28-Satokasvi!$E$7))/(1+$C$13)^DT$61</f>
        <v>242.8047055647734</v>
      </c>
      <c r="DU131" s="29">
        <f ca="1">(AU131*(CU131/1000)+(Satokasvi!$E$28-Satokasvi!$E$7))/(1+$C$13)^DU$61</f>
        <v>13.015105037903197</v>
      </c>
      <c r="DV131" s="29">
        <f ca="1">(AV131*(CV131/1000)+(Satokasvi!$E$28-Satokasvi!$E$7))/(1+$C$13)^DV$61</f>
        <v>238.91545674039813</v>
      </c>
      <c r="DW131" s="29">
        <f ca="1">(AW131*(CW131/1000)+(Satokasvi!$E$28-Satokasvi!$E$7))/(1+$C$13)^DW$61</f>
        <v>330.56426422418707</v>
      </c>
      <c r="DX131" s="29">
        <f ca="1">(AX131*(CX131/1000)+(Satokasvi!$E$28-Satokasvi!$E$7))/(1+$C$13)^DX$61</f>
        <v>68.067133171725516</v>
      </c>
      <c r="DY131" s="29">
        <f ca="1">(AY131*(CY131/1000)+(Satokasvi!$E$28-Satokasvi!$E$7))/(1+$C$13)^DY$61</f>
        <v>179.7712571229919</v>
      </c>
      <c r="DZ131" s="29">
        <f ca="1">(AZ131*(CZ131/1000)+(Satokasvi!$E$28-Satokasvi!$E$7))/(1+$C$13)^DZ$61</f>
        <v>-66.081343478620681</v>
      </c>
      <c r="EB131" s="29">
        <f ca="1">IF(C$11="x",Toimenpiteet!$E$115,BB131*(CB131/1000)+(Satokasvi!$E$28-Satokasvi!$E$7)+IF(C$8="x",Toimenpiteet!$E$29,0)+IF(C$9="x",Toimenpiteet!$E$60,0)+IF(C$10="x",Toimenpiteet!$E$88,0))/(1+$C$13)^EB$61</f>
        <v>498.63927956937999</v>
      </c>
      <c r="EC131" s="29">
        <f ca="1">IF(D$11="x",Toimenpiteet!$E$115,BC131*(CC131/1000)+(Satokasvi!$E$28-Satokasvi!$E$7)+IF(D$8="x",Toimenpiteet!$E$29,0)+IF(D$9="x",Toimenpiteet!$E$60,0)+IF(D$10="x",Toimenpiteet!$E$88,0))/(1+$C$13)^EC$61</f>
        <v>140.4846032777952</v>
      </c>
      <c r="ED131" s="29">
        <f ca="1">IF(E$11="x",Toimenpiteet!$E$115,BD131*(CD131/1000)+(Satokasvi!$E$28-Satokasvi!$E$7)+IF(E$8="x",Toimenpiteet!$E$29,0)+IF(E$9="x",Toimenpiteet!$E$60,0)+IF(E$10="x",Toimenpiteet!$E$88,0))/(1+$C$13)^ED$61</f>
        <v>-13.618704043325979</v>
      </c>
      <c r="EE131" s="29">
        <f ca="1">IF(F$11="x",Toimenpiteet!$E$115,BE131*(CE131/1000)+(Satokasvi!$E$28-Satokasvi!$E$7)+IF(F$8="x",Toimenpiteet!$E$29,0)+IF(F$9="x",Toimenpiteet!$E$60,0)+IF(F$10="x",Toimenpiteet!$E$88,0))/(1+$C$13)^EE$61</f>
        <v>300.01211547101622</v>
      </c>
      <c r="EF131" s="29">
        <f ca="1">IF(G$11="x",Toimenpiteet!$E$115,BF131*(CF131/1000)+(Satokasvi!$E$28-Satokasvi!$E$7)+IF(G$8="x",Toimenpiteet!$E$29,0)+IF(G$9="x",Toimenpiteet!$E$60,0)+IF(G$10="x",Toimenpiteet!$E$88,0))/(1+$C$13)^EF$61</f>
        <v>349.96951912783112</v>
      </c>
      <c r="EG131" s="29">
        <f ca="1">IF(H$11="x",Toimenpiteet!$E$115,BG131*(CG131/1000)+(Satokasvi!$E$28-Satokasvi!$E$7)+IF(H$8="x",Toimenpiteet!$E$29,0)+IF(H$9="x",Toimenpiteet!$E$60,0)+IF(H$10="x",Toimenpiteet!$E$88,0))/(1+$C$13)^EG$61</f>
        <v>191.0680353804803</v>
      </c>
      <c r="EH131" s="29">
        <f ca="1">IF(I$11="x",Toimenpiteet!$E$115,BH131*(CH131/1000)+(Satokasvi!$E$28-Satokasvi!$E$7)+IF(I$8="x",Toimenpiteet!$E$29,0)+IF(I$9="x",Toimenpiteet!$E$60,0)+IF(I$10="x",Toimenpiteet!$E$88,0))/(1+$C$13)^EH$61</f>
        <v>334.11149519461281</v>
      </c>
      <c r="EI131" s="29">
        <f ca="1">IF(J$11="x",Toimenpiteet!$E$115,BI131*(CI131/1000)+(Satokasvi!$E$28-Satokasvi!$E$7)+IF(J$8="x",Toimenpiteet!$E$29,0)+IF(J$9="x",Toimenpiteet!$E$60,0)+IF(J$10="x",Toimenpiteet!$E$88,0))/(1+$C$13)^EI$61</f>
        <v>75.935830711514399</v>
      </c>
      <c r="EJ131" s="29">
        <f ca="1">IF(K$11="x",Toimenpiteet!$E$115,BJ131*(CJ131/1000)+(Satokasvi!$E$28-Satokasvi!$E$7)+IF(K$8="x",Toimenpiteet!$E$29,0)+IF(K$9="x",Toimenpiteet!$E$60,0)+IF(K$10="x",Toimenpiteet!$E$88,0))/(1+$C$13)^EJ$61</f>
        <v>267.79944124336902</v>
      </c>
      <c r="EK131" s="29">
        <f ca="1">IF(L$11="x",Toimenpiteet!$E$115,BK131*(CK131/1000)+(Satokasvi!$E$28-Satokasvi!$E$7)+IF(L$8="x",Toimenpiteet!$E$29,0)+IF(L$9="x",Toimenpiteet!$E$60,0)+IF(L$10="x",Toimenpiteet!$E$88,0))/(1+$C$13)^EK$61</f>
        <v>92.593416660186691</v>
      </c>
      <c r="EL131" s="29">
        <f ca="1">IF(M$11="x",Toimenpiteet!$E$115,BL131*(CL131/1000)+(Satokasvi!$E$28-Satokasvi!$E$7)+IF(M$8="x",Toimenpiteet!$E$29,0)+IF(M$9="x",Toimenpiteet!$E$60,0)+IF(M$10="x",Toimenpiteet!$E$88,0))/(1+$C$13)^EL$61</f>
        <v>308.02355374666791</v>
      </c>
      <c r="EM131" s="29">
        <f ca="1">IF(N$11="x",Toimenpiteet!$E$115,BM131*(CM131/1000)+(Satokasvi!$E$28-Satokasvi!$E$7)+IF(N$8="x",Toimenpiteet!$E$29,0)+IF(N$9="x",Toimenpiteet!$E$60,0)+IF(N$10="x",Toimenpiteet!$E$88,0))/(1+$C$13)^EM$61</f>
        <v>162.58547372428663</v>
      </c>
      <c r="EN131" s="29">
        <f ca="1">IF(O$11="x",Toimenpiteet!$E$115,BN131*(CN131/1000)+(Satokasvi!$E$28-Satokasvi!$E$7)+IF(O$8="x",Toimenpiteet!$E$29,0)+IF(O$9="x",Toimenpiteet!$E$60,0)+IF(O$10="x",Toimenpiteet!$E$88,0))/(1+$C$13)^EN$61</f>
        <v>39.350713232792501</v>
      </c>
      <c r="EO131" s="29">
        <f ca="1">IF(P$11="x",Toimenpiteet!$E$115,BO131*(CO131/1000)+(Satokasvi!$E$28-Satokasvi!$E$7)+IF(P$8="x",Toimenpiteet!$E$29,0)+IF(P$9="x",Toimenpiteet!$E$60,0)+IF(P$10="x",Toimenpiteet!$E$88,0))/(1+$C$13)^EO$61</f>
        <v>256.04719948296599</v>
      </c>
      <c r="EP131" s="29">
        <f ca="1">IF(Q$11="x",Toimenpiteet!$E$115,BP131*(CP131/1000)+(Satokasvi!$E$28-Satokasvi!$E$7)+IF(Q$8="x",Toimenpiteet!$E$29,0)+IF(Q$9="x",Toimenpiteet!$E$60,0)+IF(Q$10="x",Toimenpiteet!$E$88,0))/(1+$C$13)^EP$61</f>
        <v>142.63376018092796</v>
      </c>
      <c r="EQ131" s="29">
        <f ca="1">IF(R$11="x",Toimenpiteet!$E$115,BQ131*(CQ131/1000)+(Satokasvi!$E$28-Satokasvi!$E$7)+IF(R$8="x",Toimenpiteet!$E$29,0)+IF(R$9="x",Toimenpiteet!$E$60,0)+IF(R$10="x",Toimenpiteet!$E$88,0))/(1+$C$13)^EQ$61</f>
        <v>213.98403938422726</v>
      </c>
      <c r="ER131" s="29">
        <f ca="1">IF(S$11="x",Toimenpiteet!$E$115,BR131*(CR131/1000)+(Satokasvi!$E$28-Satokasvi!$E$7)+IF(S$8="x",Toimenpiteet!$E$29,0)+IF(S$9="x",Toimenpiteet!$E$60,0)+IF(S$10="x",Toimenpiteet!$E$88,0))/(1+$C$13)^ER$61</f>
        <v>191.26174174309858</v>
      </c>
      <c r="ES131" s="29">
        <f ca="1">IF(T$11="x",Toimenpiteet!$E$115,BS131*(CS131/1000)+(Satokasvi!$E$28-Satokasvi!$E$7)+IF(T$8="x",Toimenpiteet!$E$29,0)+IF(T$9="x",Toimenpiteet!$E$60,0)+IF(T$10="x",Toimenpiteet!$E$88,0))/(1+$C$13)^ES$61</f>
        <v>145.80190616404582</v>
      </c>
      <c r="ET131" s="29">
        <f ca="1">IF(U$11="x",Toimenpiteet!$E$115,BT131*(CT131/1000)+(Satokasvi!$E$28-Satokasvi!$E$7)+IF(U$8="x",Toimenpiteet!$E$29,0)+IF(U$9="x",Toimenpiteet!$E$60,0)+IF(U$10="x",Toimenpiteet!$E$88,0))/(1+$C$13)^ET$61</f>
        <v>204.38663120850046</v>
      </c>
      <c r="EU131" s="29">
        <f ca="1">IF(V$11="x",Toimenpiteet!$E$115,BU131*(CU131/1000)+(Satokasvi!$E$28-Satokasvi!$E$7)+IF(V$8="x",Toimenpiteet!$E$29,0)+IF(V$9="x",Toimenpiteet!$E$60,0)+IF(V$10="x",Toimenpiteet!$E$88,0))/(1+$C$13)^EU$61</f>
        <v>32.464452994275824</v>
      </c>
      <c r="EV131" s="29">
        <f ca="1">IF(W$11="x",Toimenpiteet!$E$115,BV131*(CV131/1000)+(Satokasvi!$E$28-Satokasvi!$E$7)+IF(W$8="x",Toimenpiteet!$E$29,0)+IF(W$9="x",Toimenpiteet!$E$60,0)+IF(W$10="x",Toimenpiteet!$E$88,0))/(1+$C$13)^EV$61</f>
        <v>200.1423194503528</v>
      </c>
      <c r="EW131" s="29">
        <f ca="1">IF(X$11="x",Toimenpiteet!$E$115,BW131*(CW131/1000)+(Satokasvi!$E$28-Satokasvi!$E$7)+IF(X$8="x",Toimenpiteet!$E$29,0)+IF(X$9="x",Toimenpiteet!$E$60,0)+IF(X$10="x",Toimenpiteet!$E$88,0))/(1+$C$13)^EW$61</f>
        <v>267.79524803715373</v>
      </c>
      <c r="EX131" s="29">
        <f ca="1">IF(Y$11="x",Toimenpiteet!$E$115,BX131*(CX131/1000)+(Satokasvi!$E$28-Satokasvi!$E$7)+IF(Y$8="x",Toimenpiteet!$E$29,0)+IF(Y$9="x",Toimenpiteet!$E$60,0)+IF(Y$10="x",Toimenpiteet!$E$88,0))/(1+$C$13)^EX$61</f>
        <v>71.557373598103311</v>
      </c>
      <c r="EY131" s="29">
        <f ca="1">IF(Z$11="x",Toimenpiteet!$E$115,BY131*(CY131/1000)+(Satokasvi!$E$28-Satokasvi!$E$7)+IF(Z$8="x",Toimenpiteet!$E$29,0)+IF(Z$9="x",Toimenpiteet!$E$60,0)+IF(Z$10="x",Toimenpiteet!$E$88,0))/(1+$C$13)^EY$61</f>
        <v>154.19247863187246</v>
      </c>
      <c r="EZ131" s="29">
        <f ca="1">IF(AA$11="x",Toimenpiteet!$E$115,BZ131*(CZ131/1000)+(Satokasvi!$E$28-Satokasvi!$E$7)+IF(AA$8="x",Toimenpiteet!$E$29,0)+IF(AA$9="x",Toimenpiteet!$E$60,0)+IF(AA$10="x",Toimenpiteet!$E$88,0))/(1+$C$13)^EZ$61</f>
        <v>-29.606013447822612</v>
      </c>
      <c r="FA131" s="29"/>
      <c r="FB131" s="29">
        <f t="shared" ca="1" si="117"/>
        <v>642.42725136083743</v>
      </c>
      <c r="FC131" s="29">
        <f t="shared" ca="1" si="118"/>
        <v>788.81215283122924</v>
      </c>
      <c r="FD131" s="29">
        <f t="shared" ca="1" si="119"/>
        <v>723.6300383493832</v>
      </c>
      <c r="FE131" s="29">
        <f t="shared" ca="1" si="120"/>
        <v>1081.7911990429047</v>
      </c>
      <c r="FF131" s="29">
        <f t="shared" ca="1" si="121"/>
        <v>1503.82751307746</v>
      </c>
      <c r="FG131" s="29">
        <f t="shared" ca="1" si="122"/>
        <v>1714.0167612008727</v>
      </c>
      <c r="FH131" s="29">
        <f t="shared" ca="1" si="123"/>
        <v>2117.5050179163932</v>
      </c>
      <c r="FI131" s="29">
        <f t="shared" ca="1" si="124"/>
        <v>2175.8484604048276</v>
      </c>
      <c r="FJ131" s="29">
        <f t="shared" ca="1" si="125"/>
        <v>2492.9264678877175</v>
      </c>
      <c r="FK131" s="29">
        <f t="shared" ca="1" si="126"/>
        <v>2576.1234060822894</v>
      </c>
      <c r="FL131" s="29">
        <f t="shared" ca="1" si="127"/>
        <v>2949.6065161634774</v>
      </c>
      <c r="FM131" s="29">
        <f t="shared" ca="1" si="128"/>
        <v>3129.0841019316149</v>
      </c>
      <c r="FN131" s="29">
        <f t="shared" ca="1" si="129"/>
        <v>3144.3174631715842</v>
      </c>
      <c r="FO131" s="29">
        <f t="shared" ca="1" si="130"/>
        <v>3451.434863114634</v>
      </c>
      <c r="FP131" s="29">
        <f t="shared" ca="1" si="131"/>
        <v>3607.4227779259968</v>
      </c>
      <c r="FQ131" s="29">
        <f t="shared" ca="1" si="132"/>
        <v>3860.188692728635</v>
      </c>
      <c r="FR131" s="29">
        <f t="shared" ca="1" si="133"/>
        <v>4083.4645375166247</v>
      </c>
      <c r="FS131" s="29">
        <f t="shared" ca="1" si="134"/>
        <v>4246.7091491695573</v>
      </c>
      <c r="FT131" s="29">
        <f t="shared" ca="1" si="135"/>
        <v>4489.5138547343304</v>
      </c>
      <c r="FU131" s="29">
        <f t="shared" ca="1" si="136"/>
        <v>4502.528959772234</v>
      </c>
      <c r="FV131" s="29">
        <f t="shared" ca="1" si="137"/>
        <v>4741.4444165126324</v>
      </c>
      <c r="FW131" s="29">
        <f t="shared" ca="1" si="138"/>
        <v>5072.0086807368198</v>
      </c>
      <c r="FX131" s="29">
        <f t="shared" ca="1" si="139"/>
        <v>5140.0758139085456</v>
      </c>
      <c r="FY131" s="29">
        <f t="shared" ca="1" si="140"/>
        <v>5319.8470710315378</v>
      </c>
      <c r="FZ131" s="29">
        <f t="shared" ca="1" si="141"/>
        <v>5253.7657275529173</v>
      </c>
      <c r="GA131" s="29"/>
      <c r="GB131" s="29">
        <f t="shared" ca="1" si="142"/>
        <v>498.63927956937999</v>
      </c>
      <c r="GC131" s="29">
        <f t="shared" ca="1" si="143"/>
        <v>639.1238828471752</v>
      </c>
      <c r="GD131" s="29">
        <f t="shared" ca="1" si="93"/>
        <v>625.50517880384916</v>
      </c>
      <c r="GE131" s="29">
        <f t="shared" ca="1" si="94"/>
        <v>925.51729427486543</v>
      </c>
      <c r="GF131" s="29">
        <f t="shared" ca="1" si="95"/>
        <v>1275.4868134026965</v>
      </c>
      <c r="GG131" s="29">
        <f t="shared" ca="1" si="96"/>
        <v>1466.5548487831768</v>
      </c>
      <c r="GH131" s="29">
        <f t="shared" ca="1" si="97"/>
        <v>1800.6663439777897</v>
      </c>
      <c r="GI131" s="29">
        <f t="shared" ca="1" si="98"/>
        <v>1876.6021746893041</v>
      </c>
      <c r="GJ131" s="29">
        <f t="shared" ca="1" si="99"/>
        <v>2144.4016159326729</v>
      </c>
      <c r="GK131" s="29">
        <f t="shared" ca="1" si="100"/>
        <v>2236.9950325928598</v>
      </c>
      <c r="GL131" s="29">
        <f t="shared" ca="1" si="101"/>
        <v>2545.0185863395277</v>
      </c>
      <c r="GM131" s="29">
        <f t="shared" ca="1" si="102"/>
        <v>2707.6040600638144</v>
      </c>
      <c r="GN131" s="29">
        <f t="shared" ca="1" si="103"/>
        <v>2746.9547732966071</v>
      </c>
      <c r="GO131" s="29">
        <f t="shared" ca="1" si="104"/>
        <v>3003.001972779573</v>
      </c>
      <c r="GP131" s="29">
        <f t="shared" ca="1" si="105"/>
        <v>3145.6357329605007</v>
      </c>
      <c r="GQ131" s="29">
        <f t="shared" ca="1" si="106"/>
        <v>3359.6197723447281</v>
      </c>
      <c r="GR131" s="29">
        <f t="shared" ca="1" si="107"/>
        <v>3550.8815140878269</v>
      </c>
      <c r="GS131" s="29">
        <f t="shared" ca="1" si="108"/>
        <v>3696.6834202518726</v>
      </c>
      <c r="GT131" s="29">
        <f t="shared" ca="1" si="109"/>
        <v>3901.0700514603732</v>
      </c>
      <c r="GU131" s="29">
        <f t="shared" ca="1" si="110"/>
        <v>3933.5345044546489</v>
      </c>
      <c r="GV131" s="29">
        <f t="shared" ca="1" si="111"/>
        <v>4133.6768239050016</v>
      </c>
      <c r="GW131" s="29">
        <f t="shared" ca="1" si="112"/>
        <v>4401.4720719421557</v>
      </c>
      <c r="GX131" s="29">
        <f t="shared" ca="1" si="113"/>
        <v>4473.0294455402591</v>
      </c>
      <c r="GY131" s="29">
        <f t="shared" ca="1" si="114"/>
        <v>4627.2219241721314</v>
      </c>
      <c r="GZ131" s="29">
        <f t="shared" ca="1" si="115"/>
        <v>4597.6159107243084</v>
      </c>
      <c r="HA131" s="29"/>
      <c r="HB131" s="29">
        <f t="shared" ca="1" si="145"/>
        <v>2576.1234060822894</v>
      </c>
      <c r="HC131" s="29">
        <f t="shared" ca="1" si="144"/>
        <v>2236.9950325928598</v>
      </c>
      <c r="HD131" s="5"/>
      <c r="HE131" s="29">
        <f t="shared" ref="HE131:HE139" si="146">HE130</f>
        <v>5.5555555555555525E-2</v>
      </c>
      <c r="HF131" s="29">
        <f>$HF$68</f>
        <v>-7.7777777777777779E-2</v>
      </c>
      <c r="HG131" s="14">
        <f>IF(C$11="x",0,Satokasvi!$H$6*(1+$HE131)*(1+_xlfn.XLOOKUP($HF131,$HF$67:$HF$76,HG$67:HG$76)))</f>
        <v>3665.7098765432097</v>
      </c>
      <c r="HH131" s="27">
        <f>IF(D$11="x",0,Satokasvi!$H$6*(1+$HE131)*(1+_xlfn.XLOOKUP($HF131,$HF$67:$HF$76,HH$67:HH$76)))</f>
        <v>3636.9753086419751</v>
      </c>
      <c r="HI131" s="27">
        <f>IF(E$11="x",0,Satokasvi!$H$6*(1+$HE131)*(1+_xlfn.XLOOKUP($HF131,$HF$67:$HF$76,HI$67:HI$76)))</f>
        <v>3608.2407407407409</v>
      </c>
      <c r="HJ131" s="27">
        <f>IF(F$11="x",0,Satokasvi!$H$6*(1+$HE131)*(1+_xlfn.XLOOKUP($HF131,$HF$67:$HF$76,HJ$67:HJ$76)))</f>
        <v>3579.5061728395062</v>
      </c>
      <c r="HK131" s="27">
        <f>IF(G$11="x",0,Satokasvi!$H$6*(1+$HE131)*(1+_xlfn.XLOOKUP($HF131,$HF$67:$HF$76,HK$67:HK$76)))</f>
        <v>3550.7716049382716</v>
      </c>
      <c r="HL131" s="27">
        <f>IF(H$11="x",0,Satokasvi!$H$6*(1+$HE131)*(1+_xlfn.XLOOKUP($HF131,$HF$67:$HF$76,HL$67:HL$76)))</f>
        <v>3522.037037037037</v>
      </c>
      <c r="HM131" s="27">
        <f>IF(I$11="x",0,Satokasvi!$H$6*(1+$HE131)*(1+_xlfn.XLOOKUP($HF131,$HF$67:$HF$76,HM$67:HM$76)))</f>
        <v>3493.3024691358023</v>
      </c>
      <c r="HN131" s="27">
        <f>IF(J$11="x",0,Satokasvi!$H$6*(1+$HE131)*(1+_xlfn.XLOOKUP($HF131,$HF$67:$HF$76,HN$67:HN$76)))</f>
        <v>3464.5679012345681</v>
      </c>
      <c r="HO131" s="27">
        <f>IF(K$11="x",0,Satokasvi!$H$6*(1+$HE131)*(1+_xlfn.XLOOKUP($HF131,$HF$67:$HF$76,HO$67:HO$76)))</f>
        <v>3435.8333333333335</v>
      </c>
      <c r="HP131" s="27">
        <f>IF(L$11="x",0,Satokasvi!$H$6*(1+$HE131)*(1+_xlfn.XLOOKUP($HF131,$HF$67:$HF$76,HP$67:HP$76)))</f>
        <v>3407.0987654320988</v>
      </c>
      <c r="HQ131" s="27">
        <f>IF(M$11="x",0,Satokasvi!$H$6*(1+$HE131)*(1+_xlfn.XLOOKUP($HF131,$HF$67:$HF$76,HQ$67:HQ$76)))</f>
        <v>3407.0987654320988</v>
      </c>
      <c r="HR131" s="27">
        <f>IF(N$11="x",0,Satokasvi!$H$6*(1+$HE131)*(1+_xlfn.XLOOKUP($HF131,$HF$67:$HF$76,HR$67:HR$76)))</f>
        <v>3407.0987654320988</v>
      </c>
      <c r="HS131" s="27">
        <f>IF(O$11="x",0,Satokasvi!$H$6*(1+$HE131)*(1+_xlfn.XLOOKUP($HF131,$HF$67:$HF$76,HS$67:HS$76)))</f>
        <v>3407.0987654320988</v>
      </c>
      <c r="HT131" s="27">
        <f>IF(P$11="x",0,Satokasvi!$H$6*(1+$HE131)*(1+_xlfn.XLOOKUP($HF131,$HF$67:$HF$76,HT$67:HT$76)))</f>
        <v>3407.0987654320988</v>
      </c>
      <c r="HU131" s="27">
        <f>IF(Q$11="x",0,Satokasvi!$H$6*(1+$HE131)*(1+_xlfn.XLOOKUP($HF131,$HF$67:$HF$76,HU$67:HU$76)))</f>
        <v>3407.0987654320988</v>
      </c>
      <c r="HV131" s="27">
        <f>IF(R$11="x",0,Satokasvi!$H$6*(1+$HE131)*(1+_xlfn.XLOOKUP($HF131,$HF$67:$HF$76,HV$67:HV$76)))</f>
        <v>3407.0987654320988</v>
      </c>
      <c r="HW131" s="27">
        <f>IF(S$11="x",0,Satokasvi!$H$6*(1+$HE131)*(1+_xlfn.XLOOKUP($HF131,$HF$67:$HF$76,HW$67:HW$76)))</f>
        <v>3407.0987654320988</v>
      </c>
      <c r="HX131" s="27">
        <f>IF(T$11="x",0,Satokasvi!$H$6*(1+$HE131)*(1+_xlfn.XLOOKUP($HF131,$HF$67:$HF$76,HX$67:HX$76)))</f>
        <v>3407.0987654320988</v>
      </c>
      <c r="HY131" s="27">
        <f>IF(U$11="x",0,Satokasvi!$H$6*(1+$HE131)*(1+_xlfn.XLOOKUP($HF131,$HF$67:$HF$76,HY$67:HY$76)))</f>
        <v>3407.0987654320988</v>
      </c>
      <c r="HZ131" s="27">
        <f>IF(V$11="x",0,Satokasvi!$H$6*(1+$HE131)*(1+_xlfn.XLOOKUP($HF131,$HF$67:$HF$76,HZ$67:HZ$76)))</f>
        <v>3407.0987654320988</v>
      </c>
      <c r="IA131" s="27">
        <f>IF(W$11="x",0,Satokasvi!$H$6*(1+$HE131)*(1+_xlfn.XLOOKUP($HF131,$HF$67:$HF$76,IA$67:IA$76)))</f>
        <v>3407.0987654320988</v>
      </c>
      <c r="IB131" s="27">
        <f>IF(X$11="x",0,Satokasvi!$H$6*(1+$HE131)*(1+_xlfn.XLOOKUP($HF131,$HF$67:$HF$76,IB$67:IB$76)))</f>
        <v>3407.0987654320988</v>
      </c>
      <c r="IC131" s="27">
        <f>IF(Y$11="x",0,Satokasvi!$H$6*(1+$HE131)*(1+_xlfn.XLOOKUP($HF131,$HF$67:$HF$76,IC$67:IC$76)))</f>
        <v>3407.0987654320988</v>
      </c>
      <c r="ID131" s="27">
        <f>IF(Z$11="x",0,Satokasvi!$H$6*(1+$HE131)*(1+_xlfn.XLOOKUP($HF131,$HF$67:$HF$76,ID$67:ID$76)))</f>
        <v>3407.0987654320988</v>
      </c>
      <c r="IE131" s="27">
        <f>IF(AA$11="x",0,Satokasvi!$H$6*(1+$HE131)*(1+_xlfn.XLOOKUP($HF131,$HF$67:$HF$76,IE$67:IE$76)))</f>
        <v>3407.0987654320988</v>
      </c>
    </row>
    <row r="132" spans="2:239">
      <c r="B132" s="11">
        <f t="shared" ca="1" si="116"/>
        <v>2.3219282097560523E-2</v>
      </c>
      <c r="C132" s="11">
        <f t="shared" ca="1" si="116"/>
        <v>0.45849489929053211</v>
      </c>
      <c r="D132" s="11">
        <f t="shared" ca="1" si="116"/>
        <v>0.77316048401580928</v>
      </c>
      <c r="E132" s="11">
        <f t="shared" ca="1" si="116"/>
        <v>0.12190026075473526</v>
      </c>
      <c r="F132" s="11">
        <f t="shared" ca="1" si="116"/>
        <v>0.69054968243581283</v>
      </c>
      <c r="G132" s="11">
        <f t="shared" ca="1" si="116"/>
        <v>0.76946752419383424</v>
      </c>
      <c r="H132" s="11">
        <f t="shared" ca="1" si="116"/>
        <v>0.14163230872695731</v>
      </c>
      <c r="I132" s="11">
        <f t="shared" ca="1" si="116"/>
        <v>0.58850933734674893</v>
      </c>
      <c r="J132" s="11">
        <f t="shared" ca="1" si="116"/>
        <v>0.92745964834142225</v>
      </c>
      <c r="K132" s="11">
        <f t="shared" ca="1" si="116"/>
        <v>0.97224907266373539</v>
      </c>
      <c r="L132" s="11">
        <f t="shared" ca="1" si="116"/>
        <v>0.12427391162510992</v>
      </c>
      <c r="M132" s="11">
        <f t="shared" ca="1" si="116"/>
        <v>0.45426752984399432</v>
      </c>
      <c r="N132" s="11">
        <f t="shared" ca="1" si="116"/>
        <v>0.44317716683671204</v>
      </c>
      <c r="O132" s="11">
        <f t="shared" ca="1" si="116"/>
        <v>0.99196819228164002</v>
      </c>
      <c r="P132" s="11">
        <f t="shared" ca="1" si="116"/>
        <v>0.29591768309936139</v>
      </c>
      <c r="Q132" s="11">
        <f t="shared" ca="1" si="116"/>
        <v>0.233034898739646</v>
      </c>
      <c r="R132" s="11">
        <f t="shared" ca="1" si="92"/>
        <v>0.55979743119300684</v>
      </c>
      <c r="S132" s="11">
        <f t="shared" ca="1" si="92"/>
        <v>0.67931383846858129</v>
      </c>
      <c r="T132" s="11">
        <f t="shared" ca="1" si="87"/>
        <v>0.70030314666646465</v>
      </c>
      <c r="U132" s="11">
        <f t="shared" ca="1" si="87"/>
        <v>0.38239689552194378</v>
      </c>
      <c r="V132" s="11">
        <f t="shared" ca="1" si="87"/>
        <v>0.7781966992612076</v>
      </c>
      <c r="W132" s="11">
        <f t="shared" ca="1" si="87"/>
        <v>0.69900912886063271</v>
      </c>
      <c r="X132" s="11">
        <f t="shared" ca="1" si="87"/>
        <v>0.79278048583682759</v>
      </c>
      <c r="Y132" s="11">
        <f t="shared" ca="1" si="87"/>
        <v>0.87155055114655444</v>
      </c>
      <c r="Z132" s="11">
        <f t="shared" ca="1" si="87"/>
        <v>0.59159610074142155</v>
      </c>
      <c r="AB132" s="5">
        <f ca="1">_xlfn.NORM.INV(B132,Satokasvi!$H$8,Satokasvi!$I$8)*_xlfn.BINOM.INV(1,(1-Satokasvi!$H$15),B132)</f>
        <v>0</v>
      </c>
      <c r="AC132" s="5">
        <f ca="1">_xlfn.NORM.INV(C132,Satokasvi!$H$8,Satokasvi!$I$8)*_xlfn.BINOM.INV(1,(1-Satokasvi!$H$15),C132)</f>
        <v>3473.9434361306007</v>
      </c>
      <c r="AD132" s="5">
        <f ca="1">_xlfn.NORM.INV(D132,Satokasvi!$H$8,Satokasvi!$I$8)*_xlfn.BINOM.INV(1,(1-Satokasvi!$H$15),D132)</f>
        <v>3687.3239113044997</v>
      </c>
      <c r="AE132" s="5">
        <f ca="1">_xlfn.NORM.INV(E132,Satokasvi!$H$8,Satokasvi!$I$8)*_xlfn.BINOM.INV(1,(1-Satokasvi!$H$15),E132)</f>
        <v>3208.615026454534</v>
      </c>
      <c r="AF132" s="5">
        <f ca="1">_xlfn.NORM.INV(F132,Satokasvi!$H$8,Satokasvi!$I$8)*_xlfn.BINOM.INV(1,(1-Satokasvi!$H$15),F132)</f>
        <v>3624.3522588898522</v>
      </c>
      <c r="AG132" s="5">
        <f ca="1">_xlfn.NORM.INV(G132,Satokasvi!$H$8,Satokasvi!$I$8)*_xlfn.BINOM.INV(1,(1-Satokasvi!$H$15),G132)</f>
        <v>3684.2735970437275</v>
      </c>
      <c r="AH132" s="5">
        <f ca="1">_xlfn.NORM.INV(H132,Satokasvi!$H$8,Satokasvi!$I$8)*_xlfn.BINOM.INV(1,(1-Satokasvi!$H$15),H132)</f>
        <v>3231.7463789361386</v>
      </c>
      <c r="AI132" s="5">
        <f ca="1">_xlfn.NORM.INV(I132,Satokasvi!$H$8,Satokasvi!$I$8)*_xlfn.BINOM.INV(1,(1-Satokasvi!$H$15),I132)</f>
        <v>3555.9280265467373</v>
      </c>
      <c r="AJ132" s="5">
        <f ca="1">_xlfn.NORM.INV(J132,Satokasvi!$H$8,Satokasvi!$I$8)*_xlfn.BINOM.INV(1,(1-Satokasvi!$H$15),J132)</f>
        <v>3864.2823145997759</v>
      </c>
      <c r="AK132" s="5">
        <f ca="1">_xlfn.NORM.INV(K132,Satokasvi!$H$8,Satokasvi!$I$8)*_xlfn.BINOM.INV(1,(1-Satokasvi!$H$15),K132)</f>
        <v>3978.7316701807877</v>
      </c>
      <c r="AL132" s="5">
        <f ca="1">_xlfn.NORM.INV(L132,Satokasvi!$H$8,Satokasvi!$I$8)*_xlfn.BINOM.INV(1,(1-Satokasvi!$H$15),L132)</f>
        <v>3211.5290570544721</v>
      </c>
      <c r="AM132" s="5">
        <f ca="1">_xlfn.NORM.INV(M132,Satokasvi!$H$8,Satokasvi!$I$8)*_xlfn.BINOM.INV(1,(1-Satokasvi!$H$15),M132)</f>
        <v>3471.2783668029347</v>
      </c>
      <c r="AN132" s="5">
        <f ca="1">_xlfn.NORM.INV(N132,Satokasvi!$H$8,Satokasvi!$I$8)*_xlfn.BINOM.INV(1,(1-Satokasvi!$H$15),N132)</f>
        <v>3464.2703072596537</v>
      </c>
      <c r="AO132" s="5">
        <f ca="1">_xlfn.NORM.INV(O132,Satokasvi!$H$8,Satokasvi!$I$8)*_xlfn.BINOM.INV(1,(1-Satokasvi!$H$15),O132)</f>
        <v>4101.8667412345339</v>
      </c>
      <c r="AP132" s="5">
        <f ca="1">_xlfn.NORM.INV(P132,Satokasvi!$H$8,Satokasvi!$I$8)*_xlfn.BINOM.INV(1,(1-Satokasvi!$H$15),P132)</f>
        <v>3365.9554383346681</v>
      </c>
      <c r="AQ132" s="5">
        <f ca="1">_xlfn.NORM.INV(Q132,Satokasvi!$H$8,Satokasvi!$I$8)*_xlfn.BINOM.INV(1,(1-Satokasvi!$H$15),Q132)</f>
        <v>3317.7778454028012</v>
      </c>
      <c r="AR132" s="5">
        <f ca="1">_xlfn.NORM.INV(R132,Satokasvi!$H$8,Satokasvi!$I$8)*_xlfn.BINOM.INV(1,(1-Satokasvi!$H$15),R132)</f>
        <v>3537.6139127942429</v>
      </c>
      <c r="AS132" s="5">
        <f ca="1">_xlfn.NORM.INV(S132,Satokasvi!$H$8,Satokasvi!$I$8)*_xlfn.BINOM.INV(1,(1-Satokasvi!$H$15),S132)</f>
        <v>3616.4452302188924</v>
      </c>
      <c r="AT132" s="5">
        <f ca="1">_xlfn.NORM.INV(T132,Satokasvi!$H$8,Satokasvi!$I$8)*_xlfn.BINOM.INV(1,(1-Satokasvi!$H$15),T132)</f>
        <v>3631.3181483586641</v>
      </c>
      <c r="AU132" s="5">
        <f ca="1">_xlfn.NORM.INV(U132,Satokasvi!$H$8,Satokasvi!$I$8)*_xlfn.BINOM.INV(1,(1-Satokasvi!$H$15),U132)</f>
        <v>3425.2020780101939</v>
      </c>
      <c r="AV132" s="5">
        <f ca="1">_xlfn.NORM.INV(V132,Satokasvi!$H$8,Satokasvi!$I$8)*_xlfn.BINOM.INV(1,(1-Satokasvi!$H$15),V132)</f>
        <v>3691.5292866074592</v>
      </c>
      <c r="AW132" s="5">
        <f ca="1">_xlfn.NORM.INV(W132,Satokasvi!$H$8,Satokasvi!$I$8)*_xlfn.BINOM.INV(1,(1-Satokasvi!$H$15),W132)</f>
        <v>3630.3881970315151</v>
      </c>
      <c r="AX132" s="5">
        <f ca="1">_xlfn.NORM.INV(X132,Satokasvi!$H$8,Satokasvi!$I$8)*_xlfn.BINOM.INV(1,(1-Satokasvi!$H$15),X132)</f>
        <v>3704.0267116910923</v>
      </c>
      <c r="AY132" s="5">
        <f ca="1">_xlfn.NORM.INV(Y132,Satokasvi!$H$8,Satokasvi!$I$8)*_xlfn.BINOM.INV(1,(1-Satokasvi!$H$15),Y132)</f>
        <v>3783.4378169957363</v>
      </c>
      <c r="AZ132" s="5">
        <f ca="1">_xlfn.NORM.INV(Z132,Satokasvi!$H$8,Satokasvi!$I$8)*_xlfn.BINOM.INV(1,(1-Satokasvi!$H$15),Z132)</f>
        <v>3557.9131664549695</v>
      </c>
      <c r="BB132" s="5">
        <f ca="1">IF(C$11="x",0,_xlfn.NORM.INV(B132,Satokasvi!$H$8,Satokasvi!$I$8)*IF(C$8="x",(1+Toimenpiteet!$C$7),1)*IF(C$9="x",(1+Toimenpiteet!$C$34),1)*(1+C$30)*_xlfn.BINOM.INV(1,(1-(Satokasvi!$H$15*(1+C$41))),B132))</f>
        <v>0</v>
      </c>
      <c r="BC132" s="5">
        <f ca="1">IF(D$11="x",0,_xlfn.NORM.INV(C132,Satokasvi!$H$8,Satokasvi!$I$8)*IF(D$8="x",(1+Toimenpiteet!$C$7),1)*IF(D$9="x",(1+Toimenpiteet!$C$34),1)*(1+D$30)*_xlfn.BINOM.INV(1,(1-(Satokasvi!$H$15*(1+D$41))),C132))</f>
        <v>2536.2566238502291</v>
      </c>
      <c r="BD132" s="5">
        <f ca="1">IF(E$11="x",0,_xlfn.NORM.INV(D132,Satokasvi!$H$8,Satokasvi!$I$8)*IF(E$8="x",(1+Toimenpiteet!$C$7),1)*IF(E$9="x",(1+Toimenpiteet!$C$34),1)*(1+E$30)*_xlfn.BINOM.INV(1,(1-(Satokasvi!$H$15*(1+E$41))),D132))</f>
        <v>2710.6255536781637</v>
      </c>
      <c r="BE132" s="5">
        <f ca="1">IF(F$11="x",0,_xlfn.NORM.INV(E132,Satokasvi!$H$8,Satokasvi!$I$8)*IF(F$8="x",(1+Toimenpiteet!$C$7),1)*IF(F$9="x",(1+Toimenpiteet!$C$34),1)*(1+F$30)*_xlfn.BINOM.INV(1,(1-(Satokasvi!$H$15*(1+F$41))),E132))</f>
        <v>2374.888497980588</v>
      </c>
      <c r="BF132" s="5">
        <f ca="1">IF(G$11="x",0,_xlfn.NORM.INV(F132,Satokasvi!$H$8,Satokasvi!$I$8)*IF(G$8="x",(1+Toimenpiteet!$C$7),1)*IF(G$9="x",(1+Toimenpiteet!$C$34),1)*(1+G$30)*_xlfn.BINOM.INV(1,(1-(Satokasvi!$H$15*(1+G$41))),F132))</f>
        <v>2700.8673033247178</v>
      </c>
      <c r="BG132" s="5">
        <f ca="1">IF(H$11="x",0,_xlfn.NORM.INV(G132,Satokasvi!$H$8,Satokasvi!$I$8)*IF(H$8="x",(1+Toimenpiteet!$C$7),1)*IF(H$9="x",(1+Toimenpiteet!$C$34),1)*(1+H$30)*_xlfn.BINOM.INV(1,(1-(Satokasvi!$H$15*(1+H$41))),G132))</f>
        <v>2745.5206845169855</v>
      </c>
      <c r="BH132" s="5">
        <f ca="1">IF(I$11="x",0,_xlfn.NORM.INV(H132,Satokasvi!$H$8,Satokasvi!$I$8)*IF(I$8="x",(1+Toimenpiteet!$C$7),1)*IF(I$9="x",(1+Toimenpiteet!$C$34),1)*(1+I$30)*_xlfn.BINOM.INV(1,(1-(Satokasvi!$H$15*(1+I$41))),H132))</f>
        <v>2408.2974015832101</v>
      </c>
      <c r="BI132" s="5">
        <f ca="1">IF(J$11="x",0,_xlfn.NORM.INV(I132,Satokasvi!$H$8,Satokasvi!$I$8)*IF(J$8="x",(1+Toimenpiteet!$C$7),1)*IF(J$9="x",(1+Toimenpiteet!$C$34),1)*(1+J$30)*_xlfn.BINOM.INV(1,(1-(Satokasvi!$H$15*(1+J$41))),I132))</f>
        <v>2649.8775653826287</v>
      </c>
      <c r="BJ132" s="5">
        <f ca="1">IF(K$11="x",0,_xlfn.NORM.INV(J132,Satokasvi!$H$8,Satokasvi!$I$8)*IF(K$8="x",(1+Toimenpiteet!$C$7),1)*IF(K$9="x",(1+Toimenpiteet!$C$34),1)*(1+K$30)*_xlfn.BINOM.INV(1,(1-(Satokasvi!$H$15*(1+K$41))),J132))</f>
        <v>2879.6631808397533</v>
      </c>
      <c r="BK132" s="5">
        <f ca="1">IF(L$11="x",0,_xlfn.NORM.INV(K132,Satokasvi!$H$8,Satokasvi!$I$8)*IF(L$8="x",(1+Toimenpiteet!$C$7),1)*IF(L$9="x",(1+Toimenpiteet!$C$34),1)*(1+L$30)*_xlfn.BINOM.INV(1,(1-(Satokasvi!$H$15*(1+L$41))),K132))</f>
        <v>2964.9508406187229</v>
      </c>
      <c r="BL132" s="5">
        <f ca="1">IF(M$11="x",0,_xlfn.NORM.INV(L132,Satokasvi!$H$8,Satokasvi!$I$8)*IF(M$8="x",(1+Toimenpiteet!$C$7),1)*IF(M$9="x",(1+Toimenpiteet!$C$34),1)*(1+M$30)*_xlfn.BINOM.INV(1,(1-(Satokasvi!$H$15*(1+M$41))),L132))</f>
        <v>2393.2314533169929</v>
      </c>
      <c r="BM132" s="5">
        <f ca="1">IF(N$11="x",0,_xlfn.NORM.INV(M132,Satokasvi!$H$8,Satokasvi!$I$8)*IF(N$8="x",(1+Toimenpiteet!$C$7),1)*IF(N$9="x",(1+Toimenpiteet!$C$34),1)*(1+N$30)*_xlfn.BINOM.INV(1,(1-(Satokasvi!$H$15*(1+N$41))),M132))</f>
        <v>2586.7966389415474</v>
      </c>
      <c r="BN132" s="5">
        <f ca="1">IF(O$11="x",0,_xlfn.NORM.INV(N132,Satokasvi!$H$8,Satokasvi!$I$8)*IF(O$8="x",(1+Toimenpiteet!$C$7),1)*IF(O$9="x",(1+Toimenpiteet!$C$34),1)*(1+O$30)*_xlfn.BINOM.INV(1,(1-(Satokasvi!$H$15*(1+O$41))),N132))</f>
        <v>2581.5742329698937</v>
      </c>
      <c r="BO132" s="5">
        <f ca="1">IF(P$11="x",0,_xlfn.NORM.INV(O132,Satokasvi!$H$8,Satokasvi!$I$8)*IF(P$8="x",(1+Toimenpiteet!$C$7),1)*IF(P$9="x",(1+Toimenpiteet!$C$34),1)*(1+P$30)*_xlfn.BINOM.INV(1,(1-(Satokasvi!$H$15*(1+P$41))),O132))</f>
        <v>3056.7110955679746</v>
      </c>
      <c r="BP132" s="5">
        <f ca="1">IF(Q$11="x",0,_xlfn.NORM.INV(P132,Satokasvi!$H$8,Satokasvi!$I$8)*IF(Q$8="x",(1+Toimenpiteet!$C$7),1)*IF(Q$9="x",(1+Toimenpiteet!$C$34),1)*(1+Q$30)*_xlfn.BINOM.INV(1,(1-(Satokasvi!$H$15*(1+Q$41))),P132))</f>
        <v>2508.3099926469945</v>
      </c>
      <c r="BQ132" s="5">
        <f ca="1">IF(R$11="x",0,_xlfn.NORM.INV(Q132,Satokasvi!$H$8,Satokasvi!$I$8)*IF(R$8="x",(1+Toimenpiteet!$C$7),1)*IF(R$9="x",(1+Toimenpiteet!$C$34),1)*(1+R$30)*_xlfn.BINOM.INV(1,(1-(Satokasvi!$H$15*(1+R$41))),Q132))</f>
        <v>2472.4080503941677</v>
      </c>
      <c r="BR132" s="5">
        <f ca="1">IF(S$11="x",0,_xlfn.NORM.INV(R132,Satokasvi!$H$8,Satokasvi!$I$8)*IF(S$8="x",(1+Toimenpiteet!$C$7),1)*IF(S$9="x",(1+Toimenpiteet!$C$34),1)*(1+S$30)*_xlfn.BINOM.INV(1,(1-(Satokasvi!$H$15*(1+S$41))),R132))</f>
        <v>2636.2298878142697</v>
      </c>
      <c r="BS132" s="5">
        <f ca="1">IF(T$11="x",0,_xlfn.NORM.INV(S132,Satokasvi!$H$8,Satokasvi!$I$8)*IF(T$8="x",(1+Toimenpiteet!$C$7),1)*IF(T$9="x",(1+Toimenpiteet!$C$34),1)*(1+T$30)*_xlfn.BINOM.INV(1,(1-(Satokasvi!$H$15*(1+T$41))),S132))</f>
        <v>2694.9749855591185</v>
      </c>
      <c r="BT132" s="5">
        <f ca="1">IF(U$11="x",0,_xlfn.NORM.INV(T132,Satokasvi!$H$8,Satokasvi!$I$8)*IF(U$8="x",(1+Toimenpiteet!$C$7),1)*IF(U$9="x",(1+Toimenpiteet!$C$34),1)*(1+U$30)*_xlfn.BINOM.INV(1,(1-(Satokasvi!$H$15*(1+U$41))),T132))</f>
        <v>2706.0582841568767</v>
      </c>
      <c r="BU132" s="5">
        <f ca="1">IF(V$11="x",0,_xlfn.NORM.INV(U132,Satokasvi!$H$8,Satokasvi!$I$8)*IF(V$8="x",(1+Toimenpiteet!$C$7),1)*IF(V$9="x",(1+Toimenpiteet!$C$34),1)*(1+V$30)*_xlfn.BINOM.INV(1,(1-(Satokasvi!$H$15*(1+V$41))),U132))</f>
        <v>2552.4605885331966</v>
      </c>
      <c r="BV132" s="5">
        <f ca="1">IF(W$11="x",0,_xlfn.NORM.INV(V132,Satokasvi!$H$8,Satokasvi!$I$8)*IF(W$8="x",(1+Toimenpiteet!$C$7),1)*IF(W$9="x",(1+Toimenpiteet!$C$34),1)*(1+W$30)*_xlfn.BINOM.INV(1,(1-(Satokasvi!$H$15*(1+W$41))),V132))</f>
        <v>2750.9276243798786</v>
      </c>
      <c r="BW132" s="5">
        <f ca="1">IF(X$11="x",0,_xlfn.NORM.INV(W132,Satokasvi!$H$8,Satokasvi!$I$8)*IF(X$8="x",(1+Toimenpiteet!$C$7),1)*IF(X$9="x",(1+Toimenpiteet!$C$34),1)*(1+X$30)*_xlfn.BINOM.INV(1,(1-(Satokasvi!$H$15*(1+X$41))),W132))</f>
        <v>2705.3652844278849</v>
      </c>
      <c r="BX132" s="5">
        <f ca="1">IF(Y$11="x",0,_xlfn.NORM.INV(X132,Satokasvi!$H$8,Satokasvi!$I$8)*IF(Y$8="x",(1+Toimenpiteet!$C$7),1)*IF(Y$9="x",(1+Toimenpiteet!$C$34),1)*(1+Y$30)*_xlfn.BINOM.INV(1,(1-(Satokasvi!$H$15*(1+Y$41))),X132))</f>
        <v>2760.2407055522017</v>
      </c>
      <c r="BY132" s="5">
        <f ca="1">IF(Z$11="x",0,_xlfn.NORM.INV(Y132,Satokasvi!$H$8,Satokasvi!$I$8)*IF(Z$8="x",(1+Toimenpiteet!$C$7),1)*IF(Z$9="x",(1+Toimenpiteet!$C$34),1)*(1+Z$30)*_xlfn.BINOM.INV(1,(1-(Satokasvi!$H$15*(1+Z$41))),Y132))</f>
        <v>2819.4178612252226</v>
      </c>
      <c r="BZ132" s="5">
        <f ca="1">IF(AA$11="x",0,_xlfn.NORM.INV(Z132,Satokasvi!$H$8,Satokasvi!$I$8)*IF(AA$8="x",(1+Toimenpiteet!$C$7),1)*IF(AA$9="x",(1+Toimenpiteet!$C$34),1)*(1+AA$30)*_xlfn.BINOM.INV(1,(1-(Satokasvi!$H$15*(1+AA$41))),Z132))</f>
        <v>2651.3568916422437</v>
      </c>
      <c r="CB132" s="27">
        <f ca="1">_xlfn.NORM.INV(RAND(),Satokasvi!$H$13,Satokasvi!$I$13)</f>
        <v>191.37024995151862</v>
      </c>
      <c r="CC132" s="27">
        <f ca="1">_xlfn.NORM.INV(RAND(),Satokasvi!$H$13,Satokasvi!$I$13)</f>
        <v>308.70316538666793</v>
      </c>
      <c r="CD132" s="27">
        <f ca="1">_xlfn.NORM.INV(RAND(),Satokasvi!$H$13,Satokasvi!$I$13)</f>
        <v>197.15753664503146</v>
      </c>
      <c r="CE132" s="27">
        <f ca="1">_xlfn.NORM.INV(RAND(),Satokasvi!$H$13,Satokasvi!$I$13)</f>
        <v>58.578425266525983</v>
      </c>
      <c r="CF132" s="27">
        <f ca="1">_xlfn.NORM.INV(RAND(),Satokasvi!$H$13,Satokasvi!$I$13)</f>
        <v>249.72061339834551</v>
      </c>
      <c r="CG132" s="27">
        <f ca="1">_xlfn.NORM.INV(RAND(),Satokasvi!$H$13,Satokasvi!$I$13)</f>
        <v>189.77588399719335</v>
      </c>
      <c r="CH132" s="27">
        <f ca="1">_xlfn.NORM.INV(RAND(),Satokasvi!$H$13,Satokasvi!$I$13)</f>
        <v>149.66106399842755</v>
      </c>
      <c r="CI132" s="27">
        <f ca="1">_xlfn.NORM.INV(RAND(),Satokasvi!$H$13,Satokasvi!$I$13)</f>
        <v>223.29928902027038</v>
      </c>
      <c r="CJ132" s="27">
        <f ca="1">_xlfn.NORM.INV(RAND(),Satokasvi!$H$13,Satokasvi!$I$13)</f>
        <v>166.28254329612886</v>
      </c>
      <c r="CK132" s="27">
        <f ca="1">_xlfn.NORM.INV(RAND(),Satokasvi!$H$13,Satokasvi!$I$13)</f>
        <v>206.93034192427871</v>
      </c>
      <c r="CL132" s="27">
        <f ca="1">_xlfn.NORM.INV(RAND(),Satokasvi!$H$13,Satokasvi!$I$13)</f>
        <v>182.93590219589416</v>
      </c>
      <c r="CM132" s="27">
        <f ca="1">_xlfn.NORM.INV(RAND(),Satokasvi!$H$13,Satokasvi!$I$13)</f>
        <v>200.30374776524437</v>
      </c>
      <c r="CN132" s="27">
        <f ca="1">_xlfn.NORM.INV(RAND(),Satokasvi!$H$13,Satokasvi!$I$13)</f>
        <v>186.97882016668711</v>
      </c>
      <c r="CO132" s="27">
        <f ca="1">_xlfn.NORM.INV(RAND(),Satokasvi!$H$13,Satokasvi!$I$13)</f>
        <v>206.7906841649727</v>
      </c>
      <c r="CP132" s="27">
        <f ca="1">_xlfn.NORM.INV(RAND(),Satokasvi!$H$13,Satokasvi!$I$13)</f>
        <v>61.431737642705485</v>
      </c>
      <c r="CQ132" s="27">
        <f ca="1">_xlfn.NORM.INV(RAND(),Satokasvi!$H$13,Satokasvi!$I$13)</f>
        <v>99.449445079844722</v>
      </c>
      <c r="CR132" s="27">
        <f ca="1">_xlfn.NORM.INV(RAND(),Satokasvi!$H$13,Satokasvi!$I$13)</f>
        <v>301.15943576205285</v>
      </c>
      <c r="CS132" s="27">
        <f ca="1">_xlfn.NORM.INV(RAND(),Satokasvi!$H$13,Satokasvi!$I$13)</f>
        <v>239.0721217640403</v>
      </c>
      <c r="CT132" s="27">
        <f ca="1">_xlfn.NORM.INV(RAND(),Satokasvi!$H$13,Satokasvi!$I$13)</f>
        <v>245.91470108611429</v>
      </c>
      <c r="CU132" s="27">
        <f ca="1">_xlfn.NORM.INV(RAND(),Satokasvi!$H$13,Satokasvi!$I$13)</f>
        <v>130.01535729648739</v>
      </c>
      <c r="CV132" s="27">
        <f ca="1">_xlfn.NORM.INV(RAND(),Satokasvi!$H$13,Satokasvi!$I$13)</f>
        <v>193.80167673410094</v>
      </c>
      <c r="CW132" s="27">
        <f ca="1">_xlfn.NORM.INV(RAND(),Satokasvi!$H$13,Satokasvi!$I$13)</f>
        <v>187.26933368672192</v>
      </c>
      <c r="CX132" s="27">
        <f ca="1">_xlfn.NORM.INV(RAND(),Satokasvi!$H$13,Satokasvi!$I$13)</f>
        <v>277.31219212991442</v>
      </c>
      <c r="CY132" s="27">
        <f ca="1">_xlfn.NORM.INV(RAND(),Satokasvi!$H$13,Satokasvi!$I$13)</f>
        <v>104.5066572700225</v>
      </c>
      <c r="CZ132" s="27">
        <f ca="1">_xlfn.NORM.INV(RAND(),Satokasvi!$H$13,Satokasvi!$I$13)</f>
        <v>207.5688621502878</v>
      </c>
      <c r="DB132" s="29">
        <f ca="1">(AB132*(CB132/1000)+(Satokasvi!$E$28-Satokasvi!$E$7))/(1+$C$13)^DB$61</f>
        <v>-350.48543689320388</v>
      </c>
      <c r="DC132" s="29">
        <f ca="1">(AC132*(CC132/1000)+(Satokasvi!$E$28-Satokasvi!$E$7))/(1+$C$13)^DC$61</f>
        <v>670.57906975940648</v>
      </c>
      <c r="DD132" s="29">
        <f ca="1">(AD132*(CD132/1000)+(Satokasvi!$E$28-Satokasvi!$E$7))/(1+$C$13)^DD$61</f>
        <v>334.92692975017331</v>
      </c>
      <c r="DE132" s="29">
        <f ca="1">(AE132*(CE132/1000)+(Satokasvi!$E$28-Satokasvi!$E$7))/(1+$C$13)^DE$61</f>
        <v>-153.7476943106121</v>
      </c>
      <c r="DF132" s="29">
        <f ca="1">(AF132*(CF132/1000)+(Satokasvi!$E$28-Satokasvi!$E$7))/(1+$C$13)^DF$61</f>
        <v>469.32427915303811</v>
      </c>
      <c r="DG132" s="29">
        <f ca="1">(AG132*(CG132/1000)+(Satokasvi!$E$28-Satokasvi!$E$7))/(1+$C$13)^DG$61</f>
        <v>283.22568429336718</v>
      </c>
      <c r="DH132" s="29">
        <f ca="1">(AH132*(CH132/1000)+(Satokasvi!$E$28-Satokasvi!$E$7))/(1+$C$13)^DH$61</f>
        <v>99.739172522599901</v>
      </c>
      <c r="DI132" s="29">
        <f ca="1">(AI132*(CI132/1000)+(Satokasvi!$E$28-Satokasvi!$E$7))/(1+$C$13)^DI$61</f>
        <v>341.84277517889677</v>
      </c>
      <c r="DJ132" s="29">
        <f ca="1">(AJ132*(CJ132/1000)+(Satokasvi!$E$28-Satokasvi!$E$7))/(1+$C$13)^DJ$61</f>
        <v>215.79435780521868</v>
      </c>
      <c r="DK132" s="29">
        <f ca="1">(AK132*(CK132/1000)+(Satokasvi!$E$28-Satokasvi!$E$7))/(1+$C$13)^DK$61</f>
        <v>344.00972563567933</v>
      </c>
      <c r="DL132" s="29">
        <f ca="1">(AL132*(CL132/1000)+(Satokasvi!$E$28-Satokasvi!$E$7))/(1+$C$13)^DL$61</f>
        <v>163.63128389716911</v>
      </c>
      <c r="DM132" s="29">
        <f ca="1">(AM132*(CM132/1000)+(Satokasvi!$E$28-Satokasvi!$E$7))/(1+$C$13)^DM$61</f>
        <v>234.47835432387777</v>
      </c>
      <c r="DN132" s="29">
        <f ca="1">(AN132*(CN132/1000)+(Satokasvi!$E$28-Satokasvi!$E$7))/(1+$C$13)^DN$61</f>
        <v>195.2595110097582</v>
      </c>
      <c r="DO132" s="29">
        <f ca="1">(AO132*(CO132/1000)+(Satokasvi!$E$28-Satokasvi!$E$7))/(1+$C$13)^DO$61</f>
        <v>322.11499375358198</v>
      </c>
      <c r="DP132" s="29">
        <f ca="1">(AP132*(CP132/1000)+(Satokasvi!$E$28-Satokasvi!$E$7))/(1+$C$13)^DP$61</f>
        <v>-98.990201561261102</v>
      </c>
      <c r="DQ132" s="29">
        <f ca="1">(AQ132*(CQ132/1000)+(Satokasvi!$E$28-Satokasvi!$E$7))/(1+$C$13)^DQ$61</f>
        <v>-19.34860708474865</v>
      </c>
      <c r="DR132" s="29">
        <f ca="1">(AR132*(CR132/1000)+(Satokasvi!$E$28-Satokasvi!$E$7))/(1+$C$13)^DR$61</f>
        <v>426.1649992219559</v>
      </c>
      <c r="DS132" s="29">
        <f ca="1">(AS132*(CS132/1000)+(Satokasvi!$E$28-Satokasvi!$E$7))/(1+$C$13)^DS$61</f>
        <v>295.80677554810995</v>
      </c>
      <c r="DT132" s="29">
        <f ca="1">(AT132*(CT132/1000)+(Satokasvi!$E$28-Satokasvi!$E$7))/(1+$C$13)^DT$61</f>
        <v>303.38903938691539</v>
      </c>
      <c r="DU132" s="29">
        <f ca="1">(AU132*(CU132/1000)+(Satokasvi!$E$28-Satokasvi!$E$7))/(1+$C$13)^DU$61</f>
        <v>46.690851796069907</v>
      </c>
      <c r="DV132" s="29">
        <f ca="1">(AV132*(CV132/1000)+(Satokasvi!$E$28-Satokasvi!$E$7))/(1+$C$13)^DV$61</f>
        <v>190.5206685260984</v>
      </c>
      <c r="DW132" s="29">
        <f ca="1">(AW132*(CW132/1000)+(Satokasvi!$E$28-Satokasvi!$E$7))/(1+$C$13)^DW$61</f>
        <v>166.41084046283805</v>
      </c>
      <c r="DX132" s="29">
        <f ca="1">(AX132*(CX132/1000)+(Satokasvi!$E$28-Satokasvi!$E$7))/(1+$C$13)^DX$61</f>
        <v>337.54373743998536</v>
      </c>
      <c r="DY132" s="29">
        <f ca="1">(AY132*(CY132/1000)+(Satokasvi!$E$28-Satokasvi!$E$7))/(1+$C$13)^DY$61</f>
        <v>16.919785006217285</v>
      </c>
      <c r="DZ132" s="29">
        <f ca="1">(AZ132*(CZ132/1000)+(Satokasvi!$E$28-Satokasvi!$E$7))/(1+$C$13)^DZ$61</f>
        <v>180.30182773630224</v>
      </c>
      <c r="EB132" s="29">
        <f ca="1">IF(C$11="x",Toimenpiteet!$E$115,BB132*(CB132/1000)+(Satokasvi!$E$28-Satokasvi!$E$7)+IF(C$8="x",Toimenpiteet!$E$29,0)+IF(C$9="x",Toimenpiteet!$E$60,0)+IF(C$10="x",Toimenpiteet!$E$88,0))/(1+$C$13)^EB$61</f>
        <v>-221.26213592233006</v>
      </c>
      <c r="EC132" s="29">
        <f ca="1">IF(D$11="x",Toimenpiteet!$E$115,BC132*(CC132/1000)+(Satokasvi!$E$28-Satokasvi!$E$7)+IF(D$8="x",Toimenpiteet!$E$29,0)+IF(D$9="x",Toimenpiteet!$E$60,0)+IF(D$10="x",Toimenpiteet!$E$88,0))/(1+$C$13)^EC$61</f>
        <v>523.18828166223898</v>
      </c>
      <c r="ED132" s="29">
        <f ca="1">IF(E$11="x",Toimenpiteet!$E$115,BD132*(CD132/1000)+(Satokasvi!$E$28-Satokasvi!$E$7)+IF(E$8="x",Toimenpiteet!$E$29,0)+IF(E$9="x",Toimenpiteet!$E$60,0)+IF(E$10="x",Toimenpiteet!$E$88,0))/(1+$C$13)^ED$61</f>
        <v>280.50945655251616</v>
      </c>
      <c r="EE132" s="29">
        <f ca="1">IF(F$11="x",Toimenpiteet!$E$115,BE132*(CE132/1000)+(Satokasvi!$E$28-Satokasvi!$E$7)+IF(F$8="x",Toimenpiteet!$E$29,0)+IF(F$9="x",Toimenpiteet!$E$60,0)+IF(F$10="x",Toimenpiteet!$E$88,0))/(1+$C$13)^EE$61</f>
        <v>-78.882342648843419</v>
      </c>
      <c r="EF132" s="29">
        <f ca="1">IF(G$11="x",Toimenpiteet!$E$115,BF132*(CF132/1000)+(Satokasvi!$E$28-Satokasvi!$E$7)+IF(G$8="x",Toimenpiteet!$E$29,0)+IF(G$9="x",Toimenpiteet!$E$60,0)+IF(G$10="x",Toimenpiteet!$E$88,0))/(1+$C$13)^EF$61</f>
        <v>385.20851073412456</v>
      </c>
      <c r="EG132" s="29">
        <f ca="1">IF(H$11="x",Toimenpiteet!$E$115,BG132*(CG132/1000)+(Satokasvi!$E$28-Satokasvi!$E$7)+IF(H$8="x",Toimenpiteet!$E$29,0)+IF(H$9="x",Toimenpiteet!$E$60,0)+IF(H$10="x",Toimenpiteet!$E$88,0))/(1+$C$13)^EG$61</f>
        <v>245.49478761433042</v>
      </c>
      <c r="EH132" s="29">
        <f ca="1">IF(I$11="x",Toimenpiteet!$E$115,BH132*(CH132/1000)+(Satokasvi!$E$28-Satokasvi!$E$7)+IF(I$8="x",Toimenpiteet!$E$29,0)+IF(I$9="x",Toimenpiteet!$E$60,0)+IF(I$10="x",Toimenpiteet!$E$88,0))/(1+$C$13)^EH$61</f>
        <v>107.75767765404834</v>
      </c>
      <c r="EI132" s="29">
        <f ca="1">IF(J$11="x",Toimenpiteet!$E$115,BI132*(CI132/1000)+(Satokasvi!$E$28-Satokasvi!$E$7)+IF(J$8="x",Toimenpiteet!$E$29,0)+IF(J$9="x",Toimenpiteet!$E$60,0)+IF(J$10="x",Toimenpiteet!$E$88,0))/(1+$C$13)^EI$61</f>
        <v>287.19953343244691</v>
      </c>
      <c r="EJ132" s="29">
        <f ca="1">IF(K$11="x",Toimenpiteet!$E$115,BJ132*(CJ132/1000)+(Satokasvi!$E$28-Satokasvi!$E$7)+IF(K$8="x",Toimenpiteet!$E$29,0)+IF(K$9="x",Toimenpiteet!$E$60,0)+IF(K$10="x",Toimenpiteet!$E$88,0))/(1+$C$13)^EJ$61</f>
        <v>192.32286550356835</v>
      </c>
      <c r="EK132" s="29">
        <f ca="1">IF(L$11="x",Toimenpiteet!$E$115,BK132*(CK132/1000)+(Satokasvi!$E$28-Satokasvi!$E$7)+IF(L$8="x",Toimenpiteet!$E$29,0)+IF(L$9="x",Toimenpiteet!$E$60,0)+IF(L$10="x",Toimenpiteet!$E$88,0))/(1+$C$13)^EK$61</f>
        <v>286.95110586129988</v>
      </c>
      <c r="EL132" s="29">
        <f ca="1">IF(M$11="x",Toimenpiteet!$E$115,BL132*(CL132/1000)+(Satokasvi!$E$28-Satokasvi!$E$7)+IF(M$8="x",Toimenpiteet!$E$29,0)+IF(M$9="x",Toimenpiteet!$E$60,0)+IF(M$10="x",Toimenpiteet!$E$88,0))/(1+$C$13)^EL$61</f>
        <v>151.64197287433709</v>
      </c>
      <c r="EM132" s="29">
        <f ca="1">IF(N$11="x",Toimenpiteet!$E$115,BM132*(CM132/1000)+(Satokasvi!$E$28-Satokasvi!$E$7)+IF(N$8="x",Toimenpiteet!$E$29,0)+IF(N$9="x",Toimenpiteet!$E$60,0)+IF(N$10="x",Toimenpiteet!$E$88,0))/(1+$C$13)^EM$61</f>
        <v>203.57204645202427</v>
      </c>
      <c r="EN132" s="29">
        <f ca="1">IF(O$11="x",Toimenpiteet!$E$115,BN132*(CN132/1000)+(Satokasvi!$E$28-Satokasvi!$E$7)+IF(O$8="x",Toimenpiteet!$E$29,0)+IF(O$9="x",Toimenpiteet!$E$60,0)+IF(O$10="x",Toimenpiteet!$E$88,0))/(1+$C$13)^EN$61</f>
        <v>173.50620004123928</v>
      </c>
      <c r="EO132" s="29">
        <f ca="1">IF(P$11="x",Toimenpiteet!$E$115,BO132*(CO132/1000)+(Satokasvi!$E$28-Satokasvi!$E$7)+IF(P$8="x",Toimenpiteet!$E$29,0)+IF(P$9="x",Toimenpiteet!$E$60,0)+IF(P$10="x",Toimenpiteet!$E$88,0))/(1+$C$13)^EO$61</f>
        <v>267.22340639057455</v>
      </c>
      <c r="EP132" s="29">
        <f ca="1">IF(Q$11="x",Toimenpiteet!$E$115,BP132*(CP132/1000)+(Satokasvi!$E$28-Satokasvi!$E$7)+IF(Q$8="x",Toimenpiteet!$E$29,0)+IF(Q$9="x",Toimenpiteet!$E$60,0)+IF(Q$10="x",Toimenpiteet!$E$88,0))/(1+$C$13)^EP$61</f>
        <v>-47.375932139951473</v>
      </c>
      <c r="EQ132" s="29">
        <f ca="1">IF(R$11="x",Toimenpiteet!$E$115,BQ132*(CQ132/1000)+(Satokasvi!$E$28-Satokasvi!$E$7)+IF(R$8="x",Toimenpiteet!$E$29,0)+IF(R$9="x",Toimenpiteet!$E$60,0)+IF(R$10="x",Toimenpiteet!$E$88,0))/(1+$C$13)^EQ$61</f>
        <v>11.204297673746606</v>
      </c>
      <c r="ER132" s="29">
        <f ca="1">IF(S$11="x",Toimenpiteet!$E$115,BR132*(CR132/1000)+(Satokasvi!$E$28-Satokasvi!$E$7)+IF(S$8="x",Toimenpiteet!$E$29,0)+IF(S$9="x",Toimenpiteet!$E$60,0)+IF(S$10="x",Toimenpiteet!$E$88,0))/(1+$C$13)^ER$61</f>
        <v>342.45473962729011</v>
      </c>
      <c r="ES132" s="29">
        <f ca="1">IF(T$11="x",Toimenpiteet!$E$115,BS132*(CS132/1000)+(Satokasvi!$E$28-Satokasvi!$E$7)+IF(T$8="x",Toimenpiteet!$E$29,0)+IF(T$9="x",Toimenpiteet!$E$60,0)+IF(T$10="x",Toimenpiteet!$E$88,0))/(1+$C$13)^ES$61</f>
        <v>244.58723069873176</v>
      </c>
      <c r="ET132" s="29">
        <f ca="1">IF(U$11="x",Toimenpiteet!$E$115,BT132*(CT132/1000)+(Satokasvi!$E$28-Satokasvi!$E$7)+IF(U$8="x",Toimenpiteet!$E$29,0)+IF(U$9="x",Toimenpiteet!$E$60,0)+IF(U$10="x",Toimenpiteet!$E$88,0))/(1+$C$13)^ET$61</f>
        <v>249.53407677276067</v>
      </c>
      <c r="EU132" s="29">
        <f ca="1">IF(V$11="x",Toimenpiteet!$E$115,BU132*(CU132/1000)+(Satokasvi!$E$28-Satokasvi!$E$7)+IF(V$8="x",Toimenpiteet!$E$29,0)+IF(V$9="x",Toimenpiteet!$E$60,0)+IF(V$10="x",Toimenpiteet!$E$88,0))/(1+$C$13)^EU$61</f>
        <v>57.55961947846167</v>
      </c>
      <c r="EV132" s="29">
        <f ca="1">IF(W$11="x",Toimenpiteet!$E$115,BV132*(CV132/1000)+(Satokasvi!$E$28-Satokasvi!$E$7)+IF(W$8="x",Toimenpiteet!$E$29,0)+IF(W$9="x",Toimenpiteet!$E$60,0)+IF(W$10="x",Toimenpiteet!$E$88,0))/(1+$C$13)^EV$61</f>
        <v>164.0785232730567</v>
      </c>
      <c r="EW132" s="29">
        <f ca="1">IF(X$11="x",Toimenpiteet!$E$115,BW132*(CW132/1000)+(Satokasvi!$E$28-Satokasvi!$E$7)+IF(X$8="x",Toimenpiteet!$E$29,0)+IF(X$9="x",Toimenpiteet!$E$60,0)+IF(X$10="x",Toimenpiteet!$E$88,0))/(1+$C$13)^EW$61</f>
        <v>145.46811665019638</v>
      </c>
      <c r="EX132" s="29">
        <f ca="1">IF(Y$11="x",Toimenpiteet!$E$115,BX132*(CX132/1000)+(Satokasvi!$E$28-Satokasvi!$E$7)+IF(Y$8="x",Toimenpiteet!$E$29,0)+IF(Y$9="x",Toimenpiteet!$E$60,0)+IF(Y$10="x",Toimenpiteet!$E$88,0))/(1+$C$13)^EX$61</f>
        <v>272.37133909881061</v>
      </c>
      <c r="EY132" s="29">
        <f ca="1">IF(Z$11="x",Toimenpiteet!$E$115,BY132*(CY132/1000)+(Satokasvi!$E$28-Satokasvi!$E$7)+IF(Z$8="x",Toimenpiteet!$E$29,0)+IF(Z$9="x",Toimenpiteet!$E$60,0)+IF(Z$10="x",Toimenpiteet!$E$88,0))/(1+$C$13)^EY$61</f>
        <v>32.83556161045199</v>
      </c>
      <c r="EZ132" s="29">
        <f ca="1">IF(AA$11="x",Toimenpiteet!$E$115,BZ132*(CZ132/1000)+(Satokasvi!$E$28-Satokasvi!$E$7)+IF(AA$8="x",Toimenpiteet!$E$29,0)+IF(AA$9="x",Toimenpiteet!$E$60,0)+IF(AA$10="x",Toimenpiteet!$E$88,0))/(1+$C$13)^EZ$61</f>
        <v>153.99872574153798</v>
      </c>
      <c r="FA132" s="29"/>
      <c r="FB132" s="29">
        <f t="shared" ca="1" si="117"/>
        <v>-350.48543689320388</v>
      </c>
      <c r="FC132" s="29">
        <f t="shared" ca="1" si="118"/>
        <v>320.0936328662026</v>
      </c>
      <c r="FD132" s="29">
        <f t="shared" ca="1" si="119"/>
        <v>655.02056261637586</v>
      </c>
      <c r="FE132" s="29">
        <f t="shared" ca="1" si="120"/>
        <v>501.27286830576372</v>
      </c>
      <c r="FF132" s="29">
        <f t="shared" ca="1" si="121"/>
        <v>970.59714745880183</v>
      </c>
      <c r="FG132" s="29">
        <f t="shared" ca="1" si="122"/>
        <v>1253.8228317521689</v>
      </c>
      <c r="FH132" s="29">
        <f t="shared" ca="1" si="123"/>
        <v>1353.5620042747687</v>
      </c>
      <c r="FI132" s="29">
        <f t="shared" ca="1" si="124"/>
        <v>1695.4047794536655</v>
      </c>
      <c r="FJ132" s="29">
        <f t="shared" ca="1" si="125"/>
        <v>1911.1991372588841</v>
      </c>
      <c r="FK132" s="29">
        <f t="shared" ca="1" si="126"/>
        <v>2255.2088628945635</v>
      </c>
      <c r="FL132" s="29">
        <f t="shared" ca="1" si="127"/>
        <v>2418.8401467917324</v>
      </c>
      <c r="FM132" s="29">
        <f t="shared" ca="1" si="128"/>
        <v>2653.3185011156102</v>
      </c>
      <c r="FN132" s="29">
        <f t="shared" ca="1" si="129"/>
        <v>2848.5780121253683</v>
      </c>
      <c r="FO132" s="29">
        <f t="shared" ca="1" si="130"/>
        <v>3170.6930058789503</v>
      </c>
      <c r="FP132" s="29">
        <f t="shared" ca="1" si="131"/>
        <v>3071.7028043176892</v>
      </c>
      <c r="FQ132" s="29">
        <f t="shared" ca="1" si="132"/>
        <v>3052.3541972329408</v>
      </c>
      <c r="FR132" s="29">
        <f t="shared" ca="1" si="133"/>
        <v>3478.5191964548967</v>
      </c>
      <c r="FS132" s="29">
        <f t="shared" ca="1" si="134"/>
        <v>3774.3259720030064</v>
      </c>
      <c r="FT132" s="29">
        <f t="shared" ca="1" si="135"/>
        <v>4077.715011389922</v>
      </c>
      <c r="FU132" s="29">
        <f t="shared" ca="1" si="136"/>
        <v>4124.4058631859916</v>
      </c>
      <c r="FV132" s="29">
        <f t="shared" ca="1" si="137"/>
        <v>4314.9265317120899</v>
      </c>
      <c r="FW132" s="29">
        <f t="shared" ca="1" si="138"/>
        <v>4481.3373721749276</v>
      </c>
      <c r="FX132" s="29">
        <f t="shared" ca="1" si="139"/>
        <v>4818.8811096149129</v>
      </c>
      <c r="FY132" s="29">
        <f t="shared" ca="1" si="140"/>
        <v>4835.8008946211303</v>
      </c>
      <c r="FZ132" s="29">
        <f t="shared" ca="1" si="141"/>
        <v>5016.1027223574329</v>
      </c>
      <c r="GA132" s="29"/>
      <c r="GB132" s="29">
        <f t="shared" ca="1" si="142"/>
        <v>-221.26213592233006</v>
      </c>
      <c r="GC132" s="29">
        <f t="shared" ca="1" si="143"/>
        <v>301.92614573990892</v>
      </c>
      <c r="GD132" s="29">
        <f t="shared" ca="1" si="93"/>
        <v>582.43560229242507</v>
      </c>
      <c r="GE132" s="29">
        <f t="shared" ca="1" si="94"/>
        <v>503.55325964358167</v>
      </c>
      <c r="GF132" s="29">
        <f t="shared" ca="1" si="95"/>
        <v>888.76177037770617</v>
      </c>
      <c r="GG132" s="29">
        <f t="shared" ca="1" si="96"/>
        <v>1134.2565579920365</v>
      </c>
      <c r="GH132" s="29">
        <f t="shared" ca="1" si="97"/>
        <v>1242.0142356460849</v>
      </c>
      <c r="GI132" s="29">
        <f t="shared" ca="1" si="98"/>
        <v>1529.2137690785319</v>
      </c>
      <c r="GJ132" s="29">
        <f t="shared" ca="1" si="99"/>
        <v>1721.5366345821003</v>
      </c>
      <c r="GK132" s="29">
        <f t="shared" ca="1" si="100"/>
        <v>2008.4877404434001</v>
      </c>
      <c r="GL132" s="29">
        <f t="shared" ca="1" si="101"/>
        <v>2160.1297133177372</v>
      </c>
      <c r="GM132" s="29">
        <f t="shared" ca="1" si="102"/>
        <v>2363.7017597697613</v>
      </c>
      <c r="GN132" s="29">
        <f t="shared" ca="1" si="103"/>
        <v>2537.2079598110008</v>
      </c>
      <c r="GO132" s="29">
        <f t="shared" ca="1" si="104"/>
        <v>2804.4313662015752</v>
      </c>
      <c r="GP132" s="29">
        <f t="shared" ca="1" si="105"/>
        <v>2757.0554340616236</v>
      </c>
      <c r="GQ132" s="29">
        <f t="shared" ca="1" si="106"/>
        <v>2768.2597317353702</v>
      </c>
      <c r="GR132" s="29">
        <f t="shared" ca="1" si="107"/>
        <v>3110.7144713626603</v>
      </c>
      <c r="GS132" s="29">
        <f t="shared" ca="1" si="108"/>
        <v>3355.301702061392</v>
      </c>
      <c r="GT132" s="29">
        <f t="shared" ca="1" si="109"/>
        <v>3604.8357788341527</v>
      </c>
      <c r="GU132" s="29">
        <f t="shared" ca="1" si="110"/>
        <v>3662.3953983126144</v>
      </c>
      <c r="GV132" s="29">
        <f t="shared" ca="1" si="111"/>
        <v>3826.4739215856712</v>
      </c>
      <c r="GW132" s="29">
        <f t="shared" ca="1" si="112"/>
        <v>3971.9420382358676</v>
      </c>
      <c r="GX132" s="29">
        <f t="shared" ca="1" si="113"/>
        <v>4244.3133773346781</v>
      </c>
      <c r="GY132" s="29">
        <f t="shared" ca="1" si="114"/>
        <v>4277.1489389451299</v>
      </c>
      <c r="GZ132" s="29">
        <f t="shared" ca="1" si="115"/>
        <v>4431.1476646866677</v>
      </c>
      <c r="HA132" s="29"/>
      <c r="HB132" s="29">
        <f t="shared" ca="1" si="145"/>
        <v>2255.2088628945635</v>
      </c>
      <c r="HC132" s="29">
        <f t="shared" ca="1" si="144"/>
        <v>2008.4877404434001</v>
      </c>
      <c r="HD132" s="5"/>
      <c r="HE132" s="29">
        <f t="shared" si="146"/>
        <v>5.5555555555555525E-2</v>
      </c>
      <c r="HF132" s="29">
        <f>$HF$69</f>
        <v>-5.5555555555555552E-2</v>
      </c>
      <c r="HG132" s="14">
        <f>IF(C$11="x",0,Satokasvi!$H$6*(1+$HE132)*(1+_xlfn.XLOOKUP($HF132,$HF$67:$HF$76,HG$67:HG$76)))</f>
        <v>3673.9197530864199</v>
      </c>
      <c r="HH132" s="27">
        <f>IF(D$11="x",0,Satokasvi!$H$6*(1+$HE132)*(1+_xlfn.XLOOKUP($HF132,$HF$67:$HF$76,HH$67:HH$76)))</f>
        <v>3653.3950617283949</v>
      </c>
      <c r="HI132" s="27">
        <f>IF(E$11="x",0,Satokasvi!$H$6*(1+$HE132)*(1+_xlfn.XLOOKUP($HF132,$HF$67:$HF$76,HI$67:HI$76)))</f>
        <v>3632.8703703703704</v>
      </c>
      <c r="HJ132" s="27">
        <f>IF(F$11="x",0,Satokasvi!$H$6*(1+$HE132)*(1+_xlfn.XLOOKUP($HF132,$HF$67:$HF$76,HJ$67:HJ$76)))</f>
        <v>3612.3456790123455</v>
      </c>
      <c r="HK132" s="27">
        <f>IF(G$11="x",0,Satokasvi!$H$6*(1+$HE132)*(1+_xlfn.XLOOKUP($HF132,$HF$67:$HF$76,HK$67:HK$76)))</f>
        <v>3591.820987654321</v>
      </c>
      <c r="HL132" s="27">
        <f>IF(H$11="x",0,Satokasvi!$H$6*(1+$HE132)*(1+_xlfn.XLOOKUP($HF132,$HF$67:$HF$76,HL$67:HL$76)))</f>
        <v>3571.2962962962961</v>
      </c>
      <c r="HM132" s="27">
        <f>IF(I$11="x",0,Satokasvi!$H$6*(1+$HE132)*(1+_xlfn.XLOOKUP($HF132,$HF$67:$HF$76,HM$67:HM$76)))</f>
        <v>3550.7716049382716</v>
      </c>
      <c r="HN132" s="27">
        <f>IF(J$11="x",0,Satokasvi!$H$6*(1+$HE132)*(1+_xlfn.XLOOKUP($HF132,$HF$67:$HF$76,HN$67:HN$76)))</f>
        <v>3530.2469135802471</v>
      </c>
      <c r="HO132" s="27">
        <f>IF(K$11="x",0,Satokasvi!$H$6*(1+$HE132)*(1+_xlfn.XLOOKUP($HF132,$HF$67:$HF$76,HO$67:HO$76)))</f>
        <v>3509.7222222222222</v>
      </c>
      <c r="HP132" s="27">
        <f>IF(L$11="x",0,Satokasvi!$H$6*(1+$HE132)*(1+_xlfn.XLOOKUP($HF132,$HF$67:$HF$76,HP$67:HP$76)))</f>
        <v>3489.1975308641972</v>
      </c>
      <c r="HQ132" s="27">
        <f>IF(M$11="x",0,Satokasvi!$H$6*(1+$HE132)*(1+_xlfn.XLOOKUP($HF132,$HF$67:$HF$76,HQ$67:HQ$76)))</f>
        <v>3489.1975308641972</v>
      </c>
      <c r="HR132" s="27">
        <f>IF(N$11="x",0,Satokasvi!$H$6*(1+$HE132)*(1+_xlfn.XLOOKUP($HF132,$HF$67:$HF$76,HR$67:HR$76)))</f>
        <v>3489.1975308641972</v>
      </c>
      <c r="HS132" s="27">
        <f>IF(O$11="x",0,Satokasvi!$H$6*(1+$HE132)*(1+_xlfn.XLOOKUP($HF132,$HF$67:$HF$76,HS$67:HS$76)))</f>
        <v>3489.1975308641972</v>
      </c>
      <c r="HT132" s="27">
        <f>IF(P$11="x",0,Satokasvi!$H$6*(1+$HE132)*(1+_xlfn.XLOOKUP($HF132,$HF$67:$HF$76,HT$67:HT$76)))</f>
        <v>3489.1975308641972</v>
      </c>
      <c r="HU132" s="27">
        <f>IF(Q$11="x",0,Satokasvi!$H$6*(1+$HE132)*(1+_xlfn.XLOOKUP($HF132,$HF$67:$HF$76,HU$67:HU$76)))</f>
        <v>3489.1975308641972</v>
      </c>
      <c r="HV132" s="27">
        <f>IF(R$11="x",0,Satokasvi!$H$6*(1+$HE132)*(1+_xlfn.XLOOKUP($HF132,$HF$67:$HF$76,HV$67:HV$76)))</f>
        <v>3489.1975308641972</v>
      </c>
      <c r="HW132" s="27">
        <f>IF(S$11="x",0,Satokasvi!$H$6*(1+$HE132)*(1+_xlfn.XLOOKUP($HF132,$HF$67:$HF$76,HW$67:HW$76)))</f>
        <v>3489.1975308641972</v>
      </c>
      <c r="HX132" s="27">
        <f>IF(T$11="x",0,Satokasvi!$H$6*(1+$HE132)*(1+_xlfn.XLOOKUP($HF132,$HF$67:$HF$76,HX$67:HX$76)))</f>
        <v>3489.1975308641972</v>
      </c>
      <c r="HY132" s="27">
        <f>IF(U$11="x",0,Satokasvi!$H$6*(1+$HE132)*(1+_xlfn.XLOOKUP($HF132,$HF$67:$HF$76,HY$67:HY$76)))</f>
        <v>3489.1975308641972</v>
      </c>
      <c r="HZ132" s="27">
        <f>IF(V$11="x",0,Satokasvi!$H$6*(1+$HE132)*(1+_xlfn.XLOOKUP($HF132,$HF$67:$HF$76,HZ$67:HZ$76)))</f>
        <v>3489.1975308641972</v>
      </c>
      <c r="IA132" s="27">
        <f>IF(W$11="x",0,Satokasvi!$H$6*(1+$HE132)*(1+_xlfn.XLOOKUP($HF132,$HF$67:$HF$76,IA$67:IA$76)))</f>
        <v>3489.1975308641972</v>
      </c>
      <c r="IB132" s="27">
        <f>IF(X$11="x",0,Satokasvi!$H$6*(1+$HE132)*(1+_xlfn.XLOOKUP($HF132,$HF$67:$HF$76,IB$67:IB$76)))</f>
        <v>3489.1975308641972</v>
      </c>
      <c r="IC132" s="27">
        <f>IF(Y$11="x",0,Satokasvi!$H$6*(1+$HE132)*(1+_xlfn.XLOOKUP($HF132,$HF$67:$HF$76,IC$67:IC$76)))</f>
        <v>3489.1975308641972</v>
      </c>
      <c r="ID132" s="27">
        <f>IF(Z$11="x",0,Satokasvi!$H$6*(1+$HE132)*(1+_xlfn.XLOOKUP($HF132,$HF$67:$HF$76,ID$67:ID$76)))</f>
        <v>3489.1975308641972</v>
      </c>
      <c r="IE132" s="27">
        <f>IF(AA$11="x",0,Satokasvi!$H$6*(1+$HE132)*(1+_xlfn.XLOOKUP($HF132,$HF$67:$HF$76,IE$67:IE$76)))</f>
        <v>3489.1975308641972</v>
      </c>
    </row>
    <row r="133" spans="2:239">
      <c r="B133" s="11">
        <f t="shared" ca="1" si="116"/>
        <v>0.60587011873620367</v>
      </c>
      <c r="C133" s="11">
        <f t="shared" ca="1" si="116"/>
        <v>0.21757848669364588</v>
      </c>
      <c r="D133" s="11">
        <f t="shared" ca="1" si="116"/>
        <v>0.65559070570082079</v>
      </c>
      <c r="E133" s="11">
        <f t="shared" ca="1" si="116"/>
        <v>0.91331904976450462</v>
      </c>
      <c r="F133" s="11">
        <f t="shared" ca="1" si="116"/>
        <v>0.21679470216510099</v>
      </c>
      <c r="G133" s="11">
        <f t="shared" ca="1" si="116"/>
        <v>0.68947916616444382</v>
      </c>
      <c r="H133" s="11">
        <f t="shared" ca="1" si="116"/>
        <v>8.307487568797689E-2</v>
      </c>
      <c r="I133" s="11">
        <f t="shared" ca="1" si="116"/>
        <v>0.48453707816710467</v>
      </c>
      <c r="J133" s="11">
        <f t="shared" ca="1" si="116"/>
        <v>0.80726344082544899</v>
      </c>
      <c r="K133" s="11">
        <f t="shared" ca="1" si="116"/>
        <v>7.630780931979686E-2</v>
      </c>
      <c r="L133" s="11">
        <f t="shared" ca="1" si="116"/>
        <v>7.5047584213400964E-2</v>
      </c>
      <c r="M133" s="11">
        <f t="shared" ca="1" si="116"/>
        <v>0.70160012256922089</v>
      </c>
      <c r="N133" s="11">
        <f t="shared" ca="1" si="116"/>
        <v>0.18056534063659346</v>
      </c>
      <c r="O133" s="11">
        <f t="shared" ca="1" si="116"/>
        <v>0.72213383483814597</v>
      </c>
      <c r="P133" s="11">
        <f t="shared" ca="1" si="116"/>
        <v>0.3486285284967332</v>
      </c>
      <c r="Q133" s="11">
        <f t="shared" ca="1" si="116"/>
        <v>0.13477550866805577</v>
      </c>
      <c r="R133" s="11">
        <f t="shared" ca="1" si="92"/>
        <v>0.51617751000471734</v>
      </c>
      <c r="S133" s="11">
        <f t="shared" ca="1" si="92"/>
        <v>0.17989918144650996</v>
      </c>
      <c r="T133" s="11">
        <f t="shared" ca="1" si="87"/>
        <v>0.93476541888318232</v>
      </c>
      <c r="U133" s="11">
        <f t="shared" ca="1" si="87"/>
        <v>0.71438215823009521</v>
      </c>
      <c r="V133" s="11">
        <f t="shared" ca="1" si="87"/>
        <v>0.53711583247450445</v>
      </c>
      <c r="W133" s="11">
        <f t="shared" ca="1" si="87"/>
        <v>0.97717106897747941</v>
      </c>
      <c r="X133" s="11">
        <f t="shared" ca="1" si="87"/>
        <v>0.45402396364037434</v>
      </c>
      <c r="Y133" s="11">
        <f t="shared" ca="1" si="87"/>
        <v>0.69314888004457409</v>
      </c>
      <c r="Z133" s="11">
        <f t="shared" ca="1" si="87"/>
        <v>0.26703241711050196</v>
      </c>
      <c r="AB133" s="5">
        <f ca="1">_xlfn.NORM.INV(B133,Satokasvi!$H$8,Satokasvi!$I$8)*_xlfn.BINOM.INV(1,(1-Satokasvi!$H$15),B133)</f>
        <v>3567.1427723160054</v>
      </c>
      <c r="AC133" s="5">
        <f ca="1">_xlfn.NORM.INV(C133,Satokasvi!$H$8,Satokasvi!$I$8)*_xlfn.BINOM.INV(1,(1-Satokasvi!$H$15),C133)</f>
        <v>3304.9006396324335</v>
      </c>
      <c r="AD133" s="5">
        <f ca="1">_xlfn.NORM.INV(D133,Satokasvi!$H$8,Satokasvi!$I$8)*_xlfn.BINOM.INV(1,(1-Satokasvi!$H$15),D133)</f>
        <v>3600.1147117184751</v>
      </c>
      <c r="AE133" s="5">
        <f ca="1">_xlfn.NORM.INV(E133,Satokasvi!$H$8,Satokasvi!$I$8)*_xlfn.BINOM.INV(1,(1-Satokasvi!$H$15),E133)</f>
        <v>3840.3701181404776</v>
      </c>
      <c r="AF133" s="5">
        <f ca="1">_xlfn.NORM.INV(F133,Satokasvi!$H$8,Satokasvi!$I$8)*_xlfn.BINOM.INV(1,(1-Satokasvi!$H$15),F133)</f>
        <v>3304.233946427496</v>
      </c>
      <c r="AG133" s="5">
        <f ca="1">_xlfn.NORM.INV(G133,Satokasvi!$H$8,Satokasvi!$I$8)*_xlfn.BINOM.INV(1,(1-Satokasvi!$H$15),G133)</f>
        <v>3623.5936433530151</v>
      </c>
      <c r="AH133" s="5">
        <f ca="1">_xlfn.NORM.INV(H133,Satokasvi!$H$8,Satokasvi!$I$8)*_xlfn.BINOM.INV(1,(1-Satokasvi!$H$15),H133)</f>
        <v>3153.829521217725</v>
      </c>
      <c r="AI133" s="5">
        <f ca="1">_xlfn.NORM.INV(I133,Satokasvi!$H$8,Satokasvi!$I$8)*_xlfn.BINOM.INV(1,(1-Satokasvi!$H$15),I133)</f>
        <v>3490.3076232176227</v>
      </c>
      <c r="AJ133" s="5">
        <f ca="1">_xlfn.NORM.INV(J133,Satokasvi!$H$8,Satokasvi!$I$8)*_xlfn.BINOM.INV(1,(1-Satokasvi!$H$15),J133)</f>
        <v>3716.9640230622244</v>
      </c>
      <c r="AK133" s="5">
        <f ca="1">_xlfn.NORM.INV(K133,Satokasvi!$H$8,Satokasvi!$I$8)*_xlfn.BINOM.INV(1,(1-Satokasvi!$H$15),K133)</f>
        <v>3142.4116525756608</v>
      </c>
      <c r="AL133" s="5">
        <f ca="1">_xlfn.NORM.INV(L133,Satokasvi!$H$8,Satokasvi!$I$8)*_xlfn.BINOM.INV(1,(1-Satokasvi!$H$15),L133)</f>
        <v>3140.2011500729768</v>
      </c>
      <c r="AM133" s="5">
        <f ca="1">_xlfn.NORM.INV(M133,Satokasvi!$H$8,Satokasvi!$I$8)*_xlfn.BINOM.INV(1,(1-Satokasvi!$H$15),M133)</f>
        <v>3632.2520524045485</v>
      </c>
      <c r="AN133" s="5">
        <f ca="1">_xlfn.NORM.INV(N133,Satokasvi!$H$8,Satokasvi!$I$8)*_xlfn.BINOM.INV(1,(1-Satokasvi!$H$15),N133)</f>
        <v>3271.6968228348705</v>
      </c>
      <c r="AO133" s="5">
        <f ca="1">_xlfn.NORM.INV(O133,Satokasvi!$H$8,Satokasvi!$I$8)*_xlfn.BINOM.INV(1,(1-Satokasvi!$H$15),O133)</f>
        <v>3647.2980569499791</v>
      </c>
      <c r="AP133" s="5">
        <f ca="1">_xlfn.NORM.INV(P133,Satokasvi!$H$8,Satokasvi!$I$8)*_xlfn.BINOM.INV(1,(1-Satokasvi!$H$15),P133)</f>
        <v>3402.7435486119971</v>
      </c>
      <c r="AQ133" s="5">
        <f ca="1">_xlfn.NORM.INV(Q133,Satokasvi!$H$8,Satokasvi!$I$8)*_xlfn.BINOM.INV(1,(1-Satokasvi!$H$15),Q133)</f>
        <v>3223.9757239643577</v>
      </c>
      <c r="AR133" s="5">
        <f ca="1">_xlfn.NORM.INV(R133,Satokasvi!$H$8,Satokasvi!$I$8)*_xlfn.BINOM.INV(1,(1-Satokasvi!$H$15),R133)</f>
        <v>3510.1405309903971</v>
      </c>
      <c r="AS133" s="5">
        <f ca="1">_xlfn.NORM.INV(S133,Satokasvi!$H$8,Satokasvi!$I$8)*_xlfn.BINOM.INV(1,(1-Satokasvi!$H$15),S133)</f>
        <v>3271.0626568861999</v>
      </c>
      <c r="AT133" s="5">
        <f ca="1">_xlfn.NORM.INV(T133,Satokasvi!$H$8,Satokasvi!$I$8)*_xlfn.BINOM.INV(1,(1-Satokasvi!$H$15),T133)</f>
        <v>3878.0635945170025</v>
      </c>
      <c r="AU133" s="5">
        <f ca="1">_xlfn.NORM.INV(U133,Satokasvi!$H$8,Satokasvi!$I$8)*_xlfn.BINOM.INV(1,(1-Satokasvi!$H$15),U133)</f>
        <v>3641.5581455554916</v>
      </c>
      <c r="AV133" s="5">
        <f ca="1">_xlfn.NORM.INV(V133,Satokasvi!$H$8,Satokasvi!$I$8)*_xlfn.BINOM.INV(1,(1-Satokasvi!$H$15),V133)</f>
        <v>3523.2925541822678</v>
      </c>
      <c r="AW133" s="5">
        <f ca="1">_xlfn.NORM.INV(W133,Satokasvi!$H$8,Satokasvi!$I$8)*_xlfn.BINOM.INV(1,(1-Satokasvi!$H$15),W133)</f>
        <v>3999.6356597945937</v>
      </c>
      <c r="AX133" s="5">
        <f ca="1">_xlfn.NORM.INV(X133,Satokasvi!$H$8,Satokasvi!$I$8)*_xlfn.BINOM.INV(1,(1-Satokasvi!$H$15),X133)</f>
        <v>3471.1247182630214</v>
      </c>
      <c r="AY133" s="5">
        <f ca="1">_xlfn.NORM.INV(Y133,Satokasvi!$H$8,Satokasvi!$I$8)*_xlfn.BINOM.INV(1,(1-Satokasvi!$H$15),Y133)</f>
        <v>3626.1989593026151</v>
      </c>
      <c r="AZ133" s="5">
        <f ca="1">_xlfn.NORM.INV(Z133,Satokasvi!$H$8,Satokasvi!$I$8)*_xlfn.BINOM.INV(1,(1-Satokasvi!$H$15),Z133)</f>
        <v>3344.546748886869</v>
      </c>
      <c r="BB133" s="5">
        <f ca="1">IF(C$11="x",0,_xlfn.NORM.INV(B133,Satokasvi!$H$8,Satokasvi!$I$8)*IF(C$8="x",(1+Toimenpiteet!$C$7),1)*IF(C$9="x",(1+Toimenpiteet!$C$34),1)*(1+C$30)*_xlfn.BINOM.INV(1,(1-(Satokasvi!$H$15*(1+C$41))),B133))</f>
        <v>2586.3211956399969</v>
      </c>
      <c r="BC133" s="5">
        <f ca="1">IF(D$11="x",0,_xlfn.NORM.INV(C133,Satokasvi!$H$8,Satokasvi!$I$8)*IF(D$8="x",(1+Toimenpiteet!$C$7),1)*IF(D$9="x",(1+Toimenpiteet!$C$34),1)*(1+D$30)*_xlfn.BINOM.INV(1,(1-(Satokasvi!$H$15*(1+D$41))),C133))</f>
        <v>2412.841858982847</v>
      </c>
      <c r="BD133" s="5">
        <f ca="1">IF(E$11="x",0,_xlfn.NORM.INV(D133,Satokasvi!$H$8,Satokasvi!$I$8)*IF(E$8="x",(1+Toimenpiteet!$C$7),1)*IF(E$9="x",(1+Toimenpiteet!$C$34),1)*(1+E$30)*_xlfn.BINOM.INV(1,(1-(Satokasvi!$H$15*(1+E$41))),D133))</f>
        <v>2646.516326878485</v>
      </c>
      <c r="BE133" s="5">
        <f ca="1">IF(F$11="x",0,_xlfn.NORM.INV(E133,Satokasvi!$H$8,Satokasvi!$I$8)*IF(F$8="x",(1+Toimenpiteet!$C$7),1)*IF(F$9="x",(1+Toimenpiteet!$C$34),1)*(1+F$30)*_xlfn.BINOM.INV(1,(1-(Satokasvi!$H$15*(1+F$41))),E133))</f>
        <v>2842.4883466428564</v>
      </c>
      <c r="BF133" s="5">
        <f ca="1">IF(G$11="x",0,_xlfn.NORM.INV(F133,Satokasvi!$H$8,Satokasvi!$I$8)*IF(G$8="x",(1+Toimenpiteet!$C$7),1)*IF(G$9="x",(1+Toimenpiteet!$C$34),1)*(1+G$30)*_xlfn.BINOM.INV(1,(1-(Satokasvi!$H$15*(1+G$41))),F133))</f>
        <v>2462.3151368777699</v>
      </c>
      <c r="BG133" s="5">
        <f ca="1">IF(H$11="x",0,_xlfn.NORM.INV(G133,Satokasvi!$H$8,Satokasvi!$I$8)*IF(H$8="x",(1+Toimenpiteet!$C$7),1)*IF(H$9="x",(1+Toimenpiteet!$C$34),1)*(1+H$30)*_xlfn.BINOM.INV(1,(1-(Satokasvi!$H$15*(1+H$41))),G133))</f>
        <v>2700.3019830266667</v>
      </c>
      <c r="BH133" s="5">
        <f ca="1">IF(I$11="x",0,_xlfn.NORM.INV(H133,Satokasvi!$H$8,Satokasvi!$I$8)*IF(I$8="x",(1+Toimenpiteet!$C$7),1)*IF(I$9="x",(1+Toimenpiteet!$C$34),1)*(1+I$30)*_xlfn.BINOM.INV(1,(1-(Satokasvi!$H$15*(1+I$41))),H133))</f>
        <v>2350.2337592114491</v>
      </c>
      <c r="BI133" s="5">
        <f ca="1">IF(J$11="x",0,_xlfn.NORM.INV(I133,Satokasvi!$H$8,Satokasvi!$I$8)*IF(J$8="x",(1+Toimenpiteet!$C$7),1)*IF(J$9="x",(1+Toimenpiteet!$C$34),1)*(1+J$30)*_xlfn.BINOM.INV(1,(1-(Satokasvi!$H$15*(1+J$41))),I133))</f>
        <v>2600.9772408217723</v>
      </c>
      <c r="BJ133" s="5">
        <f ca="1">IF(K$11="x",0,_xlfn.NORM.INV(J133,Satokasvi!$H$8,Satokasvi!$I$8)*IF(K$8="x",(1+Toimenpiteet!$C$7),1)*IF(K$9="x",(1+Toimenpiteet!$C$34),1)*(1+K$30)*_xlfn.BINOM.INV(1,(1-(Satokasvi!$H$15*(1+K$41))),J133))</f>
        <v>2769.8815899859696</v>
      </c>
      <c r="BK133" s="5">
        <f ca="1">IF(L$11="x",0,_xlfn.NORM.INV(K133,Satokasvi!$H$8,Satokasvi!$I$8)*IF(L$8="x",(1+Toimenpiteet!$C$7),1)*IF(L$9="x",(1+Toimenpiteet!$C$34),1)*(1+L$30)*_xlfn.BINOM.INV(1,(1-(Satokasvi!$H$15*(1+L$41))),K133))</f>
        <v>2341.7251634993827</v>
      </c>
      <c r="BL133" s="5">
        <f ca="1">IF(M$11="x",0,_xlfn.NORM.INV(L133,Satokasvi!$H$8,Satokasvi!$I$8)*IF(M$8="x",(1+Toimenpiteet!$C$7),1)*IF(M$9="x",(1+Toimenpiteet!$C$34),1)*(1+M$30)*_xlfn.BINOM.INV(1,(1-(Satokasvi!$H$15*(1+M$41))),L133))</f>
        <v>2340.0778970343822</v>
      </c>
      <c r="BM133" s="5">
        <f ca="1">IF(N$11="x",0,_xlfn.NORM.INV(M133,Satokasvi!$H$8,Satokasvi!$I$8)*IF(N$8="x",(1+Toimenpiteet!$C$7),1)*IF(N$9="x",(1+Toimenpiteet!$C$34),1)*(1+N$30)*_xlfn.BINOM.INV(1,(1-(Satokasvi!$H$15*(1+N$41))),M133))</f>
        <v>2706.7542294518694</v>
      </c>
      <c r="BN133" s="5">
        <f ca="1">IF(O$11="x",0,_xlfn.NORM.INV(N133,Satokasvi!$H$8,Satokasvi!$I$8)*IF(O$8="x",(1+Toimenpiteet!$C$7),1)*IF(O$9="x",(1+Toimenpiteet!$C$34),1)*(1+O$30)*_xlfn.BINOM.INV(1,(1-(Satokasvi!$H$15*(1+O$41))),N133))</f>
        <v>2438.0684723765453</v>
      </c>
      <c r="BO133" s="5">
        <f ca="1">IF(P$11="x",0,_xlfn.NORM.INV(O133,Satokasvi!$H$8,Satokasvi!$I$8)*IF(P$8="x",(1+Toimenpiteet!$C$7),1)*IF(P$9="x",(1+Toimenpiteet!$C$34),1)*(1+P$30)*_xlfn.BINOM.INV(1,(1-(Satokasvi!$H$15*(1+P$41))),O133))</f>
        <v>2717.9665120391246</v>
      </c>
      <c r="BP133" s="5">
        <f ca="1">IF(Q$11="x",0,_xlfn.NORM.INV(P133,Satokasvi!$H$8,Satokasvi!$I$8)*IF(Q$8="x",(1+Toimenpiteet!$C$7),1)*IF(Q$9="x",(1+Toimenpiteet!$C$34),1)*(1+Q$30)*_xlfn.BINOM.INV(1,(1-(Satokasvi!$H$15*(1+Q$41))),P133))</f>
        <v>2535.7244924256606</v>
      </c>
      <c r="BQ133" s="5">
        <f ca="1">IF(R$11="x",0,_xlfn.NORM.INV(Q133,Satokasvi!$H$8,Satokasvi!$I$8)*IF(R$8="x",(1+Toimenpiteet!$C$7),1)*IF(R$9="x",(1+Toimenpiteet!$C$34),1)*(1+R$30)*_xlfn.BINOM.INV(1,(1-(Satokasvi!$H$15*(1+R$41))),Q133))</f>
        <v>2402.5067094982396</v>
      </c>
      <c r="BR133" s="5">
        <f ca="1">IF(S$11="x",0,_xlfn.NORM.INV(R133,Satokasvi!$H$8,Satokasvi!$I$8)*IF(S$8="x",(1+Toimenpiteet!$C$7),1)*IF(S$9="x",(1+Toimenpiteet!$C$34),1)*(1+S$30)*_xlfn.BINOM.INV(1,(1-(Satokasvi!$H$15*(1+S$41))),R133))</f>
        <v>2615.7567236940445</v>
      </c>
      <c r="BS133" s="5">
        <f ca="1">IF(T$11="x",0,_xlfn.NORM.INV(S133,Satokasvi!$H$8,Satokasvi!$I$8)*IF(T$8="x",(1+Toimenpiteet!$C$7),1)*IF(T$9="x",(1+Toimenpiteet!$C$34),1)*(1+T$30)*_xlfn.BINOM.INV(1,(1-(Satokasvi!$H$15*(1+T$41))),S133))</f>
        <v>2437.595891911596</v>
      </c>
      <c r="BT133" s="5">
        <f ca="1">IF(U$11="x",0,_xlfn.NORM.INV(T133,Satokasvi!$H$8,Satokasvi!$I$8)*IF(U$8="x",(1+Toimenpiteet!$C$7),1)*IF(U$9="x",(1+Toimenpiteet!$C$34),1)*(1+U$30)*_xlfn.BINOM.INV(1,(1-(Satokasvi!$H$15*(1+U$41))),T133))</f>
        <v>2889.9329906340704</v>
      </c>
      <c r="BU133" s="5">
        <f ca="1">IF(V$11="x",0,_xlfn.NORM.INV(U133,Satokasvi!$H$8,Satokasvi!$I$8)*IF(V$8="x",(1+Toimenpiteet!$C$7),1)*IF(V$9="x",(1+Toimenpiteet!$C$34),1)*(1+V$30)*_xlfn.BINOM.INV(1,(1-(Satokasvi!$H$15*(1+V$41))),U133))</f>
        <v>2713.6891300679522</v>
      </c>
      <c r="BV133" s="5">
        <f ca="1">IF(W$11="x",0,_xlfn.NORM.INV(V133,Satokasvi!$H$8,Satokasvi!$I$8)*IF(W$8="x",(1+Toimenpiteet!$C$7),1)*IF(W$9="x",(1+Toimenpiteet!$C$34),1)*(1+W$30)*_xlfn.BINOM.INV(1,(1-(Satokasvi!$H$15*(1+W$41))),V133))</f>
        <v>2625.557611376626</v>
      </c>
      <c r="BW133" s="5">
        <f ca="1">IF(X$11="x",0,_xlfn.NORM.INV(W133,Satokasvi!$H$8,Satokasvi!$I$8)*IF(X$8="x",(1+Toimenpiteet!$C$7),1)*IF(X$9="x",(1+Toimenpiteet!$C$34),1)*(1+X$30)*_xlfn.BINOM.INV(1,(1-(Satokasvi!$H$15*(1+X$41))),W133))</f>
        <v>2980.5284936789317</v>
      </c>
      <c r="BX133" s="5">
        <f ca="1">IF(Y$11="x",0,_xlfn.NORM.INV(X133,Satokasvi!$H$8,Satokasvi!$I$8)*IF(Y$8="x",(1+Toimenpiteet!$C$7),1)*IF(Y$9="x",(1+Toimenpiteet!$C$34),1)*(1+Y$30)*_xlfn.BINOM.INV(1,(1-(Satokasvi!$H$15*(1+Y$41))),X133))</f>
        <v>2586.6821400496037</v>
      </c>
      <c r="BY133" s="5">
        <f ca="1">IF(Z$11="x",0,_xlfn.NORM.INV(Y133,Satokasvi!$H$8,Satokasvi!$I$8)*IF(Z$8="x",(1+Toimenpiteet!$C$7),1)*IF(Z$9="x",(1+Toimenpiteet!$C$34),1)*(1+Z$30)*_xlfn.BINOM.INV(1,(1-(Satokasvi!$H$15*(1+Z$41))),Y133))</f>
        <v>2702.2434644723085</v>
      </c>
      <c r="BZ133" s="5">
        <f ca="1">IF(AA$11="x",0,_xlfn.NORM.INV(Z133,Satokasvi!$H$8,Satokasvi!$I$8)*IF(AA$8="x",(1+Toimenpiteet!$C$7),1)*IF(AA$9="x",(1+Toimenpiteet!$C$34),1)*(1+AA$30)*_xlfn.BINOM.INV(1,(1-(Satokasvi!$H$15*(1+AA$41))),Z133))</f>
        <v>2492.3562372704946</v>
      </c>
      <c r="CB133" s="27">
        <f ca="1">_xlfn.NORM.INV(RAND(),Satokasvi!$H$13,Satokasvi!$I$13)</f>
        <v>185.43099549687597</v>
      </c>
      <c r="CC133" s="27">
        <f ca="1">_xlfn.NORM.INV(RAND(),Satokasvi!$H$13,Satokasvi!$I$13)</f>
        <v>189.23151786025906</v>
      </c>
      <c r="CD133" s="27">
        <f ca="1">_xlfn.NORM.INV(RAND(),Satokasvi!$H$13,Satokasvi!$I$13)</f>
        <v>218.46950716313231</v>
      </c>
      <c r="CE133" s="27">
        <f ca="1">_xlfn.NORM.INV(RAND(),Satokasvi!$H$13,Satokasvi!$I$13)</f>
        <v>97.555445255417368</v>
      </c>
      <c r="CF133" s="27">
        <f ca="1">_xlfn.NORM.INV(RAND(),Satokasvi!$H$13,Satokasvi!$I$13)</f>
        <v>197.89080097673482</v>
      </c>
      <c r="CG133" s="27">
        <f ca="1">_xlfn.NORM.INV(RAND(),Satokasvi!$H$13,Satokasvi!$I$13)</f>
        <v>199.70686779956009</v>
      </c>
      <c r="CH133" s="27">
        <f ca="1">_xlfn.NORM.INV(RAND(),Satokasvi!$H$13,Satokasvi!$I$13)</f>
        <v>191.35151174028462</v>
      </c>
      <c r="CI133" s="27">
        <f ca="1">_xlfn.NORM.INV(RAND(),Satokasvi!$H$13,Satokasvi!$I$13)</f>
        <v>161.27649362677894</v>
      </c>
      <c r="CJ133" s="27">
        <f ca="1">_xlfn.NORM.INV(RAND(),Satokasvi!$H$13,Satokasvi!$I$13)</f>
        <v>245.3346964294538</v>
      </c>
      <c r="CK133" s="27">
        <f ca="1">_xlfn.NORM.INV(RAND(),Satokasvi!$H$13,Satokasvi!$I$13)</f>
        <v>187.47205052799868</v>
      </c>
      <c r="CL133" s="27">
        <f ca="1">_xlfn.NORM.INV(RAND(),Satokasvi!$H$13,Satokasvi!$I$13)</f>
        <v>210.31130074668107</v>
      </c>
      <c r="CM133" s="27">
        <f ca="1">_xlfn.NORM.INV(RAND(),Satokasvi!$H$13,Satokasvi!$I$13)</f>
        <v>175.9913383535683</v>
      </c>
      <c r="CN133" s="27">
        <f ca="1">_xlfn.NORM.INV(RAND(),Satokasvi!$H$13,Satokasvi!$I$13)</f>
        <v>215.62062223123488</v>
      </c>
      <c r="CO133" s="27">
        <f ca="1">_xlfn.NORM.INV(RAND(),Satokasvi!$H$13,Satokasvi!$I$13)</f>
        <v>272.06143265702303</v>
      </c>
      <c r="CP133" s="27">
        <f ca="1">_xlfn.NORM.INV(RAND(),Satokasvi!$H$13,Satokasvi!$I$13)</f>
        <v>200.98806226917864</v>
      </c>
      <c r="CQ133" s="27">
        <f ca="1">_xlfn.NORM.INV(RAND(),Satokasvi!$H$13,Satokasvi!$I$13)</f>
        <v>209.34064374514824</v>
      </c>
      <c r="CR133" s="27">
        <f ca="1">_xlfn.NORM.INV(RAND(),Satokasvi!$H$13,Satokasvi!$I$13)</f>
        <v>263.09716766081641</v>
      </c>
      <c r="CS133" s="27">
        <f ca="1">_xlfn.NORM.INV(RAND(),Satokasvi!$H$13,Satokasvi!$I$13)</f>
        <v>176.59586245084381</v>
      </c>
      <c r="CT133" s="27">
        <f ca="1">_xlfn.NORM.INV(RAND(),Satokasvi!$H$13,Satokasvi!$I$13)</f>
        <v>190.42695597645155</v>
      </c>
      <c r="CU133" s="27">
        <f ca="1">_xlfn.NORM.INV(RAND(),Satokasvi!$H$13,Satokasvi!$I$13)</f>
        <v>201.47044369798107</v>
      </c>
      <c r="CV133" s="27">
        <f ca="1">_xlfn.NORM.INV(RAND(),Satokasvi!$H$13,Satokasvi!$I$13)</f>
        <v>81.260260263645947</v>
      </c>
      <c r="CW133" s="27">
        <f ca="1">_xlfn.NORM.INV(RAND(),Satokasvi!$H$13,Satokasvi!$I$13)</f>
        <v>250.42739320299833</v>
      </c>
      <c r="CX133" s="27">
        <f ca="1">_xlfn.NORM.INV(RAND(),Satokasvi!$H$13,Satokasvi!$I$13)</f>
        <v>132.0632930499653</v>
      </c>
      <c r="CY133" s="27">
        <f ca="1">_xlfn.NORM.INV(RAND(),Satokasvi!$H$13,Satokasvi!$I$13)</f>
        <v>172.16929051465706</v>
      </c>
      <c r="CZ133" s="27">
        <f ca="1">_xlfn.NORM.INV(RAND(),Satokasvi!$H$13,Satokasvi!$I$13)</f>
        <v>284.91485457644256</v>
      </c>
      <c r="DB133" s="29">
        <f ca="1">(AB133*(CB133/1000)+(Satokasvi!$E$28-Satokasvi!$E$7))/(1+$C$13)^DB$61</f>
        <v>291.707607135964</v>
      </c>
      <c r="DC133" s="29">
        <f ca="1">(AC133*(CC133/1000)+(Satokasvi!$E$28-Satokasvi!$E$7))/(1+$C$13)^DC$61</f>
        <v>249.21421850785794</v>
      </c>
      <c r="DD133" s="29">
        <f ca="1">(AD133*(CD133/1000)+(Satokasvi!$E$28-Satokasvi!$E$7))/(1+$C$13)^DD$61</f>
        <v>389.40676564217534</v>
      </c>
      <c r="DE133" s="29">
        <f ca="1">(AE133*(CE133/1000)+(Satokasvi!$E$28-Satokasvi!$E$7))/(1+$C$13)^DE$61</f>
        <v>12.126974662058922</v>
      </c>
      <c r="DF133" s="29">
        <f ca="1">(AF133*(CF133/1000)+(Satokasvi!$E$28-Satokasvi!$E$7))/(1+$C$13)^DF$61</f>
        <v>252.63870620922995</v>
      </c>
      <c r="DG133" s="29">
        <f ca="1">(AG133*(CG133/1000)+(Satokasvi!$E$28-Satokasvi!$E$7))/(1+$C$13)^DG$61</f>
        <v>303.7191400633256</v>
      </c>
      <c r="DH133" s="29">
        <f ca="1">(AH133*(CH133/1000)+(Satokasvi!$E$28-Satokasvi!$E$7))/(1+$C$13)^DH$61</f>
        <v>197.16659852136914</v>
      </c>
      <c r="DI133" s="29">
        <f ca="1">(AI133*(CI133/1000)+(Satokasvi!$E$28-Satokasvi!$E$7))/(1+$C$13)^DI$61</f>
        <v>159.3853360747116</v>
      </c>
      <c r="DJ133" s="29">
        <f ca="1">(AJ133*(CJ133/1000)+(Satokasvi!$E$28-Satokasvi!$E$7))/(1+$C$13)^DJ$61</f>
        <v>422.21916196989258</v>
      </c>
      <c r="DK133" s="29">
        <f ca="1">(AK133*(CK133/1000)+(Satokasvi!$E$28-Satokasvi!$E$7))/(1+$C$13)^DK$61</f>
        <v>169.73850428310419</v>
      </c>
      <c r="DL133" s="29">
        <f ca="1">(AL133*(CL133/1000)+(Satokasvi!$E$28-Satokasvi!$E$7))/(1+$C$13)^DL$61</f>
        <v>216.30722583125987</v>
      </c>
      <c r="DM133" s="29">
        <f ca="1">(AM133*(CM133/1000)+(Satokasvi!$E$28-Satokasvi!$E$7))/(1+$C$13)^DM$61</f>
        <v>195.15537458434349</v>
      </c>
      <c r="DN133" s="29">
        <f ca="1">(AN133*(CN133/1000)+(Satokasvi!$E$28-Satokasvi!$E$7))/(1+$C$13)^DN$61</f>
        <v>234.55049178410957</v>
      </c>
      <c r="DO133" s="29">
        <f ca="1">(AO133*(CO133/1000)+(Satokasvi!$E$28-Satokasvi!$E$7))/(1+$C$13)^DO$61</f>
        <v>417.35648757065172</v>
      </c>
      <c r="DP133" s="29">
        <f ca="1">(AP133*(CP133/1000)+(Satokasvi!$E$28-Satokasvi!$E$7))/(1+$C$13)^DP$61</f>
        <v>207.26417561351428</v>
      </c>
      <c r="DQ133" s="29">
        <f ca="1">(AQ133*(CQ133/1000)+(Satokasvi!$E$28-Satokasvi!$E$7))/(1+$C$13)^DQ$61</f>
        <v>195.61780636321387</v>
      </c>
      <c r="DR133" s="29">
        <f ca="1">(AR133*(CR133/1000)+(Satokasvi!$E$28-Satokasvi!$E$7))/(1+$C$13)^DR$61</f>
        <v>340.32661015575314</v>
      </c>
      <c r="DS133" s="29">
        <f ca="1">(AS133*(CS133/1000)+(Satokasvi!$E$28-Satokasvi!$E$7))/(1+$C$13)^DS$61</f>
        <v>127.26264307025009</v>
      </c>
      <c r="DT133" s="29">
        <f ca="1">(AT133*(CT133/1000)+(Satokasvi!$E$28-Satokasvi!$E$7))/(1+$C$13)^DT$61</f>
        <v>215.27604351552858</v>
      </c>
      <c r="DU133" s="29">
        <f ca="1">(AU133*(CU133/1000)+(Satokasvi!$E$28-Satokasvi!$E$7))/(1+$C$13)^DU$61</f>
        <v>206.33631427760542</v>
      </c>
      <c r="DV133" s="29">
        <f ca="1">(AV133*(CV133/1000)+(Satokasvi!$E$28-Satokasvi!$E$7))/(1+$C$13)^DV$61</f>
        <v>-40.152958137990851</v>
      </c>
      <c r="DW133" s="29">
        <f ca="1">(AW133*(CW133/1000)+(Satokasvi!$E$28-Satokasvi!$E$7))/(1+$C$13)^DW$61</f>
        <v>334.33390342173345</v>
      </c>
      <c r="DX133" s="29">
        <f ca="1">(AX133*(CX133/1000)+(Satokasvi!$E$28-Satokasvi!$E$7))/(1+$C$13)^DX$61</f>
        <v>49.355911348088355</v>
      </c>
      <c r="DY133" s="29">
        <f ca="1">(AY133*(CY133/1000)+(Satokasvi!$E$28-Satokasvi!$E$7))/(1+$C$13)^DY$61</f>
        <v>129.53604167350946</v>
      </c>
      <c r="DZ133" s="29">
        <f ca="1">(AZ133*(CZ133/1000)+(Satokasvi!$E$28-Satokasvi!$E$7))/(1+$C$13)^DZ$61</f>
        <v>282.70001426606393</v>
      </c>
      <c r="EB133" s="29">
        <f ca="1">IF(C$11="x",Toimenpiteet!$E$115,BB133*(CB133/1000)+(Satokasvi!$E$28-Satokasvi!$E$7)+IF(C$8="x",Toimenpiteet!$E$29,0)+IF(C$9="x",Toimenpiteet!$E$60,0)+IF(C$10="x",Toimenpiteet!$E$88,0))/(1+$C$13)^EB$61</f>
        <v>244.35350872057782</v>
      </c>
      <c r="EC133" s="29">
        <f ca="1">IF(D$11="x",Toimenpiteet!$E$115,BC133*(CC133/1000)+(Satokasvi!$E$28-Satokasvi!$E$7)+IF(D$8="x",Toimenpiteet!$E$29,0)+IF(D$9="x",Toimenpiteet!$E$60,0)+IF(D$10="x",Toimenpiteet!$E$88,0))/(1+$C$13)^EC$61</f>
        <v>215.55823106050835</v>
      </c>
      <c r="ED133" s="29">
        <f ca="1">IF(E$11="x",Toimenpiteet!$E$115,BD133*(CD133/1000)+(Satokasvi!$E$28-Satokasvi!$E$7)+IF(E$8="x",Toimenpiteet!$E$29,0)+IF(E$9="x",Toimenpiteet!$E$60,0)+IF(E$10="x",Toimenpiteet!$E$88,0))/(1+$C$13)^ED$61</f>
        <v>320.5586735134446</v>
      </c>
      <c r="EE133" s="29">
        <f ca="1">IF(F$11="x",Toimenpiteet!$E$115,BE133*(CE133/1000)+(Satokasvi!$E$28-Satokasvi!$E$7)+IF(F$8="x",Toimenpiteet!$E$29,0)+IF(F$9="x",Toimenpiteet!$E$60,0)+IF(F$10="x",Toimenpiteet!$E$88,0))/(1+$C$13)^EE$61</f>
        <v>43.891452337968808</v>
      </c>
      <c r="EF133" s="29">
        <f ca="1">IF(G$11="x",Toimenpiteet!$E$115,BF133*(CF133/1000)+(Satokasvi!$E$28-Satokasvi!$E$7)+IF(G$8="x",Toimenpiteet!$E$29,0)+IF(G$9="x",Toimenpiteet!$E$60,0)+IF(G$10="x",Toimenpiteet!$E$88,0))/(1+$C$13)^EF$61</f>
        <v>223.7344217763987</v>
      </c>
      <c r="EG133" s="29">
        <f ca="1">IF(H$11="x",Toimenpiteet!$E$115,BG133*(CG133/1000)+(Satokasvi!$E$28-Satokasvi!$E$7)+IF(H$8="x",Toimenpiteet!$E$29,0)+IF(H$9="x",Toimenpiteet!$E$60,0)+IF(H$10="x",Toimenpiteet!$E$88,0))/(1+$C$13)^EG$61</f>
        <v>260.76651085410333</v>
      </c>
      <c r="EH133" s="29">
        <f ca="1">IF(I$11="x",Toimenpiteet!$E$115,BH133*(CH133/1000)+(Satokasvi!$E$28-Satokasvi!$E$7)+IF(I$8="x",Toimenpiteet!$E$29,0)+IF(I$9="x",Toimenpiteet!$E$60,0)+IF(I$10="x",Toimenpiteet!$E$88,0))/(1+$C$13)^EH$61</f>
        <v>180.3605955083313</v>
      </c>
      <c r="EI133" s="29">
        <f ca="1">IF(J$11="x",Toimenpiteet!$E$115,BI133*(CI133/1000)+(Satokasvi!$E$28-Satokasvi!$E$7)+IF(J$8="x",Toimenpiteet!$E$29,0)+IF(J$9="x",Toimenpiteet!$E$60,0)+IF(J$10="x",Toimenpiteet!$E$88,0))/(1+$C$13)^EI$61</f>
        <v>151.23224981200804</v>
      </c>
      <c r="EJ133" s="29">
        <f ca="1">IF(K$11="x",Toimenpiteet!$E$115,BJ133*(CJ133/1000)+(Satokasvi!$E$28-Satokasvi!$E$7)+IF(K$8="x",Toimenpiteet!$E$29,0)+IF(K$9="x",Toimenpiteet!$E$60,0)+IF(K$10="x",Toimenpiteet!$E$88,0))/(1+$C$13)^EJ$61</f>
        <v>346.15062956708334</v>
      </c>
      <c r="EK133" s="29">
        <f ca="1">IF(L$11="x",Toimenpiteet!$E$115,BK133*(CK133/1000)+(Satokasvi!$E$28-Satokasvi!$E$7)+IF(L$8="x",Toimenpiteet!$E$29,0)+IF(L$9="x",Toimenpiteet!$E$60,0)+IF(L$10="x",Toimenpiteet!$E$88,0))/(1+$C$13)^EK$61</f>
        <v>157.08419170936091</v>
      </c>
      <c r="EL133" s="29">
        <f ca="1">IF(M$11="x",Toimenpiteet!$E$115,BL133*(CL133/1000)+(Satokasvi!$E$28-Satokasvi!$E$7)+IF(M$8="x",Toimenpiteet!$E$29,0)+IF(M$9="x",Toimenpiteet!$E$60,0)+IF(M$10="x",Toimenpiteet!$E$88,0))/(1+$C$13)^EL$61</f>
        <v>190.89608480362145</v>
      </c>
      <c r="EM133" s="29">
        <f ca="1">IF(N$11="x",Toimenpiteet!$E$115,BM133*(CM133/1000)+(Satokasvi!$E$28-Satokasvi!$E$7)+IF(N$8="x",Toimenpiteet!$E$29,0)+IF(N$9="x",Toimenpiteet!$E$60,0)+IF(N$10="x",Toimenpiteet!$E$88,0))/(1+$C$13)^EM$61</f>
        <v>174.26856195012323</v>
      </c>
      <c r="EN133" s="29">
        <f ca="1">IF(O$11="x",Toimenpiteet!$E$115,BN133*(CN133/1000)+(Satokasvi!$E$28-Satokasvi!$E$7)+IF(O$8="x",Toimenpiteet!$E$29,0)+IF(O$9="x",Toimenpiteet!$E$60,0)+IF(O$10="x",Toimenpiteet!$E$88,0))/(1+$C$13)^EN$61</f>
        <v>202.78583891428599</v>
      </c>
      <c r="EO133" s="29">
        <f ca="1">IF(P$11="x",Toimenpiteet!$E$115,BO133*(CO133/1000)+(Satokasvi!$E$28-Satokasvi!$E$7)+IF(P$8="x",Toimenpiteet!$E$29,0)+IF(P$9="x",Toimenpiteet!$E$60,0)+IF(P$10="x",Toimenpiteet!$E$88,0))/(1+$C$13)^EO$61</f>
        <v>338.1973675830551</v>
      </c>
      <c r="EP133" s="29">
        <f ca="1">IF(Q$11="x",Toimenpiteet!$E$115,BP133*(CP133/1000)+(Satokasvi!$E$28-Satokasvi!$E$7)+IF(Q$8="x",Toimenpiteet!$E$29,0)+IF(Q$9="x",Toimenpiteet!$E$60,0)+IF(Q$10="x",Toimenpiteet!$E$88,0))/(1+$C$13)^EP$61</f>
        <v>180.8448297306912</v>
      </c>
      <c r="EQ133" s="29">
        <f ca="1">IF(R$11="x",Toimenpiteet!$E$115,BQ133*(CQ133/1000)+(Satokasvi!$E$28-Satokasvi!$E$7)+IF(R$8="x",Toimenpiteet!$E$29,0)+IF(R$9="x",Toimenpiteet!$E$60,0)+IF(R$10="x",Toimenpiteet!$E$88,0))/(1+$C$13)^EQ$61</f>
        <v>171.39726897516832</v>
      </c>
      <c r="ER133" s="29">
        <f ca="1">IF(S$11="x",Toimenpiteet!$E$115,BR133*(CR133/1000)+(Satokasvi!$E$28-Satokasvi!$E$7)+IF(S$8="x",Toimenpiteet!$E$29,0)+IF(S$9="x",Toimenpiteet!$E$60,0)+IF(S$10="x",Toimenpiteet!$E$88,0))/(1+$C$13)^ER$61</f>
        <v>278.48797209515595</v>
      </c>
      <c r="ES133" s="29">
        <f ca="1">IF(T$11="x",Toimenpiteet!$E$115,BS133*(CS133/1000)+(Satokasvi!$E$28-Satokasvi!$E$7)+IF(T$8="x",Toimenpiteet!$E$29,0)+IF(T$9="x",Toimenpiteet!$E$60,0)+IF(T$10="x",Toimenpiteet!$E$88,0))/(1+$C$13)^ES$61</f>
        <v>118.98814317623058</v>
      </c>
      <c r="ET133" s="29">
        <f ca="1">IF(U$11="x",Toimenpiteet!$E$115,BT133*(CT133/1000)+(Satokasvi!$E$28-Satokasvi!$E$7)+IF(U$8="x",Toimenpiteet!$E$29,0)+IF(U$9="x",Toimenpiteet!$E$60,0)+IF(U$10="x",Toimenpiteet!$E$88,0))/(1+$C$13)^ET$61</f>
        <v>183.87227224940324</v>
      </c>
      <c r="EU133" s="29">
        <f ca="1">IF(V$11="x",Toimenpiteet!$E$115,BU133*(CU133/1000)+(Satokasvi!$E$28-Satokasvi!$E$7)+IF(V$8="x",Toimenpiteet!$E$29,0)+IF(V$9="x",Toimenpiteet!$E$60,0)+IF(V$10="x",Toimenpiteet!$E$88,0))/(1+$C$13)^EU$61</f>
        <v>176.52741811970191</v>
      </c>
      <c r="EV133" s="29">
        <f ca="1">IF(W$11="x",Toimenpiteet!$E$115,BV133*(CV133/1000)+(Satokasvi!$E$28-Satokasvi!$E$7)+IF(W$8="x",Toimenpiteet!$E$29,0)+IF(W$9="x",Toimenpiteet!$E$60,0)+IF(W$10="x",Toimenpiteet!$E$88,0))/(1+$C$13)^EV$61</f>
        <v>-7.8194633170226577</v>
      </c>
      <c r="EW133" s="29">
        <f ca="1">IF(X$11="x",Toimenpiteet!$E$115,BW133*(CW133/1000)+(Satokasvi!$E$28-Satokasvi!$E$7)+IF(X$8="x",Toimenpiteet!$E$29,0)+IF(X$9="x",Toimenpiteet!$E$60,0)+IF(X$10="x",Toimenpiteet!$E$88,0))/(1+$C$13)^EW$61</f>
        <v>270.60438316716528</v>
      </c>
      <c r="EX133" s="29">
        <f ca="1">IF(Y$11="x",Toimenpiteet!$E$115,BX133*(CX133/1000)+(Satokasvi!$E$28-Satokasvi!$E$7)+IF(Y$8="x",Toimenpiteet!$E$29,0)+IF(Y$9="x",Toimenpiteet!$E$60,0)+IF(Y$10="x",Toimenpiteet!$E$88,0))/(1+$C$13)^EX$61</f>
        <v>57.613771095128904</v>
      </c>
      <c r="EY133" s="29">
        <f ca="1">IF(Z$11="x",Toimenpiteet!$E$115,BY133*(CY133/1000)+(Satokasvi!$E$28-Satokasvi!$E$7)+IF(Z$8="x",Toimenpiteet!$E$29,0)+IF(Z$9="x",Toimenpiteet!$E$60,0)+IF(Z$10="x",Toimenpiteet!$E$88,0))/(1+$C$13)^EY$61</f>
        <v>116.7571960789181</v>
      </c>
      <c r="EZ133" s="29">
        <f ca="1">IF(AA$11="x",Toimenpiteet!$E$115,BZ133*(CZ133/1000)+(Satokasvi!$E$28-Satokasvi!$E$7)+IF(AA$8="x",Toimenpiteet!$E$29,0)+IF(AA$9="x",Toimenpiteet!$E$60,0)+IF(AA$10="x",Toimenpiteet!$E$88,0))/(1+$C$13)^EZ$61</f>
        <v>230.30585434351636</v>
      </c>
      <c r="FA133" s="29"/>
      <c r="FB133" s="29">
        <f t="shared" ca="1" si="117"/>
        <v>291.707607135964</v>
      </c>
      <c r="FC133" s="29">
        <f t="shared" ca="1" si="118"/>
        <v>540.92182564382188</v>
      </c>
      <c r="FD133" s="29">
        <f t="shared" ca="1" si="119"/>
        <v>930.32859128599716</v>
      </c>
      <c r="FE133" s="29">
        <f t="shared" ca="1" si="120"/>
        <v>942.45556594805612</v>
      </c>
      <c r="FF133" s="29">
        <f t="shared" ca="1" si="121"/>
        <v>1195.094272157286</v>
      </c>
      <c r="FG133" s="29">
        <f t="shared" ca="1" si="122"/>
        <v>1498.8134122206116</v>
      </c>
      <c r="FH133" s="29">
        <f t="shared" ca="1" si="123"/>
        <v>1695.9800107419808</v>
      </c>
      <c r="FI133" s="29">
        <f t="shared" ca="1" si="124"/>
        <v>1855.3653468166924</v>
      </c>
      <c r="FJ133" s="29">
        <f t="shared" ca="1" si="125"/>
        <v>2277.584508786585</v>
      </c>
      <c r="FK133" s="29">
        <f t="shared" ca="1" si="126"/>
        <v>2447.3230130696893</v>
      </c>
      <c r="FL133" s="29">
        <f t="shared" ca="1" si="127"/>
        <v>2663.6302389009493</v>
      </c>
      <c r="FM133" s="29">
        <f t="shared" ca="1" si="128"/>
        <v>2858.7856134852927</v>
      </c>
      <c r="FN133" s="29">
        <f t="shared" ca="1" si="129"/>
        <v>3093.3361052694022</v>
      </c>
      <c r="FO133" s="29">
        <f t="shared" ca="1" si="130"/>
        <v>3510.6925928400537</v>
      </c>
      <c r="FP133" s="29">
        <f t="shared" ca="1" si="131"/>
        <v>3717.9567684535682</v>
      </c>
      <c r="FQ133" s="29">
        <f t="shared" ca="1" si="132"/>
        <v>3913.5745748167819</v>
      </c>
      <c r="FR133" s="29">
        <f t="shared" ca="1" si="133"/>
        <v>4253.9011849725348</v>
      </c>
      <c r="FS133" s="29">
        <f t="shared" ca="1" si="134"/>
        <v>4381.1638280427851</v>
      </c>
      <c r="FT133" s="29">
        <f t="shared" ca="1" si="135"/>
        <v>4596.4398715583138</v>
      </c>
      <c r="FU133" s="29">
        <f t="shared" ca="1" si="136"/>
        <v>4802.776185835919</v>
      </c>
      <c r="FV133" s="29">
        <f t="shared" ca="1" si="137"/>
        <v>4762.6232276979281</v>
      </c>
      <c r="FW133" s="29">
        <f t="shared" ca="1" si="138"/>
        <v>5096.9571311196614</v>
      </c>
      <c r="FX133" s="29">
        <f t="shared" ca="1" si="139"/>
        <v>5146.3130424677502</v>
      </c>
      <c r="FY133" s="29">
        <f t="shared" ca="1" si="140"/>
        <v>5275.8490841412595</v>
      </c>
      <c r="FZ133" s="29">
        <f t="shared" ca="1" si="141"/>
        <v>5558.5490984073231</v>
      </c>
      <c r="GA133" s="29"/>
      <c r="GB133" s="29">
        <f t="shared" ca="1" si="142"/>
        <v>244.35350872057782</v>
      </c>
      <c r="GC133" s="29">
        <f t="shared" ca="1" si="143"/>
        <v>459.91173978108617</v>
      </c>
      <c r="GD133" s="29">
        <f t="shared" ca="1" si="93"/>
        <v>780.47041329453077</v>
      </c>
      <c r="GE133" s="29">
        <f t="shared" ca="1" si="94"/>
        <v>824.36186563249953</v>
      </c>
      <c r="GF133" s="29">
        <f t="shared" ca="1" si="95"/>
        <v>1048.0962874088982</v>
      </c>
      <c r="GG133" s="29">
        <f t="shared" ca="1" si="96"/>
        <v>1308.8627982630014</v>
      </c>
      <c r="GH133" s="29">
        <f t="shared" ca="1" si="97"/>
        <v>1489.2233937713327</v>
      </c>
      <c r="GI133" s="29">
        <f t="shared" ca="1" si="98"/>
        <v>1640.4556435833406</v>
      </c>
      <c r="GJ133" s="29">
        <f t="shared" ca="1" si="99"/>
        <v>1986.6062731504239</v>
      </c>
      <c r="GK133" s="29">
        <f t="shared" ca="1" si="100"/>
        <v>2143.6904648597847</v>
      </c>
      <c r="GL133" s="29">
        <f t="shared" ca="1" si="101"/>
        <v>2334.586549663406</v>
      </c>
      <c r="GM133" s="29">
        <f t="shared" ca="1" si="102"/>
        <v>2508.8551116135291</v>
      </c>
      <c r="GN133" s="29">
        <f t="shared" ca="1" si="103"/>
        <v>2711.6409505278152</v>
      </c>
      <c r="GO133" s="29">
        <f t="shared" ca="1" si="104"/>
        <v>3049.8383181108702</v>
      </c>
      <c r="GP133" s="29">
        <f t="shared" ca="1" si="105"/>
        <v>3230.6831478415615</v>
      </c>
      <c r="GQ133" s="29">
        <f t="shared" ca="1" si="106"/>
        <v>3402.0804168167297</v>
      </c>
      <c r="GR133" s="29">
        <f t="shared" ca="1" si="107"/>
        <v>3680.5683889118854</v>
      </c>
      <c r="GS133" s="29">
        <f t="shared" ca="1" si="108"/>
        <v>3799.556532088116</v>
      </c>
      <c r="GT133" s="29">
        <f t="shared" ca="1" si="109"/>
        <v>3983.4288043375191</v>
      </c>
      <c r="GU133" s="29">
        <f t="shared" ca="1" si="110"/>
        <v>4159.956222457221</v>
      </c>
      <c r="GV133" s="29">
        <f t="shared" ca="1" si="111"/>
        <v>4152.1367591401986</v>
      </c>
      <c r="GW133" s="29">
        <f t="shared" ca="1" si="112"/>
        <v>4422.7411423073636</v>
      </c>
      <c r="GX133" s="29">
        <f t="shared" ca="1" si="113"/>
        <v>4480.3549134024925</v>
      </c>
      <c r="GY133" s="29">
        <f t="shared" ca="1" si="114"/>
        <v>4597.1121094814107</v>
      </c>
      <c r="GZ133" s="29">
        <f t="shared" ca="1" si="115"/>
        <v>4827.417963824927</v>
      </c>
      <c r="HA133" s="29"/>
      <c r="HB133" s="29">
        <f t="shared" ca="1" si="145"/>
        <v>2447.3230130696893</v>
      </c>
      <c r="HC133" s="29">
        <f t="shared" ca="1" si="144"/>
        <v>2143.6904648597847</v>
      </c>
      <c r="HD133" s="5"/>
      <c r="HE133" s="29">
        <f t="shared" si="146"/>
        <v>5.5555555555555525E-2</v>
      </c>
      <c r="HF133" s="29">
        <f>$HF$70</f>
        <v>-3.3333333333333326E-2</v>
      </c>
      <c r="HG133" s="14">
        <f>IF(C$11="x",0,Satokasvi!$H$6*(1+$HE133)*(1+_xlfn.XLOOKUP($HF133,$HF$67:$HF$76,HG$67:HG$76)))</f>
        <v>3682.1296296296296</v>
      </c>
      <c r="HH133" s="27">
        <f>IF(D$11="x",0,Satokasvi!$H$6*(1+$HE133)*(1+_xlfn.XLOOKUP($HF133,$HF$67:$HF$76,HH$67:HH$76)))</f>
        <v>3669.8148148148148</v>
      </c>
      <c r="HI133" s="27">
        <f>IF(E$11="x",0,Satokasvi!$H$6*(1+$HE133)*(1+_xlfn.XLOOKUP($HF133,$HF$67:$HF$76,HI$67:HI$76)))</f>
        <v>3657.5</v>
      </c>
      <c r="HJ133" s="27">
        <f>IF(F$11="x",0,Satokasvi!$H$6*(1+$HE133)*(1+_xlfn.XLOOKUP($HF133,$HF$67:$HF$76,HJ$67:HJ$76)))</f>
        <v>3645.1851851851852</v>
      </c>
      <c r="HK133" s="27">
        <f>IF(G$11="x",0,Satokasvi!$H$6*(1+$HE133)*(1+_xlfn.XLOOKUP($HF133,$HF$67:$HF$76,HK$67:HK$76)))</f>
        <v>3632.8703703703704</v>
      </c>
      <c r="HL133" s="27">
        <f>IF(H$11="x",0,Satokasvi!$H$6*(1+$HE133)*(1+_xlfn.XLOOKUP($HF133,$HF$67:$HF$76,HL$67:HL$76)))</f>
        <v>3620.5555555555552</v>
      </c>
      <c r="HM133" s="27">
        <f>IF(I$11="x",0,Satokasvi!$H$6*(1+$HE133)*(1+_xlfn.XLOOKUP($HF133,$HF$67:$HF$76,HM$67:HM$76)))</f>
        <v>3608.2407407407409</v>
      </c>
      <c r="HN133" s="27">
        <f>IF(J$11="x",0,Satokasvi!$H$6*(1+$HE133)*(1+_xlfn.XLOOKUP($HF133,$HF$67:$HF$76,HN$67:HN$76)))</f>
        <v>3595.9259259259261</v>
      </c>
      <c r="HO133" s="27">
        <f>IF(K$11="x",0,Satokasvi!$H$6*(1+$HE133)*(1+_xlfn.XLOOKUP($HF133,$HF$67:$HF$76,HO$67:HO$76)))</f>
        <v>3583.6111111111109</v>
      </c>
      <c r="HP133" s="27">
        <f>IF(L$11="x",0,Satokasvi!$H$6*(1+$HE133)*(1+_xlfn.XLOOKUP($HF133,$HF$67:$HF$76,HP$67:HP$76)))</f>
        <v>3571.2962962962961</v>
      </c>
      <c r="HQ133" s="27">
        <f>IF(M$11="x",0,Satokasvi!$H$6*(1+$HE133)*(1+_xlfn.XLOOKUP($HF133,$HF$67:$HF$76,HQ$67:HQ$76)))</f>
        <v>3571.2962962962961</v>
      </c>
      <c r="HR133" s="27">
        <f>IF(N$11="x",0,Satokasvi!$H$6*(1+$HE133)*(1+_xlfn.XLOOKUP($HF133,$HF$67:$HF$76,HR$67:HR$76)))</f>
        <v>3571.2962962962961</v>
      </c>
      <c r="HS133" s="27">
        <f>IF(O$11="x",0,Satokasvi!$H$6*(1+$HE133)*(1+_xlfn.XLOOKUP($HF133,$HF$67:$HF$76,HS$67:HS$76)))</f>
        <v>3571.2962962962961</v>
      </c>
      <c r="HT133" s="27">
        <f>IF(P$11="x",0,Satokasvi!$H$6*(1+$HE133)*(1+_xlfn.XLOOKUP($HF133,$HF$67:$HF$76,HT$67:HT$76)))</f>
        <v>3571.2962962962961</v>
      </c>
      <c r="HU133" s="27">
        <f>IF(Q$11="x",0,Satokasvi!$H$6*(1+$HE133)*(1+_xlfn.XLOOKUP($HF133,$HF$67:$HF$76,HU$67:HU$76)))</f>
        <v>3571.2962962962961</v>
      </c>
      <c r="HV133" s="27">
        <f>IF(R$11="x",0,Satokasvi!$H$6*(1+$HE133)*(1+_xlfn.XLOOKUP($HF133,$HF$67:$HF$76,HV$67:HV$76)))</f>
        <v>3571.2962962962961</v>
      </c>
      <c r="HW133" s="27">
        <f>IF(S$11="x",0,Satokasvi!$H$6*(1+$HE133)*(1+_xlfn.XLOOKUP($HF133,$HF$67:$HF$76,HW$67:HW$76)))</f>
        <v>3571.2962962962961</v>
      </c>
      <c r="HX133" s="27">
        <f>IF(T$11="x",0,Satokasvi!$H$6*(1+$HE133)*(1+_xlfn.XLOOKUP($HF133,$HF$67:$HF$76,HX$67:HX$76)))</f>
        <v>3571.2962962962961</v>
      </c>
      <c r="HY133" s="27">
        <f>IF(U$11="x",0,Satokasvi!$H$6*(1+$HE133)*(1+_xlfn.XLOOKUP($HF133,$HF$67:$HF$76,HY$67:HY$76)))</f>
        <v>3571.2962962962961</v>
      </c>
      <c r="HZ133" s="27">
        <f>IF(V$11="x",0,Satokasvi!$H$6*(1+$HE133)*(1+_xlfn.XLOOKUP($HF133,$HF$67:$HF$76,HZ$67:HZ$76)))</f>
        <v>3571.2962962962961</v>
      </c>
      <c r="IA133" s="27">
        <f>IF(W$11="x",0,Satokasvi!$H$6*(1+$HE133)*(1+_xlfn.XLOOKUP($HF133,$HF$67:$HF$76,IA$67:IA$76)))</f>
        <v>3571.2962962962961</v>
      </c>
      <c r="IB133" s="27">
        <f>IF(X$11="x",0,Satokasvi!$H$6*(1+$HE133)*(1+_xlfn.XLOOKUP($HF133,$HF$67:$HF$76,IB$67:IB$76)))</f>
        <v>3571.2962962962961</v>
      </c>
      <c r="IC133" s="27">
        <f>IF(Y$11="x",0,Satokasvi!$H$6*(1+$HE133)*(1+_xlfn.XLOOKUP($HF133,$HF$67:$HF$76,IC$67:IC$76)))</f>
        <v>3571.2962962962961</v>
      </c>
      <c r="ID133" s="27">
        <f>IF(Z$11="x",0,Satokasvi!$H$6*(1+$HE133)*(1+_xlfn.XLOOKUP($HF133,$HF$67:$HF$76,ID$67:ID$76)))</f>
        <v>3571.2962962962961</v>
      </c>
      <c r="IE133" s="27">
        <f>IF(AA$11="x",0,Satokasvi!$H$6*(1+$HE133)*(1+_xlfn.XLOOKUP($HF133,$HF$67:$HF$76,IE$67:IE$76)))</f>
        <v>3571.2962962962961</v>
      </c>
    </row>
    <row r="134" spans="2:239">
      <c r="B134" s="11">
        <f t="shared" ca="1" si="116"/>
        <v>0.94665053356830264</v>
      </c>
      <c r="C134" s="11">
        <f t="shared" ca="1" si="116"/>
        <v>0.20703122066003077</v>
      </c>
      <c r="D134" s="11">
        <f t="shared" ca="1" si="116"/>
        <v>0.26999700492562562</v>
      </c>
      <c r="E134" s="11">
        <f t="shared" ca="1" si="116"/>
        <v>0.3811320714659634</v>
      </c>
      <c r="F134" s="11">
        <f t="shared" ca="1" si="116"/>
        <v>0.53940125140394257</v>
      </c>
      <c r="G134" s="11">
        <f t="shared" ca="1" si="116"/>
        <v>0.33808252120994298</v>
      </c>
      <c r="H134" s="11">
        <f t="shared" ca="1" si="116"/>
        <v>0.72080148595379856</v>
      </c>
      <c r="I134" s="11">
        <f t="shared" ca="1" si="116"/>
        <v>0.45423024263542444</v>
      </c>
      <c r="J134" s="11">
        <f t="shared" ca="1" si="116"/>
        <v>0.38162932191011045</v>
      </c>
      <c r="K134" s="11">
        <f t="shared" ca="1" si="116"/>
        <v>0.3683224069528328</v>
      </c>
      <c r="L134" s="11">
        <f t="shared" ca="1" si="116"/>
        <v>0.26906517195247714</v>
      </c>
      <c r="M134" s="11">
        <f t="shared" ca="1" si="116"/>
        <v>0.14520295061633448</v>
      </c>
      <c r="N134" s="11">
        <f t="shared" ca="1" si="116"/>
        <v>3.0394129982267204E-2</v>
      </c>
      <c r="O134" s="11">
        <f t="shared" ca="1" si="116"/>
        <v>0.20707427739797324</v>
      </c>
      <c r="P134" s="11">
        <f t="shared" ca="1" si="116"/>
        <v>1.1649154793315075E-2</v>
      </c>
      <c r="Q134" s="11">
        <f t="shared" ca="1" si="116"/>
        <v>0.47502054581707276</v>
      </c>
      <c r="R134" s="11">
        <f t="shared" ca="1" si="92"/>
        <v>0.11222170380100904</v>
      </c>
      <c r="S134" s="11">
        <f t="shared" ca="1" si="92"/>
        <v>0.6676080785400319</v>
      </c>
      <c r="T134" s="11">
        <f t="shared" ca="1" si="87"/>
        <v>0.31133059602557311</v>
      </c>
      <c r="U134" s="11">
        <f t="shared" ca="1" si="87"/>
        <v>1.36016831961151E-2</v>
      </c>
      <c r="V134" s="11">
        <f t="shared" ca="1" si="87"/>
        <v>0.49753941847453542</v>
      </c>
      <c r="W134" s="11">
        <f t="shared" ca="1" si="87"/>
        <v>0.94538701529574487</v>
      </c>
      <c r="X134" s="11">
        <f t="shared" ca="1" si="87"/>
        <v>0.8564270776193974</v>
      </c>
      <c r="Y134" s="11">
        <f t="shared" ca="1" si="87"/>
        <v>0.23666552479088709</v>
      </c>
      <c r="Z134" s="11">
        <f t="shared" ca="1" si="87"/>
        <v>3.4571379472034147E-2</v>
      </c>
      <c r="AB134" s="5">
        <f ca="1">_xlfn.NORM.INV(B134,Satokasvi!$H$8,Satokasvi!$I$8)*_xlfn.BINOM.INV(1,(1-Satokasvi!$H$15),B134)</f>
        <v>3903.3024525206183</v>
      </c>
      <c r="AC134" s="5">
        <f ca="1">_xlfn.NORM.INV(C134,Satokasvi!$H$8,Satokasvi!$I$8)*_xlfn.BINOM.INV(1,(1-Satokasvi!$H$15),C134)</f>
        <v>3295.8086205057239</v>
      </c>
      <c r="AD134" s="5">
        <f ca="1">_xlfn.NORM.INV(D134,Satokasvi!$H$8,Satokasvi!$I$8)*_xlfn.BINOM.INV(1,(1-Satokasvi!$H$15),D134)</f>
        <v>3346.7944876735846</v>
      </c>
      <c r="AE134" s="5">
        <f ca="1">_xlfn.NORM.INV(E134,Satokasvi!$H$8,Satokasvi!$I$8)*_xlfn.BINOM.INV(1,(1-Satokasvi!$H$15),E134)</f>
        <v>3424.3727727242217</v>
      </c>
      <c r="AF134" s="5">
        <f ca="1">_xlfn.NORM.INV(F134,Satokasvi!$H$8,Satokasvi!$I$8)*_xlfn.BINOM.INV(1,(1-Satokasvi!$H$15),F134)</f>
        <v>3524.7313513680892</v>
      </c>
      <c r="AG134" s="5">
        <f ca="1">_xlfn.NORM.INV(G134,Satokasvi!$H$8,Satokasvi!$I$8)*_xlfn.BINOM.INV(1,(1-Satokasvi!$H$15),G134)</f>
        <v>3395.5745111347032</v>
      </c>
      <c r="AH134" s="5">
        <f ca="1">_xlfn.NORM.INV(H134,Satokasvi!$H$8,Satokasvi!$I$8)*_xlfn.BINOM.INV(1,(1-Satokasvi!$H$15),H134)</f>
        <v>3646.3060302086365</v>
      </c>
      <c r="AI134" s="5">
        <f ca="1">_xlfn.NORM.INV(I134,Satokasvi!$H$8,Satokasvi!$I$8)*_xlfn.BINOM.INV(1,(1-Satokasvi!$H$15),I134)</f>
        <v>3471.2548456681425</v>
      </c>
      <c r="AJ134" s="5">
        <f ca="1">_xlfn.NORM.INV(J134,Satokasvi!$H$8,Satokasvi!$I$8)*_xlfn.BINOM.INV(1,(1-Satokasvi!$H$15),J134)</f>
        <v>3424.698902949498</v>
      </c>
      <c r="AK134" s="5">
        <f ca="1">_xlfn.NORM.INV(K134,Satokasvi!$H$8,Satokasvi!$I$8)*_xlfn.BINOM.INV(1,(1-Satokasvi!$H$15),K134)</f>
        <v>3415.9250543683529</v>
      </c>
      <c r="AL134" s="5">
        <f ca="1">_xlfn.NORM.INV(L134,Satokasvi!$H$8,Satokasvi!$I$8)*_xlfn.BINOM.INV(1,(1-Satokasvi!$H$15),L134)</f>
        <v>3346.0893178363895</v>
      </c>
      <c r="AM134" s="5">
        <f ca="1">_xlfn.NORM.INV(M134,Satokasvi!$H$8,Satokasvi!$I$8)*_xlfn.BINOM.INV(1,(1-Satokasvi!$H$15),M134)</f>
        <v>3235.6920999512563</v>
      </c>
      <c r="AN134" s="5">
        <f ca="1">_xlfn.NORM.INV(N134,Satokasvi!$H$8,Satokasvi!$I$8)*_xlfn.BINOM.INV(1,(1-Satokasvi!$H$15),N134)</f>
        <v>0</v>
      </c>
      <c r="AO134" s="5">
        <f ca="1">_xlfn.NORM.INV(O134,Satokasvi!$H$8,Satokasvi!$I$8)*_xlfn.BINOM.INV(1,(1-Satokasvi!$H$15),O134)</f>
        <v>3295.8462826079053</v>
      </c>
      <c r="AP134" s="5">
        <f ca="1">_xlfn.NORM.INV(P134,Satokasvi!$H$8,Satokasvi!$I$8)*_xlfn.BINOM.INV(1,(1-Satokasvi!$H$15),P134)</f>
        <v>0</v>
      </c>
      <c r="AQ134" s="5">
        <f ca="1">_xlfn.NORM.INV(Q134,Satokasvi!$H$8,Satokasvi!$I$8)*_xlfn.BINOM.INV(1,(1-Satokasvi!$H$15),Q134)</f>
        <v>3484.336206013239</v>
      </c>
      <c r="AR134" s="5">
        <f ca="1">_xlfn.NORM.INV(R134,Satokasvi!$H$8,Satokasvi!$I$8)*_xlfn.BINOM.INV(1,(1-Satokasvi!$H$15),R134)</f>
        <v>3196.3006728431069</v>
      </c>
      <c r="AS134" s="5">
        <f ca="1">_xlfn.NORM.INV(S134,Satokasvi!$H$8,Satokasvi!$I$8)*_xlfn.BINOM.INV(1,(1-Satokasvi!$H$15),S134)</f>
        <v>3608.3294725409473</v>
      </c>
      <c r="AT134" s="5">
        <f ca="1">_xlfn.NORM.INV(T134,Satokasvi!$H$8,Satokasvi!$I$8)*_xlfn.BINOM.INV(1,(1-Satokasvi!$H$15),T134)</f>
        <v>3376.9794347916172</v>
      </c>
      <c r="AU134" s="5">
        <f ca="1">_xlfn.NORM.INV(U134,Satokasvi!$H$8,Satokasvi!$I$8)*_xlfn.BINOM.INV(1,(1-Satokasvi!$H$15),U134)</f>
        <v>0</v>
      </c>
      <c r="AV134" s="5">
        <f ca="1">_xlfn.NORM.INV(V134,Satokasvi!$H$8,Satokasvi!$I$8)*_xlfn.BINOM.INV(1,(1-Satokasvi!$H$15),V134)</f>
        <v>3498.4580494176894</v>
      </c>
      <c r="AW134" s="5">
        <f ca="1">_xlfn.NORM.INV(W134,Satokasvi!$H$8,Satokasvi!$I$8)*_xlfn.BINOM.INV(1,(1-Satokasvi!$H$15),W134)</f>
        <v>3900.4204752788883</v>
      </c>
      <c r="AX134" s="5">
        <f ca="1">_xlfn.NORM.INV(X134,Satokasvi!$H$8,Satokasvi!$I$8)*_xlfn.BINOM.INV(1,(1-Satokasvi!$H$15),X134)</f>
        <v>3766.1009325119403</v>
      </c>
      <c r="AY134" s="5">
        <f ca="1">_xlfn.NORM.INV(Y134,Satokasvi!$H$8,Satokasvi!$I$8)*_xlfn.BINOM.INV(1,(1-Satokasvi!$H$15),Y134)</f>
        <v>3320.7325583530455</v>
      </c>
      <c r="AZ134" s="5">
        <f ca="1">_xlfn.NORM.INV(Z134,Satokasvi!$H$8,Satokasvi!$I$8)*_xlfn.BINOM.INV(1,(1-Satokasvi!$H$15),Z134)</f>
        <v>0</v>
      </c>
      <c r="BB134" s="5">
        <f ca="1">IF(C$11="x",0,_xlfn.NORM.INV(B134,Satokasvi!$H$8,Satokasvi!$I$8)*IF(C$8="x",(1+Toimenpiteet!$C$7),1)*IF(C$9="x",(1+Toimenpiteet!$C$34),1)*(1+C$30)*_xlfn.BINOM.INV(1,(1-(Satokasvi!$H$15*(1+C$41))),B134))</f>
        <v>2830.0504101755487</v>
      </c>
      <c r="BC134" s="5">
        <f ca="1">IF(D$11="x",0,_xlfn.NORM.INV(C134,Satokasvi!$H$8,Satokasvi!$I$8)*IF(D$8="x",(1+Toimenpiteet!$C$7),1)*IF(D$9="x",(1+Toimenpiteet!$C$34),1)*(1+D$30)*_xlfn.BINOM.INV(1,(1-(Satokasvi!$H$15*(1+D$41))),C134))</f>
        <v>2406.2039576588195</v>
      </c>
      <c r="BD134" s="5">
        <f ca="1">IF(E$11="x",0,_xlfn.NORM.INV(D134,Satokasvi!$H$8,Satokasvi!$I$8)*IF(E$8="x",(1+Toimenpiteet!$C$7),1)*IF(E$9="x",(1+Toimenpiteet!$C$34),1)*(1+E$30)*_xlfn.BINOM.INV(1,(1-(Satokasvi!$H$15*(1+E$41))),D134))</f>
        <v>2460.2955637786058</v>
      </c>
      <c r="BE134" s="5">
        <f ca="1">IF(F$11="x",0,_xlfn.NORM.INV(E134,Satokasvi!$H$8,Satokasvi!$I$8)*IF(F$8="x",(1+Toimenpiteet!$C$7),1)*IF(F$9="x",(1+Toimenpiteet!$C$34),1)*(1+F$30)*_xlfn.BINOM.INV(1,(1-(Satokasvi!$H$15*(1+F$41))),E134))</f>
        <v>2534.5837514595601</v>
      </c>
      <c r="BF134" s="5">
        <f ca="1">IF(G$11="x",0,_xlfn.NORM.INV(F134,Satokasvi!$H$8,Satokasvi!$I$8)*IF(G$8="x",(1+Toimenpiteet!$C$7),1)*IF(G$9="x",(1+Toimenpiteet!$C$34),1)*(1+G$30)*_xlfn.BINOM.INV(1,(1-(Satokasvi!$H$15*(1+G$41))),F134))</f>
        <v>2626.6298030395001</v>
      </c>
      <c r="BG134" s="5">
        <f ca="1">IF(H$11="x",0,_xlfn.NORM.INV(G134,Satokasvi!$H$8,Satokasvi!$I$8)*IF(H$8="x",(1+Toimenpiteet!$C$7),1)*IF(H$9="x",(1+Toimenpiteet!$C$34),1)*(1+H$30)*_xlfn.BINOM.INV(1,(1-(Satokasvi!$H$15*(1+H$41))),G134))</f>
        <v>2530.3821256975807</v>
      </c>
      <c r="BH134" s="5">
        <f ca="1">IF(I$11="x",0,_xlfn.NORM.INV(H134,Satokasvi!$H$8,Satokasvi!$I$8)*IF(I$8="x",(1+Toimenpiteet!$C$7),1)*IF(I$9="x",(1+Toimenpiteet!$C$34),1)*(1+I$30)*_xlfn.BINOM.INV(1,(1-(Satokasvi!$H$15*(1+I$41))),H134))</f>
        <v>2717.2272537114754</v>
      </c>
      <c r="BI134" s="5">
        <f ca="1">IF(J$11="x",0,_xlfn.NORM.INV(I134,Satokasvi!$H$8,Satokasvi!$I$8)*IF(J$8="x",(1+Toimenpiteet!$C$7),1)*IF(J$9="x",(1+Toimenpiteet!$C$34),1)*(1+J$30)*_xlfn.BINOM.INV(1,(1-(Satokasvi!$H$15*(1+J$41))),I134))</f>
        <v>2586.7791109918999</v>
      </c>
      <c r="BJ134" s="5">
        <f ca="1">IF(K$11="x",0,_xlfn.NORM.INV(J134,Satokasvi!$H$8,Satokasvi!$I$8)*IF(K$8="x",(1+Toimenpiteet!$C$7),1)*IF(K$9="x",(1+Toimenpiteet!$C$34),1)*(1+K$30)*_xlfn.BINOM.INV(1,(1-(Satokasvi!$H$15*(1+K$41))),J134))</f>
        <v>2552.0856224779664</v>
      </c>
      <c r="BK134" s="5">
        <f ca="1">IF(L$11="x",0,_xlfn.NORM.INV(K134,Satokasvi!$H$8,Satokasvi!$I$8)*IF(L$8="x",(1+Toimenpiteet!$C$7),1)*IF(L$9="x",(1+Toimenpiteet!$C$34),1)*(1+L$30)*_xlfn.BINOM.INV(1,(1-(Satokasvi!$H$15*(1+L$41))),K134))</f>
        <v>2545.5473505152968</v>
      </c>
      <c r="BL134" s="5">
        <f ca="1">IF(M$11="x",0,_xlfn.NORM.INV(L134,Satokasvi!$H$8,Satokasvi!$I$8)*IF(M$8="x",(1+Toimenpiteet!$C$7),1)*IF(M$9="x",(1+Toimenpiteet!$C$34),1)*(1+M$30)*_xlfn.BINOM.INV(1,(1-(Satokasvi!$H$15*(1+M$41))),L134))</f>
        <v>2493.5057596516776</v>
      </c>
      <c r="BM134" s="5">
        <f ca="1">IF(N$11="x",0,_xlfn.NORM.INV(M134,Satokasvi!$H$8,Satokasvi!$I$8)*IF(N$8="x",(1+Toimenpiteet!$C$7),1)*IF(N$9="x",(1+Toimenpiteet!$C$34),1)*(1+N$30)*_xlfn.BINOM.INV(1,(1-(Satokasvi!$H$15*(1+N$41))),M134))</f>
        <v>2411.2377528836764</v>
      </c>
      <c r="BN134" s="5">
        <f ca="1">IF(O$11="x",0,_xlfn.NORM.INV(N134,Satokasvi!$H$8,Satokasvi!$I$8)*IF(O$8="x",(1+Toimenpiteet!$C$7),1)*IF(O$9="x",(1+Toimenpiteet!$C$34),1)*(1+O$30)*_xlfn.BINOM.INV(1,(1-(Satokasvi!$H$15*(1+O$41))),N134))</f>
        <v>0</v>
      </c>
      <c r="BO134" s="5">
        <f ca="1">IF(P$11="x",0,_xlfn.NORM.INV(O134,Satokasvi!$H$8,Satokasvi!$I$8)*IF(P$8="x",(1+Toimenpiteet!$C$7),1)*IF(P$9="x",(1+Toimenpiteet!$C$34),1)*(1+P$30)*_xlfn.BINOM.INV(1,(1-(Satokasvi!$H$15*(1+P$41))),O134))</f>
        <v>2456.0646497994112</v>
      </c>
      <c r="BP134" s="5">
        <f ca="1">IF(Q$11="x",0,_xlfn.NORM.INV(P134,Satokasvi!$H$8,Satokasvi!$I$8)*IF(Q$8="x",(1+Toimenpiteet!$C$7),1)*IF(Q$9="x",(1+Toimenpiteet!$C$34),1)*(1+Q$30)*_xlfn.BINOM.INV(1,(1-(Satokasvi!$H$15*(1+Q$41))),P134))</f>
        <v>0</v>
      </c>
      <c r="BQ134" s="5">
        <f ca="1">IF(R$11="x",0,_xlfn.NORM.INV(Q134,Satokasvi!$H$8,Satokasvi!$I$8)*IF(R$8="x",(1+Toimenpiteet!$C$7),1)*IF(R$9="x",(1+Toimenpiteet!$C$34),1)*(1+R$30)*_xlfn.BINOM.INV(1,(1-(Satokasvi!$H$15*(1+R$41))),Q134))</f>
        <v>2596.5273407210657</v>
      </c>
      <c r="BR134" s="5">
        <f ca="1">IF(S$11="x",0,_xlfn.NORM.INV(R134,Satokasvi!$H$8,Satokasvi!$I$8)*IF(S$8="x",(1+Toimenpiteet!$C$7),1)*IF(S$9="x",(1+Toimenpiteet!$C$34),1)*(1+S$30)*_xlfn.BINOM.INV(1,(1-(Satokasvi!$H$15*(1+S$41))),R134))</f>
        <v>2381.8832614026833</v>
      </c>
      <c r="BS134" s="5">
        <f ca="1">IF(T$11="x",0,_xlfn.NORM.INV(S134,Satokasvi!$H$8,Satokasvi!$I$8)*IF(T$8="x",(1+Toimenpiteet!$C$7),1)*IF(T$9="x",(1+Toimenpiteet!$C$34),1)*(1+T$30)*_xlfn.BINOM.INV(1,(1-(Satokasvi!$H$15*(1+T$41))),S134))</f>
        <v>2688.9271229375136</v>
      </c>
      <c r="BT134" s="5">
        <f ca="1">IF(U$11="x",0,_xlfn.NORM.INV(T134,Satokasvi!$H$8,Satokasvi!$I$8)*IF(U$8="x",(1+Toimenpiteet!$C$7),1)*IF(U$9="x",(1+Toimenpiteet!$C$34),1)*(1+U$30)*_xlfn.BINOM.INV(1,(1-(Satokasvi!$H$15*(1+U$41))),T134))</f>
        <v>2516.5250748067128</v>
      </c>
      <c r="BU134" s="5">
        <f ca="1">IF(V$11="x",0,_xlfn.NORM.INV(U134,Satokasvi!$H$8,Satokasvi!$I$8)*IF(V$8="x",(1+Toimenpiteet!$C$7),1)*IF(V$9="x",(1+Toimenpiteet!$C$34),1)*(1+V$30)*_xlfn.BINOM.INV(1,(1-(Satokasvi!$H$15*(1+V$41))),U134))</f>
        <v>0</v>
      </c>
      <c r="BV134" s="5">
        <f ca="1">IF(W$11="x",0,_xlfn.NORM.INV(V134,Satokasvi!$H$8,Satokasvi!$I$8)*IF(W$8="x",(1+Toimenpiteet!$C$7),1)*IF(W$9="x",(1+Toimenpiteet!$C$34),1)*(1+W$30)*_xlfn.BINOM.INV(1,(1-(Satokasvi!$H$15*(1+W$41))),V134))</f>
        <v>2607.0509384260622</v>
      </c>
      <c r="BW134" s="5">
        <f ca="1">IF(X$11="x",0,_xlfn.NORM.INV(W134,Satokasvi!$H$8,Satokasvi!$I$8)*IF(X$8="x",(1+Toimenpiteet!$C$7),1)*IF(X$9="x",(1+Toimenpiteet!$C$34),1)*(1+X$30)*_xlfn.BINOM.INV(1,(1-(Satokasvi!$H$15*(1+X$41))),W134))</f>
        <v>2906.5933381778273</v>
      </c>
      <c r="BX134" s="5">
        <f ca="1">IF(Y$11="x",0,_xlfn.NORM.INV(X134,Satokasvi!$H$8,Satokasvi!$I$8)*IF(Y$8="x",(1+Toimenpiteet!$C$7),1)*IF(Y$9="x",(1+Toimenpiteet!$C$34),1)*(1+Y$30)*_xlfn.BINOM.INV(1,(1-(Satokasvi!$H$15*(1+Y$41))),X134))</f>
        <v>2806.4984149078978</v>
      </c>
      <c r="BY134" s="5">
        <f ca="1">IF(Z$11="x",0,_xlfn.NORM.INV(Y134,Satokasvi!$H$8,Satokasvi!$I$8)*IF(Z$8="x",(1+Toimenpiteet!$C$7),1)*IF(Z$9="x",(1+Toimenpiteet!$C$34),1)*(1+Z$30)*_xlfn.BINOM.INV(1,(1-(Satokasvi!$H$15*(1+Z$41))),Y134))</f>
        <v>2474.6099024846894</v>
      </c>
      <c r="BZ134" s="5">
        <f ca="1">IF(AA$11="x",0,_xlfn.NORM.INV(Z134,Satokasvi!$H$8,Satokasvi!$I$8)*IF(AA$8="x",(1+Toimenpiteet!$C$7),1)*IF(AA$9="x",(1+Toimenpiteet!$C$34),1)*(1+AA$30)*_xlfn.BINOM.INV(1,(1-(Satokasvi!$H$15*(1+AA$41))),Z134))</f>
        <v>0</v>
      </c>
      <c r="CB134" s="27">
        <f ca="1">_xlfn.NORM.INV(RAND(),Satokasvi!$H$13,Satokasvi!$I$13)</f>
        <v>117.22265170057869</v>
      </c>
      <c r="CC134" s="27">
        <f ca="1">_xlfn.NORM.INV(RAND(),Satokasvi!$H$13,Satokasvi!$I$13)</f>
        <v>189.72480918497476</v>
      </c>
      <c r="CD134" s="27">
        <f ca="1">_xlfn.NORM.INV(RAND(),Satokasvi!$H$13,Satokasvi!$I$13)</f>
        <v>163.95907555292439</v>
      </c>
      <c r="CE134" s="27">
        <f ca="1">_xlfn.NORM.INV(RAND(),Satokasvi!$H$13,Satokasvi!$I$13)</f>
        <v>221.96521958274971</v>
      </c>
      <c r="CF134" s="27">
        <f ca="1">_xlfn.NORM.INV(RAND(),Satokasvi!$H$13,Satokasvi!$I$13)</f>
        <v>178.87983410363748</v>
      </c>
      <c r="CG134" s="27">
        <f ca="1">_xlfn.NORM.INV(RAND(),Satokasvi!$H$13,Satokasvi!$I$13)</f>
        <v>191.56866189586736</v>
      </c>
      <c r="CH134" s="27">
        <f ca="1">_xlfn.NORM.INV(RAND(),Satokasvi!$H$13,Satokasvi!$I$13)</f>
        <v>294.51285868647057</v>
      </c>
      <c r="CI134" s="27">
        <f ca="1">_xlfn.NORM.INV(RAND(),Satokasvi!$H$13,Satokasvi!$I$13)</f>
        <v>240.23923661526641</v>
      </c>
      <c r="CJ134" s="27">
        <f ca="1">_xlfn.NORM.INV(RAND(),Satokasvi!$H$13,Satokasvi!$I$13)</f>
        <v>135.3305404724442</v>
      </c>
      <c r="CK134" s="27">
        <f ca="1">_xlfn.NORM.INV(RAND(),Satokasvi!$H$13,Satokasvi!$I$13)</f>
        <v>249.55885276077663</v>
      </c>
      <c r="CL134" s="27">
        <f ca="1">_xlfn.NORM.INV(RAND(),Satokasvi!$H$13,Satokasvi!$I$13)</f>
        <v>249.64574158474358</v>
      </c>
      <c r="CM134" s="27">
        <f ca="1">_xlfn.NORM.INV(RAND(),Satokasvi!$H$13,Satokasvi!$I$13)</f>
        <v>191.4203176889261</v>
      </c>
      <c r="CN134" s="27">
        <f ca="1">_xlfn.NORM.INV(RAND(),Satokasvi!$H$13,Satokasvi!$I$13)</f>
        <v>241.04950601822748</v>
      </c>
      <c r="CO134" s="27">
        <f ca="1">_xlfn.NORM.INV(RAND(),Satokasvi!$H$13,Satokasvi!$I$13)</f>
        <v>218.61685120034014</v>
      </c>
      <c r="CP134" s="27">
        <f ca="1">_xlfn.NORM.INV(RAND(),Satokasvi!$H$13,Satokasvi!$I$13)</f>
        <v>183.85208227532641</v>
      </c>
      <c r="CQ134" s="27">
        <f ca="1">_xlfn.NORM.INV(RAND(),Satokasvi!$H$13,Satokasvi!$I$13)</f>
        <v>204.30884754054034</v>
      </c>
      <c r="CR134" s="27">
        <f ca="1">_xlfn.NORM.INV(RAND(),Satokasvi!$H$13,Satokasvi!$I$13)</f>
        <v>211.66333454966147</v>
      </c>
      <c r="CS134" s="27">
        <f ca="1">_xlfn.NORM.INV(RAND(),Satokasvi!$H$13,Satokasvi!$I$13)</f>
        <v>132.35790332741155</v>
      </c>
      <c r="CT134" s="27">
        <f ca="1">_xlfn.NORM.INV(RAND(),Satokasvi!$H$13,Satokasvi!$I$13)</f>
        <v>273.92451574903026</v>
      </c>
      <c r="CU134" s="27">
        <f ca="1">_xlfn.NORM.INV(RAND(),Satokasvi!$H$13,Satokasvi!$I$13)</f>
        <v>196.92337210825681</v>
      </c>
      <c r="CV134" s="27">
        <f ca="1">_xlfn.NORM.INV(RAND(),Satokasvi!$H$13,Satokasvi!$I$13)</f>
        <v>259.69539603329474</v>
      </c>
      <c r="CW134" s="27">
        <f ca="1">_xlfn.NORM.INV(RAND(),Satokasvi!$H$13,Satokasvi!$I$13)</f>
        <v>186.40261539179619</v>
      </c>
      <c r="CX134" s="27">
        <f ca="1">_xlfn.NORM.INV(RAND(),Satokasvi!$H$13,Satokasvi!$I$13)</f>
        <v>138.48795737612821</v>
      </c>
      <c r="CY134" s="27">
        <f ca="1">_xlfn.NORM.INV(RAND(),Satokasvi!$H$13,Satokasvi!$I$13)</f>
        <v>142.96678387590862</v>
      </c>
      <c r="CZ134" s="27">
        <f ca="1">_xlfn.NORM.INV(RAND(),Satokasvi!$H$13,Satokasvi!$I$13)</f>
        <v>227.26718912442522</v>
      </c>
      <c r="DB134" s="29">
        <f ca="1">(AB134*(CB134/1000)+(Satokasvi!$E$28-Satokasvi!$E$7))/(1+$C$13)^DB$61</f>
        <v>93.743168809552444</v>
      </c>
      <c r="DC134" s="29">
        <f ca="1">(AC134*(CC134/1000)+(Satokasvi!$E$28-Satokasvi!$E$7))/(1+$C$13)^DC$61</f>
        <v>249.12495205546549</v>
      </c>
      <c r="DD134" s="29">
        <f ca="1">(AD134*(CD134/1000)+(Satokasvi!$E$28-Satokasvi!$E$7))/(1+$C$13)^DD$61</f>
        <v>171.80625194086363</v>
      </c>
      <c r="DE134" s="29">
        <f ca="1">(AE134*(CE134/1000)+(Satokasvi!$E$28-Satokasvi!$E$7))/(1+$C$13)^DE$61</f>
        <v>354.58776589311753</v>
      </c>
      <c r="DF134" s="29">
        <f ca="1">(AF134*(CF134/1000)+(Satokasvi!$E$28-Satokasvi!$E$7))/(1+$C$13)^DF$61</f>
        <v>232.47596523311108</v>
      </c>
      <c r="DG134" s="29">
        <f ca="1">(AG134*(CG134/1000)+(Satokasvi!$E$28-Satokasvi!$E$7))/(1+$C$13)^DG$61</f>
        <v>242.43968736318934</v>
      </c>
      <c r="DH134" s="29">
        <f ca="1">(AH134*(CH134/1000)+(Satokasvi!$E$28-Satokasvi!$E$7))/(1+$C$13)^DH$61</f>
        <v>579.63993921945007</v>
      </c>
      <c r="DI134" s="29">
        <f ca="1">(AI134*(CI134/1000)+(Satokasvi!$E$28-Satokasvi!$E$7))/(1+$C$13)^DI$61</f>
        <v>373.33658346454723</v>
      </c>
      <c r="DJ134" s="29">
        <f ca="1">(AJ134*(CJ134/1000)+(Satokasvi!$E$28-Satokasvi!$E$7))/(1+$C$13)^DJ$61</f>
        <v>78.531927818154827</v>
      </c>
      <c r="DK134" s="29">
        <f ca="1">(AK134*(CK134/1000)+(Satokasvi!$E$28-Satokasvi!$E$7))/(1+$C$13)^DK$61</f>
        <v>365.70306399927676</v>
      </c>
      <c r="DL134" s="29">
        <f ca="1">(AL134*(CL134/1000)+(Satokasvi!$E$28-Satokasvi!$E$7))/(1+$C$13)^DL$61</f>
        <v>342.67110435016849</v>
      </c>
      <c r="DM134" s="29">
        <f ca="1">(AM134*(CM134/1000)+(Satokasvi!$E$28-Satokasvi!$E$7))/(1+$C$13)^DM$61</f>
        <v>181.22057639535566</v>
      </c>
      <c r="DN134" s="29">
        <f ca="1">(AN134*(CN134/1000)+(Satokasvi!$E$28-Satokasvi!$E$7))/(1+$C$13)^DN$61</f>
        <v>-245.82343373753721</v>
      </c>
      <c r="DO134" s="29">
        <f ca="1">(AO134*(CO134/1000)+(Satokasvi!$E$28-Satokasvi!$E$7))/(1+$C$13)^DO$61</f>
        <v>237.69005595917639</v>
      </c>
      <c r="DP134" s="29">
        <f ca="1">(AP134*(CP134/1000)+(Satokasvi!$E$28-Satokasvi!$E$7))/(1+$C$13)^DP$61</f>
        <v>-231.71216301021508</v>
      </c>
      <c r="DQ134" s="29">
        <f ca="1">(AQ134*(CQ134/1000)+(Satokasvi!$E$28-Satokasvi!$E$7))/(1+$C$13)^DQ$61</f>
        <v>218.65726100744033</v>
      </c>
      <c r="DR134" s="29">
        <f ca="1">(AR134*(CR134/1000)+(Satokasvi!$E$28-Satokasvi!$E$7))/(1+$C$13)^DR$61</f>
        <v>190.90668279181074</v>
      </c>
      <c r="DS134" s="29">
        <f ca="1">(AS134*(CS134/1000)+(Satokasvi!$E$28-Satokasvi!$E$7))/(1+$C$13)^DS$61</f>
        <v>68.484879760916982</v>
      </c>
      <c r="DT134" s="29">
        <f ca="1">(AT134*(CT134/1000)+(Satokasvi!$E$28-Satokasvi!$E$7))/(1+$C$13)^DT$61</f>
        <v>321.66267996619649</v>
      </c>
      <c r="DU134" s="29">
        <f ca="1">(AU134*(CU134/1000)+(Satokasvi!$E$28-Satokasvi!$E$7))/(1+$C$13)^DU$61</f>
        <v>-199.87694726126693</v>
      </c>
      <c r="DV134" s="29">
        <f ca="1">(AV134*(CV134/1000)+(Satokasvi!$E$28-Satokasvi!$E$7))/(1+$C$13)^DV$61</f>
        <v>294.32620885747428</v>
      </c>
      <c r="DW134" s="29">
        <f ca="1">(AW134*(CW134/1000)+(Satokasvi!$E$28-Satokasvi!$E$7))/(1+$C$13)^DW$61</f>
        <v>191.03800767064641</v>
      </c>
      <c r="DX134" s="29">
        <f ca="1">(AX134*(CX134/1000)+(Satokasvi!$E$28-Satokasvi!$E$7))/(1+$C$13)^DX$61</f>
        <v>81.354237329204437</v>
      </c>
      <c r="DY134" s="29">
        <f ca="1">(AY134*(CY134/1000)+(Satokasvi!$E$28-Satokasvi!$E$7))/(1+$C$13)^DY$61</f>
        <v>55.959653571520647</v>
      </c>
      <c r="DZ134" s="29">
        <f ca="1">(AZ134*(CZ134/1000)+(Satokasvi!$E$28-Satokasvi!$E$7))/(1+$C$13)^DZ$61</f>
        <v>-172.41561050345913</v>
      </c>
      <c r="EB134" s="29">
        <f ca="1">IF(C$11="x",Toimenpiteet!$E$115,BB134*(CB134/1000)+(Satokasvi!$E$28-Satokasvi!$E$7)+IF(C$8="x",Toimenpiteet!$E$29,0)+IF(C$9="x",Toimenpiteet!$E$60,0)+IF(C$10="x",Toimenpiteet!$E$88,0))/(1+$C$13)^EB$61</f>
        <v>100.82137235639632</v>
      </c>
      <c r="EC134" s="29">
        <f ca="1">IF(D$11="x",Toimenpiteet!$E$115,BC134*(CC134/1000)+(Satokasvi!$E$28-Satokasvi!$E$7)+IF(D$8="x",Toimenpiteet!$E$29,0)+IF(D$9="x",Toimenpiteet!$E$60,0)+IF(D$10="x",Toimenpiteet!$E$88,0))/(1+$C$13)^EC$61</f>
        <v>215.49305940894581</v>
      </c>
      <c r="ED134" s="29">
        <f ca="1">IF(E$11="x",Toimenpiteet!$E$115,BD134*(CD134/1000)+(Satokasvi!$E$28-Satokasvi!$E$7)+IF(E$8="x",Toimenpiteet!$E$29,0)+IF(E$9="x",Toimenpiteet!$E$60,0)+IF(E$10="x",Toimenpiteet!$E$88,0))/(1+$C$13)^ED$61</f>
        <v>160.5961838813364</v>
      </c>
      <c r="EE134" s="29">
        <f ca="1">IF(F$11="x",Toimenpiteet!$E$115,BE134*(CE134/1000)+(Satokasvi!$E$28-Satokasvi!$E$7)+IF(F$8="x",Toimenpiteet!$E$29,0)+IF(F$9="x",Toimenpiteet!$E$60,0)+IF(F$10="x",Toimenpiteet!$E$88,0))/(1+$C$13)^EE$61</f>
        <v>297.36723157554917</v>
      </c>
      <c r="EF134" s="29">
        <f ca="1">IF(G$11="x",Toimenpiteet!$E$115,BF134*(CF134/1000)+(Satokasvi!$E$28-Satokasvi!$E$7)+IF(G$8="x",Toimenpiteet!$E$29,0)+IF(G$9="x",Toimenpiteet!$E$60,0)+IF(G$10="x",Toimenpiteet!$E$88,0))/(1+$C$13)^EF$61</f>
        <v>208.70914720099489</v>
      </c>
      <c r="EG134" s="29">
        <f ca="1">IF(H$11="x",Toimenpiteet!$E$115,BG134*(CG134/1000)+(Satokasvi!$E$28-Satokasvi!$E$7)+IF(H$8="x",Toimenpiteet!$E$29,0)+IF(H$9="x",Toimenpiteet!$E$60,0)+IF(H$10="x",Toimenpiteet!$E$88,0))/(1+$C$13)^EG$61</f>
        <v>215.10106270196189</v>
      </c>
      <c r="EH134" s="29">
        <f ca="1">IF(I$11="x",Toimenpiteet!$E$115,BH134*(CH134/1000)+(Satokasvi!$E$28-Satokasvi!$E$7)+IF(I$8="x",Toimenpiteet!$E$29,0)+IF(I$9="x",Toimenpiteet!$E$60,0)+IF(I$10="x",Toimenpiteet!$E$88,0))/(1+$C$13)^EH$61</f>
        <v>465.37972899654102</v>
      </c>
      <c r="EI134" s="29">
        <f ca="1">IF(J$11="x",Toimenpiteet!$E$115,BI134*(CI134/1000)+(Satokasvi!$E$28-Satokasvi!$E$7)+IF(J$8="x",Toimenpiteet!$E$29,0)+IF(J$9="x",Toimenpiteet!$E$60,0)+IF(J$10="x",Toimenpiteet!$E$88,0))/(1+$C$13)^EI$61</f>
        <v>310.66871936691359</v>
      </c>
      <c r="EJ134" s="29">
        <f ca="1">IF(K$11="x",Toimenpiteet!$E$115,BJ134*(CJ134/1000)+(Satokasvi!$E$28-Satokasvi!$E$7)+IF(K$8="x",Toimenpiteet!$E$29,0)+IF(K$9="x",Toimenpiteet!$E$60,0)+IF(K$10="x",Toimenpiteet!$E$88,0))/(1+$C$13)^EJ$61</f>
        <v>90.034902677208407</v>
      </c>
      <c r="EK134" s="29">
        <f ca="1">IF(L$11="x",Toimenpiteet!$E$115,BK134*(CK134/1000)+(Satokasvi!$E$28-Satokasvi!$E$7)+IF(L$8="x",Toimenpiteet!$E$29,0)+IF(L$9="x",Toimenpiteet!$E$60,0)+IF(L$10="x",Toimenpiteet!$E$88,0))/(1+$C$13)^EK$61</f>
        <v>303.11698160985276</v>
      </c>
      <c r="EL134" s="29">
        <f ca="1">IF(M$11="x",Toimenpiteet!$E$115,BL134*(CL134/1000)+(Satokasvi!$E$28-Satokasvi!$E$7)+IF(M$8="x",Toimenpiteet!$E$29,0)+IF(M$9="x",Toimenpiteet!$E$60,0)+IF(M$10="x",Toimenpiteet!$E$88,0))/(1+$C$13)^EL$61</f>
        <v>285.06244707591225</v>
      </c>
      <c r="EM134" s="29">
        <f ca="1">IF(N$11="x",Toimenpiteet!$E$115,BM134*(CM134/1000)+(Satokasvi!$E$28-Satokasvi!$E$7)+IF(N$8="x",Toimenpiteet!$E$29,0)+IF(N$9="x",Toimenpiteet!$E$60,0)+IF(N$10="x",Toimenpiteet!$E$88,0))/(1+$C$13)^EM$61</f>
        <v>163.88435033968958</v>
      </c>
      <c r="EN134" s="29">
        <f ca="1">IF(O$11="x",Toimenpiteet!$E$115,BN134*(CN134/1000)+(Satokasvi!$E$28-Satokasvi!$E$7)+IF(O$8="x",Toimenpiteet!$E$29,0)+IF(O$9="x",Toimenpiteet!$E$60,0)+IF(O$10="x",Toimenpiteet!$E$88,0))/(1+$C$13)^EN$61</f>
        <v>-155.18881038444522</v>
      </c>
      <c r="EO134" s="29">
        <f ca="1">IF(P$11="x",Toimenpiteet!$E$115,BO134*(CO134/1000)+(Satokasvi!$E$28-Satokasvi!$E$7)+IF(P$8="x",Toimenpiteet!$E$29,0)+IF(P$9="x",Toimenpiteet!$E$60,0)+IF(P$10="x",Toimenpiteet!$E$88,0))/(1+$C$13)^EO$61</f>
        <v>204.30994274618368</v>
      </c>
      <c r="EP134" s="29">
        <f ca="1">IF(Q$11="x",Toimenpiteet!$E$115,BP134*(CP134/1000)+(Satokasvi!$E$28-Satokasvi!$E$7)+IF(Q$8="x",Toimenpiteet!$E$29,0)+IF(Q$9="x",Toimenpiteet!$E$60,0)+IF(Q$10="x",Toimenpiteet!$E$88,0))/(1+$C$13)^EP$61</f>
        <v>-146.28033781171195</v>
      </c>
      <c r="EQ134" s="29">
        <f ca="1">IF(R$11="x",Toimenpiteet!$E$115,BQ134*(CQ134/1000)+(Satokasvi!$E$28-Satokasvi!$E$7)+IF(R$8="x",Toimenpiteet!$E$29,0)+IF(R$9="x",Toimenpiteet!$E$60,0)+IF(R$10="x",Toimenpiteet!$E$88,0))/(1+$C$13)^EQ$61</f>
        <v>188.56627057604587</v>
      </c>
      <c r="ER134" s="29">
        <f ca="1">IF(S$11="x",Toimenpiteet!$E$115,BR134*(CR134/1000)+(Satokasvi!$E$28-Satokasvi!$E$7)+IF(S$8="x",Toimenpiteet!$E$29,0)+IF(S$9="x",Toimenpiteet!$E$60,0)+IF(S$10="x",Toimenpiteet!$E$88,0))/(1+$C$13)^ER$61</f>
        <v>167.14024222354601</v>
      </c>
      <c r="ES134" s="29">
        <f ca="1">IF(T$11="x",Toimenpiteet!$E$115,BS134*(CS134/1000)+(Satokasvi!$E$28-Satokasvi!$E$7)+IF(T$8="x",Toimenpiteet!$E$29,0)+IF(T$9="x",Toimenpiteet!$E$60,0)+IF(T$10="x",Toimenpiteet!$E$88,0))/(1+$C$13)^ES$61</f>
        <v>75.186953958115538</v>
      </c>
      <c r="ET134" s="29">
        <f ca="1">IF(U$11="x",Toimenpiteet!$E$115,BT134*(CT134/1000)+(Satokasvi!$E$28-Satokasvi!$E$7)+IF(U$8="x",Toimenpiteet!$E$29,0)+IF(U$9="x",Toimenpiteet!$E$60,0)+IF(U$10="x",Toimenpiteet!$E$88,0))/(1+$C$13)^ET$61</f>
        <v>263.15159373244086</v>
      </c>
      <c r="EU134" s="29">
        <f ca="1">IF(V$11="x",Toimenpiteet!$E$115,BU134*(CU134/1000)+(Satokasvi!$E$28-Satokasvi!$E$7)+IF(V$8="x",Toimenpiteet!$E$29,0)+IF(V$9="x",Toimenpiteet!$E$60,0)+IF(V$10="x",Toimenpiteet!$E$88,0))/(1+$C$13)^EU$61</f>
        <v>-126.18270437906573</v>
      </c>
      <c r="EV134" s="29">
        <f ca="1">IF(W$11="x",Toimenpiteet!$E$115,BV134*(CV134/1000)+(Satokasvi!$E$28-Satokasvi!$E$7)+IF(W$8="x",Toimenpiteet!$E$29,0)+IF(W$9="x",Toimenpiteet!$E$60,0)+IF(W$10="x",Toimenpiteet!$E$88,0))/(1+$C$13)^EV$61</f>
        <v>241.43441192799801</v>
      </c>
      <c r="EW134" s="29">
        <f ca="1">IF(X$11="x",Toimenpiteet!$E$115,BW134*(CW134/1000)+(Satokasvi!$E$28-Satokasvi!$E$7)+IF(X$8="x",Toimenpiteet!$E$29,0)+IF(X$9="x",Toimenpiteet!$E$60,0)+IF(X$10="x",Toimenpiteet!$E$88,0))/(1+$C$13)^EW$61</f>
        <v>163.82028165345514</v>
      </c>
      <c r="EX134" s="29">
        <f ca="1">IF(Y$11="x",Toimenpiteet!$E$115,BX134*(CX134/1000)+(Satokasvi!$E$28-Satokasvi!$E$7)+IF(Y$8="x",Toimenpiteet!$E$29,0)+IF(Y$9="x",Toimenpiteet!$E$60,0)+IF(Y$10="x",Toimenpiteet!$E$88,0))/(1+$C$13)^EX$61</f>
        <v>81.458923616256556</v>
      </c>
      <c r="EY134" s="29">
        <f ca="1">IF(Z$11="x",Toimenpiteet!$E$115,BY134*(CY134/1000)+(Satokasvi!$E$28-Satokasvi!$E$7)+IF(Z$8="x",Toimenpiteet!$E$29,0)+IF(Z$9="x",Toimenpiteet!$E$60,0)+IF(Z$10="x",Toimenpiteet!$E$88,0))/(1+$C$13)^EY$61</f>
        <v>61.928071665316047</v>
      </c>
      <c r="EZ134" s="29">
        <f ca="1">IF(AA$11="x",Toimenpiteet!$E$115,BZ134*(CZ134/1000)+(Satokasvi!$E$28-Satokasvi!$E$7)+IF(AA$8="x",Toimenpiteet!$E$29,0)+IF(AA$9="x",Toimenpiteet!$E$60,0)+IF(AA$10="x",Toimenpiteet!$E$88,0))/(1+$C$13)^EZ$61</f>
        <v>-108.84630923473223</v>
      </c>
      <c r="FA134" s="29"/>
      <c r="FB134" s="29">
        <f t="shared" ca="1" si="117"/>
        <v>93.743168809552444</v>
      </c>
      <c r="FC134" s="29">
        <f t="shared" ca="1" si="118"/>
        <v>342.86812086501794</v>
      </c>
      <c r="FD134" s="29">
        <f t="shared" ca="1" si="119"/>
        <v>514.6743728058816</v>
      </c>
      <c r="FE134" s="29">
        <f t="shared" ca="1" si="120"/>
        <v>869.26213869899914</v>
      </c>
      <c r="FF134" s="29">
        <f t="shared" ca="1" si="121"/>
        <v>1101.7381039321103</v>
      </c>
      <c r="FG134" s="29">
        <f t="shared" ca="1" si="122"/>
        <v>1344.1777912952996</v>
      </c>
      <c r="FH134" s="29">
        <f t="shared" ca="1" si="123"/>
        <v>1923.8177305147497</v>
      </c>
      <c r="FI134" s="29">
        <f t="shared" ca="1" si="124"/>
        <v>2297.1543139792971</v>
      </c>
      <c r="FJ134" s="29">
        <f t="shared" ca="1" si="125"/>
        <v>2375.6862417974517</v>
      </c>
      <c r="FK134" s="29">
        <f t="shared" ca="1" si="126"/>
        <v>2741.3893057967284</v>
      </c>
      <c r="FL134" s="29">
        <f t="shared" ca="1" si="127"/>
        <v>3084.0604101468971</v>
      </c>
      <c r="FM134" s="29">
        <f t="shared" ca="1" si="128"/>
        <v>3265.2809865422528</v>
      </c>
      <c r="FN134" s="29">
        <f t="shared" ca="1" si="129"/>
        <v>3019.4575528047158</v>
      </c>
      <c r="FO134" s="29">
        <f t="shared" ca="1" si="130"/>
        <v>3257.1476087638921</v>
      </c>
      <c r="FP134" s="29">
        <f t="shared" ca="1" si="131"/>
        <v>3025.435445753677</v>
      </c>
      <c r="FQ134" s="29">
        <f t="shared" ca="1" si="132"/>
        <v>3244.0927067611174</v>
      </c>
      <c r="FR134" s="29">
        <f t="shared" ca="1" si="133"/>
        <v>3434.9993895529283</v>
      </c>
      <c r="FS134" s="29">
        <f t="shared" ca="1" si="134"/>
        <v>3503.4842693138453</v>
      </c>
      <c r="FT134" s="29">
        <f t="shared" ca="1" si="135"/>
        <v>3825.1469492800416</v>
      </c>
      <c r="FU134" s="29">
        <f t="shared" ca="1" si="136"/>
        <v>3625.2700020187744</v>
      </c>
      <c r="FV134" s="29">
        <f t="shared" ca="1" si="137"/>
        <v>3919.5962108762487</v>
      </c>
      <c r="FW134" s="29">
        <f t="shared" ca="1" si="138"/>
        <v>4110.6342185468948</v>
      </c>
      <c r="FX134" s="29">
        <f t="shared" ca="1" si="139"/>
        <v>4191.9884558760996</v>
      </c>
      <c r="FY134" s="29">
        <f t="shared" ca="1" si="140"/>
        <v>4247.9481094476205</v>
      </c>
      <c r="FZ134" s="29">
        <f t="shared" ca="1" si="141"/>
        <v>4075.5324989441615</v>
      </c>
      <c r="GA134" s="29"/>
      <c r="GB134" s="29">
        <f t="shared" ca="1" si="142"/>
        <v>100.82137235639632</v>
      </c>
      <c r="GC134" s="29">
        <f t="shared" ca="1" si="143"/>
        <v>316.31443176534214</v>
      </c>
      <c r="GD134" s="29">
        <f t="shared" ca="1" si="93"/>
        <v>476.91061564667854</v>
      </c>
      <c r="GE134" s="29">
        <f t="shared" ca="1" si="94"/>
        <v>774.27784722222771</v>
      </c>
      <c r="GF134" s="29">
        <f t="shared" ca="1" si="95"/>
        <v>982.98699442322254</v>
      </c>
      <c r="GG134" s="29">
        <f t="shared" ca="1" si="96"/>
        <v>1198.0880571251844</v>
      </c>
      <c r="GH134" s="29">
        <f t="shared" ca="1" si="97"/>
        <v>1663.4677861217253</v>
      </c>
      <c r="GI134" s="29">
        <f t="shared" ca="1" si="98"/>
        <v>1974.1365054886389</v>
      </c>
      <c r="GJ134" s="29">
        <f t="shared" ca="1" si="99"/>
        <v>2064.1714081658474</v>
      </c>
      <c r="GK134" s="29">
        <f t="shared" ca="1" si="100"/>
        <v>2367.2883897757001</v>
      </c>
      <c r="GL134" s="29">
        <f t="shared" ca="1" si="101"/>
        <v>2652.3508368516123</v>
      </c>
      <c r="GM134" s="29">
        <f t="shared" ca="1" si="102"/>
        <v>2816.235187191302</v>
      </c>
      <c r="GN134" s="29">
        <f t="shared" ca="1" si="103"/>
        <v>2661.0463768068566</v>
      </c>
      <c r="GO134" s="29">
        <f t="shared" ca="1" si="104"/>
        <v>2865.3563195530405</v>
      </c>
      <c r="GP134" s="29">
        <f t="shared" ca="1" si="105"/>
        <v>2719.0759817413286</v>
      </c>
      <c r="GQ134" s="29">
        <f t="shared" ca="1" si="106"/>
        <v>2907.6422523173746</v>
      </c>
      <c r="GR134" s="29">
        <f t="shared" ca="1" si="107"/>
        <v>3074.7824945409207</v>
      </c>
      <c r="GS134" s="29">
        <f t="shared" ca="1" si="108"/>
        <v>3149.9694484990364</v>
      </c>
      <c r="GT134" s="29">
        <f t="shared" ca="1" si="109"/>
        <v>3413.1210422314771</v>
      </c>
      <c r="GU134" s="29">
        <f t="shared" ca="1" si="110"/>
        <v>3286.9383378524112</v>
      </c>
      <c r="GV134" s="29">
        <f t="shared" ca="1" si="111"/>
        <v>3528.3727497804093</v>
      </c>
      <c r="GW134" s="29">
        <f t="shared" ca="1" si="112"/>
        <v>3692.1930314338642</v>
      </c>
      <c r="GX134" s="29">
        <f t="shared" ca="1" si="113"/>
        <v>3773.6519550501207</v>
      </c>
      <c r="GY134" s="29">
        <f t="shared" ca="1" si="114"/>
        <v>3835.5800267154368</v>
      </c>
      <c r="GZ134" s="29">
        <f t="shared" ca="1" si="115"/>
        <v>3726.7337174807044</v>
      </c>
      <c r="HA134" s="29"/>
      <c r="HB134" s="29">
        <f t="shared" ca="1" si="145"/>
        <v>2741.3893057967284</v>
      </c>
      <c r="HC134" s="29">
        <f t="shared" ca="1" si="144"/>
        <v>2367.2883897757001</v>
      </c>
      <c r="HD134" s="5"/>
      <c r="HE134" s="29">
        <f t="shared" si="146"/>
        <v>5.5555555555555525E-2</v>
      </c>
      <c r="HF134" s="29">
        <f>$HF$71</f>
        <v>-1.1111111111111103E-2</v>
      </c>
      <c r="HG134" s="14">
        <f>IF(C$11="x",0,Satokasvi!$H$6*(1+$HE134)*(1+_xlfn.XLOOKUP($HF134,$HF$67:$HF$76,HG$67:HG$76)))</f>
        <v>3690.3395061728397</v>
      </c>
      <c r="HH134" s="27">
        <f>IF(D$11="x",0,Satokasvi!$H$6*(1+$HE134)*(1+_xlfn.XLOOKUP($HF134,$HF$67:$HF$76,HH$67:HH$76)))</f>
        <v>3686.2345679012346</v>
      </c>
      <c r="HI134" s="27">
        <f>IF(E$11="x",0,Satokasvi!$H$6*(1+$HE134)*(1+_xlfn.XLOOKUP($HF134,$HF$67:$HF$76,HI$67:HI$76)))</f>
        <v>3682.1296296296296</v>
      </c>
      <c r="HJ134" s="27">
        <f>IF(F$11="x",0,Satokasvi!$H$6*(1+$HE134)*(1+_xlfn.XLOOKUP($HF134,$HF$67:$HF$76,HJ$67:HJ$76)))</f>
        <v>3678.0246913580245</v>
      </c>
      <c r="HK134" s="27">
        <f>IF(G$11="x",0,Satokasvi!$H$6*(1+$HE134)*(1+_xlfn.XLOOKUP($HF134,$HF$67:$HF$76,HK$67:HK$76)))</f>
        <v>3673.9197530864199</v>
      </c>
      <c r="HL134" s="27">
        <f>IF(H$11="x",0,Satokasvi!$H$6*(1+$HE134)*(1+_xlfn.XLOOKUP($HF134,$HF$67:$HF$76,HL$67:HL$76)))</f>
        <v>3669.8148148148148</v>
      </c>
      <c r="HM134" s="27">
        <f>IF(I$11="x",0,Satokasvi!$H$6*(1+$HE134)*(1+_xlfn.XLOOKUP($HF134,$HF$67:$HF$76,HM$67:HM$76)))</f>
        <v>3665.7098765432097</v>
      </c>
      <c r="HN134" s="27">
        <f>IF(J$11="x",0,Satokasvi!$H$6*(1+$HE134)*(1+_xlfn.XLOOKUP($HF134,$HF$67:$HF$76,HN$67:HN$76)))</f>
        <v>3661.6049382716051</v>
      </c>
      <c r="HO134" s="27">
        <f>IF(K$11="x",0,Satokasvi!$H$6*(1+$HE134)*(1+_xlfn.XLOOKUP($HF134,$HF$67:$HF$76,HO$67:HO$76)))</f>
        <v>3657.5</v>
      </c>
      <c r="HP134" s="27">
        <f>IF(L$11="x",0,Satokasvi!$H$6*(1+$HE134)*(1+_xlfn.XLOOKUP($HF134,$HF$67:$HF$76,HP$67:HP$76)))</f>
        <v>3653.3950617283949</v>
      </c>
      <c r="HQ134" s="27">
        <f>IF(M$11="x",0,Satokasvi!$H$6*(1+$HE134)*(1+_xlfn.XLOOKUP($HF134,$HF$67:$HF$76,HQ$67:HQ$76)))</f>
        <v>3653.3950617283949</v>
      </c>
      <c r="HR134" s="27">
        <f>IF(N$11="x",0,Satokasvi!$H$6*(1+$HE134)*(1+_xlfn.XLOOKUP($HF134,$HF$67:$HF$76,HR$67:HR$76)))</f>
        <v>3653.3950617283949</v>
      </c>
      <c r="HS134" s="27">
        <f>IF(O$11="x",0,Satokasvi!$H$6*(1+$HE134)*(1+_xlfn.XLOOKUP($HF134,$HF$67:$HF$76,HS$67:HS$76)))</f>
        <v>3653.3950617283949</v>
      </c>
      <c r="HT134" s="27">
        <f>IF(P$11="x",0,Satokasvi!$H$6*(1+$HE134)*(1+_xlfn.XLOOKUP($HF134,$HF$67:$HF$76,HT$67:HT$76)))</f>
        <v>3653.3950617283949</v>
      </c>
      <c r="HU134" s="27">
        <f>IF(Q$11="x",0,Satokasvi!$H$6*(1+$HE134)*(1+_xlfn.XLOOKUP($HF134,$HF$67:$HF$76,HU$67:HU$76)))</f>
        <v>3653.3950617283949</v>
      </c>
      <c r="HV134" s="27">
        <f>IF(R$11="x",0,Satokasvi!$H$6*(1+$HE134)*(1+_xlfn.XLOOKUP($HF134,$HF$67:$HF$76,HV$67:HV$76)))</f>
        <v>3653.3950617283949</v>
      </c>
      <c r="HW134" s="27">
        <f>IF(S$11="x",0,Satokasvi!$H$6*(1+$HE134)*(1+_xlfn.XLOOKUP($HF134,$HF$67:$HF$76,HW$67:HW$76)))</f>
        <v>3653.3950617283949</v>
      </c>
      <c r="HX134" s="27">
        <f>IF(T$11="x",0,Satokasvi!$H$6*(1+$HE134)*(1+_xlfn.XLOOKUP($HF134,$HF$67:$HF$76,HX$67:HX$76)))</f>
        <v>3653.3950617283949</v>
      </c>
      <c r="HY134" s="27">
        <f>IF(U$11="x",0,Satokasvi!$H$6*(1+$HE134)*(1+_xlfn.XLOOKUP($HF134,$HF$67:$HF$76,HY$67:HY$76)))</f>
        <v>3653.3950617283949</v>
      </c>
      <c r="HZ134" s="27">
        <f>IF(V$11="x",0,Satokasvi!$H$6*(1+$HE134)*(1+_xlfn.XLOOKUP($HF134,$HF$67:$HF$76,HZ$67:HZ$76)))</f>
        <v>3653.3950617283949</v>
      </c>
      <c r="IA134" s="27">
        <f>IF(W$11="x",0,Satokasvi!$H$6*(1+$HE134)*(1+_xlfn.XLOOKUP($HF134,$HF$67:$HF$76,IA$67:IA$76)))</f>
        <v>3653.3950617283949</v>
      </c>
      <c r="IB134" s="27">
        <f>IF(X$11="x",0,Satokasvi!$H$6*(1+$HE134)*(1+_xlfn.XLOOKUP($HF134,$HF$67:$HF$76,IB$67:IB$76)))</f>
        <v>3653.3950617283949</v>
      </c>
      <c r="IC134" s="27">
        <f>IF(Y$11="x",0,Satokasvi!$H$6*(1+$HE134)*(1+_xlfn.XLOOKUP($HF134,$HF$67:$HF$76,IC$67:IC$76)))</f>
        <v>3653.3950617283949</v>
      </c>
      <c r="ID134" s="27">
        <f>IF(Z$11="x",0,Satokasvi!$H$6*(1+$HE134)*(1+_xlfn.XLOOKUP($HF134,$HF$67:$HF$76,ID$67:ID$76)))</f>
        <v>3653.3950617283949</v>
      </c>
      <c r="IE134" s="27">
        <f>IF(AA$11="x",0,Satokasvi!$H$6*(1+$HE134)*(1+_xlfn.XLOOKUP($HF134,$HF$67:$HF$76,IE$67:IE$76)))</f>
        <v>3653.3950617283949</v>
      </c>
    </row>
    <row r="135" spans="2:239">
      <c r="B135" s="11">
        <f t="shared" ca="1" si="116"/>
        <v>0.14612597923261506</v>
      </c>
      <c r="C135" s="11">
        <f t="shared" ca="1" si="116"/>
        <v>0.69984260205016335</v>
      </c>
      <c r="D135" s="11">
        <f t="shared" ca="1" si="116"/>
        <v>0.38692445181083779</v>
      </c>
      <c r="E135" s="11">
        <f t="shared" ca="1" si="116"/>
        <v>0.95936614378620677</v>
      </c>
      <c r="F135" s="11">
        <f t="shared" ca="1" si="116"/>
        <v>0.43756411460287425</v>
      </c>
      <c r="G135" s="11">
        <f t="shared" ca="1" si="116"/>
        <v>0.52362207982886122</v>
      </c>
      <c r="H135" s="11">
        <f t="shared" ca="1" si="116"/>
        <v>0.37008740217447833</v>
      </c>
      <c r="I135" s="11">
        <f t="shared" ca="1" si="116"/>
        <v>9.1507256516635493E-2</v>
      </c>
      <c r="J135" s="11">
        <f t="shared" ca="1" si="116"/>
        <v>0.20733633040203403</v>
      </c>
      <c r="K135" s="11">
        <f t="shared" ca="1" si="116"/>
        <v>0.59556835568067656</v>
      </c>
      <c r="L135" s="11">
        <f t="shared" ca="1" si="116"/>
        <v>0.9557401809156546</v>
      </c>
      <c r="M135" s="11">
        <f t="shared" ca="1" si="116"/>
        <v>0.93256644406933642</v>
      </c>
      <c r="N135" s="11">
        <f t="shared" ca="1" si="116"/>
        <v>0.16278357126605059</v>
      </c>
      <c r="O135" s="11">
        <f t="shared" ca="1" si="116"/>
        <v>0.99788145070355083</v>
      </c>
      <c r="P135" s="11">
        <f t="shared" ca="1" si="116"/>
        <v>0.76378392973448683</v>
      </c>
      <c r="Q135" s="11">
        <f t="shared" ca="1" si="116"/>
        <v>0.37737933052208616</v>
      </c>
      <c r="R135" s="11">
        <f t="shared" ca="1" si="92"/>
        <v>0.30237975187651311</v>
      </c>
      <c r="S135" s="11">
        <f t="shared" ca="1" si="92"/>
        <v>0.76110301361781829</v>
      </c>
      <c r="T135" s="11">
        <f t="shared" ca="1" si="87"/>
        <v>0.60779585048252871</v>
      </c>
      <c r="U135" s="11">
        <f t="shared" ca="1" si="87"/>
        <v>0.77149926359137311</v>
      </c>
      <c r="V135" s="11">
        <f t="shared" ca="1" si="87"/>
        <v>1.1505976181610644E-2</v>
      </c>
      <c r="W135" s="11">
        <f t="shared" ca="1" si="87"/>
        <v>0.17502453514327854</v>
      </c>
      <c r="X135" s="11">
        <f t="shared" ca="1" si="87"/>
        <v>2.1082500764150525E-2</v>
      </c>
      <c r="Y135" s="11">
        <f t="shared" ca="1" si="87"/>
        <v>0.572107249028319</v>
      </c>
      <c r="Z135" s="11">
        <f t="shared" ca="1" si="87"/>
        <v>0.84782672374473633</v>
      </c>
      <c r="AB135" s="5">
        <f ca="1">_xlfn.NORM.INV(B135,Satokasvi!$H$8,Satokasvi!$I$8)*_xlfn.BINOM.INV(1,(1-Satokasvi!$H$15),B135)</f>
        <v>3236.7014294313449</v>
      </c>
      <c r="AC135" s="5">
        <f ca="1">_xlfn.NORM.INV(C135,Satokasvi!$H$8,Satokasvi!$I$8)*_xlfn.BINOM.INV(1,(1-Satokasvi!$H$15),C135)</f>
        <v>3630.9869683993757</v>
      </c>
      <c r="AD135" s="5">
        <f ca="1">_xlfn.NORM.INV(D135,Satokasvi!$H$8,Satokasvi!$I$8)*_xlfn.BINOM.INV(1,(1-Satokasvi!$H$15),D135)</f>
        <v>3428.1639896414895</v>
      </c>
      <c r="AE135" s="5">
        <f ca="1">_xlfn.NORM.INV(E135,Satokasvi!$H$8,Satokasvi!$I$8)*_xlfn.BINOM.INV(1,(1-Satokasvi!$H$15),E135)</f>
        <v>3935.8443513070338</v>
      </c>
      <c r="AF135" s="5">
        <f ca="1">_xlfn.NORM.INV(F135,Satokasvi!$H$8,Satokasvi!$I$8)*_xlfn.BINOM.INV(1,(1-Satokasvi!$H$15),F135)</f>
        <v>3460.7130064183211</v>
      </c>
      <c r="AG135" s="5">
        <f ca="1">_xlfn.NORM.INV(G135,Satokasvi!$H$8,Satokasvi!$I$8)*_xlfn.BINOM.INV(1,(1-Satokasvi!$H$15),G135)</f>
        <v>3514.8116038689955</v>
      </c>
      <c r="AH135" s="5">
        <f ca="1">_xlfn.NORM.INV(H135,Satokasvi!$H$8,Satokasvi!$I$8)*_xlfn.BINOM.INV(1,(1-Satokasvi!$H$15),H135)</f>
        <v>3417.0945328202347</v>
      </c>
      <c r="AI135" s="5">
        <f ca="1">_xlfn.NORM.INV(I135,Satokasvi!$H$8,Satokasvi!$I$8)*_xlfn.BINOM.INV(1,(1-Satokasvi!$H$15),I135)</f>
        <v>3167.117372656347</v>
      </c>
      <c r="AJ135" s="5">
        <f ca="1">_xlfn.NORM.INV(J135,Satokasvi!$H$8,Satokasvi!$I$8)*_xlfn.BINOM.INV(1,(1-Satokasvi!$H$15),J135)</f>
        <v>3296.0754028165252</v>
      </c>
      <c r="AK135" s="5">
        <f ca="1">_xlfn.NORM.INV(K135,Satokasvi!$H$8,Satokasvi!$I$8)*_xlfn.BINOM.INV(1,(1-Satokasvi!$H$15),K135)</f>
        <v>3560.4731808433439</v>
      </c>
      <c r="AL135" s="5">
        <f ca="1">_xlfn.NORM.INV(L135,Satokasvi!$H$8,Satokasvi!$I$8)*_xlfn.BINOM.INV(1,(1-Satokasvi!$H$15),L135)</f>
        <v>3925.8147119714772</v>
      </c>
      <c r="AM135" s="5">
        <f ca="1">_xlfn.NORM.INV(M135,Satokasvi!$H$8,Satokasvi!$I$8)*_xlfn.BINOM.INV(1,(1-Satokasvi!$H$15),M135)</f>
        <v>3873.7953447931473</v>
      </c>
      <c r="AN135" s="5">
        <f ca="1">_xlfn.NORM.INV(N135,Satokasvi!$H$8,Satokasvi!$I$8)*_xlfn.BINOM.INV(1,(1-Satokasvi!$H$15),N135)</f>
        <v>3254.2295304784407</v>
      </c>
      <c r="AO135" s="5">
        <f ca="1">_xlfn.NORM.INV(O135,Satokasvi!$H$8,Satokasvi!$I$8)*_xlfn.BINOM.INV(1,(1-Satokasvi!$H$15),O135)</f>
        <v>4214.9871158111237</v>
      </c>
      <c r="AP135" s="5">
        <f ca="1">_xlfn.NORM.INV(P135,Satokasvi!$H$8,Satokasvi!$I$8)*_xlfn.BINOM.INV(1,(1-Satokasvi!$H$15),P135)</f>
        <v>3679.6318577339189</v>
      </c>
      <c r="AQ135" s="5">
        <f ca="1">_xlfn.NORM.INV(Q135,Satokasvi!$H$8,Satokasvi!$I$8)*_xlfn.BINOM.INV(1,(1-Satokasvi!$H$15),Q135)</f>
        <v>3421.9072743168072</v>
      </c>
      <c r="AR135" s="5">
        <f ca="1">_xlfn.NORM.INV(R135,Satokasvi!$H$8,Satokasvi!$I$8)*_xlfn.BINOM.INV(1,(1-Satokasvi!$H$15),R135)</f>
        <v>3370.6079249397935</v>
      </c>
      <c r="AS135" s="5">
        <f ca="1">_xlfn.NORM.INV(S135,Satokasvi!$H$8,Satokasvi!$I$8)*_xlfn.BINOM.INV(1,(1-Satokasvi!$H$15),S135)</f>
        <v>3677.4637844762628</v>
      </c>
      <c r="AT135" s="5">
        <f ca="1">_xlfn.NORM.INV(T135,Satokasvi!$H$8,Satokasvi!$I$8)*_xlfn.BINOM.INV(1,(1-Satokasvi!$H$15),T135)</f>
        <v>3568.3947093530915</v>
      </c>
      <c r="AU135" s="5">
        <f ca="1">_xlfn.NORM.INV(U135,Satokasvi!$H$8,Satokasvi!$I$8)*_xlfn.BINOM.INV(1,(1-Satokasvi!$H$15),U135)</f>
        <v>3685.9483503417791</v>
      </c>
      <c r="AV135" s="5">
        <f ca="1">_xlfn.NORM.INV(V135,Satokasvi!$H$8,Satokasvi!$I$8)*_xlfn.BINOM.INV(1,(1-Satokasvi!$H$15),V135)</f>
        <v>0</v>
      </c>
      <c r="AW135" s="5">
        <f ca="1">_xlfn.NORM.INV(W135,Satokasvi!$H$8,Satokasvi!$I$8)*_xlfn.BINOM.INV(1,(1-Satokasvi!$H$15),W135)</f>
        <v>3266.3764712632924</v>
      </c>
      <c r="AX135" s="5">
        <f ca="1">_xlfn.NORM.INV(X135,Satokasvi!$H$8,Satokasvi!$I$8)*_xlfn.BINOM.INV(1,(1-Satokasvi!$H$15),X135)</f>
        <v>0</v>
      </c>
      <c r="AY135" s="5">
        <f ca="1">_xlfn.NORM.INV(Y135,Satokasvi!$H$8,Satokasvi!$I$8)*_xlfn.BINOM.INV(1,(1-Satokasvi!$H$15),Y135)</f>
        <v>3545.4354049604499</v>
      </c>
      <c r="AZ135" s="5">
        <f ca="1">_xlfn.NORM.INV(Z135,Satokasvi!$H$8,Satokasvi!$I$8)*_xlfn.BINOM.INV(1,(1-Satokasvi!$H$15),Z135)</f>
        <v>3756.7892445077</v>
      </c>
      <c r="BB135" s="5">
        <f ca="1">IF(C$11="x",0,_xlfn.NORM.INV(B135,Satokasvi!$H$8,Satokasvi!$I$8)*IF(C$8="x",(1+Toimenpiteet!$C$7),1)*IF(C$9="x",(1+Toimenpiteet!$C$34),1)*(1+C$30)*_xlfn.BINOM.INV(1,(1-(Satokasvi!$H$15*(1+C$41))),B135))</f>
        <v>2346.7380043949024</v>
      </c>
      <c r="BC135" s="5">
        <f ca="1">IF(D$11="x",0,_xlfn.NORM.INV(C135,Satokasvi!$H$8,Satokasvi!$I$8)*IF(D$8="x",(1+Toimenpiteet!$C$7),1)*IF(D$9="x",(1+Toimenpiteet!$C$34),1)*(1+D$30)*_xlfn.BINOM.INV(1,(1-(Satokasvi!$H$15*(1+D$41))),C135))</f>
        <v>2650.9109658890166</v>
      </c>
      <c r="BD135" s="5">
        <f ca="1">IF(E$11="x",0,_xlfn.NORM.INV(D135,Satokasvi!$H$8,Satokasvi!$I$8)*IF(E$8="x",(1+Toimenpiteet!$C$7),1)*IF(E$9="x",(1+Toimenpiteet!$C$34),1)*(1+E$30)*_xlfn.BINOM.INV(1,(1-(Satokasvi!$H$15*(1+E$41))),D135))</f>
        <v>2520.1119120652515</v>
      </c>
      <c r="BE135" s="5">
        <f ca="1">IF(F$11="x",0,_xlfn.NORM.INV(E135,Satokasvi!$H$8,Satokasvi!$I$8)*IF(F$8="x",(1+Toimenpiteet!$C$7),1)*IF(F$9="x",(1+Toimenpiteet!$C$34),1)*(1+F$30)*_xlfn.BINOM.INV(1,(1-(Satokasvi!$H$15*(1+F$41))),E135))</f>
        <v>2913.1545550634146</v>
      </c>
      <c r="BF135" s="5">
        <f ca="1">IF(G$11="x",0,_xlfn.NORM.INV(F135,Satokasvi!$H$8,Satokasvi!$I$8)*IF(G$8="x",(1+Toimenpiteet!$C$7),1)*IF(G$9="x",(1+Toimenpiteet!$C$34),1)*(1+G$30)*_xlfn.BINOM.INV(1,(1-(Satokasvi!$H$15*(1+G$41))),F135))</f>
        <v>2578.923332382933</v>
      </c>
      <c r="BG135" s="5">
        <f ca="1">IF(H$11="x",0,_xlfn.NORM.INV(G135,Satokasvi!$H$8,Satokasvi!$I$8)*IF(H$8="x",(1+Toimenpiteet!$C$7),1)*IF(H$9="x",(1+Toimenpiteet!$C$34),1)*(1+H$30)*_xlfn.BINOM.INV(1,(1-(Satokasvi!$H$15*(1+H$41))),G135))</f>
        <v>2619.2376072031757</v>
      </c>
      <c r="BH135" s="5">
        <f ca="1">IF(I$11="x",0,_xlfn.NORM.INV(H135,Satokasvi!$H$8,Satokasvi!$I$8)*IF(I$8="x",(1+Toimenpiteet!$C$7),1)*IF(I$9="x",(1+Toimenpiteet!$C$34),1)*(1+I$30)*_xlfn.BINOM.INV(1,(1-(Satokasvi!$H$15*(1+I$41))),H135))</f>
        <v>2546.4188458576391</v>
      </c>
      <c r="BI135" s="5">
        <f ca="1">IF(J$11="x",0,_xlfn.NORM.INV(I135,Satokasvi!$H$8,Satokasvi!$I$8)*IF(J$8="x",(1+Toimenpiteet!$C$7),1)*IF(J$9="x",(1+Toimenpiteet!$C$34),1)*(1+J$30)*_xlfn.BINOM.INV(1,(1-(Satokasvi!$H$15*(1+J$41))),I135))</f>
        <v>2360.1358661035101</v>
      </c>
      <c r="BJ135" s="5">
        <f ca="1">IF(K$11="x",0,_xlfn.NORM.INV(J135,Satokasvi!$H$8,Satokasvi!$I$8)*IF(K$8="x",(1+Toimenpiteet!$C$7),1)*IF(K$9="x",(1+Toimenpiteet!$C$34),1)*(1+K$30)*_xlfn.BINOM.INV(1,(1-(Satokasvi!$H$15*(1+K$41))),J135))</f>
        <v>2456.2353901788747</v>
      </c>
      <c r="BK135" s="5">
        <f ca="1">IF(L$11="x",0,_xlfn.NORM.INV(K135,Satokasvi!$H$8,Satokasvi!$I$8)*IF(L$8="x",(1+Toimenpiteet!$C$7),1)*IF(L$9="x",(1+Toimenpiteet!$C$34),1)*(1+L$30)*_xlfn.BINOM.INV(1,(1-(Satokasvi!$H$15*(1+L$41))),K135))</f>
        <v>2653.2646143644597</v>
      </c>
      <c r="BL135" s="5">
        <f ca="1">IF(M$11="x",0,_xlfn.NORM.INV(L135,Satokasvi!$H$8,Satokasvi!$I$8)*IF(M$8="x",(1+Toimenpiteet!$C$7),1)*IF(M$9="x",(1+Toimenpiteet!$C$34),1)*(1+M$30)*_xlfn.BINOM.INV(1,(1-(Satokasvi!$H$15*(1+M$41))),L135))</f>
        <v>2925.517123361145</v>
      </c>
      <c r="BM135" s="5">
        <f ca="1">IF(N$11="x",0,_xlfn.NORM.INV(M135,Satokasvi!$H$8,Satokasvi!$I$8)*IF(N$8="x",(1+Toimenpiteet!$C$7),1)*IF(N$9="x",(1+Toimenpiteet!$C$34),1)*(1+N$30)*_xlfn.BINOM.INV(1,(1-(Satokasvi!$H$15*(1+N$41))),M135))</f>
        <v>2886.7522909398535</v>
      </c>
      <c r="BN135" s="5">
        <f ca="1">IF(O$11="x",0,_xlfn.NORM.INV(N135,Satokasvi!$H$8,Satokasvi!$I$8)*IF(O$8="x",(1+Toimenpiteet!$C$7),1)*IF(O$9="x",(1+Toimenpiteet!$C$34),1)*(1+O$30)*_xlfn.BINOM.INV(1,(1-(Satokasvi!$H$15*(1+O$41))),N135))</f>
        <v>2425.0518461125343</v>
      </c>
      <c r="BO135" s="5">
        <f ca="1">IF(P$11="x",0,_xlfn.NORM.INV(O135,Satokasvi!$H$8,Satokasvi!$I$8)*IF(P$8="x",(1+Toimenpiteet!$C$7),1)*IF(P$9="x",(1+Toimenpiteet!$C$34),1)*(1+P$30)*_xlfn.BINOM.INV(1,(1-(Satokasvi!$H$15*(1+P$41))),O135))</f>
        <v>3141.0083987024491</v>
      </c>
      <c r="BP135" s="5">
        <f ca="1">IF(Q$11="x",0,_xlfn.NORM.INV(P135,Satokasvi!$H$8,Satokasvi!$I$8)*IF(Q$8="x",(1+Toimenpiteet!$C$7),1)*IF(Q$9="x",(1+Toimenpiteet!$C$34),1)*(1+Q$30)*_xlfn.BINOM.INV(1,(1-(Satokasvi!$H$15*(1+Q$41))),P135))</f>
        <v>2742.0616603833159</v>
      </c>
      <c r="BQ135" s="5">
        <f ca="1">IF(R$11="x",0,_xlfn.NORM.INV(Q135,Satokasvi!$H$8,Satokasvi!$I$8)*IF(R$8="x",(1+Toimenpiteet!$C$7),1)*IF(R$9="x",(1+Toimenpiteet!$C$34),1)*(1+R$30)*_xlfn.BINOM.INV(1,(1-(Satokasvi!$H$15*(1+R$41))),Q135))</f>
        <v>2550.0053008208847</v>
      </c>
      <c r="BR135" s="5">
        <f ca="1">IF(S$11="x",0,_xlfn.NORM.INV(R135,Satokasvi!$H$8,Satokasvi!$I$8)*IF(S$8="x",(1+Toimenpiteet!$C$7),1)*IF(S$9="x",(1+Toimenpiteet!$C$34),1)*(1+S$30)*_xlfn.BINOM.INV(1,(1-(Satokasvi!$H$15*(1+S$41))),R135))</f>
        <v>2511.7770256651343</v>
      </c>
      <c r="BS135" s="5">
        <f ca="1">IF(T$11="x",0,_xlfn.NORM.INV(S135,Satokasvi!$H$8,Satokasvi!$I$8)*IF(T$8="x",(1+Toimenpiteet!$C$7),1)*IF(T$9="x",(1+Toimenpiteet!$C$34),1)*(1+T$30)*_xlfn.BINOM.INV(1,(1-(Satokasvi!$H$15*(1+T$41))),S135))</f>
        <v>2740.4460121917114</v>
      </c>
      <c r="BT135" s="5">
        <f ca="1">IF(U$11="x",0,_xlfn.NORM.INV(T135,Satokasvi!$H$8,Satokasvi!$I$8)*IF(U$8="x",(1+Toimenpiteet!$C$7),1)*IF(U$9="x",(1+Toimenpiteet!$C$34),1)*(1+U$30)*_xlfn.BINOM.INV(1,(1-(Satokasvi!$H$15*(1+U$41))),T135))</f>
        <v>2659.167737409924</v>
      </c>
      <c r="BU135" s="5">
        <f ca="1">IF(V$11="x",0,_xlfn.NORM.INV(U135,Satokasvi!$H$8,Satokasvi!$I$8)*IF(V$8="x",(1+Toimenpiteet!$C$7),1)*IF(V$9="x",(1+Toimenpiteet!$C$34),1)*(1+V$30)*_xlfn.BINOM.INV(1,(1-(Satokasvi!$H$15*(1+V$41))),U135))</f>
        <v>2746.7687106746939</v>
      </c>
      <c r="BV135" s="5">
        <f ca="1">IF(W$11="x",0,_xlfn.NORM.INV(V135,Satokasvi!$H$8,Satokasvi!$I$8)*IF(W$8="x",(1+Toimenpiteet!$C$7),1)*IF(W$9="x",(1+Toimenpiteet!$C$34),1)*(1+W$30)*_xlfn.BINOM.INV(1,(1-(Satokasvi!$H$15*(1+W$41))),V135))</f>
        <v>0</v>
      </c>
      <c r="BW135" s="5">
        <f ca="1">IF(X$11="x",0,_xlfn.NORM.INV(W135,Satokasvi!$H$8,Satokasvi!$I$8)*IF(X$8="x",(1+Toimenpiteet!$C$7),1)*IF(X$9="x",(1+Toimenpiteet!$C$34),1)*(1+X$30)*_xlfn.BINOM.INV(1,(1-(Satokasvi!$H$15*(1+X$41))),W135))</f>
        <v>2434.1037463854054</v>
      </c>
      <c r="BX135" s="5">
        <f ca="1">IF(Y$11="x",0,_xlfn.NORM.INV(X135,Satokasvi!$H$8,Satokasvi!$I$8)*IF(Y$8="x",(1+Toimenpiteet!$C$7),1)*IF(Y$9="x",(1+Toimenpiteet!$C$34),1)*(1+Y$30)*_xlfn.BINOM.INV(1,(1-(Satokasvi!$H$15*(1+Y$41))),X135))</f>
        <v>0</v>
      </c>
      <c r="BY135" s="5">
        <f ca="1">IF(Z$11="x",0,_xlfn.NORM.INV(Y135,Satokasvi!$H$8,Satokasvi!$I$8)*IF(Z$8="x",(1+Toimenpiteet!$C$7),1)*IF(Z$9="x",(1+Toimenpiteet!$C$34),1)*(1+Z$30)*_xlfn.BINOM.INV(1,(1-(Satokasvi!$H$15*(1+Z$41))),Y135))</f>
        <v>2642.0584637765273</v>
      </c>
      <c r="BZ135" s="5">
        <f ca="1">IF(AA$11="x",0,_xlfn.NORM.INV(Z135,Satokasvi!$H$8,Satokasvi!$I$8)*IF(AA$8="x",(1+Toimenpiteet!$C$7),1)*IF(AA$9="x",(1+Toimenpiteet!$C$34),1)*(1+AA$30)*_xlfn.BINOM.INV(1,(1-(Satokasvi!$H$15*(1+AA$41))),Z135))</f>
        <v>2799.5593450071378</v>
      </c>
      <c r="CB135" s="27">
        <f ca="1">_xlfn.NORM.INV(RAND(),Satokasvi!$H$13,Satokasvi!$I$13)</f>
        <v>188.67164145058752</v>
      </c>
      <c r="CC135" s="27">
        <f ca="1">_xlfn.NORM.INV(RAND(),Satokasvi!$H$13,Satokasvi!$I$13)</f>
        <v>179.94090266500083</v>
      </c>
      <c r="CD135" s="27">
        <f ca="1">_xlfn.NORM.INV(RAND(),Satokasvi!$H$13,Satokasvi!$I$13)</f>
        <v>115.89141630071268</v>
      </c>
      <c r="CE135" s="27">
        <f ca="1">_xlfn.NORM.INV(RAND(),Satokasvi!$H$13,Satokasvi!$I$13)</f>
        <v>268.97595829969327</v>
      </c>
      <c r="CF135" s="27">
        <f ca="1">_xlfn.NORM.INV(RAND(),Satokasvi!$H$13,Satokasvi!$I$13)</f>
        <v>175.10675088976498</v>
      </c>
      <c r="CG135" s="27">
        <f ca="1">_xlfn.NORM.INV(RAND(),Satokasvi!$H$13,Satokasvi!$I$13)</f>
        <v>185.80579656323482</v>
      </c>
      <c r="CH135" s="27">
        <f ca="1">_xlfn.NORM.INV(RAND(),Satokasvi!$H$13,Satokasvi!$I$13)</f>
        <v>224.96480859064272</v>
      </c>
      <c r="CI135" s="27">
        <f ca="1">_xlfn.NORM.INV(RAND(),Satokasvi!$H$13,Satokasvi!$I$13)</f>
        <v>286.26137643173251</v>
      </c>
      <c r="CJ135" s="27">
        <f ca="1">_xlfn.NORM.INV(RAND(),Satokasvi!$H$13,Satokasvi!$I$13)</f>
        <v>105.33928587782977</v>
      </c>
      <c r="CK135" s="27">
        <f ca="1">_xlfn.NORM.INV(RAND(),Satokasvi!$H$13,Satokasvi!$I$13)</f>
        <v>228.34982966750812</v>
      </c>
      <c r="CL135" s="27">
        <f ca="1">_xlfn.NORM.INV(RAND(),Satokasvi!$H$13,Satokasvi!$I$13)</f>
        <v>187.91106923601623</v>
      </c>
      <c r="CM135" s="27">
        <f ca="1">_xlfn.NORM.INV(RAND(),Satokasvi!$H$13,Satokasvi!$I$13)</f>
        <v>262.72627780762855</v>
      </c>
      <c r="CN135" s="27">
        <f ca="1">_xlfn.NORM.INV(RAND(),Satokasvi!$H$13,Satokasvi!$I$13)</f>
        <v>152.2190228290217</v>
      </c>
      <c r="CO135" s="27">
        <f ca="1">_xlfn.NORM.INV(RAND(),Satokasvi!$H$13,Satokasvi!$I$13)</f>
        <v>241.09691830129341</v>
      </c>
      <c r="CP135" s="27">
        <f ca="1">_xlfn.NORM.INV(RAND(),Satokasvi!$H$13,Satokasvi!$I$13)</f>
        <v>158.6591188580019</v>
      </c>
      <c r="CQ135" s="27">
        <f ca="1">_xlfn.NORM.INV(RAND(),Satokasvi!$H$13,Satokasvi!$I$13)</f>
        <v>187.12349761894703</v>
      </c>
      <c r="CR135" s="27">
        <f ca="1">_xlfn.NORM.INV(RAND(),Satokasvi!$H$13,Satokasvi!$I$13)</f>
        <v>202.15660931443242</v>
      </c>
      <c r="CS135" s="27">
        <f ca="1">_xlfn.NORM.INV(RAND(),Satokasvi!$H$13,Satokasvi!$I$13)</f>
        <v>275.91123557015732</v>
      </c>
      <c r="CT135" s="27">
        <f ca="1">_xlfn.NORM.INV(RAND(),Satokasvi!$H$13,Satokasvi!$I$13)</f>
        <v>182.14927104741875</v>
      </c>
      <c r="CU135" s="27">
        <f ca="1">_xlfn.NORM.INV(RAND(),Satokasvi!$H$13,Satokasvi!$I$13)</f>
        <v>191.97342565084429</v>
      </c>
      <c r="CV135" s="27">
        <f ca="1">_xlfn.NORM.INV(RAND(),Satokasvi!$H$13,Satokasvi!$I$13)</f>
        <v>144.8921598629031</v>
      </c>
      <c r="CW135" s="27">
        <f ca="1">_xlfn.NORM.INV(RAND(),Satokasvi!$H$13,Satokasvi!$I$13)</f>
        <v>167.8401772742136</v>
      </c>
      <c r="CX135" s="27">
        <f ca="1">_xlfn.NORM.INV(RAND(),Satokasvi!$H$13,Satokasvi!$I$13)</f>
        <v>246.64096183665478</v>
      </c>
      <c r="CY135" s="27">
        <f ca="1">_xlfn.NORM.INV(RAND(),Satokasvi!$H$13,Satokasvi!$I$13)</f>
        <v>184.96183053792566</v>
      </c>
      <c r="CZ135" s="27">
        <f ca="1">_xlfn.NORM.INV(RAND(),Satokasvi!$H$13,Satokasvi!$I$13)</f>
        <v>145.61036876909503</v>
      </c>
      <c r="DB135" s="29">
        <f ca="1">(AB135*(CB135/1000)+(Satokasvi!$E$28-Satokasvi!$E$7))/(1+$C$13)^DB$61</f>
        <v>242.40171997696584</v>
      </c>
      <c r="DC135" s="29">
        <f ca="1">(AC135*(CC135/1000)+(Satokasvi!$E$28-Satokasvi!$E$7))/(1+$C$13)^DC$61</f>
        <v>275.5802362698073</v>
      </c>
      <c r="DD135" s="29">
        <f ca="1">(AD135*(CD135/1000)+(Satokasvi!$E$28-Satokasvi!$E$7))/(1+$C$13)^DD$61</f>
        <v>33.21486525971622</v>
      </c>
      <c r="DE135" s="29">
        <f ca="1">(AE135*(CE135/1000)+(Satokasvi!$E$28-Satokasvi!$E$7))/(1+$C$13)^DE$61</f>
        <v>619.85077319052198</v>
      </c>
      <c r="DF135" s="29">
        <f ca="1">(AF135*(CF135/1000)+(Satokasvi!$E$28-Satokasvi!$E$7))/(1+$C$13)^DF$61</f>
        <v>211.33415794172444</v>
      </c>
      <c r="DG135" s="29">
        <f ca="1">(AG135*(CG135/1000)+(Satokasvi!$E$28-Satokasvi!$E$7))/(1+$C$13)^DG$61</f>
        <v>244.6060115420465</v>
      </c>
      <c r="DH135" s="29">
        <f ca="1">(AH135*(CH135/1000)+(Satokasvi!$E$28-Satokasvi!$E$7))/(1+$C$13)^DH$61</f>
        <v>331.51856379286789</v>
      </c>
      <c r="DI135" s="29">
        <f ca="1">(AI135*(CI135/1000)+(Satokasvi!$E$28-Satokasvi!$E$7))/(1+$C$13)^DI$61</f>
        <v>430.72013338030848</v>
      </c>
      <c r="DJ135" s="29">
        <f ca="1">(AJ135*(CJ135/1000)+(Satokasvi!$E$28-Satokasvi!$E$7))/(1+$C$13)^DJ$61</f>
        <v>-10.571776795216767</v>
      </c>
      <c r="DK135" s="29">
        <f ca="1">(AK135*(CK135/1000)+(Satokasvi!$E$28-Satokasvi!$E$7))/(1+$C$13)^DK$61</f>
        <v>336.35533529393888</v>
      </c>
      <c r="DL135" s="29">
        <f ca="1">(AL135*(CL135/1000)+(Satokasvi!$E$28-Satokasvi!$E$7))/(1+$C$13)^DL$61</f>
        <v>272.13901358438324</v>
      </c>
      <c r="DM135" s="29">
        <f ca="1">(AM135*(CM135/1000)+(Satokasvi!$E$28-Satokasvi!$E$7))/(1+$C$13)^DM$61</f>
        <v>460.62971567326855</v>
      </c>
      <c r="DN135" s="29">
        <f ca="1">(AN135*(CN135/1000)+(Satokasvi!$E$28-Satokasvi!$E$7))/(1+$C$13)^DN$61</f>
        <v>91.489652542597682</v>
      </c>
      <c r="DO135" s="29">
        <f ca="1">(AO135*(CO135/1000)+(Satokasvi!$E$28-Satokasvi!$E$7))/(1+$C$13)^DO$61</f>
        <v>433.17787601954092</v>
      </c>
      <c r="DP135" s="29">
        <f ca="1">(AP135*(CP135/1000)+(Satokasvi!$E$28-Satokasvi!$E$7))/(1+$C$13)^DP$61</f>
        <v>143.01143008242477</v>
      </c>
      <c r="DQ135" s="29">
        <f ca="1">(AQ135*(CQ135/1000)+(Satokasvi!$E$28-Satokasvi!$E$7))/(1+$C$13)^DQ$61</f>
        <v>174.06252688482135</v>
      </c>
      <c r="DR135" s="29">
        <f ca="1">(AR135*(CR135/1000)+(Satokasvi!$E$28-Satokasvi!$E$7))/(1+$C$13)^DR$61</f>
        <v>193.84162410289673</v>
      </c>
      <c r="DS135" s="29">
        <f ca="1">(AS135*(CS135/1000)+(Satokasvi!$E$28-Satokasvi!$E$7))/(1+$C$13)^DS$61</f>
        <v>383.95258610831274</v>
      </c>
      <c r="DT135" s="29">
        <f ca="1">(AT135*(CT135/1000)+(Satokasvi!$E$28-Satokasvi!$E$7))/(1+$C$13)^DT$61</f>
        <v>164.80153838706195</v>
      </c>
      <c r="DU135" s="29">
        <f ca="1">(AU135*(CU135/1000)+(Satokasvi!$E$28-Satokasvi!$E$7))/(1+$C$13)^DU$61</f>
        <v>191.90630396063696</v>
      </c>
      <c r="DV135" s="29">
        <f ca="1">(AV135*(CV135/1000)+(Satokasvi!$E$28-Satokasvi!$E$7))/(1+$C$13)^DV$61</f>
        <v>-194.05528860317179</v>
      </c>
      <c r="DW135" s="29">
        <f ca="1">(AW135*(CW135/1000)+(Satokasvi!$E$28-Satokasvi!$E$7))/(1+$C$13)^DW$61</f>
        <v>97.713518547763769</v>
      </c>
      <c r="DX135" s="29">
        <f ca="1">(AX135*(CX135/1000)+(Satokasvi!$E$28-Satokasvi!$E$7))/(1+$C$13)^DX$61</f>
        <v>-182.91572118311976</v>
      </c>
      <c r="DY135" s="29">
        <f ca="1">(AY135*(CY135/1000)+(Satokasvi!$E$28-Satokasvi!$E$7))/(1+$C$13)^DY$61</f>
        <v>145.0074169433345</v>
      </c>
      <c r="DZ135" s="29">
        <f ca="1">(AZ135*(CZ135/1000)+(Satokasvi!$E$28-Satokasvi!$E$7))/(1+$C$13)^DZ$61</f>
        <v>88.847754408825239</v>
      </c>
      <c r="EB135" s="29">
        <f ca="1">IF(C$11="x",Toimenpiteet!$E$115,BB135*(CB135/1000)+(Satokasvi!$E$28-Satokasvi!$E$7)+IF(C$8="x",Toimenpiteet!$E$29,0)+IF(C$9="x",Toimenpiteet!$E$60,0)+IF(C$10="x",Toimenpiteet!$E$88,0))/(1+$C$13)^EB$61</f>
        <v>208.60476829481772</v>
      </c>
      <c r="EC135" s="29">
        <f ca="1">IF(D$11="x",Toimenpiteet!$E$115,BC135*(CC135/1000)+(Satokasvi!$E$28-Satokasvi!$E$7)+IF(D$8="x",Toimenpiteet!$E$29,0)+IF(D$9="x",Toimenpiteet!$E$60,0)+IF(D$10="x",Toimenpiteet!$E$88,0))/(1+$C$13)^EC$61</f>
        <v>234.80753330815244</v>
      </c>
      <c r="ED135" s="29">
        <f ca="1">IF(E$11="x",Toimenpiteet!$E$115,BD135*(CD135/1000)+(Satokasvi!$E$28-Satokasvi!$E$7)+IF(E$8="x",Toimenpiteet!$E$29,0)+IF(E$9="x",Toimenpiteet!$E$60,0)+IF(E$10="x",Toimenpiteet!$E$88,0))/(1+$C$13)^ED$61</f>
        <v>58.714883704291253</v>
      </c>
      <c r="EE135" s="29">
        <f ca="1">IF(F$11="x",Toimenpiteet!$E$115,BE135*(CE135/1000)+(Satokasvi!$E$28-Satokasvi!$E$7)+IF(F$8="x",Toimenpiteet!$E$29,0)+IF(F$9="x",Toimenpiteet!$E$60,0)+IF(F$10="x",Toimenpiteet!$E$88,0))/(1+$C$13)^EE$61</f>
        <v>493.70429905679606</v>
      </c>
      <c r="EF135" s="29">
        <f ca="1">IF(G$11="x",Toimenpiteet!$E$115,BF135*(CF135/1000)+(Satokasvi!$E$28-Satokasvi!$E$7)+IF(G$8="x",Toimenpiteet!$E$29,0)+IF(G$9="x",Toimenpiteet!$E$60,0)+IF(G$10="x",Toimenpiteet!$E$88,0))/(1+$C$13)^EF$61</f>
        <v>192.95427240745366</v>
      </c>
      <c r="EG135" s="29">
        <f ca="1">IF(H$11="x",Toimenpiteet!$E$115,BG135*(CG135/1000)+(Satokasvi!$E$28-Satokasvi!$E$7)+IF(H$8="x",Toimenpiteet!$E$29,0)+IF(H$9="x",Toimenpiteet!$E$60,0)+IF(H$10="x",Toimenpiteet!$E$88,0))/(1+$C$13)^EG$61</f>
        <v>216.71540748004617</v>
      </c>
      <c r="EH135" s="29">
        <f ca="1">IF(I$11="x",Toimenpiteet!$E$115,BH135*(CH135/1000)+(Satokasvi!$E$28-Satokasvi!$E$7)+IF(I$8="x",Toimenpiteet!$E$29,0)+IF(I$9="x",Toimenpiteet!$E$60,0)+IF(I$10="x",Toimenpiteet!$E$88,0))/(1+$C$13)^EH$61</f>
        <v>280.47968002865213</v>
      </c>
      <c r="EI135" s="29">
        <f ca="1">IF(J$11="x",Toimenpiteet!$E$115,BI135*(CI135/1000)+(Satokasvi!$E$28-Satokasvi!$E$7)+IF(J$8="x",Toimenpiteet!$E$29,0)+IF(J$9="x",Toimenpiteet!$E$60,0)+IF(J$10="x",Toimenpiteet!$E$88,0))/(1+$C$13)^EI$61</f>
        <v>353.43094076413888</v>
      </c>
      <c r="EJ135" s="29">
        <f ca="1">IF(K$11="x",Toimenpiteet!$E$115,BJ135*(CJ135/1000)+(Satokasvi!$E$28-Satokasvi!$E$7)+IF(K$8="x",Toimenpiteet!$E$29,0)+IF(K$9="x",Toimenpiteet!$E$60,0)+IF(K$10="x",Toimenpiteet!$E$88,0))/(1+$C$13)^EJ$61</f>
        <v>23.634821999323837</v>
      </c>
      <c r="EK135" s="29">
        <f ca="1">IF(L$11="x",Toimenpiteet!$E$115,BK135*(CK135/1000)+(Satokasvi!$E$28-Satokasvi!$E$7)+IF(L$8="x",Toimenpiteet!$E$29,0)+IF(L$9="x",Toimenpiteet!$E$60,0)+IF(L$10="x",Toimenpiteet!$E$88,0))/(1+$C$13)^EK$61</f>
        <v>281.24705417863487</v>
      </c>
      <c r="EL135" s="29">
        <f ca="1">IF(M$11="x",Toimenpiteet!$E$115,BL135*(CL135/1000)+(Satokasvi!$E$28-Satokasvi!$E$7)+IF(M$8="x",Toimenpiteet!$E$29,0)+IF(M$9="x",Toimenpiteet!$E$60,0)+IF(M$10="x",Toimenpiteet!$E$88,0))/(1+$C$13)^EL$61</f>
        <v>232.50193303724913</v>
      </c>
      <c r="EM135" s="29">
        <f ca="1">IF(N$11="x",Toimenpiteet!$E$115,BM135*(CM135/1000)+(Satokasvi!$E$28-Satokasvi!$E$7)+IF(N$8="x",Toimenpiteet!$E$29,0)+IF(N$9="x",Toimenpiteet!$E$60,0)+IF(N$10="x",Toimenpiteet!$E$88,0))/(1+$C$13)^EM$61</f>
        <v>372.10004092959031</v>
      </c>
      <c r="EN135" s="29">
        <f ca="1">IF(O$11="x",Toimenpiteet!$E$115,BN135*(CN135/1000)+(Satokasvi!$E$28-Satokasvi!$E$7)+IF(O$8="x",Toimenpiteet!$E$29,0)+IF(O$9="x",Toimenpiteet!$E$60,0)+IF(O$10="x",Toimenpiteet!$E$88,0))/(1+$C$13)^EN$61</f>
        <v>96.176901511511346</v>
      </c>
      <c r="EO135" s="29">
        <f ca="1">IF(P$11="x",Toimenpiteet!$E$115,BO135*(CO135/1000)+(Satokasvi!$E$28-Satokasvi!$E$7)+IF(P$8="x",Toimenpiteet!$E$29,0)+IF(P$9="x",Toimenpiteet!$E$60,0)+IF(P$10="x",Toimenpiteet!$E$88,0))/(1+$C$13)^EO$61</f>
        <v>349.98746625516719</v>
      </c>
      <c r="EP135" s="29">
        <f ca="1">IF(Q$11="x",Toimenpiteet!$E$115,BP135*(CP135/1000)+(Satokasvi!$E$28-Satokasvi!$E$7)+IF(Q$8="x",Toimenpiteet!$E$29,0)+IF(Q$9="x",Toimenpiteet!$E$60,0)+IF(Q$10="x",Toimenpiteet!$E$88,0))/(1+$C$13)^EP$61</f>
        <v>132.96368376092323</v>
      </c>
      <c r="EQ135" s="29">
        <f ca="1">IF(R$11="x",Toimenpiteet!$E$115,BQ135*(CQ135/1000)+(Satokasvi!$E$28-Satokasvi!$E$7)+IF(R$8="x",Toimenpiteet!$E$29,0)+IF(R$9="x",Toimenpiteet!$E$60,0)+IF(R$10="x",Toimenpiteet!$E$88,0))/(1+$C$13)^EQ$61</f>
        <v>155.33427470787018</v>
      </c>
      <c r="ER135" s="29">
        <f ca="1">IF(S$11="x",Toimenpiteet!$E$115,BR135*(CR135/1000)+(Satokasvi!$E$28-Satokasvi!$E$7)+IF(S$8="x",Toimenpiteet!$E$29,0)+IF(S$9="x",Toimenpiteet!$E$60,0)+IF(S$10="x",Toimenpiteet!$E$88,0))/(1+$C$13)^ER$61</f>
        <v>169.32736048856725</v>
      </c>
      <c r="ES135" s="29">
        <f ca="1">IF(T$11="x",Toimenpiteet!$E$115,BS135*(CS135/1000)+(Satokasvi!$E$28-Satokasvi!$E$7)+IF(T$8="x",Toimenpiteet!$E$29,0)+IF(T$9="x",Toimenpiteet!$E$60,0)+IF(T$10="x",Toimenpiteet!$E$88,0))/(1+$C$13)^ES$61</f>
        <v>310.27348872819499</v>
      </c>
      <c r="ET135" s="29">
        <f ca="1">IF(U$11="x",Toimenpiteet!$E$115,BT135*(CT135/1000)+(Satokasvi!$E$28-Satokasvi!$E$7)+IF(U$8="x",Toimenpiteet!$E$29,0)+IF(U$9="x",Toimenpiteet!$E$60,0)+IF(U$10="x",Toimenpiteet!$E$88,0))/(1+$C$13)^ET$61</f>
        <v>146.25867102766986</v>
      </c>
      <c r="EU135" s="29">
        <f ca="1">IF(V$11="x",Toimenpiteet!$E$115,BU135*(CU135/1000)+(Satokasvi!$E$28-Satokasvi!$E$7)+IF(V$8="x",Toimenpiteet!$E$29,0)+IF(V$9="x",Toimenpiteet!$E$60,0)+IF(V$10="x",Toimenpiteet!$E$88,0))/(1+$C$13)^EU$61</f>
        <v>165.77417443149704</v>
      </c>
      <c r="EV135" s="29">
        <f ca="1">IF(W$11="x",Toimenpiteet!$E$115,BV135*(CV135/1000)+(Satokasvi!$E$28-Satokasvi!$E$7)+IF(W$8="x",Toimenpiteet!$E$29,0)+IF(W$9="x",Toimenpiteet!$E$60,0)+IF(W$10="x",Toimenpiteet!$E$88,0))/(1+$C$13)^EV$61</f>
        <v>-122.50747997967548</v>
      </c>
      <c r="EW135" s="29">
        <f ca="1">IF(X$11="x",Toimenpiteet!$E$115,BW135*(CW135/1000)+(Satokasvi!$E$28-Satokasvi!$E$7)+IF(X$8="x",Toimenpiteet!$E$29,0)+IF(X$9="x",Toimenpiteet!$E$60,0)+IF(X$10="x",Toimenpiteet!$E$88,0))/(1+$C$13)^EW$61</f>
        <v>94.27487235908302</v>
      </c>
      <c r="EX135" s="29">
        <f ca="1">IF(Y$11="x",Toimenpiteet!$E$115,BX135*(CX135/1000)+(Satokasvi!$E$28-Satokasvi!$E$7)+IF(Y$8="x",Toimenpiteet!$E$29,0)+IF(Y$9="x",Toimenpiteet!$E$60,0)+IF(Y$10="x",Toimenpiteet!$E$88,0))/(1+$C$13)^EX$61</f>
        <v>-115.47504946712741</v>
      </c>
      <c r="EY135" s="29">
        <f ca="1">IF(Z$11="x",Toimenpiteet!$E$115,BY135*(CY135/1000)+(Satokasvi!$E$28-Satokasvi!$E$7)+IF(Z$8="x",Toimenpiteet!$E$29,0)+IF(Z$9="x",Toimenpiteet!$E$60,0)+IF(Z$10="x",Toimenpiteet!$E$88,0))/(1+$C$13)^EY$61</f>
        <v>128.28646492999175</v>
      </c>
      <c r="EZ135" s="29">
        <f ca="1">IF(AA$11="x",Toimenpiteet!$E$115,BZ135*(CZ135/1000)+(Satokasvi!$E$28-Satokasvi!$E$7)+IF(AA$8="x",Toimenpiteet!$E$29,0)+IF(AA$9="x",Toimenpiteet!$E$60,0)+IF(AA$10="x",Toimenpiteet!$E$88,0))/(1+$C$13)^EZ$61</f>
        <v>85.847150297902047</v>
      </c>
      <c r="FA135" s="29"/>
      <c r="FB135" s="29">
        <f t="shared" ca="1" si="117"/>
        <v>242.40171997696584</v>
      </c>
      <c r="FC135" s="29">
        <f t="shared" ca="1" si="118"/>
        <v>517.98195624677317</v>
      </c>
      <c r="FD135" s="29">
        <f t="shared" ca="1" si="119"/>
        <v>551.19682150648941</v>
      </c>
      <c r="FE135" s="29">
        <f t="shared" ca="1" si="120"/>
        <v>1171.0475946970114</v>
      </c>
      <c r="FF135" s="29">
        <f t="shared" ca="1" si="121"/>
        <v>1382.3817526387359</v>
      </c>
      <c r="FG135" s="29">
        <f t="shared" ca="1" si="122"/>
        <v>1626.9877641807823</v>
      </c>
      <c r="FH135" s="29">
        <f t="shared" ca="1" si="123"/>
        <v>1958.5063279736501</v>
      </c>
      <c r="FI135" s="29">
        <f t="shared" ca="1" si="124"/>
        <v>2389.2264613539587</v>
      </c>
      <c r="FJ135" s="29">
        <f t="shared" ca="1" si="125"/>
        <v>2378.6546845587418</v>
      </c>
      <c r="FK135" s="29">
        <f t="shared" ca="1" si="126"/>
        <v>2715.0100198526807</v>
      </c>
      <c r="FL135" s="29">
        <f t="shared" ca="1" si="127"/>
        <v>2987.1490334370637</v>
      </c>
      <c r="FM135" s="29">
        <f t="shared" ca="1" si="128"/>
        <v>3447.7787491103322</v>
      </c>
      <c r="FN135" s="29">
        <f t="shared" ca="1" si="129"/>
        <v>3539.2684016529297</v>
      </c>
      <c r="FO135" s="29">
        <f t="shared" ca="1" si="130"/>
        <v>3972.4462776724704</v>
      </c>
      <c r="FP135" s="29">
        <f t="shared" ca="1" si="131"/>
        <v>4115.4577077548947</v>
      </c>
      <c r="FQ135" s="29">
        <f t="shared" ca="1" si="132"/>
        <v>4289.5202346397164</v>
      </c>
      <c r="FR135" s="29">
        <f t="shared" ca="1" si="133"/>
        <v>4483.3618587426135</v>
      </c>
      <c r="FS135" s="29">
        <f t="shared" ca="1" si="134"/>
        <v>4867.3144448509265</v>
      </c>
      <c r="FT135" s="29">
        <f t="shared" ca="1" si="135"/>
        <v>5032.1159832379881</v>
      </c>
      <c r="FU135" s="29">
        <f t="shared" ca="1" si="136"/>
        <v>5224.0222871986252</v>
      </c>
      <c r="FV135" s="29">
        <f t="shared" ca="1" si="137"/>
        <v>5029.9669985954533</v>
      </c>
      <c r="FW135" s="29">
        <f t="shared" ca="1" si="138"/>
        <v>5127.680517143217</v>
      </c>
      <c r="FX135" s="29">
        <f t="shared" ca="1" si="139"/>
        <v>4944.7647959600972</v>
      </c>
      <c r="FY135" s="29">
        <f t="shared" ca="1" si="140"/>
        <v>5089.7722129034319</v>
      </c>
      <c r="FZ135" s="29">
        <f t="shared" ca="1" si="141"/>
        <v>5178.6199673122574</v>
      </c>
      <c r="GA135" s="29"/>
      <c r="GB135" s="29">
        <f t="shared" ca="1" si="142"/>
        <v>208.60476829481772</v>
      </c>
      <c r="GC135" s="29">
        <f t="shared" ca="1" si="143"/>
        <v>443.41230160297016</v>
      </c>
      <c r="GD135" s="29">
        <f t="shared" ca="1" si="93"/>
        <v>502.12718530726141</v>
      </c>
      <c r="GE135" s="29">
        <f t="shared" ca="1" si="94"/>
        <v>995.83148436405747</v>
      </c>
      <c r="GF135" s="29">
        <f t="shared" ca="1" si="95"/>
        <v>1188.7857567715112</v>
      </c>
      <c r="GG135" s="29">
        <f t="shared" ca="1" si="96"/>
        <v>1405.5011642515574</v>
      </c>
      <c r="GH135" s="29">
        <f t="shared" ca="1" si="97"/>
        <v>1685.9808442802096</v>
      </c>
      <c r="GI135" s="29">
        <f t="shared" ca="1" si="98"/>
        <v>2039.4117850443486</v>
      </c>
      <c r="GJ135" s="29">
        <f t="shared" ca="1" si="99"/>
        <v>2063.0466070436723</v>
      </c>
      <c r="GK135" s="29">
        <f t="shared" ca="1" si="100"/>
        <v>2344.293661222307</v>
      </c>
      <c r="GL135" s="29">
        <f t="shared" ca="1" si="101"/>
        <v>2576.7955942595563</v>
      </c>
      <c r="GM135" s="29">
        <f t="shared" ca="1" si="102"/>
        <v>2948.8956351891466</v>
      </c>
      <c r="GN135" s="29">
        <f t="shared" ca="1" si="103"/>
        <v>3045.072536700658</v>
      </c>
      <c r="GO135" s="29">
        <f t="shared" ca="1" si="104"/>
        <v>3395.0600029558254</v>
      </c>
      <c r="GP135" s="29">
        <f t="shared" ca="1" si="105"/>
        <v>3528.0236867167487</v>
      </c>
      <c r="GQ135" s="29">
        <f t="shared" ca="1" si="106"/>
        <v>3683.3579614246187</v>
      </c>
      <c r="GR135" s="29">
        <f t="shared" ca="1" si="107"/>
        <v>3852.6853219131858</v>
      </c>
      <c r="GS135" s="29">
        <f t="shared" ca="1" si="108"/>
        <v>4162.9588106413812</v>
      </c>
      <c r="GT135" s="29">
        <f t="shared" ca="1" si="109"/>
        <v>4309.2174816690513</v>
      </c>
      <c r="GU135" s="29">
        <f t="shared" ca="1" si="110"/>
        <v>4474.9916561005484</v>
      </c>
      <c r="GV135" s="29">
        <f t="shared" ca="1" si="111"/>
        <v>4352.4841761208727</v>
      </c>
      <c r="GW135" s="29">
        <f t="shared" ca="1" si="112"/>
        <v>4446.7590484799557</v>
      </c>
      <c r="GX135" s="29">
        <f t="shared" ca="1" si="113"/>
        <v>4331.2839990128286</v>
      </c>
      <c r="GY135" s="29">
        <f t="shared" ca="1" si="114"/>
        <v>4459.5704639428204</v>
      </c>
      <c r="GZ135" s="29">
        <f t="shared" ca="1" si="115"/>
        <v>4545.4176142407223</v>
      </c>
      <c r="HA135" s="29"/>
      <c r="HB135" s="29">
        <f t="shared" ca="1" si="145"/>
        <v>2715.0100198526807</v>
      </c>
      <c r="HC135" s="29">
        <f t="shared" ca="1" si="144"/>
        <v>2344.293661222307</v>
      </c>
      <c r="HD135" s="5"/>
      <c r="HE135" s="29">
        <f t="shared" si="146"/>
        <v>5.5555555555555525E-2</v>
      </c>
      <c r="HF135" s="29">
        <f>$HF$72</f>
        <v>1.111111111111112E-2</v>
      </c>
      <c r="HG135" s="14">
        <f>IF(C$11="x",0,Satokasvi!$H$6*(1+$HE135)*(1+_xlfn.XLOOKUP($HF135,$HF$67:$HF$76,HG$67:HG$76)))</f>
        <v>3698.549382716049</v>
      </c>
      <c r="HH135" s="27">
        <f>IF(D$11="x",0,Satokasvi!$H$6*(1+$HE135)*(1+_xlfn.XLOOKUP($HF135,$HF$67:$HF$76,HH$67:HH$76)))</f>
        <v>3702.654320987654</v>
      </c>
      <c r="HI135" s="27">
        <f>IF(E$11="x",0,Satokasvi!$H$6*(1+$HE135)*(1+_xlfn.XLOOKUP($HF135,$HF$67:$HF$76,HI$67:HI$76)))</f>
        <v>3706.7592592592596</v>
      </c>
      <c r="HJ135" s="27">
        <f>IF(F$11="x",0,Satokasvi!$H$6*(1+$HE135)*(1+_xlfn.XLOOKUP($HF135,$HF$67:$HF$76,HJ$67:HJ$76)))</f>
        <v>3710.8641975308642</v>
      </c>
      <c r="HK135" s="27">
        <f>IF(G$11="x",0,Satokasvi!$H$6*(1+$HE135)*(1+_xlfn.XLOOKUP($HF135,$HF$67:$HF$76,HK$67:HK$76)))</f>
        <v>3714.9691358024688</v>
      </c>
      <c r="HL135" s="27">
        <f>IF(H$11="x",0,Satokasvi!$H$6*(1+$HE135)*(1+_xlfn.XLOOKUP($HF135,$HF$67:$HF$76,HL$67:HL$76)))</f>
        <v>3719.0740740740739</v>
      </c>
      <c r="HM135" s="27">
        <f>IF(I$11="x",0,Satokasvi!$H$6*(1+$HE135)*(1+_xlfn.XLOOKUP($HF135,$HF$67:$HF$76,HM$67:HM$76)))</f>
        <v>3723.1790123456794</v>
      </c>
      <c r="HN135" s="27">
        <f>IF(J$11="x",0,Satokasvi!$H$6*(1+$HE135)*(1+_xlfn.XLOOKUP($HF135,$HF$67:$HF$76,HN$67:HN$76)))</f>
        <v>3727.2839506172841</v>
      </c>
      <c r="HO135" s="27">
        <f>IF(K$11="x",0,Satokasvi!$H$6*(1+$HE135)*(1+_xlfn.XLOOKUP($HF135,$HF$67:$HF$76,HO$67:HO$76)))</f>
        <v>3731.3888888888887</v>
      </c>
      <c r="HP135" s="27">
        <f>IF(L$11="x",0,Satokasvi!$H$6*(1+$HE135)*(1+_xlfn.XLOOKUP($HF135,$HF$67:$HF$76,HP$67:HP$76)))</f>
        <v>3735.4938271604938</v>
      </c>
      <c r="HQ135" s="27">
        <f>IF(M$11="x",0,Satokasvi!$H$6*(1+$HE135)*(1+_xlfn.XLOOKUP($HF135,$HF$67:$HF$76,HQ$67:HQ$76)))</f>
        <v>3735.4938271604938</v>
      </c>
      <c r="HR135" s="27">
        <f>IF(N$11="x",0,Satokasvi!$H$6*(1+$HE135)*(1+_xlfn.XLOOKUP($HF135,$HF$67:$HF$76,HR$67:HR$76)))</f>
        <v>3735.4938271604938</v>
      </c>
      <c r="HS135" s="27">
        <f>IF(O$11="x",0,Satokasvi!$H$6*(1+$HE135)*(1+_xlfn.XLOOKUP($HF135,$HF$67:$HF$76,HS$67:HS$76)))</f>
        <v>3735.4938271604938</v>
      </c>
      <c r="HT135" s="27">
        <f>IF(P$11="x",0,Satokasvi!$H$6*(1+$HE135)*(1+_xlfn.XLOOKUP($HF135,$HF$67:$HF$76,HT$67:HT$76)))</f>
        <v>3735.4938271604938</v>
      </c>
      <c r="HU135" s="27">
        <f>IF(Q$11="x",0,Satokasvi!$H$6*(1+$HE135)*(1+_xlfn.XLOOKUP($HF135,$HF$67:$HF$76,HU$67:HU$76)))</f>
        <v>3735.4938271604938</v>
      </c>
      <c r="HV135" s="27">
        <f>IF(R$11="x",0,Satokasvi!$H$6*(1+$HE135)*(1+_xlfn.XLOOKUP($HF135,$HF$67:$HF$76,HV$67:HV$76)))</f>
        <v>3735.4938271604938</v>
      </c>
      <c r="HW135" s="27">
        <f>IF(S$11="x",0,Satokasvi!$H$6*(1+$HE135)*(1+_xlfn.XLOOKUP($HF135,$HF$67:$HF$76,HW$67:HW$76)))</f>
        <v>3735.4938271604938</v>
      </c>
      <c r="HX135" s="27">
        <f>IF(T$11="x",0,Satokasvi!$H$6*(1+$HE135)*(1+_xlfn.XLOOKUP($HF135,$HF$67:$HF$76,HX$67:HX$76)))</f>
        <v>3735.4938271604938</v>
      </c>
      <c r="HY135" s="27">
        <f>IF(U$11="x",0,Satokasvi!$H$6*(1+$HE135)*(1+_xlfn.XLOOKUP($HF135,$HF$67:$HF$76,HY$67:HY$76)))</f>
        <v>3735.4938271604938</v>
      </c>
      <c r="HZ135" s="27">
        <f>IF(V$11="x",0,Satokasvi!$H$6*(1+$HE135)*(1+_xlfn.XLOOKUP($HF135,$HF$67:$HF$76,HZ$67:HZ$76)))</f>
        <v>3735.4938271604938</v>
      </c>
      <c r="IA135" s="27">
        <f>IF(W$11="x",0,Satokasvi!$H$6*(1+$HE135)*(1+_xlfn.XLOOKUP($HF135,$HF$67:$HF$76,IA$67:IA$76)))</f>
        <v>3735.4938271604938</v>
      </c>
      <c r="IB135" s="27">
        <f>IF(X$11="x",0,Satokasvi!$H$6*(1+$HE135)*(1+_xlfn.XLOOKUP($HF135,$HF$67:$HF$76,IB$67:IB$76)))</f>
        <v>3735.4938271604938</v>
      </c>
      <c r="IC135" s="27">
        <f>IF(Y$11="x",0,Satokasvi!$H$6*(1+$HE135)*(1+_xlfn.XLOOKUP($HF135,$HF$67:$HF$76,IC$67:IC$76)))</f>
        <v>3735.4938271604938</v>
      </c>
      <c r="ID135" s="27">
        <f>IF(Z$11="x",0,Satokasvi!$H$6*(1+$HE135)*(1+_xlfn.XLOOKUP($HF135,$HF$67:$HF$76,ID$67:ID$76)))</f>
        <v>3735.4938271604938</v>
      </c>
      <c r="IE135" s="27">
        <f>IF(AA$11="x",0,Satokasvi!$H$6*(1+$HE135)*(1+_xlfn.XLOOKUP($HF135,$HF$67:$HF$76,IE$67:IE$76)))</f>
        <v>3735.4938271604938</v>
      </c>
    </row>
    <row r="136" spans="2:239">
      <c r="B136" s="11">
        <f t="shared" ca="1" si="116"/>
        <v>0.20590205177260801</v>
      </c>
      <c r="C136" s="11">
        <f t="shared" ca="1" si="116"/>
        <v>0.67254331571816017</v>
      </c>
      <c r="D136" s="11">
        <f t="shared" ca="1" si="116"/>
        <v>3.3955020188224716E-2</v>
      </c>
      <c r="E136" s="11">
        <f t="shared" ca="1" si="116"/>
        <v>0.54658542598789883</v>
      </c>
      <c r="F136" s="11">
        <f t="shared" ca="1" si="116"/>
        <v>0.89306687940985185</v>
      </c>
      <c r="G136" s="11">
        <f t="shared" ca="1" si="116"/>
        <v>0.13403482223467933</v>
      </c>
      <c r="H136" s="11">
        <f t="shared" ca="1" si="116"/>
        <v>0.66032145136221121</v>
      </c>
      <c r="I136" s="11">
        <f t="shared" ca="1" si="116"/>
        <v>4.8486261967984667E-2</v>
      </c>
      <c r="J136" s="11">
        <f t="shared" ca="1" si="116"/>
        <v>0.69016004344876236</v>
      </c>
      <c r="K136" s="11">
        <f t="shared" ca="1" si="116"/>
        <v>4.5363480687392599E-3</v>
      </c>
      <c r="L136" s="11">
        <f t="shared" ca="1" si="116"/>
        <v>0.72978468221541637</v>
      </c>
      <c r="M136" s="11">
        <f t="shared" ca="1" si="116"/>
        <v>0.57817296734196255</v>
      </c>
      <c r="N136" s="11">
        <f t="shared" ca="1" si="116"/>
        <v>0.52901445185560247</v>
      </c>
      <c r="O136" s="11">
        <f t="shared" ca="1" si="116"/>
        <v>0.8316724861872633</v>
      </c>
      <c r="P136" s="11">
        <f t="shared" ca="1" si="116"/>
        <v>8.2677103652167849E-2</v>
      </c>
      <c r="Q136" s="11">
        <f t="shared" ca="1" si="116"/>
        <v>0.83434606773981568</v>
      </c>
      <c r="R136" s="11">
        <f t="shared" ca="1" si="92"/>
        <v>0.57298580538239685</v>
      </c>
      <c r="S136" s="11">
        <f t="shared" ca="1" si="92"/>
        <v>0.56803611988020108</v>
      </c>
      <c r="T136" s="11">
        <f t="shared" ca="1" si="87"/>
        <v>0.51759217349263797</v>
      </c>
      <c r="U136" s="11">
        <f t="shared" ca="1" si="87"/>
        <v>0.25421717213944162</v>
      </c>
      <c r="V136" s="11">
        <f t="shared" ca="1" si="87"/>
        <v>0.50996090123967075</v>
      </c>
      <c r="W136" s="11">
        <f t="shared" ca="1" si="87"/>
        <v>0.55602534524372793</v>
      </c>
      <c r="X136" s="11">
        <f t="shared" ca="1" si="87"/>
        <v>0.82339770698855863</v>
      </c>
      <c r="Y136" s="11">
        <f t="shared" ca="1" si="87"/>
        <v>0.97167774973269139</v>
      </c>
      <c r="Z136" s="11">
        <f t="shared" ca="1" si="87"/>
        <v>0.45783355375630386</v>
      </c>
      <c r="AB136" s="5">
        <f ca="1">_xlfn.NORM.INV(B136,Satokasvi!$H$8,Satokasvi!$I$8)*_xlfn.BINOM.INV(1,(1-Satokasvi!$H$15),B136)</f>
        <v>3294.8192661298153</v>
      </c>
      <c r="AC136" s="5">
        <f ca="1">_xlfn.NORM.INV(C136,Satokasvi!$H$8,Satokasvi!$I$8)*_xlfn.BINOM.INV(1,(1-Satokasvi!$H$15),C136)</f>
        <v>3611.7367358372935</v>
      </c>
      <c r="AD136" s="5">
        <f ca="1">_xlfn.NORM.INV(D136,Satokasvi!$H$8,Satokasvi!$I$8)*_xlfn.BINOM.INV(1,(1-Satokasvi!$H$15),D136)</f>
        <v>0</v>
      </c>
      <c r="AE136" s="5">
        <f ca="1">_xlfn.NORM.INV(E136,Satokasvi!$H$8,Satokasvi!$I$8)*_xlfn.BINOM.INV(1,(1-Satokasvi!$H$15),E136)</f>
        <v>3529.2597500904849</v>
      </c>
      <c r="AF136" s="5">
        <f ca="1">_xlfn.NORM.INV(F136,Satokasvi!$H$8,Satokasvi!$I$8)*_xlfn.BINOM.INV(1,(1-Satokasvi!$H$15),F136)</f>
        <v>3810.7510802526558</v>
      </c>
      <c r="AG136" s="5">
        <f ca="1">_xlfn.NORM.INV(G136,Satokasvi!$H$8,Satokasvi!$I$8)*_xlfn.BINOM.INV(1,(1-Satokasvi!$H$15),G136)</f>
        <v>3223.1202744297234</v>
      </c>
      <c r="AH136" s="5">
        <f ca="1">_xlfn.NORM.INV(H136,Satokasvi!$H$8,Satokasvi!$I$8)*_xlfn.BINOM.INV(1,(1-Satokasvi!$H$15),H136)</f>
        <v>3603.335146792228</v>
      </c>
      <c r="AI136" s="5">
        <f ca="1">_xlfn.NORM.INV(I136,Satokasvi!$H$8,Satokasvi!$I$8)*_xlfn.BINOM.INV(1,(1-Satokasvi!$H$15),I136)</f>
        <v>0</v>
      </c>
      <c r="AJ136" s="5">
        <f ca="1">_xlfn.NORM.INV(J136,Satokasvi!$H$8,Satokasvi!$I$8)*_xlfn.BINOM.INV(1,(1-Satokasvi!$H$15),J136)</f>
        <v>3624.0760111538566</v>
      </c>
      <c r="AK136" s="5">
        <f ca="1">_xlfn.NORM.INV(K136,Satokasvi!$H$8,Satokasvi!$I$8)*_xlfn.BINOM.INV(1,(1-Satokasvi!$H$15),K136)</f>
        <v>0</v>
      </c>
      <c r="AL136" s="5">
        <f ca="1">_xlfn.NORM.INV(L136,Satokasvi!$H$8,Satokasvi!$I$8)*_xlfn.BINOM.INV(1,(1-Satokasvi!$H$15),L136)</f>
        <v>3653.0404791430774</v>
      </c>
      <c r="AM136" s="5">
        <f ca="1">_xlfn.NORM.INV(M136,Satokasvi!$H$8,Satokasvi!$I$8)*_xlfn.BINOM.INV(1,(1-Satokasvi!$H$15),M136)</f>
        <v>3549.3054200934698</v>
      </c>
      <c r="AN136" s="5">
        <f ca="1">_xlfn.NORM.INV(N136,Satokasvi!$H$8,Satokasvi!$I$8)*_xlfn.BINOM.INV(1,(1-Satokasvi!$H$15),N136)</f>
        <v>3518.1981699150851</v>
      </c>
      <c r="AO136" s="5">
        <f ca="1">_xlfn.NORM.INV(O136,Satokasvi!$H$8,Satokasvi!$I$8)*_xlfn.BINOM.INV(1,(1-Satokasvi!$H$15),O136)</f>
        <v>3740.1988620952684</v>
      </c>
      <c r="AP136" s="5">
        <f ca="1">_xlfn.NORM.INV(P136,Satokasvi!$H$8,Satokasvi!$I$8)*_xlfn.BINOM.INV(1,(1-Satokasvi!$H$15),P136)</f>
        <v>3153.1782021970594</v>
      </c>
      <c r="AQ136" s="5">
        <f ca="1">_xlfn.NORM.INV(Q136,Satokasvi!$H$8,Satokasvi!$I$8)*_xlfn.BINOM.INV(1,(1-Satokasvi!$H$15),Q136)</f>
        <v>3742.8707249291747</v>
      </c>
      <c r="AR136" s="5">
        <f ca="1">_xlfn.NORM.INV(R136,Satokasvi!$H$8,Satokasvi!$I$8)*_xlfn.BINOM.INV(1,(1-Satokasvi!$H$15),R136)</f>
        <v>3545.9952407756728</v>
      </c>
      <c r="AS136" s="5">
        <f ca="1">_xlfn.NORM.INV(S136,Satokasvi!$H$8,Satokasvi!$I$8)*_xlfn.BINOM.INV(1,(1-Satokasvi!$H$15),S136)</f>
        <v>3542.8441159233789</v>
      </c>
      <c r="AT136" s="5">
        <f ca="1">_xlfn.NORM.INV(T136,Satokasvi!$H$8,Satokasvi!$I$8)*_xlfn.BINOM.INV(1,(1-Satokasvi!$H$15),T136)</f>
        <v>3511.0278351746451</v>
      </c>
      <c r="AU136" s="5">
        <f ca="1">_xlfn.NORM.INV(U136,Satokasvi!$H$8,Satokasvi!$I$8)*_xlfn.BINOM.INV(1,(1-Satokasvi!$H$15),U136)</f>
        <v>3334.6806157277206</v>
      </c>
      <c r="AV136" s="5">
        <f ca="1">_xlfn.NORM.INV(V136,Satokasvi!$H$8,Satokasvi!$I$8)*_xlfn.BINOM.INV(1,(1-Satokasvi!$H$15),V136)</f>
        <v>3506.2427178800203</v>
      </c>
      <c r="AW136" s="5">
        <f ca="1">_xlfn.NORM.INV(W136,Satokasvi!$H$8,Satokasvi!$I$8)*_xlfn.BINOM.INV(1,(1-Satokasvi!$H$15),W136)</f>
        <v>3535.2248837458255</v>
      </c>
      <c r="AX136" s="5">
        <f ca="1">_xlfn.NORM.INV(X136,Satokasvi!$H$8,Satokasvi!$I$8)*_xlfn.BINOM.INV(1,(1-Satokasvi!$H$15),X136)</f>
        <v>3732.0978460948008</v>
      </c>
      <c r="AY136" s="5">
        <f ca="1">_xlfn.NORM.INV(Y136,Satokasvi!$H$8,Satokasvi!$I$8)*_xlfn.BINOM.INV(1,(1-Satokasvi!$H$15),Y136)</f>
        <v>3976.5109936830454</v>
      </c>
      <c r="AZ136" s="5">
        <f ca="1">_xlfn.NORM.INV(Z136,Satokasvi!$H$8,Satokasvi!$I$8)*_xlfn.BINOM.INV(1,(1-Satokasvi!$H$15),Z136)</f>
        <v>3473.5267057236888</v>
      </c>
      <c r="BB136" s="5">
        <f ca="1">IF(C$11="x",0,_xlfn.NORM.INV(B136,Satokasvi!$H$8,Satokasvi!$I$8)*IF(C$8="x",(1+Toimenpiteet!$C$7),1)*IF(C$9="x",(1+Toimenpiteet!$C$34),1)*(1+C$30)*_xlfn.BINOM.INV(1,(1-(Satokasvi!$H$15*(1+C$41))),B136))</f>
        <v>2388.8757607147613</v>
      </c>
      <c r="BC136" s="5">
        <f ca="1">IF(D$11="x",0,_xlfn.NORM.INV(C136,Satokasvi!$H$8,Satokasvi!$I$8)*IF(D$8="x",(1+Toimenpiteet!$C$7),1)*IF(D$9="x",(1+Toimenpiteet!$C$34),1)*(1+D$30)*_xlfn.BINOM.INV(1,(1-(Satokasvi!$H$15*(1+D$41))),C136))</f>
        <v>2636.8567561000918</v>
      </c>
      <c r="BD136" s="5">
        <f ca="1">IF(E$11="x",0,_xlfn.NORM.INV(D136,Satokasvi!$H$8,Satokasvi!$I$8)*IF(E$8="x",(1+Toimenpiteet!$C$7),1)*IF(E$9="x",(1+Toimenpiteet!$C$34),1)*(1+E$30)*_xlfn.BINOM.INV(1,(1-(Satokasvi!$H$15*(1+E$41))),D136))</f>
        <v>0</v>
      </c>
      <c r="BE136" s="5">
        <f ca="1">IF(F$11="x",0,_xlfn.NORM.INV(E136,Satokasvi!$H$8,Satokasvi!$I$8)*IF(F$8="x",(1+Toimenpiteet!$C$7),1)*IF(F$9="x",(1+Toimenpiteet!$C$34),1)*(1+F$30)*_xlfn.BINOM.INV(1,(1-(Satokasvi!$H$15*(1+F$41))),E136))</f>
        <v>2612.2168966269737</v>
      </c>
      <c r="BF136" s="5">
        <f ca="1">IF(G$11="x",0,_xlfn.NORM.INV(F136,Satokasvi!$H$8,Satokasvi!$I$8)*IF(G$8="x",(1+Toimenpiteet!$C$7),1)*IF(G$9="x",(1+Toimenpiteet!$C$34),1)*(1+G$30)*_xlfn.BINOM.INV(1,(1-(Satokasvi!$H$15*(1+G$41))),F136))</f>
        <v>2839.7717050042788</v>
      </c>
      <c r="BG136" s="5">
        <f ca="1">IF(H$11="x",0,_xlfn.NORM.INV(G136,Satokasvi!$H$8,Satokasvi!$I$8)*IF(H$8="x",(1+Toimenpiteet!$C$7),1)*IF(H$9="x",(1+Toimenpiteet!$C$34),1)*(1+H$30)*_xlfn.BINOM.INV(1,(1-(Satokasvi!$H$15*(1+H$41))),G136))</f>
        <v>2401.8692285050302</v>
      </c>
      <c r="BH136" s="5">
        <f ca="1">IF(I$11="x",0,_xlfn.NORM.INV(H136,Satokasvi!$H$8,Satokasvi!$I$8)*IF(I$8="x",(1+Toimenpiteet!$C$7),1)*IF(I$9="x",(1+Toimenpiteet!$C$34),1)*(1+I$30)*_xlfn.BINOM.INV(1,(1-(Satokasvi!$H$15*(1+I$41))),H136))</f>
        <v>2685.2053513895685</v>
      </c>
      <c r="BI136" s="5">
        <f ca="1">IF(J$11="x",0,_xlfn.NORM.INV(I136,Satokasvi!$H$8,Satokasvi!$I$8)*IF(J$8="x",(1+Toimenpiteet!$C$7),1)*IF(J$9="x",(1+Toimenpiteet!$C$34),1)*(1+J$30)*_xlfn.BINOM.INV(1,(1-(Satokasvi!$H$15*(1+J$41))),I136))</f>
        <v>0</v>
      </c>
      <c r="BJ136" s="5">
        <f ca="1">IF(K$11="x",0,_xlfn.NORM.INV(J136,Satokasvi!$H$8,Satokasvi!$I$8)*IF(K$8="x",(1+Toimenpiteet!$C$7),1)*IF(K$9="x",(1+Toimenpiteet!$C$34),1)*(1+K$30)*_xlfn.BINOM.INV(1,(1-(Satokasvi!$H$15*(1+K$41))),J136))</f>
        <v>2700.6614435118536</v>
      </c>
      <c r="BK136" s="5">
        <f ca="1">IF(L$11="x",0,_xlfn.NORM.INV(K136,Satokasvi!$H$8,Satokasvi!$I$8)*IF(L$8="x",(1+Toimenpiteet!$C$7),1)*IF(L$9="x",(1+Toimenpiteet!$C$34),1)*(1+L$30)*_xlfn.BINOM.INV(1,(1-(Satokasvi!$H$15*(1+L$41))),K136))</f>
        <v>0</v>
      </c>
      <c r="BL136" s="5">
        <f ca="1">IF(M$11="x",0,_xlfn.NORM.INV(L136,Satokasvi!$H$8,Satokasvi!$I$8)*IF(M$8="x",(1+Toimenpiteet!$C$7),1)*IF(M$9="x",(1+Toimenpiteet!$C$34),1)*(1+M$30)*_xlfn.BINOM.INV(1,(1-(Satokasvi!$H$15*(1+M$41))),L136))</f>
        <v>2722.2457650574211</v>
      </c>
      <c r="BM136" s="5">
        <f ca="1">IF(N$11="x",0,_xlfn.NORM.INV(M136,Satokasvi!$H$8,Satokasvi!$I$8)*IF(N$8="x",(1+Toimenpiteet!$C$7),1)*IF(N$9="x",(1+Toimenpiteet!$C$34),1)*(1+N$30)*_xlfn.BINOM.INV(1,(1-(Satokasvi!$H$15*(1+N$41))),M136))</f>
        <v>2644.9423990536538</v>
      </c>
      <c r="BN136" s="5">
        <f ca="1">IF(O$11="x",0,_xlfn.NORM.INV(N136,Satokasvi!$H$8,Satokasvi!$I$8)*IF(O$8="x",(1+Toimenpiteet!$C$7),1)*IF(O$9="x",(1+Toimenpiteet!$C$34),1)*(1+O$30)*_xlfn.BINOM.INV(1,(1-(Satokasvi!$H$15*(1+O$41))),N136))</f>
        <v>2621.7612762207214</v>
      </c>
      <c r="BO136" s="5">
        <f ca="1">IF(P$11="x",0,_xlfn.NORM.INV(O136,Satokasvi!$H$8,Satokasvi!$I$8)*IF(P$8="x",(1+Toimenpiteet!$C$7),1)*IF(P$9="x",(1+Toimenpiteet!$C$34),1)*(1+P$30)*_xlfn.BINOM.INV(1,(1-(Satokasvi!$H$15*(1+P$41))),O136))</f>
        <v>2787.1961920333938</v>
      </c>
      <c r="BP136" s="5">
        <f ca="1">IF(Q$11="x",0,_xlfn.NORM.INV(P136,Satokasvi!$H$8,Satokasvi!$I$8)*IF(Q$8="x",(1+Toimenpiteet!$C$7),1)*IF(Q$9="x",(1+Toimenpiteet!$C$34),1)*(1+Q$30)*_xlfn.BINOM.INV(1,(1-(Satokasvi!$H$15*(1+Q$41))),P136))</f>
        <v>2349.7483962772485</v>
      </c>
      <c r="BQ136" s="5">
        <f ca="1">IF(R$11="x",0,_xlfn.NORM.INV(Q136,Satokasvi!$H$8,Satokasvi!$I$8)*IF(R$8="x",(1+Toimenpiteet!$C$7),1)*IF(R$9="x",(1+Toimenpiteet!$C$34),1)*(1+R$30)*_xlfn.BINOM.INV(1,(1-(Satokasvi!$H$15*(1+R$41))),Q136))</f>
        <v>2789.1872642172211</v>
      </c>
      <c r="BR136" s="5">
        <f ca="1">IF(S$11="x",0,_xlfn.NORM.INV(R136,Satokasvi!$H$8,Satokasvi!$I$8)*IF(S$8="x",(1+Toimenpiteet!$C$7),1)*IF(S$9="x",(1+Toimenpiteet!$C$34),1)*(1+S$30)*_xlfn.BINOM.INV(1,(1-(Satokasvi!$H$15*(1+S$41))),R136))</f>
        <v>2642.4756534260318</v>
      </c>
      <c r="BS136" s="5">
        <f ca="1">IF(T$11="x",0,_xlfn.NORM.INV(S136,Satokasvi!$H$8,Satokasvi!$I$8)*IF(T$8="x",(1+Toimenpiteet!$C$7),1)*IF(T$9="x",(1+Toimenpiteet!$C$34),1)*(1+T$30)*_xlfn.BINOM.INV(1,(1-(Satokasvi!$H$15*(1+T$41))),S136))</f>
        <v>2640.127435186102</v>
      </c>
      <c r="BT136" s="5">
        <f ca="1">IF(U$11="x",0,_xlfn.NORM.INV(T136,Satokasvi!$H$8,Satokasvi!$I$8)*IF(U$8="x",(1+Toimenpiteet!$C$7),1)*IF(U$9="x",(1+Toimenpiteet!$C$34),1)*(1+U$30)*_xlfn.BINOM.INV(1,(1-(Satokasvi!$H$15*(1+U$41))),T136))</f>
        <v>2616.4179427721456</v>
      </c>
      <c r="BU136" s="5">
        <f ca="1">IF(V$11="x",0,_xlfn.NORM.INV(U136,Satokasvi!$H$8,Satokasvi!$I$8)*IF(V$8="x",(1+Toimenpiteet!$C$7),1)*IF(V$9="x",(1+Toimenpiteet!$C$34),1)*(1+V$30)*_xlfn.BINOM.INV(1,(1-(Satokasvi!$H$15*(1+V$41))),U136))</f>
        <v>2485.0039948402973</v>
      </c>
      <c r="BV136" s="5">
        <f ca="1">IF(W$11="x",0,_xlfn.NORM.INV(V136,Satokasvi!$H$8,Satokasvi!$I$8)*IF(W$8="x",(1+Toimenpiteet!$C$7),1)*IF(W$9="x",(1+Toimenpiteet!$C$34),1)*(1+W$30)*_xlfn.BINOM.INV(1,(1-(Satokasvi!$H$15*(1+W$41))),V136))</f>
        <v>2612.8520733641913</v>
      </c>
      <c r="BW136" s="5">
        <f ca="1">IF(X$11="x",0,_xlfn.NORM.INV(W136,Satokasvi!$H$8,Satokasvi!$I$8)*IF(X$8="x",(1+Toimenpiteet!$C$7),1)*IF(X$9="x",(1+Toimenpiteet!$C$34),1)*(1+X$30)*_xlfn.BINOM.INV(1,(1-(Satokasvi!$H$15*(1+X$41))),W136))</f>
        <v>2634.4495833673891</v>
      </c>
      <c r="BX136" s="5">
        <f ca="1">IF(Y$11="x",0,_xlfn.NORM.INV(X136,Satokasvi!$H$8,Satokasvi!$I$8)*IF(Y$8="x",(1+Toimenpiteet!$C$7),1)*IF(Y$9="x",(1+Toimenpiteet!$C$34),1)*(1+Y$30)*_xlfn.BINOM.INV(1,(1-(Satokasvi!$H$15*(1+Y$41))),X136))</f>
        <v>2781.1593149098453</v>
      </c>
      <c r="BY136" s="5">
        <f ca="1">IF(Z$11="x",0,_xlfn.NORM.INV(Y136,Satokasvi!$H$8,Satokasvi!$I$8)*IF(Z$8="x",(1+Toimenpiteet!$C$7),1)*IF(Z$9="x",(1+Toimenpiteet!$C$34),1)*(1+Z$30)*_xlfn.BINOM.INV(1,(1-(Satokasvi!$H$15*(1+Z$41))),Y136))</f>
        <v>2963.2959924926054</v>
      </c>
      <c r="BZ136" s="5">
        <f ca="1">IF(AA$11="x",0,_xlfn.NORM.INV(Z136,Satokasvi!$H$8,Satokasvi!$I$8)*IF(AA$8="x",(1+Toimenpiteet!$C$7),1)*IF(AA$9="x",(1+Toimenpiteet!$C$34),1)*(1+AA$30)*_xlfn.BINOM.INV(1,(1-(Satokasvi!$H$15*(1+AA$41))),Z136))</f>
        <v>2588.4721011052929</v>
      </c>
      <c r="CB136" s="27">
        <f ca="1">_xlfn.NORM.INV(RAND(),Satokasvi!$H$13,Satokasvi!$I$13)</f>
        <v>240.33157185464506</v>
      </c>
      <c r="CC136" s="27">
        <f ca="1">_xlfn.NORM.INV(RAND(),Satokasvi!$H$13,Satokasvi!$I$13)</f>
        <v>215.89784587585203</v>
      </c>
      <c r="CD136" s="27">
        <f ca="1">_xlfn.NORM.INV(RAND(),Satokasvi!$H$13,Satokasvi!$I$13)</f>
        <v>227.28572740788888</v>
      </c>
      <c r="CE136" s="27">
        <f ca="1">_xlfn.NORM.INV(RAND(),Satokasvi!$H$13,Satokasvi!$I$13)</f>
        <v>200.30648007835461</v>
      </c>
      <c r="CF136" s="27">
        <f ca="1">_xlfn.NORM.INV(RAND(),Satokasvi!$H$13,Satokasvi!$I$13)</f>
        <v>186.24999186937123</v>
      </c>
      <c r="CG136" s="27">
        <f ca="1">_xlfn.NORM.INV(RAND(),Satokasvi!$H$13,Satokasvi!$I$13)</f>
        <v>269.63984967140033</v>
      </c>
      <c r="CH136" s="27">
        <f ca="1">_xlfn.NORM.INV(RAND(),Satokasvi!$H$13,Satokasvi!$I$13)</f>
        <v>287.2601947418492</v>
      </c>
      <c r="CI136" s="27">
        <f ca="1">_xlfn.NORM.INV(RAND(),Satokasvi!$H$13,Satokasvi!$I$13)</f>
        <v>120.44527250366143</v>
      </c>
      <c r="CJ136" s="27">
        <f ca="1">_xlfn.NORM.INV(RAND(),Satokasvi!$H$13,Satokasvi!$I$13)</f>
        <v>193.16937775862212</v>
      </c>
      <c r="CK136" s="27">
        <f ca="1">_xlfn.NORM.INV(RAND(),Satokasvi!$H$13,Satokasvi!$I$13)</f>
        <v>249.51988549743905</v>
      </c>
      <c r="CL136" s="27">
        <f ca="1">_xlfn.NORM.INV(RAND(),Satokasvi!$H$13,Satokasvi!$I$13)</f>
        <v>196.79960855950137</v>
      </c>
      <c r="CM136" s="27">
        <f ca="1">_xlfn.NORM.INV(RAND(),Satokasvi!$H$13,Satokasvi!$I$13)</f>
        <v>234.74284939712899</v>
      </c>
      <c r="CN136" s="27">
        <f ca="1">_xlfn.NORM.INV(RAND(),Satokasvi!$H$13,Satokasvi!$I$13)</f>
        <v>176.26423991449599</v>
      </c>
      <c r="CO136" s="27">
        <f ca="1">_xlfn.NORM.INV(RAND(),Satokasvi!$H$13,Satokasvi!$I$13)</f>
        <v>167.64586130617502</v>
      </c>
      <c r="CP136" s="27">
        <f ca="1">_xlfn.NORM.INV(RAND(),Satokasvi!$H$13,Satokasvi!$I$13)</f>
        <v>205.6740735845427</v>
      </c>
      <c r="CQ136" s="27">
        <f ca="1">_xlfn.NORM.INV(RAND(),Satokasvi!$H$13,Satokasvi!$I$13)</f>
        <v>264.81530709765673</v>
      </c>
      <c r="CR136" s="27">
        <f ca="1">_xlfn.NORM.INV(RAND(),Satokasvi!$H$13,Satokasvi!$I$13)</f>
        <v>226.35676509504049</v>
      </c>
      <c r="CS136" s="27">
        <f ca="1">_xlfn.NORM.INV(RAND(),Satokasvi!$H$13,Satokasvi!$I$13)</f>
        <v>231.51189724738637</v>
      </c>
      <c r="CT136" s="27">
        <f ca="1">_xlfn.NORM.INV(RAND(),Satokasvi!$H$13,Satokasvi!$I$13)</f>
        <v>262.83140442213107</v>
      </c>
      <c r="CU136" s="27">
        <f ca="1">_xlfn.NORM.INV(RAND(),Satokasvi!$H$13,Satokasvi!$I$13)</f>
        <v>183.16883157620074</v>
      </c>
      <c r="CV136" s="27">
        <f ca="1">_xlfn.NORM.INV(RAND(),Satokasvi!$H$13,Satokasvi!$I$13)</f>
        <v>226.41965465745037</v>
      </c>
      <c r="CW136" s="27">
        <f ca="1">_xlfn.NORM.INV(RAND(),Satokasvi!$H$13,Satokasvi!$I$13)</f>
        <v>128.17877670694531</v>
      </c>
      <c r="CX136" s="27">
        <f ca="1">_xlfn.NORM.INV(RAND(),Satokasvi!$H$13,Satokasvi!$I$13)</f>
        <v>142.82721535930438</v>
      </c>
      <c r="CY136" s="27">
        <f ca="1">_xlfn.NORM.INV(RAND(),Satokasvi!$H$13,Satokasvi!$I$13)</f>
        <v>181.74404823102881</v>
      </c>
      <c r="CZ136" s="27">
        <f ca="1">_xlfn.NORM.INV(RAND(),Satokasvi!$H$13,Satokasvi!$I$13)</f>
        <v>267.1220902823884</v>
      </c>
      <c r="DB136" s="29">
        <f ca="1">(AB136*(CB136/1000)+(Satokasvi!$E$28-Satokasvi!$E$7))/(1+$C$13)^DB$61</f>
        <v>418.30009049121037</v>
      </c>
      <c r="DC136" s="29">
        <f ca="1">(AC136*(CC136/1000)+(Satokasvi!$E$28-Satokasvi!$E$7))/(1+$C$13)^DC$61</f>
        <v>394.72728922419918</v>
      </c>
      <c r="DD136" s="29">
        <f ca="1">(AD136*(CD136/1000)+(Satokasvi!$E$28-Satokasvi!$E$7))/(1+$C$13)^DD$61</f>
        <v>-330.3661390264906</v>
      </c>
      <c r="DE136" s="29">
        <f ca="1">(AE136*(CE136/1000)+(Satokasvi!$E$28-Satokasvi!$E$7))/(1+$C$13)^DE$61</f>
        <v>307.35752110446697</v>
      </c>
      <c r="DF136" s="29">
        <f ca="1">(AF136*(CF136/1000)+(Satokasvi!$E$28-Satokasvi!$E$7))/(1+$C$13)^DF$61</f>
        <v>300.83684733814181</v>
      </c>
      <c r="DG136" s="29">
        <f ca="1">(AG136*(CG136/1000)+(Satokasvi!$E$28-Satokasvi!$E$7))/(1+$C$13)^DG$61</f>
        <v>425.51039661078477</v>
      </c>
      <c r="DH136" s="29">
        <f ca="1">(AH136*(CH136/1000)+(Satokasvi!$E$28-Satokasvi!$E$7))/(1+$C$13)^DH$61</f>
        <v>548.10072393465623</v>
      </c>
      <c r="DI136" s="29">
        <f ca="1">(AI136*(CI136/1000)+(Satokasvi!$E$28-Satokasvi!$E$7))/(1+$C$13)^DI$61</f>
        <v>-284.97673358733084</v>
      </c>
      <c r="DJ136" s="29">
        <f ca="1">(AJ136*(CJ136/1000)+(Satokasvi!$E$28-Satokasvi!$E$7))/(1+$C$13)^DJ$61</f>
        <v>259.8616466269379</v>
      </c>
      <c r="DK136" s="29">
        <f ca="1">(AK136*(CK136/1000)+(Satokasvi!$E$28-Satokasvi!$E$7))/(1+$C$13)^DK$61</f>
        <v>-268.6179032777178</v>
      </c>
      <c r="DL136" s="29">
        <f ca="1">(AL136*(CL136/1000)+(Satokasvi!$E$28-Satokasvi!$E$7))/(1+$C$13)^DL$61</f>
        <v>258.56681007238569</v>
      </c>
      <c r="DM136" s="29">
        <f ca="1">(AM136*(CM136/1000)+(Satokasvi!$E$28-Satokasvi!$E$7))/(1+$C$13)^DM$61</f>
        <v>331.17339102903628</v>
      </c>
      <c r="DN136" s="29">
        <f ca="1">(AN136*(CN136/1000)+(Satokasvi!$E$28-Satokasvi!$E$7))/(1+$C$13)^DN$61</f>
        <v>176.45664101207592</v>
      </c>
      <c r="DO136" s="29">
        <f ca="1">(AO136*(CO136/1000)+(Satokasvi!$E$28-Satokasvi!$E$7))/(1+$C$13)^DO$61</f>
        <v>175.87641600422711</v>
      </c>
      <c r="DP136" s="29">
        <f ca="1">(AP136*(CP136/1000)+(Satokasvi!$E$28-Satokasvi!$E$7))/(1+$C$13)^DP$61</f>
        <v>184.55264373319946</v>
      </c>
      <c r="DQ136" s="29">
        <f ca="1">(AQ136*(CQ136/1000)+(Satokasvi!$E$28-Satokasvi!$E$7))/(1+$C$13)^DQ$61</f>
        <v>392.70077385796208</v>
      </c>
      <c r="DR136" s="29">
        <f ca="1">(AR136*(CR136/1000)+(Satokasvi!$E$28-Satokasvi!$E$7))/(1+$C$13)^DR$61</f>
        <v>267.2115705773511</v>
      </c>
      <c r="DS136" s="29">
        <f ca="1">(AS136*(CS136/1000)+(Satokasvi!$E$28-Satokasvi!$E$7))/(1+$C$13)^DS$61</f>
        <v>269.73780842502674</v>
      </c>
      <c r="DT136" s="29">
        <f ca="1">(AT136*(CT136/1000)+(Satokasvi!$E$28-Satokasvi!$E$7))/(1+$C$13)^DT$61</f>
        <v>320.39146708291651</v>
      </c>
      <c r="DU136" s="29">
        <f ca="1">(AU136*(CU136/1000)+(Satokasvi!$E$28-Satokasvi!$E$7))/(1+$C$13)^DU$61</f>
        <v>138.31349214123952</v>
      </c>
      <c r="DV136" s="29">
        <f ca="1">(AV136*(CV136/1000)+(Satokasvi!$E$28-Satokasvi!$E$7))/(1+$C$13)^DV$61</f>
        <v>232.6955482807233</v>
      </c>
      <c r="DW136" s="29">
        <f ca="1">(AW136*(CW136/1000)+(Satokasvi!$E$28-Satokasvi!$E$7))/(1+$C$13)^DW$61</f>
        <v>48.087593058077793</v>
      </c>
      <c r="DX136" s="29">
        <f ca="1">(AX136*(CX136/1000)+(Satokasvi!$E$28-Satokasvi!$E$7))/(1+$C$13)^DX$61</f>
        <v>87.173854217298882</v>
      </c>
      <c r="DY136" s="29">
        <f ca="1">(AY136*(CY136/1000)+(Satokasvi!$E$28-Satokasvi!$E$7))/(1+$C$13)^DY$61</f>
        <v>177.93597722347278</v>
      </c>
      <c r="DZ136" s="29">
        <f ca="1">(AZ136*(CZ136/1000)+(Satokasvi!$E$28-Satokasvi!$E$7))/(1+$C$13)^DZ$61</f>
        <v>270.73344611012607</v>
      </c>
      <c r="EB136" s="29">
        <f ca="1">IF(C$11="x",Toimenpiteet!$E$115,BB136*(CB136/1000)+(Satokasvi!$E$28-Satokasvi!$E$7)+IF(C$8="x",Toimenpiteet!$E$29,0)+IF(C$9="x",Toimenpiteet!$E$60,0)+IF(C$10="x",Toimenpiteet!$E$88,0))/(1+$C$13)^EB$61</f>
        <v>336.13812285246559</v>
      </c>
      <c r="EC136" s="29">
        <f ca="1">IF(D$11="x",Toimenpiteet!$E$115,BC136*(CC136/1000)+(Satokasvi!$E$28-Satokasvi!$E$7)+IF(D$8="x",Toimenpiteet!$E$29,0)+IF(D$9="x",Toimenpiteet!$E$60,0)+IF(D$10="x",Toimenpiteet!$E$88,0))/(1+$C$13)^EC$61</f>
        <v>321.79441372909497</v>
      </c>
      <c r="ED136" s="29">
        <f ca="1">IF(E$11="x",Toimenpiteet!$E$115,BD136*(CD136/1000)+(Satokasvi!$E$28-Satokasvi!$E$7)+IF(E$8="x",Toimenpiteet!$E$29,0)+IF(E$9="x",Toimenpiteet!$E$60,0)+IF(E$10="x",Toimenpiteet!$E$88,0))/(1+$C$13)^ED$61</f>
        <v>-208.56078416658505</v>
      </c>
      <c r="EE136" s="29">
        <f ca="1">IF(F$11="x",Toimenpiteet!$E$115,BE136*(CE136/1000)+(Satokasvi!$E$28-Satokasvi!$E$7)+IF(F$8="x",Toimenpiteet!$E$29,0)+IF(F$9="x",Toimenpiteet!$E$60,0)+IF(F$10="x",Toimenpiteet!$E$88,0))/(1+$C$13)^EE$61</f>
        <v>262.40929359278164</v>
      </c>
      <c r="EF136" s="29">
        <f ca="1">IF(G$11="x",Toimenpiteet!$E$115,BF136*(CF136/1000)+(Satokasvi!$E$28-Satokasvi!$E$7)+IF(G$8="x",Toimenpiteet!$E$29,0)+IF(G$9="x",Toimenpiteet!$E$60,0)+IF(G$10="x",Toimenpiteet!$E$88,0))/(1+$C$13)^EF$61</f>
        <v>259.6516765456638</v>
      </c>
      <c r="EG136" s="29">
        <f ca="1">IF(H$11="x",Toimenpiteet!$E$115,BG136*(CG136/1000)+(Satokasvi!$E$28-Satokasvi!$E$7)+IF(H$8="x",Toimenpiteet!$E$29,0)+IF(H$9="x",Toimenpiteet!$E$60,0)+IF(H$10="x",Toimenpiteet!$E$88,0))/(1+$C$13)^EG$61</f>
        <v>351.52535523327009</v>
      </c>
      <c r="EH136" s="29">
        <f ca="1">IF(I$11="x",Toimenpiteet!$E$115,BH136*(CH136/1000)+(Satokasvi!$E$28-Satokasvi!$E$7)+IF(I$8="x",Toimenpiteet!$E$29,0)+IF(I$9="x",Toimenpiteet!$E$60,0)+IF(I$10="x",Toimenpiteet!$E$88,0))/(1+$C$13)^EH$61</f>
        <v>441.87670576631285</v>
      </c>
      <c r="EI136" s="29">
        <f ca="1">IF(J$11="x",Toimenpiteet!$E$115,BI136*(CI136/1000)+(Satokasvi!$E$28-Satokasvi!$E$7)+IF(J$8="x",Toimenpiteet!$E$29,0)+IF(J$9="x",Toimenpiteet!$E$60,0)+IF(J$10="x",Toimenpiteet!$E$88,0))/(1+$C$13)^EI$61</f>
        <v>-179.90636450014594</v>
      </c>
      <c r="EJ136" s="29">
        <f ca="1">IF(K$11="x",Toimenpiteet!$E$115,BJ136*(CJ136/1000)+(Satokasvi!$E$28-Satokasvi!$E$7)+IF(K$8="x",Toimenpiteet!$E$29,0)+IF(K$9="x",Toimenpiteet!$E$60,0)+IF(K$10="x",Toimenpiteet!$E$88,0))/(1+$C$13)^EJ$61</f>
        <v>225.16180913351343</v>
      </c>
      <c r="EK136" s="29">
        <f ca="1">IF(L$11="x",Toimenpiteet!$E$115,BK136*(CK136/1000)+(Satokasvi!$E$28-Satokasvi!$E$7)+IF(L$8="x",Toimenpiteet!$E$29,0)+IF(L$9="x",Toimenpiteet!$E$60,0)+IF(L$10="x",Toimenpiteet!$E$88,0))/(1+$C$13)^EK$61</f>
        <v>-169.57900320496364</v>
      </c>
      <c r="EL136" s="29">
        <f ca="1">IF(M$11="x",Toimenpiteet!$E$115,BL136*(CL136/1000)+(Satokasvi!$E$28-Satokasvi!$E$7)+IF(M$8="x",Toimenpiteet!$E$29,0)+IF(M$9="x",Toimenpiteet!$E$60,0)+IF(M$10="x",Toimenpiteet!$E$88,0))/(1+$C$13)^EL$61</f>
        <v>222.38792698010843</v>
      </c>
      <c r="EM136" s="29">
        <f ca="1">IF(N$11="x",Toimenpiteet!$E$115,BM136*(CM136/1000)+(Satokasvi!$E$28-Satokasvi!$E$7)+IF(N$8="x",Toimenpiteet!$E$29,0)+IF(N$9="x",Toimenpiteet!$E$60,0)+IF(N$10="x",Toimenpiteet!$E$88,0))/(1+$C$13)^EM$61</f>
        <v>275.62918780470835</v>
      </c>
      <c r="EN136" s="29">
        <f ca="1">IF(O$11="x",Toimenpiteet!$E$115,BN136*(CN136/1000)+(Satokasvi!$E$28-Satokasvi!$E$7)+IF(O$8="x",Toimenpiteet!$E$29,0)+IF(O$9="x",Toimenpiteet!$E$60,0)+IF(O$10="x",Toimenpiteet!$E$88,0))/(1+$C$13)^EN$61</f>
        <v>159.49430131896642</v>
      </c>
      <c r="EO136" s="29">
        <f ca="1">IF(P$11="x",Toimenpiteet!$E$115,BO136*(CO136/1000)+(Satokasvi!$E$28-Satokasvi!$E$7)+IF(P$8="x",Toimenpiteet!$E$29,0)+IF(P$9="x",Toimenpiteet!$E$60,0)+IF(P$10="x",Toimenpiteet!$E$88,0))/(1+$C$13)^EO$61</f>
        <v>158.24641825175536</v>
      </c>
      <c r="EP136" s="29">
        <f ca="1">IF(Q$11="x",Toimenpiteet!$E$115,BP136*(CP136/1000)+(Satokasvi!$E$28-Satokasvi!$E$7)+IF(Q$8="x",Toimenpiteet!$E$29,0)+IF(Q$9="x",Toimenpiteet!$E$60,0)+IF(Q$10="x",Toimenpiteet!$E$88,0))/(1+$C$13)^EP$61</f>
        <v>163.92019617348058</v>
      </c>
      <c r="EQ136" s="29">
        <f ca="1">IF(R$11="x",Toimenpiteet!$E$115,BQ136*(CQ136/1000)+(Satokasvi!$E$28-Satokasvi!$E$7)+IF(R$8="x",Toimenpiteet!$E$29,0)+IF(R$9="x",Toimenpiteet!$E$60,0)+IF(R$10="x",Toimenpiteet!$E$88,0))/(1+$C$13)^EQ$61</f>
        <v>318.26349635225472</v>
      </c>
      <c r="ER136" s="29">
        <f ca="1">IF(S$11="x",Toimenpiteet!$E$115,BR136*(CR136/1000)+(Satokasvi!$E$28-Satokasvi!$E$7)+IF(S$8="x",Toimenpiteet!$E$29,0)+IF(S$9="x",Toimenpiteet!$E$60,0)+IF(S$10="x",Toimenpiteet!$E$88,0))/(1+$C$13)^ER$61</f>
        <v>224.0026446013307</v>
      </c>
      <c r="ES136" s="29">
        <f ca="1">IF(T$11="x",Toimenpiteet!$E$115,BS136*(CS136/1000)+(Satokasvi!$E$28-Satokasvi!$E$7)+IF(T$8="x",Toimenpiteet!$E$29,0)+IF(T$9="x",Toimenpiteet!$E$60,0)+IF(T$10="x",Toimenpiteet!$E$88,0))/(1+$C$13)^ES$61</f>
        <v>225.16063639861014</v>
      </c>
      <c r="ET136" s="29">
        <f ca="1">IF(U$11="x",Toimenpiteet!$E$115,BT136*(CT136/1000)+(Satokasvi!$E$28-Satokasvi!$E$7)+IF(U$8="x",Toimenpiteet!$E$29,0)+IF(U$9="x",Toimenpiteet!$E$60,0)+IF(U$10="x",Toimenpiteet!$E$88,0))/(1+$C$13)^ET$61</f>
        <v>262.20428589182069</v>
      </c>
      <c r="EU136" s="29">
        <f ca="1">IF(V$11="x",Toimenpiteet!$E$115,BU136*(CU136/1000)+(Satokasvi!$E$28-Satokasvi!$E$7)+IF(V$8="x",Toimenpiteet!$E$29,0)+IF(V$9="x",Toimenpiteet!$E$60,0)+IF(V$10="x",Toimenpiteet!$E$88,0))/(1+$C$13)^EU$61</f>
        <v>125.83681106368203</v>
      </c>
      <c r="EV136" s="29">
        <f ca="1">IF(W$11="x",Toimenpiteet!$E$115,BV136*(CV136/1000)+(Satokasvi!$E$28-Satokasvi!$E$7)+IF(W$8="x",Toimenpiteet!$E$29,0)+IF(W$9="x",Toimenpiteet!$E$60,0)+IF(W$10="x",Toimenpiteet!$E$88,0))/(1+$C$13)^EV$61</f>
        <v>195.50724366620318</v>
      </c>
      <c r="EW136" s="29">
        <f ca="1">IF(X$11="x",Toimenpiteet!$E$115,BW136*(CW136/1000)+(Satokasvi!$E$28-Satokasvi!$E$7)+IF(X$8="x",Toimenpiteet!$E$29,0)+IF(X$9="x",Toimenpiteet!$E$60,0)+IF(X$10="x",Toimenpiteet!$E$88,0))/(1+$C$13)^EW$61</f>
        <v>57.29363268416899</v>
      </c>
      <c r="EX136" s="29">
        <f ca="1">IF(Y$11="x",Toimenpiteet!$E$115,BX136*(CX136/1000)+(Satokasvi!$E$28-Satokasvi!$E$7)+IF(Y$8="x",Toimenpiteet!$E$29,0)+IF(Y$9="x",Toimenpiteet!$E$60,0)+IF(Y$10="x",Toimenpiteet!$E$88,0))/(1+$C$13)^EX$61</f>
        <v>85.79570212126454</v>
      </c>
      <c r="EY136" s="29">
        <f ca="1">IF(Z$11="x",Toimenpiteet!$E$115,BY136*(CY136/1000)+(Satokasvi!$E$28-Satokasvi!$E$7)+IF(Z$8="x",Toimenpiteet!$E$29,0)+IF(Z$9="x",Toimenpiteet!$E$60,0)+IF(Z$10="x",Toimenpiteet!$E$88,0))/(1+$C$13)^EY$61</f>
        <v>152.82482805075077</v>
      </c>
      <c r="EZ136" s="29">
        <f ca="1">IF(AA$11="x",Toimenpiteet!$E$115,BZ136*(CZ136/1000)+(Satokasvi!$E$28-Satokasvi!$E$7)+IF(AA$8="x",Toimenpiteet!$E$29,0)+IF(AA$9="x",Toimenpiteet!$E$60,0)+IF(AA$10="x",Toimenpiteet!$E$88,0))/(1+$C$13)^EZ$61</f>
        <v>221.38836775371149</v>
      </c>
      <c r="FA136" s="29"/>
      <c r="FB136" s="29">
        <f t="shared" ca="1" si="117"/>
        <v>418.30009049121037</v>
      </c>
      <c r="FC136" s="29">
        <f t="shared" ca="1" si="118"/>
        <v>813.02737971540955</v>
      </c>
      <c r="FD136" s="29">
        <f t="shared" ca="1" si="119"/>
        <v>482.66124068891895</v>
      </c>
      <c r="FE136" s="29">
        <f t="shared" ca="1" si="120"/>
        <v>790.01876179338592</v>
      </c>
      <c r="FF136" s="29">
        <f t="shared" ca="1" si="121"/>
        <v>1090.8556091315277</v>
      </c>
      <c r="FG136" s="29">
        <f t="shared" ca="1" si="122"/>
        <v>1516.3660057423124</v>
      </c>
      <c r="FH136" s="29">
        <f t="shared" ca="1" si="123"/>
        <v>2064.4667296769685</v>
      </c>
      <c r="FI136" s="29">
        <f t="shared" ca="1" si="124"/>
        <v>1779.4899960896378</v>
      </c>
      <c r="FJ136" s="29">
        <f t="shared" ca="1" si="125"/>
        <v>2039.3516427165757</v>
      </c>
      <c r="FK136" s="29">
        <f t="shared" ca="1" si="126"/>
        <v>1770.7337394388578</v>
      </c>
      <c r="FL136" s="29">
        <f t="shared" ca="1" si="127"/>
        <v>2029.3005495112434</v>
      </c>
      <c r="FM136" s="29">
        <f t="shared" ca="1" si="128"/>
        <v>2360.4739405402797</v>
      </c>
      <c r="FN136" s="29">
        <f t="shared" ca="1" si="129"/>
        <v>2536.9305815523558</v>
      </c>
      <c r="FO136" s="29">
        <f t="shared" ca="1" si="130"/>
        <v>2712.8069975565827</v>
      </c>
      <c r="FP136" s="29">
        <f t="shared" ca="1" si="131"/>
        <v>2897.3596412897823</v>
      </c>
      <c r="FQ136" s="29">
        <f t="shared" ca="1" si="132"/>
        <v>3290.0604151477446</v>
      </c>
      <c r="FR136" s="29">
        <f t="shared" ca="1" si="133"/>
        <v>3557.2719857250959</v>
      </c>
      <c r="FS136" s="29">
        <f t="shared" ca="1" si="134"/>
        <v>3827.0097941501226</v>
      </c>
      <c r="FT136" s="29">
        <f t="shared" ca="1" si="135"/>
        <v>4147.4012612330389</v>
      </c>
      <c r="FU136" s="29">
        <f t="shared" ca="1" si="136"/>
        <v>4285.7147533742782</v>
      </c>
      <c r="FV136" s="29">
        <f t="shared" ca="1" si="137"/>
        <v>4518.4103016550016</v>
      </c>
      <c r="FW136" s="29">
        <f t="shared" ca="1" si="138"/>
        <v>4566.4978947130794</v>
      </c>
      <c r="FX136" s="29">
        <f t="shared" ca="1" si="139"/>
        <v>4653.6717489303783</v>
      </c>
      <c r="FY136" s="29">
        <f t="shared" ca="1" si="140"/>
        <v>4831.6077261538512</v>
      </c>
      <c r="FZ136" s="29">
        <f t="shared" ca="1" si="141"/>
        <v>5102.3411722639776</v>
      </c>
      <c r="GA136" s="29"/>
      <c r="GB136" s="29">
        <f t="shared" ca="1" si="142"/>
        <v>336.13812285246559</v>
      </c>
      <c r="GC136" s="29">
        <f t="shared" ca="1" si="143"/>
        <v>657.9325365815605</v>
      </c>
      <c r="GD136" s="29">
        <f t="shared" ca="1" si="93"/>
        <v>449.37175241497545</v>
      </c>
      <c r="GE136" s="29">
        <f t="shared" ca="1" si="94"/>
        <v>711.78104600775714</v>
      </c>
      <c r="GF136" s="29">
        <f t="shared" ca="1" si="95"/>
        <v>971.43272255342094</v>
      </c>
      <c r="GG136" s="29">
        <f t="shared" ca="1" si="96"/>
        <v>1322.9580777866911</v>
      </c>
      <c r="GH136" s="29">
        <f t="shared" ca="1" si="97"/>
        <v>1764.8347835530039</v>
      </c>
      <c r="GI136" s="29">
        <f t="shared" ca="1" si="98"/>
        <v>1584.9284190528581</v>
      </c>
      <c r="GJ136" s="29">
        <f t="shared" ca="1" si="99"/>
        <v>1810.0902281863714</v>
      </c>
      <c r="GK136" s="29">
        <f t="shared" ca="1" si="100"/>
        <v>1640.5112249814078</v>
      </c>
      <c r="GL136" s="29">
        <f t="shared" ca="1" si="101"/>
        <v>1862.8991519615163</v>
      </c>
      <c r="GM136" s="29">
        <f t="shared" ca="1" si="102"/>
        <v>2138.5283397662247</v>
      </c>
      <c r="GN136" s="29">
        <f t="shared" ca="1" si="103"/>
        <v>2298.022641085191</v>
      </c>
      <c r="GO136" s="29">
        <f t="shared" ca="1" si="104"/>
        <v>2456.2690593369462</v>
      </c>
      <c r="GP136" s="29">
        <f t="shared" ca="1" si="105"/>
        <v>2620.1892555104268</v>
      </c>
      <c r="GQ136" s="29">
        <f t="shared" ca="1" si="106"/>
        <v>2938.4527518626815</v>
      </c>
      <c r="GR136" s="29">
        <f t="shared" ca="1" si="107"/>
        <v>3162.4553964640122</v>
      </c>
      <c r="GS136" s="29">
        <f t="shared" ca="1" si="108"/>
        <v>3387.6160328626224</v>
      </c>
      <c r="GT136" s="29">
        <f t="shared" ca="1" si="109"/>
        <v>3649.8203187544432</v>
      </c>
      <c r="GU136" s="29">
        <f t="shared" ca="1" si="110"/>
        <v>3775.6571298181252</v>
      </c>
      <c r="GV136" s="29">
        <f t="shared" ca="1" si="111"/>
        <v>3971.1643734843283</v>
      </c>
      <c r="GW136" s="29">
        <f t="shared" ca="1" si="112"/>
        <v>4028.4580061684974</v>
      </c>
      <c r="GX136" s="29">
        <f t="shared" ca="1" si="113"/>
        <v>4114.2537082897616</v>
      </c>
      <c r="GY136" s="29">
        <f t="shared" ca="1" si="114"/>
        <v>4267.0785363405121</v>
      </c>
      <c r="GZ136" s="29">
        <f t="shared" ca="1" si="115"/>
        <v>4488.4669040942235</v>
      </c>
      <c r="HA136" s="29"/>
      <c r="HB136" s="29">
        <f t="shared" ca="1" si="145"/>
        <v>1770.7337394388578</v>
      </c>
      <c r="HC136" s="29">
        <f t="shared" ca="1" si="144"/>
        <v>1640.5112249814078</v>
      </c>
      <c r="HD136" s="5"/>
      <c r="HE136" s="29">
        <f t="shared" si="146"/>
        <v>5.5555555555555525E-2</v>
      </c>
      <c r="HF136" s="29">
        <f>$HF$73</f>
        <v>3.333333333333334E-2</v>
      </c>
      <c r="HG136" s="14">
        <f>IF(C$11="x",0,Satokasvi!$H$6*(1+$HE136)*(1+_xlfn.XLOOKUP($HF136,$HF$67:$HF$76,HG$67:HG$76)))</f>
        <v>3706.7592592592596</v>
      </c>
      <c r="HH136" s="27">
        <f>IF(D$11="x",0,Satokasvi!$H$6*(1+$HE136)*(1+_xlfn.XLOOKUP($HF136,$HF$67:$HF$76,HH$67:HH$76)))</f>
        <v>3719.0740740740739</v>
      </c>
      <c r="HI136" s="27">
        <f>IF(E$11="x",0,Satokasvi!$H$6*(1+$HE136)*(1+_xlfn.XLOOKUP($HF136,$HF$67:$HF$76,HI$67:HI$76)))</f>
        <v>3731.3888888888887</v>
      </c>
      <c r="HJ136" s="27">
        <f>IF(F$11="x",0,Satokasvi!$H$6*(1+$HE136)*(1+_xlfn.XLOOKUP($HF136,$HF$67:$HF$76,HJ$67:HJ$76)))</f>
        <v>3743.7037037037039</v>
      </c>
      <c r="HK136" s="27">
        <f>IF(G$11="x",0,Satokasvi!$H$6*(1+$HE136)*(1+_xlfn.XLOOKUP($HF136,$HF$67:$HF$76,HK$67:HK$76)))</f>
        <v>3756.0185185185182</v>
      </c>
      <c r="HL136" s="27">
        <f>IF(H$11="x",0,Satokasvi!$H$6*(1+$HE136)*(1+_xlfn.XLOOKUP($HF136,$HF$67:$HF$76,HL$67:HL$76)))</f>
        <v>3768.3333333333335</v>
      </c>
      <c r="HM136" s="27">
        <f>IF(I$11="x",0,Satokasvi!$H$6*(1+$HE136)*(1+_xlfn.XLOOKUP($HF136,$HF$67:$HF$76,HM$67:HM$76)))</f>
        <v>3780.6481481481483</v>
      </c>
      <c r="HN136" s="27">
        <f>IF(J$11="x",0,Satokasvi!$H$6*(1+$HE136)*(1+_xlfn.XLOOKUP($HF136,$HF$67:$HF$76,HN$67:HN$76)))</f>
        <v>3792.9629629629626</v>
      </c>
      <c r="HO136" s="27">
        <f>IF(K$11="x",0,Satokasvi!$H$6*(1+$HE136)*(1+_xlfn.XLOOKUP($HF136,$HF$67:$HF$76,HO$67:HO$76)))</f>
        <v>3805.2777777777778</v>
      </c>
      <c r="HP136" s="27">
        <f>IF(L$11="x",0,Satokasvi!$H$6*(1+$HE136)*(1+_xlfn.XLOOKUP($HF136,$HF$67:$HF$76,HP$67:HP$76)))</f>
        <v>3817.5925925925931</v>
      </c>
      <c r="HQ136" s="27">
        <f>IF(M$11="x",0,Satokasvi!$H$6*(1+$HE136)*(1+_xlfn.XLOOKUP($HF136,$HF$67:$HF$76,HQ$67:HQ$76)))</f>
        <v>3817.5925925925931</v>
      </c>
      <c r="HR136" s="27">
        <f>IF(N$11="x",0,Satokasvi!$H$6*(1+$HE136)*(1+_xlfn.XLOOKUP($HF136,$HF$67:$HF$76,HR$67:HR$76)))</f>
        <v>3817.5925925925931</v>
      </c>
      <c r="HS136" s="27">
        <f>IF(O$11="x",0,Satokasvi!$H$6*(1+$HE136)*(1+_xlfn.XLOOKUP($HF136,$HF$67:$HF$76,HS$67:HS$76)))</f>
        <v>3817.5925925925931</v>
      </c>
      <c r="HT136" s="27">
        <f>IF(P$11="x",0,Satokasvi!$H$6*(1+$HE136)*(1+_xlfn.XLOOKUP($HF136,$HF$67:$HF$76,HT$67:HT$76)))</f>
        <v>3817.5925925925931</v>
      </c>
      <c r="HU136" s="27">
        <f>IF(Q$11="x",0,Satokasvi!$H$6*(1+$HE136)*(1+_xlfn.XLOOKUP($HF136,$HF$67:$HF$76,HU$67:HU$76)))</f>
        <v>3817.5925925925931</v>
      </c>
      <c r="HV136" s="27">
        <f>IF(R$11="x",0,Satokasvi!$H$6*(1+$HE136)*(1+_xlfn.XLOOKUP($HF136,$HF$67:$HF$76,HV$67:HV$76)))</f>
        <v>3817.5925925925931</v>
      </c>
      <c r="HW136" s="27">
        <f>IF(S$11="x",0,Satokasvi!$H$6*(1+$HE136)*(1+_xlfn.XLOOKUP($HF136,$HF$67:$HF$76,HW$67:HW$76)))</f>
        <v>3817.5925925925931</v>
      </c>
      <c r="HX136" s="27">
        <f>IF(T$11="x",0,Satokasvi!$H$6*(1+$HE136)*(1+_xlfn.XLOOKUP($HF136,$HF$67:$HF$76,HX$67:HX$76)))</f>
        <v>3817.5925925925931</v>
      </c>
      <c r="HY136" s="27">
        <f>IF(U$11="x",0,Satokasvi!$H$6*(1+$HE136)*(1+_xlfn.XLOOKUP($HF136,$HF$67:$HF$76,HY$67:HY$76)))</f>
        <v>3817.5925925925931</v>
      </c>
      <c r="HZ136" s="27">
        <f>IF(V$11="x",0,Satokasvi!$H$6*(1+$HE136)*(1+_xlfn.XLOOKUP($HF136,$HF$67:$HF$76,HZ$67:HZ$76)))</f>
        <v>3817.5925925925931</v>
      </c>
      <c r="IA136" s="27">
        <f>IF(W$11="x",0,Satokasvi!$H$6*(1+$HE136)*(1+_xlfn.XLOOKUP($HF136,$HF$67:$HF$76,IA$67:IA$76)))</f>
        <v>3817.5925925925931</v>
      </c>
      <c r="IB136" s="27">
        <f>IF(X$11="x",0,Satokasvi!$H$6*(1+$HE136)*(1+_xlfn.XLOOKUP($HF136,$HF$67:$HF$76,IB$67:IB$76)))</f>
        <v>3817.5925925925931</v>
      </c>
      <c r="IC136" s="27">
        <f>IF(Y$11="x",0,Satokasvi!$H$6*(1+$HE136)*(1+_xlfn.XLOOKUP($HF136,$HF$67:$HF$76,IC$67:IC$76)))</f>
        <v>3817.5925925925931</v>
      </c>
      <c r="ID136" s="27">
        <f>IF(Z$11="x",0,Satokasvi!$H$6*(1+$HE136)*(1+_xlfn.XLOOKUP($HF136,$HF$67:$HF$76,ID$67:ID$76)))</f>
        <v>3817.5925925925931</v>
      </c>
      <c r="IE136" s="27">
        <f>IF(AA$11="x",0,Satokasvi!$H$6*(1+$HE136)*(1+_xlfn.XLOOKUP($HF136,$HF$67:$HF$76,IE$67:IE$76)))</f>
        <v>3817.5925925925931</v>
      </c>
    </row>
    <row r="137" spans="2:239">
      <c r="B137" s="11">
        <f t="shared" ca="1" si="116"/>
        <v>0.88788522009202409</v>
      </c>
      <c r="C137" s="11">
        <f t="shared" ca="1" si="116"/>
        <v>3.214737711636162E-3</v>
      </c>
      <c r="D137" s="11">
        <f t="shared" ca="1" si="116"/>
        <v>0.21321306448537125</v>
      </c>
      <c r="E137" s="11">
        <f t="shared" ca="1" si="116"/>
        <v>0.33712813852921031</v>
      </c>
      <c r="F137" s="11">
        <f t="shared" ca="1" si="116"/>
        <v>0.25791840535181709</v>
      </c>
      <c r="G137" s="11">
        <f t="shared" ca="1" si="116"/>
        <v>3.8215267822989896E-2</v>
      </c>
      <c r="H137" s="11">
        <f t="shared" ca="1" si="116"/>
        <v>0.30796299654986747</v>
      </c>
      <c r="I137" s="11">
        <f t="shared" ca="1" si="116"/>
        <v>0.38129004697214441</v>
      </c>
      <c r="J137" s="11">
        <f t="shared" ca="1" si="116"/>
        <v>6.3145232698057607E-2</v>
      </c>
      <c r="K137" s="11">
        <f t="shared" ca="1" si="116"/>
        <v>0.64153208184249988</v>
      </c>
      <c r="L137" s="11">
        <f t="shared" ca="1" si="116"/>
        <v>0.60359533004267163</v>
      </c>
      <c r="M137" s="11">
        <f t="shared" ca="1" si="116"/>
        <v>0.6386804866220015</v>
      </c>
      <c r="N137" s="11">
        <f t="shared" ca="1" si="116"/>
        <v>0.21258269780057482</v>
      </c>
      <c r="O137" s="11">
        <f t="shared" ca="1" si="116"/>
        <v>0.71880671444284128</v>
      </c>
      <c r="P137" s="11">
        <f t="shared" ca="1" si="116"/>
        <v>0.3989857220916585</v>
      </c>
      <c r="Q137" s="11">
        <f t="shared" ca="1" si="116"/>
        <v>3.9311377943778369E-2</v>
      </c>
      <c r="R137" s="11">
        <f t="shared" ca="1" si="92"/>
        <v>0.2005350349743612</v>
      </c>
      <c r="S137" s="11">
        <f t="shared" ca="1" si="92"/>
        <v>0.33715721968929291</v>
      </c>
      <c r="T137" s="11">
        <f t="shared" ca="1" si="87"/>
        <v>0.7517108211894018</v>
      </c>
      <c r="U137" s="11">
        <f t="shared" ca="1" si="87"/>
        <v>0.84785889861777974</v>
      </c>
      <c r="V137" s="11">
        <f t="shared" ca="1" si="87"/>
        <v>0.56575120567905168</v>
      </c>
      <c r="W137" s="11">
        <f t="shared" ca="1" si="87"/>
        <v>0.7254718411472314</v>
      </c>
      <c r="X137" s="11">
        <f t="shared" ca="1" si="87"/>
        <v>0.90927252848391926</v>
      </c>
      <c r="Y137" s="11">
        <f t="shared" ca="1" si="87"/>
        <v>0.56291116507952743</v>
      </c>
      <c r="Z137" s="11">
        <f t="shared" ca="1" si="87"/>
        <v>0.91529905205707673</v>
      </c>
      <c r="AB137" s="5">
        <f ca="1">_xlfn.NORM.INV(B137,Satokasvi!$H$8,Satokasvi!$I$8)*_xlfn.BINOM.INV(1,(1-Satokasvi!$H$15),B137)</f>
        <v>3803.8395129100641</v>
      </c>
      <c r="AC137" s="5">
        <f ca="1">_xlfn.NORM.INV(C137,Satokasvi!$H$8,Satokasvi!$I$8)*_xlfn.BINOM.INV(1,(1-Satokasvi!$H$15),C137)</f>
        <v>0</v>
      </c>
      <c r="AD137" s="5">
        <f ca="1">_xlfn.NORM.INV(D137,Satokasvi!$H$8,Satokasvi!$I$8)*_xlfn.BINOM.INV(1,(1-Satokasvi!$H$15),D137)</f>
        <v>3301.1694611392099</v>
      </c>
      <c r="AE137" s="5">
        <f ca="1">_xlfn.NORM.INV(E137,Satokasvi!$H$8,Satokasvi!$I$8)*_xlfn.BINOM.INV(1,(1-Satokasvi!$H$15),E137)</f>
        <v>3394.9215661226403</v>
      </c>
      <c r="AF137" s="5">
        <f ca="1">_xlfn.NORM.INV(F137,Satokasvi!$H$8,Satokasvi!$I$8)*_xlfn.BINOM.INV(1,(1-Satokasvi!$H$15),F137)</f>
        <v>3337.5559562494968</v>
      </c>
      <c r="AG137" s="5">
        <f ca="1">_xlfn.NORM.INV(G137,Satokasvi!$H$8,Satokasvi!$I$8)*_xlfn.BINOM.INV(1,(1-Satokasvi!$H$15),G137)</f>
        <v>0</v>
      </c>
      <c r="AH137" s="5">
        <f ca="1">_xlfn.NORM.INV(H137,Satokasvi!$H$8,Satokasvi!$I$8)*_xlfn.BINOM.INV(1,(1-Satokasvi!$H$15),H137)</f>
        <v>3374.5918534736329</v>
      </c>
      <c r="AI137" s="5">
        <f ca="1">_xlfn.NORM.INV(I137,Satokasvi!$H$8,Satokasvi!$I$8)*_xlfn.BINOM.INV(1,(1-Satokasvi!$H$15),I137)</f>
        <v>3424.4763975904007</v>
      </c>
      <c r="AJ137" s="5">
        <f ca="1">_xlfn.NORM.INV(J137,Satokasvi!$H$8,Satokasvi!$I$8)*_xlfn.BINOM.INV(1,(1-Satokasvi!$H$15),J137)</f>
        <v>3117.7762393312519</v>
      </c>
      <c r="AK137" s="5">
        <f ca="1">_xlfn.NORM.INV(K137,Satokasvi!$H$8,Satokasvi!$I$8)*_xlfn.BINOM.INV(1,(1-Satokasvi!$H$15),K137)</f>
        <v>3590.6392501087025</v>
      </c>
      <c r="AL137" s="5">
        <f ca="1">_xlfn.NORM.INV(L137,Satokasvi!$H$8,Satokasvi!$I$8)*_xlfn.BINOM.INV(1,(1-Satokasvi!$H$15),L137)</f>
        <v>3565.6660734974284</v>
      </c>
      <c r="AM137" s="5">
        <f ca="1">_xlfn.NORM.INV(M137,Satokasvi!$H$8,Satokasvi!$I$8)*_xlfn.BINOM.INV(1,(1-Satokasvi!$H$15),M137)</f>
        <v>3588.733503189786</v>
      </c>
      <c r="AN137" s="5">
        <f ca="1">_xlfn.NORM.INV(N137,Satokasvi!$H$8,Satokasvi!$I$8)*_xlfn.BINOM.INV(1,(1-Satokasvi!$H$15),N137)</f>
        <v>3300.6270208481642</v>
      </c>
      <c r="AO137" s="5">
        <f ca="1">_xlfn.NORM.INV(O137,Satokasvi!$H$8,Satokasvi!$I$8)*_xlfn.BINOM.INV(1,(1-Satokasvi!$H$15),O137)</f>
        <v>3644.8250720410069</v>
      </c>
      <c r="AP137" s="5">
        <f ca="1">_xlfn.NORM.INV(P137,Satokasvi!$H$8,Satokasvi!$I$8)*_xlfn.BINOM.INV(1,(1-Satokasvi!$H$15),P137)</f>
        <v>3436.0066717754958</v>
      </c>
      <c r="AQ137" s="5">
        <f ca="1">_xlfn.NORM.INV(Q137,Satokasvi!$H$8,Satokasvi!$I$8)*_xlfn.BINOM.INV(1,(1-Satokasvi!$H$15),Q137)</f>
        <v>0</v>
      </c>
      <c r="AR137" s="5">
        <f ca="1">_xlfn.NORM.INV(R137,Satokasvi!$H$8,Satokasvi!$I$8)*_xlfn.BINOM.INV(1,(1-Satokasvi!$H$15),R137)</f>
        <v>3290.0720828518724</v>
      </c>
      <c r="AS137" s="5">
        <f ca="1">_xlfn.NORM.INV(S137,Satokasvi!$H$8,Satokasvi!$I$8)*_xlfn.BINOM.INV(1,(1-Satokasvi!$H$15),S137)</f>
        <v>3394.9414726921204</v>
      </c>
      <c r="AT137" s="5">
        <f ca="1">_xlfn.NORM.INV(T137,Satokasvi!$H$8,Satokasvi!$I$8)*_xlfn.BINOM.INV(1,(1-Satokasvi!$H$15),T137)</f>
        <v>3669.9708246061628</v>
      </c>
      <c r="AU137" s="5">
        <f ca="1">_xlfn.NORM.INV(U137,Satokasvi!$H$8,Satokasvi!$I$8)*_xlfn.BINOM.INV(1,(1-Satokasvi!$H$15),U137)</f>
        <v>3756.8234171678023</v>
      </c>
      <c r="AV137" s="5">
        <f ca="1">_xlfn.NORM.INV(V137,Satokasvi!$H$8,Satokasvi!$I$8)*_xlfn.BINOM.INV(1,(1-Satokasvi!$H$15),V137)</f>
        <v>3541.3917914043068</v>
      </c>
      <c r="AW137" s="5">
        <f ca="1">_xlfn.NORM.INV(W137,Satokasvi!$H$8,Satokasvi!$I$8)*_xlfn.BINOM.INV(1,(1-Satokasvi!$H$15),W137)</f>
        <v>3649.793702919198</v>
      </c>
      <c r="AX137" s="5">
        <f ca="1">_xlfn.NORM.INV(X137,Satokasvi!$H$8,Satokasvi!$I$8)*_xlfn.BINOM.INV(1,(1-Satokasvi!$H$15),X137)</f>
        <v>3834.0721639043322</v>
      </c>
      <c r="AY137" s="5">
        <f ca="1">_xlfn.NORM.INV(Y137,Satokasvi!$H$8,Satokasvi!$I$8)*_xlfn.BINOM.INV(1,(1-Satokasvi!$H$15),Y137)</f>
        <v>3539.5885600265638</v>
      </c>
      <c r="AZ137" s="5">
        <f ca="1">_xlfn.NORM.INV(Z137,Satokasvi!$H$8,Satokasvi!$I$8)*_xlfn.BINOM.INV(1,(1-Satokasvi!$H$15),Z137)</f>
        <v>3843.5320421299693</v>
      </c>
      <c r="BB137" s="5">
        <f ca="1">IF(C$11="x",0,_xlfn.NORM.INV(B137,Satokasvi!$H$8,Satokasvi!$I$8)*IF(C$8="x",(1+Toimenpiteet!$C$7),1)*IF(C$9="x",(1+Toimenpiteet!$C$34),1)*(1+C$30)*_xlfn.BINOM.INV(1,(1-(Satokasvi!$H$15*(1+C$41))),B137))</f>
        <v>2757.935800440313</v>
      </c>
      <c r="BC137" s="5">
        <f ca="1">IF(D$11="x",0,_xlfn.NORM.INV(C137,Satokasvi!$H$8,Satokasvi!$I$8)*IF(D$8="x",(1+Toimenpiteet!$C$7),1)*IF(D$9="x",(1+Toimenpiteet!$C$34),1)*(1+D$30)*_xlfn.BINOM.INV(1,(1-(Satokasvi!$H$15*(1+D$41))),C137))</f>
        <v>0</v>
      </c>
      <c r="BD137" s="5">
        <f ca="1">IF(E$11="x",0,_xlfn.NORM.INV(D137,Satokasvi!$H$8,Satokasvi!$I$8)*IF(E$8="x",(1+Toimenpiteet!$C$7),1)*IF(E$9="x",(1+Toimenpiteet!$C$34),1)*(1+E$30)*_xlfn.BINOM.INV(1,(1-(Satokasvi!$H$15*(1+E$41))),D137))</f>
        <v>2426.755694272656</v>
      </c>
      <c r="BE137" s="5">
        <f ca="1">IF(F$11="x",0,_xlfn.NORM.INV(E137,Satokasvi!$H$8,Satokasvi!$I$8)*IF(F$8="x",(1+Toimenpiteet!$C$7),1)*IF(F$9="x",(1+Toimenpiteet!$C$34),1)*(1+F$30)*_xlfn.BINOM.INV(1,(1-(Satokasvi!$H$15*(1+F$41))),E137))</f>
        <v>2512.785146381334</v>
      </c>
      <c r="BF137" s="5">
        <f ca="1">IF(G$11="x",0,_xlfn.NORM.INV(F137,Satokasvi!$H$8,Satokasvi!$I$8)*IF(G$8="x",(1+Toimenpiteet!$C$7),1)*IF(G$9="x",(1+Toimenpiteet!$C$34),1)*(1+G$30)*_xlfn.BINOM.INV(1,(1-(Satokasvi!$H$15*(1+G$41))),F137))</f>
        <v>2487.1466985971251</v>
      </c>
      <c r="BG137" s="5">
        <f ca="1">IF(H$11="x",0,_xlfn.NORM.INV(G137,Satokasvi!$H$8,Satokasvi!$I$8)*IF(H$8="x",(1+Toimenpiteet!$C$7),1)*IF(H$9="x",(1+Toimenpiteet!$C$34),1)*(1+H$30)*_xlfn.BINOM.INV(1,(1-(Satokasvi!$H$15*(1+H$41))),G137))</f>
        <v>0</v>
      </c>
      <c r="BH137" s="5">
        <f ca="1">IF(I$11="x",0,_xlfn.NORM.INV(H137,Satokasvi!$H$8,Satokasvi!$I$8)*IF(I$8="x",(1+Toimenpiteet!$C$7),1)*IF(I$9="x",(1+Toimenpiteet!$C$34),1)*(1+I$30)*_xlfn.BINOM.INV(1,(1-(Satokasvi!$H$15*(1+I$41))),H137))</f>
        <v>2514.7458492085511</v>
      </c>
      <c r="BI137" s="5">
        <f ca="1">IF(J$11="x",0,_xlfn.NORM.INV(I137,Satokasvi!$H$8,Satokasvi!$I$8)*IF(J$8="x",(1+Toimenpiteet!$C$7),1)*IF(J$9="x",(1+Toimenpiteet!$C$34),1)*(1+J$30)*_xlfn.BINOM.INV(1,(1-(Satokasvi!$H$15*(1+J$41))),I137))</f>
        <v>2551.9198114843666</v>
      </c>
      <c r="BJ137" s="5">
        <f ca="1">IF(K$11="x",0,_xlfn.NORM.INV(J137,Satokasvi!$H$8,Satokasvi!$I$8)*IF(K$8="x",(1+Toimenpiteet!$C$7),1)*IF(K$9="x",(1+Toimenpiteet!$C$34),1)*(1+K$30)*_xlfn.BINOM.INV(1,(1-(Satokasvi!$H$15*(1+K$41))),J137))</f>
        <v>2323.366853549649</v>
      </c>
      <c r="BK137" s="5">
        <f ca="1">IF(L$11="x",0,_xlfn.NORM.INV(K137,Satokasvi!$H$8,Satokasvi!$I$8)*IF(L$8="x",(1+Toimenpiteet!$C$7),1)*IF(L$9="x",(1+Toimenpiteet!$C$34),1)*(1+L$30)*_xlfn.BINOM.INV(1,(1-(Satokasvi!$H$15*(1+L$41))),K137))</f>
        <v>2675.7443691810054</v>
      </c>
      <c r="BL137" s="5">
        <f ca="1">IF(M$11="x",0,_xlfn.NORM.INV(L137,Satokasvi!$H$8,Satokasvi!$I$8)*IF(M$8="x",(1+Toimenpiteet!$C$7),1)*IF(M$9="x",(1+Toimenpiteet!$C$34),1)*(1+M$30)*_xlfn.BINOM.INV(1,(1-(Satokasvi!$H$15*(1+M$41))),L137))</f>
        <v>2657.1343579702839</v>
      </c>
      <c r="BM137" s="5">
        <f ca="1">IF(N$11="x",0,_xlfn.NORM.INV(M137,Satokasvi!$H$8,Satokasvi!$I$8)*IF(N$8="x",(1+Toimenpiteet!$C$7),1)*IF(N$9="x",(1+Toimenpiteet!$C$34),1)*(1+N$30)*_xlfn.BINOM.INV(1,(1-(Satokasvi!$H$15*(1+N$41))),M137))</f>
        <v>2674.3242065770287</v>
      </c>
      <c r="BN137" s="5">
        <f ca="1">IF(O$11="x",0,_xlfn.NORM.INV(N137,Satokasvi!$H$8,Satokasvi!$I$8)*IF(O$8="x",(1+Toimenpiteet!$C$7),1)*IF(O$9="x",(1+Toimenpiteet!$C$34),1)*(1+O$30)*_xlfn.BINOM.INV(1,(1-(Satokasvi!$H$15*(1+O$41))),N137))</f>
        <v>2459.6272559360523</v>
      </c>
      <c r="BO137" s="5">
        <f ca="1">IF(P$11="x",0,_xlfn.NORM.INV(O137,Satokasvi!$H$8,Satokasvi!$I$8)*IF(P$8="x",(1+Toimenpiteet!$C$7),1)*IF(P$9="x",(1+Toimenpiteet!$C$34),1)*(1+P$30)*_xlfn.BINOM.INV(1,(1-(Satokasvi!$H$15*(1+P$41))),O137))</f>
        <v>2716.1236436849586</v>
      </c>
      <c r="BP137" s="5">
        <f ca="1">IF(Q$11="x",0,_xlfn.NORM.INV(P137,Satokasvi!$H$8,Satokasvi!$I$8)*IF(Q$8="x",(1+Toimenpiteet!$C$7),1)*IF(Q$9="x",(1+Toimenpiteet!$C$34),1)*(1+Q$30)*_xlfn.BINOM.INV(1,(1-(Satokasvi!$H$15*(1+Q$41))),P137))</f>
        <v>2560.5121718070995</v>
      </c>
      <c r="BQ137" s="5">
        <f ca="1">IF(R$11="x",0,_xlfn.NORM.INV(Q137,Satokasvi!$H$8,Satokasvi!$I$8)*IF(R$8="x",(1+Toimenpiteet!$C$7),1)*IF(R$9="x",(1+Toimenpiteet!$C$34),1)*(1+R$30)*_xlfn.BINOM.INV(1,(1-(Satokasvi!$H$15*(1+R$41))),Q137))</f>
        <v>0</v>
      </c>
      <c r="BR137" s="5">
        <f ca="1">IF(S$11="x",0,_xlfn.NORM.INV(R137,Satokasvi!$H$8,Satokasvi!$I$8)*IF(S$8="x",(1+Toimenpiteet!$C$7),1)*IF(S$9="x",(1+Toimenpiteet!$C$34),1)*(1+S$30)*_xlfn.BINOM.INV(1,(1-(Satokasvi!$H$15*(1+S$41))),R137))</f>
        <v>2451.7617161412154</v>
      </c>
      <c r="BS137" s="5">
        <f ca="1">IF(T$11="x",0,_xlfn.NORM.INV(S137,Satokasvi!$H$8,Satokasvi!$I$8)*IF(T$8="x",(1+Toimenpiteet!$C$7),1)*IF(T$9="x",(1+Toimenpiteet!$C$34),1)*(1+T$30)*_xlfn.BINOM.INV(1,(1-(Satokasvi!$H$15*(1+T$41))),S137))</f>
        <v>2529.9103854501682</v>
      </c>
      <c r="BT137" s="5">
        <f ca="1">IF(U$11="x",0,_xlfn.NORM.INV(T137,Satokasvi!$H$8,Satokasvi!$I$8)*IF(U$8="x",(1+Toimenpiteet!$C$7),1)*IF(U$9="x",(1+Toimenpiteet!$C$34),1)*(1+U$30)*_xlfn.BINOM.INV(1,(1-(Satokasvi!$H$15*(1+U$41))),T137))</f>
        <v>2734.8622584965124</v>
      </c>
      <c r="BU137" s="5">
        <f ca="1">IF(V$11="x",0,_xlfn.NORM.INV(U137,Satokasvi!$H$8,Satokasvi!$I$8)*IF(V$8="x",(1+Toimenpiteet!$C$7),1)*IF(V$9="x",(1+Toimenpiteet!$C$34),1)*(1+V$30)*_xlfn.BINOM.INV(1,(1-(Satokasvi!$H$15*(1+V$41))),U137))</f>
        <v>2799.5848104734464</v>
      </c>
      <c r="BV137" s="5">
        <f ca="1">IF(W$11="x",0,_xlfn.NORM.INV(V137,Satokasvi!$H$8,Satokasvi!$I$8)*IF(W$8="x",(1+Toimenpiteet!$C$7),1)*IF(W$9="x",(1+Toimenpiteet!$C$34),1)*(1+W$30)*_xlfn.BINOM.INV(1,(1-(Satokasvi!$H$15*(1+W$41))),V137))</f>
        <v>2639.0451629544896</v>
      </c>
      <c r="BW137" s="5">
        <f ca="1">IF(X$11="x",0,_xlfn.NORM.INV(W137,Satokasvi!$H$8,Satokasvi!$I$8)*IF(X$8="x",(1+Toimenpiteet!$C$7),1)*IF(X$9="x",(1+Toimenpiteet!$C$34),1)*(1+X$30)*_xlfn.BINOM.INV(1,(1-(Satokasvi!$H$15*(1+X$41))),W137))</f>
        <v>2719.8262674153866</v>
      </c>
      <c r="BX137" s="5">
        <f ca="1">IF(Y$11="x",0,_xlfn.NORM.INV(X137,Satokasvi!$H$8,Satokasvi!$I$8)*IF(Y$8="x",(1+Toimenpiteet!$C$7),1)*IF(Y$9="x",(1+Toimenpiteet!$C$34),1)*(1+Y$30)*_xlfn.BINOM.INV(1,(1-(Satokasvi!$H$15*(1+Y$41))),X137))</f>
        <v>2857.1505765415086</v>
      </c>
      <c r="BY137" s="5">
        <f ca="1">IF(Z$11="x",0,_xlfn.NORM.INV(Y137,Satokasvi!$H$8,Satokasvi!$I$8)*IF(Z$8="x",(1+Toimenpiteet!$C$7),1)*IF(Z$9="x",(1+Toimenpiteet!$C$34),1)*(1+Z$30)*_xlfn.BINOM.INV(1,(1-(Satokasvi!$H$15*(1+Z$41))),Y137))</f>
        <v>2637.7013949317952</v>
      </c>
      <c r="BZ137" s="5">
        <f ca="1">IF(AA$11="x",0,_xlfn.NORM.INV(Z137,Satokasvi!$H$8,Satokasvi!$I$8)*IF(AA$8="x",(1+Toimenpiteet!$C$7),1)*IF(AA$9="x",(1+Toimenpiteet!$C$34),1)*(1+AA$30)*_xlfn.BINOM.INV(1,(1-(Satokasvi!$H$15*(1+AA$41))),Z137))</f>
        <v>2864.200077795253</v>
      </c>
      <c r="CB137" s="27">
        <f ca="1">_xlfn.NORM.INV(RAND(),Satokasvi!$H$13,Satokasvi!$I$13)</f>
        <v>205.39104368121536</v>
      </c>
      <c r="CC137" s="27">
        <f ca="1">_xlfn.NORM.INV(RAND(),Satokasvi!$H$13,Satokasvi!$I$13)</f>
        <v>146.23341927269888</v>
      </c>
      <c r="CD137" s="27">
        <f ca="1">_xlfn.NORM.INV(RAND(),Satokasvi!$H$13,Satokasvi!$I$13)</f>
        <v>268.10461107702838</v>
      </c>
      <c r="CE137" s="27">
        <f ca="1">_xlfn.NORM.INV(RAND(),Satokasvi!$H$13,Satokasvi!$I$13)</f>
        <v>171.58672536521286</v>
      </c>
      <c r="CF137" s="27">
        <f ca="1">_xlfn.NORM.INV(RAND(),Satokasvi!$H$13,Satokasvi!$I$13)</f>
        <v>173.82033449722161</v>
      </c>
      <c r="CG137" s="27">
        <f ca="1">_xlfn.NORM.INV(RAND(),Satokasvi!$H$13,Satokasvi!$I$13)</f>
        <v>256.25368025917498</v>
      </c>
      <c r="CH137" s="27">
        <f ca="1">_xlfn.NORM.INV(RAND(),Satokasvi!$H$13,Satokasvi!$I$13)</f>
        <v>174.25125329920908</v>
      </c>
      <c r="CI137" s="27">
        <f ca="1">_xlfn.NORM.INV(RAND(),Satokasvi!$H$13,Satokasvi!$I$13)</f>
        <v>145.97964787984313</v>
      </c>
      <c r="CJ137" s="27">
        <f ca="1">_xlfn.NORM.INV(RAND(),Satokasvi!$H$13,Satokasvi!$I$13)</f>
        <v>210.51227991286828</v>
      </c>
      <c r="CK137" s="27">
        <f ca="1">_xlfn.NORM.INV(RAND(),Satokasvi!$H$13,Satokasvi!$I$13)</f>
        <v>125.24632433357299</v>
      </c>
      <c r="CL137" s="27">
        <f ca="1">_xlfn.NORM.INV(RAND(),Satokasvi!$H$13,Satokasvi!$I$13)</f>
        <v>230.45717059612264</v>
      </c>
      <c r="CM137" s="27">
        <f ca="1">_xlfn.NORM.INV(RAND(),Satokasvi!$H$13,Satokasvi!$I$13)</f>
        <v>149.71446324576209</v>
      </c>
      <c r="CN137" s="27">
        <f ca="1">_xlfn.NORM.INV(RAND(),Satokasvi!$H$13,Satokasvi!$I$13)</f>
        <v>198.70093503795607</v>
      </c>
      <c r="CO137" s="27">
        <f ca="1">_xlfn.NORM.INV(RAND(),Satokasvi!$H$13,Satokasvi!$I$13)</f>
        <v>247.61033867597104</v>
      </c>
      <c r="CP137" s="27">
        <f ca="1">_xlfn.NORM.INV(RAND(),Satokasvi!$H$13,Satokasvi!$I$13)</f>
        <v>177.53723224567383</v>
      </c>
      <c r="CQ137" s="27">
        <f ca="1">_xlfn.NORM.INV(RAND(),Satokasvi!$H$13,Satokasvi!$I$13)</f>
        <v>216.49609971476002</v>
      </c>
      <c r="CR137" s="27">
        <f ca="1">_xlfn.NORM.INV(RAND(),Satokasvi!$H$13,Satokasvi!$I$13)</f>
        <v>190.39143608915026</v>
      </c>
      <c r="CS137" s="27">
        <f ca="1">_xlfn.NORM.INV(RAND(),Satokasvi!$H$13,Satokasvi!$I$13)</f>
        <v>126.4636876720042</v>
      </c>
      <c r="CT137" s="27">
        <f ca="1">_xlfn.NORM.INV(RAND(),Satokasvi!$H$13,Satokasvi!$I$13)</f>
        <v>205.82064548277228</v>
      </c>
      <c r="CU137" s="27">
        <f ca="1">_xlfn.NORM.INV(RAND(),Satokasvi!$H$13,Satokasvi!$I$13)</f>
        <v>206.2496637134694</v>
      </c>
      <c r="CV137" s="27">
        <f ca="1">_xlfn.NORM.INV(RAND(),Satokasvi!$H$13,Satokasvi!$I$13)</f>
        <v>63.18189349499778</v>
      </c>
      <c r="CW137" s="27">
        <f ca="1">_xlfn.NORM.INV(RAND(),Satokasvi!$H$13,Satokasvi!$I$13)</f>
        <v>147.12455956816532</v>
      </c>
      <c r="CX137" s="27">
        <f ca="1">_xlfn.NORM.INV(RAND(),Satokasvi!$H$13,Satokasvi!$I$13)</f>
        <v>191.11186615227169</v>
      </c>
      <c r="CY137" s="27">
        <f ca="1">_xlfn.NORM.INV(RAND(),Satokasvi!$H$13,Satokasvi!$I$13)</f>
        <v>216.37243271230452</v>
      </c>
      <c r="CZ137" s="27">
        <f ca="1">_xlfn.NORM.INV(RAND(),Satokasvi!$H$13,Satokasvi!$I$13)</f>
        <v>180.65414046279045</v>
      </c>
      <c r="DB137" s="29">
        <f ca="1">(AB137*(CB137/1000)+(Satokasvi!$E$28-Satokasvi!$E$7))/(1+$C$13)^DB$61</f>
        <v>408.03356073052811</v>
      </c>
      <c r="DC137" s="29">
        <f ca="1">(AC137*(CC137/1000)+(Satokasvi!$E$28-Satokasvi!$E$7))/(1+$C$13)^DC$61</f>
        <v>-340.27712319728533</v>
      </c>
      <c r="DD137" s="29">
        <f ca="1">(AD137*(CD137/1000)+(Satokasvi!$E$28-Satokasvi!$E$7))/(1+$C$13)^DD$61</f>
        <v>479.58799817163049</v>
      </c>
      <c r="DE137" s="29">
        <f ca="1">(AE137*(CE137/1000)+(Satokasvi!$E$28-Satokasvi!$E$7))/(1+$C$13)^DE$61</f>
        <v>196.82073781610273</v>
      </c>
      <c r="DF137" s="29">
        <f ca="1">(AF137*(CF137/1000)+(Satokasvi!$E$28-Satokasvi!$E$7))/(1+$C$13)^DF$61</f>
        <v>189.02785594580078</v>
      </c>
      <c r="DG137" s="29">
        <f ca="1">(AG137*(CG137/1000)+(Satokasvi!$E$28-Satokasvi!$E$7))/(1+$C$13)^DG$61</f>
        <v>-302.33181666279927</v>
      </c>
      <c r="DH137" s="29">
        <f ca="1">(AH137*(CH137/1000)+(Satokasvi!$E$28-Satokasvi!$E$7))/(1+$C$13)^DH$61</f>
        <v>184.59361258372064</v>
      </c>
      <c r="DI137" s="29">
        <f ca="1">(AI137*(CI137/1000)+(Satokasvi!$E$28-Satokasvi!$E$7))/(1+$C$13)^DI$61</f>
        <v>109.65198873415572</v>
      </c>
      <c r="DJ137" s="29">
        <f ca="1">(AJ137*(CJ137/1000)+(Satokasvi!$E$28-Satokasvi!$E$7))/(1+$C$13)^DJ$61</f>
        <v>226.34599489012803</v>
      </c>
      <c r="DK137" s="29">
        <f ca="1">(AK137*(CK137/1000)+(Satokasvi!$E$28-Satokasvi!$E$7))/(1+$C$13)^DK$61</f>
        <v>66.011821455191708</v>
      </c>
      <c r="DL137" s="29">
        <f ca="1">(AL137*(CL137/1000)+(Satokasvi!$E$28-Satokasvi!$E$7))/(1+$C$13)^DL$61</f>
        <v>332.84354929682269</v>
      </c>
      <c r="DM137" s="29">
        <f ca="1">(AM137*(CM137/1000)+(Satokasvi!$E$28-Satokasvi!$E$7))/(1+$C$13)^DM$61</f>
        <v>123.6429697213045</v>
      </c>
      <c r="DN137" s="29">
        <f ca="1">(AN137*(CN137/1000)+(Satokasvi!$E$28-Satokasvi!$E$7))/(1+$C$13)^DN$61</f>
        <v>200.77011004473485</v>
      </c>
      <c r="DO137" s="29">
        <f ca="1">(AO137*(CO137/1000)+(Satokasvi!$E$28-Satokasvi!$E$7))/(1+$C$13)^DO$61</f>
        <v>357.99289232552042</v>
      </c>
      <c r="DP137" s="29">
        <f ca="1">(AP137*(CP137/1000)+(Satokasvi!$E$28-Satokasvi!$E$7))/(1+$C$13)^DP$61</f>
        <v>159.83589376214991</v>
      </c>
      <c r="DQ137" s="29">
        <f ca="1">(AQ137*(CQ137/1000)+(Satokasvi!$E$28-Satokasvi!$E$7))/(1+$C$13)^DQ$61</f>
        <v>-224.96326505846127</v>
      </c>
      <c r="DR137" s="29">
        <f ca="1">(AR137*(CR137/1000)+(Satokasvi!$E$28-Satokasvi!$E$7))/(1+$C$13)^DR$61</f>
        <v>160.57230171072064</v>
      </c>
      <c r="DS137" s="29">
        <f ca="1">(AS137*(CS137/1000)+(Satokasvi!$E$28-Satokasvi!$E$7))/(1+$C$13)^DS$61</f>
        <v>40.140678434369512</v>
      </c>
      <c r="DT137" s="29">
        <f ca="1">(AT137*(CT137/1000)+(Satokasvi!$E$28-Satokasvi!$E$7))/(1+$C$13)^DT$61</f>
        <v>224.89558181527593</v>
      </c>
      <c r="DU137" s="29">
        <f ca="1">(AU137*(CU137/1000)+(Satokasvi!$E$28-Satokasvi!$E$7))/(1+$C$13)^DU$61</f>
        <v>229.13514875372289</v>
      </c>
      <c r="DV137" s="29">
        <f ca="1">(AV137*(CV137/1000)+(Satokasvi!$E$28-Satokasvi!$E$7))/(1+$C$13)^DV$61</f>
        <v>-73.777649571546689</v>
      </c>
      <c r="DW137" s="29">
        <f ca="1">(AW137*(CW137/1000)+(Satokasvi!$E$28-Satokasvi!$E$7))/(1+$C$13)^DW$61</f>
        <v>91.839662850595204</v>
      </c>
      <c r="DX137" s="29">
        <f ca="1">(AX137*(CX137/1000)+(Satokasvi!$E$28-Satokasvi!$E$7))/(1+$C$13)^DX$61</f>
        <v>188.35591148929817</v>
      </c>
      <c r="DY137" s="29">
        <f ca="1">(AY137*(CY137/1000)+(Satokasvi!$E$28-Satokasvi!$E$7))/(1+$C$13)^DY$61</f>
        <v>199.16891053888799</v>
      </c>
      <c r="DZ137" s="29">
        <f ca="1">(AZ137*(CZ137/1000)+(Satokasvi!$E$28-Satokasvi!$E$7))/(1+$C$13)^DZ$61</f>
        <v>159.20980572530721</v>
      </c>
      <c r="EB137" s="29">
        <f ca="1">IF(C$11="x",Toimenpiteet!$E$115,BB137*(CB137/1000)+(Satokasvi!$E$28-Satokasvi!$E$7)+IF(C$8="x",Toimenpiteet!$E$29,0)+IF(C$9="x",Toimenpiteet!$E$60,0)+IF(C$10="x",Toimenpiteet!$E$88,0))/(1+$C$13)^EB$61</f>
        <v>328.69447811478057</v>
      </c>
      <c r="EC137" s="29">
        <f ca="1">IF(D$11="x",Toimenpiteet!$E$115,BC137*(CC137/1000)+(Satokasvi!$E$28-Satokasvi!$E$7)+IF(D$8="x",Toimenpiteet!$E$29,0)+IF(D$9="x",Toimenpiteet!$E$60,0)+IF(D$10="x",Toimenpiteet!$E$88,0))/(1+$C$13)^EC$61</f>
        <v>-214.81760769158259</v>
      </c>
      <c r="ED137" s="29">
        <f ca="1">IF(E$11="x",Toimenpiteet!$E$115,BD137*(CD137/1000)+(Satokasvi!$E$28-Satokasvi!$E$7)+IF(E$8="x",Toimenpiteet!$E$29,0)+IF(E$9="x",Toimenpiteet!$E$60,0)+IF(E$10="x",Toimenpiteet!$E$88,0))/(1+$C$13)^ED$61</f>
        <v>386.85270117049771</v>
      </c>
      <c r="EE137" s="29">
        <f ca="1">IF(F$11="x",Toimenpiteet!$E$115,BE137*(CE137/1000)+(Satokasvi!$E$28-Satokasvi!$E$7)+IF(F$8="x",Toimenpiteet!$E$29,0)+IF(F$9="x",Toimenpiteet!$E$60,0)+IF(F$10="x",Toimenpiteet!$E$88,0))/(1+$C$13)^EE$61</f>
        <v>180.59438807406596</v>
      </c>
      <c r="EF137" s="29">
        <f ca="1">IF(G$11="x",Toimenpiteet!$E$115,BF137*(CF137/1000)+(Satokasvi!$E$28-Satokasvi!$E$7)+IF(G$8="x",Toimenpiteet!$E$29,0)+IF(G$9="x",Toimenpiteet!$E$60,0)+IF(G$10="x",Toimenpiteet!$E$88,0))/(1+$C$13)^EF$61</f>
        <v>176.33161616009127</v>
      </c>
      <c r="EG137" s="29">
        <f ca="1">IF(H$11="x",Toimenpiteet!$E$115,BG137*(CG137/1000)+(Satokasvi!$E$28-Satokasvi!$E$7)+IF(H$8="x",Toimenpiteet!$E$29,0)+IF(H$9="x",Toimenpiteet!$E$60,0)+IF(H$10="x",Toimenpiteet!$E$88,0))/(1+$C$13)^EG$61</f>
        <v>-190.86266209820482</v>
      </c>
      <c r="EH137" s="29">
        <f ca="1">IF(I$11="x",Toimenpiteet!$E$115,BH137*(CH137/1000)+(Satokasvi!$E$28-Satokasvi!$E$7)+IF(I$8="x",Toimenpiteet!$E$29,0)+IF(I$9="x",Toimenpiteet!$E$60,0)+IF(I$10="x",Toimenpiteet!$E$88,0))/(1+$C$13)^EH$61</f>
        <v>170.99120638759555</v>
      </c>
      <c r="EI137" s="29">
        <f ca="1">IF(J$11="x",Toimenpiteet!$E$115,BI137*(CI137/1000)+(Satokasvi!$E$28-Satokasvi!$E$7)+IF(J$8="x",Toimenpiteet!$E$29,0)+IF(J$9="x",Toimenpiteet!$E$60,0)+IF(J$10="x",Toimenpiteet!$E$88,0))/(1+$C$13)^EI$61</f>
        <v>114.1709593738258</v>
      </c>
      <c r="EJ137" s="29">
        <f ca="1">IF(K$11="x",Toimenpiteet!$E$115,BJ137*(CJ137/1000)+(Satokasvi!$E$28-Satokasvi!$E$7)+IF(K$8="x",Toimenpiteet!$E$29,0)+IF(K$9="x",Toimenpiteet!$E$60,0)+IF(K$10="x",Toimenpiteet!$E$88,0))/(1+$C$13)^EJ$61</f>
        <v>200.18594545924282</v>
      </c>
      <c r="EK137" s="29">
        <f ca="1">IF(L$11="x",Toimenpiteet!$E$115,BK137*(CK137/1000)+(Satokasvi!$E$28-Satokasvi!$E$7)+IF(L$8="x",Toimenpiteet!$E$29,0)+IF(L$9="x",Toimenpiteet!$E$60,0)+IF(L$10="x",Toimenpiteet!$E$88,0))/(1+$C$13)^EK$61</f>
        <v>79.78706766600051</v>
      </c>
      <c r="EL137" s="29">
        <f ca="1">IF(M$11="x",Toimenpiteet!$E$115,BL137*(CL137/1000)+(Satokasvi!$E$28-Satokasvi!$E$7)+IF(M$8="x",Toimenpiteet!$E$29,0)+IF(M$9="x",Toimenpiteet!$E$60,0)+IF(M$10="x",Toimenpiteet!$E$88,0))/(1+$C$13)^EL$61</f>
        <v>277.73895305015895</v>
      </c>
      <c r="EM137" s="29">
        <f ca="1">IF(N$11="x",Toimenpiteet!$E$115,BM137*(CM137/1000)+(Satokasvi!$E$28-Satokasvi!$E$7)+IF(N$8="x",Toimenpiteet!$E$29,0)+IF(N$9="x",Toimenpiteet!$E$60,0)+IF(N$10="x",Toimenpiteet!$E$88,0))/(1+$C$13)^EM$61</f>
        <v>120.9775178461866</v>
      </c>
      <c r="EN137" s="29">
        <f ca="1">IF(O$11="x",Toimenpiteet!$E$115,BN137*(CN137/1000)+(Satokasvi!$E$28-Satokasvi!$E$7)+IF(O$8="x",Toimenpiteet!$E$29,0)+IF(O$9="x",Toimenpiteet!$E$60,0)+IF(O$10="x",Toimenpiteet!$E$88,0))/(1+$C$13)^EN$61</f>
        <v>177.61269844210392</v>
      </c>
      <c r="EO137" s="29">
        <f ca="1">IF(P$11="x",Toimenpiteet!$E$115,BO137*(CO137/1000)+(Satokasvi!$E$28-Satokasvi!$E$7)+IF(P$8="x",Toimenpiteet!$E$29,0)+IF(P$9="x",Toimenpiteet!$E$60,0)+IF(P$10="x",Toimenpiteet!$E$88,0))/(1+$C$13)^EO$61</f>
        <v>293.95961640638319</v>
      </c>
      <c r="EP137" s="29">
        <f ca="1">IF(Q$11="x",Toimenpiteet!$E$115,BP137*(CP137/1000)+(Satokasvi!$E$28-Satokasvi!$E$7)+IF(Q$8="x",Toimenpiteet!$E$29,0)+IF(Q$9="x",Toimenpiteet!$E$60,0)+IF(Q$10="x",Toimenpiteet!$E$88,0))/(1+$C$13)^EP$61</f>
        <v>145.50127409505444</v>
      </c>
      <c r="EQ137" s="29">
        <f ca="1">IF(R$11="x",Toimenpiteet!$E$115,BQ137*(CQ137/1000)+(Satokasvi!$E$28-Satokasvi!$E$7)+IF(R$8="x",Toimenpiteet!$E$29,0)+IF(R$9="x",Toimenpiteet!$E$60,0)+IF(R$10="x",Toimenpiteet!$E$88,0))/(1+$C$13)^EQ$61</f>
        <v>-142.01974544826405</v>
      </c>
      <c r="ER137" s="29">
        <f ca="1">IF(S$11="x",Toimenpiteet!$E$115,BR137*(CR137/1000)+(Satokasvi!$E$28-Satokasvi!$E$7)+IF(S$8="x",Toimenpiteet!$E$29,0)+IF(S$9="x",Toimenpiteet!$E$60,0)+IF(S$10="x",Toimenpiteet!$E$88,0))/(1+$C$13)^ER$61</f>
        <v>144.53506144191766</v>
      </c>
      <c r="ES137" s="29">
        <f ca="1">IF(T$11="x",Toimenpiteet!$E$115,BS137*(CS137/1000)+(Satokasvi!$E$28-Satokasvi!$E$7)+IF(T$8="x",Toimenpiteet!$E$29,0)+IF(T$9="x",Toimenpiteet!$E$60,0)+IF(T$10="x",Toimenpiteet!$E$88,0))/(1+$C$13)^ES$61</f>
        <v>54.064855129572393</v>
      </c>
      <c r="ET137" s="29">
        <f ca="1">IF(U$11="x",Toimenpiteet!$E$115,BT137*(CT137/1000)+(Satokasvi!$E$28-Satokasvi!$E$7)+IF(U$8="x",Toimenpiteet!$E$29,0)+IF(U$9="x",Toimenpiteet!$E$60,0)+IF(U$10="x",Toimenpiteet!$E$88,0))/(1+$C$13)^ET$61</f>
        <v>191.04075219037486</v>
      </c>
      <c r="EU137" s="29">
        <f ca="1">IF(V$11="x",Toimenpiteet!$E$115,BU137*(CU137/1000)+(Satokasvi!$E$28-Satokasvi!$E$7)+IF(V$8="x",Toimenpiteet!$E$29,0)+IF(V$9="x",Toimenpiteet!$E$60,0)+IF(V$10="x",Toimenpiteet!$E$88,0))/(1+$C$13)^EU$61</f>
        <v>193.51710957130473</v>
      </c>
      <c r="EV137" s="29">
        <f ca="1">IF(W$11="x",Toimenpiteet!$E$115,BV137*(CV137/1000)+(Satokasvi!$E$28-Satokasvi!$E$7)+IF(W$8="x",Toimenpiteet!$E$29,0)+IF(W$9="x",Toimenpiteet!$E$60,0)+IF(W$10="x",Toimenpiteet!$E$88,0))/(1+$C$13)^EV$61</f>
        <v>-32.876583373308456</v>
      </c>
      <c r="EW137" s="29">
        <f ca="1">IF(X$11="x",Toimenpiteet!$E$115,BW137*(CW137/1000)+(Satokasvi!$E$28-Satokasvi!$E$7)+IF(X$8="x",Toimenpiteet!$E$29,0)+IF(X$9="x",Toimenpiteet!$E$60,0)+IF(X$10="x",Toimenpiteet!$E$88,0))/(1+$C$13)^EW$61</f>
        <v>89.897675093553019</v>
      </c>
      <c r="EX137" s="29">
        <f ca="1">IF(Y$11="x",Toimenpiteet!$E$115,BX137*(CX137/1000)+(Satokasvi!$E$28-Satokasvi!$E$7)+IF(Y$8="x",Toimenpiteet!$E$29,0)+IF(Y$9="x",Toimenpiteet!$E$60,0)+IF(Y$10="x",Toimenpiteet!$E$88,0))/(1+$C$13)^EX$61</f>
        <v>161.19657120035848</v>
      </c>
      <c r="EY137" s="29">
        <f ca="1">IF(Z$11="x",Toimenpiteet!$E$115,BY137*(CY137/1000)+(Satokasvi!$E$28-Satokasvi!$E$7)+IF(Z$8="x",Toimenpiteet!$E$29,0)+IF(Z$9="x",Toimenpiteet!$E$60,0)+IF(Z$10="x",Toimenpiteet!$E$88,0))/(1+$C$13)^EY$61</f>
        <v>168.6476099573982</v>
      </c>
      <c r="EZ137" s="29">
        <f ca="1">IF(AA$11="x",Toimenpiteet!$E$115,BZ137*(CZ137/1000)+(Satokasvi!$E$28-Satokasvi!$E$7)+IF(AA$8="x",Toimenpiteet!$E$29,0)+IF(AA$9="x",Toimenpiteet!$E$60,0)+IF(AA$10="x",Toimenpiteet!$E$88,0))/(1+$C$13)^EZ$61</f>
        <v>138.28095093894444</v>
      </c>
      <c r="FA137" s="29"/>
      <c r="FB137" s="29">
        <f t="shared" ca="1" si="117"/>
        <v>408.03356073052811</v>
      </c>
      <c r="FC137" s="29">
        <f t="shared" ca="1" si="118"/>
        <v>67.756437533242774</v>
      </c>
      <c r="FD137" s="29">
        <f t="shared" ca="1" si="119"/>
        <v>547.34443570487326</v>
      </c>
      <c r="FE137" s="29">
        <f t="shared" ca="1" si="120"/>
        <v>744.16517352097594</v>
      </c>
      <c r="FF137" s="29">
        <f t="shared" ca="1" si="121"/>
        <v>933.19302946677669</v>
      </c>
      <c r="FG137" s="29">
        <f t="shared" ca="1" si="122"/>
        <v>630.86121280397742</v>
      </c>
      <c r="FH137" s="29">
        <f t="shared" ca="1" si="123"/>
        <v>815.45482538769807</v>
      </c>
      <c r="FI137" s="29">
        <f t="shared" ca="1" si="124"/>
        <v>925.10681412185374</v>
      </c>
      <c r="FJ137" s="29">
        <f t="shared" ca="1" si="125"/>
        <v>1151.4528090119818</v>
      </c>
      <c r="FK137" s="29">
        <f t="shared" ca="1" si="126"/>
        <v>1217.4646304671735</v>
      </c>
      <c r="FL137" s="29">
        <f t="shared" ca="1" si="127"/>
        <v>1550.3081797639961</v>
      </c>
      <c r="FM137" s="29">
        <f t="shared" ca="1" si="128"/>
        <v>1673.9511494853007</v>
      </c>
      <c r="FN137" s="29">
        <f t="shared" ca="1" si="129"/>
        <v>1874.7212595300355</v>
      </c>
      <c r="FO137" s="29">
        <f t="shared" ca="1" si="130"/>
        <v>2232.7141518555559</v>
      </c>
      <c r="FP137" s="29">
        <f t="shared" ca="1" si="131"/>
        <v>2392.550045617706</v>
      </c>
      <c r="FQ137" s="29">
        <f t="shared" ca="1" si="132"/>
        <v>2167.5867805592447</v>
      </c>
      <c r="FR137" s="29">
        <f t="shared" ca="1" si="133"/>
        <v>2328.1590822699654</v>
      </c>
      <c r="FS137" s="29">
        <f t="shared" ca="1" si="134"/>
        <v>2368.2997607043349</v>
      </c>
      <c r="FT137" s="29">
        <f t="shared" ca="1" si="135"/>
        <v>2593.1953425196107</v>
      </c>
      <c r="FU137" s="29">
        <f t="shared" ca="1" si="136"/>
        <v>2822.3304912733338</v>
      </c>
      <c r="FV137" s="29">
        <f t="shared" ca="1" si="137"/>
        <v>2748.5528417017872</v>
      </c>
      <c r="FW137" s="29">
        <f t="shared" ca="1" si="138"/>
        <v>2840.3925045523824</v>
      </c>
      <c r="FX137" s="29">
        <f t="shared" ca="1" si="139"/>
        <v>3028.7484160416807</v>
      </c>
      <c r="FY137" s="29">
        <f t="shared" ca="1" si="140"/>
        <v>3227.9173265805684</v>
      </c>
      <c r="FZ137" s="29">
        <f t="shared" ca="1" si="141"/>
        <v>3387.1271323058754</v>
      </c>
      <c r="GA137" s="29"/>
      <c r="GB137" s="29">
        <f t="shared" ca="1" si="142"/>
        <v>328.69447811478057</v>
      </c>
      <c r="GC137" s="29">
        <f t="shared" ca="1" si="143"/>
        <v>113.87687042319797</v>
      </c>
      <c r="GD137" s="29">
        <f t="shared" ca="1" si="93"/>
        <v>500.72957159369571</v>
      </c>
      <c r="GE137" s="29">
        <f t="shared" ca="1" si="94"/>
        <v>681.32395966776164</v>
      </c>
      <c r="GF137" s="29">
        <f t="shared" ca="1" si="95"/>
        <v>857.65557582785289</v>
      </c>
      <c r="GG137" s="29">
        <f t="shared" ca="1" si="96"/>
        <v>666.79291372964803</v>
      </c>
      <c r="GH137" s="29">
        <f t="shared" ca="1" si="97"/>
        <v>837.78412011724356</v>
      </c>
      <c r="GI137" s="29">
        <f t="shared" ca="1" si="98"/>
        <v>951.95507949106934</v>
      </c>
      <c r="GJ137" s="29">
        <f t="shared" ca="1" si="99"/>
        <v>1152.1410249503122</v>
      </c>
      <c r="GK137" s="29">
        <f t="shared" ca="1" si="100"/>
        <v>1231.9280926163126</v>
      </c>
      <c r="GL137" s="29">
        <f t="shared" ca="1" si="101"/>
        <v>1509.6670456664715</v>
      </c>
      <c r="GM137" s="29">
        <f t="shared" ca="1" si="102"/>
        <v>1630.6445635126581</v>
      </c>
      <c r="GN137" s="29">
        <f t="shared" ca="1" si="103"/>
        <v>1808.257261954762</v>
      </c>
      <c r="GO137" s="29">
        <f t="shared" ca="1" si="104"/>
        <v>2102.2168783611451</v>
      </c>
      <c r="GP137" s="29">
        <f t="shared" ca="1" si="105"/>
        <v>2247.7181524561993</v>
      </c>
      <c r="GQ137" s="29">
        <f t="shared" ca="1" si="106"/>
        <v>2105.6984070079352</v>
      </c>
      <c r="GR137" s="29">
        <f t="shared" ca="1" si="107"/>
        <v>2250.2334684498528</v>
      </c>
      <c r="GS137" s="29">
        <f t="shared" ca="1" si="108"/>
        <v>2304.2983235794254</v>
      </c>
      <c r="GT137" s="29">
        <f t="shared" ca="1" si="109"/>
        <v>2495.3390757698003</v>
      </c>
      <c r="GU137" s="29">
        <f t="shared" ca="1" si="110"/>
        <v>2688.8561853411052</v>
      </c>
      <c r="GV137" s="29">
        <f t="shared" ca="1" si="111"/>
        <v>2655.9796019677965</v>
      </c>
      <c r="GW137" s="29">
        <f t="shared" ca="1" si="112"/>
        <v>2745.8772770613496</v>
      </c>
      <c r="GX137" s="29">
        <f t="shared" ca="1" si="113"/>
        <v>2907.073848261708</v>
      </c>
      <c r="GY137" s="29">
        <f t="shared" ca="1" si="114"/>
        <v>3075.7214582191064</v>
      </c>
      <c r="GZ137" s="29">
        <f t="shared" ca="1" si="115"/>
        <v>3214.0024091580508</v>
      </c>
      <c r="HA137" s="29"/>
      <c r="HB137" s="29">
        <f t="shared" ca="1" si="145"/>
        <v>1217.4646304671735</v>
      </c>
      <c r="HC137" s="29">
        <f t="shared" ca="1" si="144"/>
        <v>1231.9280926163126</v>
      </c>
      <c r="HD137" s="5"/>
      <c r="HE137" s="29">
        <f t="shared" si="146"/>
        <v>5.5555555555555525E-2</v>
      </c>
      <c r="HF137" s="29">
        <f>$HF$74</f>
        <v>5.5555555555555566E-2</v>
      </c>
      <c r="HG137" s="14">
        <f>IF(C$11="x",0,Satokasvi!$H$6*(1+$HE137)*(1+_xlfn.XLOOKUP($HF137,$HF$67:$HF$76,HG$67:HG$76)))</f>
        <v>3714.9691358024688</v>
      </c>
      <c r="HH137" s="27">
        <f>IF(D$11="x",0,Satokasvi!$H$6*(1+$HE137)*(1+_xlfn.XLOOKUP($HF137,$HF$67:$HF$76,HH$67:HH$76)))</f>
        <v>3735.4938271604938</v>
      </c>
      <c r="HI137" s="27">
        <f>IF(E$11="x",0,Satokasvi!$H$6*(1+$HE137)*(1+_xlfn.XLOOKUP($HF137,$HF$67:$HF$76,HI$67:HI$76)))</f>
        <v>3756.0185185185182</v>
      </c>
      <c r="HJ137" s="27">
        <f>IF(F$11="x",0,Satokasvi!$H$6*(1+$HE137)*(1+_xlfn.XLOOKUP($HF137,$HF$67:$HF$76,HJ$67:HJ$76)))</f>
        <v>3776.5432098765427</v>
      </c>
      <c r="HK137" s="27">
        <f>IF(G$11="x",0,Satokasvi!$H$6*(1+$HE137)*(1+_xlfn.XLOOKUP($HF137,$HF$67:$HF$76,HK$67:HK$76)))</f>
        <v>3797.0679012345672</v>
      </c>
      <c r="HL137" s="27">
        <f>IF(H$11="x",0,Satokasvi!$H$6*(1+$HE137)*(1+_xlfn.XLOOKUP($HF137,$HF$67:$HF$76,HL$67:HL$76)))</f>
        <v>3817.5925925925931</v>
      </c>
      <c r="HM137" s="27">
        <f>IF(I$11="x",0,Satokasvi!$H$6*(1+$HE137)*(1+_xlfn.XLOOKUP($HF137,$HF$67:$HF$76,HM$67:HM$76)))</f>
        <v>3838.1172839506175</v>
      </c>
      <c r="HN137" s="27">
        <f>IF(J$11="x",0,Satokasvi!$H$6*(1+$HE137)*(1+_xlfn.XLOOKUP($HF137,$HF$67:$HF$76,HN$67:HN$76)))</f>
        <v>3858.641975308642</v>
      </c>
      <c r="HO137" s="27">
        <f>IF(K$11="x",0,Satokasvi!$H$6*(1+$HE137)*(1+_xlfn.XLOOKUP($HF137,$HF$67:$HF$76,HO$67:HO$76)))</f>
        <v>3879.1666666666665</v>
      </c>
      <c r="HP137" s="27">
        <f>IF(L$11="x",0,Satokasvi!$H$6*(1+$HE137)*(1+_xlfn.XLOOKUP($HF137,$HF$67:$HF$76,HP$67:HP$76)))</f>
        <v>3899.6913580246915</v>
      </c>
      <c r="HQ137" s="27">
        <f>IF(M$11="x",0,Satokasvi!$H$6*(1+$HE137)*(1+_xlfn.XLOOKUP($HF137,$HF$67:$HF$76,HQ$67:HQ$76)))</f>
        <v>3899.6913580246915</v>
      </c>
      <c r="HR137" s="27">
        <f>IF(N$11="x",0,Satokasvi!$H$6*(1+$HE137)*(1+_xlfn.XLOOKUP($HF137,$HF$67:$HF$76,HR$67:HR$76)))</f>
        <v>3899.6913580246915</v>
      </c>
      <c r="HS137" s="27">
        <f>IF(O$11="x",0,Satokasvi!$H$6*(1+$HE137)*(1+_xlfn.XLOOKUP($HF137,$HF$67:$HF$76,HS$67:HS$76)))</f>
        <v>3899.6913580246915</v>
      </c>
      <c r="HT137" s="27">
        <f>IF(P$11="x",0,Satokasvi!$H$6*(1+$HE137)*(1+_xlfn.XLOOKUP($HF137,$HF$67:$HF$76,HT$67:HT$76)))</f>
        <v>3899.6913580246915</v>
      </c>
      <c r="HU137" s="27">
        <f>IF(Q$11="x",0,Satokasvi!$H$6*(1+$HE137)*(1+_xlfn.XLOOKUP($HF137,$HF$67:$HF$76,HU$67:HU$76)))</f>
        <v>3899.6913580246915</v>
      </c>
      <c r="HV137" s="27">
        <f>IF(R$11="x",0,Satokasvi!$H$6*(1+$HE137)*(1+_xlfn.XLOOKUP($HF137,$HF$67:$HF$76,HV$67:HV$76)))</f>
        <v>3899.6913580246915</v>
      </c>
      <c r="HW137" s="27">
        <f>IF(S$11="x",0,Satokasvi!$H$6*(1+$HE137)*(1+_xlfn.XLOOKUP($HF137,$HF$67:$HF$76,HW$67:HW$76)))</f>
        <v>3899.6913580246915</v>
      </c>
      <c r="HX137" s="27">
        <f>IF(T$11="x",0,Satokasvi!$H$6*(1+$HE137)*(1+_xlfn.XLOOKUP($HF137,$HF$67:$HF$76,HX$67:HX$76)))</f>
        <v>3899.6913580246915</v>
      </c>
      <c r="HY137" s="27">
        <f>IF(U$11="x",0,Satokasvi!$H$6*(1+$HE137)*(1+_xlfn.XLOOKUP($HF137,$HF$67:$HF$76,HY$67:HY$76)))</f>
        <v>3899.6913580246915</v>
      </c>
      <c r="HZ137" s="27">
        <f>IF(V$11="x",0,Satokasvi!$H$6*(1+$HE137)*(1+_xlfn.XLOOKUP($HF137,$HF$67:$HF$76,HZ$67:HZ$76)))</f>
        <v>3899.6913580246915</v>
      </c>
      <c r="IA137" s="27">
        <f>IF(W$11="x",0,Satokasvi!$H$6*(1+$HE137)*(1+_xlfn.XLOOKUP($HF137,$HF$67:$HF$76,IA$67:IA$76)))</f>
        <v>3899.6913580246915</v>
      </c>
      <c r="IB137" s="27">
        <f>IF(X$11="x",0,Satokasvi!$H$6*(1+$HE137)*(1+_xlfn.XLOOKUP($HF137,$HF$67:$HF$76,IB$67:IB$76)))</f>
        <v>3899.6913580246915</v>
      </c>
      <c r="IC137" s="27">
        <f>IF(Y$11="x",0,Satokasvi!$H$6*(1+$HE137)*(1+_xlfn.XLOOKUP($HF137,$HF$67:$HF$76,IC$67:IC$76)))</f>
        <v>3899.6913580246915</v>
      </c>
      <c r="ID137" s="27">
        <f>IF(Z$11="x",0,Satokasvi!$H$6*(1+$HE137)*(1+_xlfn.XLOOKUP($HF137,$HF$67:$HF$76,ID$67:ID$76)))</f>
        <v>3899.6913580246915</v>
      </c>
      <c r="IE137" s="27">
        <f>IF(AA$11="x",0,Satokasvi!$H$6*(1+$HE137)*(1+_xlfn.XLOOKUP($HF137,$HF$67:$HF$76,IE$67:IE$76)))</f>
        <v>3899.6913580246915</v>
      </c>
    </row>
    <row r="138" spans="2:239">
      <c r="B138" s="11">
        <f t="shared" ca="1" si="116"/>
        <v>0.27326374566300704</v>
      </c>
      <c r="C138" s="11">
        <f t="shared" ca="1" si="116"/>
        <v>0.92456975783693618</v>
      </c>
      <c r="D138" s="11">
        <f t="shared" ca="1" si="116"/>
        <v>0.15194646088097219</v>
      </c>
      <c r="E138" s="11">
        <f t="shared" ca="1" si="116"/>
        <v>0.13887274883806089</v>
      </c>
      <c r="F138" s="11">
        <f t="shared" ca="1" si="116"/>
        <v>0.76310062029886616</v>
      </c>
      <c r="G138" s="11">
        <f t="shared" ca="1" si="116"/>
        <v>0.63666859448791335</v>
      </c>
      <c r="H138" s="11">
        <f t="shared" ca="1" si="116"/>
        <v>0.11023538918898745</v>
      </c>
      <c r="I138" s="11">
        <f t="shared" ca="1" si="116"/>
        <v>0.54677300699919695</v>
      </c>
      <c r="J138" s="11">
        <f t="shared" ca="1" si="116"/>
        <v>0.88314388717200176</v>
      </c>
      <c r="K138" s="11">
        <f t="shared" ca="1" si="116"/>
        <v>0.12360635069490045</v>
      </c>
      <c r="L138" s="11">
        <f t="shared" ca="1" si="116"/>
        <v>0.21992507266097405</v>
      </c>
      <c r="M138" s="11">
        <f t="shared" ca="1" si="116"/>
        <v>0.54335862879262931</v>
      </c>
      <c r="N138" s="11">
        <f t="shared" ca="1" si="116"/>
        <v>0.76113815549682085</v>
      </c>
      <c r="O138" s="11">
        <f t="shared" ca="1" si="116"/>
        <v>0.40376687204500461</v>
      </c>
      <c r="P138" s="11">
        <f t="shared" ca="1" si="116"/>
        <v>0.12685181413698787</v>
      </c>
      <c r="Q138" s="11">
        <f t="shared" ca="1" si="116"/>
        <v>0.47460064564716897</v>
      </c>
      <c r="R138" s="11">
        <f t="shared" ca="1" si="92"/>
        <v>0.51523374610300765</v>
      </c>
      <c r="S138" s="11">
        <f t="shared" ca="1" si="92"/>
        <v>0.9952829814286781</v>
      </c>
      <c r="T138" s="11">
        <f t="shared" ca="1" si="87"/>
        <v>0.96061381836006776</v>
      </c>
      <c r="U138" s="11">
        <f t="shared" ca="1" si="87"/>
        <v>0.935285691480368</v>
      </c>
      <c r="V138" s="11">
        <f t="shared" ca="1" si="87"/>
        <v>0.25943047996276769</v>
      </c>
      <c r="W138" s="11">
        <f t="shared" ca="1" si="87"/>
        <v>0.10231741765454094</v>
      </c>
      <c r="X138" s="11">
        <f t="shared" ca="1" si="87"/>
        <v>0.43896222282699271</v>
      </c>
      <c r="Y138" s="11">
        <f t="shared" ca="1" si="87"/>
        <v>0.34812090378279026</v>
      </c>
      <c r="Z138" s="11">
        <f t="shared" ca="1" si="87"/>
        <v>0.75189532706228535</v>
      </c>
      <c r="AB138" s="5">
        <f ca="1">_xlfn.NORM.INV(B138,Satokasvi!$H$8,Satokasvi!$I$8)*_xlfn.BINOM.INV(1,(1-Satokasvi!$H$15),B138)</f>
        <v>3349.2570657722035</v>
      </c>
      <c r="AC138" s="5">
        <f ca="1">_xlfn.NORM.INV(C138,Satokasvi!$H$8,Satokasvi!$I$8)*_xlfn.BINOM.INV(1,(1-Satokasvi!$H$15),C138)</f>
        <v>3859.1246764712396</v>
      </c>
      <c r="AD138" s="5">
        <f ca="1">_xlfn.NORM.INV(D138,Satokasvi!$H$8,Satokasvi!$I$8)*_xlfn.BINOM.INV(1,(1-Satokasvi!$H$15),D138)</f>
        <v>3242.9697544004021</v>
      </c>
      <c r="AE138" s="5">
        <f ca="1">_xlfn.NORM.INV(E138,Satokasvi!$H$8,Satokasvi!$I$8)*_xlfn.BINOM.INV(1,(1-Satokasvi!$H$15),E138)</f>
        <v>3228.6505450946302</v>
      </c>
      <c r="AF138" s="5">
        <f ca="1">_xlfn.NORM.INV(F138,Satokasvi!$H$8,Satokasvi!$I$8)*_xlfn.BINOM.INV(1,(1-Satokasvi!$H$15),F138)</f>
        <v>3679.0779835354547</v>
      </c>
      <c r="AG138" s="5">
        <f ca="1">_xlfn.NORM.INV(G138,Satokasvi!$H$8,Satokasvi!$I$8)*_xlfn.BINOM.INV(1,(1-Satokasvi!$H$15),G138)</f>
        <v>3587.3920395638524</v>
      </c>
      <c r="AH138" s="5">
        <f ca="1">_xlfn.NORM.INV(H138,Satokasvi!$H$8,Satokasvi!$I$8)*_xlfn.BINOM.INV(1,(1-Satokasvi!$H$15),H138)</f>
        <v>3193.6806883896747</v>
      </c>
      <c r="AI138" s="5">
        <f ca="1">_xlfn.NORM.INV(I138,Satokasvi!$H$8,Satokasvi!$I$8)*_xlfn.BINOM.INV(1,(1-Satokasvi!$H$15),I138)</f>
        <v>3529.3781102045177</v>
      </c>
      <c r="AJ138" s="5">
        <f ca="1">_xlfn.NORM.INV(J138,Satokasvi!$H$8,Satokasvi!$I$8)*_xlfn.BINOM.INV(1,(1-Satokasvi!$H$15),J138)</f>
        <v>3797.7126594887663</v>
      </c>
      <c r="AK138" s="5">
        <f ca="1">_xlfn.NORM.INV(K138,Satokasvi!$H$8,Satokasvi!$I$8)*_xlfn.BINOM.INV(1,(1-Satokasvi!$H$15),K138)</f>
        <v>3210.7134913106652</v>
      </c>
      <c r="AL138" s="5">
        <f ca="1">_xlfn.NORM.INV(L138,Satokasvi!$H$8,Satokasvi!$I$8)*_xlfn.BINOM.INV(1,(1-Satokasvi!$H$15),L138)</f>
        <v>3306.8884270462108</v>
      </c>
      <c r="AM138" s="5">
        <f ca="1">_xlfn.NORM.INV(M138,Satokasvi!$H$8,Satokasvi!$I$8)*_xlfn.BINOM.INV(1,(1-Satokasvi!$H$15),M138)</f>
        <v>3527.2247050531605</v>
      </c>
      <c r="AN138" s="5">
        <f ca="1">_xlfn.NORM.INV(N138,Satokasvi!$H$8,Satokasvi!$I$8)*_xlfn.BINOM.INV(1,(1-Satokasvi!$H$15),N138)</f>
        <v>3677.4921174169649</v>
      </c>
      <c r="AO138" s="5">
        <f ca="1">_xlfn.NORM.INV(O138,Satokasvi!$H$8,Satokasvi!$I$8)*_xlfn.BINOM.INV(1,(1-Satokasvi!$H$15),O138)</f>
        <v>3439.0977780209464</v>
      </c>
      <c r="AP138" s="5">
        <f ca="1">_xlfn.NORM.INV(P138,Satokasvi!$H$8,Satokasvi!$I$8)*_xlfn.BINOM.INV(1,(1-Satokasvi!$H$15),P138)</f>
        <v>3214.6500742724747</v>
      </c>
      <c r="AQ138" s="5">
        <f ca="1">_xlfn.NORM.INV(Q138,Satokasvi!$H$8,Satokasvi!$I$8)*_xlfn.BINOM.INV(1,(1-Satokasvi!$H$15),Q138)</f>
        <v>3484.0725468490332</v>
      </c>
      <c r="AR138" s="5">
        <f ca="1">_xlfn.NORM.INV(R138,Satokasvi!$H$8,Satokasvi!$I$8)*_xlfn.BINOM.INV(1,(1-Satokasvi!$H$15),R138)</f>
        <v>3509.5486558127022</v>
      </c>
      <c r="AS138" s="5">
        <f ca="1">_xlfn.NORM.INV(S138,Satokasvi!$H$8,Satokasvi!$I$8)*_xlfn.BINOM.INV(1,(1-Satokasvi!$H$15),S138)</f>
        <v>4148.9778655420796</v>
      </c>
      <c r="AT138" s="5">
        <f ca="1">_xlfn.NORM.INV(T138,Satokasvi!$H$8,Satokasvi!$I$8)*_xlfn.BINOM.INV(1,(1-Satokasvi!$H$15),T138)</f>
        <v>3939.4634870240448</v>
      </c>
      <c r="AU138" s="5">
        <f ca="1">_xlfn.NORM.INV(U138,Satokasvi!$H$8,Satokasvi!$I$8)*_xlfn.BINOM.INV(1,(1-Satokasvi!$H$15),U138)</f>
        <v>3879.089733510918</v>
      </c>
      <c r="AV138" s="5">
        <f ca="1">_xlfn.NORM.INV(V138,Satokasvi!$H$8,Satokasvi!$I$8)*_xlfn.BINOM.INV(1,(1-Satokasvi!$H$15),V138)</f>
        <v>3338.7244506385123</v>
      </c>
      <c r="AW138" s="5">
        <f ca="1">_xlfn.NORM.INV(W138,Satokasvi!$H$8,Satokasvi!$I$8)*_xlfn.BINOM.INV(1,(1-Satokasvi!$H$15),W138)</f>
        <v>3182.8857766525653</v>
      </c>
      <c r="AX138" s="5">
        <f ca="1">_xlfn.NORM.INV(X138,Satokasvi!$H$8,Satokasvi!$I$8)*_xlfn.BINOM.INV(1,(1-Satokasvi!$H$15),X138)</f>
        <v>3461.5997808303532</v>
      </c>
      <c r="AY138" s="5">
        <f ca="1">_xlfn.NORM.INV(Y138,Satokasvi!$H$8,Satokasvi!$I$8)*_xlfn.BINOM.INV(1,(1-Satokasvi!$H$15),Y138)</f>
        <v>3402.4003448031071</v>
      </c>
      <c r="AZ138" s="5">
        <f ca="1">_xlfn.NORM.INV(Z138,Satokasvi!$H$8,Satokasvi!$I$8)*_xlfn.BINOM.INV(1,(1-Satokasvi!$H$15),Z138)</f>
        <v>3670.1165383885409</v>
      </c>
      <c r="BB138" s="5">
        <f ca="1">IF(C$11="x",0,_xlfn.NORM.INV(B138,Satokasvi!$H$8,Satokasvi!$I$8)*IF(C$8="x",(1+Toimenpiteet!$C$7),1)*IF(C$9="x",(1+Toimenpiteet!$C$34),1)*(1+C$30)*_xlfn.BINOM.INV(1,(1-(Satokasvi!$H$15*(1+C$41))),B138))</f>
        <v>2428.3453429674782</v>
      </c>
      <c r="BC138" s="5">
        <f ca="1">IF(D$11="x",0,_xlfn.NORM.INV(C138,Satokasvi!$H$8,Satokasvi!$I$8)*IF(D$8="x",(1+Toimenpiteet!$C$7),1)*IF(D$9="x",(1+Toimenpiteet!$C$34),1)*(1+D$30)*_xlfn.BINOM.INV(1,(1-(Satokasvi!$H$15*(1+D$41))),C138))</f>
        <v>2817.4697437981231</v>
      </c>
      <c r="BD138" s="5">
        <f ca="1">IF(E$11="x",0,_xlfn.NORM.INV(D138,Satokasvi!$H$8,Satokasvi!$I$8)*IF(E$8="x",(1+Toimenpiteet!$C$7),1)*IF(E$9="x",(1+Toimenpiteet!$C$34),1)*(1+E$30)*_xlfn.BINOM.INV(1,(1-(Satokasvi!$H$15*(1+E$41))),D138))</f>
        <v>2383.9719258548239</v>
      </c>
      <c r="BE138" s="5">
        <f ca="1">IF(F$11="x",0,_xlfn.NORM.INV(E138,Satokasvi!$H$8,Satokasvi!$I$8)*IF(F$8="x",(1+Toimenpiteet!$C$7),1)*IF(F$9="x",(1+Toimenpiteet!$C$34),1)*(1+F$30)*_xlfn.BINOM.INV(1,(1-(Satokasvi!$H$15*(1+F$41))),E138))</f>
        <v>2389.7179874572416</v>
      </c>
      <c r="BF138" s="5">
        <f ca="1">IF(G$11="x",0,_xlfn.NORM.INV(F138,Satokasvi!$H$8,Satokasvi!$I$8)*IF(G$8="x",(1+Toimenpiteet!$C$7),1)*IF(G$9="x",(1+Toimenpiteet!$C$34),1)*(1+G$30)*_xlfn.BINOM.INV(1,(1-(Satokasvi!$H$15*(1+G$41))),F138))</f>
        <v>2741.6489133306209</v>
      </c>
      <c r="BG138" s="5">
        <f ca="1">IF(H$11="x",0,_xlfn.NORM.INV(G138,Satokasvi!$H$8,Satokasvi!$I$8)*IF(H$8="x",(1+Toimenpiteet!$C$7),1)*IF(H$9="x",(1+Toimenpiteet!$C$34),1)*(1+H$30)*_xlfn.BINOM.INV(1,(1-(Satokasvi!$H$15*(1+H$41))),G138))</f>
        <v>2673.3245478829831</v>
      </c>
      <c r="BH138" s="5">
        <f ca="1">IF(I$11="x",0,_xlfn.NORM.INV(H138,Satokasvi!$H$8,Satokasvi!$I$8)*IF(I$8="x",(1+Toimenpiteet!$C$7),1)*IF(I$9="x",(1+Toimenpiteet!$C$34),1)*(1+I$30)*_xlfn.BINOM.INV(1,(1-(Satokasvi!$H$15*(1+I$41))),H138))</f>
        <v>2379.9308489879854</v>
      </c>
      <c r="BI138" s="5">
        <f ca="1">IF(J$11="x",0,_xlfn.NORM.INV(I138,Satokasvi!$H$8,Satokasvi!$I$8)*IF(J$8="x",(1+Toimenpiteet!$C$7),1)*IF(J$9="x",(1+Toimenpiteet!$C$34),1)*(1+J$30)*_xlfn.BINOM.INV(1,(1-(Satokasvi!$H$15*(1+J$41))),I138))</f>
        <v>2630.0925677244068</v>
      </c>
      <c r="BJ138" s="5">
        <f ca="1">IF(K$11="x",0,_xlfn.NORM.INV(J138,Satokasvi!$H$8,Satokasvi!$I$8)*IF(K$8="x",(1+Toimenpiteet!$C$7),1)*IF(K$9="x",(1+Toimenpiteet!$C$34),1)*(1+K$30)*_xlfn.BINOM.INV(1,(1-(Satokasvi!$H$15*(1+K$41))),J138))</f>
        <v>2830.0554738510286</v>
      </c>
      <c r="BK138" s="5">
        <f ca="1">IF(L$11="x",0,_xlfn.NORM.INV(K138,Satokasvi!$H$8,Satokasvi!$I$8)*IF(L$8="x",(1+Toimenpiteet!$C$7),1)*IF(L$9="x",(1+Toimenpiteet!$C$34),1)*(1+L$30)*_xlfn.BINOM.INV(1,(1-(Satokasvi!$H$15*(1+L$41))),K138))</f>
        <v>2392.6236937247081</v>
      </c>
      <c r="BL138" s="5">
        <f ca="1">IF(M$11="x",0,_xlfn.NORM.INV(L138,Satokasvi!$H$8,Satokasvi!$I$8)*IF(M$8="x",(1+Toimenpiteet!$C$7),1)*IF(M$9="x",(1+Toimenpiteet!$C$34),1)*(1+M$30)*_xlfn.BINOM.INV(1,(1-(Satokasvi!$H$15*(1+M$41))),L138))</f>
        <v>2464.2932558348361</v>
      </c>
      <c r="BM138" s="5">
        <f ca="1">IF(N$11="x",0,_xlfn.NORM.INV(M138,Satokasvi!$H$8,Satokasvi!$I$8)*IF(N$8="x",(1+Toimenpiteet!$C$7),1)*IF(N$9="x",(1+Toimenpiteet!$C$34),1)*(1+N$30)*_xlfn.BINOM.INV(1,(1-(Satokasvi!$H$15*(1+N$41))),M138))</f>
        <v>2628.4878502056158</v>
      </c>
      <c r="BN138" s="5">
        <f ca="1">IF(O$11="x",0,_xlfn.NORM.INV(N138,Satokasvi!$H$8,Satokasvi!$I$8)*IF(O$8="x",(1+Toimenpiteet!$C$7),1)*IF(O$9="x",(1+Toimenpiteet!$C$34),1)*(1+O$30)*_xlfn.BINOM.INV(1,(1-(Satokasvi!$H$15*(1+O$41))),N138))</f>
        <v>2740.467125899122</v>
      </c>
      <c r="BO138" s="5">
        <f ca="1">IF(P$11="x",0,_xlfn.NORM.INV(O138,Satokasvi!$H$8,Satokasvi!$I$8)*IF(P$8="x",(1+Toimenpiteet!$C$7),1)*IF(P$9="x",(1+Toimenpiteet!$C$34),1)*(1+P$30)*_xlfn.BINOM.INV(1,(1-(Satokasvi!$H$15*(1+P$41))),O138))</f>
        <v>2562.8156641812088</v>
      </c>
      <c r="BP138" s="5">
        <f ca="1">IF(Q$11="x",0,_xlfn.NORM.INV(P138,Satokasvi!$H$8,Satokasvi!$I$8)*IF(Q$8="x",(1+Toimenpiteet!$C$7),1)*IF(Q$9="x",(1+Toimenpiteet!$C$34),1)*(1+Q$30)*_xlfn.BINOM.INV(1,(1-(Satokasvi!$H$15*(1+Q$41))),P138))</f>
        <v>2395.5572353478478</v>
      </c>
      <c r="BQ138" s="5">
        <f ca="1">IF(R$11="x",0,_xlfn.NORM.INV(Q138,Satokasvi!$H$8,Satokasvi!$I$8)*IF(R$8="x",(1+Toimenpiteet!$C$7),1)*IF(R$9="x",(1+Toimenpiteet!$C$34),1)*(1+R$30)*_xlfn.BINOM.INV(1,(1-(Satokasvi!$H$15*(1+R$41))),Q138))</f>
        <v>2596.3308619118998</v>
      </c>
      <c r="BR138" s="5">
        <f ca="1">IF(S$11="x",0,_xlfn.NORM.INV(R138,Satokasvi!$H$8,Satokasvi!$I$8)*IF(S$8="x",(1+Toimenpiteet!$C$7),1)*IF(S$9="x",(1+Toimenpiteet!$C$34),1)*(1+S$30)*_xlfn.BINOM.INV(1,(1-(Satokasvi!$H$15*(1+S$41))),R138))</f>
        <v>2615.3156583116261</v>
      </c>
      <c r="BS138" s="5">
        <f ca="1">IF(T$11="x",0,_xlfn.NORM.INV(S138,Satokasvi!$H$8,Satokasvi!$I$8)*IF(T$8="x",(1+Toimenpiteet!$C$7),1)*IF(T$9="x",(1+Toimenpiteet!$C$34),1)*(1+T$30)*_xlfn.BINOM.INV(1,(1-(Satokasvi!$H$15*(1+T$41))),S138))</f>
        <v>3091.8183054019578</v>
      </c>
      <c r="BT138" s="5">
        <f ca="1">IF(U$11="x",0,_xlfn.NORM.INV(T138,Satokasvi!$H$8,Satokasvi!$I$8)*IF(U$8="x",(1+Toimenpiteet!$C$7),1)*IF(U$9="x",(1+Toimenpiteet!$C$34),1)*(1+U$30)*_xlfn.BINOM.INV(1,(1-(Satokasvi!$H$15*(1+U$41))),T138))</f>
        <v>2935.6881905303185</v>
      </c>
      <c r="BU138" s="5">
        <f ca="1">IF(V$11="x",0,_xlfn.NORM.INV(U138,Satokasvi!$H$8,Satokasvi!$I$8)*IF(V$8="x",(1+Toimenpiteet!$C$7),1)*IF(V$9="x",(1+Toimenpiteet!$C$34),1)*(1+V$30)*_xlfn.BINOM.INV(1,(1-(Satokasvi!$H$15*(1+V$41))),U138))</f>
        <v>2890.6976694123364</v>
      </c>
      <c r="BV138" s="5">
        <f ca="1">IF(W$11="x",0,_xlfn.NORM.INV(V138,Satokasvi!$H$8,Satokasvi!$I$8)*IF(W$8="x",(1+Toimenpiteet!$C$7),1)*IF(W$9="x",(1+Toimenpiteet!$C$34),1)*(1+W$30)*_xlfn.BINOM.INV(1,(1-(Satokasvi!$H$15*(1+W$41))),V138))</f>
        <v>2488.0174606158198</v>
      </c>
      <c r="BW138" s="5">
        <f ca="1">IF(X$11="x",0,_xlfn.NORM.INV(W138,Satokasvi!$H$8,Satokasvi!$I$8)*IF(X$8="x",(1+Toimenpiteet!$C$7),1)*IF(X$9="x",(1+Toimenpiteet!$C$34),1)*(1+X$30)*_xlfn.BINOM.INV(1,(1-(Satokasvi!$H$15*(1+X$41))),W138))</f>
        <v>2371.8864807614918</v>
      </c>
      <c r="BX138" s="5">
        <f ca="1">IF(Y$11="x",0,_xlfn.NORM.INV(X138,Satokasvi!$H$8,Satokasvi!$I$8)*IF(Y$8="x",(1+Toimenpiteet!$C$7),1)*IF(Y$9="x",(1+Toimenpiteet!$C$34),1)*(1+Y$30)*_xlfn.BINOM.INV(1,(1-(Satokasvi!$H$15*(1+Y$41))),X138))</f>
        <v>2579.5841566747795</v>
      </c>
      <c r="BY138" s="5">
        <f ca="1">IF(Z$11="x",0,_xlfn.NORM.INV(Y138,Satokasvi!$H$8,Satokasvi!$I$8)*IF(Z$8="x",(1+Toimenpiteet!$C$7),1)*IF(Z$9="x",(1+Toimenpiteet!$C$34),1)*(1+Z$30)*_xlfn.BINOM.INV(1,(1-(Satokasvi!$H$15*(1+Z$41))),Y138))</f>
        <v>2535.4687369472754</v>
      </c>
      <c r="BZ138" s="5">
        <f ca="1">IF(AA$11="x",0,_xlfn.NORM.INV(Z138,Satokasvi!$H$8,Satokasvi!$I$8)*IF(AA$8="x",(1+Toimenpiteet!$C$7),1)*IF(AA$9="x",(1+Toimenpiteet!$C$34),1)*(1+AA$30)*_xlfn.BINOM.INV(1,(1-(Satokasvi!$H$15*(1+AA$41))),Z138))</f>
        <v>2734.9708444071407</v>
      </c>
      <c r="CB138" s="27">
        <f ca="1">_xlfn.NORM.INV(RAND(),Satokasvi!$H$13,Satokasvi!$I$13)</f>
        <v>284.14437166253538</v>
      </c>
      <c r="CC138" s="27">
        <f ca="1">_xlfn.NORM.INV(RAND(),Satokasvi!$H$13,Satokasvi!$I$13)</f>
        <v>251.94657207826688</v>
      </c>
      <c r="CD138" s="27">
        <f ca="1">_xlfn.NORM.INV(RAND(),Satokasvi!$H$13,Satokasvi!$I$13)</f>
        <v>183.16844148555259</v>
      </c>
      <c r="CE138" s="27">
        <f ca="1">_xlfn.NORM.INV(RAND(),Satokasvi!$H$13,Satokasvi!$I$13)</f>
        <v>78.171488312427613</v>
      </c>
      <c r="CF138" s="27">
        <f ca="1">_xlfn.NORM.INV(RAND(),Satokasvi!$H$13,Satokasvi!$I$13)</f>
        <v>129.52260928662804</v>
      </c>
      <c r="CG138" s="27">
        <f ca="1">_xlfn.NORM.INV(RAND(),Satokasvi!$H$13,Satokasvi!$I$13)</f>
        <v>156.07336591732266</v>
      </c>
      <c r="CH138" s="27">
        <f ca="1">_xlfn.NORM.INV(RAND(),Satokasvi!$H$13,Satokasvi!$I$13)</f>
        <v>236.27647217551197</v>
      </c>
      <c r="CI138" s="27">
        <f ca="1">_xlfn.NORM.INV(RAND(),Satokasvi!$H$13,Satokasvi!$I$13)</f>
        <v>210.03974772021667</v>
      </c>
      <c r="CJ138" s="27">
        <f ca="1">_xlfn.NORM.INV(RAND(),Satokasvi!$H$13,Satokasvi!$I$13)</f>
        <v>212.70235787306959</v>
      </c>
      <c r="CK138" s="27">
        <f ca="1">_xlfn.NORM.INV(RAND(),Satokasvi!$H$13,Satokasvi!$I$13)</f>
        <v>164.71461345073953</v>
      </c>
      <c r="CL138" s="27">
        <f ca="1">_xlfn.NORM.INV(RAND(),Satokasvi!$H$13,Satokasvi!$I$13)</f>
        <v>136.03822404911199</v>
      </c>
      <c r="CM138" s="27">
        <f ca="1">_xlfn.NORM.INV(RAND(),Satokasvi!$H$13,Satokasvi!$I$13)</f>
        <v>160.63989646951464</v>
      </c>
      <c r="CN138" s="27">
        <f ca="1">_xlfn.NORM.INV(RAND(),Satokasvi!$H$13,Satokasvi!$I$13)</f>
        <v>235.54992391542879</v>
      </c>
      <c r="CO138" s="27">
        <f ca="1">_xlfn.NORM.INV(RAND(),Satokasvi!$H$13,Satokasvi!$I$13)</f>
        <v>193.35739125622379</v>
      </c>
      <c r="CP138" s="27">
        <f ca="1">_xlfn.NORM.INV(RAND(),Satokasvi!$H$13,Satokasvi!$I$13)</f>
        <v>151.51946364372924</v>
      </c>
      <c r="CQ138" s="27">
        <f ca="1">_xlfn.NORM.INV(RAND(),Satokasvi!$H$13,Satokasvi!$I$13)</f>
        <v>158.66110711776349</v>
      </c>
      <c r="CR138" s="27">
        <f ca="1">_xlfn.NORM.INV(RAND(),Satokasvi!$H$13,Satokasvi!$I$13)</f>
        <v>156.11518636967747</v>
      </c>
      <c r="CS138" s="27">
        <f ca="1">_xlfn.NORM.INV(RAND(),Satokasvi!$H$13,Satokasvi!$I$13)</f>
        <v>124.39737039937665</v>
      </c>
      <c r="CT138" s="27">
        <f ca="1">_xlfn.NORM.INV(RAND(),Satokasvi!$H$13,Satokasvi!$I$13)</f>
        <v>166.63111993661607</v>
      </c>
      <c r="CU138" s="27">
        <f ca="1">_xlfn.NORM.INV(RAND(),Satokasvi!$H$13,Satokasvi!$I$13)</f>
        <v>236.52683714720092</v>
      </c>
      <c r="CV138" s="27">
        <f ca="1">_xlfn.NORM.INV(RAND(),Satokasvi!$H$13,Satokasvi!$I$13)</f>
        <v>152.31504035973757</v>
      </c>
      <c r="CW138" s="27">
        <f ca="1">_xlfn.NORM.INV(RAND(),Satokasvi!$H$13,Satokasvi!$I$13)</f>
        <v>243.37964540334227</v>
      </c>
      <c r="CX138" s="27">
        <f ca="1">_xlfn.NORM.INV(RAND(),Satokasvi!$H$13,Satokasvi!$I$13)</f>
        <v>201.56167270198475</v>
      </c>
      <c r="CY138" s="27">
        <f ca="1">_xlfn.NORM.INV(RAND(),Satokasvi!$H$13,Satokasvi!$I$13)</f>
        <v>183.73970417179757</v>
      </c>
      <c r="CZ138" s="27">
        <f ca="1">_xlfn.NORM.INV(RAND(),Satokasvi!$H$13,Satokasvi!$I$13)</f>
        <v>170.65916920098346</v>
      </c>
      <c r="DB138" s="29">
        <f ca="1">(AB138*(CB138/1000)+(Satokasvi!$E$28-Satokasvi!$E$7))/(1+$C$13)^DB$61</f>
        <v>573.46848979626179</v>
      </c>
      <c r="DC138" s="29">
        <f ca="1">(AC138*(CC138/1000)+(Satokasvi!$E$28-Satokasvi!$E$7))/(1+$C$13)^DC$61</f>
        <v>576.2025011401447</v>
      </c>
      <c r="DD138" s="29">
        <f ca="1">(AD138*(CD138/1000)+(Satokasvi!$E$28-Satokasvi!$E$7))/(1+$C$13)^DD$61</f>
        <v>213.23689786955651</v>
      </c>
      <c r="DE138" s="29">
        <f ca="1">(AE138*(CE138/1000)+(Satokasvi!$E$28-Satokasvi!$E$7))/(1+$C$13)^DE$61</f>
        <v>-96.499983548971159</v>
      </c>
      <c r="DF138" s="29">
        <f ca="1">(AF138*(CF138/1000)+(Satokasvi!$E$28-Satokasvi!$E$7))/(1+$C$13)^DF$61</f>
        <v>99.651827602764527</v>
      </c>
      <c r="DG138" s="29">
        <f ca="1">(AG138*(CG138/1000)+(Satokasvi!$E$28-Satokasvi!$E$7))/(1+$C$13)^DG$61</f>
        <v>166.57256223861631</v>
      </c>
      <c r="DH138" s="29">
        <f ca="1">(AH138*(CH138/1000)+(Satokasvi!$E$28-Satokasvi!$E$7))/(1+$C$13)^DH$61</f>
        <v>320.02599402484543</v>
      </c>
      <c r="DI138" s="29">
        <f ca="1">(AI138*(CI138/1000)+(Satokasvi!$E$28-Satokasvi!$E$7))/(1+$C$13)^DI$61</f>
        <v>300.21997950884816</v>
      </c>
      <c r="DJ138" s="29">
        <f ca="1">(AJ138*(CJ138/1000)+(Satokasvi!$E$28-Satokasvi!$E$7))/(1+$C$13)^DJ$61</f>
        <v>342.42153558555725</v>
      </c>
      <c r="DK138" s="29">
        <f ca="1">(AK138*(CK138/1000)+(Satokasvi!$E$28-Satokasvi!$E$7))/(1+$C$13)^DK$61</f>
        <v>124.89722887686503</v>
      </c>
      <c r="DL138" s="29">
        <f ca="1">(AL138*(CL138/1000)+(Satokasvi!$E$28-Satokasvi!$E$7))/(1+$C$13)^DL$61</f>
        <v>64.196687151876219</v>
      </c>
      <c r="DM138" s="29">
        <f ca="1">(AM138*(CM138/1000)+(Satokasvi!$E$28-Satokasvi!$E$7))/(1+$C$13)^DM$61</f>
        <v>144.21282933302754</v>
      </c>
      <c r="DN138" s="29">
        <f ca="1">(AN138*(CN138/1000)+(Satokasvi!$E$28-Satokasvi!$E$7))/(1+$C$13)^DN$61</f>
        <v>344.03908049865765</v>
      </c>
      <c r="DO138" s="29">
        <f ca="1">(AO138*(CO138/1000)+(Satokasvi!$E$28-Satokasvi!$E$7))/(1+$C$13)^DO$61</f>
        <v>200.9632682532756</v>
      </c>
      <c r="DP138" s="29">
        <f ca="1">(AP138*(CP138/1000)+(Satokasvi!$E$28-Satokasvi!$E$7))/(1+$C$13)^DP$61</f>
        <v>80.927273390049805</v>
      </c>
      <c r="DQ138" s="29">
        <f ca="1">(AQ138*(CQ138/1000)+(Satokasvi!$E$28-Satokasvi!$E$7))/(1+$C$13)^DQ$61</f>
        <v>119.51519785100518</v>
      </c>
      <c r="DR138" s="29">
        <f ca="1">(AR138*(CR138/1000)+(Satokasvi!$E$28-Satokasvi!$E$7))/(1+$C$13)^DR$61</f>
        <v>113.07384832489092</v>
      </c>
      <c r="DS138" s="29">
        <f ca="1">(AS138*(CS138/1000)+(Satokasvi!$E$28-Satokasvi!$E$7))/(1+$C$13)^DS$61</f>
        <v>91.117788916573289</v>
      </c>
      <c r="DT138" s="29">
        <f ca="1">(AT138*(CT138/1000)+(Satokasvi!$E$28-Satokasvi!$E$7))/(1+$C$13)^DT$61</f>
        <v>168.48371425566634</v>
      </c>
      <c r="DU138" s="29">
        <f ca="1">(AU138*(CU138/1000)+(Satokasvi!$E$28-Satokasvi!$E$7))/(1+$C$13)^DU$61</f>
        <v>308.12544376835029</v>
      </c>
      <c r="DV138" s="29">
        <f ca="1">(AV138*(CV138/1000)+(Satokasvi!$E$28-Satokasvi!$E$7))/(1+$C$13)^DV$61</f>
        <v>79.308917895443514</v>
      </c>
      <c r="DW138" s="29">
        <f ca="1">(AW138*(CW138/1000)+(Satokasvi!$E$28-Satokasvi!$E$7))/(1+$C$13)^DW$61</f>
        <v>215.88063032932988</v>
      </c>
      <c r="DX138" s="29">
        <f ca="1">(AX138*(CX138/1000)+(Satokasvi!$E$28-Satokasvi!$E$7))/(1+$C$13)^DX$61</f>
        <v>170.6162056492638</v>
      </c>
      <c r="DY138" s="29">
        <f ca="1">(AY138*(CY138/1000)+(Satokasvi!$E$28-Satokasvi!$E$7))/(1+$C$13)^DY$61</f>
        <v>129.94726420577152</v>
      </c>
      <c r="DZ138" s="29">
        <f ca="1">(AZ138*(CZ138/1000)+(Satokasvi!$E$28-Satokasvi!$E$7))/(1+$C$13)^DZ$61</f>
        <v>126.7274029180345</v>
      </c>
      <c r="EB138" s="29">
        <f ca="1">IF(C$11="x",Toimenpiteet!$E$115,BB138*(CB138/1000)+(Satokasvi!$E$28-Satokasvi!$E$7)+IF(C$8="x",Toimenpiteet!$E$29,0)+IF(C$9="x",Toimenpiteet!$E$60,0)+IF(C$10="x",Toimenpiteet!$E$88,0))/(1+$C$13)^EB$61</f>
        <v>448.64141908460005</v>
      </c>
      <c r="EC138" s="29">
        <f ca="1">IF(D$11="x",Toimenpiteet!$E$115,BC138*(CC138/1000)+(Satokasvi!$E$28-Satokasvi!$E$7)+IF(D$8="x",Toimenpiteet!$E$29,0)+IF(D$9="x",Toimenpiteet!$E$60,0)+IF(D$10="x",Toimenpiteet!$E$88,0))/(1+$C$13)^EC$61</f>
        <v>454.28583644468847</v>
      </c>
      <c r="ED138" s="29">
        <f ca="1">IF(E$11="x",Toimenpiteet!$E$115,BD138*(CD138/1000)+(Satokasvi!$E$28-Satokasvi!$E$7)+IF(E$8="x",Toimenpiteet!$E$29,0)+IF(E$9="x",Toimenpiteet!$E$60,0)+IF(E$10="x",Toimenpiteet!$E$88,0))/(1+$C$13)^ED$61</f>
        <v>191.05268031643712</v>
      </c>
      <c r="EE138" s="29">
        <f ca="1">IF(F$11="x",Toimenpiteet!$E$115,BE138*(CE138/1000)+(Satokasvi!$E$28-Satokasvi!$E$7)+IF(F$8="x",Toimenpiteet!$E$29,0)+IF(F$9="x",Toimenpiteet!$E$60,0)+IF(F$10="x",Toimenpiteet!$E$88,0))/(1+$C$13)^EE$61</f>
        <v>-36.509877051507225</v>
      </c>
      <c r="EF138" s="29">
        <f ca="1">IF(G$11="x",Toimenpiteet!$E$115,BF138*(CF138/1000)+(Satokasvi!$E$28-Satokasvi!$E$7)+IF(G$8="x",Toimenpiteet!$E$29,0)+IF(G$9="x",Toimenpiteet!$E$60,0)+IF(G$10="x",Toimenpiteet!$E$88,0))/(1+$C$13)^EF$61</f>
        <v>109.72859983886069</v>
      </c>
      <c r="EG138" s="29">
        <f ca="1">IF(H$11="x",Toimenpiteet!$E$115,BG138*(CG138/1000)+(Satokasvi!$E$28-Satokasvi!$E$7)+IF(H$8="x",Toimenpiteet!$E$29,0)+IF(H$9="x",Toimenpiteet!$E$60,0)+IF(H$10="x",Toimenpiteet!$E$88,0))/(1+$C$13)^EG$61</f>
        <v>158.56488105913004</v>
      </c>
      <c r="EH138" s="29">
        <f ca="1">IF(I$11="x",Toimenpiteet!$E$115,BH138*(CH138/1000)+(Satokasvi!$E$28-Satokasvi!$E$7)+IF(I$8="x",Toimenpiteet!$E$29,0)+IF(I$9="x",Toimenpiteet!$E$60,0)+IF(I$10="x",Toimenpiteet!$E$88,0))/(1+$C$13)^EH$61</f>
        <v>271.91541703752171</v>
      </c>
      <c r="EI138" s="29">
        <f ca="1">IF(J$11="x",Toimenpiteet!$E$115,BI138*(CI138/1000)+(Satokasvi!$E$28-Satokasvi!$E$7)+IF(J$8="x",Toimenpiteet!$E$29,0)+IF(J$9="x",Toimenpiteet!$E$60,0)+IF(J$10="x",Toimenpiteet!$E$88,0))/(1+$C$13)^EI$61</f>
        <v>256.18222609912664</v>
      </c>
      <c r="EJ138" s="29">
        <f ca="1">IF(K$11="x",Toimenpiteet!$E$115,BJ138*(CJ138/1000)+(Satokasvi!$E$28-Satokasvi!$E$7)+IF(K$8="x",Toimenpiteet!$E$29,0)+IF(K$9="x",Toimenpiteet!$E$60,0)+IF(K$10="x",Toimenpiteet!$E$88,0))/(1+$C$13)^EJ$61</f>
        <v>286.68543838547669</v>
      </c>
      <c r="EK138" s="29">
        <f ca="1">IF(L$11="x",Toimenpiteet!$E$115,BK138*(CK138/1000)+(Satokasvi!$E$28-Satokasvi!$E$7)+IF(L$8="x",Toimenpiteet!$E$29,0)+IF(L$9="x",Toimenpiteet!$E$60,0)+IF(L$10="x",Toimenpiteet!$E$88,0))/(1+$C$13)^EK$61</f>
        <v>123.66847327663152</v>
      </c>
      <c r="EL138" s="29">
        <f ca="1">IF(M$11="x",Toimenpiteet!$E$115,BL138*(CL138/1000)+(Satokasvi!$E$28-Satokasvi!$E$7)+IF(M$8="x",Toimenpiteet!$E$29,0)+IF(M$9="x",Toimenpiteet!$E$60,0)+IF(M$10="x",Toimenpiteet!$E$88,0))/(1+$C$13)^EL$61</f>
        <v>77.543311379744779</v>
      </c>
      <c r="EM138" s="29">
        <f ca="1">IF(N$11="x",Toimenpiteet!$E$115,BM138*(CM138/1000)+(Satokasvi!$E$28-Satokasvi!$E$7)+IF(N$8="x",Toimenpiteet!$E$29,0)+IF(N$9="x",Toimenpiteet!$E$60,0)+IF(N$10="x",Toimenpiteet!$E$88,0))/(1+$C$13)^EM$61</f>
        <v>136.30617722884273</v>
      </c>
      <c r="EN138" s="29">
        <f ca="1">IF(O$11="x",Toimenpiteet!$E$115,BN138*(CN138/1000)+(Satokasvi!$E$28-Satokasvi!$E$7)+IF(O$8="x",Toimenpiteet!$E$29,0)+IF(O$9="x",Toimenpiteet!$E$60,0)+IF(O$10="x",Toimenpiteet!$E$88,0))/(1+$C$13)^EN$61</f>
        <v>284.37673522436711</v>
      </c>
      <c r="EO138" s="29">
        <f ca="1">IF(P$11="x",Toimenpiteet!$E$115,BO138*(CO138/1000)+(Satokasvi!$E$28-Satokasvi!$E$7)+IF(P$8="x",Toimenpiteet!$E$29,0)+IF(P$9="x",Toimenpiteet!$E$60,0)+IF(P$10="x",Toimenpiteet!$E$88,0))/(1+$C$13)^EO$61</f>
        <v>176.94114054774624</v>
      </c>
      <c r="EP138" s="29">
        <f ca="1">IF(Q$11="x",Toimenpiteet!$E$115,BP138*(CP138/1000)+(Satokasvi!$E$28-Satokasvi!$E$7)+IF(Q$8="x",Toimenpiteet!$E$29,0)+IF(Q$9="x",Toimenpiteet!$E$60,0)+IF(Q$10="x",Toimenpiteet!$E$88,0))/(1+$C$13)^EP$61</f>
        <v>86.69857019376542</v>
      </c>
      <c r="EQ138" s="29">
        <f ca="1">IF(R$11="x",Toimenpiteet!$E$115,BQ138*(CQ138/1000)+(Satokasvi!$E$28-Satokasvi!$E$7)+IF(R$8="x",Toimenpiteet!$E$29,0)+IF(R$9="x",Toimenpiteet!$E$60,0)+IF(R$10="x",Toimenpiteet!$E$88,0))/(1+$C$13)^EQ$61</f>
        <v>114.68560511187036</v>
      </c>
      <c r="ER138" s="29">
        <f ca="1">IF(S$11="x",Toimenpiteet!$E$115,BR138*(CR138/1000)+(Satokasvi!$E$28-Satokasvi!$E$7)+IF(S$8="x",Toimenpiteet!$E$29,0)+IF(S$9="x",Toimenpiteet!$E$60,0)+IF(S$10="x",Toimenpiteet!$E$88,0))/(1+$C$13)^ER$61</f>
        <v>109.13921397879737</v>
      </c>
      <c r="ES138" s="29">
        <f ca="1">IF(T$11="x",Toimenpiteet!$E$115,BS138*(CS138/1000)+(Satokasvi!$E$28-Satokasvi!$E$7)+IF(T$8="x",Toimenpiteet!$E$29,0)+IF(T$9="x",Toimenpiteet!$E$60,0)+IF(T$10="x",Toimenpiteet!$E$88,0))/(1+$C$13)^ES$61</f>
        <v>92.052997860910622</v>
      </c>
      <c r="ET138" s="29">
        <f ca="1">IF(U$11="x",Toimenpiteet!$E$115,BT138*(CT138/1000)+(Satokasvi!$E$28-Satokasvi!$E$7)+IF(U$8="x",Toimenpiteet!$E$29,0)+IF(U$9="x",Toimenpiteet!$E$60,0)+IF(U$10="x",Toimenpiteet!$E$88,0))/(1+$C$13)^ET$61</f>
        <v>149.00262848495387</v>
      </c>
      <c r="EU138" s="29">
        <f ca="1">IF(V$11="x",Toimenpiteet!$E$115,BU138*(CU138/1000)+(Satokasvi!$E$28-Satokasvi!$E$7)+IF(V$8="x",Toimenpiteet!$E$29,0)+IF(V$9="x",Toimenpiteet!$E$60,0)+IF(V$10="x",Toimenpiteet!$E$88,0))/(1+$C$13)^EU$61</f>
        <v>252.380677416205</v>
      </c>
      <c r="EV138" s="29">
        <f ca="1">IF(W$11="x",Toimenpiteet!$E$115,BV138*(CV138/1000)+(Satokasvi!$E$28-Satokasvi!$E$7)+IF(W$8="x",Toimenpiteet!$E$29,0)+IF(W$9="x",Toimenpiteet!$E$60,0)+IF(W$10="x",Toimenpiteet!$E$88,0))/(1+$C$13)^EV$61</f>
        <v>81.203526703092663</v>
      </c>
      <c r="EW138" s="29">
        <f ca="1">IF(X$11="x",Toimenpiteet!$E$115,BW138*(CW138/1000)+(Satokasvi!$E$28-Satokasvi!$E$7)+IF(X$8="x",Toimenpiteet!$E$29,0)+IF(X$9="x",Toimenpiteet!$E$60,0)+IF(X$10="x",Toimenpiteet!$E$88,0))/(1+$C$13)^EW$61</f>
        <v>182.33300405870608</v>
      </c>
      <c r="EX138" s="29">
        <f ca="1">IF(Y$11="x",Toimenpiteet!$E$115,BX138*(CX138/1000)+(Satokasvi!$E$28-Satokasvi!$E$7)+IF(Y$8="x",Toimenpiteet!$E$29,0)+IF(Y$9="x",Toimenpiteet!$E$60,0)+IF(Y$10="x",Toimenpiteet!$E$88,0))/(1+$C$13)^EX$61</f>
        <v>147.97694240836486</v>
      </c>
      <c r="EY138" s="29">
        <f ca="1">IF(Z$11="x",Toimenpiteet!$E$115,BY138*(CY138/1000)+(Satokasvi!$E$28-Satokasvi!$E$7)+IF(Z$8="x",Toimenpiteet!$E$29,0)+IF(Z$9="x",Toimenpiteet!$E$60,0)+IF(Z$10="x",Toimenpiteet!$E$88,0))/(1+$C$13)^EY$61</f>
        <v>117.06363910995978</v>
      </c>
      <c r="EZ138" s="29">
        <f ca="1">IF(AA$11="x",Toimenpiteet!$E$115,BZ138*(CZ138/1000)+(Satokasvi!$E$28-Satokasvi!$E$7)+IF(AA$8="x",Toimenpiteet!$E$29,0)+IF(AA$9="x",Toimenpiteet!$E$60,0)+IF(AA$10="x",Toimenpiteet!$E$88,0))/(1+$C$13)^EZ$61</f>
        <v>114.07506436696484</v>
      </c>
      <c r="FA138" s="29"/>
      <c r="FB138" s="29">
        <f t="shared" ca="1" si="117"/>
        <v>573.46848979626179</v>
      </c>
      <c r="FC138" s="29">
        <f t="shared" ca="1" si="118"/>
        <v>1149.6709909364065</v>
      </c>
      <c r="FD138" s="29">
        <f t="shared" ca="1" si="119"/>
        <v>1362.907888805963</v>
      </c>
      <c r="FE138" s="29">
        <f t="shared" ca="1" si="120"/>
        <v>1266.4079052569919</v>
      </c>
      <c r="FF138" s="29">
        <f t="shared" ca="1" si="121"/>
        <v>1366.0597328597564</v>
      </c>
      <c r="FG138" s="29">
        <f t="shared" ca="1" si="122"/>
        <v>1532.6322950983727</v>
      </c>
      <c r="FH138" s="29">
        <f t="shared" ca="1" si="123"/>
        <v>1852.6582891232181</v>
      </c>
      <c r="FI138" s="29">
        <f t="shared" ca="1" si="124"/>
        <v>2152.8782686320665</v>
      </c>
      <c r="FJ138" s="29">
        <f t="shared" ca="1" si="125"/>
        <v>2495.2998042176237</v>
      </c>
      <c r="FK138" s="29">
        <f t="shared" ca="1" si="126"/>
        <v>2620.1970330944887</v>
      </c>
      <c r="FL138" s="29">
        <f t="shared" ca="1" si="127"/>
        <v>2684.3937202463649</v>
      </c>
      <c r="FM138" s="29">
        <f t="shared" ca="1" si="128"/>
        <v>2828.6065495793923</v>
      </c>
      <c r="FN138" s="29">
        <f t="shared" ca="1" si="129"/>
        <v>3172.6456300780501</v>
      </c>
      <c r="FO138" s="29">
        <f t="shared" ca="1" si="130"/>
        <v>3373.6088983313257</v>
      </c>
      <c r="FP138" s="29">
        <f t="shared" ca="1" si="131"/>
        <v>3454.5361717213755</v>
      </c>
      <c r="FQ138" s="29">
        <f t="shared" ca="1" si="132"/>
        <v>3574.0513695723807</v>
      </c>
      <c r="FR138" s="29">
        <f t="shared" ca="1" si="133"/>
        <v>3687.1252178972718</v>
      </c>
      <c r="FS138" s="29">
        <f t="shared" ca="1" si="134"/>
        <v>3778.2430068138451</v>
      </c>
      <c r="FT138" s="29">
        <f t="shared" ca="1" si="135"/>
        <v>3946.7267210695113</v>
      </c>
      <c r="FU138" s="29">
        <f t="shared" ca="1" si="136"/>
        <v>4254.8521648378619</v>
      </c>
      <c r="FV138" s="29">
        <f t="shared" ca="1" si="137"/>
        <v>4334.1610827333052</v>
      </c>
      <c r="FW138" s="29">
        <f t="shared" ca="1" si="138"/>
        <v>4550.0417130626347</v>
      </c>
      <c r="FX138" s="29">
        <f t="shared" ca="1" si="139"/>
        <v>4720.6579187118987</v>
      </c>
      <c r="FY138" s="29">
        <f t="shared" ca="1" si="140"/>
        <v>4850.6051829176704</v>
      </c>
      <c r="FZ138" s="29">
        <f t="shared" ca="1" si="141"/>
        <v>4977.3325858357048</v>
      </c>
      <c r="GA138" s="29"/>
      <c r="GB138" s="29">
        <f t="shared" ca="1" si="142"/>
        <v>448.64141908460005</v>
      </c>
      <c r="GC138" s="29">
        <f t="shared" ca="1" si="143"/>
        <v>902.92725552928846</v>
      </c>
      <c r="GD138" s="29">
        <f t="shared" ca="1" si="93"/>
        <v>1093.9799358457255</v>
      </c>
      <c r="GE138" s="29">
        <f t="shared" ca="1" si="94"/>
        <v>1057.4700587942184</v>
      </c>
      <c r="GF138" s="29">
        <f t="shared" ca="1" si="95"/>
        <v>1167.198658633079</v>
      </c>
      <c r="GG138" s="29">
        <f t="shared" ca="1" si="96"/>
        <v>1325.7635396922092</v>
      </c>
      <c r="GH138" s="29">
        <f t="shared" ca="1" si="97"/>
        <v>1597.678956729731</v>
      </c>
      <c r="GI138" s="29">
        <f t="shared" ca="1" si="98"/>
        <v>1853.8611828288576</v>
      </c>
      <c r="GJ138" s="29">
        <f t="shared" ca="1" si="99"/>
        <v>2140.5466212143342</v>
      </c>
      <c r="GK138" s="29">
        <f t="shared" ca="1" si="100"/>
        <v>2264.2150944909658</v>
      </c>
      <c r="GL138" s="29">
        <f t="shared" ca="1" si="101"/>
        <v>2341.7584058707107</v>
      </c>
      <c r="GM138" s="29">
        <f t="shared" ca="1" si="102"/>
        <v>2478.0645830995536</v>
      </c>
      <c r="GN138" s="29">
        <f t="shared" ca="1" si="103"/>
        <v>2762.4413183239208</v>
      </c>
      <c r="GO138" s="29">
        <f t="shared" ca="1" si="104"/>
        <v>2939.382458871667</v>
      </c>
      <c r="GP138" s="29">
        <f t="shared" ca="1" si="105"/>
        <v>3026.0810290654326</v>
      </c>
      <c r="GQ138" s="29">
        <f t="shared" ca="1" si="106"/>
        <v>3140.7666341773029</v>
      </c>
      <c r="GR138" s="29">
        <f t="shared" ca="1" si="107"/>
        <v>3249.9058481561001</v>
      </c>
      <c r="GS138" s="29">
        <f t="shared" ca="1" si="108"/>
        <v>3341.9588460170107</v>
      </c>
      <c r="GT138" s="29">
        <f t="shared" ca="1" si="109"/>
        <v>3490.9614745019644</v>
      </c>
      <c r="GU138" s="29">
        <f t="shared" ca="1" si="110"/>
        <v>3743.3421519181693</v>
      </c>
      <c r="GV138" s="29">
        <f t="shared" ca="1" si="111"/>
        <v>3824.5456786212621</v>
      </c>
      <c r="GW138" s="29">
        <f t="shared" ca="1" si="112"/>
        <v>4006.8786826799683</v>
      </c>
      <c r="GX138" s="29">
        <f t="shared" ca="1" si="113"/>
        <v>4154.855625088333</v>
      </c>
      <c r="GY138" s="29">
        <f t="shared" ca="1" si="114"/>
        <v>4271.9192641982927</v>
      </c>
      <c r="GZ138" s="29">
        <f t="shared" ca="1" si="115"/>
        <v>4385.9943285652571</v>
      </c>
      <c r="HA138" s="29"/>
      <c r="HB138" s="29">
        <f t="shared" ca="1" si="145"/>
        <v>2620.1970330944887</v>
      </c>
      <c r="HC138" s="29">
        <f t="shared" ca="1" si="144"/>
        <v>2264.2150944909658</v>
      </c>
      <c r="HD138" s="5"/>
      <c r="HE138" s="29">
        <f t="shared" si="146"/>
        <v>5.5555555555555525E-2</v>
      </c>
      <c r="HF138" s="29">
        <f>$HF$75</f>
        <v>7.7777777777777793E-2</v>
      </c>
      <c r="HG138" s="14">
        <f>IF(C$11="x",0,Satokasvi!$H$6*(1+$HE138)*(1+_xlfn.XLOOKUP($HF138,$HF$67:$HF$76,HG$67:HG$76)))</f>
        <v>3723.1790123456794</v>
      </c>
      <c r="HH138" s="27">
        <f>IF(D$11="x",0,Satokasvi!$H$6*(1+$HE138)*(1+_xlfn.XLOOKUP($HF138,$HF$67:$HF$76,HH$67:HH$76)))</f>
        <v>3751.9135802469136</v>
      </c>
      <c r="HI138" s="27">
        <f>IF(E$11="x",0,Satokasvi!$H$6*(1+$HE138)*(1+_xlfn.XLOOKUP($HF138,$HF$67:$HF$76,HI$67:HI$76)))</f>
        <v>3780.6481481481483</v>
      </c>
      <c r="HJ138" s="27">
        <f>IF(F$11="x",0,Satokasvi!$H$6*(1+$HE138)*(1+_xlfn.XLOOKUP($HF138,$HF$67:$HF$76,HJ$67:HJ$76)))</f>
        <v>3809.3827160493825</v>
      </c>
      <c r="HK138" s="27">
        <f>IF(G$11="x",0,Satokasvi!$H$6*(1+$HE138)*(1+_xlfn.XLOOKUP($HF138,$HF$67:$HF$76,HK$67:HK$76)))</f>
        <v>3838.1172839506175</v>
      </c>
      <c r="HL138" s="27">
        <f>IF(H$11="x",0,Satokasvi!$H$6*(1+$HE138)*(1+_xlfn.XLOOKUP($HF138,$HF$67:$HF$76,HL$67:HL$76)))</f>
        <v>3866.8518518518517</v>
      </c>
      <c r="HM138" s="27">
        <f>IF(I$11="x",0,Satokasvi!$H$6*(1+$HE138)*(1+_xlfn.XLOOKUP($HF138,$HF$67:$HF$76,HM$67:HM$76)))</f>
        <v>3895.5864197530864</v>
      </c>
      <c r="HN138" s="27">
        <f>IF(J$11="x",0,Satokasvi!$H$6*(1+$HE138)*(1+_xlfn.XLOOKUP($HF138,$HF$67:$HF$76,HN$67:HN$76)))</f>
        <v>3924.3209876543206</v>
      </c>
      <c r="HO138" s="27">
        <f>IF(K$11="x",0,Satokasvi!$H$6*(1+$HE138)*(1+_xlfn.XLOOKUP($HF138,$HF$67:$HF$76,HO$67:HO$76)))</f>
        <v>3953.0555555555557</v>
      </c>
      <c r="HP138" s="27">
        <f>IF(L$11="x",0,Satokasvi!$H$6*(1+$HE138)*(1+_xlfn.XLOOKUP($HF138,$HF$67:$HF$76,HP$67:HP$76)))</f>
        <v>3981.7901234567898</v>
      </c>
      <c r="HQ138" s="27">
        <f>IF(M$11="x",0,Satokasvi!$H$6*(1+$HE138)*(1+_xlfn.XLOOKUP($HF138,$HF$67:$HF$76,HQ$67:HQ$76)))</f>
        <v>3981.7901234567898</v>
      </c>
      <c r="HR138" s="27">
        <f>IF(N$11="x",0,Satokasvi!$H$6*(1+$HE138)*(1+_xlfn.XLOOKUP($HF138,$HF$67:$HF$76,HR$67:HR$76)))</f>
        <v>3981.7901234567898</v>
      </c>
      <c r="HS138" s="27">
        <f>IF(O$11="x",0,Satokasvi!$H$6*(1+$HE138)*(1+_xlfn.XLOOKUP($HF138,$HF$67:$HF$76,HS$67:HS$76)))</f>
        <v>3981.7901234567898</v>
      </c>
      <c r="HT138" s="27">
        <f>IF(P$11="x",0,Satokasvi!$H$6*(1+$HE138)*(1+_xlfn.XLOOKUP($HF138,$HF$67:$HF$76,HT$67:HT$76)))</f>
        <v>3981.7901234567898</v>
      </c>
      <c r="HU138" s="27">
        <f>IF(Q$11="x",0,Satokasvi!$H$6*(1+$HE138)*(1+_xlfn.XLOOKUP($HF138,$HF$67:$HF$76,HU$67:HU$76)))</f>
        <v>3981.7901234567898</v>
      </c>
      <c r="HV138" s="27">
        <f>IF(R$11="x",0,Satokasvi!$H$6*(1+$HE138)*(1+_xlfn.XLOOKUP($HF138,$HF$67:$HF$76,HV$67:HV$76)))</f>
        <v>3981.7901234567898</v>
      </c>
      <c r="HW138" s="27">
        <f>IF(S$11="x",0,Satokasvi!$H$6*(1+$HE138)*(1+_xlfn.XLOOKUP($HF138,$HF$67:$HF$76,HW$67:HW$76)))</f>
        <v>3981.7901234567898</v>
      </c>
      <c r="HX138" s="27">
        <f>IF(T$11="x",0,Satokasvi!$H$6*(1+$HE138)*(1+_xlfn.XLOOKUP($HF138,$HF$67:$HF$76,HX$67:HX$76)))</f>
        <v>3981.7901234567898</v>
      </c>
      <c r="HY138" s="27">
        <f>IF(U$11="x",0,Satokasvi!$H$6*(1+$HE138)*(1+_xlfn.XLOOKUP($HF138,$HF$67:$HF$76,HY$67:HY$76)))</f>
        <v>3981.7901234567898</v>
      </c>
      <c r="HZ138" s="27">
        <f>IF(V$11="x",0,Satokasvi!$H$6*(1+$HE138)*(1+_xlfn.XLOOKUP($HF138,$HF$67:$HF$76,HZ$67:HZ$76)))</f>
        <v>3981.7901234567898</v>
      </c>
      <c r="IA138" s="27">
        <f>IF(W$11="x",0,Satokasvi!$H$6*(1+$HE138)*(1+_xlfn.XLOOKUP($HF138,$HF$67:$HF$76,IA$67:IA$76)))</f>
        <v>3981.7901234567898</v>
      </c>
      <c r="IB138" s="27">
        <f>IF(X$11="x",0,Satokasvi!$H$6*(1+$HE138)*(1+_xlfn.XLOOKUP($HF138,$HF$67:$HF$76,IB$67:IB$76)))</f>
        <v>3981.7901234567898</v>
      </c>
      <c r="IC138" s="27">
        <f>IF(Y$11="x",0,Satokasvi!$H$6*(1+$HE138)*(1+_xlfn.XLOOKUP($HF138,$HF$67:$HF$76,IC$67:IC$76)))</f>
        <v>3981.7901234567898</v>
      </c>
      <c r="ID138" s="27">
        <f>IF(Z$11="x",0,Satokasvi!$H$6*(1+$HE138)*(1+_xlfn.XLOOKUP($HF138,$HF$67:$HF$76,ID$67:ID$76)))</f>
        <v>3981.7901234567898</v>
      </c>
      <c r="IE138" s="27">
        <f>IF(AA$11="x",0,Satokasvi!$H$6*(1+$HE138)*(1+_xlfn.XLOOKUP($HF138,$HF$67:$HF$76,IE$67:IE$76)))</f>
        <v>3981.7901234567898</v>
      </c>
    </row>
    <row r="139" spans="2:239">
      <c r="B139" s="11">
        <f t="shared" ca="1" si="116"/>
        <v>0.46369971143769773</v>
      </c>
      <c r="C139" s="11">
        <f t="shared" ca="1" si="116"/>
        <v>0.18344098554482213</v>
      </c>
      <c r="D139" s="11">
        <f t="shared" ca="1" si="116"/>
        <v>0.87502996365990415</v>
      </c>
      <c r="E139" s="11">
        <f t="shared" ca="1" si="116"/>
        <v>0.31601254374035859</v>
      </c>
      <c r="F139" s="11">
        <f t="shared" ca="1" si="116"/>
        <v>0.30230318335399398</v>
      </c>
      <c r="G139" s="11">
        <f t="shared" ca="1" si="116"/>
        <v>0.45232409965183262</v>
      </c>
      <c r="H139" s="11">
        <f t="shared" ca="1" si="116"/>
        <v>0.69432181618445032</v>
      </c>
      <c r="I139" s="11">
        <f t="shared" ca="1" si="116"/>
        <v>0.10232938142393455</v>
      </c>
      <c r="J139" s="11">
        <f t="shared" ca="1" si="116"/>
        <v>0.824076224771773</v>
      </c>
      <c r="K139" s="11">
        <f t="shared" ca="1" si="116"/>
        <v>0.40332260188611724</v>
      </c>
      <c r="L139" s="11">
        <f t="shared" ca="1" si="116"/>
        <v>0.21356105870109798</v>
      </c>
      <c r="M139" s="11">
        <f t="shared" ca="1" si="116"/>
        <v>0.81236487093368204</v>
      </c>
      <c r="N139" s="11">
        <f t="shared" ca="1" si="116"/>
        <v>0.98069714627889748</v>
      </c>
      <c r="O139" s="11">
        <f t="shared" ca="1" si="116"/>
        <v>0.27972075940057861</v>
      </c>
      <c r="P139" s="11">
        <f t="shared" ca="1" si="116"/>
        <v>0.6759657237848623</v>
      </c>
      <c r="Q139" s="11">
        <f t="shared" ca="1" si="116"/>
        <v>0.78990969290243296</v>
      </c>
      <c r="R139" s="11">
        <f t="shared" ca="1" si="92"/>
        <v>0.44060573982228335</v>
      </c>
      <c r="S139" s="11">
        <f t="shared" ca="1" si="92"/>
        <v>0.42071422187465424</v>
      </c>
      <c r="T139" s="11">
        <f t="shared" ca="1" si="87"/>
        <v>0.72529042695308243</v>
      </c>
      <c r="U139" s="11">
        <f t="shared" ca="1" si="87"/>
        <v>0.41881195814332584</v>
      </c>
      <c r="V139" s="11">
        <f t="shared" ca="1" si="87"/>
        <v>3.977968013135269E-2</v>
      </c>
      <c r="W139" s="11">
        <f t="shared" ca="1" si="87"/>
        <v>0.65437640663695251</v>
      </c>
      <c r="X139" s="11">
        <f t="shared" ca="1" si="87"/>
        <v>0.63443833196738519</v>
      </c>
      <c r="Y139" s="11">
        <f t="shared" ca="1" si="87"/>
        <v>0.48125346536878744</v>
      </c>
      <c r="Z139" s="11">
        <f t="shared" ca="1" si="87"/>
        <v>0.46551220072282296</v>
      </c>
      <c r="AB139" s="5">
        <f ca="1">_xlfn.NORM.INV(B139,Satokasvi!$H$8,Satokasvi!$I$8)*_xlfn.BINOM.INV(1,(1-Satokasvi!$H$15),B139)</f>
        <v>3477.2206864724963</v>
      </c>
      <c r="AC139" s="5">
        <f ca="1">_xlfn.NORM.INV(C139,Satokasvi!$H$8,Satokasvi!$I$8)*_xlfn.BINOM.INV(1,(1-Satokasvi!$H$15),C139)</f>
        <v>3274.4176776435506</v>
      </c>
      <c r="AD139" s="5">
        <f ca="1">_xlfn.NORM.INV(D139,Satokasvi!$H$8,Satokasvi!$I$8)*_xlfn.BINOM.INV(1,(1-Satokasvi!$H$15),D139)</f>
        <v>3787.623737679623</v>
      </c>
      <c r="AE139" s="5">
        <f ca="1">_xlfn.NORM.INV(E139,Satokasvi!$H$8,Satokasvi!$I$8)*_xlfn.BINOM.INV(1,(1-Satokasvi!$H$15),E139)</f>
        <v>3380.2803821935595</v>
      </c>
      <c r="AF139" s="5">
        <f ca="1">_xlfn.NORM.INV(F139,Satokasvi!$H$8,Satokasvi!$I$8)*_xlfn.BINOM.INV(1,(1-Satokasvi!$H$15),F139)</f>
        <v>3370.5530626896198</v>
      </c>
      <c r="AG139" s="5">
        <f ca="1">_xlfn.NORM.INV(G139,Satokasvi!$H$8,Satokasvi!$I$8)*_xlfn.BINOM.INV(1,(1-Satokasvi!$H$15),G139)</f>
        <v>3470.0520883389845</v>
      </c>
      <c r="AH139" s="5">
        <f ca="1">_xlfn.NORM.INV(H139,Satokasvi!$H$8,Satokasvi!$I$8)*_xlfn.BINOM.INV(1,(1-Satokasvi!$H$15),H139)</f>
        <v>3627.0345712818489</v>
      </c>
      <c r="AI139" s="5">
        <f ca="1">_xlfn.NORM.INV(I139,Satokasvi!$H$8,Satokasvi!$I$8)*_xlfn.BINOM.INV(1,(1-Satokasvi!$H$15),I139)</f>
        <v>3182.9025363319556</v>
      </c>
      <c r="AJ139" s="5">
        <f ca="1">_xlfn.NORM.INV(J139,Satokasvi!$H$8,Satokasvi!$I$8)*_xlfn.BINOM.INV(1,(1-Satokasvi!$H$15),J139)</f>
        <v>3732.7529064283399</v>
      </c>
      <c r="AK139" s="5">
        <f ca="1">_xlfn.NORM.INV(K139,Satokasvi!$H$8,Satokasvi!$I$8)*_xlfn.BINOM.INV(1,(1-Satokasvi!$H$15),K139)</f>
        <v>3438.8109480440098</v>
      </c>
      <c r="AL139" s="5">
        <f ca="1">_xlfn.NORM.INV(L139,Satokasvi!$H$8,Satokasvi!$I$8)*_xlfn.BINOM.INV(1,(1-Satokasvi!$H$15),L139)</f>
        <v>3301.4685148549192</v>
      </c>
      <c r="AM139" s="5">
        <f ca="1">_xlfn.NORM.INV(M139,Satokasvi!$H$8,Satokasvi!$I$8)*_xlfn.BINOM.INV(1,(1-Satokasvi!$H$15),M139)</f>
        <v>3721.6611572379625</v>
      </c>
      <c r="AN139" s="5">
        <f ca="1">_xlfn.NORM.INV(N139,Satokasvi!$H$8,Satokasvi!$I$8)*_xlfn.BINOM.INV(1,(1-Satokasvi!$H$15),N139)</f>
        <v>4017.0912668975302</v>
      </c>
      <c r="AO139" s="5">
        <f ca="1">_xlfn.NORM.INV(O139,Satokasvi!$H$8,Satokasvi!$I$8)*_xlfn.BINOM.INV(1,(1-Satokasvi!$H$15),O139)</f>
        <v>3354.082189442051</v>
      </c>
      <c r="AP139" s="5">
        <f ca="1">_xlfn.NORM.INV(P139,Satokasvi!$H$8,Satokasvi!$I$8)*_xlfn.BINOM.INV(1,(1-Satokasvi!$H$15),P139)</f>
        <v>3614.1117577546497</v>
      </c>
      <c r="AQ139" s="5">
        <f ca="1">_xlfn.NORM.INV(Q139,Satokasvi!$H$8,Satokasvi!$I$8)*_xlfn.BINOM.INV(1,(1-Satokasvi!$H$15),Q139)</f>
        <v>3701.5269848206176</v>
      </c>
      <c r="AR139" s="5">
        <f ca="1">_xlfn.NORM.INV(R139,Satokasvi!$H$8,Satokasvi!$I$8)*_xlfn.BINOM.INV(1,(1-Satokasvi!$H$15),R139)</f>
        <v>3462.6415934221018</v>
      </c>
      <c r="AS139" s="5">
        <f ca="1">_xlfn.NORM.INV(S139,Satokasvi!$H$8,Satokasvi!$I$8)*_xlfn.BINOM.INV(1,(1-Satokasvi!$H$15),S139)</f>
        <v>3449.9833337507316</v>
      </c>
      <c r="AT139" s="5">
        <f ca="1">_xlfn.NORM.INV(T139,Satokasvi!$H$8,Satokasvi!$I$8)*_xlfn.BINOM.INV(1,(1-Satokasvi!$H$15),T139)</f>
        <v>3649.6576873671229</v>
      </c>
      <c r="AU139" s="5">
        <f ca="1">_xlfn.NORM.INV(U139,Satokasvi!$H$8,Satokasvi!$I$8)*_xlfn.BINOM.INV(1,(1-Satokasvi!$H$15),U139)</f>
        <v>3448.7665721592989</v>
      </c>
      <c r="AV139" s="5">
        <f ca="1">_xlfn.NORM.INV(V139,Satokasvi!$H$8,Satokasvi!$I$8)*_xlfn.BINOM.INV(1,(1-Satokasvi!$H$15),V139)</f>
        <v>0</v>
      </c>
      <c r="AW139" s="5">
        <f ca="1">_xlfn.NORM.INV(W139,Satokasvi!$H$8,Satokasvi!$I$8)*_xlfn.BINOM.INV(1,(1-Satokasvi!$H$15),W139)</f>
        <v>3599.2907764762717</v>
      </c>
      <c r="AX139" s="5">
        <f ca="1">_xlfn.NORM.INV(X139,Satokasvi!$H$8,Satokasvi!$I$8)*_xlfn.BINOM.INV(1,(1-Satokasvi!$H$15),X139)</f>
        <v>3585.9079069431768</v>
      </c>
      <c r="AY139" s="5">
        <f ca="1">_xlfn.NORM.INV(Y139,Satokasvi!$H$8,Satokasvi!$I$8)*_xlfn.BINOM.INV(1,(1-Satokasvi!$H$15),Y139)</f>
        <v>3488.2480248544994</v>
      </c>
      <c r="AZ139" s="5">
        <f ca="1">_xlfn.NORM.INV(Z139,Satokasvi!$H$8,Satokasvi!$I$8)*_xlfn.BINOM.INV(1,(1-Satokasvi!$H$15),Z139)</f>
        <v>3478.3609874051303</v>
      </c>
      <c r="BB139" s="5">
        <f ca="1">IF(C$11="x",0,_xlfn.NORM.INV(B139,Satokasvi!$H$8,Satokasvi!$I$8)*IF(C$8="x",(1+Toimenpiteet!$C$7),1)*IF(C$9="x",(1+Toimenpiteet!$C$34),1)*(1+C$30)*_xlfn.BINOM.INV(1,(1-(Satokasvi!$H$15*(1+C$41))),B139))</f>
        <v>2521.1240865200189</v>
      </c>
      <c r="BC139" s="5">
        <f ca="1">IF(D$11="x",0,_xlfn.NORM.INV(C139,Satokasvi!$H$8,Satokasvi!$I$8)*IF(D$8="x",(1+Toimenpiteet!$C$7),1)*IF(D$9="x",(1+Toimenpiteet!$C$34),1)*(1+D$30)*_xlfn.BINOM.INV(1,(1-(Satokasvi!$H$15*(1+D$41))),C139))</f>
        <v>2390.5868580940037</v>
      </c>
      <c r="BD139" s="5">
        <f ca="1">IF(E$11="x",0,_xlfn.NORM.INV(D139,Satokasvi!$H$8,Satokasvi!$I$8)*IF(E$8="x",(1+Toimenpiteet!$C$7),1)*IF(E$9="x",(1+Toimenpiteet!$C$34),1)*(1+E$30)*_xlfn.BINOM.INV(1,(1-(Satokasvi!$H$15*(1+E$41))),D139))</f>
        <v>2784.3579620430446</v>
      </c>
      <c r="BE139" s="5">
        <f ca="1">IF(F$11="x",0,_xlfn.NORM.INV(E139,Satokasvi!$H$8,Satokasvi!$I$8)*IF(F$8="x",(1+Toimenpiteet!$C$7),1)*IF(F$9="x",(1+Toimenpiteet!$C$34),1)*(1+F$30)*_xlfn.BINOM.INV(1,(1-(Satokasvi!$H$15*(1+F$41))),E139))</f>
        <v>2501.9483276843853</v>
      </c>
      <c r="BF139" s="5">
        <f ca="1">IF(G$11="x",0,_xlfn.NORM.INV(F139,Satokasvi!$H$8,Satokasvi!$I$8)*IF(G$8="x",(1+Toimenpiteet!$C$7),1)*IF(G$9="x",(1+Toimenpiteet!$C$34),1)*(1+G$30)*_xlfn.BINOM.INV(1,(1-(Satokasvi!$H$15*(1+G$41))),F139))</f>
        <v>2511.7361423163047</v>
      </c>
      <c r="BG139" s="5">
        <f ca="1">IF(H$11="x",0,_xlfn.NORM.INV(G139,Satokasvi!$H$8,Satokasvi!$I$8)*IF(H$8="x",(1+Toimenpiteet!$C$7),1)*IF(H$9="x",(1+Toimenpiteet!$C$34),1)*(1+H$30)*_xlfn.BINOM.INV(1,(1-(Satokasvi!$H$15*(1+H$41))),G139))</f>
        <v>2585.8828162302111</v>
      </c>
      <c r="BH139" s="5">
        <f ca="1">IF(I$11="x",0,_xlfn.NORM.INV(H139,Satokasvi!$H$8,Satokasvi!$I$8)*IF(I$8="x",(1+Toimenpiteet!$C$7),1)*IF(I$9="x",(1+Toimenpiteet!$C$34),1)*(1+I$30)*_xlfn.BINOM.INV(1,(1-(Satokasvi!$H$15*(1+I$41))),H139))</f>
        <v>2702.866162519234</v>
      </c>
      <c r="BI139" s="5">
        <f ca="1">IF(J$11="x",0,_xlfn.NORM.INV(I139,Satokasvi!$H$8,Satokasvi!$I$8)*IF(J$8="x",(1+Toimenpiteet!$C$7),1)*IF(J$9="x",(1+Toimenpiteet!$C$34),1)*(1+J$30)*_xlfn.BINOM.INV(1,(1-(Satokasvi!$H$15*(1+J$41))),I139))</f>
        <v>2371.8989700745733</v>
      </c>
      <c r="BJ139" s="5">
        <f ca="1">IF(K$11="x",0,_xlfn.NORM.INV(J139,Satokasvi!$H$8,Satokasvi!$I$8)*IF(K$8="x",(1+Toimenpiteet!$C$7),1)*IF(K$9="x",(1+Toimenpiteet!$C$34),1)*(1+K$30)*_xlfn.BINOM.INV(1,(1-(Satokasvi!$H$15*(1+K$41))),J139))</f>
        <v>2781.6474658703992</v>
      </c>
      <c r="BK139" s="5">
        <f ca="1">IF(L$11="x",0,_xlfn.NORM.INV(K139,Satokasvi!$H$8,Satokasvi!$I$8)*IF(L$8="x",(1+Toimenpiteet!$C$7),1)*IF(L$9="x",(1+Toimenpiteet!$C$34),1)*(1+L$30)*_xlfn.BINOM.INV(1,(1-(Satokasvi!$H$15*(1+L$41))),K139))</f>
        <v>2562.6019184823963</v>
      </c>
      <c r="BL139" s="5">
        <f ca="1">IF(M$11="x",0,_xlfn.NORM.INV(L139,Satokasvi!$H$8,Satokasvi!$I$8)*IF(M$8="x",(1+Toimenpiteet!$C$7),1)*IF(M$9="x",(1+Toimenpiteet!$C$34),1)*(1+M$30)*_xlfn.BINOM.INV(1,(1-(Satokasvi!$H$15*(1+M$41))),L139))</f>
        <v>2460.254337269886</v>
      </c>
      <c r="BM139" s="5">
        <f ca="1">IF(N$11="x",0,_xlfn.NORM.INV(M139,Satokasvi!$H$8,Satokasvi!$I$8)*IF(N$8="x",(1+Toimenpiteet!$C$7),1)*IF(N$9="x",(1+Toimenpiteet!$C$34),1)*(1+N$30)*_xlfn.BINOM.INV(1,(1-(Satokasvi!$H$15*(1+N$41))),M139))</f>
        <v>2773.3818943737297</v>
      </c>
      <c r="BN139" s="5">
        <f ca="1">IF(O$11="x",0,_xlfn.NORM.INV(N139,Satokasvi!$H$8,Satokasvi!$I$8)*IF(O$8="x",(1+Toimenpiteet!$C$7),1)*IF(O$9="x",(1+Toimenpiteet!$C$34),1)*(1+O$30)*_xlfn.BINOM.INV(1,(1-(Satokasvi!$H$15*(1+O$41))),N139))</f>
        <v>2993.5364120920394</v>
      </c>
      <c r="BO139" s="5">
        <f ca="1">IF(P$11="x",0,_xlfn.NORM.INV(O139,Satokasvi!$H$8,Satokasvi!$I$8)*IF(P$8="x",(1+Toimenpiteet!$C$7),1)*IF(P$9="x",(1+Toimenpiteet!$C$34),1)*(1+P$30)*_xlfn.BINOM.INV(1,(1-(Satokasvi!$H$15*(1+P$41))),O139))</f>
        <v>2499.4620475722168</v>
      </c>
      <c r="BP139" s="5">
        <f ca="1">IF(Q$11="x",0,_xlfn.NORM.INV(P139,Satokasvi!$H$8,Satokasvi!$I$8)*IF(Q$8="x",(1+Toimenpiteet!$C$7),1)*IF(Q$9="x",(1+Toimenpiteet!$C$34),1)*(1+Q$30)*_xlfn.BINOM.INV(1,(1-(Satokasvi!$H$15*(1+Q$41))),P139))</f>
        <v>2693.2360818787652</v>
      </c>
      <c r="BQ139" s="5">
        <f ca="1">IF(R$11="x",0,_xlfn.NORM.INV(Q139,Satokasvi!$H$8,Satokasvi!$I$8)*IF(R$8="x",(1+Toimenpiteet!$C$7),1)*IF(R$9="x",(1+Toimenpiteet!$C$34),1)*(1+R$30)*_xlfn.BINOM.INV(1,(1-(Satokasvi!$H$15*(1+R$41))),Q139))</f>
        <v>2758.3779090883245</v>
      </c>
      <c r="BR139" s="5">
        <f ca="1">IF(S$11="x",0,_xlfn.NORM.INV(R139,Satokasvi!$H$8,Satokasvi!$I$8)*IF(S$8="x",(1+Toimenpiteet!$C$7),1)*IF(S$9="x",(1+Toimenpiteet!$C$34),1)*(1+S$30)*_xlfn.BINOM.INV(1,(1-(Satokasvi!$H$15*(1+S$41))),R139))</f>
        <v>2580.36051541815</v>
      </c>
      <c r="BS139" s="5">
        <f ca="1">IF(T$11="x",0,_xlfn.NORM.INV(S139,Satokasvi!$H$8,Satokasvi!$I$8)*IF(T$8="x",(1+Toimenpiteet!$C$7),1)*IF(T$9="x",(1+Toimenpiteet!$C$34),1)*(1+T$30)*_xlfn.BINOM.INV(1,(1-(Satokasvi!$H$15*(1+T$41))),S139))</f>
        <v>2570.9275803110449</v>
      </c>
      <c r="BT139" s="5">
        <f ca="1">IF(U$11="x",0,_xlfn.NORM.INV(T139,Satokasvi!$H$8,Satokasvi!$I$8)*IF(U$8="x",(1+Toimenpiteet!$C$7),1)*IF(U$9="x",(1+Toimenpiteet!$C$34),1)*(1+U$30)*_xlfn.BINOM.INV(1,(1-(Satokasvi!$H$15*(1+U$41))),T139))</f>
        <v>2719.7249086259799</v>
      </c>
      <c r="BU139" s="5">
        <f ca="1">IF(V$11="x",0,_xlfn.NORM.INV(U139,Satokasvi!$H$8,Satokasvi!$I$8)*IF(V$8="x",(1+Toimenpiteet!$C$7),1)*IF(V$9="x",(1+Toimenpiteet!$C$34),1)*(1+V$30)*_xlfn.BINOM.INV(1,(1-(Satokasvi!$H$15*(1+V$41))),U139))</f>
        <v>2570.0208495731099</v>
      </c>
      <c r="BV139" s="5">
        <f ca="1">IF(W$11="x",0,_xlfn.NORM.INV(V139,Satokasvi!$H$8,Satokasvi!$I$8)*IF(W$8="x",(1+Toimenpiteet!$C$7),1)*IF(W$9="x",(1+Toimenpiteet!$C$34),1)*(1+W$30)*_xlfn.BINOM.INV(1,(1-(Satokasvi!$H$15*(1+W$41))),V139))</f>
        <v>0</v>
      </c>
      <c r="BW139" s="5">
        <f ca="1">IF(X$11="x",0,_xlfn.NORM.INV(W139,Satokasvi!$H$8,Satokasvi!$I$8)*IF(X$8="x",(1+Toimenpiteet!$C$7),1)*IF(X$9="x",(1+Toimenpiteet!$C$34),1)*(1+X$30)*_xlfn.BINOM.INV(1,(1-(Satokasvi!$H$15*(1+X$41))),W139))</f>
        <v>2682.1914866301177</v>
      </c>
      <c r="BX139" s="5">
        <f ca="1">IF(Y$11="x",0,_xlfn.NORM.INV(X139,Satokasvi!$H$8,Satokasvi!$I$8)*IF(Y$8="x",(1+Toimenpiteet!$C$7),1)*IF(Y$9="x",(1+Toimenpiteet!$C$34),1)*(1+Y$30)*_xlfn.BINOM.INV(1,(1-(Satokasvi!$H$15*(1+Y$41))),X139))</f>
        <v>2672.2185722540557</v>
      </c>
      <c r="BY139" s="5">
        <f ca="1">IF(Z$11="x",0,_xlfn.NORM.INV(Y139,Satokasvi!$H$8,Satokasvi!$I$8)*IF(Z$8="x",(1+Toimenpiteet!$C$7),1)*IF(Z$9="x",(1+Toimenpiteet!$C$34),1)*(1+Z$30)*_xlfn.BINOM.INV(1,(1-(Satokasvi!$H$15*(1+Z$41))),Y139))</f>
        <v>2599.4424281215729</v>
      </c>
      <c r="BZ139" s="5">
        <f ca="1">IF(AA$11="x",0,_xlfn.NORM.INV(Z139,Satokasvi!$H$8,Satokasvi!$I$8)*IF(AA$8="x",(1+Toimenpiteet!$C$7),1)*IF(AA$9="x",(1+Toimenpiteet!$C$34),1)*(1+AA$30)*_xlfn.BINOM.INV(1,(1-(Satokasvi!$H$15*(1+AA$41))),Z139))</f>
        <v>2592.0746078143034</v>
      </c>
      <c r="CB139" s="27">
        <f ca="1">_xlfn.NORM.INV(RAND(),Satokasvi!$H$13,Satokasvi!$I$13)</f>
        <v>169.57266286088696</v>
      </c>
      <c r="CC139" s="27">
        <f ca="1">_xlfn.NORM.INV(RAND(),Satokasvi!$H$13,Satokasvi!$I$13)</f>
        <v>238.90122979949527</v>
      </c>
      <c r="CD139" s="27">
        <f ca="1">_xlfn.NORM.INV(RAND(),Satokasvi!$H$13,Satokasvi!$I$13)</f>
        <v>160.94589692298547</v>
      </c>
      <c r="CE139" s="27">
        <f ca="1">_xlfn.NORM.INV(RAND(),Satokasvi!$H$13,Satokasvi!$I$13)</f>
        <v>168.06469000755015</v>
      </c>
      <c r="CF139" s="27">
        <f ca="1">_xlfn.NORM.INV(RAND(),Satokasvi!$H$13,Satokasvi!$I$13)</f>
        <v>141.36993501270078</v>
      </c>
      <c r="CG139" s="27">
        <f ca="1">_xlfn.NORM.INV(RAND(),Satokasvi!$H$13,Satokasvi!$I$13)</f>
        <v>296.87863142310033</v>
      </c>
      <c r="CH139" s="27">
        <f ca="1">_xlfn.NORM.INV(RAND(),Satokasvi!$H$13,Satokasvi!$I$13)</f>
        <v>234.90479431654595</v>
      </c>
      <c r="CI139" s="27">
        <f ca="1">_xlfn.NORM.INV(RAND(),Satokasvi!$H$13,Satokasvi!$I$13)</f>
        <v>206.17199396406892</v>
      </c>
      <c r="CJ139" s="27">
        <f ca="1">_xlfn.NORM.INV(RAND(),Satokasvi!$H$13,Satokasvi!$I$13)</f>
        <v>217.57102461622961</v>
      </c>
      <c r="CK139" s="27">
        <f ca="1">_xlfn.NORM.INV(RAND(),Satokasvi!$H$13,Satokasvi!$I$13)</f>
        <v>235.14039394156293</v>
      </c>
      <c r="CL139" s="27">
        <f ca="1">_xlfn.NORM.INV(RAND(),Satokasvi!$H$13,Satokasvi!$I$13)</f>
        <v>154.8993530840815</v>
      </c>
      <c r="CM139" s="27">
        <f ca="1">_xlfn.NORM.INV(RAND(),Satokasvi!$H$13,Satokasvi!$I$13)</f>
        <v>236.19277358046574</v>
      </c>
      <c r="CN139" s="27">
        <f ca="1">_xlfn.NORM.INV(RAND(),Satokasvi!$H$13,Satokasvi!$I$13)</f>
        <v>191.48556047593391</v>
      </c>
      <c r="CO139" s="27">
        <f ca="1">_xlfn.NORM.INV(RAND(),Satokasvi!$H$13,Satokasvi!$I$13)</f>
        <v>210.24276618222314</v>
      </c>
      <c r="CP139" s="27">
        <f ca="1">_xlfn.NORM.INV(RAND(),Satokasvi!$H$13,Satokasvi!$I$13)</f>
        <v>196.52881921761144</v>
      </c>
      <c r="CQ139" s="27">
        <f ca="1">_xlfn.NORM.INV(RAND(),Satokasvi!$H$13,Satokasvi!$I$13)</f>
        <v>290.97532086717894</v>
      </c>
      <c r="CR139" s="27">
        <f ca="1">_xlfn.NORM.INV(RAND(),Satokasvi!$H$13,Satokasvi!$I$13)</f>
        <v>165.34788393248391</v>
      </c>
      <c r="CS139" s="27">
        <f ca="1">_xlfn.NORM.INV(RAND(),Satokasvi!$H$13,Satokasvi!$I$13)</f>
        <v>268.83024424976225</v>
      </c>
      <c r="CT139" s="27">
        <f ca="1">_xlfn.NORM.INV(RAND(),Satokasvi!$H$13,Satokasvi!$I$13)</f>
        <v>119.97958189918828</v>
      </c>
      <c r="CU139" s="27">
        <f ca="1">_xlfn.NORM.INV(RAND(),Satokasvi!$H$13,Satokasvi!$I$13)</f>
        <v>201.95760242903333</v>
      </c>
      <c r="CV139" s="27">
        <f ca="1">_xlfn.NORM.INV(RAND(),Satokasvi!$H$13,Satokasvi!$I$13)</f>
        <v>280.67202161546777</v>
      </c>
      <c r="CW139" s="27">
        <f ca="1">_xlfn.NORM.INV(RAND(),Satokasvi!$H$13,Satokasvi!$I$13)</f>
        <v>218.60106257165049</v>
      </c>
      <c r="CX139" s="27">
        <f ca="1">_xlfn.NORM.INV(RAND(),Satokasvi!$H$13,Satokasvi!$I$13)</f>
        <v>288.74576571787645</v>
      </c>
      <c r="CY139" s="27">
        <f ca="1">_xlfn.NORM.INV(RAND(),Satokasvi!$H$13,Satokasvi!$I$13)</f>
        <v>246.17179178376659</v>
      </c>
      <c r="CZ139" s="27">
        <f ca="1">_xlfn.NORM.INV(RAND(),Satokasvi!$H$13,Satokasvi!$I$13)</f>
        <v>190.65771682967741</v>
      </c>
      <c r="DB139" s="29">
        <f ca="1">(AB139*(CB139/1000)+(Satokasvi!$E$28-Satokasvi!$E$7))/(1+$C$13)^DB$61</f>
        <v>221.98210792242966</v>
      </c>
      <c r="DC139" s="29">
        <f ca="1">(AC139*(CC139/1000)+(Satokasvi!$E$28-Satokasvi!$E$7))/(1+$C$13)^DC$61</f>
        <v>397.0802244002748</v>
      </c>
      <c r="DD139" s="29">
        <f ca="1">(AD139*(CD139/1000)+(Satokasvi!$E$28-Satokasvi!$E$7))/(1+$C$13)^DD$61</f>
        <v>227.50650406518508</v>
      </c>
      <c r="DE139" s="29">
        <f ca="1">(AE139*(CE139/1000)+(Satokasvi!$E$28-Satokasvi!$E$7))/(1+$C$13)^DE$61</f>
        <v>184.0107982557362</v>
      </c>
      <c r="DF139" s="29">
        <f ca="1">(AF139*(CF139/1000)+(Satokasvi!$E$28-Satokasvi!$E$7))/(1+$C$13)^DF$61</f>
        <v>99.626887195791042</v>
      </c>
      <c r="DG139" s="29">
        <f ca="1">(AG139*(CG139/1000)+(Satokasvi!$E$28-Satokasvi!$E$7))/(1+$C$13)^DG$61</f>
        <v>560.43132859273101</v>
      </c>
      <c r="DH139" s="29">
        <f ca="1">(AH139*(CH139/1000)+(Satokasvi!$E$28-Satokasvi!$E$7))/(1+$C$13)^DH$61</f>
        <v>399.23428227035419</v>
      </c>
      <c r="DI139" s="29">
        <f ca="1">(AI139*(CI139/1000)+(Satokasvi!$E$28-Satokasvi!$E$7))/(1+$C$13)^DI$61</f>
        <v>233.05362736816667</v>
      </c>
      <c r="DJ139" s="29">
        <f ca="1">(AJ139*(CJ139/1000)+(Satokasvi!$E$28-Satokasvi!$E$7))/(1+$C$13)^DJ$61</f>
        <v>345.7603820204381</v>
      </c>
      <c r="DK139" s="29">
        <f ca="1">(AK139*(CK139/1000)+(Satokasvi!$E$28-Satokasvi!$E$7))/(1+$C$13)^DK$61</f>
        <v>333.05893721756269</v>
      </c>
      <c r="DL139" s="29">
        <f ca="1">(AL139*(CL139/1000)+(Satokasvi!$E$28-Satokasvi!$E$7))/(1+$C$13)^DL$61</f>
        <v>108.64879147898627</v>
      </c>
      <c r="DM139" s="29">
        <f ca="1">(AM139*(CM139/1000)+(Satokasvi!$E$28-Satokasvi!$E$7))/(1+$C$13)^DM$61</f>
        <v>363.33544834478897</v>
      </c>
      <c r="DN139" s="29">
        <f ca="1">(AN139*(CN139/1000)+(Satokasvi!$E$28-Satokasvi!$E$7))/(1+$C$13)^DN$61</f>
        <v>277.97453268226718</v>
      </c>
      <c r="DO139" s="29">
        <f ca="1">(AO139*(CO139/1000)+(Satokasvi!$E$28-Satokasvi!$E$7))/(1+$C$13)^DO$61</f>
        <v>227.53791848202056</v>
      </c>
      <c r="DP139" s="29">
        <f ca="1">(AP139*(CP139/1000)+(Satokasvi!$E$28-Satokasvi!$E$7))/(1+$C$13)^DP$61</f>
        <v>224.18769003146048</v>
      </c>
      <c r="DQ139" s="29">
        <f ca="1">(AQ139*(CQ139/1000)+(Satokasvi!$E$28-Satokasvi!$E$7))/(1+$C$13)^DQ$61</f>
        <v>446.22055764220659</v>
      </c>
      <c r="DR139" s="29">
        <f ca="1">(AR139*(CR139/1000)+(Satokasvi!$E$28-Satokasvi!$E$7))/(1+$C$13)^DR$61</f>
        <v>127.98545743638677</v>
      </c>
      <c r="DS139" s="29">
        <f ca="1">(AS139*(CS139/1000)+(Satokasvi!$E$28-Satokasvi!$E$7))/(1+$C$13)^DS$61</f>
        <v>332.73546852835346</v>
      </c>
      <c r="DT139" s="29">
        <f ca="1">(AT139*(CT139/1000)+(Satokasvi!$E$28-Satokasvi!$E$7))/(1+$C$13)^DT$61</f>
        <v>43.846100941908347</v>
      </c>
      <c r="DU139" s="29">
        <f ca="1">(AU139*(CU139/1000)+(Satokasvi!$E$28-Satokasvi!$E$7))/(1+$C$13)^DU$61</f>
        <v>185.76077807970552</v>
      </c>
      <c r="DV139" s="29">
        <f ca="1">(AV139*(CV139/1000)+(Satokasvi!$E$28-Satokasvi!$E$7))/(1+$C$13)^DV$61</f>
        <v>-194.05528860317179</v>
      </c>
      <c r="DW139" s="29">
        <f ca="1">(AW139*(CW139/1000)+(Satokasvi!$E$28-Satokasvi!$E$7))/(1+$C$13)^DW$61</f>
        <v>222.22641339342883</v>
      </c>
      <c r="DX139" s="29">
        <f ca="1">(AX139*(CX139/1000)+(Satokasvi!$E$28-Satokasvi!$E$7))/(1+$C$13)^DX$61</f>
        <v>341.72088255665631</v>
      </c>
      <c r="DY139" s="29">
        <f ca="1">(AY139*(CY139/1000)+(Satokasvi!$E$28-Satokasvi!$E$7))/(1+$C$13)^DY$61</f>
        <v>244.83948712899914</v>
      </c>
      <c r="DZ139" s="29">
        <f ca="1">(AZ139*(CZ139/1000)+(Satokasvi!$E$28-Satokasvi!$E$7))/(1+$C$13)^DZ$61</f>
        <v>144.32111442591653</v>
      </c>
      <c r="EB139" s="29">
        <f ca="1">IF(C$11="x",Toimenpiteet!$E$115,BB139*(CB139/1000)+(Satokasvi!$E$28-Satokasvi!$E$7)+IF(C$8="x",Toimenpiteet!$E$29,0)+IF(C$9="x",Toimenpiteet!$E$60,0)+IF(C$10="x",Toimenpiteet!$E$88,0))/(1+$C$13)^EB$61</f>
        <v>193.79973277079685</v>
      </c>
      <c r="EC139" s="29">
        <f ca="1">IF(D$11="x",Toimenpiteet!$E$115,BC139*(CC139/1000)+(Satokasvi!$E$28-Satokasvi!$E$7)+IF(D$8="x",Toimenpiteet!$E$29,0)+IF(D$9="x",Toimenpiteet!$E$60,0)+IF(D$10="x",Toimenpiteet!$E$88,0))/(1+$C$13)^EC$61</f>
        <v>323.51224464244416</v>
      </c>
      <c r="ED139" s="29">
        <f ca="1">IF(E$11="x",Toimenpiteet!$E$115,BD139*(CD139/1000)+(Satokasvi!$E$28-Satokasvi!$E$7)+IF(E$8="x",Toimenpiteet!$E$29,0)+IF(E$9="x",Toimenpiteet!$E$60,0)+IF(E$10="x",Toimenpiteet!$E$88,0))/(1+$C$13)^ED$61</f>
        <v>201.54255322296763</v>
      </c>
      <c r="EE139" s="29">
        <f ca="1">IF(F$11="x",Toimenpiteet!$E$115,BE139*(CE139/1000)+(Satokasvi!$E$28-Satokasvi!$E$7)+IF(F$8="x",Toimenpiteet!$E$29,0)+IF(F$9="x",Toimenpiteet!$E$60,0)+IF(F$10="x",Toimenpiteet!$E$88,0))/(1+$C$13)^EE$61</f>
        <v>171.11298320906496</v>
      </c>
      <c r="EF139" s="29">
        <f ca="1">IF(G$11="x",Toimenpiteet!$E$115,BF139*(CF139/1000)+(Satokasvi!$E$28-Satokasvi!$E$7)+IF(G$8="x",Toimenpiteet!$E$29,0)+IF(G$9="x",Toimenpiteet!$E$60,0)+IF(G$10="x",Toimenpiteet!$E$88,0))/(1+$C$13)^EF$61</f>
        <v>109.71001424758403</v>
      </c>
      <c r="EG139" s="29">
        <f ca="1">IF(H$11="x",Toimenpiteet!$E$115,BG139*(CG139/1000)+(Satokasvi!$E$28-Satokasvi!$E$7)+IF(H$8="x",Toimenpiteet!$E$29,0)+IF(H$9="x",Toimenpiteet!$E$60,0)+IF(H$10="x",Toimenpiteet!$E$88,0))/(1+$C$13)^EG$61</f>
        <v>452.06843374621621</v>
      </c>
      <c r="EH139" s="29">
        <f ca="1">IF(I$11="x",Toimenpiteet!$E$115,BH139*(CH139/1000)+(Satokasvi!$E$28-Satokasvi!$E$7)+IF(I$8="x",Toimenpiteet!$E$29,0)+IF(I$9="x",Toimenpiteet!$E$60,0)+IF(I$10="x",Toimenpiteet!$E$88,0))/(1+$C$13)^EH$61</f>
        <v>330.94143343807491</v>
      </c>
      <c r="EI139" s="29">
        <f ca="1">IF(J$11="x",Toimenpiteet!$E$115,BI139*(CI139/1000)+(Satokasvi!$E$28-Satokasvi!$E$7)+IF(J$8="x",Toimenpiteet!$E$29,0)+IF(J$9="x",Toimenpiteet!$E$60,0)+IF(J$10="x",Toimenpiteet!$E$88,0))/(1+$C$13)^EI$61</f>
        <v>206.12986048389072</v>
      </c>
      <c r="EJ139" s="29">
        <f ca="1">IF(K$11="x",Toimenpiteet!$E$115,BJ139*(CJ139/1000)+(Satokasvi!$E$28-Satokasvi!$E$7)+IF(K$8="x",Toimenpiteet!$E$29,0)+IF(K$9="x",Toimenpiteet!$E$60,0)+IF(K$10="x",Toimenpiteet!$E$88,0))/(1+$C$13)^EJ$61</f>
        <v>289.17354674874997</v>
      </c>
      <c r="EK139" s="29">
        <f ca="1">IF(L$11="x",Toimenpiteet!$E$115,BK139*(CK139/1000)+(Satokasvi!$E$28-Satokasvi!$E$7)+IF(L$8="x",Toimenpiteet!$E$29,0)+IF(L$9="x",Toimenpiteet!$E$60,0)+IF(L$10="x",Toimenpiteet!$E$88,0))/(1+$C$13)^EK$61</f>
        <v>278.79057833211937</v>
      </c>
      <c r="EL139" s="29">
        <f ca="1">IF(M$11="x",Toimenpiteet!$E$115,BL139*(CL139/1000)+(Satokasvi!$E$28-Satokasvi!$E$7)+IF(M$8="x",Toimenpiteet!$E$29,0)+IF(M$9="x",Toimenpiteet!$E$60,0)+IF(M$10="x",Toimenpiteet!$E$88,0))/(1+$C$13)^EL$61</f>
        <v>110.66901952430723</v>
      </c>
      <c r="EM139" s="29">
        <f ca="1">IF(N$11="x",Toimenpiteet!$E$115,BM139*(CM139/1000)+(Satokasvi!$E$28-Satokasvi!$E$7)+IF(N$8="x",Toimenpiteet!$E$29,0)+IF(N$9="x",Toimenpiteet!$E$60,0)+IF(N$10="x",Toimenpiteet!$E$88,0))/(1+$C$13)^EM$61</f>
        <v>299.59635291640723</v>
      </c>
      <c r="EN139" s="29">
        <f ca="1">IF(O$11="x",Toimenpiteet!$E$115,BN139*(CN139/1000)+(Satokasvi!$E$28-Satokasvi!$E$7)+IF(O$8="x",Toimenpiteet!$E$29,0)+IF(O$9="x",Toimenpiteet!$E$60,0)+IF(O$10="x",Toimenpiteet!$E$88,0))/(1+$C$13)^EN$61</f>
        <v>235.14543419159304</v>
      </c>
      <c r="EO139" s="29">
        <f ca="1">IF(P$11="x",Toimenpiteet!$E$115,BO139*(CO139/1000)+(Satokasvi!$E$28-Satokasvi!$E$7)+IF(P$8="x",Toimenpiteet!$E$29,0)+IF(P$9="x",Toimenpiteet!$E$60,0)+IF(P$10="x",Toimenpiteet!$E$88,0))/(1+$C$13)^EO$61</f>
        <v>196.74456989820709</v>
      </c>
      <c r="EP139" s="29">
        <f ca="1">IF(Q$11="x",Toimenpiteet!$E$115,BP139*(CP139/1000)+(Satokasvi!$E$28-Satokasvi!$E$7)+IF(Q$8="x",Toimenpiteet!$E$29,0)+IF(Q$9="x",Toimenpiteet!$E$60,0)+IF(Q$10="x",Toimenpiteet!$E$88,0))/(1+$C$13)^EP$61</f>
        <v>193.45623267494474</v>
      </c>
      <c r="EQ139" s="29">
        <f ca="1">IF(R$11="x",Toimenpiteet!$E$115,BQ139*(CQ139/1000)+(Satokasvi!$E$28-Satokasvi!$E$7)+IF(R$8="x",Toimenpiteet!$E$29,0)+IF(R$9="x",Toimenpiteet!$E$60,0)+IF(R$10="x",Toimenpiteet!$E$88,0))/(1+$C$13)^EQ$61</f>
        <v>358.14643922827378</v>
      </c>
      <c r="ER139" s="29">
        <f ca="1">IF(S$11="x",Toimenpiteet!$E$115,BR139*(CR139/1000)+(Satokasvi!$E$28-Satokasvi!$E$7)+IF(S$8="x",Toimenpiteet!$E$29,0)+IF(S$9="x",Toimenpiteet!$E$60,0)+IF(S$10="x",Toimenpiteet!$E$88,0))/(1+$C$13)^ER$61</f>
        <v>120.25134508868403</v>
      </c>
      <c r="ES139" s="29">
        <f ca="1">IF(T$11="x",Toimenpiteet!$E$115,BS139*(CS139/1000)+(Satokasvi!$E$28-Satokasvi!$E$7)+IF(T$8="x",Toimenpiteet!$E$29,0)+IF(T$9="x",Toimenpiteet!$E$60,0)+IF(T$10="x",Toimenpiteet!$E$88,0))/(1+$C$13)^ES$61</f>
        <v>272.10649270760916</v>
      </c>
      <c r="ET139" s="29">
        <f ca="1">IF(U$11="x",Toimenpiteet!$E$115,BT139*(CT139/1000)+(Satokasvi!$E$28-Satokasvi!$E$7)+IF(U$8="x",Toimenpiteet!$E$29,0)+IF(U$9="x",Toimenpiteet!$E$60,0)+IF(U$10="x",Toimenpiteet!$E$88,0))/(1+$C$13)^ET$61</f>
        <v>56.12267904354136</v>
      </c>
      <c r="EU139" s="29">
        <f ca="1">IF(V$11="x",Toimenpiteet!$E$115,BU139*(CU139/1000)+(Satokasvi!$E$28-Satokasvi!$E$7)+IF(V$8="x",Toimenpiteet!$E$29,0)+IF(V$9="x",Toimenpiteet!$E$60,0)+IF(V$10="x",Toimenpiteet!$E$88,0))/(1+$C$13)^EU$61</f>
        <v>161.19452854502694</v>
      </c>
      <c r="EV139" s="29">
        <f ca="1">IF(W$11="x",Toimenpiteet!$E$115,BV139*(CV139/1000)+(Satokasvi!$E$28-Satokasvi!$E$7)+IF(W$8="x",Toimenpiteet!$E$29,0)+IF(W$9="x",Toimenpiteet!$E$60,0)+IF(W$10="x",Toimenpiteet!$E$88,0))/(1+$C$13)^EV$61</f>
        <v>-122.50747997967548</v>
      </c>
      <c r="EW139" s="29">
        <f ca="1">IF(X$11="x",Toimenpiteet!$E$115,BW139*(CW139/1000)+(Satokasvi!$E$28-Satokasvi!$E$7)+IF(X$8="x",Toimenpiteet!$E$29,0)+IF(X$9="x",Toimenpiteet!$E$60,0)+IF(X$10="x",Toimenpiteet!$E$88,0))/(1+$C$13)^EW$61</f>
        <v>187.0618815980726</v>
      </c>
      <c r="EX139" s="29">
        <f ca="1">IF(Y$11="x",Toimenpiteet!$E$115,BX139*(CX139/1000)+(Satokasvi!$E$28-Satokasvi!$E$7)+IF(Y$8="x",Toimenpiteet!$E$29,0)+IF(Y$9="x",Toimenpiteet!$E$60,0)+IF(Y$10="x",Toimenpiteet!$E$88,0))/(1+$C$13)^EX$61</f>
        <v>275.48414763975381</v>
      </c>
      <c r="EY139" s="29">
        <f ca="1">IF(Z$11="x",Toimenpiteet!$E$115,BY139*(CY139/1000)+(Satokasvi!$E$28-Satokasvi!$E$7)+IF(Z$8="x",Toimenpiteet!$E$29,0)+IF(Z$9="x",Toimenpiteet!$E$60,0)+IF(Z$10="x",Toimenpiteet!$E$88,0))/(1+$C$13)^EY$61</f>
        <v>202.68132363234906</v>
      </c>
      <c r="EZ139" s="29">
        <f ca="1">IF(AA$11="x",Toimenpiteet!$E$115,BZ139*(CZ139/1000)+(Satokasvi!$E$28-Satokasvi!$E$7)+IF(AA$8="x",Toimenpiteet!$E$29,0)+IF(AA$9="x",Toimenpiteet!$E$60,0)+IF(AA$10="x",Toimenpiteet!$E$88,0))/(1+$C$13)^EZ$61</f>
        <v>127.18589818263854</v>
      </c>
      <c r="FA139" s="29"/>
      <c r="FB139" s="29">
        <f t="shared" ca="1" si="117"/>
        <v>221.98210792242966</v>
      </c>
      <c r="FC139" s="29">
        <f t="shared" ca="1" si="118"/>
        <v>619.06233232270449</v>
      </c>
      <c r="FD139" s="29">
        <f t="shared" ca="1" si="119"/>
        <v>846.56883638788963</v>
      </c>
      <c r="FE139" s="29">
        <f t="shared" ca="1" si="120"/>
        <v>1030.5796346436259</v>
      </c>
      <c r="FF139" s="29">
        <f t="shared" ca="1" si="121"/>
        <v>1130.2065218394171</v>
      </c>
      <c r="FG139" s="29">
        <f t="shared" ca="1" si="122"/>
        <v>1690.6378504321481</v>
      </c>
      <c r="FH139" s="29">
        <f t="shared" ca="1" si="123"/>
        <v>2089.8721327025023</v>
      </c>
      <c r="FI139" s="29">
        <f t="shared" ca="1" si="124"/>
        <v>2322.9257600706692</v>
      </c>
      <c r="FJ139" s="29">
        <f t="shared" ca="1" si="125"/>
        <v>2668.6861420911073</v>
      </c>
      <c r="FK139" s="29">
        <f t="shared" ca="1" si="126"/>
        <v>3001.74507930867</v>
      </c>
      <c r="FL139" s="29">
        <f t="shared" ca="1" si="127"/>
        <v>3110.3938707876564</v>
      </c>
      <c r="FM139" s="29">
        <f t="shared" ca="1" si="128"/>
        <v>3473.7293191324452</v>
      </c>
      <c r="FN139" s="29">
        <f t="shared" ca="1" si="129"/>
        <v>3751.7038518147124</v>
      </c>
      <c r="FO139" s="29">
        <f t="shared" ca="1" si="130"/>
        <v>3979.2417702967327</v>
      </c>
      <c r="FP139" s="29">
        <f t="shared" ca="1" si="131"/>
        <v>4203.4294603281933</v>
      </c>
      <c r="FQ139" s="29">
        <f t="shared" ca="1" si="132"/>
        <v>4649.6500179703999</v>
      </c>
      <c r="FR139" s="29">
        <f t="shared" ca="1" si="133"/>
        <v>4777.635475406787</v>
      </c>
      <c r="FS139" s="29">
        <f t="shared" ca="1" si="134"/>
        <v>5110.3709439351405</v>
      </c>
      <c r="FT139" s="29">
        <f t="shared" ca="1" si="135"/>
        <v>5154.2170448770485</v>
      </c>
      <c r="FU139" s="29">
        <f t="shared" ca="1" si="136"/>
        <v>5339.9778229567537</v>
      </c>
      <c r="FV139" s="29">
        <f t="shared" ca="1" si="137"/>
        <v>5145.9225343535818</v>
      </c>
      <c r="FW139" s="29">
        <f t="shared" ca="1" si="138"/>
        <v>5368.1489477470104</v>
      </c>
      <c r="FX139" s="29">
        <f t="shared" ca="1" si="139"/>
        <v>5709.8698303036672</v>
      </c>
      <c r="FY139" s="29">
        <f t="shared" ca="1" si="140"/>
        <v>5954.7093174326665</v>
      </c>
      <c r="FZ139" s="29">
        <f t="shared" ca="1" si="141"/>
        <v>6099.0304318585831</v>
      </c>
      <c r="GA139" s="29"/>
      <c r="GB139" s="29">
        <f t="shared" ca="1" si="142"/>
        <v>193.79973277079685</v>
      </c>
      <c r="GC139" s="29">
        <f t="shared" ca="1" si="143"/>
        <v>517.31197741324104</v>
      </c>
      <c r="GD139" s="29">
        <f t="shared" ca="1" si="93"/>
        <v>718.85453063620866</v>
      </c>
      <c r="GE139" s="29">
        <f t="shared" ca="1" si="94"/>
        <v>889.96751384527363</v>
      </c>
      <c r="GF139" s="29">
        <f t="shared" ca="1" si="95"/>
        <v>999.67752809285764</v>
      </c>
      <c r="GG139" s="29">
        <f t="shared" ca="1" si="96"/>
        <v>1451.745961839074</v>
      </c>
      <c r="GH139" s="29">
        <f t="shared" ca="1" si="97"/>
        <v>1782.6873952771489</v>
      </c>
      <c r="GI139" s="29">
        <f t="shared" ca="1" si="98"/>
        <v>1988.8172557610396</v>
      </c>
      <c r="GJ139" s="29">
        <f t="shared" ca="1" si="99"/>
        <v>2277.9908025097898</v>
      </c>
      <c r="GK139" s="29">
        <f t="shared" ca="1" si="100"/>
        <v>2556.7813808419091</v>
      </c>
      <c r="GL139" s="29">
        <f t="shared" ca="1" si="101"/>
        <v>2667.4504003662164</v>
      </c>
      <c r="GM139" s="29">
        <f t="shared" ca="1" si="102"/>
        <v>2967.0467532826237</v>
      </c>
      <c r="GN139" s="29">
        <f t="shared" ca="1" si="103"/>
        <v>3202.1921874742166</v>
      </c>
      <c r="GO139" s="29">
        <f t="shared" ca="1" si="104"/>
        <v>3398.9367573724235</v>
      </c>
      <c r="GP139" s="29">
        <f t="shared" ca="1" si="105"/>
        <v>3592.3929900473681</v>
      </c>
      <c r="GQ139" s="29">
        <f t="shared" ca="1" si="106"/>
        <v>3950.5394292756419</v>
      </c>
      <c r="GR139" s="29">
        <f t="shared" ca="1" si="107"/>
        <v>4070.7907743643259</v>
      </c>
      <c r="GS139" s="29">
        <f t="shared" ca="1" si="108"/>
        <v>4342.8972670719349</v>
      </c>
      <c r="GT139" s="29">
        <f t="shared" ca="1" si="109"/>
        <v>4399.0199461154762</v>
      </c>
      <c r="GU139" s="29">
        <f t="shared" ca="1" si="110"/>
        <v>4560.2144746605027</v>
      </c>
      <c r="GV139" s="29">
        <f t="shared" ca="1" si="111"/>
        <v>4437.7069946808269</v>
      </c>
      <c r="GW139" s="29">
        <f t="shared" ca="1" si="112"/>
        <v>4624.7688762788994</v>
      </c>
      <c r="GX139" s="29">
        <f t="shared" ca="1" si="113"/>
        <v>4900.2530239186535</v>
      </c>
      <c r="GY139" s="29">
        <f t="shared" ca="1" si="114"/>
        <v>5102.9343475510022</v>
      </c>
      <c r="GZ139" s="29">
        <f t="shared" ca="1" si="115"/>
        <v>5230.1202457336403</v>
      </c>
      <c r="HA139" s="29"/>
      <c r="HB139" s="29">
        <f t="shared" ca="1" si="145"/>
        <v>3001.74507930867</v>
      </c>
      <c r="HC139" s="29">
        <f t="shared" ca="1" si="144"/>
        <v>2556.7813808419091</v>
      </c>
      <c r="HD139" s="5"/>
      <c r="HE139" s="29">
        <f t="shared" si="146"/>
        <v>5.5555555555555525E-2</v>
      </c>
      <c r="HF139" s="29">
        <f>$HF$76</f>
        <v>0.10000000000000002</v>
      </c>
      <c r="HG139" s="14">
        <f>IF(C$11="x",0,Satokasvi!$H$6*(1+$HE139)*(1+_xlfn.XLOOKUP($HF139,$HF$67:$HF$76,HG$67:HG$76)))</f>
        <v>3731.3888888888887</v>
      </c>
      <c r="HH139" s="27">
        <f>IF(D$11="x",0,Satokasvi!$H$6*(1+$HE139)*(1+_xlfn.XLOOKUP($HF139,$HF$67:$HF$76,HH$67:HH$76)))</f>
        <v>3768.3333333333335</v>
      </c>
      <c r="HI139" s="27">
        <f>IF(E$11="x",0,Satokasvi!$H$6*(1+$HE139)*(1+_xlfn.XLOOKUP($HF139,$HF$67:$HF$76,HI$67:HI$76)))</f>
        <v>3805.2777777777778</v>
      </c>
      <c r="HJ139" s="27">
        <f>IF(F$11="x",0,Satokasvi!$H$6*(1+$HE139)*(1+_xlfn.XLOOKUP($HF139,$HF$67:$HF$76,HJ$67:HJ$76)))</f>
        <v>3842.2222222222222</v>
      </c>
      <c r="HK139" s="27">
        <f>IF(G$11="x",0,Satokasvi!$H$6*(1+$HE139)*(1+_xlfn.XLOOKUP($HF139,$HF$67:$HF$76,HK$67:HK$76)))</f>
        <v>3879.1666666666665</v>
      </c>
      <c r="HL139" s="27">
        <f>IF(H$11="x",0,Satokasvi!$H$6*(1+$HE139)*(1+_xlfn.XLOOKUP($HF139,$HF$67:$HF$76,HL$67:HL$76)))</f>
        <v>3916.1111111111113</v>
      </c>
      <c r="HM139" s="27">
        <f>IF(I$11="x",0,Satokasvi!$H$6*(1+$HE139)*(1+_xlfn.XLOOKUP($HF139,$HF$67:$HF$76,HM$67:HM$76)))</f>
        <v>3953.0555555555557</v>
      </c>
      <c r="HN139" s="27">
        <f>IF(J$11="x",0,Satokasvi!$H$6*(1+$HE139)*(1+_xlfn.XLOOKUP($HF139,$HF$67:$HF$76,HN$67:HN$76)))</f>
        <v>3990</v>
      </c>
      <c r="HO139" s="27">
        <f>IF(K$11="x",0,Satokasvi!$H$6*(1+$HE139)*(1+_xlfn.XLOOKUP($HF139,$HF$67:$HF$76,HO$67:HO$76)))</f>
        <v>4026.9444444444448</v>
      </c>
      <c r="HP139" s="27">
        <f>IF(L$11="x",0,Satokasvi!$H$6*(1+$HE139)*(1+_xlfn.XLOOKUP($HF139,$HF$67:$HF$76,HP$67:HP$76)))</f>
        <v>4063.8888888888891</v>
      </c>
      <c r="HQ139" s="27">
        <f>IF(M$11="x",0,Satokasvi!$H$6*(1+$HE139)*(1+_xlfn.XLOOKUP($HF139,$HF$67:$HF$76,HQ$67:HQ$76)))</f>
        <v>4063.8888888888891</v>
      </c>
      <c r="HR139" s="27">
        <f>IF(N$11="x",0,Satokasvi!$H$6*(1+$HE139)*(1+_xlfn.XLOOKUP($HF139,$HF$67:$HF$76,HR$67:HR$76)))</f>
        <v>4063.8888888888891</v>
      </c>
      <c r="HS139" s="27">
        <f>IF(O$11="x",0,Satokasvi!$H$6*(1+$HE139)*(1+_xlfn.XLOOKUP($HF139,$HF$67:$HF$76,HS$67:HS$76)))</f>
        <v>4063.8888888888891</v>
      </c>
      <c r="HT139" s="27">
        <f>IF(P$11="x",0,Satokasvi!$H$6*(1+$HE139)*(1+_xlfn.XLOOKUP($HF139,$HF$67:$HF$76,HT$67:HT$76)))</f>
        <v>4063.8888888888891</v>
      </c>
      <c r="HU139" s="27">
        <f>IF(Q$11="x",0,Satokasvi!$H$6*(1+$HE139)*(1+_xlfn.XLOOKUP($HF139,$HF$67:$HF$76,HU$67:HU$76)))</f>
        <v>4063.8888888888891</v>
      </c>
      <c r="HV139" s="27">
        <f>IF(R$11="x",0,Satokasvi!$H$6*(1+$HE139)*(1+_xlfn.XLOOKUP($HF139,$HF$67:$HF$76,HV$67:HV$76)))</f>
        <v>4063.8888888888891</v>
      </c>
      <c r="HW139" s="27">
        <f>IF(S$11="x",0,Satokasvi!$H$6*(1+$HE139)*(1+_xlfn.XLOOKUP($HF139,$HF$67:$HF$76,HW$67:HW$76)))</f>
        <v>4063.8888888888891</v>
      </c>
      <c r="HX139" s="27">
        <f>IF(T$11="x",0,Satokasvi!$H$6*(1+$HE139)*(1+_xlfn.XLOOKUP($HF139,$HF$67:$HF$76,HX$67:HX$76)))</f>
        <v>4063.8888888888891</v>
      </c>
      <c r="HY139" s="27">
        <f>IF(U$11="x",0,Satokasvi!$H$6*(1+$HE139)*(1+_xlfn.XLOOKUP($HF139,$HF$67:$HF$76,HY$67:HY$76)))</f>
        <v>4063.8888888888891</v>
      </c>
      <c r="HZ139" s="27">
        <f>IF(V$11="x",0,Satokasvi!$H$6*(1+$HE139)*(1+_xlfn.XLOOKUP($HF139,$HF$67:$HF$76,HZ$67:HZ$76)))</f>
        <v>4063.8888888888891</v>
      </c>
      <c r="IA139" s="27">
        <f>IF(W$11="x",0,Satokasvi!$H$6*(1+$HE139)*(1+_xlfn.XLOOKUP($HF139,$HF$67:$HF$76,IA$67:IA$76)))</f>
        <v>4063.8888888888891</v>
      </c>
      <c r="IB139" s="27">
        <f>IF(X$11="x",0,Satokasvi!$H$6*(1+$HE139)*(1+_xlfn.XLOOKUP($HF139,$HF$67:$HF$76,IB$67:IB$76)))</f>
        <v>4063.8888888888891</v>
      </c>
      <c r="IC139" s="27">
        <f>IF(Y$11="x",0,Satokasvi!$H$6*(1+$HE139)*(1+_xlfn.XLOOKUP($HF139,$HF$67:$HF$76,IC$67:IC$76)))</f>
        <v>4063.8888888888891</v>
      </c>
      <c r="ID139" s="27">
        <f>IF(Z$11="x",0,Satokasvi!$H$6*(1+$HE139)*(1+_xlfn.XLOOKUP($HF139,$HF$67:$HF$76,ID$67:ID$76)))</f>
        <v>4063.8888888888891</v>
      </c>
      <c r="IE139" s="27">
        <f>IF(AA$11="x",0,Satokasvi!$H$6*(1+$HE139)*(1+_xlfn.XLOOKUP($HF139,$HF$67:$HF$76,IE$67:IE$76)))</f>
        <v>4063.8888888888891</v>
      </c>
    </row>
    <row r="140" spans="2:239">
      <c r="B140" s="11">
        <f t="shared" ca="1" si="116"/>
        <v>0.88704232599745003</v>
      </c>
      <c r="C140" s="11">
        <f t="shared" ca="1" si="116"/>
        <v>0.98714549698382126</v>
      </c>
      <c r="D140" s="11">
        <f t="shared" ca="1" si="116"/>
        <v>0.82975581688865341</v>
      </c>
      <c r="E140" s="11">
        <f t="shared" ca="1" si="116"/>
        <v>0.97392823930407857</v>
      </c>
      <c r="F140" s="11">
        <f t="shared" ca="1" si="116"/>
        <v>0.83504409470345398</v>
      </c>
      <c r="G140" s="11">
        <f t="shared" ca="1" si="116"/>
        <v>0.88457586200251459</v>
      </c>
      <c r="H140" s="11">
        <f t="shared" ca="1" si="116"/>
        <v>0.35901307277906269</v>
      </c>
      <c r="I140" s="11">
        <f t="shared" ca="1" si="116"/>
        <v>0.90570035245037783</v>
      </c>
      <c r="J140" s="11">
        <f t="shared" ca="1" si="116"/>
        <v>0.704592678282427</v>
      </c>
      <c r="K140" s="11">
        <f t="shared" ca="1" si="116"/>
        <v>0.14496953262297363</v>
      </c>
      <c r="L140" s="11">
        <f t="shared" ca="1" si="116"/>
        <v>0.3987568274968476</v>
      </c>
      <c r="M140" s="11">
        <f t="shared" ca="1" si="116"/>
        <v>9.4168916981988371E-2</v>
      </c>
      <c r="N140" s="11">
        <f t="shared" ca="1" si="116"/>
        <v>1.9785237819568424E-3</v>
      </c>
      <c r="O140" s="11">
        <f t="shared" ca="1" si="116"/>
        <v>0.51161474988161604</v>
      </c>
      <c r="P140" s="11">
        <f t="shared" ca="1" si="116"/>
        <v>0.64083693164765976</v>
      </c>
      <c r="Q140" s="11">
        <f t="shared" ca="1" si="116"/>
        <v>0.96253774234297973</v>
      </c>
      <c r="R140" s="11">
        <f t="shared" ca="1" si="92"/>
        <v>0.72740940506246599</v>
      </c>
      <c r="S140" s="11">
        <f t="shared" ca="1" si="92"/>
        <v>0.94838969118832817</v>
      </c>
      <c r="T140" s="11">
        <f t="shared" ca="1" si="87"/>
        <v>0.64512019979161195</v>
      </c>
      <c r="U140" s="11">
        <f t="shared" ca="1" si="87"/>
        <v>6.3955003706757108E-2</v>
      </c>
      <c r="V140" s="11">
        <f t="shared" ca="1" si="87"/>
        <v>0.61672356431264863</v>
      </c>
      <c r="W140" s="11">
        <f t="shared" ca="1" si="87"/>
        <v>0.68182387767293162</v>
      </c>
      <c r="X140" s="11">
        <f t="shared" ca="1" si="87"/>
        <v>0.3372437668322118</v>
      </c>
      <c r="Y140" s="11">
        <f t="shared" ca="1" si="87"/>
        <v>0.86282824639295652</v>
      </c>
      <c r="Z140" s="11">
        <f t="shared" ca="1" si="87"/>
        <v>0.94822822900485115</v>
      </c>
      <c r="AB140" s="5">
        <f ca="1">_xlfn.NORM.INV(B140,Satokasvi!$H$8,Satokasvi!$I$8)*_xlfn.BINOM.INV(1,(1-Satokasvi!$H$15),B140)</f>
        <v>3802.7369912851286</v>
      </c>
      <c r="AC140" s="5">
        <f ca="1">_xlfn.NORM.INV(C140,Satokasvi!$H$8,Satokasvi!$I$8)*_xlfn.BINOM.INV(1,(1-Satokasvi!$H$15),C140)</f>
        <v>4057.644837069498</v>
      </c>
      <c r="AD140" s="5">
        <f ca="1">_xlfn.NORM.INV(D140,Satokasvi!$H$8,Satokasvi!$I$8)*_xlfn.BINOM.INV(1,(1-Satokasvi!$H$15),D140)</f>
        <v>3738.3001876262192</v>
      </c>
      <c r="AE140" s="5">
        <f ca="1">_xlfn.NORM.INV(E140,Satokasvi!$H$8,Satokasvi!$I$8)*_xlfn.BINOM.INV(1,(1-Satokasvi!$H$15),E140)</f>
        <v>3985.486740471496</v>
      </c>
      <c r="AF140" s="5">
        <f ca="1">_xlfn.NORM.INV(F140,Satokasvi!$H$8,Satokasvi!$I$8)*_xlfn.BINOM.INV(1,(1-Satokasvi!$H$15),F140)</f>
        <v>3743.5728816908882</v>
      </c>
      <c r="AG140" s="5">
        <f ca="1">_xlfn.NORM.INV(G140,Satokasvi!$H$8,Satokasvi!$I$8)*_xlfn.BINOM.INV(1,(1-Satokasvi!$H$15),G140)</f>
        <v>3799.5441481237845</v>
      </c>
      <c r="AH140" s="5">
        <f ca="1">_xlfn.NORM.INV(H140,Satokasvi!$H$8,Satokasvi!$I$8)*_xlfn.BINOM.INV(1,(1-Satokasvi!$H$15),H140)</f>
        <v>3409.7254857049052</v>
      </c>
      <c r="AI140" s="5">
        <f ca="1">_xlfn.NORM.INV(I140,Satokasvi!$H$8,Satokasvi!$I$8)*_xlfn.BINOM.INV(1,(1-Satokasvi!$H$15),I140)</f>
        <v>3828.6835152361787</v>
      </c>
      <c r="AJ140" s="5">
        <f ca="1">_xlfn.NORM.INV(J140,Satokasvi!$H$8,Satokasvi!$I$8)*_xlfn.BINOM.INV(1,(1-Satokasvi!$H$15),J140)</f>
        <v>3634.41397023636</v>
      </c>
      <c r="AK140" s="5">
        <f ca="1">_xlfn.NORM.INV(K140,Satokasvi!$H$8,Satokasvi!$I$8)*_xlfn.BINOM.INV(1,(1-Satokasvi!$H$15),K140)</f>
        <v>3235.4361746576628</v>
      </c>
      <c r="AL140" s="5">
        <f ca="1">_xlfn.NORM.INV(L140,Satokasvi!$H$8,Satokasvi!$I$8)*_xlfn.BINOM.INV(1,(1-Satokasvi!$H$15),L140)</f>
        <v>3435.8584450700591</v>
      </c>
      <c r="AM140" s="5">
        <f ca="1">_xlfn.NORM.INV(M140,Satokasvi!$H$8,Satokasvi!$I$8)*_xlfn.BINOM.INV(1,(1-Satokasvi!$H$15),M140)</f>
        <v>3171.1219604776552</v>
      </c>
      <c r="AN140" s="5">
        <f ca="1">_xlfn.NORM.INV(N140,Satokasvi!$H$8,Satokasvi!$I$8)*_xlfn.BINOM.INV(1,(1-Satokasvi!$H$15),N140)</f>
        <v>0</v>
      </c>
      <c r="AO140" s="5">
        <f ca="1">_xlfn.NORM.INV(O140,Satokasvi!$H$8,Satokasvi!$I$8)*_xlfn.BINOM.INV(1,(1-Satokasvi!$H$15),O140)</f>
        <v>3507.2794936441278</v>
      </c>
      <c r="AP140" s="5">
        <f ca="1">_xlfn.NORM.INV(P140,Satokasvi!$H$8,Satokasvi!$I$8)*_xlfn.BINOM.INV(1,(1-Satokasvi!$H$15),P140)</f>
        <v>3590.1741934568704</v>
      </c>
      <c r="AQ140" s="5">
        <f ca="1">_xlfn.NORM.INV(Q140,Satokasvi!$H$8,Satokasvi!$I$8)*_xlfn.BINOM.INV(1,(1-Satokasvi!$H$15),Q140)</f>
        <v>3945.231538542524</v>
      </c>
      <c r="AR140" s="5">
        <f ca="1">_xlfn.NORM.INV(R140,Satokasvi!$H$8,Satokasvi!$I$8)*_xlfn.BINOM.INV(1,(1-Satokasvi!$H$15),R140)</f>
        <v>3651.2491748091966</v>
      </c>
      <c r="AS140" s="5">
        <f ca="1">_xlfn.NORM.INV(S140,Satokasvi!$H$8,Satokasvi!$I$8)*_xlfn.BINOM.INV(1,(1-Satokasvi!$H$15),S140)</f>
        <v>3907.3591599768743</v>
      </c>
      <c r="AT140" s="5">
        <f ca="1">_xlfn.NORM.INV(T140,Satokasvi!$H$8,Satokasvi!$I$8)*_xlfn.BINOM.INV(1,(1-Satokasvi!$H$15),T140)</f>
        <v>3593.0447432834321</v>
      </c>
      <c r="AU140" s="5">
        <f ca="1">_xlfn.NORM.INV(U140,Satokasvi!$H$8,Satokasvi!$I$8)*_xlfn.BINOM.INV(1,(1-Satokasvi!$H$15),U140)</f>
        <v>3119.4011207154422</v>
      </c>
      <c r="AV140" s="5">
        <f ca="1">_xlfn.NORM.INV(V140,Satokasvi!$H$8,Satokasvi!$I$8)*_xlfn.BINOM.INV(1,(1-Satokasvi!$H$15),V140)</f>
        <v>3574.2217205548177</v>
      </c>
      <c r="AW140" s="5">
        <f ca="1">_xlfn.NORM.INV(W140,Satokasvi!$H$8,Satokasvi!$I$8)*_xlfn.BINOM.INV(1,(1-Satokasvi!$H$15),W140)</f>
        <v>3618.2012716853851</v>
      </c>
      <c r="AX140" s="5">
        <f ca="1">_xlfn.NORM.INV(X140,Satokasvi!$H$8,Satokasvi!$I$8)*_xlfn.BINOM.INV(1,(1-Satokasvi!$H$15),X140)</f>
        <v>3395.0007118051053</v>
      </c>
      <c r="AY140" s="5">
        <f ca="1">_xlfn.NORM.INV(Y140,Satokasvi!$H$8,Satokasvi!$I$8)*_xlfn.BINOM.INV(1,(1-Satokasvi!$H$15),Y140)</f>
        <v>3773.2786381783503</v>
      </c>
      <c r="AZ140" s="5">
        <f ca="1">_xlfn.NORM.INV(Z140,Satokasvi!$H$8,Satokasvi!$I$8)*_xlfn.BINOM.INV(1,(1-Satokasvi!$H$15),Z140)</f>
        <v>3906.9780053997583</v>
      </c>
      <c r="BB140" s="5">
        <f ca="1">IF(C$11="x",0,_xlfn.NORM.INV(B140,Satokasvi!$H$8,Satokasvi!$I$8)*IF(C$8="x",(1+Toimenpiteet!$C$7),1)*IF(C$9="x",(1+Toimenpiteet!$C$34),1)*(1+C$30)*_xlfn.BINOM.INV(1,(1-(Satokasvi!$H$15*(1+C$41))),B140))</f>
        <v>2757.1364281613696</v>
      </c>
      <c r="BC140" s="5">
        <f ca="1">IF(D$11="x",0,_xlfn.NORM.INV(C140,Satokasvi!$H$8,Satokasvi!$I$8)*IF(D$8="x",(1+Toimenpiteet!$C$7),1)*IF(D$9="x",(1+Toimenpiteet!$C$34),1)*(1+D$30)*_xlfn.BINOM.INV(1,(1-(Satokasvi!$H$15*(1+D$41))),C140))</f>
        <v>2962.4053426476994</v>
      </c>
      <c r="BD140" s="5">
        <f ca="1">IF(E$11="x",0,_xlfn.NORM.INV(D140,Satokasvi!$H$8,Satokasvi!$I$8)*IF(E$8="x",(1+Toimenpiteet!$C$7),1)*IF(E$9="x",(1+Toimenpiteet!$C$34),1)*(1+E$30)*_xlfn.BINOM.INV(1,(1-(Satokasvi!$H$15*(1+E$41))),D140))</f>
        <v>2748.0992339277859</v>
      </c>
      <c r="BE140" s="5">
        <f ca="1">IF(F$11="x",0,_xlfn.NORM.INV(E140,Satokasvi!$H$8,Satokasvi!$I$8)*IF(F$8="x",(1+Toimenpiteet!$C$7),1)*IF(F$9="x",(1+Toimenpiteet!$C$34),1)*(1+F$30)*_xlfn.BINOM.INV(1,(1-(Satokasvi!$H$15*(1+F$41))),E140))</f>
        <v>2949.8978658273827</v>
      </c>
      <c r="BF140" s="5">
        <f ca="1">IF(G$11="x",0,_xlfn.NORM.INV(F140,Satokasvi!$H$8,Satokasvi!$I$8)*IF(G$8="x",(1+Toimenpiteet!$C$7),1)*IF(G$9="x",(1+Toimenpiteet!$C$34),1)*(1+G$30)*_xlfn.BINOM.INV(1,(1-(Satokasvi!$H$15*(1+G$41))),F140))</f>
        <v>2789.7105114360502</v>
      </c>
      <c r="BG140" s="5">
        <f ca="1">IF(H$11="x",0,_xlfn.NORM.INV(G140,Satokasvi!$H$8,Satokasvi!$I$8)*IF(H$8="x",(1+Toimenpiteet!$C$7),1)*IF(H$9="x",(1+Toimenpiteet!$C$34),1)*(1+H$30)*_xlfn.BINOM.INV(1,(1-(Satokasvi!$H$15*(1+H$41))),G140))</f>
        <v>2831.4202991818443</v>
      </c>
      <c r="BH140" s="5">
        <f ca="1">IF(I$11="x",0,_xlfn.NORM.INV(H140,Satokasvi!$H$8,Satokasvi!$I$8)*IF(I$8="x",(1+Toimenpiteet!$C$7),1)*IF(I$9="x",(1+Toimenpiteet!$C$34),1)*(1+I$30)*_xlfn.BINOM.INV(1,(1-(Satokasvi!$H$15*(1+I$41))),H140))</f>
        <v>2540.9274319472952</v>
      </c>
      <c r="BI140" s="5">
        <f ca="1">IF(J$11="x",0,_xlfn.NORM.INV(I140,Satokasvi!$H$8,Satokasvi!$I$8)*IF(J$8="x",(1+Toimenpiteet!$C$7),1)*IF(J$9="x",(1+Toimenpiteet!$C$34),1)*(1+J$30)*_xlfn.BINOM.INV(1,(1-(Satokasvi!$H$15*(1+J$41))),I140))</f>
        <v>2853.1349555540005</v>
      </c>
      <c r="BJ140" s="5">
        <f ca="1">IF(K$11="x",0,_xlfn.NORM.INV(J140,Satokasvi!$H$8,Satokasvi!$I$8)*IF(K$8="x",(1+Toimenpiteet!$C$7),1)*IF(K$9="x",(1+Toimenpiteet!$C$34),1)*(1+K$30)*_xlfn.BINOM.INV(1,(1-(Satokasvi!$H$15*(1+K$41))),J140))</f>
        <v>2708.3652906201355</v>
      </c>
      <c r="BK140" s="5">
        <f ca="1">IF(L$11="x",0,_xlfn.NORM.INV(K140,Satokasvi!$H$8,Satokasvi!$I$8)*IF(L$8="x",(1+Toimenpiteet!$C$7),1)*IF(L$9="x",(1+Toimenpiteet!$C$34),1)*(1+L$30)*_xlfn.BINOM.INV(1,(1-(Satokasvi!$H$15*(1+L$41))),K140))</f>
        <v>2411.0470373548906</v>
      </c>
      <c r="BL140" s="5">
        <f ca="1">IF(M$11="x",0,_xlfn.NORM.INV(L140,Satokasvi!$H$8,Satokasvi!$I$8)*IF(M$8="x",(1+Toimenpiteet!$C$7),1)*IF(M$9="x",(1+Toimenpiteet!$C$34),1)*(1+M$30)*_xlfn.BINOM.INV(1,(1-(Satokasvi!$H$15*(1+M$41))),L140))</f>
        <v>2560.4017132662084</v>
      </c>
      <c r="BM140" s="5">
        <f ca="1">IF(N$11="x",0,_xlfn.NORM.INV(M140,Satokasvi!$H$8,Satokasvi!$I$8)*IF(N$8="x",(1+Toimenpiteet!$C$7),1)*IF(N$9="x",(1+Toimenpiteet!$C$34),1)*(1+N$30)*_xlfn.BINOM.INV(1,(1-(Satokasvi!$H$15*(1+N$41))),M140))</f>
        <v>2363.1200849479487</v>
      </c>
      <c r="BN140" s="5">
        <f ca="1">IF(O$11="x",0,_xlfn.NORM.INV(N140,Satokasvi!$H$8,Satokasvi!$I$8)*IF(O$8="x",(1+Toimenpiteet!$C$7),1)*IF(O$9="x",(1+Toimenpiteet!$C$34),1)*(1+O$30)*_xlfn.BINOM.INV(1,(1-(Satokasvi!$H$15*(1+O$41))),N140))</f>
        <v>0</v>
      </c>
      <c r="BO140" s="5">
        <f ca="1">IF(P$11="x",0,_xlfn.NORM.INV(O140,Satokasvi!$H$8,Satokasvi!$I$8)*IF(P$8="x",(1+Toimenpiteet!$C$7),1)*IF(P$9="x",(1+Toimenpiteet!$C$34),1)*(1+P$30)*_xlfn.BINOM.INV(1,(1-(Satokasvi!$H$15*(1+P$41))),O140))</f>
        <v>2613.6246786636038</v>
      </c>
      <c r="BP140" s="5">
        <f ca="1">IF(Q$11="x",0,_xlfn.NORM.INV(P140,Satokasvi!$H$8,Satokasvi!$I$8)*IF(Q$8="x",(1+Toimenpiteet!$C$7),1)*IF(Q$9="x",(1+Toimenpiteet!$C$34),1)*(1+Q$30)*_xlfn.BINOM.INV(1,(1-(Satokasvi!$H$15*(1+Q$41))),P140))</f>
        <v>2675.39780896406</v>
      </c>
      <c r="BQ140" s="5">
        <f ca="1">IF(R$11="x",0,_xlfn.NORM.INV(Q140,Satokasvi!$H$8,Satokasvi!$I$8)*IF(R$8="x",(1+Toimenpiteet!$C$7),1)*IF(R$9="x",(1+Toimenpiteet!$C$34),1)*(1+R$30)*_xlfn.BINOM.INV(1,(1-(Satokasvi!$H$15*(1+R$41))),Q140))</f>
        <v>2939.9865425218891</v>
      </c>
      <c r="BR140" s="5">
        <f ca="1">IF(S$11="x",0,_xlfn.NORM.INV(R140,Satokasvi!$H$8,Satokasvi!$I$8)*IF(S$8="x",(1+Toimenpiteet!$C$7),1)*IF(S$9="x",(1+Toimenpiteet!$C$34),1)*(1+S$30)*_xlfn.BINOM.INV(1,(1-(Satokasvi!$H$15*(1+S$41))),R140))</f>
        <v>2720.9108850678131</v>
      </c>
      <c r="BS140" s="5">
        <f ca="1">IF(T$11="x",0,_xlfn.NORM.INV(S140,Satokasvi!$H$8,Satokasvi!$I$8)*IF(T$8="x",(1+Toimenpiteet!$C$7),1)*IF(T$9="x",(1+Toimenpiteet!$C$34),1)*(1+T$30)*_xlfn.BINOM.INV(1,(1-(Satokasvi!$H$15*(1+T$41))),S140))</f>
        <v>2911.7640460147668</v>
      </c>
      <c r="BT140" s="5">
        <f ca="1">IF(U$11="x",0,_xlfn.NORM.INV(T140,Satokasvi!$H$8,Satokasvi!$I$8)*IF(U$8="x",(1+Toimenpiteet!$C$7),1)*IF(U$9="x",(1+Toimenpiteet!$C$34),1)*(1+U$30)*_xlfn.BINOM.INV(1,(1-(Satokasvi!$H$15*(1+U$41))),T140))</f>
        <v>2677.5369426948137</v>
      </c>
      <c r="BU140" s="5">
        <f ca="1">IF(V$11="x",0,_xlfn.NORM.INV(U140,Satokasvi!$H$8,Satokasvi!$I$8)*IF(V$8="x",(1+Toimenpiteet!$C$7),1)*IF(V$9="x",(1+Toimenpiteet!$C$34),1)*(1+V$30)*_xlfn.BINOM.INV(1,(1-(Satokasvi!$H$15*(1+V$41))),U140))</f>
        <v>2324.5777151571478</v>
      </c>
      <c r="BV140" s="5">
        <f ca="1">IF(W$11="x",0,_xlfn.NORM.INV(V140,Satokasvi!$H$8,Satokasvi!$I$8)*IF(W$8="x",(1+Toimenpiteet!$C$7),1)*IF(W$9="x",(1+Toimenpiteet!$C$34),1)*(1+W$30)*_xlfn.BINOM.INV(1,(1-(Satokasvi!$H$15*(1+W$41))),V140))</f>
        <v>2663.5100261574503</v>
      </c>
      <c r="BW140" s="5">
        <f ca="1">IF(X$11="x",0,_xlfn.NORM.INV(W140,Satokasvi!$H$8,Satokasvi!$I$8)*IF(X$8="x",(1+Toimenpiteet!$C$7),1)*IF(X$9="x",(1+Toimenpiteet!$C$34),1)*(1+X$30)*_xlfn.BINOM.INV(1,(1-(Satokasvi!$H$15*(1+X$41))),W140))</f>
        <v>2696.2835876599493</v>
      </c>
      <c r="BX140" s="5">
        <f ca="1">IF(Y$11="x",0,_xlfn.NORM.INV(X140,Satokasvi!$H$8,Satokasvi!$I$8)*IF(Y$8="x",(1+Toimenpiteet!$C$7),1)*IF(Y$9="x",(1+Toimenpiteet!$C$34),1)*(1+Y$30)*_xlfn.BINOM.INV(1,(1-(Satokasvi!$H$15*(1+Y$41))),X140))</f>
        <v>2529.9545304371645</v>
      </c>
      <c r="BY140" s="5">
        <f ca="1">IF(Z$11="x",0,_xlfn.NORM.INV(Y140,Satokasvi!$H$8,Satokasvi!$I$8)*IF(Z$8="x",(1+Toimenpiteet!$C$7),1)*IF(Z$9="x",(1+Toimenpiteet!$C$34),1)*(1+Z$30)*_xlfn.BINOM.INV(1,(1-(Satokasvi!$H$15*(1+Z$41))),Y140))</f>
        <v>2811.8472411705065</v>
      </c>
      <c r="BZ140" s="5">
        <f ca="1">IF(AA$11="x",0,_xlfn.NORM.INV(Z140,Satokasvi!$H$8,Satokasvi!$I$8)*IF(AA$8="x",(1+Toimenpiteet!$C$7),1)*IF(AA$9="x",(1+Toimenpiteet!$C$34),1)*(1+AA$30)*_xlfn.BINOM.INV(1,(1-(Satokasvi!$H$15*(1+AA$41))),Z140))</f>
        <v>2911.4800096238996</v>
      </c>
      <c r="CB140" s="27">
        <f ca="1">_xlfn.NORM.INV(RAND(),Satokasvi!$H$13,Satokasvi!$I$13)</f>
        <v>267.60179036278214</v>
      </c>
      <c r="CC140" s="27">
        <f ca="1">_xlfn.NORM.INV(RAND(),Satokasvi!$H$13,Satokasvi!$I$13)</f>
        <v>149.44391519317273</v>
      </c>
      <c r="CD140" s="27">
        <f ca="1">_xlfn.NORM.INV(RAND(),Satokasvi!$H$13,Satokasvi!$I$13)</f>
        <v>162.41796983100812</v>
      </c>
      <c r="CE140" s="27">
        <f ca="1">_xlfn.NORM.INV(RAND(),Satokasvi!$H$13,Satokasvi!$I$13)</f>
        <v>222.86882061982087</v>
      </c>
      <c r="CF140" s="27">
        <f ca="1">_xlfn.NORM.INV(RAND(),Satokasvi!$H$13,Satokasvi!$I$13)</f>
        <v>163.17853633491836</v>
      </c>
      <c r="CG140" s="27">
        <f ca="1">_xlfn.NORM.INV(RAND(),Satokasvi!$H$13,Satokasvi!$I$13)</f>
        <v>178.85794996951898</v>
      </c>
      <c r="CH140" s="27">
        <f ca="1">_xlfn.NORM.INV(RAND(),Satokasvi!$H$13,Satokasvi!$I$13)</f>
        <v>198.86795298338509</v>
      </c>
      <c r="CI140" s="27">
        <f ca="1">_xlfn.NORM.INV(RAND(),Satokasvi!$H$13,Satokasvi!$I$13)</f>
        <v>140.30398482558363</v>
      </c>
      <c r="CJ140" s="27">
        <f ca="1">_xlfn.NORM.INV(RAND(),Satokasvi!$H$13,Satokasvi!$I$13)</f>
        <v>213.66347263375695</v>
      </c>
      <c r="CK140" s="27">
        <f ca="1">_xlfn.NORM.INV(RAND(),Satokasvi!$H$13,Satokasvi!$I$13)</f>
        <v>190.61019315520537</v>
      </c>
      <c r="CL140" s="27">
        <f ca="1">_xlfn.NORM.INV(RAND(),Satokasvi!$H$13,Satokasvi!$I$13)</f>
        <v>169.3715666380013</v>
      </c>
      <c r="CM140" s="27">
        <f ca="1">_xlfn.NORM.INV(RAND(),Satokasvi!$H$13,Satokasvi!$I$13)</f>
        <v>179.42819484926954</v>
      </c>
      <c r="CN140" s="27">
        <f ca="1">_xlfn.NORM.INV(RAND(),Satokasvi!$H$13,Satokasvi!$I$13)</f>
        <v>94.4744927817666</v>
      </c>
      <c r="CO140" s="27">
        <f ca="1">_xlfn.NORM.INV(RAND(),Satokasvi!$H$13,Satokasvi!$I$13)</f>
        <v>123.84955048719598</v>
      </c>
      <c r="CP140" s="27">
        <f ca="1">_xlfn.NORM.INV(RAND(),Satokasvi!$H$13,Satokasvi!$I$13)</f>
        <v>234.06840757628174</v>
      </c>
      <c r="CQ140" s="27">
        <f ca="1">_xlfn.NORM.INV(RAND(),Satokasvi!$H$13,Satokasvi!$I$13)</f>
        <v>169.52597126480657</v>
      </c>
      <c r="CR140" s="27">
        <f ca="1">_xlfn.NORM.INV(RAND(),Satokasvi!$H$13,Satokasvi!$I$13)</f>
        <v>145.8623410326114</v>
      </c>
      <c r="CS140" s="27">
        <f ca="1">_xlfn.NORM.INV(RAND(),Satokasvi!$H$13,Satokasvi!$I$13)</f>
        <v>132.70043737992134</v>
      </c>
      <c r="CT140" s="27">
        <f ca="1">_xlfn.NORM.INV(RAND(),Satokasvi!$H$13,Satokasvi!$I$13)</f>
        <v>190.96124104218535</v>
      </c>
      <c r="CU140" s="27">
        <f ca="1">_xlfn.NORM.INV(RAND(),Satokasvi!$H$13,Satokasvi!$I$13)</f>
        <v>172.0337082853697</v>
      </c>
      <c r="CV140" s="27">
        <f ca="1">_xlfn.NORM.INV(RAND(),Satokasvi!$H$13,Satokasvi!$I$13)</f>
        <v>226.61845509272899</v>
      </c>
      <c r="CW140" s="27">
        <f ca="1">_xlfn.NORM.INV(RAND(),Satokasvi!$H$13,Satokasvi!$I$13)</f>
        <v>228.79406763769211</v>
      </c>
      <c r="CX140" s="27">
        <f ca="1">_xlfn.NORM.INV(RAND(),Satokasvi!$H$13,Satokasvi!$I$13)</f>
        <v>231.43974343241476</v>
      </c>
      <c r="CY140" s="27">
        <f ca="1">_xlfn.NORM.INV(RAND(),Satokasvi!$H$13,Satokasvi!$I$13)</f>
        <v>250.45025692185567</v>
      </c>
      <c r="CZ140" s="27">
        <f ca="1">_xlfn.NORM.INV(RAND(),Satokasvi!$H$13,Satokasvi!$I$13)</f>
        <v>298.15475715802108</v>
      </c>
      <c r="DB140" s="29">
        <f ca="1">(AB140*(CB140/1000)+(Satokasvi!$E$28-Satokasvi!$E$7))/(1+$C$13)^DB$61</f>
        <v>637.49439528803873</v>
      </c>
      <c r="DC140" s="29">
        <f ca="1">(AC140*(CC140/1000)+(Satokasvi!$E$28-Satokasvi!$E$7))/(1+$C$13)^DC$61</f>
        <v>231.30392206148485</v>
      </c>
      <c r="DD140" s="29">
        <f ca="1">(AD140*(CD140/1000)+(Satokasvi!$E$28-Satokasvi!$E$7))/(1+$C$13)^DD$61</f>
        <v>225.27779316620465</v>
      </c>
      <c r="DE140" s="29">
        <f ca="1">(AE140*(CE140/1000)+(Satokasvi!$E$28-Satokasvi!$E$7))/(1+$C$13)^DE$61</f>
        <v>468.44655924533936</v>
      </c>
      <c r="DF140" s="29">
        <f ca="1">(AF140*(CF140/1000)+(Satokasvi!$E$28-Satokasvi!$E$7))/(1+$C$13)^DF$61</f>
        <v>215.54069830146949</v>
      </c>
      <c r="DG140" s="29">
        <f ca="1">(AG140*(CG140/1000)+(Satokasvi!$E$28-Satokasvi!$E$7))/(1+$C$13)^DG$61</f>
        <v>266.80462662999048</v>
      </c>
      <c r="DH140" s="29">
        <f ca="1">(AH140*(CH140/1000)+(Satokasvi!$E$28-Satokasvi!$E$7))/(1+$C$13)^DH$61</f>
        <v>257.8192256064188</v>
      </c>
      <c r="DI140" s="29">
        <f ca="1">(AI140*(CI140/1000)+(Satokasvi!$E$28-Satokasvi!$E$7))/(1+$C$13)^DI$61</f>
        <v>139.07776668570543</v>
      </c>
      <c r="DJ140" s="29">
        <f ca="1">(AJ140*(CJ140/1000)+(Satokasvi!$E$28-Satokasvi!$E$7))/(1+$C$13)^DJ$61</f>
        <v>318.47796614719698</v>
      </c>
      <c r="DK140" s="29">
        <f ca="1">(AK140*(CK140/1000)+(Satokasvi!$E$28-Satokasvi!$E$7))/(1+$C$13)^DK$61</f>
        <v>190.27010766669122</v>
      </c>
      <c r="DL140" s="29">
        <f ca="1">(AL140*(CL140/1000)+(Satokasvi!$E$28-Satokasvi!$E$7))/(1+$C$13)^DL$61</f>
        <v>159.60939279162031</v>
      </c>
      <c r="DM140" s="29">
        <f ca="1">(AM140*(CM140/1000)+(Satokasvi!$E$28-Satokasvi!$E$7))/(1+$C$13)^DM$61</f>
        <v>145.87908178310249</v>
      </c>
      <c r="DN140" s="29">
        <f ca="1">(AN140*(CN140/1000)+(Satokasvi!$E$28-Satokasvi!$E$7))/(1+$C$13)^DN$61</f>
        <v>-245.82343373753721</v>
      </c>
      <c r="DO140" s="29">
        <f ca="1">(AO140*(CO140/1000)+(Satokasvi!$E$28-Satokasvi!$E$7))/(1+$C$13)^DO$61</f>
        <v>48.50951154505168</v>
      </c>
      <c r="DP140" s="29">
        <f ca="1">(AP140*(CP140/1000)+(Satokasvi!$E$28-Satokasvi!$E$7))/(1+$C$13)^DP$61</f>
        <v>307.67418578609841</v>
      </c>
      <c r="DQ140" s="29">
        <f ca="1">(AQ140*(CQ140/1000)+(Satokasvi!$E$28-Satokasvi!$E$7))/(1+$C$13)^DQ$61</f>
        <v>191.82275395420095</v>
      </c>
      <c r="DR140" s="29">
        <f ca="1">(AR140*(CR140/1000)+(Satokasvi!$E$28-Satokasvi!$E$7))/(1+$C$13)^DR$61</f>
        <v>103.80857193426398</v>
      </c>
      <c r="DS140" s="29">
        <f ca="1">(AS140*(CS140/1000)+(Satokasvi!$E$28-Satokasvi!$E$7))/(1+$C$13)^DS$61</f>
        <v>92.519508176525903</v>
      </c>
      <c r="DT140" s="29">
        <f ca="1">(AT140*(CT140/1000)+(Satokasvi!$E$28-Satokasvi!$E$7))/(1+$C$13)^DT$61</f>
        <v>185.41839803002298</v>
      </c>
      <c r="DU140" s="29">
        <f ca="1">(AU140*(CU140/1000)+(Satokasvi!$E$28-Satokasvi!$E$7))/(1+$C$13)^DU$61</f>
        <v>97.248795674738659</v>
      </c>
      <c r="DV140" s="29">
        <f ca="1">(AV140*(CV140/1000)+(Satokasvi!$E$28-Satokasvi!$E$7))/(1+$C$13)^DV$61</f>
        <v>241.35134902770776</v>
      </c>
      <c r="DW140" s="29">
        <f ca="1">(AW140*(CW140/1000)+(Satokasvi!$E$28-Satokasvi!$E$7))/(1+$C$13)^DW$61</f>
        <v>243.63141588392625</v>
      </c>
      <c r="DX140" s="29">
        <f ca="1">(AX140*(CX140/1000)+(Satokasvi!$E$28-Satokasvi!$E$7))/(1+$C$13)^DX$61</f>
        <v>215.21128731802139</v>
      </c>
      <c r="DY140" s="29">
        <f ca="1">(AY140*(CY140/1000)+(Satokasvi!$E$28-Satokasvi!$E$7))/(1+$C$13)^DY$61</f>
        <v>287.29845413928251</v>
      </c>
      <c r="DZ140" s="29">
        <f ca="1">(AZ140*(CZ140/1000)+(Satokasvi!$E$28-Satokasvi!$E$7))/(1+$C$13)^DZ$61</f>
        <v>383.93951289497807</v>
      </c>
      <c r="EB140" s="29">
        <f ca="1">IF(C$11="x",Toimenpiteet!$E$115,BB140*(CB140/1000)+(Satokasvi!$E$28-Satokasvi!$E$7)+IF(C$8="x",Toimenpiteet!$E$29,0)+IF(C$9="x",Toimenpiteet!$E$60,0)+IF(C$10="x",Toimenpiteet!$E$88,0))/(1+$C$13)^EB$61</f>
        <v>495.06276160235802</v>
      </c>
      <c r="EC140" s="29">
        <f ca="1">IF(D$11="x",Toimenpiteet!$E$115,BC140*(CC140/1000)+(Satokasvi!$E$28-Satokasvi!$E$7)+IF(D$8="x",Toimenpiteet!$E$29,0)+IF(D$9="x",Toimenpiteet!$E$60,0)+IF(D$10="x",Toimenpiteet!$E$88,0))/(1+$C$13)^EC$61</f>
        <v>202.48228183094034</v>
      </c>
      <c r="ED140" s="29">
        <f ca="1">IF(E$11="x",Toimenpiteet!$E$115,BD140*(CD140/1000)+(Satokasvi!$E$28-Satokasvi!$E$7)+IF(E$8="x",Toimenpiteet!$E$29,0)+IF(E$9="x",Toimenpiteet!$E$60,0)+IF(E$10="x",Toimenpiteet!$E$88,0))/(1+$C$13)^ED$61</f>
        <v>199.90418326690897</v>
      </c>
      <c r="EE140" s="29">
        <f ca="1">IF(F$11="x",Toimenpiteet!$E$115,BE140*(CE140/1000)+(Satokasvi!$E$28-Satokasvi!$E$7)+IF(F$8="x",Toimenpiteet!$E$29,0)+IF(F$9="x",Toimenpiteet!$E$60,0)+IF(F$10="x",Toimenpiteet!$E$88,0))/(1+$C$13)^EE$61</f>
        <v>381.64095606312969</v>
      </c>
      <c r="EF140" s="29">
        <f ca="1">IF(G$11="x",Toimenpiteet!$E$115,BF140*(CF140/1000)+(Satokasvi!$E$28-Satokasvi!$E$7)+IF(G$8="x",Toimenpiteet!$E$29,0)+IF(G$9="x",Toimenpiteet!$E$60,0)+IF(G$10="x",Toimenpiteet!$E$88,0))/(1+$C$13)^EF$61</f>
        <v>196.08898628353566</v>
      </c>
      <c r="EG140" s="29">
        <f ca="1">IF(H$11="x",Toimenpiteet!$E$115,BG140*(CG140/1000)+(Satokasvi!$E$28-Satokasvi!$E$7)+IF(H$8="x",Toimenpiteet!$E$29,0)+IF(H$9="x",Toimenpiteet!$E$60,0)+IF(H$10="x",Toimenpiteet!$E$88,0))/(1+$C$13)^EG$61</f>
        <v>233.25781544358207</v>
      </c>
      <c r="EH140" s="29">
        <f ca="1">IF(I$11="x",Toimenpiteet!$E$115,BH140*(CH140/1000)+(Satokasvi!$E$28-Satokasvi!$E$7)+IF(I$8="x",Toimenpiteet!$E$29,0)+IF(I$9="x",Toimenpiteet!$E$60,0)+IF(I$10="x",Toimenpiteet!$E$88,0))/(1+$C$13)^EH$61</f>
        <v>225.55893321211025</v>
      </c>
      <c r="EI140" s="29">
        <f ca="1">IF(J$11="x",Toimenpiteet!$E$115,BI140*(CI140/1000)+(Satokasvi!$E$28-Satokasvi!$E$7)+IF(J$8="x",Toimenpiteet!$E$29,0)+IF(J$9="x",Toimenpiteet!$E$60,0)+IF(J$10="x",Toimenpiteet!$E$88,0))/(1+$C$13)^EI$61</f>
        <v>136.09904910332068</v>
      </c>
      <c r="EJ140" s="29">
        <f ca="1">IF(K$11="x",Toimenpiteet!$E$115,BJ140*(CJ140/1000)+(Satokasvi!$E$28-Satokasvi!$E$7)+IF(K$8="x",Toimenpiteet!$E$29,0)+IF(K$9="x",Toimenpiteet!$E$60,0)+IF(K$10="x",Toimenpiteet!$E$88,0))/(1+$C$13)^EJ$61</f>
        <v>268.84269044001053</v>
      </c>
      <c r="EK140" s="29">
        <f ca="1">IF(L$11="x",Toimenpiteet!$E$115,BK140*(CK140/1000)+(Satokasvi!$E$28-Satokasvi!$E$7)+IF(L$8="x",Toimenpiteet!$E$29,0)+IF(L$9="x",Toimenpiteet!$E$60,0)+IF(L$10="x",Toimenpiteet!$E$88,0))/(1+$C$13)^EK$61</f>
        <v>172.38434255080995</v>
      </c>
      <c r="EL140" s="29">
        <f ca="1">IF(M$11="x",Toimenpiteet!$E$115,BL140*(CL140/1000)+(Satokasvi!$E$28-Satokasvi!$E$7)+IF(M$8="x",Toimenpiteet!$E$29,0)+IF(M$9="x",Toimenpiteet!$E$60,0)+IF(M$10="x",Toimenpiteet!$E$88,0))/(1+$C$13)^EL$61</f>
        <v>148.64485962248213</v>
      </c>
      <c r="EM140" s="29">
        <f ca="1">IF(N$11="x",Toimenpiteet!$E$115,BM140*(CM140/1000)+(Satokasvi!$E$28-Satokasvi!$E$7)+IF(N$8="x",Toimenpiteet!$E$29,0)+IF(N$9="x",Toimenpiteet!$E$60,0)+IF(N$10="x",Toimenpiteet!$E$88,0))/(1+$C$13)^EM$61</f>
        <v>137.54786855463848</v>
      </c>
      <c r="EN140" s="29">
        <f ca="1">IF(O$11="x",Toimenpiteet!$E$115,BN140*(CN140/1000)+(Satokasvi!$E$28-Satokasvi!$E$7)+IF(O$8="x",Toimenpiteet!$E$29,0)+IF(O$9="x",Toimenpiteet!$E$60,0)+IF(O$10="x",Toimenpiteet!$E$88,0))/(1+$C$13)^EN$61</f>
        <v>-155.18881038444522</v>
      </c>
      <c r="EO140" s="29">
        <f ca="1">IF(P$11="x",Toimenpiteet!$E$115,BO140*(CO140/1000)+(Satokasvi!$E$28-Satokasvi!$E$7)+IF(P$8="x",Toimenpiteet!$E$29,0)+IF(P$9="x",Toimenpiteet!$E$60,0)+IF(P$10="x",Toimenpiteet!$E$88,0))/(1+$C$13)^EO$61</f>
        <v>63.332601048777825</v>
      </c>
      <c r="EP140" s="29">
        <f ca="1">IF(Q$11="x",Toimenpiteet!$E$115,BP140*(CP140/1000)+(Satokasvi!$E$28-Satokasvi!$E$7)+IF(Q$8="x",Toimenpiteet!$E$29,0)+IF(Q$9="x",Toimenpiteet!$E$60,0)+IF(Q$10="x",Toimenpiteet!$E$88,0))/(1+$C$13)^EP$61</f>
        <v>255.67036931130087</v>
      </c>
      <c r="EQ140" s="29">
        <f ca="1">IF(R$11="x",Toimenpiteet!$E$115,BQ140*(CQ140/1000)+(Satokasvi!$E$28-Satokasvi!$E$7)+IF(R$8="x",Toimenpiteet!$E$29,0)+IF(R$9="x",Toimenpiteet!$E$60,0)+IF(R$10="x",Toimenpiteet!$E$88,0))/(1+$C$13)^EQ$61</f>
        <v>168.56919591997178</v>
      </c>
      <c r="ER140" s="29">
        <f ca="1">IF(S$11="x",Toimenpiteet!$E$115,BR140*(CR140/1000)+(Satokasvi!$E$28-Satokasvi!$E$7)+IF(S$8="x",Toimenpiteet!$E$29,0)+IF(S$9="x",Toimenpiteet!$E$60,0)+IF(S$10="x",Toimenpiteet!$E$88,0))/(1+$C$13)^ER$61</f>
        <v>102.23473001250214</v>
      </c>
      <c r="ES140" s="29">
        <f ca="1">IF(T$11="x",Toimenpiteet!$E$115,BS140*(CS140/1000)+(Satokasvi!$E$28-Satokasvi!$E$7)+IF(T$8="x",Toimenpiteet!$E$29,0)+IF(T$9="x",Toimenpiteet!$E$60,0)+IF(T$10="x",Toimenpiteet!$E$88,0))/(1+$C$13)^ES$61</f>
        <v>93.097559053427332</v>
      </c>
      <c r="ET140" s="29">
        <f ca="1">IF(U$11="x",Toimenpiteet!$E$115,BT140*(CT140/1000)+(Satokasvi!$E$28-Satokasvi!$E$7)+IF(U$8="x",Toimenpiteet!$E$29,0)+IF(U$9="x",Toimenpiteet!$E$60,0)+IF(U$10="x",Toimenpiteet!$E$88,0))/(1+$C$13)^ET$61</f>
        <v>161.62235483360445</v>
      </c>
      <c r="EU140" s="29">
        <f ca="1">IF(V$11="x",Toimenpiteet!$E$115,BU140*(CU140/1000)+(Satokasvi!$E$28-Satokasvi!$E$7)+IF(V$8="x",Toimenpiteet!$E$29,0)+IF(V$9="x",Toimenpiteet!$E$60,0)+IF(V$10="x",Toimenpiteet!$E$88,0))/(1+$C$13)^EU$61</f>
        <v>95.235399256845639</v>
      </c>
      <c r="EV140" s="29">
        <f ca="1">IF(W$11="x",Toimenpiteet!$E$115,BV140*(CV140/1000)+(Satokasvi!$E$28-Satokasvi!$E$7)+IF(W$8="x",Toimenpiteet!$E$29,0)+IF(W$9="x",Toimenpiteet!$E$60,0)+IF(W$10="x",Toimenpiteet!$E$88,0))/(1+$C$13)^EV$61</f>
        <v>201.95754638285598</v>
      </c>
      <c r="EW140" s="29">
        <f ca="1">IF(X$11="x",Toimenpiteet!$E$115,BW140*(CW140/1000)+(Satokasvi!$E$28-Satokasvi!$E$7)+IF(X$8="x",Toimenpiteet!$E$29,0)+IF(X$9="x",Toimenpiteet!$E$60,0)+IF(X$10="x",Toimenpiteet!$E$88,0))/(1+$C$13)^EW$61</f>
        <v>203.01288945399133</v>
      </c>
      <c r="EX140" s="29">
        <f ca="1">IF(Y$11="x",Toimenpiteet!$E$115,BX140*(CX140/1000)+(Satokasvi!$E$28-Satokasvi!$E$7)+IF(Y$8="x",Toimenpiteet!$E$29,0)+IF(Y$9="x",Toimenpiteet!$E$60,0)+IF(Y$10="x",Toimenpiteet!$E$88,0))/(1+$C$13)^EX$61</f>
        <v>181.20919726792303</v>
      </c>
      <c r="EY140" s="29">
        <f ca="1">IF(Z$11="x",Toimenpiteet!$E$115,BY140*(CY140/1000)+(Satokasvi!$E$28-Satokasvi!$E$7)+IF(Z$8="x",Toimenpiteet!$E$29,0)+IF(Z$9="x",Toimenpiteet!$E$60,0)+IF(Z$10="x",Toimenpiteet!$E$88,0))/(1+$C$13)^EY$61</f>
        <v>234.32174584841223</v>
      </c>
      <c r="EZ140" s="29">
        <f ca="1">IF(AA$11="x",Toimenpiteet!$E$115,BZ140*(CZ140/1000)+(Satokasvi!$E$28-Satokasvi!$E$7)+IF(AA$8="x",Toimenpiteet!$E$29,0)+IF(AA$9="x",Toimenpiteet!$E$60,0)+IF(AA$10="x",Toimenpiteet!$E$88,0))/(1+$C$13)^EZ$61</f>
        <v>305.74952872178312</v>
      </c>
      <c r="FA140" s="29"/>
      <c r="FB140" s="29">
        <f t="shared" ca="1" si="117"/>
        <v>637.49439528803873</v>
      </c>
      <c r="FC140" s="29">
        <f t="shared" ca="1" si="118"/>
        <v>868.79831734952359</v>
      </c>
      <c r="FD140" s="29">
        <f t="shared" ca="1" si="119"/>
        <v>1094.0761105157283</v>
      </c>
      <c r="FE140" s="29">
        <f t="shared" ca="1" si="120"/>
        <v>1562.5226697610676</v>
      </c>
      <c r="FF140" s="29">
        <f t="shared" ca="1" si="121"/>
        <v>1778.0633680625372</v>
      </c>
      <c r="FG140" s="29">
        <f t="shared" ca="1" si="122"/>
        <v>2044.8679946925276</v>
      </c>
      <c r="FH140" s="29">
        <f t="shared" ca="1" si="123"/>
        <v>2302.6872202989466</v>
      </c>
      <c r="FI140" s="29">
        <f t="shared" ca="1" si="124"/>
        <v>2441.7649869846518</v>
      </c>
      <c r="FJ140" s="29">
        <f t="shared" ca="1" si="125"/>
        <v>2760.2429531318489</v>
      </c>
      <c r="FK140" s="29">
        <f t="shared" ca="1" si="126"/>
        <v>2950.5130607985402</v>
      </c>
      <c r="FL140" s="29">
        <f t="shared" ca="1" si="127"/>
        <v>3110.1224535901606</v>
      </c>
      <c r="FM140" s="29">
        <f t="shared" ca="1" si="128"/>
        <v>3256.0015353732633</v>
      </c>
      <c r="FN140" s="29">
        <f t="shared" ca="1" si="129"/>
        <v>3010.1781016357263</v>
      </c>
      <c r="FO140" s="29">
        <f t="shared" ca="1" si="130"/>
        <v>3058.687613180778</v>
      </c>
      <c r="FP140" s="29">
        <f t="shared" ca="1" si="131"/>
        <v>3366.3617989668764</v>
      </c>
      <c r="FQ140" s="29">
        <f t="shared" ca="1" si="132"/>
        <v>3558.1845529210773</v>
      </c>
      <c r="FR140" s="29">
        <f t="shared" ca="1" si="133"/>
        <v>3661.9931248553412</v>
      </c>
      <c r="FS140" s="29">
        <f t="shared" ca="1" si="134"/>
        <v>3754.5126330318672</v>
      </c>
      <c r="FT140" s="29">
        <f t="shared" ca="1" si="135"/>
        <v>3939.9310310618903</v>
      </c>
      <c r="FU140" s="29">
        <f t="shared" ca="1" si="136"/>
        <v>4037.1798267366289</v>
      </c>
      <c r="FV140" s="29">
        <f t="shared" ca="1" si="137"/>
        <v>4278.5311757643367</v>
      </c>
      <c r="FW140" s="29">
        <f t="shared" ca="1" si="138"/>
        <v>4522.1625916482626</v>
      </c>
      <c r="FX140" s="29">
        <f t="shared" ca="1" si="139"/>
        <v>4737.3738789662839</v>
      </c>
      <c r="FY140" s="29">
        <f t="shared" ca="1" si="140"/>
        <v>5024.6723331055664</v>
      </c>
      <c r="FZ140" s="29">
        <f t="shared" ca="1" si="141"/>
        <v>5408.6118460005446</v>
      </c>
      <c r="GA140" s="29"/>
      <c r="GB140" s="29">
        <f t="shared" ca="1" si="142"/>
        <v>495.06276160235802</v>
      </c>
      <c r="GC140" s="29">
        <f t="shared" ca="1" si="143"/>
        <v>697.54504343329836</v>
      </c>
      <c r="GD140" s="29">
        <f t="shared" ca="1" si="93"/>
        <v>897.4492267002073</v>
      </c>
      <c r="GE140" s="29">
        <f t="shared" ca="1" si="94"/>
        <v>1279.090182763337</v>
      </c>
      <c r="GF140" s="29">
        <f t="shared" ca="1" si="95"/>
        <v>1475.1791690468726</v>
      </c>
      <c r="GG140" s="29">
        <f t="shared" ca="1" si="96"/>
        <v>1708.4369844904547</v>
      </c>
      <c r="GH140" s="29">
        <f t="shared" ca="1" si="97"/>
        <v>1933.9959177025651</v>
      </c>
      <c r="GI140" s="29">
        <f t="shared" ca="1" si="98"/>
        <v>2070.0949668058856</v>
      </c>
      <c r="GJ140" s="29">
        <f t="shared" ca="1" si="99"/>
        <v>2338.9376572458959</v>
      </c>
      <c r="GK140" s="29">
        <f t="shared" ca="1" si="100"/>
        <v>2511.3219997967058</v>
      </c>
      <c r="GL140" s="29">
        <f t="shared" ca="1" si="101"/>
        <v>2659.966859419188</v>
      </c>
      <c r="GM140" s="29">
        <f t="shared" ca="1" si="102"/>
        <v>2797.5147279738267</v>
      </c>
      <c r="GN140" s="29">
        <f t="shared" ca="1" si="103"/>
        <v>2642.3259175893813</v>
      </c>
      <c r="GO140" s="29">
        <f t="shared" ca="1" si="104"/>
        <v>2705.658518638159</v>
      </c>
      <c r="GP140" s="29">
        <f t="shared" ca="1" si="105"/>
        <v>2961.3288879494598</v>
      </c>
      <c r="GQ140" s="29">
        <f t="shared" ca="1" si="106"/>
        <v>3129.8980838694315</v>
      </c>
      <c r="GR140" s="29">
        <f t="shared" ca="1" si="107"/>
        <v>3232.1328138819335</v>
      </c>
      <c r="GS140" s="29">
        <f t="shared" ca="1" si="108"/>
        <v>3325.2303729353607</v>
      </c>
      <c r="GT140" s="29">
        <f t="shared" ca="1" si="109"/>
        <v>3486.852727768965</v>
      </c>
      <c r="GU140" s="29">
        <f t="shared" ca="1" si="110"/>
        <v>3582.0881270258105</v>
      </c>
      <c r="GV140" s="29">
        <f t="shared" ca="1" si="111"/>
        <v>3784.0456734086665</v>
      </c>
      <c r="GW140" s="29">
        <f t="shared" ca="1" si="112"/>
        <v>3987.0585628626577</v>
      </c>
      <c r="GX140" s="29">
        <f t="shared" ca="1" si="113"/>
        <v>4168.2677601305804</v>
      </c>
      <c r="GY140" s="29">
        <f t="shared" ca="1" si="114"/>
        <v>4402.5895059789927</v>
      </c>
      <c r="GZ140" s="29">
        <f t="shared" ca="1" si="115"/>
        <v>4708.3390347007762</v>
      </c>
      <c r="HA140" s="29"/>
      <c r="HB140" s="29">
        <f t="shared" ca="1" si="145"/>
        <v>2950.5130607985402</v>
      </c>
      <c r="HC140" s="29">
        <f t="shared" ca="1" si="144"/>
        <v>2511.3219997967058</v>
      </c>
      <c r="HD140" s="5"/>
      <c r="HE140" s="29">
        <f>HE130+($BI$6-$BI$5)/9</f>
        <v>0.16666666666666663</v>
      </c>
      <c r="HF140" s="29">
        <f>$HF$67</f>
        <v>-0.1</v>
      </c>
      <c r="HG140" s="14">
        <f>IF(C$11="x",0,Satokasvi!$H$6*(1+$HE140)*(1+_xlfn.XLOOKUP($HF140,$HF$67:$HF$76,HG$67:HG$76)))</f>
        <v>4042.4999999999995</v>
      </c>
      <c r="HH140" s="27">
        <f>IF(D$11="x",0,Satokasvi!$H$6*(1+$HE140)*(1+_xlfn.XLOOKUP($HF140,$HF$67:$HF$76,HH$67:HH$76)))</f>
        <v>4001.6666666666665</v>
      </c>
      <c r="HI140" s="27">
        <f>IF(E$11="x",0,Satokasvi!$H$6*(1+$HE140)*(1+_xlfn.XLOOKUP($HF140,$HF$67:$HF$76,HI$67:HI$76)))</f>
        <v>3960.833333333333</v>
      </c>
      <c r="HJ140" s="27">
        <f>IF(F$11="x",0,Satokasvi!$H$6*(1+$HE140)*(1+_xlfn.XLOOKUP($HF140,$HF$67:$HF$76,HJ$67:HJ$76)))</f>
        <v>3919.9999999999995</v>
      </c>
      <c r="HK140" s="27">
        <f>IF(G$11="x",0,Satokasvi!$H$6*(1+$HE140)*(1+_xlfn.XLOOKUP($HF140,$HF$67:$HF$76,HK$67:HK$76)))</f>
        <v>3879.1666666666661</v>
      </c>
      <c r="HL140" s="27">
        <f>IF(H$11="x",0,Satokasvi!$H$6*(1+$HE140)*(1+_xlfn.XLOOKUP($HF140,$HF$67:$HF$76,HL$67:HL$76)))</f>
        <v>3838.333333333333</v>
      </c>
      <c r="HM140" s="27">
        <f>IF(I$11="x",0,Satokasvi!$H$6*(1+$HE140)*(1+_xlfn.XLOOKUP($HF140,$HF$67:$HF$76,HM$67:HM$76)))</f>
        <v>3797.4999999999995</v>
      </c>
      <c r="HN140" s="27">
        <f>IF(J$11="x",0,Satokasvi!$H$6*(1+$HE140)*(1+_xlfn.XLOOKUP($HF140,$HF$67:$HF$76,HN$67:HN$76)))</f>
        <v>3756.6666666666665</v>
      </c>
      <c r="HO140" s="27">
        <f>IF(K$11="x",0,Satokasvi!$H$6*(1+$HE140)*(1+_xlfn.XLOOKUP($HF140,$HF$67:$HF$76,HO$67:HO$76)))</f>
        <v>3715.833333333333</v>
      </c>
      <c r="HP140" s="27">
        <f>IF(L$11="x",0,Satokasvi!$H$6*(1+$HE140)*(1+_xlfn.XLOOKUP($HF140,$HF$67:$HF$76,HP$67:HP$76)))</f>
        <v>3675</v>
      </c>
      <c r="HQ140" s="27">
        <f>IF(M$11="x",0,Satokasvi!$H$6*(1+$HE140)*(1+_xlfn.XLOOKUP($HF140,$HF$67:$HF$76,HQ$67:HQ$76)))</f>
        <v>3675</v>
      </c>
      <c r="HR140" s="27">
        <f>IF(N$11="x",0,Satokasvi!$H$6*(1+$HE140)*(1+_xlfn.XLOOKUP($HF140,$HF$67:$HF$76,HR$67:HR$76)))</f>
        <v>3675</v>
      </c>
      <c r="HS140" s="27">
        <f>IF(O$11="x",0,Satokasvi!$H$6*(1+$HE140)*(1+_xlfn.XLOOKUP($HF140,$HF$67:$HF$76,HS$67:HS$76)))</f>
        <v>3675</v>
      </c>
      <c r="HT140" s="27">
        <f>IF(P$11="x",0,Satokasvi!$H$6*(1+$HE140)*(1+_xlfn.XLOOKUP($HF140,$HF$67:$HF$76,HT$67:HT$76)))</f>
        <v>3675</v>
      </c>
      <c r="HU140" s="27">
        <f>IF(Q$11="x",0,Satokasvi!$H$6*(1+$HE140)*(1+_xlfn.XLOOKUP($HF140,$HF$67:$HF$76,HU$67:HU$76)))</f>
        <v>3675</v>
      </c>
      <c r="HV140" s="27">
        <f>IF(R$11="x",0,Satokasvi!$H$6*(1+$HE140)*(1+_xlfn.XLOOKUP($HF140,$HF$67:$HF$76,HV$67:HV$76)))</f>
        <v>3675</v>
      </c>
      <c r="HW140" s="27">
        <f>IF(S$11="x",0,Satokasvi!$H$6*(1+$HE140)*(1+_xlfn.XLOOKUP($HF140,$HF$67:$HF$76,HW$67:HW$76)))</f>
        <v>3675</v>
      </c>
      <c r="HX140" s="27">
        <f>IF(T$11="x",0,Satokasvi!$H$6*(1+$HE140)*(1+_xlfn.XLOOKUP($HF140,$HF$67:$HF$76,HX$67:HX$76)))</f>
        <v>3675</v>
      </c>
      <c r="HY140" s="27">
        <f>IF(U$11="x",0,Satokasvi!$H$6*(1+$HE140)*(1+_xlfn.XLOOKUP($HF140,$HF$67:$HF$76,HY$67:HY$76)))</f>
        <v>3675</v>
      </c>
      <c r="HZ140" s="27">
        <f>IF(V$11="x",0,Satokasvi!$H$6*(1+$HE140)*(1+_xlfn.XLOOKUP($HF140,$HF$67:$HF$76,HZ$67:HZ$76)))</f>
        <v>3675</v>
      </c>
      <c r="IA140" s="27">
        <f>IF(W$11="x",0,Satokasvi!$H$6*(1+$HE140)*(1+_xlfn.XLOOKUP($HF140,$HF$67:$HF$76,IA$67:IA$76)))</f>
        <v>3675</v>
      </c>
      <c r="IB140" s="27">
        <f>IF(X$11="x",0,Satokasvi!$H$6*(1+$HE140)*(1+_xlfn.XLOOKUP($HF140,$HF$67:$HF$76,IB$67:IB$76)))</f>
        <v>3675</v>
      </c>
      <c r="IC140" s="27">
        <f>IF(Y$11="x",0,Satokasvi!$H$6*(1+$HE140)*(1+_xlfn.XLOOKUP($HF140,$HF$67:$HF$76,IC$67:IC$76)))</f>
        <v>3675</v>
      </c>
      <c r="ID140" s="27">
        <f>IF(Z$11="x",0,Satokasvi!$H$6*(1+$HE140)*(1+_xlfn.XLOOKUP($HF140,$HF$67:$HF$76,ID$67:ID$76)))</f>
        <v>3675</v>
      </c>
      <c r="IE140" s="27">
        <f>IF(AA$11="x",0,Satokasvi!$H$6*(1+$HE140)*(1+_xlfn.XLOOKUP($HF140,$HF$67:$HF$76,IE$67:IE$76)))</f>
        <v>3675</v>
      </c>
    </row>
    <row r="141" spans="2:239">
      <c r="B141" s="11">
        <f t="shared" ca="1" si="116"/>
        <v>0.29733054287578276</v>
      </c>
      <c r="C141" s="11">
        <f t="shared" ca="1" si="116"/>
        <v>0.93859149264177288</v>
      </c>
      <c r="D141" s="11">
        <f t="shared" ca="1" si="116"/>
        <v>0.63293518478576682</v>
      </c>
      <c r="E141" s="11">
        <f t="shared" ca="1" si="116"/>
        <v>0.72555537650166269</v>
      </c>
      <c r="F141" s="11">
        <f t="shared" ca="1" si="116"/>
        <v>0.11616715723211202</v>
      </c>
      <c r="G141" s="11">
        <f t="shared" ca="1" si="116"/>
        <v>0.2340991868300597</v>
      </c>
      <c r="H141" s="11">
        <f t="shared" ca="1" si="116"/>
        <v>0.52890660002332701</v>
      </c>
      <c r="I141" s="11">
        <f t="shared" ca="1" si="116"/>
        <v>0.75132289492304938</v>
      </c>
      <c r="J141" s="11">
        <f t="shared" ca="1" si="116"/>
        <v>0.13005192133739529</v>
      </c>
      <c r="K141" s="11">
        <f t="shared" ca="1" si="116"/>
        <v>0.40595226550756081</v>
      </c>
      <c r="L141" s="11">
        <f t="shared" ca="1" si="116"/>
        <v>0.72427290331172756</v>
      </c>
      <c r="M141" s="11">
        <f t="shared" ca="1" si="116"/>
        <v>0.65870362770837865</v>
      </c>
      <c r="N141" s="11">
        <f t="shared" ca="1" si="116"/>
        <v>0.2039797226255019</v>
      </c>
      <c r="O141" s="11">
        <f t="shared" ca="1" si="116"/>
        <v>0.90008935478324026</v>
      </c>
      <c r="P141" s="11">
        <f t="shared" ca="1" si="116"/>
        <v>0.12225233456476414</v>
      </c>
      <c r="Q141" s="11">
        <f t="shared" ca="1" si="116"/>
        <v>0.16257003419175187</v>
      </c>
      <c r="R141" s="11">
        <f t="shared" ca="1" si="92"/>
        <v>0.53633348933940117</v>
      </c>
      <c r="S141" s="11">
        <f t="shared" ca="1" si="92"/>
        <v>0.36338743722527345</v>
      </c>
      <c r="T141" s="11">
        <f t="shared" ca="1" si="87"/>
        <v>0.57780662606780531</v>
      </c>
      <c r="U141" s="11">
        <f t="shared" ca="1" si="87"/>
        <v>0.99147481076964628</v>
      </c>
      <c r="V141" s="11">
        <f t="shared" ca="1" si="87"/>
        <v>0.79341965827583516</v>
      </c>
      <c r="W141" s="11">
        <f t="shared" ca="1" si="87"/>
        <v>0.79888911723169942</v>
      </c>
      <c r="X141" s="11">
        <f t="shared" ca="1" si="87"/>
        <v>0.25987203084288246</v>
      </c>
      <c r="Y141" s="11">
        <f t="shared" ca="1" si="87"/>
        <v>0.73655710603057389</v>
      </c>
      <c r="Z141" s="11">
        <f t="shared" ca="1" si="87"/>
        <v>0.97828122952910446</v>
      </c>
      <c r="AB141" s="5">
        <f ca="1">_xlfn.NORM.INV(B141,Satokasvi!$H$8,Satokasvi!$I$8)*_xlfn.BINOM.INV(1,(1-Satokasvi!$H$15),B141)</f>
        <v>3366.9765696590307</v>
      </c>
      <c r="AC141" s="5">
        <f ca="1">_xlfn.NORM.INV(C141,Satokasvi!$H$8,Satokasvi!$I$8)*_xlfn.BINOM.INV(1,(1-Satokasvi!$H$15),C141)</f>
        <v>3885.7641798005957</v>
      </c>
      <c r="AD141" s="5">
        <f ca="1">_xlfn.NORM.INV(D141,Satokasvi!$H$8,Satokasvi!$I$8)*_xlfn.BINOM.INV(1,(1-Satokasvi!$H$15),D141)</f>
        <v>3584.90934305473</v>
      </c>
      <c r="AE141" s="5">
        <f ca="1">_xlfn.NORM.INV(E141,Satokasvi!$H$8,Satokasvi!$I$8)*_xlfn.BINOM.INV(1,(1-Satokasvi!$H$15),E141)</f>
        <v>3649.8563485806949</v>
      </c>
      <c r="AF141" s="5">
        <f ca="1">_xlfn.NORM.INV(F141,Satokasvi!$H$8,Satokasvi!$I$8)*_xlfn.BINOM.INV(1,(1-Satokasvi!$H$15),F141)</f>
        <v>3201.4081699977887</v>
      </c>
      <c r="AG141" s="5">
        <f ca="1">_xlfn.NORM.INV(G141,Satokasvi!$H$8,Satokasvi!$I$8)*_xlfn.BINOM.INV(1,(1-Satokasvi!$H$15),G141)</f>
        <v>3318.6466169050323</v>
      </c>
      <c r="AH141" s="5">
        <f ca="1">_xlfn.NORM.INV(H141,Satokasvi!$H$8,Satokasvi!$I$8)*_xlfn.BINOM.INV(1,(1-Satokasvi!$H$15),H141)</f>
        <v>3518.1304051705451</v>
      </c>
      <c r="AI141" s="5">
        <f ca="1">_xlfn.NORM.INV(I141,Satokasvi!$H$8,Satokasvi!$I$8)*_xlfn.BINOM.INV(1,(1-Satokasvi!$H$15),I141)</f>
        <v>3669.6646474121253</v>
      </c>
      <c r="AJ141" s="5">
        <f ca="1">_xlfn.NORM.INV(J141,Satokasvi!$H$8,Satokasvi!$I$8)*_xlfn.BINOM.INV(1,(1-Satokasvi!$H$15),J141)</f>
        <v>3218.4635689130514</v>
      </c>
      <c r="AK141" s="5">
        <f ca="1">_xlfn.NORM.INV(K141,Satokasvi!$H$8,Satokasvi!$I$8)*_xlfn.BINOM.INV(1,(1-Satokasvi!$H$15),K141)</f>
        <v>3440.5075543486359</v>
      </c>
      <c r="AL141" s="5">
        <f ca="1">_xlfn.NORM.INV(L141,Satokasvi!$H$8,Satokasvi!$I$8)*_xlfn.BINOM.INV(1,(1-Satokasvi!$H$15),L141)</f>
        <v>3648.8956163700545</v>
      </c>
      <c r="AM141" s="5">
        <f ca="1">_xlfn.NORM.INV(M141,Satokasvi!$H$8,Satokasvi!$I$8)*_xlfn.BINOM.INV(1,(1-Satokasvi!$H$15),M141)</f>
        <v>3602.2319167224136</v>
      </c>
      <c r="AN141" s="5">
        <f ca="1">_xlfn.NORM.INV(N141,Satokasvi!$H$8,Satokasvi!$I$8)*_xlfn.BINOM.INV(1,(1-Satokasvi!$H$15),N141)</f>
        <v>3293.127525384235</v>
      </c>
      <c r="AO141" s="5">
        <f ca="1">_xlfn.NORM.INV(O141,Satokasvi!$H$8,Satokasvi!$I$8)*_xlfn.BINOM.INV(1,(1-Satokasvi!$H$15),O141)</f>
        <v>3820.5152201630567</v>
      </c>
      <c r="AP141" s="5">
        <f ca="1">_xlfn.NORM.INV(P141,Satokasvi!$H$8,Satokasvi!$I$8)*_xlfn.BINOM.INV(1,(1-Satokasvi!$H$15),P141)</f>
        <v>3209.0497514297281</v>
      </c>
      <c r="AQ141" s="5">
        <f ca="1">_xlfn.NORM.INV(Q141,Satokasvi!$H$8,Satokasvi!$I$8)*_xlfn.BINOM.INV(1,(1-Satokasvi!$H$15),Q141)</f>
        <v>3254.0124850951393</v>
      </c>
      <c r="AR141" s="5">
        <f ca="1">_xlfn.NORM.INV(R141,Satokasvi!$H$8,Satokasvi!$I$8)*_xlfn.BINOM.INV(1,(1-Satokasvi!$H$15),R141)</f>
        <v>3522.8002056555551</v>
      </c>
      <c r="AS141" s="5">
        <f ca="1">_xlfn.NORM.INV(S141,Satokasvi!$H$8,Satokasvi!$I$8)*_xlfn.BINOM.INV(1,(1-Satokasvi!$H$15),S141)</f>
        <v>3412.6452843732859</v>
      </c>
      <c r="AT141" s="5">
        <f ca="1">_xlfn.NORM.INV(T141,Satokasvi!$H$8,Satokasvi!$I$8)*_xlfn.BINOM.INV(1,(1-Satokasvi!$H$15),T141)</f>
        <v>3549.071362892973</v>
      </c>
      <c r="AU141" s="5">
        <f ca="1">_xlfn.NORM.INV(U141,Satokasvi!$H$8,Satokasvi!$I$8)*_xlfn.BINOM.INV(1,(1-Satokasvi!$H$15),U141)</f>
        <v>4096.4048936623312</v>
      </c>
      <c r="AV141" s="5">
        <f ca="1">_xlfn.NORM.INV(V141,Satokasvi!$H$8,Satokasvi!$I$8)*_xlfn.BINOM.INV(1,(1-Satokasvi!$H$15),V141)</f>
        <v>3704.5860459697119</v>
      </c>
      <c r="AW141" s="5">
        <f ca="1">_xlfn.NORM.INV(W141,Satokasvi!$H$8,Satokasvi!$I$8)*_xlfn.BINOM.INV(1,(1-Satokasvi!$H$15),W141)</f>
        <v>3709.4149640023661</v>
      </c>
      <c r="AX141" s="5">
        <f ca="1">_xlfn.NORM.INV(X141,Satokasvi!$H$8,Satokasvi!$I$8)*_xlfn.BINOM.INV(1,(1-Satokasvi!$H$15),X141)</f>
        <v>3339.065005673815</v>
      </c>
      <c r="AY141" s="5">
        <f ca="1">_xlfn.NORM.INV(Y141,Satokasvi!$H$8,Satokasvi!$I$8)*_xlfn.BINOM.INV(1,(1-Satokasvi!$H$15),Y141)</f>
        <v>3658.1917583069226</v>
      </c>
      <c r="AZ141" s="5">
        <f ca="1">_xlfn.NORM.INV(Z141,Satokasvi!$H$8,Satokasvi!$I$8)*_xlfn.BINOM.INV(1,(1-Satokasvi!$H$15),Z141)</f>
        <v>4004.8695498903426</v>
      </c>
      <c r="BB141" s="5">
        <f ca="1">IF(C$11="x",0,_xlfn.NORM.INV(B141,Satokasvi!$H$8,Satokasvi!$I$8)*IF(C$8="x",(1+Toimenpiteet!$C$7),1)*IF(C$9="x",(1+Toimenpiteet!$C$34),1)*(1+C$30)*_xlfn.BINOM.INV(1,(1-(Satokasvi!$H$15*(1+C$41))),B141))</f>
        <v>2441.1926920655837</v>
      </c>
      <c r="BC141" s="5">
        <f ca="1">IF(D$11="x",0,_xlfn.NORM.INV(C141,Satokasvi!$H$8,Satokasvi!$I$8)*IF(D$8="x",(1+Toimenpiteet!$C$7),1)*IF(D$9="x",(1+Toimenpiteet!$C$34),1)*(1+D$30)*_xlfn.BINOM.INV(1,(1-(Satokasvi!$H$15*(1+D$41))),C141))</f>
        <v>2836.9187123888191</v>
      </c>
      <c r="BD141" s="5">
        <f ca="1">IF(E$11="x",0,_xlfn.NORM.INV(D141,Satokasvi!$H$8,Satokasvi!$I$8)*IF(E$8="x",(1+Toimenpiteet!$C$7),1)*IF(E$9="x",(1+Toimenpiteet!$C$34),1)*(1+E$30)*_xlfn.BINOM.INV(1,(1-(Satokasvi!$H$15*(1+E$41))),D141))</f>
        <v>2635.3385562663934</v>
      </c>
      <c r="BE141" s="5">
        <f ca="1">IF(F$11="x",0,_xlfn.NORM.INV(E141,Satokasvi!$H$8,Satokasvi!$I$8)*IF(F$8="x",(1+Toimenpiteet!$C$7),1)*IF(F$9="x",(1+Toimenpiteet!$C$34),1)*(1+F$30)*_xlfn.BINOM.INV(1,(1-(Satokasvi!$H$15*(1+F$41))),E141))</f>
        <v>2701.4776749654875</v>
      </c>
      <c r="BF141" s="5">
        <f ca="1">IF(G$11="x",0,_xlfn.NORM.INV(F141,Satokasvi!$H$8,Satokasvi!$I$8)*IF(G$8="x",(1+Toimenpiteet!$C$7),1)*IF(G$9="x",(1+Toimenpiteet!$C$34),1)*(1+G$30)*_xlfn.BINOM.INV(1,(1-(Satokasvi!$H$15*(1+G$41))),F141))</f>
        <v>2385.689368282352</v>
      </c>
      <c r="BG141" s="5">
        <f ca="1">IF(H$11="x",0,_xlfn.NORM.INV(G141,Satokasvi!$H$8,Satokasvi!$I$8)*IF(H$8="x",(1+Toimenpiteet!$C$7),1)*IF(H$9="x",(1+Toimenpiteet!$C$34),1)*(1+H$30)*_xlfn.BINOM.INV(1,(1-(Satokasvi!$H$15*(1+H$41))),G141))</f>
        <v>2473.0554589176299</v>
      </c>
      <c r="BH141" s="5">
        <f ca="1">IF(I$11="x",0,_xlfn.NORM.INV(H141,Satokasvi!$H$8,Satokasvi!$I$8)*IF(I$8="x",(1+Toimenpiteet!$C$7),1)*IF(I$9="x",(1+Toimenpiteet!$C$34),1)*(1+I$30)*_xlfn.BINOM.INV(1,(1-(Satokasvi!$H$15*(1+I$41))),H141))</f>
        <v>2621.7107779330904</v>
      </c>
      <c r="BI141" s="5">
        <f ca="1">IF(J$11="x",0,_xlfn.NORM.INV(I141,Satokasvi!$H$8,Satokasvi!$I$8)*IF(J$8="x",(1+Toimenpiteet!$C$7),1)*IF(J$9="x",(1+Toimenpiteet!$C$34),1)*(1+J$30)*_xlfn.BINOM.INV(1,(1-(Satokasvi!$H$15*(1+J$41))),I141))</f>
        <v>2734.6340952515161</v>
      </c>
      <c r="BJ141" s="5">
        <f ca="1">IF(K$11="x",0,_xlfn.NORM.INV(J141,Satokasvi!$H$8,Satokasvi!$I$8)*IF(K$8="x",(1+Toimenpiteet!$C$7),1)*IF(K$9="x",(1+Toimenpiteet!$C$34),1)*(1+K$30)*_xlfn.BINOM.INV(1,(1-(Satokasvi!$H$15*(1+K$41))),J141))</f>
        <v>2398.3990515540058</v>
      </c>
      <c r="BK141" s="5">
        <f ca="1">IF(L$11="x",0,_xlfn.NORM.INV(K141,Satokasvi!$H$8,Satokasvi!$I$8)*IF(L$8="x",(1+Toimenpiteet!$C$7),1)*IF(L$9="x",(1+Toimenpiteet!$C$34),1)*(1+L$30)*_xlfn.BINOM.INV(1,(1-(Satokasvi!$H$15*(1+L$41))),K141))</f>
        <v>2563.8662295006034</v>
      </c>
      <c r="BL141" s="5">
        <f ca="1">IF(M$11="x",0,_xlfn.NORM.INV(L141,Satokasvi!$H$8,Satokasvi!$I$8)*IF(M$8="x",(1+Toimenpiteet!$C$7),1)*IF(M$9="x",(1+Toimenpiteet!$C$34),1)*(1+M$30)*_xlfn.BINOM.INV(1,(1-(Satokasvi!$H$15*(1+M$41))),L141))</f>
        <v>2719.1570133189648</v>
      </c>
      <c r="BM141" s="5">
        <f ca="1">IF(N$11="x",0,_xlfn.NORM.INV(M141,Satokasvi!$H$8,Satokasvi!$I$8)*IF(N$8="x",(1+Toimenpiteet!$C$7),1)*IF(N$9="x",(1+Toimenpiteet!$C$34),1)*(1+N$30)*_xlfn.BINOM.INV(1,(1-(Satokasvi!$H$15*(1+N$41))),M141))</f>
        <v>2684.3832243415432</v>
      </c>
      <c r="BN141" s="5">
        <f ca="1">IF(O$11="x",0,_xlfn.NORM.INV(N141,Satokasvi!$H$8,Satokasvi!$I$8)*IF(O$8="x",(1+Toimenpiteet!$C$7),1)*IF(O$9="x",(1+Toimenpiteet!$C$34),1)*(1+O$30)*_xlfn.BINOM.INV(1,(1-(Satokasvi!$H$15*(1+O$41))),N141))</f>
        <v>2454.0386319163322</v>
      </c>
      <c r="BO141" s="5">
        <f ca="1">IF(P$11="x",0,_xlfn.NORM.INV(O141,Satokasvi!$H$8,Satokasvi!$I$8)*IF(P$8="x",(1+Toimenpiteet!$C$7),1)*IF(P$9="x",(1+Toimenpiteet!$C$34),1)*(1+P$30)*_xlfn.BINOM.INV(1,(1-(Satokasvi!$H$15*(1+P$41))),O141))</f>
        <v>2847.0479420655101</v>
      </c>
      <c r="BP141" s="5">
        <f ca="1">IF(Q$11="x",0,_xlfn.NORM.INV(P141,Satokasvi!$H$8,Satokasvi!$I$8)*IF(Q$8="x",(1+Toimenpiteet!$C$7),1)*IF(Q$9="x",(1+Toimenpiteet!$C$34),1)*(1+Q$30)*_xlfn.BINOM.INV(1,(1-(Satokasvi!$H$15*(1+Q$41))),P141))</f>
        <v>2391.3838747654331</v>
      </c>
      <c r="BQ141" s="5">
        <f ca="1">IF(R$11="x",0,_xlfn.NORM.INV(Q141,Satokasvi!$H$8,Satokasvi!$I$8)*IF(R$8="x",(1+Toimenpiteet!$C$7),1)*IF(R$9="x",(1+Toimenpiteet!$C$34),1)*(1+R$30)*_xlfn.BINOM.INV(1,(1-(Satokasvi!$H$15*(1+R$41))),Q141))</f>
        <v>2424.890103892898</v>
      </c>
      <c r="BR141" s="5">
        <f ca="1">IF(S$11="x",0,_xlfn.NORM.INV(R141,Satokasvi!$H$8,Satokasvi!$I$8)*IF(S$8="x",(1+Toimenpiteet!$C$7),1)*IF(S$9="x",(1+Toimenpiteet!$C$34),1)*(1+S$30)*_xlfn.BINOM.INV(1,(1-(Satokasvi!$H$15*(1+S$41))),R141))</f>
        <v>2625.1907132545198</v>
      </c>
      <c r="BS141" s="5">
        <f ca="1">IF(T$11="x",0,_xlfn.NORM.INV(S141,Satokasvi!$H$8,Satokasvi!$I$8)*IF(T$8="x",(1+Toimenpiteet!$C$7),1)*IF(T$9="x",(1+Toimenpiteet!$C$34),1)*(1+T$30)*_xlfn.BINOM.INV(1,(1-(Satokasvi!$H$15*(1+T$41))),S141))</f>
        <v>2543.1032659149728</v>
      </c>
      <c r="BT141" s="5">
        <f ca="1">IF(U$11="x",0,_xlfn.NORM.INV(T141,Satokasvi!$H$8,Satokasvi!$I$8)*IF(U$8="x",(1+Toimenpiteet!$C$7),1)*IF(U$9="x",(1+Toimenpiteet!$C$34),1)*(1+U$30)*_xlfn.BINOM.INV(1,(1-(Satokasvi!$H$15*(1+U$41))),T141))</f>
        <v>2644.7679796278439</v>
      </c>
      <c r="BU141" s="5">
        <f ca="1">IF(V$11="x",0,_xlfn.NORM.INV(U141,Satokasvi!$H$8,Satokasvi!$I$8)*IF(V$8="x",(1+Toimenpiteet!$C$7),1)*IF(V$9="x",(1+Toimenpiteet!$C$34),1)*(1+V$30)*_xlfn.BINOM.INV(1,(1-(Satokasvi!$H$15*(1+V$41))),U141))</f>
        <v>3052.6409267571694</v>
      </c>
      <c r="BV141" s="5">
        <f ca="1">IF(W$11="x",0,_xlfn.NORM.INV(V141,Satokasvi!$H$8,Satokasvi!$I$8)*IF(W$8="x",(1+Toimenpiteet!$C$7),1)*IF(W$9="x",(1+Toimenpiteet!$C$34),1)*(1+W$30)*_xlfn.BINOM.INV(1,(1-(Satokasvi!$H$15*(1+W$41))),V141))</f>
        <v>2760.6575214566292</v>
      </c>
      <c r="BW141" s="5">
        <f ca="1">IF(X$11="x",0,_xlfn.NORM.INV(W141,Satokasvi!$H$8,Satokasvi!$I$8)*IF(X$8="x",(1+Toimenpiteet!$C$7),1)*IF(X$9="x",(1+Toimenpiteet!$C$34),1)*(1+X$30)*_xlfn.BINOM.INV(1,(1-(Satokasvi!$H$15*(1+X$41))),W141))</f>
        <v>2764.2560311745633</v>
      </c>
      <c r="BX141" s="5">
        <f ca="1">IF(Y$11="x",0,_xlfn.NORM.INV(X141,Satokasvi!$H$8,Satokasvi!$I$8)*IF(Y$8="x",(1+Toimenpiteet!$C$7),1)*IF(Y$9="x",(1+Toimenpiteet!$C$34),1)*(1+Y$30)*_xlfn.BINOM.INV(1,(1-(Satokasvi!$H$15*(1+Y$41))),X141))</f>
        <v>2488.271242228127</v>
      </c>
      <c r="BY141" s="5">
        <f ca="1">IF(Z$11="x",0,_xlfn.NORM.INV(Y141,Satokasvi!$H$8,Satokasvi!$I$8)*IF(Z$8="x",(1+Toimenpiteet!$C$7),1)*IF(Z$9="x",(1+Toimenpiteet!$C$34),1)*(1+Z$30)*_xlfn.BINOM.INV(1,(1-(Satokasvi!$H$15*(1+Z$41))),Y141))</f>
        <v>2726.0844982903186</v>
      </c>
      <c r="BZ141" s="5">
        <f ca="1">IF(AA$11="x",0,_xlfn.NORM.INV(Z141,Satokasvi!$H$8,Satokasvi!$I$8)*IF(AA$8="x",(1+Toimenpiteet!$C$7),1)*IF(AA$9="x",(1+Toimenpiteet!$C$34),1)*(1+AA$30)*_xlfn.BINOM.INV(1,(1-(Satokasvi!$H$15*(1+AA$41))),Z141))</f>
        <v>2984.4287885782833</v>
      </c>
      <c r="CB141" s="27">
        <f ca="1">_xlfn.NORM.INV(RAND(),Satokasvi!$H$13,Satokasvi!$I$13)</f>
        <v>220.81475494828371</v>
      </c>
      <c r="CC141" s="27">
        <f ca="1">_xlfn.NORM.INV(RAND(),Satokasvi!$H$13,Satokasvi!$I$13)</f>
        <v>204.6928730820093</v>
      </c>
      <c r="CD141" s="27">
        <f ca="1">_xlfn.NORM.INV(RAND(),Satokasvi!$H$13,Satokasvi!$I$13)</f>
        <v>165.41497339070537</v>
      </c>
      <c r="CE141" s="27">
        <f ca="1">_xlfn.NORM.INV(RAND(),Satokasvi!$H$13,Satokasvi!$I$13)</f>
        <v>263.1823565784947</v>
      </c>
      <c r="CF141" s="27">
        <f ca="1">_xlfn.NORM.INV(RAND(),Satokasvi!$H$13,Satokasvi!$I$13)</f>
        <v>171.95806712803477</v>
      </c>
      <c r="CG141" s="27">
        <f ca="1">_xlfn.NORM.INV(RAND(),Satokasvi!$H$13,Satokasvi!$I$13)</f>
        <v>200.58354766773334</v>
      </c>
      <c r="CH141" s="27">
        <f ca="1">_xlfn.NORM.INV(RAND(),Satokasvi!$H$13,Satokasvi!$I$13)</f>
        <v>253.13574431531075</v>
      </c>
      <c r="CI141" s="27">
        <f ca="1">_xlfn.NORM.INV(RAND(),Satokasvi!$H$13,Satokasvi!$I$13)</f>
        <v>204.8247186844595</v>
      </c>
      <c r="CJ141" s="27">
        <f ca="1">_xlfn.NORM.INV(RAND(),Satokasvi!$H$13,Satokasvi!$I$13)</f>
        <v>273.23019017832553</v>
      </c>
      <c r="CK141" s="27">
        <f ca="1">_xlfn.NORM.INV(RAND(),Satokasvi!$H$13,Satokasvi!$I$13)</f>
        <v>177.83479339690658</v>
      </c>
      <c r="CL141" s="27">
        <f ca="1">_xlfn.NORM.INV(RAND(),Satokasvi!$H$13,Satokasvi!$I$13)</f>
        <v>120.38292927694225</v>
      </c>
      <c r="CM141" s="27">
        <f ca="1">_xlfn.NORM.INV(RAND(),Satokasvi!$H$13,Satokasvi!$I$13)</f>
        <v>223.04782932495965</v>
      </c>
      <c r="CN141" s="27">
        <f ca="1">_xlfn.NORM.INV(RAND(),Satokasvi!$H$13,Satokasvi!$I$13)</f>
        <v>321.96882989319209</v>
      </c>
      <c r="CO141" s="27">
        <f ca="1">_xlfn.NORM.INV(RAND(),Satokasvi!$H$13,Satokasvi!$I$13)</f>
        <v>158.80147752518326</v>
      </c>
      <c r="CP141" s="27">
        <f ca="1">_xlfn.NORM.INV(RAND(),Satokasvi!$H$13,Satokasvi!$I$13)</f>
        <v>213.18365527357815</v>
      </c>
      <c r="CQ141" s="27">
        <f ca="1">_xlfn.NORM.INV(RAND(),Satokasvi!$H$13,Satokasvi!$I$13)</f>
        <v>237.73249982678274</v>
      </c>
      <c r="CR141" s="27">
        <f ca="1">_xlfn.NORM.INV(RAND(),Satokasvi!$H$13,Satokasvi!$I$13)</f>
        <v>259.15587038379897</v>
      </c>
      <c r="CS141" s="27">
        <f ca="1">_xlfn.NORM.INV(RAND(),Satokasvi!$H$13,Satokasvi!$I$13)</f>
        <v>144.62229797877657</v>
      </c>
      <c r="CT141" s="27">
        <f ca="1">_xlfn.NORM.INV(RAND(),Satokasvi!$H$13,Satokasvi!$I$13)</f>
        <v>190.69843159986203</v>
      </c>
      <c r="CU141" s="27">
        <f ca="1">_xlfn.NORM.INV(RAND(),Satokasvi!$H$13,Satokasvi!$I$13)</f>
        <v>160.72298584962527</v>
      </c>
      <c r="CV141" s="27">
        <f ca="1">_xlfn.NORM.INV(RAND(),Satokasvi!$H$13,Satokasvi!$I$13)</f>
        <v>241.60979409137042</v>
      </c>
      <c r="CW141" s="27">
        <f ca="1">_xlfn.NORM.INV(RAND(),Satokasvi!$H$13,Satokasvi!$I$13)</f>
        <v>246.14992022196378</v>
      </c>
      <c r="CX141" s="27">
        <f ca="1">_xlfn.NORM.INV(RAND(),Satokasvi!$H$13,Satokasvi!$I$13)</f>
        <v>175.30218513612158</v>
      </c>
      <c r="CY141" s="27">
        <f ca="1">_xlfn.NORM.INV(RAND(),Satokasvi!$H$13,Satokasvi!$I$13)</f>
        <v>225.04387628007984</v>
      </c>
      <c r="CZ141" s="27">
        <f ca="1">_xlfn.NORM.INV(RAND(),Satokasvi!$H$13,Satokasvi!$I$13)</f>
        <v>160.72090588435685</v>
      </c>
      <c r="DB141" s="29">
        <f ca="1">(AB141*(CB141/1000)+(Satokasvi!$E$28-Satokasvi!$E$7))/(1+$C$13)^DB$61</f>
        <v>371.3379671319143</v>
      </c>
      <c r="DC141" s="29">
        <f ca="1">(AC141*(CC141/1000)+(Satokasvi!$E$28-Satokasvi!$E$7))/(1+$C$13)^DC$61</f>
        <v>409.45257242203905</v>
      </c>
      <c r="DD141" s="29">
        <f ca="1">(AD141*(CD141/1000)+(Satokasvi!$E$28-Satokasvi!$E$7))/(1+$C$13)^DD$61</f>
        <v>212.31074512617448</v>
      </c>
      <c r="DE141" s="29">
        <f ca="1">(AE141*(CE141/1000)+(Satokasvi!$E$28-Satokasvi!$E$7))/(1+$C$13)^DE$61</f>
        <v>532.71710506863747</v>
      </c>
      <c r="DF141" s="29">
        <f ca="1">(AF141*(CF141/1000)+(Satokasvi!$E$28-Satokasvi!$E$7))/(1+$C$13)^DF$61</f>
        <v>163.47123186995157</v>
      </c>
      <c r="DG141" s="29">
        <f ca="1">(AG141*(CG141/1000)+(Satokasvi!$E$28-Satokasvi!$E$7))/(1+$C$13)^DG$61</f>
        <v>255.15290474292317</v>
      </c>
      <c r="DH141" s="29">
        <f ca="1">(AH141*(CH141/1000)+(Satokasvi!$E$28-Satokasvi!$E$7))/(1+$C$13)^DH$61</f>
        <v>430.58444739634268</v>
      </c>
      <c r="DI141" s="29">
        <f ca="1">(AI141*(CI141/1000)+(Satokasvi!$E$28-Satokasvi!$E$7))/(1+$C$13)^DI$61</f>
        <v>308.37326742402314</v>
      </c>
      <c r="DJ141" s="29">
        <f ca="1">(AJ141*(CJ141/1000)+(Satokasvi!$E$28-Satokasvi!$E$7))/(1+$C$13)^DJ$61</f>
        <v>397.29618867149082</v>
      </c>
      <c r="DK141" s="29">
        <f ca="1">(AK141*(CK141/1000)+(Satokasvi!$E$28-Satokasvi!$E$7))/(1+$C$13)^DK$61</f>
        <v>186.64996867625476</v>
      </c>
      <c r="DL141" s="29">
        <f ca="1">(AL141*(CL141/1000)+(Satokasvi!$E$28-Satokasvi!$E$7))/(1+$C$13)^DL$61</f>
        <v>56.540115496134085</v>
      </c>
      <c r="DM141" s="29">
        <f ca="1">(AM141*(CM141/1000)+(Satokasvi!$E$28-Satokasvi!$E$7))/(1+$C$13)^DM$61</f>
        <v>310.33956242745489</v>
      </c>
      <c r="DN141" s="29">
        <f ca="1">(AN141*(CN141/1000)+(Satokasvi!$E$28-Satokasvi!$E$7))/(1+$C$13)^DN$61</f>
        <v>476.17866013675928</v>
      </c>
      <c r="DO141" s="29">
        <f ca="1">(AO141*(CO141/1000)+(Satokasvi!$E$28-Satokasvi!$E$7))/(1+$C$13)^DO$61</f>
        <v>162.43893359309962</v>
      </c>
      <c r="DP141" s="29">
        <f ca="1">(AP141*(CP141/1000)+(Satokasvi!$E$28-Satokasvi!$E$7))/(1+$C$13)^DP$61</f>
        <v>207.39647859230993</v>
      </c>
      <c r="DQ141" s="29">
        <f ca="1">(AQ141*(CQ141/1000)+(Satokasvi!$E$28-Satokasvi!$E$7))/(1+$C$13)^DQ$61</f>
        <v>257.10903408659533</v>
      </c>
      <c r="DR141" s="29">
        <f ca="1">(AR141*(CR141/1000)+(Satokasvi!$E$28-Satokasvi!$E$7))/(1+$C$13)^DR$61</f>
        <v>333.94146121397745</v>
      </c>
      <c r="DS141" s="29">
        <f ca="1">(AS141*(CS141/1000)+(Satokasvi!$E$28-Satokasvi!$E$7))/(1+$C$13)^DS$61</f>
        <v>77.85598519566237</v>
      </c>
      <c r="DT141" s="29">
        <f ca="1">(AT141*(CT141/1000)+(Satokasvi!$E$28-Satokasvi!$E$7))/(1+$C$13)^DT$61</f>
        <v>180.09766318484964</v>
      </c>
      <c r="DU141" s="29">
        <f ca="1">(AU141*(CU141/1000)+(Satokasvi!$E$28-Satokasvi!$E$7))/(1+$C$13)^DU$61</f>
        <v>164.65565356657532</v>
      </c>
      <c r="DV141" s="29">
        <f ca="1">(AV141*(CV141/1000)+(Satokasvi!$E$28-Satokasvi!$E$7))/(1+$C$13)^DV$61</f>
        <v>287.08586257376123</v>
      </c>
      <c r="DW141" s="29">
        <f ca="1">(AW141*(CW141/1000)+(Satokasvi!$E$28-Satokasvi!$E$7))/(1+$C$13)^DW$61</f>
        <v>288.1223397998001</v>
      </c>
      <c r="DX141" s="29">
        <f ca="1">(AX141*(CX141/1000)+(Satokasvi!$E$28-Satokasvi!$E$7))/(1+$C$13)^DX$61</f>
        <v>113.67395882641618</v>
      </c>
      <c r="DY141" s="29">
        <f ca="1">(AY141*(CY141/1000)+(Satokasvi!$E$28-Satokasvi!$E$7))/(1+$C$13)^DY$61</f>
        <v>227.39816688573984</v>
      </c>
      <c r="DZ141" s="29">
        <f ca="1">(AZ141*(CZ141/1000)+(Satokasvi!$E$28-Satokasvi!$E$7))/(1+$C$13)^DZ$61</f>
        <v>135.00298097694372</v>
      </c>
      <c r="EB141" s="29">
        <f ca="1">IF(C$11="x",Toimenpiteet!$E$115,BB141*(CB141/1000)+(Satokasvi!$E$28-Satokasvi!$E$7)+IF(C$8="x",Toimenpiteet!$E$29,0)+IF(C$9="x",Toimenpiteet!$E$60,0)+IF(C$10="x",Toimenpiteet!$E$88,0))/(1+$C$13)^EB$61</f>
        <v>302.08870493204159</v>
      </c>
      <c r="EC141" s="29">
        <f ca="1">IF(D$11="x",Toimenpiteet!$E$115,BC141*(CC141/1000)+(Satokasvi!$E$28-Satokasvi!$E$7)+IF(D$8="x",Toimenpiteet!$E$29,0)+IF(D$9="x",Toimenpiteet!$E$60,0)+IF(D$10="x",Toimenpiteet!$E$88,0))/(1+$C$13)^EC$61</f>
        <v>332.54504848617381</v>
      </c>
      <c r="ED141" s="29">
        <f ca="1">IF(E$11="x",Toimenpiteet!$E$115,BD141*(CD141/1000)+(Satokasvi!$E$28-Satokasvi!$E$7)+IF(E$8="x",Toimenpiteet!$E$29,0)+IF(E$9="x",Toimenpiteet!$E$60,0)+IF(E$10="x",Toimenpiteet!$E$88,0))/(1+$C$13)^ED$61</f>
        <v>190.37184691172212</v>
      </c>
      <c r="EE141" s="29">
        <f ca="1">IF(F$11="x",Toimenpiteet!$E$115,BE141*(CE141/1000)+(Satokasvi!$E$28-Satokasvi!$E$7)+IF(F$8="x",Toimenpiteet!$E$29,0)+IF(F$9="x",Toimenpiteet!$E$60,0)+IF(F$10="x",Toimenpiteet!$E$88,0))/(1+$C$13)^EE$61</f>
        <v>429.21144325970204</v>
      </c>
      <c r="EF141" s="29">
        <f ca="1">IF(G$11="x",Toimenpiteet!$E$115,BF141*(CF141/1000)+(Satokasvi!$E$28-Satokasvi!$E$7)+IF(G$8="x",Toimenpiteet!$E$29,0)+IF(G$9="x",Toimenpiteet!$E$60,0)+IF(G$10="x",Toimenpiteet!$E$88,0))/(1+$C$13)^EF$61</f>
        <v>157.28681989876839</v>
      </c>
      <c r="EG141" s="29">
        <f ca="1">IF(H$11="x",Toimenpiteet!$E$115,BG141*(CG141/1000)+(Satokasvi!$E$28-Satokasvi!$E$7)+IF(H$8="x",Toimenpiteet!$E$29,0)+IF(H$9="x",Toimenpiteet!$E$60,0)+IF(H$10="x",Toimenpiteet!$E$88,0))/(1+$C$13)^EG$61</f>
        <v>224.57495229333944</v>
      </c>
      <c r="EH141" s="29">
        <f ca="1">IF(I$11="x",Toimenpiteet!$E$115,BH141*(CH141/1000)+(Satokasvi!$E$28-Satokasvi!$E$7)+IF(I$8="x",Toimenpiteet!$E$29,0)+IF(I$9="x",Toimenpiteet!$E$60,0)+IF(I$10="x",Toimenpiteet!$E$88,0))/(1+$C$13)^EH$61</f>
        <v>354.30357648996164</v>
      </c>
      <c r="EI141" s="29">
        <f ca="1">IF(J$11="x",Toimenpiteet!$E$115,BI141*(CI141/1000)+(Satokasvi!$E$28-Satokasvi!$E$7)+IF(J$8="x",Toimenpiteet!$E$29,0)+IF(J$9="x",Toimenpiteet!$E$60,0)+IF(J$10="x",Toimenpiteet!$E$88,0))/(1+$C$13)^EI$61</f>
        <v>262.25805625351506</v>
      </c>
      <c r="EJ141" s="29">
        <f ca="1">IF(K$11="x",Toimenpiteet!$E$115,BJ141*(CJ141/1000)+(Satokasvi!$E$28-Satokasvi!$E$7)+IF(K$8="x",Toimenpiteet!$E$29,0)+IF(K$9="x",Toimenpiteet!$E$60,0)+IF(K$10="x",Toimenpiteet!$E$88,0))/(1+$C$13)^EJ$61</f>
        <v>327.57802986511433</v>
      </c>
      <c r="EK141" s="29">
        <f ca="1">IF(L$11="x",Toimenpiteet!$E$115,BK141*(CK141/1000)+(Satokasvi!$E$28-Satokasvi!$E$7)+IF(L$8="x",Toimenpiteet!$E$29,0)+IF(L$9="x",Toimenpiteet!$E$60,0)+IF(L$10="x",Toimenpiteet!$E$88,0))/(1+$C$13)^EK$61</f>
        <v>169.68661497513665</v>
      </c>
      <c r="EL141" s="29">
        <f ca="1">IF(M$11="x",Toimenpiteet!$E$115,BL141*(CL141/1000)+(Satokasvi!$E$28-Satokasvi!$E$7)+IF(M$8="x",Toimenpiteet!$E$29,0)+IF(M$9="x",Toimenpiteet!$E$60,0)+IF(M$10="x",Toimenpiteet!$E$88,0))/(1+$C$13)^EL$61</f>
        <v>71.837634181885733</v>
      </c>
      <c r="EM141" s="29">
        <f ca="1">IF(N$11="x",Toimenpiteet!$E$115,BM141*(CM141/1000)+(Satokasvi!$E$28-Satokasvi!$E$7)+IF(N$8="x",Toimenpiteet!$E$29,0)+IF(N$9="x",Toimenpiteet!$E$60,0)+IF(N$10="x",Toimenpiteet!$E$88,0))/(1+$C$13)^EM$61</f>
        <v>260.10381873081008</v>
      </c>
      <c r="EN141" s="29">
        <f ca="1">IF(O$11="x",Toimenpiteet!$E$115,BN141*(CN141/1000)+(Satokasvi!$E$28-Satokasvi!$E$7)+IF(O$8="x",Toimenpiteet!$E$29,0)+IF(O$9="x",Toimenpiteet!$E$60,0)+IF(O$10="x",Toimenpiteet!$E$88,0))/(1+$C$13)^EN$61</f>
        <v>382.84714997068062</v>
      </c>
      <c r="EO141" s="29">
        <f ca="1">IF(P$11="x",Toimenpiteet!$E$115,BO141*(CO141/1000)+(Satokasvi!$E$28-Satokasvi!$E$7)+IF(P$8="x",Toimenpiteet!$E$29,0)+IF(P$9="x",Toimenpiteet!$E$60,0)+IF(P$10="x",Toimenpiteet!$E$88,0))/(1+$C$13)^EO$61</f>
        <v>148.2328063589832</v>
      </c>
      <c r="EP141" s="29">
        <f ca="1">IF(Q$11="x",Toimenpiteet!$E$115,BP141*(CP141/1000)+(Satokasvi!$E$28-Satokasvi!$E$7)+IF(Q$8="x",Toimenpiteet!$E$29,0)+IF(Q$9="x",Toimenpiteet!$E$60,0)+IF(Q$10="x",Toimenpiteet!$E$88,0))/(1+$C$13)^EP$61</f>
        <v>180.94342191048963</v>
      </c>
      <c r="EQ141" s="29">
        <f ca="1">IF(R$11="x",Toimenpiteet!$E$115,BQ141*(CQ141/1000)+(Satokasvi!$E$28-Satokasvi!$E$7)+IF(R$8="x",Toimenpiteet!$E$29,0)+IF(R$9="x",Toimenpiteet!$E$60,0)+IF(R$10="x",Toimenpiteet!$E$88,0))/(1+$C$13)^EQ$61</f>
        <v>217.22053187463217</v>
      </c>
      <c r="ER141" s="29">
        <f ca="1">IF(S$11="x",Toimenpiteet!$E$115,BR141*(CR141/1000)+(Satokasvi!$E$28-Satokasvi!$E$7)+IF(S$8="x",Toimenpiteet!$E$29,0)+IF(S$9="x",Toimenpiteet!$E$60,0)+IF(S$10="x",Toimenpiteet!$E$88,0))/(1+$C$13)^ER$61</f>
        <v>273.7297591037447</v>
      </c>
      <c r="ES141" s="29">
        <f ca="1">IF(T$11="x",Toimenpiteet!$E$115,BS141*(CS141/1000)+(Satokasvi!$E$28-Satokasvi!$E$7)+IF(T$8="x",Toimenpiteet!$E$29,0)+IF(T$9="x",Toimenpiteet!$E$60,0)+IF(T$10="x",Toimenpiteet!$E$88,0))/(1+$C$13)^ES$61</f>
        <v>82.170301728087836</v>
      </c>
      <c r="ET141" s="29">
        <f ca="1">IF(U$11="x",Toimenpiteet!$E$115,BT141*(CT141/1000)+(Satokasvi!$E$28-Satokasvi!$E$7)+IF(U$8="x",Toimenpiteet!$E$29,0)+IF(U$9="x",Toimenpiteet!$E$60,0)+IF(U$10="x",Toimenpiteet!$E$88,0))/(1+$C$13)^ET$61</f>
        <v>157.65734322698131</v>
      </c>
      <c r="EU141" s="29">
        <f ca="1">IF(V$11="x",Toimenpiteet!$E$115,BU141*(CU141/1000)+(Satokasvi!$E$28-Satokasvi!$E$7)+IF(V$8="x",Toimenpiteet!$E$29,0)+IF(V$9="x",Toimenpiteet!$E$60,0)+IF(V$10="x",Toimenpiteet!$E$88,0))/(1+$C$13)^EU$61</f>
        <v>145.4669897578423</v>
      </c>
      <c r="EV141" s="29">
        <f ca="1">IF(W$11="x",Toimenpiteet!$E$115,BV141*(CV141/1000)+(Satokasvi!$E$28-Satokasvi!$E$7)+IF(W$8="x",Toimenpiteet!$E$29,0)+IF(W$9="x",Toimenpiteet!$E$60,0)+IF(W$10="x",Toimenpiteet!$E$88,0))/(1+$C$13)^EV$61</f>
        <v>236.03890587737502</v>
      </c>
      <c r="EW141" s="29">
        <f ca="1">IF(X$11="x",Toimenpiteet!$E$115,BW141*(CW141/1000)+(Satokasvi!$E$28-Satokasvi!$E$7)+IF(X$8="x",Toimenpiteet!$E$29,0)+IF(X$9="x",Toimenpiteet!$E$60,0)+IF(X$10="x",Toimenpiteet!$E$88,0))/(1+$C$13)^EW$61</f>
        <v>236.16752595610049</v>
      </c>
      <c r="EX141" s="29">
        <f ca="1">IF(Y$11="x",Toimenpiteet!$E$115,BX141*(CX141/1000)+(Satokasvi!$E$28-Satokasvi!$E$7)+IF(Y$8="x",Toimenpiteet!$E$29,0)+IF(Y$9="x",Toimenpiteet!$E$60,0)+IF(Y$10="x",Toimenpiteet!$E$88,0))/(1+$C$13)^EX$61</f>
        <v>105.54358007597881</v>
      </c>
      <c r="EY141" s="29">
        <f ca="1">IF(Z$11="x",Toimenpiteet!$E$115,BY141*(CY141/1000)+(Satokasvi!$E$28-Satokasvi!$E$7)+IF(Z$8="x",Toimenpiteet!$E$29,0)+IF(Z$9="x",Toimenpiteet!$E$60,0)+IF(Z$10="x",Toimenpiteet!$E$88,0))/(1+$C$13)^EY$61</f>
        <v>189.68405178707224</v>
      </c>
      <c r="EZ141" s="29">
        <f ca="1">IF(AA$11="x",Toimenpiteet!$E$115,BZ141*(CZ141/1000)+(Satokasvi!$E$28-Satokasvi!$E$7)+IF(AA$8="x",Toimenpiteet!$E$29,0)+IF(AA$9="x",Toimenpiteet!$E$60,0)+IF(AA$10="x",Toimenpiteet!$E$88,0))/(1+$C$13)^EZ$61</f>
        <v>120.24202513646397</v>
      </c>
      <c r="FA141" s="29"/>
      <c r="FB141" s="29">
        <f t="shared" ca="1" si="117"/>
        <v>371.3379671319143</v>
      </c>
      <c r="FC141" s="29">
        <f t="shared" ca="1" si="118"/>
        <v>780.79053955395329</v>
      </c>
      <c r="FD141" s="29">
        <f t="shared" ca="1" si="119"/>
        <v>993.10128468012772</v>
      </c>
      <c r="FE141" s="29">
        <f t="shared" ca="1" si="120"/>
        <v>1525.8183897487652</v>
      </c>
      <c r="FF141" s="29">
        <f t="shared" ca="1" si="121"/>
        <v>1689.2896216187169</v>
      </c>
      <c r="FG141" s="29">
        <f t="shared" ca="1" si="122"/>
        <v>1944.4425263616399</v>
      </c>
      <c r="FH141" s="29">
        <f t="shared" ca="1" si="123"/>
        <v>2375.0269737579824</v>
      </c>
      <c r="FI141" s="29">
        <f t="shared" ca="1" si="124"/>
        <v>2683.4002411820056</v>
      </c>
      <c r="FJ141" s="29">
        <f t="shared" ca="1" si="125"/>
        <v>3080.6964298534963</v>
      </c>
      <c r="FK141" s="29">
        <f t="shared" ca="1" si="126"/>
        <v>3267.3463985297512</v>
      </c>
      <c r="FL141" s="29">
        <f t="shared" ca="1" si="127"/>
        <v>3323.8865140258854</v>
      </c>
      <c r="FM141" s="29">
        <f t="shared" ca="1" si="128"/>
        <v>3634.2260764533403</v>
      </c>
      <c r="FN141" s="29">
        <f t="shared" ca="1" si="129"/>
        <v>4110.4047365900997</v>
      </c>
      <c r="FO141" s="29">
        <f t="shared" ca="1" si="130"/>
        <v>4272.8436701831997</v>
      </c>
      <c r="FP141" s="29">
        <f t="shared" ca="1" si="131"/>
        <v>4480.2401487755096</v>
      </c>
      <c r="FQ141" s="29">
        <f t="shared" ca="1" si="132"/>
        <v>4737.3491828621045</v>
      </c>
      <c r="FR141" s="29">
        <f t="shared" ca="1" si="133"/>
        <v>5071.2906440760817</v>
      </c>
      <c r="FS141" s="29">
        <f t="shared" ca="1" si="134"/>
        <v>5149.1466292717441</v>
      </c>
      <c r="FT141" s="29">
        <f t="shared" ca="1" si="135"/>
        <v>5329.2442924565939</v>
      </c>
      <c r="FU141" s="29">
        <f t="shared" ca="1" si="136"/>
        <v>5493.8999460231689</v>
      </c>
      <c r="FV141" s="29">
        <f t="shared" ca="1" si="137"/>
        <v>5780.9858085969299</v>
      </c>
      <c r="FW141" s="29">
        <f t="shared" ca="1" si="138"/>
        <v>6069.10814839673</v>
      </c>
      <c r="FX141" s="29">
        <f t="shared" ca="1" si="139"/>
        <v>6182.7821072231463</v>
      </c>
      <c r="FY141" s="29">
        <f t="shared" ca="1" si="140"/>
        <v>6410.1802741088859</v>
      </c>
      <c r="FZ141" s="29">
        <f t="shared" ca="1" si="141"/>
        <v>6545.1832550858298</v>
      </c>
      <c r="GA141" s="29"/>
      <c r="GB141" s="29">
        <f t="shared" ca="1" si="142"/>
        <v>302.08870493204159</v>
      </c>
      <c r="GC141" s="29">
        <f t="shared" ca="1" si="143"/>
        <v>634.63375341821541</v>
      </c>
      <c r="GD141" s="29">
        <f t="shared" ca="1" si="93"/>
        <v>825.00560032993758</v>
      </c>
      <c r="GE141" s="29">
        <f t="shared" ca="1" si="94"/>
        <v>1254.2170435896396</v>
      </c>
      <c r="GF141" s="29">
        <f t="shared" ca="1" si="95"/>
        <v>1411.5038634884081</v>
      </c>
      <c r="GG141" s="29">
        <f t="shared" ca="1" si="96"/>
        <v>1636.0788157817476</v>
      </c>
      <c r="GH141" s="29">
        <f t="shared" ca="1" si="97"/>
        <v>1990.3823922717093</v>
      </c>
      <c r="GI141" s="29">
        <f t="shared" ca="1" si="98"/>
        <v>2252.6404485252242</v>
      </c>
      <c r="GJ141" s="29">
        <f t="shared" ca="1" si="99"/>
        <v>2580.2184783903385</v>
      </c>
      <c r="GK141" s="29">
        <f t="shared" ca="1" si="100"/>
        <v>2749.9050933654753</v>
      </c>
      <c r="GL141" s="29">
        <f t="shared" ca="1" si="101"/>
        <v>2821.742727547361</v>
      </c>
      <c r="GM141" s="29">
        <f t="shared" ca="1" si="102"/>
        <v>3081.846546278171</v>
      </c>
      <c r="GN141" s="29">
        <f t="shared" ca="1" si="103"/>
        <v>3464.6936962488517</v>
      </c>
      <c r="GO141" s="29">
        <f t="shared" ca="1" si="104"/>
        <v>3612.9265026078347</v>
      </c>
      <c r="GP141" s="29">
        <f t="shared" ca="1" si="105"/>
        <v>3793.8699245183243</v>
      </c>
      <c r="GQ141" s="29">
        <f t="shared" ca="1" si="106"/>
        <v>4011.0904563929566</v>
      </c>
      <c r="GR141" s="29">
        <f t="shared" ca="1" si="107"/>
        <v>4284.8202154967012</v>
      </c>
      <c r="GS141" s="29">
        <f t="shared" ca="1" si="108"/>
        <v>4366.9905172247891</v>
      </c>
      <c r="GT141" s="29">
        <f t="shared" ca="1" si="109"/>
        <v>4524.6478604517706</v>
      </c>
      <c r="GU141" s="29">
        <f t="shared" ca="1" si="110"/>
        <v>4670.114850209613</v>
      </c>
      <c r="GV141" s="29">
        <f t="shared" ca="1" si="111"/>
        <v>4906.1537560869883</v>
      </c>
      <c r="GW141" s="29">
        <f t="shared" ca="1" si="112"/>
        <v>5142.321282043089</v>
      </c>
      <c r="GX141" s="29">
        <f t="shared" ca="1" si="113"/>
        <v>5247.8648621190678</v>
      </c>
      <c r="GY141" s="29">
        <f t="shared" ca="1" si="114"/>
        <v>5437.5489139061401</v>
      </c>
      <c r="GZ141" s="29">
        <f t="shared" ca="1" si="115"/>
        <v>5557.7909390426039</v>
      </c>
      <c r="HA141" s="29"/>
      <c r="HB141" s="29">
        <f t="shared" ca="1" si="145"/>
        <v>3267.3463985297512</v>
      </c>
      <c r="HC141" s="29">
        <f t="shared" ca="1" si="144"/>
        <v>2749.9050933654753</v>
      </c>
      <c r="HD141" s="5"/>
      <c r="HE141" s="29">
        <f t="shared" ref="HE141:HE149" si="147">HE140</f>
        <v>0.16666666666666663</v>
      </c>
      <c r="HF141" s="29">
        <f>$HF$68</f>
        <v>-7.7777777777777779E-2</v>
      </c>
      <c r="HG141" s="14">
        <f>IF(C$11="x",0,Satokasvi!$H$6*(1+$HE141)*(1+_xlfn.XLOOKUP($HF141,$HF$67:$HF$76,HG$67:HG$76)))</f>
        <v>4051.5740740740739</v>
      </c>
      <c r="HH141" s="27">
        <f>IF(D$11="x",0,Satokasvi!$H$6*(1+$HE141)*(1+_xlfn.XLOOKUP($HF141,$HF$67:$HF$76,HH$67:HH$76)))</f>
        <v>4019.8148148148148</v>
      </c>
      <c r="HI141" s="27">
        <f>IF(E$11="x",0,Satokasvi!$H$6*(1+$HE141)*(1+_xlfn.XLOOKUP($HF141,$HF$67:$HF$76,HI$67:HI$76)))</f>
        <v>3988.0555555555552</v>
      </c>
      <c r="HJ141" s="27">
        <f>IF(F$11="x",0,Satokasvi!$H$6*(1+$HE141)*(1+_xlfn.XLOOKUP($HF141,$HF$67:$HF$76,HJ$67:HJ$76)))</f>
        <v>3956.2962962962961</v>
      </c>
      <c r="HK141" s="27">
        <f>IF(G$11="x",0,Satokasvi!$H$6*(1+$HE141)*(1+_xlfn.XLOOKUP($HF141,$HF$67:$HF$76,HK$67:HK$76)))</f>
        <v>3924.537037037037</v>
      </c>
      <c r="HL141" s="27">
        <f>IF(H$11="x",0,Satokasvi!$H$6*(1+$HE141)*(1+_xlfn.XLOOKUP($HF141,$HF$67:$HF$76,HL$67:HL$76)))</f>
        <v>3892.7777777777778</v>
      </c>
      <c r="HM141" s="27">
        <f>IF(I$11="x",0,Satokasvi!$H$6*(1+$HE141)*(1+_xlfn.XLOOKUP($HF141,$HF$67:$HF$76,HM$67:HM$76)))</f>
        <v>3861.0185185185182</v>
      </c>
      <c r="HN141" s="27">
        <f>IF(J$11="x",0,Satokasvi!$H$6*(1+$HE141)*(1+_xlfn.XLOOKUP($HF141,$HF$67:$HF$76,HN$67:HN$76)))</f>
        <v>3829.2592592592591</v>
      </c>
      <c r="HO141" s="27">
        <f>IF(K$11="x",0,Satokasvi!$H$6*(1+$HE141)*(1+_xlfn.XLOOKUP($HF141,$HF$67:$HF$76,HO$67:HO$76)))</f>
        <v>3797.5</v>
      </c>
      <c r="HP141" s="27">
        <f>IF(L$11="x",0,Satokasvi!$H$6*(1+$HE141)*(1+_xlfn.XLOOKUP($HF141,$HF$67:$HF$76,HP$67:HP$76)))</f>
        <v>3765.7407407407409</v>
      </c>
      <c r="HQ141" s="27">
        <f>IF(M$11="x",0,Satokasvi!$H$6*(1+$HE141)*(1+_xlfn.XLOOKUP($HF141,$HF$67:$HF$76,HQ$67:HQ$76)))</f>
        <v>3765.7407407407409</v>
      </c>
      <c r="HR141" s="27">
        <f>IF(N$11="x",0,Satokasvi!$H$6*(1+$HE141)*(1+_xlfn.XLOOKUP($HF141,$HF$67:$HF$76,HR$67:HR$76)))</f>
        <v>3765.7407407407409</v>
      </c>
      <c r="HS141" s="27">
        <f>IF(O$11="x",0,Satokasvi!$H$6*(1+$HE141)*(1+_xlfn.XLOOKUP($HF141,$HF$67:$HF$76,HS$67:HS$76)))</f>
        <v>3765.7407407407409</v>
      </c>
      <c r="HT141" s="27">
        <f>IF(P$11="x",0,Satokasvi!$H$6*(1+$HE141)*(1+_xlfn.XLOOKUP($HF141,$HF$67:$HF$76,HT$67:HT$76)))</f>
        <v>3765.7407407407409</v>
      </c>
      <c r="HU141" s="27">
        <f>IF(Q$11="x",0,Satokasvi!$H$6*(1+$HE141)*(1+_xlfn.XLOOKUP($HF141,$HF$67:$HF$76,HU$67:HU$76)))</f>
        <v>3765.7407407407409</v>
      </c>
      <c r="HV141" s="27">
        <f>IF(R$11="x",0,Satokasvi!$H$6*(1+$HE141)*(1+_xlfn.XLOOKUP($HF141,$HF$67:$HF$76,HV$67:HV$76)))</f>
        <v>3765.7407407407409</v>
      </c>
      <c r="HW141" s="27">
        <f>IF(S$11="x",0,Satokasvi!$H$6*(1+$HE141)*(1+_xlfn.XLOOKUP($HF141,$HF$67:$HF$76,HW$67:HW$76)))</f>
        <v>3765.7407407407409</v>
      </c>
      <c r="HX141" s="27">
        <f>IF(T$11="x",0,Satokasvi!$H$6*(1+$HE141)*(1+_xlfn.XLOOKUP($HF141,$HF$67:$HF$76,HX$67:HX$76)))</f>
        <v>3765.7407407407409</v>
      </c>
      <c r="HY141" s="27">
        <f>IF(U$11="x",0,Satokasvi!$H$6*(1+$HE141)*(1+_xlfn.XLOOKUP($HF141,$HF$67:$HF$76,HY$67:HY$76)))</f>
        <v>3765.7407407407409</v>
      </c>
      <c r="HZ141" s="27">
        <f>IF(V$11="x",0,Satokasvi!$H$6*(1+$HE141)*(1+_xlfn.XLOOKUP($HF141,$HF$67:$HF$76,HZ$67:HZ$76)))</f>
        <v>3765.7407407407409</v>
      </c>
      <c r="IA141" s="27">
        <f>IF(W$11="x",0,Satokasvi!$H$6*(1+$HE141)*(1+_xlfn.XLOOKUP($HF141,$HF$67:$HF$76,IA$67:IA$76)))</f>
        <v>3765.7407407407409</v>
      </c>
      <c r="IB141" s="27">
        <f>IF(X$11="x",0,Satokasvi!$H$6*(1+$HE141)*(1+_xlfn.XLOOKUP($HF141,$HF$67:$HF$76,IB$67:IB$76)))</f>
        <v>3765.7407407407409</v>
      </c>
      <c r="IC141" s="27">
        <f>IF(Y$11="x",0,Satokasvi!$H$6*(1+$HE141)*(1+_xlfn.XLOOKUP($HF141,$HF$67:$HF$76,IC$67:IC$76)))</f>
        <v>3765.7407407407409</v>
      </c>
      <c r="ID141" s="27">
        <f>IF(Z$11="x",0,Satokasvi!$H$6*(1+$HE141)*(1+_xlfn.XLOOKUP($HF141,$HF$67:$HF$76,ID$67:ID$76)))</f>
        <v>3765.7407407407409</v>
      </c>
      <c r="IE141" s="27">
        <f>IF(AA$11="x",0,Satokasvi!$H$6*(1+$HE141)*(1+_xlfn.XLOOKUP($HF141,$HF$67:$HF$76,IE$67:IE$76)))</f>
        <v>3765.7407407407409</v>
      </c>
    </row>
    <row r="142" spans="2:239">
      <c r="B142" s="11">
        <f t="shared" ca="1" si="116"/>
        <v>0.10064633988353733</v>
      </c>
      <c r="C142" s="11">
        <f t="shared" ca="1" si="116"/>
        <v>0.31794859313266666</v>
      </c>
      <c r="D142" s="11">
        <f t="shared" ca="1" si="116"/>
        <v>0.95810276489692225</v>
      </c>
      <c r="E142" s="11">
        <f t="shared" ca="1" si="116"/>
        <v>0.56593402749909316</v>
      </c>
      <c r="F142" s="11">
        <f t="shared" ca="1" si="116"/>
        <v>0.83431036605905007</v>
      </c>
      <c r="G142" s="11">
        <f t="shared" ca="1" si="116"/>
        <v>0.28094858215452256</v>
      </c>
      <c r="H142" s="11">
        <f t="shared" ca="1" si="116"/>
        <v>0.45385218863358168</v>
      </c>
      <c r="I142" s="11">
        <f t="shared" ca="1" si="116"/>
        <v>0.6733478080137133</v>
      </c>
      <c r="J142" s="11">
        <f t="shared" ca="1" si="116"/>
        <v>0.28726290995649362</v>
      </c>
      <c r="K142" s="11">
        <f t="shared" ca="1" si="116"/>
        <v>0.20830634050599017</v>
      </c>
      <c r="L142" s="11">
        <f t="shared" ca="1" si="116"/>
        <v>0.60369201970572173</v>
      </c>
      <c r="M142" s="11">
        <f t="shared" ca="1" si="116"/>
        <v>0.60536442811694591</v>
      </c>
      <c r="N142" s="11">
        <f t="shared" ca="1" si="116"/>
        <v>0.53656613562392275</v>
      </c>
      <c r="O142" s="11">
        <f t="shared" ca="1" si="116"/>
        <v>0.89935976490610547</v>
      </c>
      <c r="P142" s="11">
        <f t="shared" ca="1" si="116"/>
        <v>0.83208702420891822</v>
      </c>
      <c r="Q142" s="11">
        <f t="shared" ref="Q142:S157" ca="1" si="148">RAND()</f>
        <v>0.18262133963237448</v>
      </c>
      <c r="R142" s="11">
        <f t="shared" ca="1" si="148"/>
        <v>0.49642677100297439</v>
      </c>
      <c r="S142" s="11">
        <f t="shared" ca="1" si="148"/>
        <v>0.23454495057677394</v>
      </c>
      <c r="T142" s="11">
        <f t="shared" ca="1" si="87"/>
        <v>0.59675937126071188</v>
      </c>
      <c r="U142" s="11">
        <f t="shared" ca="1" si="87"/>
        <v>0.33670774510659129</v>
      </c>
      <c r="V142" s="11">
        <f t="shared" ca="1" si="87"/>
        <v>0.87297447620680413</v>
      </c>
      <c r="W142" s="11">
        <f t="shared" ca="1" si="87"/>
        <v>0.96642209592291062</v>
      </c>
      <c r="X142" s="11">
        <f t="shared" ca="1" si="87"/>
        <v>0.40816963725150801</v>
      </c>
      <c r="Y142" s="11">
        <f t="shared" ca="1" si="87"/>
        <v>0.69138721003968662</v>
      </c>
      <c r="Z142" s="11">
        <f t="shared" ca="1" si="87"/>
        <v>0.93034590451862553</v>
      </c>
      <c r="AB142" s="5">
        <f ca="1">_xlfn.NORM.INV(B142,Satokasvi!$H$8,Satokasvi!$I$8)*_xlfn.BINOM.INV(1,(1-Satokasvi!$H$15),B142)</f>
        <v>3180.530665515465</v>
      </c>
      <c r="AC142" s="5">
        <f ca="1">_xlfn.NORM.INV(C142,Satokasvi!$H$8,Satokasvi!$I$8)*_xlfn.BINOM.INV(1,(1-Satokasvi!$H$15),C142)</f>
        <v>3381.6392598939137</v>
      </c>
      <c r="AD142" s="5">
        <f ca="1">_xlfn.NORM.INV(D142,Satokasvi!$H$8,Satokasvi!$I$8)*_xlfn.BINOM.INV(1,(1-Satokasvi!$H$15),D142)</f>
        <v>3932.2704301517042</v>
      </c>
      <c r="AE142" s="5">
        <f ca="1">_xlfn.NORM.INV(E142,Satokasvi!$H$8,Satokasvi!$I$8)*_xlfn.BINOM.INV(1,(1-Satokasvi!$H$15),E142)</f>
        <v>3541.5079435497651</v>
      </c>
      <c r="AF142" s="5">
        <f ca="1">_xlfn.NORM.INV(F142,Satokasvi!$H$8,Satokasvi!$I$8)*_xlfn.BINOM.INV(1,(1-Satokasvi!$H$15),F142)</f>
        <v>3742.8348635195189</v>
      </c>
      <c r="AG142" s="5">
        <f ca="1">_xlfn.NORM.INV(G142,Satokasvi!$H$8,Satokasvi!$I$8)*_xlfn.BINOM.INV(1,(1-Satokasvi!$H$15),G142)</f>
        <v>3354.9935295606224</v>
      </c>
      <c r="AH142" s="5">
        <f ca="1">_xlfn.NORM.INV(H142,Satokasvi!$H$8,Satokasvi!$I$8)*_xlfn.BINOM.INV(1,(1-Satokasvi!$H$15),H142)</f>
        <v>3471.0163511115934</v>
      </c>
      <c r="AI142" s="5">
        <f ca="1">_xlfn.NORM.INV(I142,Satokasvi!$H$8,Satokasvi!$I$8)*_xlfn.BINOM.INV(1,(1-Satokasvi!$H$15),I142)</f>
        <v>3612.2941092228266</v>
      </c>
      <c r="AJ142" s="5">
        <f ca="1">_xlfn.NORM.INV(J142,Satokasvi!$H$8,Satokasvi!$I$8)*_xlfn.BINOM.INV(1,(1-Satokasvi!$H$15),J142)</f>
        <v>3359.6503432866975</v>
      </c>
      <c r="AK142" s="5">
        <f ca="1">_xlfn.NORM.INV(K142,Satokasvi!$H$8,Satokasvi!$I$8)*_xlfn.BINOM.INV(1,(1-Satokasvi!$H$15),K142)</f>
        <v>3296.9220237131876</v>
      </c>
      <c r="AL142" s="5">
        <f ca="1">_xlfn.NORM.INV(L142,Satokasvi!$H$8,Satokasvi!$I$8)*_xlfn.BINOM.INV(1,(1-Satokasvi!$H$15),L142)</f>
        <v>3565.7287934673386</v>
      </c>
      <c r="AM142" s="5">
        <f ca="1">_xlfn.NORM.INV(M142,Satokasvi!$H$8,Satokasvi!$I$8)*_xlfn.BINOM.INV(1,(1-Satokasvi!$H$15),M142)</f>
        <v>3566.8142981179226</v>
      </c>
      <c r="AN142" s="5">
        <f ca="1">_xlfn.NORM.INV(N142,Satokasvi!$H$8,Satokasvi!$I$8)*_xlfn.BINOM.INV(1,(1-Satokasvi!$H$15),N142)</f>
        <v>3522.9466065828997</v>
      </c>
      <c r="AO142" s="5">
        <f ca="1">_xlfn.NORM.INV(O142,Satokasvi!$H$8,Satokasvi!$I$8)*_xlfn.BINOM.INV(1,(1-Satokasvi!$H$15),O142)</f>
        <v>3819.477990246221</v>
      </c>
      <c r="AP142" s="5">
        <f ca="1">_xlfn.NORM.INV(P142,Satokasvi!$H$8,Satokasvi!$I$8)*_xlfn.BINOM.INV(1,(1-Satokasvi!$H$15),P142)</f>
        <v>3740.6113330404819</v>
      </c>
      <c r="AQ142" s="5">
        <f ca="1">_xlfn.NORM.INV(Q142,Satokasvi!$H$8,Satokasvi!$I$8)*_xlfn.BINOM.INV(1,(1-Satokasvi!$H$15),Q142)</f>
        <v>3273.6448843740977</v>
      </c>
      <c r="AR142" s="5">
        <f ca="1">_xlfn.NORM.INV(R142,Satokasvi!$H$8,Satokasvi!$I$8)*_xlfn.BINOM.INV(1,(1-Satokasvi!$H$15),R142)</f>
        <v>3497.760780850977</v>
      </c>
      <c r="AS142" s="5">
        <f ca="1">_xlfn.NORM.INV(S142,Satokasvi!$H$8,Satokasvi!$I$8)*_xlfn.BINOM.INV(1,(1-Satokasvi!$H$15),S142)</f>
        <v>3319.0098406403545</v>
      </c>
      <c r="AT142" s="5">
        <f ca="1">_xlfn.NORM.INV(T142,Satokasvi!$H$8,Satokasvi!$I$8)*_xlfn.BINOM.INV(1,(1-Satokasvi!$H$15),T142)</f>
        <v>3561.2419843019629</v>
      </c>
      <c r="AU142" s="5">
        <f ca="1">_xlfn.NORM.INV(U142,Satokasvi!$H$8,Satokasvi!$I$8)*_xlfn.BINOM.INV(1,(1-Satokasvi!$H$15),U142)</f>
        <v>3394.6337248585046</v>
      </c>
      <c r="AV142" s="5">
        <f ca="1">_xlfn.NORM.INV(V142,Satokasvi!$H$8,Satokasvi!$I$8)*_xlfn.BINOM.INV(1,(1-Satokasvi!$H$15),V142)</f>
        <v>3785.1412148966961</v>
      </c>
      <c r="AW142" s="5">
        <f ca="1">_xlfn.NORM.INV(W142,Satokasvi!$H$8,Satokasvi!$I$8)*_xlfn.BINOM.INV(1,(1-Satokasvi!$H$15),W142)</f>
        <v>3957.6574656611606</v>
      </c>
      <c r="AX142" s="5">
        <f ca="1">_xlfn.NORM.INV(X142,Satokasvi!$H$8,Satokasvi!$I$8)*_xlfn.BINOM.INV(1,(1-Satokasvi!$H$15),X142)</f>
        <v>3441.9360288247549</v>
      </c>
      <c r="AY142" s="5">
        <f ca="1">_xlfn.NORM.INV(Y142,Satokasvi!$H$8,Satokasvi!$I$8)*_xlfn.BINOM.INV(1,(1-Satokasvi!$H$15),Y142)</f>
        <v>3624.9465672927909</v>
      </c>
      <c r="AZ142" s="5">
        <f ca="1">_xlfn.NORM.INV(Z142,Satokasvi!$H$8,Satokasvi!$I$8)*_xlfn.BINOM.INV(1,(1-Satokasvi!$H$15),Z142)</f>
        <v>3869.5930417651393</v>
      </c>
      <c r="BB142" s="5">
        <f ca="1">IF(C$11="x",0,_xlfn.NORM.INV(B142,Satokasvi!$H$8,Satokasvi!$I$8)*IF(C$8="x",(1+Toimenpiteet!$C$7),1)*IF(C$9="x",(1+Toimenpiteet!$C$34),1)*(1+C$30)*_xlfn.BINOM.INV(1,(1-(Satokasvi!$H$15*(1+C$41))),B142))</f>
        <v>2306.0119537253327</v>
      </c>
      <c r="BC142" s="5">
        <f ca="1">IF(D$11="x",0,_xlfn.NORM.INV(C142,Satokasvi!$H$8,Satokasvi!$I$8)*IF(D$8="x",(1+Toimenpiteet!$C$7),1)*IF(D$9="x",(1+Toimenpiteet!$C$34),1)*(1+D$30)*_xlfn.BINOM.INV(1,(1-(Satokasvi!$H$15*(1+D$41))),C142))</f>
        <v>2468.8671908633487</v>
      </c>
      <c r="BD142" s="5">
        <f ca="1">IF(E$11="x",0,_xlfn.NORM.INV(D142,Satokasvi!$H$8,Satokasvi!$I$8)*IF(E$8="x",(1+Toimenpiteet!$C$7),1)*IF(E$9="x",(1+Toimenpiteet!$C$34),1)*(1+E$30)*_xlfn.BINOM.INV(1,(1-(Satokasvi!$H$15*(1+E$41))),D142))</f>
        <v>2890.6906386131209</v>
      </c>
      <c r="BE142" s="5">
        <f ca="1">IF(F$11="x",0,_xlfn.NORM.INV(E142,Satokasvi!$H$8,Satokasvi!$I$8)*IF(F$8="x",(1+Toimenpiteet!$C$7),1)*IF(F$9="x",(1+Toimenpiteet!$C$34),1)*(1+F$30)*_xlfn.BINOM.INV(1,(1-(Satokasvi!$H$15*(1+F$41))),E142))</f>
        <v>2621.2825194977945</v>
      </c>
      <c r="BF142" s="5">
        <f ca="1">IF(G$11="x",0,_xlfn.NORM.INV(F142,Satokasvi!$H$8,Satokasvi!$I$8)*IF(G$8="x",(1+Toimenpiteet!$C$7),1)*IF(G$9="x",(1+Toimenpiteet!$C$34),1)*(1+G$30)*_xlfn.BINOM.INV(1,(1-(Satokasvi!$H$15*(1+G$41))),F142))</f>
        <v>2789.1605402947457</v>
      </c>
      <c r="BG142" s="5">
        <f ca="1">IF(H$11="x",0,_xlfn.NORM.INV(G142,Satokasvi!$H$8,Satokasvi!$I$8)*IF(H$8="x",(1+Toimenpiteet!$C$7),1)*IF(H$9="x",(1+Toimenpiteet!$C$34),1)*(1+H$30)*_xlfn.BINOM.INV(1,(1-(Satokasvi!$H$15*(1+H$41))),G142))</f>
        <v>2500.1411782285759</v>
      </c>
      <c r="BH142" s="5">
        <f ca="1">IF(I$11="x",0,_xlfn.NORM.INV(H142,Satokasvi!$H$8,Satokasvi!$I$8)*IF(I$8="x",(1+Toimenpiteet!$C$7),1)*IF(I$9="x",(1+Toimenpiteet!$C$34),1)*(1+I$30)*_xlfn.BINOM.INV(1,(1-(Satokasvi!$H$15*(1+I$41))),H142))</f>
        <v>2586.6013848483594</v>
      </c>
      <c r="BI142" s="5">
        <f ca="1">IF(J$11="x",0,_xlfn.NORM.INV(I142,Satokasvi!$H$8,Satokasvi!$I$8)*IF(J$8="x",(1+Toimenpiteet!$C$7),1)*IF(J$9="x",(1+Toimenpiteet!$C$34),1)*(1+J$30)*_xlfn.BINOM.INV(1,(1-(Satokasvi!$H$15*(1+J$41))),I142))</f>
        <v>2691.8815701928506</v>
      </c>
      <c r="BJ142" s="5">
        <f ca="1">IF(K$11="x",0,_xlfn.NORM.INV(J142,Satokasvi!$H$8,Satokasvi!$I$8)*IF(K$8="x",(1+Toimenpiteet!$C$7),1)*IF(K$9="x",(1+Toimenpiteet!$C$34),1)*(1+K$30)*_xlfn.BINOM.INV(1,(1-(Satokasvi!$H$15*(1+K$41))),J142))</f>
        <v>2503.6114358172467</v>
      </c>
      <c r="BK142" s="5">
        <f ca="1">IF(L$11="x",0,_xlfn.NORM.INV(K142,Satokasvi!$H$8,Satokasvi!$I$8)*IF(L$8="x",(1+Toimenpiteet!$C$7),1)*IF(L$9="x",(1+Toimenpiteet!$C$34),1)*(1+L$30)*_xlfn.BINOM.INV(1,(1-(Satokasvi!$H$15*(1+L$41))),K142))</f>
        <v>2456.8662920710676</v>
      </c>
      <c r="BL142" s="5">
        <f ca="1">IF(M$11="x",0,_xlfn.NORM.INV(L142,Satokasvi!$H$8,Satokasvi!$I$8)*IF(M$8="x",(1+Toimenpiteet!$C$7),1)*IF(M$9="x",(1+Toimenpiteet!$C$34),1)*(1+M$30)*_xlfn.BINOM.INV(1,(1-(Satokasvi!$H$15*(1+M$41))),L142))</f>
        <v>2657.1810968918608</v>
      </c>
      <c r="BM142" s="5">
        <f ca="1">IF(N$11="x",0,_xlfn.NORM.INV(M142,Satokasvi!$H$8,Satokasvi!$I$8)*IF(N$8="x",(1+Toimenpiteet!$C$7),1)*IF(N$9="x",(1+Toimenpiteet!$C$34),1)*(1+N$30)*_xlfn.BINOM.INV(1,(1-(Satokasvi!$H$15*(1+N$41))),M142))</f>
        <v>2657.9900149574755</v>
      </c>
      <c r="BN142" s="5">
        <f ca="1">IF(O$11="x",0,_xlfn.NORM.INV(N142,Satokasvi!$H$8,Satokasvi!$I$8)*IF(O$8="x",(1+Toimenpiteet!$C$7),1)*IF(O$9="x",(1+Toimenpiteet!$C$34),1)*(1+O$30)*_xlfn.BINOM.INV(1,(1-(Satokasvi!$H$15*(1+O$41))),N142))</f>
        <v>2625.2998112255768</v>
      </c>
      <c r="BO142" s="5">
        <f ca="1">IF(P$11="x",0,_xlfn.NORM.INV(O142,Satokasvi!$H$8,Satokasvi!$I$8)*IF(P$8="x",(1+Toimenpiteet!$C$7),1)*IF(P$9="x",(1+Toimenpiteet!$C$34),1)*(1+P$30)*_xlfn.BINOM.INV(1,(1-(Satokasvi!$H$15*(1+P$41))),O142))</f>
        <v>2846.2749983314839</v>
      </c>
      <c r="BP142" s="5">
        <f ca="1">IF(Q$11="x",0,_xlfn.NORM.INV(P142,Satokasvi!$H$8,Satokasvi!$I$8)*IF(Q$8="x",(1+Toimenpiteet!$C$7),1)*IF(Q$9="x",(1+Toimenpiteet!$C$34),1)*(1+Q$30)*_xlfn.BINOM.INV(1,(1-(Satokasvi!$H$15*(1+Q$41))),P142))</f>
        <v>2787.5035653817672</v>
      </c>
      <c r="BQ142" s="5">
        <f ca="1">IF(R$11="x",0,_xlfn.NORM.INV(Q142,Satokasvi!$H$8,Satokasvi!$I$8)*IF(R$8="x",(1+Toimenpiteet!$C$7),1)*IF(R$9="x",(1+Toimenpiteet!$C$34),1)*(1+R$30)*_xlfn.BINOM.INV(1,(1-(Satokasvi!$H$15*(1+R$41))),Q142))</f>
        <v>2439.5201678355779</v>
      </c>
      <c r="BR142" s="5">
        <f ca="1">IF(S$11="x",0,_xlfn.NORM.INV(R142,Satokasvi!$H$8,Satokasvi!$I$8)*IF(S$8="x",(1+Toimenpiteet!$C$7),1)*IF(S$9="x",(1+Toimenpiteet!$C$34),1)*(1+S$30)*_xlfn.BINOM.INV(1,(1-(Satokasvi!$H$15*(1+S$41))),R142))</f>
        <v>2606.5313338901478</v>
      </c>
      <c r="BS142" s="5">
        <f ca="1">IF(T$11="x",0,_xlfn.NORM.INV(S142,Satokasvi!$H$8,Satokasvi!$I$8)*IF(T$8="x",(1+Toimenpiteet!$C$7),1)*IF(T$9="x",(1+Toimenpiteet!$C$34),1)*(1+T$30)*_xlfn.BINOM.INV(1,(1-(Satokasvi!$H$15*(1+T$41))),S142))</f>
        <v>2473.3261332451921</v>
      </c>
      <c r="BT142" s="5">
        <f ca="1">IF(U$11="x",0,_xlfn.NORM.INV(T142,Satokasvi!$H$8,Satokasvi!$I$8)*IF(U$8="x",(1+Toimenpiteet!$C$7),1)*IF(U$9="x",(1+Toimenpiteet!$C$34),1)*(1+U$30)*_xlfn.BINOM.INV(1,(1-(Satokasvi!$H$15*(1+U$41))),T142))</f>
        <v>2653.8375267018228</v>
      </c>
      <c r="BU142" s="5">
        <f ca="1">IF(V$11="x",0,_xlfn.NORM.INV(U142,Satokasvi!$H$8,Satokasvi!$I$8)*IF(V$8="x",(1+Toimenpiteet!$C$7),1)*IF(V$9="x",(1+Toimenpiteet!$C$34),1)*(1+V$30)*_xlfn.BINOM.INV(1,(1-(Satokasvi!$H$15*(1+V$41))),U142))</f>
        <v>2529.6810517645577</v>
      </c>
      <c r="BV142" s="5">
        <f ca="1">IF(W$11="x",0,_xlfn.NORM.INV(V142,Satokasvi!$H$8,Satokasvi!$I$8)*IF(W$8="x",(1+Toimenpiteet!$C$7),1)*IF(W$9="x",(1+Toimenpiteet!$C$34),1)*(1+W$30)*_xlfn.BINOM.INV(1,(1-(Satokasvi!$H$15*(1+W$41))),V142))</f>
        <v>2820.6872333410174</v>
      </c>
      <c r="BW142" s="5">
        <f ca="1">IF(X$11="x",0,_xlfn.NORM.INV(W142,Satokasvi!$H$8,Satokasvi!$I$8)*IF(X$8="x",(1+Toimenpiteet!$C$7),1)*IF(X$9="x",(1+Toimenpiteet!$C$34),1)*(1+X$30)*_xlfn.BINOM.INV(1,(1-(Satokasvi!$H$15*(1+X$41))),W142))</f>
        <v>2949.2463434106967</v>
      </c>
      <c r="BX142" s="5">
        <f ca="1">IF(Y$11="x",0,_xlfn.NORM.INV(X142,Satokasvi!$H$8,Satokasvi!$I$8)*IF(Y$8="x",(1+Toimenpiteet!$C$7),1)*IF(Y$9="x",(1+Toimenpiteet!$C$34),1)*(1+Y$30)*_xlfn.BINOM.INV(1,(1-(Satokasvi!$H$15*(1+Y$41))),X142))</f>
        <v>2564.9307286802073</v>
      </c>
      <c r="BY142" s="5">
        <f ca="1">IF(Z$11="x",0,_xlfn.NORM.INV(Y142,Satokasvi!$H$8,Satokasvi!$I$8)*IF(Z$8="x",(1+Toimenpiteet!$C$7),1)*IF(Z$9="x",(1+Toimenpiteet!$C$34),1)*(1+Z$30)*_xlfn.BINOM.INV(1,(1-(Satokasvi!$H$15*(1+Z$41))),Y142))</f>
        <v>2701.3101819465878</v>
      </c>
      <c r="BZ142" s="5">
        <f ca="1">IF(AA$11="x",0,_xlfn.NORM.INV(Z142,Satokasvi!$H$8,Satokasvi!$I$8)*IF(AA$8="x",(1+Toimenpiteet!$C$7),1)*IF(AA$9="x",(1+Toimenpiteet!$C$34),1)*(1+AA$30)*_xlfn.BINOM.INV(1,(1-(Satokasvi!$H$15*(1+AA$41))),Z142))</f>
        <v>2883.6207347233822</v>
      </c>
      <c r="CB142" s="27">
        <f ca="1">_xlfn.NORM.INV(RAND(),Satokasvi!$H$13,Satokasvi!$I$13)</f>
        <v>281.35513595001078</v>
      </c>
      <c r="CC142" s="27">
        <f ca="1">_xlfn.NORM.INV(RAND(),Satokasvi!$H$13,Satokasvi!$I$13)</f>
        <v>199.77880421686271</v>
      </c>
      <c r="CD142" s="27">
        <f ca="1">_xlfn.NORM.INV(RAND(),Satokasvi!$H$13,Satokasvi!$I$13)</f>
        <v>226.42023024584475</v>
      </c>
      <c r="CE142" s="27">
        <f ca="1">_xlfn.NORM.INV(RAND(),Satokasvi!$H$13,Satokasvi!$I$13)</f>
        <v>140.22181559376418</v>
      </c>
      <c r="CF142" s="27">
        <f ca="1">_xlfn.NORM.INV(RAND(),Satokasvi!$H$13,Satokasvi!$I$13)</f>
        <v>219.5525010094502</v>
      </c>
      <c r="CG142" s="27">
        <f ca="1">_xlfn.NORM.INV(RAND(),Satokasvi!$H$13,Satokasvi!$I$13)</f>
        <v>210.66573636634507</v>
      </c>
      <c r="CH142" s="27">
        <f ca="1">_xlfn.NORM.INV(RAND(),Satokasvi!$H$13,Satokasvi!$I$13)</f>
        <v>173.40449507187773</v>
      </c>
      <c r="CI142" s="27">
        <f ca="1">_xlfn.NORM.INV(RAND(),Satokasvi!$H$13,Satokasvi!$I$13)</f>
        <v>224.17645556541589</v>
      </c>
      <c r="CJ142" s="27">
        <f ca="1">_xlfn.NORM.INV(RAND(),Satokasvi!$H$13,Satokasvi!$I$13)</f>
        <v>170.98088663261026</v>
      </c>
      <c r="CK142" s="27">
        <f ca="1">_xlfn.NORM.INV(RAND(),Satokasvi!$H$13,Satokasvi!$I$13)</f>
        <v>135.90407220479244</v>
      </c>
      <c r="CL142" s="27">
        <f ca="1">_xlfn.NORM.INV(RAND(),Satokasvi!$H$13,Satokasvi!$I$13)</f>
        <v>197.57907891788685</v>
      </c>
      <c r="CM142" s="27">
        <f ca="1">_xlfn.NORM.INV(RAND(),Satokasvi!$H$13,Satokasvi!$I$13)</f>
        <v>264.87155040597929</v>
      </c>
      <c r="CN142" s="27">
        <f ca="1">_xlfn.NORM.INV(RAND(),Satokasvi!$H$13,Satokasvi!$I$13)</f>
        <v>210.77531808406439</v>
      </c>
      <c r="CO142" s="27">
        <f ca="1">_xlfn.NORM.INV(RAND(),Satokasvi!$H$13,Satokasvi!$I$13)</f>
        <v>204.09471024845107</v>
      </c>
      <c r="CP142" s="27">
        <f ca="1">_xlfn.NORM.INV(RAND(),Satokasvi!$H$13,Satokasvi!$I$13)</f>
        <v>228.89155908091328</v>
      </c>
      <c r="CQ142" s="27">
        <f ca="1">_xlfn.NORM.INV(RAND(),Satokasvi!$H$13,Satokasvi!$I$13)</f>
        <v>181.85843778622467</v>
      </c>
      <c r="CR142" s="27">
        <f ca="1">_xlfn.NORM.INV(RAND(),Satokasvi!$H$13,Satokasvi!$I$13)</f>
        <v>206.37180833663811</v>
      </c>
      <c r="CS142" s="27">
        <f ca="1">_xlfn.NORM.INV(RAND(),Satokasvi!$H$13,Satokasvi!$I$13)</f>
        <v>224.72014665421756</v>
      </c>
      <c r="CT142" s="27">
        <f ca="1">_xlfn.NORM.INV(RAND(),Satokasvi!$H$13,Satokasvi!$I$13)</f>
        <v>195.99351395369325</v>
      </c>
      <c r="CU142" s="27">
        <f ca="1">_xlfn.NORM.INV(RAND(),Satokasvi!$H$13,Satokasvi!$I$13)</f>
        <v>265.30420458815718</v>
      </c>
      <c r="CV142" s="27">
        <f ca="1">_xlfn.NORM.INV(RAND(),Satokasvi!$H$13,Satokasvi!$I$13)</f>
        <v>128.30051519830596</v>
      </c>
      <c r="CW142" s="27">
        <f ca="1">_xlfn.NORM.INV(RAND(),Satokasvi!$H$13,Satokasvi!$I$13)</f>
        <v>128.07991561032736</v>
      </c>
      <c r="CX142" s="27">
        <f ca="1">_xlfn.NORM.INV(RAND(),Satokasvi!$H$13,Satokasvi!$I$13)</f>
        <v>200.91969613801345</v>
      </c>
      <c r="CY142" s="27">
        <f ca="1">_xlfn.NORM.INV(RAND(),Satokasvi!$H$13,Satokasvi!$I$13)</f>
        <v>175.17827458929861</v>
      </c>
      <c r="CZ142" s="27">
        <f ca="1">_xlfn.NORM.INV(RAND(),Satokasvi!$H$13,Satokasvi!$I$13)</f>
        <v>197.45788982033409</v>
      </c>
      <c r="DB142" s="29">
        <f ca="1">(AB142*(CB142/1000)+(Satokasvi!$E$28-Satokasvi!$E$7))/(1+$C$13)^DB$61</f>
        <v>518.30935707697267</v>
      </c>
      <c r="DC142" s="29">
        <f ca="1">(AC142*(CC142/1000)+(Satokasvi!$E$28-Satokasvi!$E$7))/(1+$C$13)^DC$61</f>
        <v>296.5216774761077</v>
      </c>
      <c r="DD142" s="29">
        <f ca="1">(AD142*(CD142/1000)+(Satokasvi!$E$28-Satokasvi!$E$7))/(1+$C$13)^DD$61</f>
        <v>484.42618896016654</v>
      </c>
      <c r="DE142" s="29">
        <f ca="1">(AE142*(CE142/1000)+(Satokasvi!$E$28-Satokasvi!$E$7))/(1+$C$13)^DE$61</f>
        <v>120.47588839778712</v>
      </c>
      <c r="DF142" s="29">
        <f ca="1">(AF142*(CF142/1000)+(Satokasvi!$E$28-Satokasvi!$E$7))/(1+$C$13)^DF$61</f>
        <v>397.44592358738527</v>
      </c>
      <c r="DG142" s="29">
        <f ca="1">(AG142*(CG142/1000)+(Satokasvi!$E$28-Satokasvi!$E$7))/(1+$C$13)^DG$61</f>
        <v>289.58713400943049</v>
      </c>
      <c r="DH142" s="29">
        <f ca="1">(AH142*(CH142/1000)+(Satokasvi!$E$28-Satokasvi!$E$7))/(1+$C$13)^DH$61</f>
        <v>195.86548224400229</v>
      </c>
      <c r="DI142" s="29">
        <f ca="1">(AI142*(CI142/1000)+(Satokasvi!$E$28-Satokasvi!$E$7))/(1+$C$13)^DI$61</f>
        <v>354.27998849941264</v>
      </c>
      <c r="DJ142" s="29">
        <f ca="1">(AJ142*(CJ142/1000)+(Satokasvi!$E$28-Satokasvi!$E$7))/(1+$C$13)^DJ$61</f>
        <v>163.5809174467563</v>
      </c>
      <c r="DK142" s="29">
        <f ca="1">(AK142*(CK142/1000)+(Satokasvi!$E$28-Satokasvi!$E$7))/(1+$C$13)^DK$61</f>
        <v>64.784632513206134</v>
      </c>
      <c r="DL142" s="29">
        <f ca="1">(AL142*(CL142/1000)+(Satokasvi!$E$28-Satokasvi!$E$7))/(1+$C$13)^DL$61</f>
        <v>248.16139667532144</v>
      </c>
      <c r="DM142" s="29">
        <f ca="1">(AM142*(CM142/1000)+(Satokasvi!$E$28-Satokasvi!$E$7))/(1+$C$13)^DM$61</f>
        <v>409.42884500357877</v>
      </c>
      <c r="DN142" s="29">
        <f ca="1">(AN142*(CN142/1000)+(Satokasvi!$E$28-Satokasvi!$E$7))/(1+$C$13)^DN$61</f>
        <v>259.81711424173608</v>
      </c>
      <c r="DO142" s="29">
        <f ca="1">(AO142*(CO142/1000)+(Satokasvi!$E$28-Satokasvi!$E$7))/(1+$C$13)^DO$61</f>
        <v>276.70110859686667</v>
      </c>
      <c r="DP142" s="29">
        <f ca="1">(AP142*(CP142/1000)+(Satokasvi!$E$28-Satokasvi!$E$7))/(1+$C$13)^DP$61</f>
        <v>317.84641620798726</v>
      </c>
      <c r="DQ142" s="29">
        <f ca="1">(AQ142*(CQ142/1000)+(Satokasvi!$E$28-Satokasvi!$E$7))/(1+$C$13)^DQ$61</f>
        <v>146.03290597546695</v>
      </c>
      <c r="DR142" s="29">
        <f ca="1">(AR142*(CR142/1000)+(Satokasvi!$E$28-Satokasvi!$E$7))/(1+$C$13)^DR$61</f>
        <v>218.3136608770364</v>
      </c>
      <c r="DS142" s="29">
        <f ca="1">(AS142*(CS142/1000)+(Satokasvi!$E$28-Satokasvi!$E$7))/(1+$C$13)^DS$61</f>
        <v>226.05786206665994</v>
      </c>
      <c r="DT142" s="29">
        <f ca="1">(AT142*(CT142/1000)+(Satokasvi!$E$28-Satokasvi!$E$7))/(1+$C$13)^DT$61</f>
        <v>192.17517381900259</v>
      </c>
      <c r="DU142" s="29">
        <f ca="1">(AU142*(CU142/1000)+(Satokasvi!$E$28-Satokasvi!$E$7))/(1+$C$13)^DU$61</f>
        <v>298.76930605577456</v>
      </c>
      <c r="DV142" s="29">
        <f ca="1">(AV142*(CV142/1000)+(Satokasvi!$E$28-Satokasvi!$E$7))/(1+$C$13)^DV$61</f>
        <v>66.997759314566764</v>
      </c>
      <c r="DW142" s="29">
        <f ca="1">(AW142*(CW142/1000)+(Satokasvi!$E$28-Satokasvi!$E$7))/(1+$C$13)^DW$61</f>
        <v>76.142254923081751</v>
      </c>
      <c r="DX142" s="29">
        <f ca="1">(AX142*(CX142/1000)+(Satokasvi!$E$28-Satokasvi!$E$7))/(1+$C$13)^DX$61</f>
        <v>167.48834630474718</v>
      </c>
      <c r="DY142" s="29">
        <f ca="1">(AY142*(CY142/1000)+(Satokasvi!$E$28-Satokasvi!$E$7))/(1+$C$13)^DY$61</f>
        <v>134.79569045675484</v>
      </c>
      <c r="DZ142" s="29">
        <f ca="1">(AZ142*(CZ142/1000)+(Satokasvi!$E$28-Satokasvi!$E$7))/(1+$C$13)^DZ$61</f>
        <v>192.51405355913795</v>
      </c>
      <c r="EB142" s="29">
        <f ca="1">IF(C$11="x",Toimenpiteet!$E$115,BB142*(CB142/1000)+(Satokasvi!$E$28-Satokasvi!$E$7)+IF(C$8="x",Toimenpiteet!$E$29,0)+IF(C$9="x",Toimenpiteet!$E$60,0)+IF(C$10="x",Toimenpiteet!$E$88,0))/(1+$C$13)^EB$61</f>
        <v>408.6488414978067</v>
      </c>
      <c r="EC142" s="29">
        <f ca="1">IF(D$11="x",Toimenpiteet!$E$115,BC142*(CC142/1000)+(Satokasvi!$E$28-Satokasvi!$E$7)+IF(D$8="x",Toimenpiteet!$E$29,0)+IF(D$9="x",Toimenpiteet!$E$60,0)+IF(D$10="x",Toimenpiteet!$E$88,0))/(1+$C$13)^EC$61</f>
        <v>250.09646070404816</v>
      </c>
      <c r="ED142" s="29">
        <f ca="1">IF(E$11="x",Toimenpiteet!$E$115,BD142*(CD142/1000)+(Satokasvi!$E$28-Satokasvi!$E$7)+IF(E$8="x",Toimenpiteet!$E$29,0)+IF(E$9="x",Toimenpiteet!$E$60,0)+IF(E$10="x",Toimenpiteet!$E$88,0))/(1+$C$13)^ED$61</f>
        <v>390.40935198296637</v>
      </c>
      <c r="EE142" s="29">
        <f ca="1">IF(F$11="x",Toimenpiteet!$E$115,BE142*(CE142/1000)+(Satokasvi!$E$28-Satokasvi!$E$7)+IF(F$8="x",Toimenpiteet!$E$29,0)+IF(F$9="x",Toimenpiteet!$E$60,0)+IF(F$10="x",Toimenpiteet!$E$88,0))/(1+$C$13)^EE$61</f>
        <v>124.0869843286054</v>
      </c>
      <c r="EF142" s="29">
        <f ca="1">IF(G$11="x",Toimenpiteet!$E$115,BF142*(CF142/1000)+(Satokasvi!$E$28-Satokasvi!$E$7)+IF(G$8="x",Toimenpiteet!$E$29,0)+IF(G$9="x",Toimenpiteet!$E$60,0)+IF(G$10="x",Toimenpiteet!$E$88,0))/(1+$C$13)^EF$61</f>
        <v>331.64476016660018</v>
      </c>
      <c r="EG142" s="29">
        <f ca="1">IF(H$11="x",Toimenpiteet!$E$115,BG142*(CG142/1000)+(Satokasvi!$E$28-Satokasvi!$E$7)+IF(H$8="x",Toimenpiteet!$E$29,0)+IF(H$9="x",Toimenpiteet!$E$60,0)+IF(H$10="x",Toimenpiteet!$E$88,0))/(1+$C$13)^EG$61</f>
        <v>250.23533994274078</v>
      </c>
      <c r="EH142" s="29">
        <f ca="1">IF(I$11="x",Toimenpiteet!$E$115,BH142*(CH142/1000)+(Satokasvi!$E$28-Satokasvi!$E$7)+IF(I$8="x",Toimenpiteet!$E$29,0)+IF(I$9="x",Toimenpiteet!$E$60,0)+IF(I$10="x",Toimenpiteet!$E$88,0))/(1+$C$13)^EH$61</f>
        <v>179.39100365843748</v>
      </c>
      <c r="EI142" s="29">
        <f ca="1">IF(J$11="x",Toimenpiteet!$E$115,BI142*(CI142/1000)+(Satokasvi!$E$28-Satokasvi!$E$7)+IF(J$8="x",Toimenpiteet!$E$29,0)+IF(J$9="x",Toimenpiteet!$E$60,0)+IF(J$10="x",Toimenpiteet!$E$88,0))/(1+$C$13)^EI$61</f>
        <v>296.46774479889535</v>
      </c>
      <c r="EJ142" s="29">
        <f ca="1">IF(K$11="x",Toimenpiteet!$E$115,BJ142*(CJ142/1000)+(Satokasvi!$E$28-Satokasvi!$E$7)+IF(K$8="x",Toimenpiteet!$E$29,0)+IF(K$9="x",Toimenpiteet!$E$60,0)+IF(K$10="x",Toimenpiteet!$E$88,0))/(1+$C$13)^EJ$61</f>
        <v>153.41340974844212</v>
      </c>
      <c r="EK142" s="29">
        <f ca="1">IF(L$11="x",Toimenpiteet!$E$115,BK142*(CK142/1000)+(Satokasvi!$E$28-Satokasvi!$E$7)+IF(L$8="x",Toimenpiteet!$E$29,0)+IF(L$9="x",Toimenpiteet!$E$60,0)+IF(L$10="x",Toimenpiteet!$E$88,0))/(1+$C$13)^EK$61</f>
        <v>78.872566466432858</v>
      </c>
      <c r="EL142" s="29">
        <f ca="1">IF(M$11="x",Toimenpiteet!$E$115,BL142*(CL142/1000)+(Satokasvi!$E$28-Satokasvi!$E$7)+IF(M$8="x",Toimenpiteet!$E$29,0)+IF(M$9="x",Toimenpiteet!$E$60,0)+IF(M$10="x",Toimenpiteet!$E$88,0))/(1+$C$13)^EL$61</f>
        <v>214.63381291661617</v>
      </c>
      <c r="EM142" s="29">
        <f ca="1">IF(N$11="x",Toimenpiteet!$E$115,BM142*(CM142/1000)+(Satokasvi!$E$28-Satokasvi!$E$7)+IF(N$8="x",Toimenpiteet!$E$29,0)+IF(N$9="x",Toimenpiteet!$E$60,0)+IF(N$10="x",Toimenpiteet!$E$88,0))/(1+$C$13)^EM$61</f>
        <v>333.94515210653736</v>
      </c>
      <c r="EN142" s="29">
        <f ca="1">IF(O$11="x",Toimenpiteet!$E$115,BN142*(CN142/1000)+(Satokasvi!$E$28-Satokasvi!$E$7)+IF(O$8="x",Toimenpiteet!$E$29,0)+IF(O$9="x",Toimenpiteet!$E$60,0)+IF(O$10="x",Toimenpiteet!$E$88,0))/(1+$C$13)^EN$61</f>
        <v>221.61452596970921</v>
      </c>
      <c r="EO142" s="29">
        <f ca="1">IF(P$11="x",Toimenpiteet!$E$115,BO142*(CO142/1000)+(Satokasvi!$E$28-Satokasvi!$E$7)+IF(P$8="x",Toimenpiteet!$E$29,0)+IF(P$9="x",Toimenpiteet!$E$60,0)+IF(P$10="x",Toimenpiteet!$E$88,0))/(1+$C$13)^EO$61</f>
        <v>233.38097917179036</v>
      </c>
      <c r="EP142" s="29">
        <f ca="1">IF(Q$11="x",Toimenpiteet!$E$115,BP142*(CP142/1000)+(Satokasvi!$E$28-Satokasvi!$E$7)+IF(Q$8="x",Toimenpiteet!$E$29,0)+IF(Q$9="x",Toimenpiteet!$E$60,0)+IF(Q$10="x",Toimenpiteet!$E$88,0))/(1+$C$13)^EP$61</f>
        <v>263.25071542169241</v>
      </c>
      <c r="EQ142" s="29">
        <f ca="1">IF(R$11="x",Toimenpiteet!$E$115,BQ142*(CQ142/1000)+(Satokasvi!$E$28-Satokasvi!$E$7)+IF(R$8="x",Toimenpiteet!$E$29,0)+IF(R$9="x",Toimenpiteet!$E$60,0)+IF(R$10="x",Toimenpiteet!$E$88,0))/(1+$C$13)^EQ$61</f>
        <v>134.44660120621927</v>
      </c>
      <c r="ER142" s="29">
        <f ca="1">IF(S$11="x",Toimenpiteet!$E$115,BR142*(CR142/1000)+(Satokasvi!$E$28-Satokasvi!$E$7)+IF(S$8="x",Toimenpiteet!$E$29,0)+IF(S$9="x",Toimenpiteet!$E$60,0)+IF(S$10="x",Toimenpiteet!$E$88,0))/(1+$C$13)^ER$61</f>
        <v>187.56392229265614</v>
      </c>
      <c r="ES142" s="29">
        <f ca="1">IF(T$11="x",Toimenpiteet!$E$115,BS142*(CS142/1000)+(Satokasvi!$E$28-Satokasvi!$E$7)+IF(T$8="x",Toimenpiteet!$E$29,0)+IF(T$9="x",Toimenpiteet!$E$60,0)+IF(T$10="x",Toimenpiteet!$E$88,0))/(1+$C$13)^ES$61</f>
        <v>192.61034037235524</v>
      </c>
      <c r="ET142" s="29">
        <f ca="1">IF(U$11="x",Toimenpiteet!$E$115,BT142*(CT142/1000)+(Satokasvi!$E$28-Satokasvi!$E$7)+IF(U$8="x",Toimenpiteet!$E$29,0)+IF(U$9="x",Toimenpiteet!$E$60,0)+IF(U$10="x",Toimenpiteet!$E$88,0))/(1+$C$13)^ET$61</f>
        <v>166.65750415155205</v>
      </c>
      <c r="EU142" s="29">
        <f ca="1">IF(V$11="x",Toimenpiteet!$E$115,BU142*(CU142/1000)+(Satokasvi!$E$28-Satokasvi!$E$7)+IF(V$8="x",Toimenpiteet!$E$29,0)+IF(V$9="x",Toimenpiteet!$E$60,0)+IF(V$10="x",Toimenpiteet!$E$88,0))/(1+$C$13)^EU$61</f>
        <v>245.4084835927936</v>
      </c>
      <c r="EV142" s="29">
        <f ca="1">IF(W$11="x",Toimenpiteet!$E$115,BV142*(CV142/1000)+(Satokasvi!$E$28-Satokasvi!$E$7)+IF(W$8="x",Toimenpiteet!$E$29,0)+IF(W$9="x",Toimenpiteet!$E$60,0)+IF(W$10="x",Toimenpiteet!$E$88,0))/(1+$C$13)^EV$61</f>
        <v>72.029251328623246</v>
      </c>
      <c r="EW142" s="29">
        <f ca="1">IF(X$11="x",Toimenpiteet!$E$115,BW142*(CW142/1000)+(Satokasvi!$E$28-Satokasvi!$E$7)+IF(X$8="x",Toimenpiteet!$E$29,0)+IF(X$9="x",Toimenpiteet!$E$60,0)+IF(X$10="x",Toimenpiteet!$E$88,0))/(1+$C$13)^EW$61</f>
        <v>78.199966705969956</v>
      </c>
      <c r="EX142" s="29">
        <f ca="1">IF(Y$11="x",Toimenpiteet!$E$115,BX142*(CX142/1000)+(Satokasvi!$E$28-Satokasvi!$E$7)+IF(Y$8="x",Toimenpiteet!$E$29,0)+IF(Y$9="x",Toimenpiteet!$E$60,0)+IF(Y$10="x",Toimenpiteet!$E$88,0))/(1+$C$13)^EX$61</f>
        <v>145.64606162483108</v>
      </c>
      <c r="EY142" s="29">
        <f ca="1">IF(Z$11="x",Toimenpiteet!$E$115,BY142*(CY142/1000)+(Satokasvi!$E$28-Satokasvi!$E$7)+IF(Z$8="x",Toimenpiteet!$E$29,0)+IF(Z$9="x",Toimenpiteet!$E$60,0)+IF(Z$10="x",Toimenpiteet!$E$88,0))/(1+$C$13)^EY$61</f>
        <v>120.67668635219259</v>
      </c>
      <c r="EZ142" s="29">
        <f ca="1">IF(AA$11="x",Toimenpiteet!$E$115,BZ142*(CZ142/1000)+(Satokasvi!$E$28-Satokasvi!$E$7)+IF(AA$8="x",Toimenpiteet!$E$29,0)+IF(AA$9="x",Toimenpiteet!$E$60,0)+IF(AA$10="x",Toimenpiteet!$E$88,0))/(1+$C$13)^EZ$61</f>
        <v>163.09927642471513</v>
      </c>
      <c r="FA142" s="29"/>
      <c r="FB142" s="29">
        <f t="shared" ca="1" si="117"/>
        <v>518.30935707697267</v>
      </c>
      <c r="FC142" s="29">
        <f t="shared" ca="1" si="118"/>
        <v>814.83103455308037</v>
      </c>
      <c r="FD142" s="29">
        <f t="shared" ca="1" si="119"/>
        <v>1299.257223513247</v>
      </c>
      <c r="FE142" s="29">
        <f t="shared" ca="1" si="120"/>
        <v>1419.733111911034</v>
      </c>
      <c r="FF142" s="29">
        <f t="shared" ca="1" si="121"/>
        <v>1817.1790354984194</v>
      </c>
      <c r="FG142" s="29">
        <f t="shared" ca="1" si="122"/>
        <v>2106.76616950785</v>
      </c>
      <c r="FH142" s="29">
        <f t="shared" ca="1" si="123"/>
        <v>2302.6316517518521</v>
      </c>
      <c r="FI142" s="29">
        <f t="shared" ca="1" si="124"/>
        <v>2656.9116402512645</v>
      </c>
      <c r="FJ142" s="29">
        <f t="shared" ca="1" si="125"/>
        <v>2820.4925576980208</v>
      </c>
      <c r="FK142" s="29">
        <f t="shared" ca="1" si="126"/>
        <v>2885.2771902112272</v>
      </c>
      <c r="FL142" s="29">
        <f t="shared" ca="1" si="127"/>
        <v>3133.4385868865488</v>
      </c>
      <c r="FM142" s="29">
        <f t="shared" ca="1" si="128"/>
        <v>3542.8674318901276</v>
      </c>
      <c r="FN142" s="29">
        <f t="shared" ca="1" si="129"/>
        <v>3802.6845461318635</v>
      </c>
      <c r="FO142" s="29">
        <f t="shared" ca="1" si="130"/>
        <v>4079.3856547287301</v>
      </c>
      <c r="FP142" s="29">
        <f t="shared" ca="1" si="131"/>
        <v>4397.2320709367177</v>
      </c>
      <c r="FQ142" s="29">
        <f t="shared" ca="1" si="132"/>
        <v>4543.2649769121845</v>
      </c>
      <c r="FR142" s="29">
        <f t="shared" ca="1" si="133"/>
        <v>4761.5786377892209</v>
      </c>
      <c r="FS142" s="29">
        <f t="shared" ca="1" si="134"/>
        <v>4987.6364998558811</v>
      </c>
      <c r="FT142" s="29">
        <f t="shared" ca="1" si="135"/>
        <v>5179.8116736748834</v>
      </c>
      <c r="FU142" s="29">
        <f t="shared" ca="1" si="136"/>
        <v>5478.5809797306583</v>
      </c>
      <c r="FV142" s="29">
        <f t="shared" ca="1" si="137"/>
        <v>5545.5787390452251</v>
      </c>
      <c r="FW142" s="29">
        <f t="shared" ca="1" si="138"/>
        <v>5621.7209939683071</v>
      </c>
      <c r="FX142" s="29">
        <f t="shared" ca="1" si="139"/>
        <v>5789.2093402730543</v>
      </c>
      <c r="FY142" s="29">
        <f t="shared" ca="1" si="140"/>
        <v>5924.0050307298088</v>
      </c>
      <c r="FZ142" s="29">
        <f t="shared" ca="1" si="141"/>
        <v>6116.5190842889469</v>
      </c>
      <c r="GA142" s="29"/>
      <c r="GB142" s="29">
        <f t="shared" ca="1" si="142"/>
        <v>408.6488414978067</v>
      </c>
      <c r="GC142" s="29">
        <f t="shared" ca="1" si="143"/>
        <v>658.74530220185488</v>
      </c>
      <c r="GD142" s="29">
        <f t="shared" ca="1" si="93"/>
        <v>1049.1546541848213</v>
      </c>
      <c r="GE142" s="29">
        <f t="shared" ca="1" si="94"/>
        <v>1173.2416385134268</v>
      </c>
      <c r="GF142" s="29">
        <f t="shared" ca="1" si="95"/>
        <v>1504.886398680027</v>
      </c>
      <c r="GG142" s="29">
        <f t="shared" ca="1" si="96"/>
        <v>1755.1217386227677</v>
      </c>
      <c r="GH142" s="29">
        <f t="shared" ca="1" si="97"/>
        <v>1934.5127422812052</v>
      </c>
      <c r="GI142" s="29">
        <f t="shared" ca="1" si="98"/>
        <v>2230.9804870801004</v>
      </c>
      <c r="GJ142" s="29">
        <f t="shared" ca="1" si="99"/>
        <v>2384.3938968285424</v>
      </c>
      <c r="GK142" s="29">
        <f t="shared" ca="1" si="100"/>
        <v>2463.2664632949754</v>
      </c>
      <c r="GL142" s="29">
        <f t="shared" ca="1" si="101"/>
        <v>2677.9002762115915</v>
      </c>
      <c r="GM142" s="29">
        <f t="shared" ca="1" si="102"/>
        <v>3011.8454283181291</v>
      </c>
      <c r="GN142" s="29">
        <f t="shared" ca="1" si="103"/>
        <v>3233.4599542878382</v>
      </c>
      <c r="GO142" s="29">
        <f t="shared" ca="1" si="104"/>
        <v>3466.8409334596286</v>
      </c>
      <c r="GP142" s="29">
        <f t="shared" ca="1" si="105"/>
        <v>3730.0916488813209</v>
      </c>
      <c r="GQ142" s="29">
        <f t="shared" ca="1" si="106"/>
        <v>3864.5382500875403</v>
      </c>
      <c r="GR142" s="29">
        <f t="shared" ca="1" si="107"/>
        <v>4052.1021723801964</v>
      </c>
      <c r="GS142" s="29">
        <f t="shared" ca="1" si="108"/>
        <v>4244.7125127525514</v>
      </c>
      <c r="GT142" s="29">
        <f t="shared" ca="1" si="109"/>
        <v>4411.3700169041031</v>
      </c>
      <c r="GU142" s="29">
        <f t="shared" ca="1" si="110"/>
        <v>4656.7785004968964</v>
      </c>
      <c r="GV142" s="29">
        <f t="shared" ca="1" si="111"/>
        <v>4728.8077518255195</v>
      </c>
      <c r="GW142" s="29">
        <f t="shared" ca="1" si="112"/>
        <v>4807.0077185314894</v>
      </c>
      <c r="GX142" s="29">
        <f t="shared" ca="1" si="113"/>
        <v>4952.6537801563209</v>
      </c>
      <c r="GY142" s="29">
        <f t="shared" ca="1" si="114"/>
        <v>5073.3304665085134</v>
      </c>
      <c r="GZ142" s="29">
        <f t="shared" ca="1" si="115"/>
        <v>5236.4297429332282</v>
      </c>
      <c r="HA142" s="29"/>
      <c r="HB142" s="29">
        <f t="shared" ca="1" si="145"/>
        <v>2885.2771902112272</v>
      </c>
      <c r="HC142" s="29">
        <f t="shared" ca="1" si="144"/>
        <v>2463.2664632949754</v>
      </c>
      <c r="HD142" s="5"/>
      <c r="HE142" s="29">
        <f t="shared" si="147"/>
        <v>0.16666666666666663</v>
      </c>
      <c r="HF142" s="29">
        <f>$HF$69</f>
        <v>-5.5555555555555552E-2</v>
      </c>
      <c r="HG142" s="14">
        <f>IF(C$11="x",0,Satokasvi!$H$6*(1+$HE142)*(1+_xlfn.XLOOKUP($HF142,$HF$67:$HF$76,HG$67:HG$76)))</f>
        <v>4060.6481481481478</v>
      </c>
      <c r="HH142" s="27">
        <f>IF(D$11="x",0,Satokasvi!$H$6*(1+$HE142)*(1+_xlfn.XLOOKUP($HF142,$HF$67:$HF$76,HH$67:HH$76)))</f>
        <v>4037.962962962963</v>
      </c>
      <c r="HI142" s="27">
        <f>IF(E$11="x",0,Satokasvi!$H$6*(1+$HE142)*(1+_xlfn.XLOOKUP($HF142,$HF$67:$HF$76,HI$67:HI$76)))</f>
        <v>4015.2777777777778</v>
      </c>
      <c r="HJ142" s="27">
        <f>IF(F$11="x",0,Satokasvi!$H$6*(1+$HE142)*(1+_xlfn.XLOOKUP($HF142,$HF$67:$HF$76,HJ$67:HJ$76)))</f>
        <v>3992.5925925925922</v>
      </c>
      <c r="HK142" s="27">
        <f>IF(G$11="x",0,Satokasvi!$H$6*(1+$HE142)*(1+_xlfn.XLOOKUP($HF142,$HF$67:$HF$76,HK$67:HK$76)))</f>
        <v>3969.9074074074069</v>
      </c>
      <c r="HL142" s="27">
        <f>IF(H$11="x",0,Satokasvi!$H$6*(1+$HE142)*(1+_xlfn.XLOOKUP($HF142,$HF$67:$HF$76,HL$67:HL$76)))</f>
        <v>3947.2222222222222</v>
      </c>
      <c r="HM142" s="27">
        <f>IF(I$11="x",0,Satokasvi!$H$6*(1+$HE142)*(1+_xlfn.XLOOKUP($HF142,$HF$67:$HF$76,HM$67:HM$76)))</f>
        <v>3924.537037037037</v>
      </c>
      <c r="HN142" s="27">
        <f>IF(J$11="x",0,Satokasvi!$H$6*(1+$HE142)*(1+_xlfn.XLOOKUP($HF142,$HF$67:$HF$76,HN$67:HN$76)))</f>
        <v>3901.8518518518517</v>
      </c>
      <c r="HO142" s="27">
        <f>IF(K$11="x",0,Satokasvi!$H$6*(1+$HE142)*(1+_xlfn.XLOOKUP($HF142,$HF$67:$HF$76,HO$67:HO$76)))</f>
        <v>3879.1666666666661</v>
      </c>
      <c r="HP142" s="27">
        <f>IF(L$11="x",0,Satokasvi!$H$6*(1+$HE142)*(1+_xlfn.XLOOKUP($HF142,$HF$67:$HF$76,HP$67:HP$76)))</f>
        <v>3856.4814814814813</v>
      </c>
      <c r="HQ142" s="27">
        <f>IF(M$11="x",0,Satokasvi!$H$6*(1+$HE142)*(1+_xlfn.XLOOKUP($HF142,$HF$67:$HF$76,HQ$67:HQ$76)))</f>
        <v>3856.4814814814813</v>
      </c>
      <c r="HR142" s="27">
        <f>IF(N$11="x",0,Satokasvi!$H$6*(1+$HE142)*(1+_xlfn.XLOOKUP($HF142,$HF$67:$HF$76,HR$67:HR$76)))</f>
        <v>3856.4814814814813</v>
      </c>
      <c r="HS142" s="27">
        <f>IF(O$11="x",0,Satokasvi!$H$6*(1+$HE142)*(1+_xlfn.XLOOKUP($HF142,$HF$67:$HF$76,HS$67:HS$76)))</f>
        <v>3856.4814814814813</v>
      </c>
      <c r="HT142" s="27">
        <f>IF(P$11="x",0,Satokasvi!$H$6*(1+$HE142)*(1+_xlfn.XLOOKUP($HF142,$HF$67:$HF$76,HT$67:HT$76)))</f>
        <v>3856.4814814814813</v>
      </c>
      <c r="HU142" s="27">
        <f>IF(Q$11="x",0,Satokasvi!$H$6*(1+$HE142)*(1+_xlfn.XLOOKUP($HF142,$HF$67:$HF$76,HU$67:HU$76)))</f>
        <v>3856.4814814814813</v>
      </c>
      <c r="HV142" s="27">
        <f>IF(R$11="x",0,Satokasvi!$H$6*(1+$HE142)*(1+_xlfn.XLOOKUP($HF142,$HF$67:$HF$76,HV$67:HV$76)))</f>
        <v>3856.4814814814813</v>
      </c>
      <c r="HW142" s="27">
        <f>IF(S$11="x",0,Satokasvi!$H$6*(1+$HE142)*(1+_xlfn.XLOOKUP($HF142,$HF$67:$HF$76,HW$67:HW$76)))</f>
        <v>3856.4814814814813</v>
      </c>
      <c r="HX142" s="27">
        <f>IF(T$11="x",0,Satokasvi!$H$6*(1+$HE142)*(1+_xlfn.XLOOKUP($HF142,$HF$67:$HF$76,HX$67:HX$76)))</f>
        <v>3856.4814814814813</v>
      </c>
      <c r="HY142" s="27">
        <f>IF(U$11="x",0,Satokasvi!$H$6*(1+$HE142)*(1+_xlfn.XLOOKUP($HF142,$HF$67:$HF$76,HY$67:HY$76)))</f>
        <v>3856.4814814814813</v>
      </c>
      <c r="HZ142" s="27">
        <f>IF(V$11="x",0,Satokasvi!$H$6*(1+$HE142)*(1+_xlfn.XLOOKUP($HF142,$HF$67:$HF$76,HZ$67:HZ$76)))</f>
        <v>3856.4814814814813</v>
      </c>
      <c r="IA142" s="27">
        <f>IF(W$11="x",0,Satokasvi!$H$6*(1+$HE142)*(1+_xlfn.XLOOKUP($HF142,$HF$67:$HF$76,IA$67:IA$76)))</f>
        <v>3856.4814814814813</v>
      </c>
      <c r="IB142" s="27">
        <f>IF(X$11="x",0,Satokasvi!$H$6*(1+$HE142)*(1+_xlfn.XLOOKUP($HF142,$HF$67:$HF$76,IB$67:IB$76)))</f>
        <v>3856.4814814814813</v>
      </c>
      <c r="IC142" s="27">
        <f>IF(Y$11="x",0,Satokasvi!$H$6*(1+$HE142)*(1+_xlfn.XLOOKUP($HF142,$HF$67:$HF$76,IC$67:IC$76)))</f>
        <v>3856.4814814814813</v>
      </c>
      <c r="ID142" s="27">
        <f>IF(Z$11="x",0,Satokasvi!$H$6*(1+$HE142)*(1+_xlfn.XLOOKUP($HF142,$HF$67:$HF$76,ID$67:ID$76)))</f>
        <v>3856.4814814814813</v>
      </c>
      <c r="IE142" s="27">
        <f>IF(AA$11="x",0,Satokasvi!$H$6*(1+$HE142)*(1+_xlfn.XLOOKUP($HF142,$HF$67:$HF$76,IE$67:IE$76)))</f>
        <v>3856.4814814814813</v>
      </c>
    </row>
    <row r="143" spans="2:239">
      <c r="B143" s="11">
        <f t="shared" ref="B143:Q158" ca="1" si="149">RAND()</f>
        <v>0.21594604541881623</v>
      </c>
      <c r="C143" s="11">
        <f t="shared" ca="1" si="149"/>
        <v>0.38841003672530039</v>
      </c>
      <c r="D143" s="11">
        <f t="shared" ca="1" si="149"/>
        <v>0.91122133022410734</v>
      </c>
      <c r="E143" s="11">
        <f t="shared" ca="1" si="149"/>
        <v>0.82240612751443265</v>
      </c>
      <c r="F143" s="11">
        <f t="shared" ca="1" si="149"/>
        <v>0.47987470822764955</v>
      </c>
      <c r="G143" s="11">
        <f t="shared" ca="1" si="149"/>
        <v>0.52339685075383546</v>
      </c>
      <c r="H143" s="11">
        <f t="shared" ca="1" si="149"/>
        <v>0.53438385178512915</v>
      </c>
      <c r="I143" s="11">
        <f t="shared" ca="1" si="149"/>
        <v>0.45247590107130586</v>
      </c>
      <c r="J143" s="11">
        <f t="shared" ca="1" si="149"/>
        <v>0.83524381548997306</v>
      </c>
      <c r="K143" s="11">
        <f t="shared" ca="1" si="149"/>
        <v>0.75949901300092348</v>
      </c>
      <c r="L143" s="11">
        <f t="shared" ca="1" si="149"/>
        <v>0.19154210697905483</v>
      </c>
      <c r="M143" s="11">
        <f t="shared" ca="1" si="149"/>
        <v>0.84281714212172265</v>
      </c>
      <c r="N143" s="11">
        <f t="shared" ca="1" si="149"/>
        <v>0.59498415881354016</v>
      </c>
      <c r="O143" s="11">
        <f t="shared" ca="1" si="149"/>
        <v>4.2924276315412513E-3</v>
      </c>
      <c r="P143" s="11">
        <f t="shared" ca="1" si="149"/>
        <v>0.93139371178782238</v>
      </c>
      <c r="Q143" s="11">
        <f t="shared" ca="1" si="149"/>
        <v>0.59718139333999809</v>
      </c>
      <c r="R143" s="11">
        <f t="shared" ca="1" si="148"/>
        <v>0.69736293817040595</v>
      </c>
      <c r="S143" s="11">
        <f t="shared" ca="1" si="148"/>
        <v>0.45236483661611182</v>
      </c>
      <c r="T143" s="11">
        <f t="shared" ca="1" si="87"/>
        <v>0.1465824886492908</v>
      </c>
      <c r="U143" s="11">
        <f t="shared" ca="1" si="87"/>
        <v>0.15698462915282108</v>
      </c>
      <c r="V143" s="11">
        <f t="shared" ca="1" si="87"/>
        <v>0.50091648391640387</v>
      </c>
      <c r="W143" s="11">
        <f t="shared" ca="1" si="87"/>
        <v>9.9959571960263283E-2</v>
      </c>
      <c r="X143" s="11">
        <f t="shared" ca="1" si="87"/>
        <v>0.35368593878457177</v>
      </c>
      <c r="Y143" s="11">
        <f t="shared" ca="1" si="87"/>
        <v>0.70794290670840765</v>
      </c>
      <c r="Z143" s="11">
        <f t="shared" ca="1" si="87"/>
        <v>0.24330890635805702</v>
      </c>
      <c r="AB143" s="5">
        <f ca="1">_xlfn.NORM.INV(B143,Satokasvi!$H$8,Satokasvi!$I$8)*_xlfn.BINOM.INV(1,(1-Satokasvi!$H$15),B143)</f>
        <v>3303.5104989506349</v>
      </c>
      <c r="AC143" s="5">
        <f ca="1">_xlfn.NORM.INV(C143,Satokasvi!$H$8,Satokasvi!$I$8)*_xlfn.BINOM.INV(1,(1-Satokasvi!$H$15),C143)</f>
        <v>3429.1336409545384</v>
      </c>
      <c r="AD143" s="5">
        <f ca="1">_xlfn.NORM.INV(D143,Satokasvi!$H$8,Satokasvi!$I$8)*_xlfn.BINOM.INV(1,(1-Satokasvi!$H$15),D143)</f>
        <v>3837.0785556654673</v>
      </c>
      <c r="AE143" s="5">
        <f ca="1">_xlfn.NORM.INV(E143,Satokasvi!$H$8,Satokasvi!$I$8)*_xlfn.BINOM.INV(1,(1-Satokasvi!$H$15),E143)</f>
        <v>3731.143402767108</v>
      </c>
      <c r="AF143" s="5">
        <f ca="1">_xlfn.NORM.INV(F143,Satokasvi!$H$8,Satokasvi!$I$8)*_xlfn.BINOM.INV(1,(1-Satokasvi!$H$15),F143)</f>
        <v>3487.3829897281175</v>
      </c>
      <c r="AG143" s="5">
        <f ca="1">_xlfn.NORM.INV(G143,Satokasvi!$H$8,Satokasvi!$I$8)*_xlfn.BINOM.INV(1,(1-Satokasvi!$H$15),G143)</f>
        <v>3514.670216907889</v>
      </c>
      <c r="AH143" s="5">
        <f ca="1">_xlfn.NORM.INV(H143,Satokasvi!$H$8,Satokasvi!$I$8)*_xlfn.BINOM.INV(1,(1-Satokasvi!$H$15),H143)</f>
        <v>3521.5736294352414</v>
      </c>
      <c r="AI143" s="5">
        <f ca="1">_xlfn.NORM.INV(I143,Satokasvi!$H$8,Satokasvi!$I$8)*_xlfn.BINOM.INV(1,(1-Satokasvi!$H$15),I143)</f>
        <v>3470.147898570217</v>
      </c>
      <c r="AJ143" s="5">
        <f ca="1">_xlfn.NORM.INV(J143,Satokasvi!$H$8,Satokasvi!$I$8)*_xlfn.BINOM.INV(1,(1-Satokasvi!$H$15),J143)</f>
        <v>3743.7741378926758</v>
      </c>
      <c r="AK143" s="5">
        <f ca="1">_xlfn.NORM.INV(K143,Satokasvi!$H$8,Satokasvi!$I$8)*_xlfn.BINOM.INV(1,(1-Satokasvi!$H$15),K143)</f>
        <v>3676.1729827126742</v>
      </c>
      <c r="AL143" s="5">
        <f ca="1">_xlfn.NORM.INV(L143,Satokasvi!$H$8,Satokasvi!$I$8)*_xlfn.BINOM.INV(1,(1-Satokasvi!$H$15),L143)</f>
        <v>3281.9430947141209</v>
      </c>
      <c r="AM143" s="5">
        <f ca="1">_xlfn.NORM.INV(M143,Satokasvi!$H$8,Satokasvi!$I$8)*_xlfn.BINOM.INV(1,(1-Satokasvi!$H$15),M143)</f>
        <v>3751.5259111142432</v>
      </c>
      <c r="AN143" s="5">
        <f ca="1">_xlfn.NORM.INV(N143,Satokasvi!$H$8,Satokasvi!$I$8)*_xlfn.BINOM.INV(1,(1-Satokasvi!$H$15),N143)</f>
        <v>3560.0962897445756</v>
      </c>
      <c r="AO143" s="5">
        <f ca="1">_xlfn.NORM.INV(O143,Satokasvi!$H$8,Satokasvi!$I$8)*_xlfn.BINOM.INV(1,(1-Satokasvi!$H$15),O143)</f>
        <v>0</v>
      </c>
      <c r="AP143" s="5">
        <f ca="1">_xlfn.NORM.INV(P143,Satokasvi!$H$8,Satokasvi!$I$8)*_xlfn.BINOM.INV(1,(1-Satokasvi!$H$15),P143)</f>
        <v>3871.5629067811351</v>
      </c>
      <c r="AQ143" s="5">
        <f ca="1">_xlfn.NORM.INV(Q143,Satokasvi!$H$8,Satokasvi!$I$8)*_xlfn.BINOM.INV(1,(1-Satokasvi!$H$15),Q143)</f>
        <v>3561.5145392342101</v>
      </c>
      <c r="AR143" s="5">
        <f ca="1">_xlfn.NORM.INV(R143,Satokasvi!$H$8,Satokasvi!$I$8)*_xlfn.BINOM.INV(1,(1-Satokasvi!$H$15),R143)</f>
        <v>3629.2077550681734</v>
      </c>
      <c r="AS143" s="5">
        <f ca="1">_xlfn.NORM.INV(S143,Satokasvi!$H$8,Satokasvi!$I$8)*_xlfn.BINOM.INV(1,(1-Satokasvi!$H$15),S143)</f>
        <v>3470.0778001106</v>
      </c>
      <c r="AT143" s="5">
        <f ca="1">_xlfn.NORM.INV(T143,Satokasvi!$H$8,Satokasvi!$I$8)*_xlfn.BINOM.INV(1,(1-Satokasvi!$H$15),T143)</f>
        <v>3237.1990385752842</v>
      </c>
      <c r="AU143" s="5">
        <f ca="1">_xlfn.NORM.INV(U143,Satokasvi!$H$8,Satokasvi!$I$8)*_xlfn.BINOM.INV(1,(1-Satokasvi!$H$15),U143)</f>
        <v>3248.2679391272904</v>
      </c>
      <c r="AV143" s="5">
        <f ca="1">_xlfn.NORM.INV(V143,Satokasvi!$H$8,Satokasvi!$I$8)*_xlfn.BINOM.INV(1,(1-Satokasvi!$H$15),V143)</f>
        <v>3500.5743216296914</v>
      </c>
      <c r="AW143" s="5">
        <f ca="1">_xlfn.NORM.INV(W143,Satokasvi!$H$8,Satokasvi!$I$8)*_xlfn.BINOM.INV(1,(1-Satokasvi!$H$15),W143)</f>
        <v>3179.5545097631843</v>
      </c>
      <c r="AX143" s="5">
        <f ca="1">_xlfn.NORM.INV(X143,Satokasvi!$H$8,Satokasvi!$I$8)*_xlfn.BINOM.INV(1,(1-Satokasvi!$H$15),X143)</f>
        <v>3406.1529830112413</v>
      </c>
      <c r="AY143" s="5">
        <f ca="1">_xlfn.NORM.INV(Y143,Satokasvi!$H$8,Satokasvi!$I$8)*_xlfn.BINOM.INV(1,(1-Satokasvi!$H$15),Y143)</f>
        <v>3636.8462761138167</v>
      </c>
      <c r="AZ143" s="5">
        <f ca="1">_xlfn.NORM.INV(Z143,Satokasvi!$H$8,Satokasvi!$I$8)*_xlfn.BINOM.INV(1,(1-Satokasvi!$H$15),Z143)</f>
        <v>3326.0754339090063</v>
      </c>
      <c r="BB143" s="5">
        <f ca="1">IF(C$11="x",0,_xlfn.NORM.INV(B143,Satokasvi!$H$8,Satokasvi!$I$8)*IF(C$8="x",(1+Toimenpiteet!$C$7),1)*IF(C$9="x",(1+Toimenpiteet!$C$34),1)*(1+C$30)*_xlfn.BINOM.INV(1,(1-(Satokasvi!$H$15*(1+C$41))),B143))</f>
        <v>2395.1772521591683</v>
      </c>
      <c r="BC143" s="5">
        <f ca="1">IF(D$11="x",0,_xlfn.NORM.INV(C143,Satokasvi!$H$8,Satokasvi!$I$8)*IF(D$8="x",(1+Toimenpiteet!$C$7),1)*IF(D$9="x",(1+Toimenpiteet!$C$34),1)*(1+D$30)*_xlfn.BINOM.INV(1,(1-(Satokasvi!$H$15*(1+D$41))),C143))</f>
        <v>2503.5418885880899</v>
      </c>
      <c r="BD143" s="5">
        <f ca="1">IF(E$11="x",0,_xlfn.NORM.INV(D143,Satokasvi!$H$8,Satokasvi!$I$8)*IF(E$8="x",(1+Toimenpiteet!$C$7),1)*IF(E$9="x",(1+Toimenpiteet!$C$34),1)*(1+E$30)*_xlfn.BINOM.INV(1,(1-(Satokasvi!$H$15*(1+E$41))),D143))</f>
        <v>2820.7131878407986</v>
      </c>
      <c r="BE143" s="5">
        <f ca="1">IF(F$11="x",0,_xlfn.NORM.INV(E143,Satokasvi!$H$8,Satokasvi!$I$8)*IF(F$8="x",(1+Toimenpiteet!$C$7),1)*IF(F$9="x",(1+Toimenpiteet!$C$34),1)*(1+F$30)*_xlfn.BINOM.INV(1,(1-(Satokasvi!$H$15*(1+F$41))),E143))</f>
        <v>2761.6431009921034</v>
      </c>
      <c r="BF143" s="5">
        <f ca="1">IF(G$11="x",0,_xlfn.NORM.INV(F143,Satokasvi!$H$8,Satokasvi!$I$8)*IF(G$8="x",(1+Toimenpiteet!$C$7),1)*IF(G$9="x",(1+Toimenpiteet!$C$34),1)*(1+G$30)*_xlfn.BINOM.INV(1,(1-(Satokasvi!$H$15*(1+G$41))),F143))</f>
        <v>2598.7978039453933</v>
      </c>
      <c r="BG143" s="5">
        <f ca="1">IF(H$11="x",0,_xlfn.NORM.INV(G143,Satokasvi!$H$8,Satokasvi!$I$8)*IF(H$8="x",(1+Toimenpiteet!$C$7),1)*IF(H$9="x",(1+Toimenpiteet!$C$34),1)*(1+H$30)*_xlfn.BINOM.INV(1,(1-(Satokasvi!$H$15*(1+H$41))),G143))</f>
        <v>2619.1322456397588</v>
      </c>
      <c r="BH143" s="5">
        <f ca="1">IF(I$11="x",0,_xlfn.NORM.INV(H143,Satokasvi!$H$8,Satokasvi!$I$8)*IF(I$8="x",(1+Toimenpiteet!$C$7),1)*IF(I$9="x",(1+Toimenpiteet!$C$34),1)*(1+I$30)*_xlfn.BINOM.INV(1,(1-(Satokasvi!$H$15*(1+I$41))),H143))</f>
        <v>2624.2766686551422</v>
      </c>
      <c r="BI143" s="5">
        <f ca="1">IF(J$11="x",0,_xlfn.NORM.INV(I143,Satokasvi!$H$8,Satokasvi!$I$8)*IF(J$8="x",(1+Toimenpiteet!$C$7),1)*IF(J$9="x",(1+Toimenpiteet!$C$34),1)*(1+J$30)*_xlfn.BINOM.INV(1,(1-(Satokasvi!$H$15*(1+J$41))),I143))</f>
        <v>2585.9542140145254</v>
      </c>
      <c r="BJ143" s="5">
        <f ca="1">IF(K$11="x",0,_xlfn.NORM.INV(J143,Satokasvi!$H$8,Satokasvi!$I$8)*IF(K$8="x",(1+Toimenpiteet!$C$7),1)*IF(K$9="x",(1+Toimenpiteet!$C$34),1)*(1+K$30)*_xlfn.BINOM.INV(1,(1-(Satokasvi!$H$15*(1+K$41))),J143))</f>
        <v>2789.860487557622</v>
      </c>
      <c r="BK143" s="5">
        <f ca="1">IF(L$11="x",0,_xlfn.NORM.INV(K143,Satokasvi!$H$8,Satokasvi!$I$8)*IF(L$8="x",(1+Toimenpiteet!$C$7),1)*IF(L$9="x",(1+Toimenpiteet!$C$34),1)*(1+L$30)*_xlfn.BINOM.INV(1,(1-(Satokasvi!$H$15*(1+L$41))),K143))</f>
        <v>2739.4841067174848</v>
      </c>
      <c r="BL143" s="5">
        <f ca="1">IF(M$11="x",0,_xlfn.NORM.INV(L143,Satokasvi!$H$8,Satokasvi!$I$8)*IF(M$8="x",(1+Toimenpiteet!$C$7),1)*IF(M$9="x",(1+Toimenpiteet!$C$34),1)*(1+M$30)*_xlfn.BINOM.INV(1,(1-(Satokasvi!$H$15*(1+M$41))),L143))</f>
        <v>2445.703994180963</v>
      </c>
      <c r="BM143" s="5">
        <f ca="1">IF(N$11="x",0,_xlfn.NORM.INV(M143,Satokasvi!$H$8,Satokasvi!$I$8)*IF(N$8="x",(1+Toimenpiteet!$C$7),1)*IF(N$9="x",(1+Toimenpiteet!$C$34),1)*(1+N$30)*_xlfn.BINOM.INV(1,(1-(Satokasvi!$H$15*(1+N$41))),M143))</f>
        <v>2795.637108962334</v>
      </c>
      <c r="BN143" s="5">
        <f ca="1">IF(O$11="x",0,_xlfn.NORM.INV(N143,Satokasvi!$H$8,Satokasvi!$I$8)*IF(O$8="x",(1+Toimenpiteet!$C$7),1)*IF(O$9="x",(1+Toimenpiteet!$C$34),1)*(1+O$30)*_xlfn.BINOM.INV(1,(1-(Satokasvi!$H$15*(1+O$41))),N143))</f>
        <v>2652.9837551176579</v>
      </c>
      <c r="BO143" s="5">
        <f ca="1">IF(P$11="x",0,_xlfn.NORM.INV(O143,Satokasvi!$H$8,Satokasvi!$I$8)*IF(P$8="x",(1+Toimenpiteet!$C$7),1)*IF(P$9="x",(1+Toimenpiteet!$C$34),1)*(1+P$30)*_xlfn.BINOM.INV(1,(1-(Satokasvi!$H$15*(1+P$41))),O143))</f>
        <v>0</v>
      </c>
      <c r="BP143" s="5">
        <f ca="1">IF(Q$11="x",0,_xlfn.NORM.INV(P143,Satokasvi!$H$8,Satokasvi!$I$8)*IF(Q$8="x",(1+Toimenpiteet!$C$7),1)*IF(Q$9="x",(1+Toimenpiteet!$C$34),1)*(1+Q$30)*_xlfn.BINOM.INV(1,(1-(Satokasvi!$H$15*(1+Q$41))),P143))</f>
        <v>2885.088678133302</v>
      </c>
      <c r="BQ143" s="5">
        <f ca="1">IF(R$11="x",0,_xlfn.NORM.INV(Q143,Satokasvi!$H$8,Satokasvi!$I$8)*IF(R$8="x",(1+Toimenpiteet!$C$7),1)*IF(R$9="x",(1+Toimenpiteet!$C$34),1)*(1+R$30)*_xlfn.BINOM.INV(1,(1-(Satokasvi!$H$15*(1+R$41))),Q143))</f>
        <v>2654.0406346373338</v>
      </c>
      <c r="BR143" s="5">
        <f ca="1">IF(S$11="x",0,_xlfn.NORM.INV(R143,Satokasvi!$H$8,Satokasvi!$I$8)*IF(S$8="x",(1+Toimenpiteet!$C$7),1)*IF(S$9="x",(1+Toimenpiteet!$C$34),1)*(1+S$30)*_xlfn.BINOM.INV(1,(1-(Satokasvi!$H$15*(1+S$41))),R143))</f>
        <v>2704.4856190768028</v>
      </c>
      <c r="BS143" s="5">
        <f ca="1">IF(T$11="x",0,_xlfn.NORM.INV(S143,Satokasvi!$H$8,Satokasvi!$I$8)*IF(T$8="x",(1+Toimenpiteet!$C$7),1)*IF(T$9="x",(1+Toimenpiteet!$C$34),1)*(1+T$30)*_xlfn.BINOM.INV(1,(1-(Satokasvi!$H$15*(1+T$41))),S143))</f>
        <v>2585.9019766424194</v>
      </c>
      <c r="BT143" s="5">
        <f ca="1">IF(U$11="x",0,_xlfn.NORM.INV(T143,Satokasvi!$H$8,Satokasvi!$I$8)*IF(U$8="x",(1+Toimenpiteet!$C$7),1)*IF(U$9="x",(1+Toimenpiteet!$C$34),1)*(1+U$30)*_xlfn.BINOM.INV(1,(1-(Satokasvi!$H$15*(1+U$41))),T143))</f>
        <v>2412.3607235463019</v>
      </c>
      <c r="BU143" s="5">
        <f ca="1">IF(V$11="x",0,_xlfn.NORM.INV(U143,Satokasvi!$H$8,Satokasvi!$I$8)*IF(V$8="x",(1+Toimenpiteet!$C$7),1)*IF(V$9="x",(1+Toimenpiteet!$C$34),1)*(1+V$30)*_xlfn.BINOM.INV(1,(1-(Satokasvi!$H$15*(1+V$41))),U143))</f>
        <v>2420.609268237657</v>
      </c>
      <c r="BV143" s="5">
        <f ca="1">IF(W$11="x",0,_xlfn.NORM.INV(V143,Satokasvi!$H$8,Satokasvi!$I$8)*IF(W$8="x",(1+Toimenpiteet!$C$7),1)*IF(W$9="x",(1+Toimenpiteet!$C$34),1)*(1+W$30)*_xlfn.BINOM.INV(1,(1-(Satokasvi!$H$15*(1+W$41))),V143))</f>
        <v>2608.6279844784458</v>
      </c>
      <c r="BW143" s="5">
        <f ca="1">IF(X$11="x",0,_xlfn.NORM.INV(W143,Satokasvi!$H$8,Satokasvi!$I$8)*IF(X$8="x",(1+Toimenpiteet!$C$7),1)*IF(X$9="x",(1+Toimenpiteet!$C$34),1)*(1+X$30)*_xlfn.BINOM.INV(1,(1-(Satokasvi!$H$15*(1+X$41))),W143))</f>
        <v>2369.4040206755253</v>
      </c>
      <c r="BX143" s="5">
        <f ca="1">IF(Y$11="x",0,_xlfn.NORM.INV(X143,Satokasvi!$H$8,Satokasvi!$I$8)*IF(Y$8="x",(1+Toimenpiteet!$C$7),1)*IF(Y$9="x",(1+Toimenpiteet!$C$34),1)*(1+Y$30)*_xlfn.BINOM.INV(1,(1-(Satokasvi!$H$15*(1+Y$41))),X143))</f>
        <v>2538.2652029399769</v>
      </c>
      <c r="BY143" s="5">
        <f ca="1">IF(Z$11="x",0,_xlfn.NORM.INV(Y143,Satokasvi!$H$8,Satokasvi!$I$8)*IF(Z$8="x",(1+Toimenpiteet!$C$7),1)*IF(Z$9="x",(1+Toimenpiteet!$C$34),1)*(1+Z$30)*_xlfn.BINOM.INV(1,(1-(Satokasvi!$H$15*(1+Z$41))),Y143))</f>
        <v>2710.177844960016</v>
      </c>
      <c r="BZ143" s="5">
        <f ca="1">IF(AA$11="x",0,_xlfn.NORM.INV(Z143,Satokasvi!$H$8,Satokasvi!$I$8)*IF(AA$8="x",(1+Toimenpiteet!$C$7),1)*IF(AA$9="x",(1+Toimenpiteet!$C$34),1)*(1+AA$30)*_xlfn.BINOM.INV(1,(1-(Satokasvi!$H$15*(1+AA$41))),Z143))</f>
        <v>2478.5914133489919</v>
      </c>
      <c r="CB143" s="27">
        <f ca="1">_xlfn.NORM.INV(RAND(),Satokasvi!$H$13,Satokasvi!$I$13)</f>
        <v>193.92508876040654</v>
      </c>
      <c r="CC143" s="27">
        <f ca="1">_xlfn.NORM.INV(RAND(),Satokasvi!$H$13,Satokasvi!$I$13)</f>
        <v>240.97118988049192</v>
      </c>
      <c r="CD143" s="27">
        <f ca="1">_xlfn.NORM.INV(RAND(),Satokasvi!$H$13,Satokasvi!$I$13)</f>
        <v>211.60690318978831</v>
      </c>
      <c r="CE143" s="27">
        <f ca="1">_xlfn.NORM.INV(RAND(),Satokasvi!$H$13,Satokasvi!$I$13)</f>
        <v>186.45969394404281</v>
      </c>
      <c r="CF143" s="27">
        <f ca="1">_xlfn.NORM.INV(RAND(),Satokasvi!$H$13,Satokasvi!$I$13)</f>
        <v>204.44023702398928</v>
      </c>
      <c r="CG143" s="27">
        <f ca="1">_xlfn.NORM.INV(RAND(),Satokasvi!$H$13,Satokasvi!$I$13)</f>
        <v>149.73767999578416</v>
      </c>
      <c r="CH143" s="27">
        <f ca="1">_xlfn.NORM.INV(RAND(),Satokasvi!$H$13,Satokasvi!$I$13)</f>
        <v>179.83392540533282</v>
      </c>
      <c r="CI143" s="27">
        <f ca="1">_xlfn.NORM.INV(RAND(),Satokasvi!$H$13,Satokasvi!$I$13)</f>
        <v>217.24207970220087</v>
      </c>
      <c r="CJ143" s="27">
        <f ca="1">_xlfn.NORM.INV(RAND(),Satokasvi!$H$13,Satokasvi!$I$13)</f>
        <v>145.37234637692075</v>
      </c>
      <c r="CK143" s="27">
        <f ca="1">_xlfn.NORM.INV(RAND(),Satokasvi!$H$13,Satokasvi!$I$13)</f>
        <v>203.95292659948464</v>
      </c>
      <c r="CL143" s="27">
        <f ca="1">_xlfn.NORM.INV(RAND(),Satokasvi!$H$13,Satokasvi!$I$13)</f>
        <v>131.80376533856821</v>
      </c>
      <c r="CM143" s="27">
        <f ca="1">_xlfn.NORM.INV(RAND(),Satokasvi!$H$13,Satokasvi!$I$13)</f>
        <v>145.5463995370371</v>
      </c>
      <c r="CN143" s="27">
        <f ca="1">_xlfn.NORM.INV(RAND(),Satokasvi!$H$13,Satokasvi!$I$13)</f>
        <v>141.07542081397034</v>
      </c>
      <c r="CO143" s="27">
        <f ca="1">_xlfn.NORM.INV(RAND(),Satokasvi!$H$13,Satokasvi!$I$13)</f>
        <v>294.36712453556345</v>
      </c>
      <c r="CP143" s="27">
        <f ca="1">_xlfn.NORM.INV(RAND(),Satokasvi!$H$13,Satokasvi!$I$13)</f>
        <v>147.72798179000188</v>
      </c>
      <c r="CQ143" s="27">
        <f ca="1">_xlfn.NORM.INV(RAND(),Satokasvi!$H$13,Satokasvi!$I$13)</f>
        <v>264.80345773201935</v>
      </c>
      <c r="CR143" s="27">
        <f ca="1">_xlfn.NORM.INV(RAND(),Satokasvi!$H$13,Satokasvi!$I$13)</f>
        <v>218.15817068168252</v>
      </c>
      <c r="CS143" s="27">
        <f ca="1">_xlfn.NORM.INV(RAND(),Satokasvi!$H$13,Satokasvi!$I$13)</f>
        <v>258.37084421524452</v>
      </c>
      <c r="CT143" s="27">
        <f ca="1">_xlfn.NORM.INV(RAND(),Satokasvi!$H$13,Satokasvi!$I$13)</f>
        <v>121.24862196468233</v>
      </c>
      <c r="CU143" s="27">
        <f ca="1">_xlfn.NORM.INV(RAND(),Satokasvi!$H$13,Satokasvi!$I$13)</f>
        <v>83.479474150657012</v>
      </c>
      <c r="CV143" s="27">
        <f ca="1">_xlfn.NORM.INV(RAND(),Satokasvi!$H$13,Satokasvi!$I$13)</f>
        <v>98.947300075216987</v>
      </c>
      <c r="CW143" s="27">
        <f ca="1">_xlfn.NORM.INV(RAND(),Satokasvi!$H$13,Satokasvi!$I$13)</f>
        <v>315.09906775826283</v>
      </c>
      <c r="CX143" s="27">
        <f ca="1">_xlfn.NORM.INV(RAND(),Satokasvi!$H$13,Satokasvi!$I$13)</f>
        <v>197.5121352947736</v>
      </c>
      <c r="CY143" s="27">
        <f ca="1">_xlfn.NORM.INV(RAND(),Satokasvi!$H$13,Satokasvi!$I$13)</f>
        <v>189.3504442258722</v>
      </c>
      <c r="CZ143" s="27">
        <f ca="1">_xlfn.NORM.INV(RAND(),Satokasvi!$H$13,Satokasvi!$I$13)</f>
        <v>194.72910032758898</v>
      </c>
      <c r="DB143" s="29">
        <f ca="1">(AB143*(CB143/1000)+(Satokasvi!$E$28-Satokasvi!$E$7))/(1+$C$13)^DB$61</f>
        <v>271.48889973780268</v>
      </c>
      <c r="DC143" s="29">
        <f ca="1">(AC143*(CC143/1000)+(Satokasvi!$E$28-Satokasvi!$E$7))/(1+$C$13)^DC$61</f>
        <v>438.61100360075289</v>
      </c>
      <c r="DD143" s="29">
        <f ca="1">(AD143*(CD143/1000)+(Satokasvi!$E$28-Satokasvi!$E$7))/(1+$C$13)^DD$61</f>
        <v>412.68524568379411</v>
      </c>
      <c r="DE143" s="29">
        <f ca="1">(AE143*(CE143/1000)+(Satokasvi!$E$28-Satokasvi!$E$7))/(1+$C$13)^DE$61</f>
        <v>297.38359572795292</v>
      </c>
      <c r="DF143" s="29">
        <f ca="1">(AF143*(CF143/1000)+(Satokasvi!$E$28-Satokasvi!$E$7))/(1+$C$13)^DF$61</f>
        <v>303.60499972879001</v>
      </c>
      <c r="DG143" s="29">
        <f ca="1">(AG143*(CG143/1000)+(Satokasvi!$E$28-Satokasvi!$E$7))/(1+$C$13)^DG$61</f>
        <v>138.41819550995911</v>
      </c>
      <c r="DH143" s="29">
        <f ca="1">(AH143*(CH143/1000)+(Satokasvi!$E$28-Satokasvi!$E$7))/(1+$C$13)^DH$61</f>
        <v>221.40352522343966</v>
      </c>
      <c r="DI143" s="29">
        <f ca="1">(AI143*(CI143/1000)+(Satokasvi!$E$28-Satokasvi!$E$7))/(1+$C$13)^DI$61</f>
        <v>310.12900614867374</v>
      </c>
      <c r="DJ143" s="29">
        <f ca="1">(AJ143*(CJ143/1000)+(Satokasvi!$E$28-Satokasvi!$E$7))/(1+$C$13)^DJ$61</f>
        <v>140.43914528724156</v>
      </c>
      <c r="DK143" s="29">
        <f ca="1">(AK143*(CK143/1000)+(Satokasvi!$E$28-Satokasvi!$E$7))/(1+$C$13)^DK$61</f>
        <v>289.27859239273363</v>
      </c>
      <c r="DL143" s="29">
        <f ca="1">(AL143*(CL143/1000)+(Satokasvi!$E$28-Satokasvi!$E$7))/(1+$C$13)^DL$61</f>
        <v>51.70546612385418</v>
      </c>
      <c r="DM143" s="29">
        <f ca="1">(AM143*(CM143/1000)+(Satokasvi!$E$28-Satokasvi!$E$7))/(1+$C$13)^DM$61</f>
        <v>129.77006932898291</v>
      </c>
      <c r="DN143" s="29">
        <f ca="1">(AN143*(CN143/1000)+(Satokasvi!$E$28-Satokasvi!$E$7))/(1+$C$13)^DN$61</f>
        <v>96.178985147029806</v>
      </c>
      <c r="DO143" s="29">
        <f ca="1">(AO143*(CO143/1000)+(Satokasvi!$E$28-Satokasvi!$E$7))/(1+$C$13)^DO$61</f>
        <v>-238.66352790052156</v>
      </c>
      <c r="DP143" s="29">
        <f ca="1">(AP143*(CP143/1000)+(Satokasvi!$E$28-Satokasvi!$E$7))/(1+$C$13)^DP$61</f>
        <v>135.39318752380817</v>
      </c>
      <c r="DQ143" s="29">
        <f ca="1">(AQ143*(CQ143/1000)+(Satokasvi!$E$28-Satokasvi!$E$7))/(1+$C$13)^DQ$61</f>
        <v>362.74632578840414</v>
      </c>
      <c r="DR143" s="29">
        <f ca="1">(AR143*(CR143/1000)+(Satokasvi!$E$28-Satokasvi!$E$7))/(1+$C$13)^DR$61</f>
        <v>260.60558545098166</v>
      </c>
      <c r="DS143" s="29">
        <f ca="1">(AS143*(CS143/1000)+(Satokasvi!$E$28-Satokasvi!$E$7))/(1+$C$13)^DS$61</f>
        <v>314.58912711498579</v>
      </c>
      <c r="DT143" s="29">
        <f ca="1">(AT143*(CT143/1000)+(Satokasvi!$E$28-Satokasvi!$E$7))/(1+$C$13)^DT$61</f>
        <v>17.967387336565089</v>
      </c>
      <c r="DU143" s="29">
        <f ca="1">(AU143*(CU143/1000)+(Satokasvi!$E$28-Satokasvi!$E$7))/(1+$C$13)^DU$61</f>
        <v>-49.74018145546772</v>
      </c>
      <c r="DV143" s="29">
        <f ca="1">(AV143*(CV143/1000)+(Satokasvi!$E$28-Satokasvi!$E$7))/(1+$C$13)^DV$61</f>
        <v>-7.8630677015124117</v>
      </c>
      <c r="DW143" s="29">
        <f ca="1">(AW143*(CW143/1000)+(Satokasvi!$E$28-Satokasvi!$E$7))/(1+$C$13)^DW$61</f>
        <v>334.46768005803608</v>
      </c>
      <c r="DX143" s="29">
        <f ca="1">(AX143*(CX143/1000)+(Satokasvi!$E$28-Satokasvi!$E$7))/(1+$C$13)^DX$61</f>
        <v>157.96447080358774</v>
      </c>
      <c r="DY143" s="29">
        <f ca="1">(AY143*(CY143/1000)+(Satokasvi!$E$28-Satokasvi!$E$7))/(1+$C$13)^DY$61</f>
        <v>161.17641079443109</v>
      </c>
      <c r="DZ143" s="29">
        <f ca="1">(AZ143*(CZ143/1000)+(Satokasvi!$E$28-Satokasvi!$E$7))/(1+$C$13)^DZ$61</f>
        <v>136.92172068799178</v>
      </c>
      <c r="EB143" s="29">
        <f ca="1">IF(C$11="x",Toimenpiteet!$E$115,BB143*(CB143/1000)+(Satokasvi!$E$28-Satokasvi!$E$7)+IF(C$8="x",Toimenpiteet!$E$29,0)+IF(C$9="x",Toimenpiteet!$E$60,0)+IF(C$10="x",Toimenpiteet!$E$88,0))/(1+$C$13)^EB$61</f>
        <v>229.69413710861488</v>
      </c>
      <c r="EC143" s="29">
        <f ca="1">IF(D$11="x",Toimenpiteet!$E$115,BC143*(CC143/1000)+(Satokasvi!$E$28-Satokasvi!$E$7)+IF(D$8="x",Toimenpiteet!$E$29,0)+IF(D$9="x",Toimenpiteet!$E$60,0)+IF(D$10="x",Toimenpiteet!$E$88,0))/(1+$C$13)^EC$61</f>
        <v>353.83303592112929</v>
      </c>
      <c r="ED143" s="29">
        <f ca="1">IF(E$11="x",Toimenpiteet!$E$115,BD143*(CD143/1000)+(Satokasvi!$E$28-Satokasvi!$E$7)+IF(E$8="x",Toimenpiteet!$E$29,0)+IF(E$9="x",Toimenpiteet!$E$60,0)+IF(E$10="x",Toimenpiteet!$E$88,0))/(1+$C$13)^ED$61</f>
        <v>337.67114976163953</v>
      </c>
      <c r="EE143" s="29">
        <f ca="1">IF(F$11="x",Toimenpiteet!$E$115,BE143*(CE143/1000)+(Satokasvi!$E$28-Satokasvi!$E$7)+IF(F$8="x",Toimenpiteet!$E$29,0)+IF(F$9="x",Toimenpiteet!$E$60,0)+IF(F$10="x",Toimenpiteet!$E$88,0))/(1+$C$13)^EE$61</f>
        <v>255.02699298610102</v>
      </c>
      <c r="EF143" s="29">
        <f ca="1">IF(G$11="x",Toimenpiteet!$E$115,BF143*(CF143/1000)+(Satokasvi!$E$28-Satokasvi!$E$7)+IF(G$8="x",Toimenpiteet!$E$29,0)+IF(G$9="x",Toimenpiteet!$E$60,0)+IF(G$10="x",Toimenpiteet!$E$88,0))/(1+$C$13)^EF$61</f>
        <v>261.71450370717486</v>
      </c>
      <c r="EG143" s="29">
        <f ca="1">IF(H$11="x",Toimenpiteet!$E$115,BG143*(CG143/1000)+(Satokasvi!$E$28-Satokasvi!$E$7)+IF(H$8="x",Toimenpiteet!$E$29,0)+IF(H$9="x",Toimenpiteet!$E$60,0)+IF(H$10="x",Toimenpiteet!$E$88,0))/(1+$C$13)^EG$61</f>
        <v>137.58424697293466</v>
      </c>
      <c r="EH143" s="29">
        <f ca="1">IF(I$11="x",Toimenpiteet!$E$115,BH143*(CH143/1000)+(Satokasvi!$E$28-Satokasvi!$E$7)+IF(I$8="x",Toimenpiteet!$E$29,0)+IF(I$9="x",Toimenpiteet!$E$60,0)+IF(I$10="x",Toimenpiteet!$E$88,0))/(1+$C$13)^EH$61</f>
        <v>198.42195328671417</v>
      </c>
      <c r="EI143" s="29">
        <f ca="1">IF(J$11="x",Toimenpiteet!$E$115,BI143*(CI143/1000)+(Satokasvi!$E$28-Satokasvi!$E$7)+IF(J$8="x",Toimenpiteet!$E$29,0)+IF(J$9="x",Toimenpiteet!$E$60,0)+IF(J$10="x",Toimenpiteet!$E$88,0))/(1+$C$13)^EI$61</f>
        <v>263.56643275112458</v>
      </c>
      <c r="EJ143" s="29">
        <f ca="1">IF(K$11="x",Toimenpiteet!$E$115,BJ143*(CJ143/1000)+(Satokasvi!$E$28-Satokasvi!$E$7)+IF(K$8="x",Toimenpiteet!$E$29,0)+IF(K$9="x",Toimenpiteet!$E$60,0)+IF(K$10="x",Toimenpiteet!$E$88,0))/(1+$C$13)^EJ$61</f>
        <v>136.16816113517177</v>
      </c>
      <c r="EK143" s="29">
        <f ca="1">IF(L$11="x",Toimenpiteet!$E$115,BK143*(CK143/1000)+(Satokasvi!$E$28-Satokasvi!$E$7)+IF(L$8="x",Toimenpiteet!$E$29,0)+IF(L$9="x",Toimenpiteet!$E$60,0)+IF(L$10="x",Toimenpiteet!$E$88,0))/(1+$C$13)^EK$61</f>
        <v>246.16546536865675</v>
      </c>
      <c r="EL143" s="29">
        <f ca="1">IF(M$11="x",Toimenpiteet!$E$115,BL143*(CL143/1000)+(Satokasvi!$E$28-Satokasvi!$E$7)+IF(M$8="x",Toimenpiteet!$E$29,0)+IF(M$9="x",Toimenpiteet!$E$60,0)+IF(M$10="x",Toimenpiteet!$E$88,0))/(1+$C$13)^EL$61</f>
        <v>68.234853469662795</v>
      </c>
      <c r="EM143" s="29">
        <f ca="1">IF(N$11="x",Toimenpiteet!$E$115,BM143*(CM143/1000)+(Satokasvi!$E$28-Satokasvi!$E$7)+IF(N$8="x",Toimenpiteet!$E$29,0)+IF(N$9="x",Toimenpiteet!$E$60,0)+IF(N$10="x",Toimenpiteet!$E$88,0))/(1+$C$13)^EM$61</f>
        <v>125.54343247382857</v>
      </c>
      <c r="EN143" s="29">
        <f ca="1">IF(O$11="x",Toimenpiteet!$E$115,BN143*(CN143/1000)+(Satokasvi!$E$28-Satokasvi!$E$7)+IF(O$8="x",Toimenpiteet!$E$29,0)+IF(O$9="x",Toimenpiteet!$E$60,0)+IF(O$10="x",Toimenpiteet!$E$88,0))/(1+$C$13)^EN$61</f>
        <v>99.671392168334137</v>
      </c>
      <c r="EO143" s="29">
        <f ca="1">IF(P$11="x",Toimenpiteet!$E$115,BO143*(CO143/1000)+(Satokasvi!$E$28-Satokasvi!$E$7)+IF(P$8="x",Toimenpiteet!$E$29,0)+IF(P$9="x",Toimenpiteet!$E$60,0)+IF(P$10="x",Toimenpiteet!$E$88,0))/(1+$C$13)^EO$61</f>
        <v>-150.66874794606332</v>
      </c>
      <c r="EP143" s="29">
        <f ca="1">IF(Q$11="x",Toimenpiteet!$E$115,BP143*(CP143/1000)+(Satokasvi!$E$28-Satokasvi!$E$7)+IF(Q$8="x",Toimenpiteet!$E$29,0)+IF(Q$9="x",Toimenpiteet!$E$60,0)+IF(Q$10="x",Toimenpiteet!$E$88,0))/(1+$C$13)^EP$61</f>
        <v>127.28656940624215</v>
      </c>
      <c r="EQ143" s="29">
        <f ca="1">IF(R$11="x",Toimenpiteet!$E$115,BQ143*(CQ143/1000)+(Satokasvi!$E$28-Satokasvi!$E$7)+IF(R$8="x",Toimenpiteet!$E$29,0)+IF(R$9="x",Toimenpiteet!$E$60,0)+IF(R$10="x",Toimenpiteet!$E$88,0))/(1+$C$13)^EQ$61</f>
        <v>295.94144165082014</v>
      </c>
      <c r="ER143" s="29">
        <f ca="1">IF(S$11="x",Toimenpiteet!$E$115,BR143*(CR143/1000)+(Satokasvi!$E$28-Satokasvi!$E$7)+IF(S$8="x",Toimenpiteet!$E$29,0)+IF(S$9="x",Toimenpiteet!$E$60,0)+IF(S$10="x",Toimenpiteet!$E$88,0))/(1+$C$13)^ER$61</f>
        <v>219.07986448516019</v>
      </c>
      <c r="ES143" s="29">
        <f ca="1">IF(T$11="x",Toimenpiteet!$E$115,BS143*(CS143/1000)+(Satokasvi!$E$28-Satokasvi!$E$7)+IF(T$8="x",Toimenpiteet!$E$29,0)+IF(T$9="x",Toimenpiteet!$E$60,0)+IF(T$10="x",Toimenpiteet!$E$88,0))/(1+$C$13)^ES$61</f>
        <v>258.58383908636768</v>
      </c>
      <c r="ET143" s="29">
        <f ca="1">IF(U$11="x",Toimenpiteet!$E$115,BT143*(CT143/1000)+(Satokasvi!$E$28-Satokasvi!$E$7)+IF(U$8="x",Toimenpiteet!$E$29,0)+IF(U$9="x",Toimenpiteet!$E$60,0)+IF(U$10="x",Toimenpiteet!$E$88,0))/(1+$C$13)^ET$61</f>
        <v>36.8378616648396</v>
      </c>
      <c r="EU143" s="29">
        <f ca="1">IF(V$11="x",Toimenpiteet!$E$115,BU143*(CU143/1000)+(Satokasvi!$E$28-Satokasvi!$E$7)+IF(V$8="x",Toimenpiteet!$E$29,0)+IF(V$9="x",Toimenpiteet!$E$60,0)+IF(V$10="x",Toimenpiteet!$E$88,0))/(1+$C$13)^EU$61</f>
        <v>-14.300786500584158</v>
      </c>
      <c r="EV143" s="29">
        <f ca="1">IF(W$11="x",Toimenpiteet!$E$115,BV143*(CV143/1000)+(Satokasvi!$E$28-Satokasvi!$E$7)+IF(W$8="x",Toimenpiteet!$E$29,0)+IF(W$9="x",Toimenpiteet!$E$60,0)+IF(W$10="x",Toimenpiteet!$E$88,0))/(1+$C$13)^EV$61</f>
        <v>16.242963036241072</v>
      </c>
      <c r="EW143" s="29">
        <f ca="1">IF(X$11="x",Toimenpiteet!$E$115,BW143*(CW143/1000)+(Satokasvi!$E$28-Satokasvi!$E$7)+IF(X$8="x",Toimenpiteet!$E$29,0)+IF(X$9="x",Toimenpiteet!$E$60,0)+IF(X$10="x",Toimenpiteet!$E$88,0))/(1+$C$13)^EW$61</f>
        <v>270.70407351653802</v>
      </c>
      <c r="EX143" s="29">
        <f ca="1">IF(Y$11="x",Toimenpiteet!$E$115,BX143*(CX143/1000)+(Satokasvi!$E$28-Satokasvi!$E$7)+IF(Y$8="x",Toimenpiteet!$E$29,0)+IF(Y$9="x",Toimenpiteet!$E$60,0)+IF(Y$10="x",Toimenpiteet!$E$88,0))/(1+$C$13)^EX$61</f>
        <v>138.54886960136699</v>
      </c>
      <c r="EY143" s="29">
        <f ca="1">IF(Z$11="x",Toimenpiteet!$E$115,BY143*(CY143/1000)+(Satokasvi!$E$28-Satokasvi!$E$7)+IF(Z$8="x",Toimenpiteet!$E$29,0)+IF(Z$9="x",Toimenpiteet!$E$60,0)+IF(Z$10="x",Toimenpiteet!$E$88,0))/(1+$C$13)^EY$61</f>
        <v>140.3355991478289</v>
      </c>
      <c r="EZ143" s="29">
        <f ca="1">IF(AA$11="x",Toimenpiteet!$E$115,BZ143*(CZ143/1000)+(Satokasvi!$E$28-Satokasvi!$E$7)+IF(AA$8="x",Toimenpiteet!$E$29,0)+IF(AA$9="x",Toimenpiteet!$E$60,0)+IF(AA$10="x",Toimenpiteet!$E$88,0))/(1+$C$13)^EZ$61</f>
        <v>121.67186996913699</v>
      </c>
      <c r="FA143" s="29"/>
      <c r="FB143" s="29">
        <f t="shared" ca="1" si="117"/>
        <v>271.48889973780268</v>
      </c>
      <c r="FC143" s="29">
        <f t="shared" ca="1" si="118"/>
        <v>710.09990333855558</v>
      </c>
      <c r="FD143" s="29">
        <f t="shared" ca="1" si="119"/>
        <v>1122.7851490223497</v>
      </c>
      <c r="FE143" s="29">
        <f t="shared" ca="1" si="120"/>
        <v>1420.1687447503027</v>
      </c>
      <c r="FF143" s="29">
        <f t="shared" ca="1" si="121"/>
        <v>1723.7737444790928</v>
      </c>
      <c r="FG143" s="29">
        <f t="shared" ca="1" si="122"/>
        <v>1862.1919399890519</v>
      </c>
      <c r="FH143" s="29">
        <f t="shared" ca="1" si="123"/>
        <v>2083.5954652124915</v>
      </c>
      <c r="FI143" s="29">
        <f t="shared" ca="1" si="124"/>
        <v>2393.7244713611653</v>
      </c>
      <c r="FJ143" s="29">
        <f t="shared" ca="1" si="125"/>
        <v>2534.1636166484068</v>
      </c>
      <c r="FK143" s="29">
        <f t="shared" ca="1" si="126"/>
        <v>2823.4422090411404</v>
      </c>
      <c r="FL143" s="29">
        <f t="shared" ca="1" si="127"/>
        <v>2875.1476751649943</v>
      </c>
      <c r="FM143" s="29">
        <f t="shared" ca="1" si="128"/>
        <v>3004.9177444939774</v>
      </c>
      <c r="FN143" s="29">
        <f t="shared" ca="1" si="129"/>
        <v>3101.0967296410072</v>
      </c>
      <c r="FO143" s="29">
        <f t="shared" ca="1" si="130"/>
        <v>2862.4332017404859</v>
      </c>
      <c r="FP143" s="29">
        <f t="shared" ca="1" si="131"/>
        <v>2997.826389264294</v>
      </c>
      <c r="FQ143" s="29">
        <f t="shared" ca="1" si="132"/>
        <v>3360.5727150526982</v>
      </c>
      <c r="FR143" s="29">
        <f t="shared" ca="1" si="133"/>
        <v>3621.17830050368</v>
      </c>
      <c r="FS143" s="29">
        <f t="shared" ca="1" si="134"/>
        <v>3935.7674276186658</v>
      </c>
      <c r="FT143" s="29">
        <f t="shared" ca="1" si="135"/>
        <v>3953.7348149552308</v>
      </c>
      <c r="FU143" s="29">
        <f t="shared" ca="1" si="136"/>
        <v>3903.994633499763</v>
      </c>
      <c r="FV143" s="29">
        <f t="shared" ca="1" si="137"/>
        <v>3896.1315657982504</v>
      </c>
      <c r="FW143" s="29">
        <f t="shared" ca="1" si="138"/>
        <v>4230.5992458562869</v>
      </c>
      <c r="FX143" s="29">
        <f t="shared" ca="1" si="139"/>
        <v>4388.5637166598744</v>
      </c>
      <c r="FY143" s="29">
        <f t="shared" ca="1" si="140"/>
        <v>4549.7401274543054</v>
      </c>
      <c r="FZ143" s="29">
        <f t="shared" ca="1" si="141"/>
        <v>4686.6618481422975</v>
      </c>
      <c r="GA143" s="29"/>
      <c r="GB143" s="29">
        <f t="shared" ca="1" si="142"/>
        <v>229.69413710861488</v>
      </c>
      <c r="GC143" s="29">
        <f t="shared" ca="1" si="143"/>
        <v>583.52717302974418</v>
      </c>
      <c r="GD143" s="29">
        <f t="shared" ca="1" si="93"/>
        <v>921.1983227913837</v>
      </c>
      <c r="GE143" s="29">
        <f t="shared" ca="1" si="94"/>
        <v>1176.2253157774846</v>
      </c>
      <c r="GF143" s="29">
        <f t="shared" ca="1" si="95"/>
        <v>1437.9398194846594</v>
      </c>
      <c r="GG143" s="29">
        <f t="shared" ca="1" si="96"/>
        <v>1575.524066457594</v>
      </c>
      <c r="GH143" s="29">
        <f t="shared" ca="1" si="97"/>
        <v>1773.9460197443082</v>
      </c>
      <c r="GI143" s="29">
        <f t="shared" ca="1" si="98"/>
        <v>2037.5124524954326</v>
      </c>
      <c r="GJ143" s="29">
        <f t="shared" ca="1" si="99"/>
        <v>2173.6806136306045</v>
      </c>
      <c r="GK143" s="29">
        <f t="shared" ca="1" si="100"/>
        <v>2419.8460789992614</v>
      </c>
      <c r="GL143" s="29">
        <f t="shared" ca="1" si="101"/>
        <v>2488.0809324689244</v>
      </c>
      <c r="GM143" s="29">
        <f t="shared" ca="1" si="102"/>
        <v>2613.6243649427529</v>
      </c>
      <c r="GN143" s="29">
        <f t="shared" ca="1" si="103"/>
        <v>2713.2957571110869</v>
      </c>
      <c r="GO143" s="29">
        <f t="shared" ca="1" si="104"/>
        <v>2562.6270091650235</v>
      </c>
      <c r="GP143" s="29">
        <f t="shared" ca="1" si="105"/>
        <v>2689.9135785712656</v>
      </c>
      <c r="GQ143" s="29">
        <f t="shared" ca="1" si="106"/>
        <v>2985.8550202220858</v>
      </c>
      <c r="GR143" s="29">
        <f t="shared" ca="1" si="107"/>
        <v>3204.9348847072461</v>
      </c>
      <c r="GS143" s="29">
        <f t="shared" ca="1" si="108"/>
        <v>3463.5187237936138</v>
      </c>
      <c r="GT143" s="29">
        <f t="shared" ca="1" si="109"/>
        <v>3500.3565854584535</v>
      </c>
      <c r="GU143" s="29">
        <f t="shared" ca="1" si="110"/>
        <v>3486.0557989578692</v>
      </c>
      <c r="GV143" s="29">
        <f t="shared" ca="1" si="111"/>
        <v>3502.2987619941105</v>
      </c>
      <c r="GW143" s="29">
        <f t="shared" ca="1" si="112"/>
        <v>3773.0028355106483</v>
      </c>
      <c r="GX143" s="29">
        <f t="shared" ca="1" si="113"/>
        <v>3911.5517051120155</v>
      </c>
      <c r="GY143" s="29">
        <f t="shared" ca="1" si="114"/>
        <v>4051.8873042598443</v>
      </c>
      <c r="GZ143" s="29">
        <f t="shared" ca="1" si="115"/>
        <v>4173.5591742289816</v>
      </c>
      <c r="HA143" s="29"/>
      <c r="HB143" s="29">
        <f t="shared" ca="1" si="145"/>
        <v>2823.4422090411404</v>
      </c>
      <c r="HC143" s="29">
        <f t="shared" ca="1" si="144"/>
        <v>2419.8460789992614</v>
      </c>
      <c r="HD143" s="5"/>
      <c r="HE143" s="29">
        <f t="shared" si="147"/>
        <v>0.16666666666666663</v>
      </c>
      <c r="HF143" s="29">
        <f>$HF$70</f>
        <v>-3.3333333333333326E-2</v>
      </c>
      <c r="HG143" s="14">
        <f>IF(C$11="x",0,Satokasvi!$H$6*(1+$HE143)*(1+_xlfn.XLOOKUP($HF143,$HF$67:$HF$76,HG$67:HG$76)))</f>
        <v>4069.7222222222222</v>
      </c>
      <c r="HH143" s="27">
        <f>IF(D$11="x",0,Satokasvi!$H$6*(1+$HE143)*(1+_xlfn.XLOOKUP($HF143,$HF$67:$HF$76,HH$67:HH$76)))</f>
        <v>4056.1111111111109</v>
      </c>
      <c r="HI143" s="27">
        <f>IF(E$11="x",0,Satokasvi!$H$6*(1+$HE143)*(1+_xlfn.XLOOKUP($HF143,$HF$67:$HF$76,HI$67:HI$76)))</f>
        <v>4042.4999999999995</v>
      </c>
      <c r="HJ143" s="27">
        <f>IF(F$11="x",0,Satokasvi!$H$6*(1+$HE143)*(1+_xlfn.XLOOKUP($HF143,$HF$67:$HF$76,HJ$67:HJ$76)))</f>
        <v>4028.8888888888887</v>
      </c>
      <c r="HK143" s="27">
        <f>IF(G$11="x",0,Satokasvi!$H$6*(1+$HE143)*(1+_xlfn.XLOOKUP($HF143,$HF$67:$HF$76,HK$67:HK$76)))</f>
        <v>4015.2777777777778</v>
      </c>
      <c r="HL143" s="27">
        <f>IF(H$11="x",0,Satokasvi!$H$6*(1+$HE143)*(1+_xlfn.XLOOKUP($HF143,$HF$67:$HF$76,HL$67:HL$76)))</f>
        <v>4001.6666666666665</v>
      </c>
      <c r="HM143" s="27">
        <f>IF(I$11="x",0,Satokasvi!$H$6*(1+$HE143)*(1+_xlfn.XLOOKUP($HF143,$HF$67:$HF$76,HM$67:HM$76)))</f>
        <v>3988.0555555555552</v>
      </c>
      <c r="HN143" s="27">
        <f>IF(J$11="x",0,Satokasvi!$H$6*(1+$HE143)*(1+_xlfn.XLOOKUP($HF143,$HF$67:$HF$76,HN$67:HN$76)))</f>
        <v>3974.4444444444443</v>
      </c>
      <c r="HO143" s="27">
        <f>IF(K$11="x",0,Satokasvi!$H$6*(1+$HE143)*(1+_xlfn.XLOOKUP($HF143,$HF$67:$HF$76,HO$67:HO$76)))</f>
        <v>3960.833333333333</v>
      </c>
      <c r="HP143" s="27">
        <f>IF(L$11="x",0,Satokasvi!$H$6*(1+$HE143)*(1+_xlfn.XLOOKUP($HF143,$HF$67:$HF$76,HP$67:HP$76)))</f>
        <v>3947.2222222222222</v>
      </c>
      <c r="HQ143" s="27">
        <f>IF(M$11="x",0,Satokasvi!$H$6*(1+$HE143)*(1+_xlfn.XLOOKUP($HF143,$HF$67:$HF$76,HQ$67:HQ$76)))</f>
        <v>3947.2222222222222</v>
      </c>
      <c r="HR143" s="27">
        <f>IF(N$11="x",0,Satokasvi!$H$6*(1+$HE143)*(1+_xlfn.XLOOKUP($HF143,$HF$67:$HF$76,HR$67:HR$76)))</f>
        <v>3947.2222222222222</v>
      </c>
      <c r="HS143" s="27">
        <f>IF(O$11="x",0,Satokasvi!$H$6*(1+$HE143)*(1+_xlfn.XLOOKUP($HF143,$HF$67:$HF$76,HS$67:HS$76)))</f>
        <v>3947.2222222222222</v>
      </c>
      <c r="HT143" s="27">
        <f>IF(P$11="x",0,Satokasvi!$H$6*(1+$HE143)*(1+_xlfn.XLOOKUP($HF143,$HF$67:$HF$76,HT$67:HT$76)))</f>
        <v>3947.2222222222222</v>
      </c>
      <c r="HU143" s="27">
        <f>IF(Q$11="x",0,Satokasvi!$H$6*(1+$HE143)*(1+_xlfn.XLOOKUP($HF143,$HF$67:$HF$76,HU$67:HU$76)))</f>
        <v>3947.2222222222222</v>
      </c>
      <c r="HV143" s="27">
        <f>IF(R$11="x",0,Satokasvi!$H$6*(1+$HE143)*(1+_xlfn.XLOOKUP($HF143,$HF$67:$HF$76,HV$67:HV$76)))</f>
        <v>3947.2222222222222</v>
      </c>
      <c r="HW143" s="27">
        <f>IF(S$11="x",0,Satokasvi!$H$6*(1+$HE143)*(1+_xlfn.XLOOKUP($HF143,$HF$67:$HF$76,HW$67:HW$76)))</f>
        <v>3947.2222222222222</v>
      </c>
      <c r="HX143" s="27">
        <f>IF(T$11="x",0,Satokasvi!$H$6*(1+$HE143)*(1+_xlfn.XLOOKUP($HF143,$HF$67:$HF$76,HX$67:HX$76)))</f>
        <v>3947.2222222222222</v>
      </c>
      <c r="HY143" s="27">
        <f>IF(U$11="x",0,Satokasvi!$H$6*(1+$HE143)*(1+_xlfn.XLOOKUP($HF143,$HF$67:$HF$76,HY$67:HY$76)))</f>
        <v>3947.2222222222222</v>
      </c>
      <c r="HZ143" s="27">
        <f>IF(V$11="x",0,Satokasvi!$H$6*(1+$HE143)*(1+_xlfn.XLOOKUP($HF143,$HF$67:$HF$76,HZ$67:HZ$76)))</f>
        <v>3947.2222222222222</v>
      </c>
      <c r="IA143" s="27">
        <f>IF(W$11="x",0,Satokasvi!$H$6*(1+$HE143)*(1+_xlfn.XLOOKUP($HF143,$HF$67:$HF$76,IA$67:IA$76)))</f>
        <v>3947.2222222222222</v>
      </c>
      <c r="IB143" s="27">
        <f>IF(X$11="x",0,Satokasvi!$H$6*(1+$HE143)*(1+_xlfn.XLOOKUP($HF143,$HF$67:$HF$76,IB$67:IB$76)))</f>
        <v>3947.2222222222222</v>
      </c>
      <c r="IC143" s="27">
        <f>IF(Y$11="x",0,Satokasvi!$H$6*(1+$HE143)*(1+_xlfn.XLOOKUP($HF143,$HF$67:$HF$76,IC$67:IC$76)))</f>
        <v>3947.2222222222222</v>
      </c>
      <c r="ID143" s="27">
        <f>IF(Z$11="x",0,Satokasvi!$H$6*(1+$HE143)*(1+_xlfn.XLOOKUP($HF143,$HF$67:$HF$76,ID$67:ID$76)))</f>
        <v>3947.2222222222222</v>
      </c>
      <c r="IE143" s="27">
        <f>IF(AA$11="x",0,Satokasvi!$H$6*(1+$HE143)*(1+_xlfn.XLOOKUP($HF143,$HF$67:$HF$76,IE$67:IE$76)))</f>
        <v>3947.2222222222222</v>
      </c>
    </row>
    <row r="144" spans="2:239">
      <c r="B144" s="11">
        <f t="shared" ca="1" si="149"/>
        <v>0.11469308080808338</v>
      </c>
      <c r="C144" s="11">
        <f t="shared" ca="1" si="149"/>
        <v>0.18880965035088093</v>
      </c>
      <c r="D144" s="11">
        <f t="shared" ca="1" si="149"/>
        <v>0.42003255284113117</v>
      </c>
      <c r="E144" s="11">
        <f t="shared" ca="1" si="149"/>
        <v>0.80932823551681332</v>
      </c>
      <c r="F144" s="11">
        <f t="shared" ca="1" si="149"/>
        <v>0.92467316603453054</v>
      </c>
      <c r="G144" s="11">
        <f t="shared" ca="1" si="149"/>
        <v>0.89864524604280105</v>
      </c>
      <c r="H144" s="11">
        <f t="shared" ca="1" si="149"/>
        <v>0.95270571711365881</v>
      </c>
      <c r="I144" s="11">
        <f t="shared" ca="1" si="149"/>
        <v>0.88328515807410157</v>
      </c>
      <c r="J144" s="11">
        <f t="shared" ca="1" si="149"/>
        <v>0.98886309112372472</v>
      </c>
      <c r="K144" s="11">
        <f t="shared" ca="1" si="149"/>
        <v>0.37054649896538638</v>
      </c>
      <c r="L144" s="11">
        <f t="shared" ca="1" si="149"/>
        <v>9.8336112399040498E-2</v>
      </c>
      <c r="M144" s="11">
        <f t="shared" ca="1" si="149"/>
        <v>8.4901982526174424E-2</v>
      </c>
      <c r="N144" s="11">
        <f t="shared" ca="1" si="149"/>
        <v>0.140172905043354</v>
      </c>
      <c r="O144" s="11">
        <f t="shared" ca="1" si="149"/>
        <v>0.24326981190015395</v>
      </c>
      <c r="P144" s="11">
        <f t="shared" ca="1" si="149"/>
        <v>9.9923681315401969E-2</v>
      </c>
      <c r="Q144" s="11">
        <f t="shared" ca="1" si="149"/>
        <v>0.90688358080144948</v>
      </c>
      <c r="R144" s="11">
        <f t="shared" ca="1" si="148"/>
        <v>0.83815352046174352</v>
      </c>
      <c r="S144" s="11">
        <f t="shared" ca="1" si="148"/>
        <v>0.93627607505312416</v>
      </c>
      <c r="T144" s="11">
        <f t="shared" ca="1" si="87"/>
        <v>0.96288262211081521</v>
      </c>
      <c r="U144" s="11">
        <f t="shared" ca="1" si="87"/>
        <v>0.21412074916468504</v>
      </c>
      <c r="V144" s="11">
        <f t="shared" ca="1" si="87"/>
        <v>0.37383030695225927</v>
      </c>
      <c r="W144" s="11">
        <f t="shared" ca="1" si="87"/>
        <v>0.9032580489418417</v>
      </c>
      <c r="X144" s="11">
        <f t="shared" ca="1" si="87"/>
        <v>0.99536392057872969</v>
      </c>
      <c r="Y144" s="11">
        <f t="shared" ca="1" si="87"/>
        <v>0.61992788062401571</v>
      </c>
      <c r="Z144" s="11">
        <f t="shared" ca="1" si="87"/>
        <v>0.50526267494202415</v>
      </c>
      <c r="AB144" s="5">
        <f ca="1">_xlfn.NORM.INV(B144,Satokasvi!$H$8,Satokasvi!$I$8)*_xlfn.BINOM.INV(1,(1-Satokasvi!$H$15),B144)</f>
        <v>3199.5146040111649</v>
      </c>
      <c r="AC144" s="5">
        <f ca="1">_xlfn.NORM.INV(C144,Satokasvi!$H$8,Satokasvi!$I$8)*_xlfn.BINOM.INV(1,(1-Satokasvi!$H$15),C144)</f>
        <v>3279.4271753407415</v>
      </c>
      <c r="AD144" s="5">
        <f ca="1">_xlfn.NORM.INV(D144,Satokasvi!$H$8,Satokasvi!$I$8)*_xlfn.BINOM.INV(1,(1-Satokasvi!$H$15),D144)</f>
        <v>3449.5474495241974</v>
      </c>
      <c r="AE144" s="5">
        <f ca="1">_xlfn.NORM.INV(E144,Satokasvi!$H$8,Satokasvi!$I$8)*_xlfn.BINOM.INV(1,(1-Satokasvi!$H$15),E144)</f>
        <v>3718.8558698755614</v>
      </c>
      <c r="AF144" s="5">
        <f ca="1">_xlfn.NORM.INV(F144,Satokasvi!$H$8,Satokasvi!$I$8)*_xlfn.BINOM.INV(1,(1-Satokasvi!$H$15),F144)</f>
        <v>3859.3066052711242</v>
      </c>
      <c r="AG144" s="5">
        <f ca="1">_xlfn.NORM.INV(G144,Satokasvi!$H$8,Satokasvi!$I$8)*_xlfn.BINOM.INV(1,(1-Satokasvi!$H$15),G144)</f>
        <v>3818.4674887568503</v>
      </c>
      <c r="AH144" s="5">
        <f ca="1">_xlfn.NORM.INV(H144,Satokasvi!$H$8,Satokasvi!$I$8)*_xlfn.BINOM.INV(1,(1-Satokasvi!$H$15),H144)</f>
        <v>3917.918573533274</v>
      </c>
      <c r="AI144" s="5">
        <f ca="1">_xlfn.NORM.INV(I144,Satokasvi!$H$8,Satokasvi!$I$8)*_xlfn.BINOM.INV(1,(1-Satokasvi!$H$15),I144)</f>
        <v>3797.8926339273025</v>
      </c>
      <c r="AJ144" s="5">
        <f ca="1">_xlfn.NORM.INV(J144,Satokasvi!$H$8,Satokasvi!$I$8)*_xlfn.BINOM.INV(1,(1-Satokasvi!$H$15),J144)</f>
        <v>4071.416448900497</v>
      </c>
      <c r="AK144" s="5">
        <f ca="1">_xlfn.NORM.INV(K144,Satokasvi!$H$8,Satokasvi!$I$8)*_xlfn.BINOM.INV(1,(1-Satokasvi!$H$15),K144)</f>
        <v>3417.3984303120851</v>
      </c>
      <c r="AL144" s="5">
        <f ca="1">_xlfn.NORM.INV(L144,Satokasvi!$H$8,Satokasvi!$I$8)*_xlfn.BINOM.INV(1,(1-Satokasvi!$H$15),L144)</f>
        <v>3177.227322315498</v>
      </c>
      <c r="AM144" s="5">
        <f ca="1">_xlfn.NORM.INV(M144,Satokasvi!$H$8,Satokasvi!$I$8)*_xlfn.BINOM.INV(1,(1-Satokasvi!$H$15),M144)</f>
        <v>3156.791505452275</v>
      </c>
      <c r="AN144" s="5">
        <f ca="1">_xlfn.NORM.INV(N144,Satokasvi!$H$8,Satokasvi!$I$8)*_xlfn.BINOM.INV(1,(1-Satokasvi!$H$15),N144)</f>
        <v>3230.1142917422089</v>
      </c>
      <c r="AO144" s="5">
        <f ca="1">_xlfn.NORM.INV(O144,Satokasvi!$H$8,Satokasvi!$I$8)*_xlfn.BINOM.INV(1,(1-Satokasvi!$H$15),O144)</f>
        <v>3326.0442261624962</v>
      </c>
      <c r="AP144" s="5">
        <f ca="1">_xlfn.NORM.INV(P144,Satokasvi!$H$8,Satokasvi!$I$8)*_xlfn.BINOM.INV(1,(1-Satokasvi!$H$15),P144)</f>
        <v>3179.5033611965487</v>
      </c>
      <c r="AQ144" s="5">
        <f ca="1">_xlfn.NORM.INV(Q144,Satokasvi!$H$8,Satokasvi!$I$8)*_xlfn.BINOM.INV(1,(1-Satokasvi!$H$15),Q144)</f>
        <v>3830.4514410615584</v>
      </c>
      <c r="AR144" s="5">
        <f ca="1">_xlfn.NORM.INV(R144,Satokasvi!$H$8,Satokasvi!$I$8)*_xlfn.BINOM.INV(1,(1-Satokasvi!$H$15),R144)</f>
        <v>3746.7243397536395</v>
      </c>
      <c r="AS144" s="5">
        <f ca="1">_xlfn.NORM.INV(S144,Satokasvi!$H$8,Satokasvi!$I$8)*_xlfn.BINOM.INV(1,(1-Satokasvi!$H$15),S144)</f>
        <v>3881.0609204035873</v>
      </c>
      <c r="AT144" s="5">
        <f ca="1">_xlfn.NORM.INV(T144,Satokasvi!$H$8,Satokasvi!$I$8)*_xlfn.BINOM.INV(1,(1-Satokasvi!$H$15),T144)</f>
        <v>3946.2909439276459</v>
      </c>
      <c r="AU144" s="5">
        <f ca="1">_xlfn.NORM.INV(U144,Satokasvi!$H$8,Satokasvi!$I$8)*_xlfn.BINOM.INV(1,(1-Satokasvi!$H$15),U144)</f>
        <v>3301.9488978122654</v>
      </c>
      <c r="AV144" s="5">
        <f ca="1">_xlfn.NORM.INV(V144,Satokasvi!$H$8,Satokasvi!$I$8)*_xlfn.BINOM.INV(1,(1-Satokasvi!$H$15),V144)</f>
        <v>3419.5686104787633</v>
      </c>
      <c r="AW144" s="5">
        <f ca="1">_xlfn.NORM.INV(W144,Satokasvi!$H$8,Satokasvi!$I$8)*_xlfn.BINOM.INV(1,(1-Satokasvi!$H$15),W144)</f>
        <v>3825.0854102364901</v>
      </c>
      <c r="AX144" s="5">
        <f ca="1">_xlfn.NORM.INV(X144,Satokasvi!$H$8,Satokasvi!$I$8)*_xlfn.BINOM.INV(1,(1-Satokasvi!$H$15),X144)</f>
        <v>4150.4632482938287</v>
      </c>
      <c r="AY144" s="5">
        <f ca="1">_xlfn.NORM.INV(Y144,Satokasvi!$H$8,Satokasvi!$I$8)*_xlfn.BINOM.INV(1,(1-Satokasvi!$H$15),Y144)</f>
        <v>3576.322845583959</v>
      </c>
      <c r="AZ144" s="5">
        <f ca="1">_xlfn.NORM.INV(Z144,Satokasvi!$H$8,Satokasvi!$I$8)*_xlfn.BINOM.INV(1,(1-Satokasvi!$H$15),Z144)</f>
        <v>3503.2979881068013</v>
      </c>
      <c r="BB144" s="5">
        <f ca="1">IF(C$11="x",0,_xlfn.NORM.INV(B144,Satokasvi!$H$8,Satokasvi!$I$8)*IF(C$8="x",(1+Toimenpiteet!$C$7),1)*IF(C$9="x",(1+Toimenpiteet!$C$34),1)*(1+C$30)*_xlfn.BINOM.INV(1,(1-(Satokasvi!$H$15*(1+C$41))),B144))</f>
        <v>2319.7760684922546</v>
      </c>
      <c r="BC144" s="5">
        <f ca="1">IF(D$11="x",0,_xlfn.NORM.INV(C144,Satokasvi!$H$8,Satokasvi!$I$8)*IF(D$8="x",(1+Toimenpiteet!$C$7),1)*IF(D$9="x",(1+Toimenpiteet!$C$34),1)*(1+D$30)*_xlfn.BINOM.INV(1,(1-(Satokasvi!$H$15*(1+D$41))),C144))</f>
        <v>2394.2441921727686</v>
      </c>
      <c r="BD144" s="5">
        <f ca="1">IF(E$11="x",0,_xlfn.NORM.INV(D144,Satokasvi!$H$8,Satokasvi!$I$8)*IF(E$8="x",(1+Toimenpiteet!$C$7),1)*IF(E$9="x",(1+Toimenpiteet!$C$34),1)*(1+E$30)*_xlfn.BINOM.INV(1,(1-(Satokasvi!$H$15*(1+E$41))),D144))</f>
        <v>2535.8313210942283</v>
      </c>
      <c r="BE144" s="5">
        <f ca="1">IF(F$11="x",0,_xlfn.NORM.INV(E144,Satokasvi!$H$8,Satokasvi!$I$8)*IF(F$8="x",(1+Toimenpiteet!$C$7),1)*IF(F$9="x",(1+Toimenpiteet!$C$34),1)*(1+F$30)*_xlfn.BINOM.INV(1,(1-(Satokasvi!$H$15*(1+F$41))),E144))</f>
        <v>2752.5483606470957</v>
      </c>
      <c r="BF144" s="5">
        <f ca="1">IF(G$11="x",0,_xlfn.NORM.INV(F144,Satokasvi!$H$8,Satokasvi!$I$8)*IF(G$8="x",(1+Toimenpiteet!$C$7),1)*IF(G$9="x",(1+Toimenpiteet!$C$34),1)*(1+G$30)*_xlfn.BINOM.INV(1,(1-(Satokasvi!$H$15*(1+G$41))),F144))</f>
        <v>2875.9552822480418</v>
      </c>
      <c r="BG144" s="5">
        <f ca="1">IF(H$11="x",0,_xlfn.NORM.INV(G144,Satokasvi!$H$8,Satokasvi!$I$8)*IF(H$8="x",(1+Toimenpiteet!$C$7),1)*IF(H$9="x",(1+Toimenpiteet!$C$34),1)*(1+H$30)*_xlfn.BINOM.INV(1,(1-(Satokasvi!$H$15*(1+H$41))),G144))</f>
        <v>2845.5219726216051</v>
      </c>
      <c r="BH144" s="5">
        <f ca="1">IF(I$11="x",0,_xlfn.NORM.INV(H144,Satokasvi!$H$8,Satokasvi!$I$8)*IF(I$8="x",(1+Toimenpiteet!$C$7),1)*IF(I$9="x",(1+Toimenpiteet!$C$34),1)*(1+I$30)*_xlfn.BINOM.INV(1,(1-(Satokasvi!$H$15*(1+I$41))),H144))</f>
        <v>2919.6329209969958</v>
      </c>
      <c r="BI144" s="5">
        <f ca="1">IF(J$11="x",0,_xlfn.NORM.INV(I144,Satokasvi!$H$8,Satokasvi!$I$8)*IF(J$8="x",(1+Toimenpiteet!$C$7),1)*IF(J$9="x",(1+Toimenpiteet!$C$34),1)*(1+J$30)*_xlfn.BINOM.INV(1,(1-(Satokasvi!$H$15*(1+J$41))),I144))</f>
        <v>2830.1895908026258</v>
      </c>
      <c r="BJ144" s="5">
        <f ca="1">IF(K$11="x",0,_xlfn.NORM.INV(J144,Satokasvi!$H$8,Satokasvi!$I$8)*IF(K$8="x",(1+Toimenpiteet!$C$7),1)*IF(K$9="x",(1+Toimenpiteet!$C$34),1)*(1+K$30)*_xlfn.BINOM.INV(1,(1-(Satokasvi!$H$15*(1+K$41))),J144))</f>
        <v>3034.0195377206505</v>
      </c>
      <c r="BK144" s="5">
        <f ca="1">IF(L$11="x",0,_xlfn.NORM.INV(K144,Satokasvi!$H$8,Satokasvi!$I$8)*IF(L$8="x",(1+Toimenpiteet!$C$7),1)*IF(L$9="x",(1+Toimenpiteet!$C$34),1)*(1+L$30)*_xlfn.BINOM.INV(1,(1-(Satokasvi!$H$15*(1+L$41))),K144))</f>
        <v>2546.6453102685659</v>
      </c>
      <c r="BL144" s="5">
        <f ca="1">IF(M$11="x",0,_xlfn.NORM.INV(L144,Satokasvi!$H$8,Satokasvi!$I$8)*IF(M$8="x",(1+Toimenpiteet!$C$7),1)*IF(M$9="x",(1+Toimenpiteet!$C$34),1)*(1+M$30)*_xlfn.BINOM.INV(1,(1-(Satokasvi!$H$15*(1+M$41))),L144))</f>
        <v>2367.6698005895091</v>
      </c>
      <c r="BM144" s="5">
        <f ca="1">IF(N$11="x",0,_xlfn.NORM.INV(M144,Satokasvi!$H$8,Satokasvi!$I$8)*IF(N$8="x",(1+Toimenpiteet!$C$7),1)*IF(N$9="x",(1+Toimenpiteet!$C$34),1)*(1+N$30)*_xlfn.BINOM.INV(1,(1-(Satokasvi!$H$15*(1+N$41))),M144))</f>
        <v>2352.4410298630351</v>
      </c>
      <c r="BN144" s="5">
        <f ca="1">IF(O$11="x",0,_xlfn.NORM.INV(N144,Satokasvi!$H$8,Satokasvi!$I$8)*IF(O$8="x",(1+Toimenpiteet!$C$7),1)*IF(O$9="x",(1+Toimenpiteet!$C$34),1)*(1+O$30)*_xlfn.BINOM.INV(1,(1-(Satokasvi!$H$15*(1+O$41))),N144))</f>
        <v>2407.0811702062942</v>
      </c>
      <c r="BO144" s="5">
        <f ca="1">IF(P$11="x",0,_xlfn.NORM.INV(O144,Satokasvi!$H$8,Satokasvi!$I$8)*IF(P$8="x",(1+Toimenpiteet!$C$7),1)*IF(P$9="x",(1+Toimenpiteet!$C$34),1)*(1+P$30)*_xlfn.BINOM.INV(1,(1-(Satokasvi!$H$15*(1+P$41))),O144))</f>
        <v>2478.5681573362917</v>
      </c>
      <c r="BP144" s="5">
        <f ca="1">IF(Q$11="x",0,_xlfn.NORM.INV(P144,Satokasvi!$H$8,Satokasvi!$I$8)*IF(Q$8="x",(1+Toimenpiteet!$C$7),1)*IF(Q$9="x",(1+Toimenpiteet!$C$34),1)*(1+Q$30)*_xlfn.BINOM.INV(1,(1-(Satokasvi!$H$15*(1+Q$41))),P144))</f>
        <v>2369.3659047636679</v>
      </c>
      <c r="BQ144" s="5">
        <f ca="1">IF(R$11="x",0,_xlfn.NORM.INV(Q144,Satokasvi!$H$8,Satokasvi!$I$8)*IF(R$8="x",(1+Toimenpiteet!$C$7),1)*IF(R$9="x",(1+Toimenpiteet!$C$34),1)*(1+R$30)*_xlfn.BINOM.INV(1,(1-(Satokasvi!$H$15*(1+R$41))),Q144))</f>
        <v>2854.4524138790734</v>
      </c>
      <c r="BR144" s="5">
        <f ca="1">IF(S$11="x",0,_xlfn.NORM.INV(R144,Satokasvi!$H$8,Satokasvi!$I$8)*IF(S$8="x",(1+Toimenpiteet!$C$7),1)*IF(S$9="x",(1+Toimenpiteet!$C$34),1)*(1+S$30)*_xlfn.BINOM.INV(1,(1-(Satokasvi!$H$15*(1+S$41))),R144))</f>
        <v>2792.0589779844122</v>
      </c>
      <c r="BS144" s="5">
        <f ca="1">IF(T$11="x",0,_xlfn.NORM.INV(S144,Satokasvi!$H$8,Satokasvi!$I$8)*IF(T$8="x",(1+Toimenpiteet!$C$7),1)*IF(T$9="x",(1+Toimenpiteet!$C$34),1)*(1+T$30)*_xlfn.BINOM.INV(1,(1-(Satokasvi!$H$15*(1+T$41))),S144))</f>
        <v>2892.1665978847532</v>
      </c>
      <c r="BT144" s="5">
        <f ca="1">IF(U$11="x",0,_xlfn.NORM.INV(T144,Satokasvi!$H$8,Satokasvi!$I$8)*IF(U$8="x",(1+Toimenpiteet!$C$7),1)*IF(U$9="x",(1+Toimenpiteet!$C$34),1)*(1+U$30)*_xlfn.BINOM.INV(1,(1-(Satokasvi!$H$15*(1+U$41))),T144))</f>
        <v>2940.7760114148814</v>
      </c>
      <c r="BU144" s="5">
        <f ca="1">IF(V$11="x",0,_xlfn.NORM.INV(U144,Satokasvi!$H$8,Satokasvi!$I$8)*IF(V$8="x",(1+Toimenpiteet!$C$7),1)*IF(V$9="x",(1+Toimenpiteet!$C$34),1)*(1+V$30)*_xlfn.BINOM.INV(1,(1-(Satokasvi!$H$15*(1+V$41))),U144))</f>
        <v>2460.6123186497002</v>
      </c>
      <c r="BV144" s="5">
        <f ca="1">IF(W$11="x",0,_xlfn.NORM.INV(V144,Satokasvi!$H$8,Satokasvi!$I$8)*IF(W$8="x",(1+Toimenpiteet!$C$7),1)*IF(W$9="x",(1+Toimenpiteet!$C$34),1)*(1+W$30)*_xlfn.BINOM.INV(1,(1-(Satokasvi!$H$15*(1+W$41))),V144))</f>
        <v>2548.2625285287745</v>
      </c>
      <c r="BW144" s="5">
        <f ca="1">IF(X$11="x",0,_xlfn.NORM.INV(W144,Satokasvi!$H$8,Satokasvi!$I$8)*IF(X$8="x",(1+Toimenpiteet!$C$7),1)*IF(X$9="x",(1+Toimenpiteet!$C$34),1)*(1+X$30)*_xlfn.BINOM.INV(1,(1-(Satokasvi!$H$15*(1+X$41))),W144))</f>
        <v>2850.4536477082329</v>
      </c>
      <c r="BX144" s="5">
        <f ca="1">IF(Y$11="x",0,_xlfn.NORM.INV(X144,Satokasvi!$H$8,Satokasvi!$I$8)*IF(Y$8="x",(1+Toimenpiteet!$C$7),1)*IF(Y$9="x",(1+Toimenpiteet!$C$34),1)*(1+Y$30)*_xlfn.BINOM.INV(1,(1-(Satokasvi!$H$15*(1+Y$41))),X144))</f>
        <v>3092.9252126285614</v>
      </c>
      <c r="BY144" s="5">
        <f ca="1">IF(Z$11="x",0,_xlfn.NORM.INV(Y144,Satokasvi!$H$8,Satokasvi!$I$8)*IF(Z$8="x",(1+Toimenpiteet!$C$7),1)*IF(Z$9="x",(1+Toimenpiteet!$C$34),1)*(1+Z$30)*_xlfn.BINOM.INV(1,(1-(Satokasvi!$H$15*(1+Z$41))),Y144))</f>
        <v>2665.0757845291664</v>
      </c>
      <c r="BZ144" s="5">
        <f ca="1">IF(AA$11="x",0,_xlfn.NORM.INV(Z144,Satokasvi!$H$8,Satokasvi!$I$8)*IF(AA$8="x",(1+Toimenpiteet!$C$7),1)*IF(AA$9="x",(1+Toimenpiteet!$C$34),1)*(1+AA$30)*_xlfn.BINOM.INV(1,(1-(Satokasvi!$H$15*(1+AA$41))),Z144))</f>
        <v>2610.6576607371881</v>
      </c>
      <c r="CB144" s="27">
        <f ca="1">_xlfn.NORM.INV(RAND(),Satokasvi!$H$13,Satokasvi!$I$13)</f>
        <v>196.84628847635702</v>
      </c>
      <c r="CC144" s="27">
        <f ca="1">_xlfn.NORM.INV(RAND(),Satokasvi!$H$13,Satokasvi!$I$13)</f>
        <v>195.63105539433695</v>
      </c>
      <c r="CD144" s="27">
        <f ca="1">_xlfn.NORM.INV(RAND(),Satokasvi!$H$13,Satokasvi!$I$13)</f>
        <v>265.72390952135891</v>
      </c>
      <c r="CE144" s="27">
        <f ca="1">_xlfn.NORM.INV(RAND(),Satokasvi!$H$13,Satokasvi!$I$13)</f>
        <v>196.6047683179662</v>
      </c>
      <c r="CF144" s="27">
        <f ca="1">_xlfn.NORM.INV(RAND(),Satokasvi!$H$13,Satokasvi!$I$13)</f>
        <v>155.56319524319281</v>
      </c>
      <c r="CG144" s="27">
        <f ca="1">_xlfn.NORM.INV(RAND(),Satokasvi!$H$13,Satokasvi!$I$13)</f>
        <v>203.08455024224023</v>
      </c>
      <c r="CH144" s="27">
        <f ca="1">_xlfn.NORM.INV(RAND(),Satokasvi!$H$13,Satokasvi!$I$13)</f>
        <v>171.22798896156121</v>
      </c>
      <c r="CI144" s="27">
        <f ca="1">_xlfn.NORM.INV(RAND(),Satokasvi!$H$13,Satokasvi!$I$13)</f>
        <v>126.22912651445247</v>
      </c>
      <c r="CJ144" s="27">
        <f ca="1">_xlfn.NORM.INV(RAND(),Satokasvi!$H$13,Satokasvi!$I$13)</f>
        <v>285.1488410466639</v>
      </c>
      <c r="CK144" s="27">
        <f ca="1">_xlfn.NORM.INV(RAND(),Satokasvi!$H$13,Satokasvi!$I$13)</f>
        <v>170.85795431240876</v>
      </c>
      <c r="CL144" s="27">
        <f ca="1">_xlfn.NORM.INV(RAND(),Satokasvi!$H$13,Satokasvi!$I$13)</f>
        <v>210.88294287731173</v>
      </c>
      <c r="CM144" s="27">
        <f ca="1">_xlfn.NORM.INV(RAND(),Satokasvi!$H$13,Satokasvi!$I$13)</f>
        <v>170.46819480627511</v>
      </c>
      <c r="CN144" s="27">
        <f ca="1">_xlfn.NORM.INV(RAND(),Satokasvi!$H$13,Satokasvi!$I$13)</f>
        <v>141.47434446775901</v>
      </c>
      <c r="CO144" s="27">
        <f ca="1">_xlfn.NORM.INV(RAND(),Satokasvi!$H$13,Satokasvi!$I$13)</f>
        <v>167.89918596358444</v>
      </c>
      <c r="CP144" s="27">
        <f ca="1">_xlfn.NORM.INV(RAND(),Satokasvi!$H$13,Satokasvi!$I$13)</f>
        <v>192.18278315649036</v>
      </c>
      <c r="CQ144" s="27">
        <f ca="1">_xlfn.NORM.INV(RAND(),Satokasvi!$H$13,Satokasvi!$I$13)</f>
        <v>304.89789217693118</v>
      </c>
      <c r="CR144" s="27">
        <f ca="1">_xlfn.NORM.INV(RAND(),Satokasvi!$H$13,Satokasvi!$I$13)</f>
        <v>219.35119992574926</v>
      </c>
      <c r="CS144" s="27">
        <f ca="1">_xlfn.NORM.INV(RAND(),Satokasvi!$H$13,Satokasvi!$I$13)</f>
        <v>229.08513155224045</v>
      </c>
      <c r="CT144" s="27">
        <f ca="1">_xlfn.NORM.INV(RAND(),Satokasvi!$H$13,Satokasvi!$I$13)</f>
        <v>167.10336933841103</v>
      </c>
      <c r="CU144" s="27">
        <f ca="1">_xlfn.NORM.INV(RAND(),Satokasvi!$H$13,Satokasvi!$I$13)</f>
        <v>228.29494926796292</v>
      </c>
      <c r="CV144" s="27">
        <f ca="1">_xlfn.NORM.INV(RAND(),Satokasvi!$H$13,Satokasvi!$I$13)</f>
        <v>185.62128025968644</v>
      </c>
      <c r="CW144" s="27">
        <f ca="1">_xlfn.NORM.INV(RAND(),Satokasvi!$H$13,Satokasvi!$I$13)</f>
        <v>126.26805665833319</v>
      </c>
      <c r="CX144" s="27">
        <f ca="1">_xlfn.NORM.INV(RAND(),Satokasvi!$H$13,Satokasvi!$I$13)</f>
        <v>243.19054024278981</v>
      </c>
      <c r="CY144" s="27">
        <f ca="1">_xlfn.NORM.INV(RAND(),Satokasvi!$H$13,Satokasvi!$I$13)</f>
        <v>222.36807731358829</v>
      </c>
      <c r="CZ144" s="27">
        <f ca="1">_xlfn.NORM.INV(RAND(),Satokasvi!$H$13,Satokasvi!$I$13)</f>
        <v>245.0206026199304</v>
      </c>
      <c r="DB144" s="29">
        <f ca="1">(AB144*(CB144/1000)+(Satokasvi!$E$28-Satokasvi!$E$7))/(1+$C$13)^DB$61</f>
        <v>260.983082257766</v>
      </c>
      <c r="DC144" s="29">
        <f ca="1">(AC144*(CC144/1000)+(Satokasvi!$E$28-Satokasvi!$E$7))/(1+$C$13)^DC$61</f>
        <v>264.45263399074236</v>
      </c>
      <c r="DD144" s="29">
        <f ca="1">(AD144*(CD144/1000)+(Satokasvi!$E$28-Satokasvi!$E$7))/(1+$C$13)^DD$61</f>
        <v>508.47762924042519</v>
      </c>
      <c r="DE144" s="29">
        <f ca="1">(AE144*(CE144/1000)+(Satokasvi!$E$28-Satokasvi!$E$7))/(1+$C$13)^DE$61</f>
        <v>328.86885772559475</v>
      </c>
      <c r="DF144" s="29">
        <f ca="1">(AF144*(CF144/1000)+(Satokasvi!$E$28-Satokasvi!$E$7))/(1+$C$13)^DF$61</f>
        <v>206.47927202518613</v>
      </c>
      <c r="DG144" s="29">
        <f ca="1">(AG144*(CG144/1000)+(Satokasvi!$E$28-Satokasvi!$E$7))/(1+$C$13)^DG$61</f>
        <v>347.11356761645419</v>
      </c>
      <c r="DH144" s="29">
        <f ca="1">(AH144*(CH144/1000)+(Satokasvi!$E$28-Satokasvi!$E$7))/(1+$C$13)^DH$61</f>
        <v>251.94235520583919</v>
      </c>
      <c r="DI144" s="29">
        <f ca="1">(AI144*(CI144/1000)+(Satokasvi!$E$28-Satokasvi!$E$7))/(1+$C$13)^DI$61</f>
        <v>93.469739707316506</v>
      </c>
      <c r="DJ144" s="29">
        <f ca="1">(AJ144*(CJ144/1000)+(Satokasvi!$E$28-Satokasvi!$E$7))/(1+$C$13)^DJ$61</f>
        <v>613.10248534889513</v>
      </c>
      <c r="DK144" s="29">
        <f ca="1">(AK144*(CK144/1000)+(Satokasvi!$E$28-Satokasvi!$E$7))/(1+$C$13)^DK$61</f>
        <v>165.85087308954274</v>
      </c>
      <c r="DL144" s="29">
        <f ca="1">(AL144*(CL144/1000)+(Satokasvi!$E$28-Satokasvi!$E$7))/(1+$C$13)^DL$61</f>
        <v>223.24482477687428</v>
      </c>
      <c r="DM144" s="29">
        <f ca="1">(AM144*(CM144/1000)+(Satokasvi!$E$28-Satokasvi!$E$7))/(1+$C$13)^DM$61</f>
        <v>124.23720621629263</v>
      </c>
      <c r="DN144" s="29">
        <f ca="1">(AN144*(CN144/1000)+(Satokasvi!$E$28-Satokasvi!$E$7))/(1+$C$13)^DN$61</f>
        <v>65.356553343665738</v>
      </c>
      <c r="DO144" s="29">
        <f ca="1">(AO144*(CO144/1000)+(Satokasvi!$E$28-Satokasvi!$E$7))/(1+$C$13)^DO$61</f>
        <v>130.53117762681865</v>
      </c>
      <c r="DP144" s="29">
        <f ca="1">(AP144*(CP144/1000)+(Satokasvi!$E$28-Satokasvi!$E$7))/(1+$C$13)^DP$61</f>
        <v>160.49488734220674</v>
      </c>
      <c r="DQ144" s="29">
        <f ca="1">(AQ144*(CQ144/1000)+(Satokasvi!$E$28-Satokasvi!$E$7))/(1+$C$13)^DQ$61</f>
        <v>502.83126608435362</v>
      </c>
      <c r="DR144" s="29">
        <f ca="1">(AR144*(CR144/1000)+(Satokasvi!$E$28-Satokasvi!$E$7))/(1+$C$13)^DR$61</f>
        <v>278.82090927072318</v>
      </c>
      <c r="DS144" s="29">
        <f ca="1">(AS144*(CS144/1000)+(Satokasvi!$E$28-Satokasvi!$E$7))/(1+$C$13)^DS$61</f>
        <v>310.19918699669648</v>
      </c>
      <c r="DT144" s="29">
        <f ca="1">(AT144*(CT144/1000)+(Satokasvi!$E$28-Satokasvi!$E$7))/(1+$C$13)^DT$61</f>
        <v>170.19531389484516</v>
      </c>
      <c r="DU144" s="29">
        <f ca="1">(AU144*(CU144/1000)+(Satokasvi!$E$28-Satokasvi!$E$7))/(1+$C$13)^DU$61</f>
        <v>217.49394421067197</v>
      </c>
      <c r="DV144" s="29">
        <f ca="1">(AV144*(CV144/1000)+(Satokasvi!$E$28-Satokasvi!$E$7))/(1+$C$13)^DV$61</f>
        <v>147.15126710354838</v>
      </c>
      <c r="DW144" s="29">
        <f ca="1">(AW144*(CW144/1000)+(Satokasvi!$E$28-Satokasvi!$E$7))/(1+$C$13)^DW$61</f>
        <v>63.663631481785011</v>
      </c>
      <c r="DX144" s="29">
        <f ca="1">(AX144*(CX144/1000)+(Satokasvi!$E$28-Satokasvi!$E$7))/(1+$C$13)^DX$61</f>
        <v>328.51531764894042</v>
      </c>
      <c r="DY144" s="29">
        <f ca="1">(AY144*(CY144/1000)+(Satokasvi!$E$28-Satokasvi!$E$7))/(1+$C$13)^DY$61</f>
        <v>213.62716157285607</v>
      </c>
      <c r="DZ144" s="29">
        <f ca="1">(AZ144*(CZ144/1000)+(Satokasvi!$E$28-Satokasvi!$E$7))/(1+$C$13)^DZ$61</f>
        <v>237.55154601579943</v>
      </c>
      <c r="EB144" s="29">
        <f ca="1">IF(C$11="x",Toimenpiteet!$E$115,BB144*(CB144/1000)+(Satokasvi!$E$28-Satokasvi!$E$7)+IF(C$8="x",Toimenpiteet!$E$29,0)+IF(C$9="x",Toimenpiteet!$E$60,0)+IF(C$10="x",Toimenpiteet!$E$88,0))/(1+$C$13)^EB$61</f>
        <v>222.076999202889</v>
      </c>
      <c r="EC144" s="29">
        <f ca="1">IF(D$11="x",Toimenpiteet!$E$115,BC144*(CC144/1000)+(Satokasvi!$E$28-Satokasvi!$E$7)+IF(D$8="x",Toimenpiteet!$E$29,0)+IF(D$9="x",Toimenpiteet!$E$60,0)+IF(D$10="x",Toimenpiteet!$E$88,0))/(1+$C$13)^EC$61</f>
        <v>226.68349343625263</v>
      </c>
      <c r="ED144" s="29">
        <f ca="1">IF(E$11="x",Toimenpiteet!$E$115,BD144*(CD144/1000)+(Satokasvi!$E$28-Satokasvi!$E$7)+IF(E$8="x",Toimenpiteet!$E$29,0)+IF(E$9="x",Toimenpiteet!$E$60,0)+IF(E$10="x",Toimenpiteet!$E$88,0))/(1+$C$13)^ED$61</f>
        <v>408.09004676179023</v>
      </c>
      <c r="EE144" s="29">
        <f ca="1">IF(F$11="x",Toimenpiteet!$E$115,BE144*(CE144/1000)+(Satokasvi!$E$28-Satokasvi!$E$7)+IF(F$8="x",Toimenpiteet!$E$29,0)+IF(F$9="x",Toimenpiteet!$E$60,0)+IF(F$10="x",Toimenpiteet!$E$88,0))/(1+$C$13)^EE$61</f>
        <v>278.3311245062755</v>
      </c>
      <c r="EF144" s="29">
        <f ca="1">IF(G$11="x",Toimenpiteet!$E$115,BF144*(CF144/1000)+(Satokasvi!$E$28-Satokasvi!$E$7)+IF(G$8="x",Toimenpiteet!$E$29,0)+IF(G$9="x",Toimenpiteet!$E$60,0)+IF(G$10="x",Toimenpiteet!$E$88,0))/(1+$C$13)^EF$61</f>
        <v>189.33641142244932</v>
      </c>
      <c r="EG144" s="29">
        <f ca="1">IF(H$11="x",Toimenpiteet!$E$115,BG144*(CG144/1000)+(Satokasvi!$E$28-Satokasvi!$E$7)+IF(H$8="x",Toimenpiteet!$E$29,0)+IF(H$9="x",Toimenpiteet!$E$60,0)+IF(H$10="x",Toimenpiteet!$E$88,0))/(1+$C$13)^EG$61</f>
        <v>293.10403826669483</v>
      </c>
      <c r="EH144" s="29">
        <f ca="1">IF(I$11="x",Toimenpiteet!$E$115,BH144*(CH144/1000)+(Satokasvi!$E$28-Satokasvi!$E$7)+IF(I$8="x",Toimenpiteet!$E$29,0)+IF(I$9="x",Toimenpiteet!$E$60,0)+IF(I$10="x",Toimenpiteet!$E$88,0))/(1+$C$13)^EH$61</f>
        <v>221.17948938959836</v>
      </c>
      <c r="EI144" s="29">
        <f ca="1">IF(J$11="x",Toimenpiteet!$E$115,BI144*(CI144/1000)+(Satokasvi!$E$28-Satokasvi!$E$7)+IF(J$8="x",Toimenpiteet!$E$29,0)+IF(J$9="x",Toimenpiteet!$E$60,0)+IF(J$10="x",Toimenpiteet!$E$88,0))/(1+$C$13)^EI$61</f>
        <v>102.11194739902523</v>
      </c>
      <c r="EJ144" s="29">
        <f ca="1">IF(K$11="x",Toimenpiteet!$E$115,BJ144*(CJ144/1000)+(Satokasvi!$E$28-Satokasvi!$E$7)+IF(K$8="x",Toimenpiteet!$E$29,0)+IF(K$9="x",Toimenpiteet!$E$60,0)+IF(K$10="x",Toimenpiteet!$E$88,0))/(1+$C$13)^EJ$61</f>
        <v>488.39688214911604</v>
      </c>
      <c r="EK144" s="29">
        <f ca="1">IF(L$11="x",Toimenpiteet!$E$115,BK144*(CK144/1000)+(Satokasvi!$E$28-Satokasvi!$E$7)+IF(L$8="x",Toimenpiteet!$E$29,0)+IF(L$9="x",Toimenpiteet!$E$60,0)+IF(L$10="x",Toimenpiteet!$E$88,0))/(1+$C$13)^EK$61</f>
        <v>154.18712894391885</v>
      </c>
      <c r="EL144" s="29">
        <f ca="1">IF(M$11="x",Toimenpiteet!$E$115,BL144*(CL144/1000)+(Satokasvi!$E$28-Satokasvi!$E$7)+IF(M$8="x",Toimenpiteet!$E$29,0)+IF(M$9="x",Toimenpiteet!$E$60,0)+IF(M$10="x",Toimenpiteet!$E$88,0))/(1+$C$13)^EL$61</f>
        <v>196.06598353789335</v>
      </c>
      <c r="EM144" s="29">
        <f ca="1">IF(N$11="x",Toimenpiteet!$E$115,BM144*(CM144/1000)+(Satokasvi!$E$28-Satokasvi!$E$7)+IF(N$8="x",Toimenpiteet!$E$29,0)+IF(N$9="x",Toimenpiteet!$E$60,0)+IF(N$10="x",Toimenpiteet!$E$88,0))/(1+$C$13)^EM$61</f>
        <v>121.42034288225172</v>
      </c>
      <c r="EN144" s="29">
        <f ca="1">IF(O$11="x",Toimenpiteet!$E$115,BN144*(CN144/1000)+(Satokasvi!$E$28-Satokasvi!$E$7)+IF(O$8="x",Toimenpiteet!$E$29,0)+IF(O$9="x",Toimenpiteet!$E$60,0)+IF(O$10="x",Toimenpiteet!$E$88,0))/(1+$C$13)^EN$61</f>
        <v>76.702515988467198</v>
      </c>
      <c r="EO144" s="29">
        <f ca="1">IF(P$11="x",Toimenpiteet!$E$115,BO144*(CO144/1000)+(Satokasvi!$E$28-Satokasvi!$E$7)+IF(P$8="x",Toimenpiteet!$E$29,0)+IF(P$9="x",Toimenpiteet!$E$60,0)+IF(P$10="x",Toimenpiteet!$E$88,0))/(1+$C$13)^EO$61</f>
        <v>124.45514661291055</v>
      </c>
      <c r="EP144" s="29">
        <f ca="1">IF(Q$11="x",Toimenpiteet!$E$115,BP144*(CP144/1000)+(Satokasvi!$E$28-Satokasvi!$E$7)+IF(Q$8="x",Toimenpiteet!$E$29,0)+IF(Q$9="x",Toimenpiteet!$E$60,0)+IF(Q$10="x",Toimenpiteet!$E$88,0))/(1+$C$13)^EP$61</f>
        <v>145.99235611091277</v>
      </c>
      <c r="EQ144" s="29">
        <f ca="1">IF(R$11="x",Toimenpiteet!$E$115,BQ144*(CQ144/1000)+(Satokasvi!$E$28-Satokasvi!$E$7)+IF(R$8="x",Toimenpiteet!$E$29,0)+IF(R$9="x",Toimenpiteet!$E$60,0)+IF(R$10="x",Toimenpiteet!$E$88,0))/(1+$C$13)^EQ$61</f>
        <v>400.33273915936161</v>
      </c>
      <c r="ER144" s="29">
        <f ca="1">IF(S$11="x",Toimenpiteet!$E$115,BR144*(CR144/1000)+(Satokasvi!$E$28-Satokasvi!$E$7)+IF(S$8="x",Toimenpiteet!$E$29,0)+IF(S$9="x",Toimenpiteet!$E$60,0)+IF(S$10="x",Toimenpiteet!$E$88,0))/(1+$C$13)^ER$61</f>
        <v>232.65392379563156</v>
      </c>
      <c r="ES144" s="29">
        <f ca="1">IF(T$11="x",Toimenpiteet!$E$115,BS144*(CS144/1000)+(Satokasvi!$E$28-Satokasvi!$E$7)+IF(T$8="x",Toimenpiteet!$E$29,0)+IF(T$9="x",Toimenpiteet!$E$60,0)+IF(T$10="x",Toimenpiteet!$E$88,0))/(1+$C$13)^ES$61</f>
        <v>255.31245571021847</v>
      </c>
      <c r="ET144" s="29">
        <f ca="1">IF(U$11="x",Toimenpiteet!$E$115,BT144*(CT144/1000)+(Satokasvi!$E$28-Satokasvi!$E$7)+IF(U$8="x",Toimenpiteet!$E$29,0)+IF(U$9="x",Toimenpiteet!$E$60,0)+IF(U$10="x",Toimenpiteet!$E$88,0))/(1+$C$13)^ET$61</f>
        <v>150.27811253606987</v>
      </c>
      <c r="EU144" s="29">
        <f ca="1">IF(V$11="x",Toimenpiteet!$E$115,BU144*(CU144/1000)+(Satokasvi!$E$28-Satokasvi!$E$7)+IF(V$8="x",Toimenpiteet!$E$29,0)+IF(V$9="x",Toimenpiteet!$E$60,0)+IF(V$10="x",Toimenpiteet!$E$88,0))/(1+$C$13)^EU$61</f>
        <v>184.84208394582313</v>
      </c>
      <c r="EV144" s="29">
        <f ca="1">IF(W$11="x",Toimenpiteet!$E$115,BV144*(CV144/1000)+(Satokasvi!$E$28-Satokasvi!$E$7)+IF(W$8="x",Toimenpiteet!$E$29,0)+IF(W$9="x",Toimenpiteet!$E$60,0)+IF(W$10="x",Toimenpiteet!$E$88,0))/(1+$C$13)^EV$61</f>
        <v>131.75964533297235</v>
      </c>
      <c r="EW144" s="29">
        <f ca="1">IF(X$11="x",Toimenpiteet!$E$115,BW144*(CW144/1000)+(Satokasvi!$E$28-Satokasvi!$E$7)+IF(X$8="x",Toimenpiteet!$E$29,0)+IF(X$9="x",Toimenpiteet!$E$60,0)+IF(X$10="x",Toimenpiteet!$E$88,0))/(1+$C$13)^EW$61</f>
        <v>68.900896517515676</v>
      </c>
      <c r="EX144" s="29">
        <f ca="1">IF(Y$11="x",Toimenpiteet!$E$115,BX144*(CX144/1000)+(Satokasvi!$E$28-Satokasvi!$E$7)+IF(Y$8="x",Toimenpiteet!$E$29,0)+IF(Y$9="x",Toimenpiteet!$E$60,0)+IF(Y$10="x",Toimenpiteet!$E$88,0))/(1+$C$13)^EX$61</f>
        <v>265.64336067052386</v>
      </c>
      <c r="EY144" s="29">
        <f ca="1">IF(Z$11="x",Toimenpiteet!$E$115,BY144*(CY144/1000)+(Satokasvi!$E$28-Satokasvi!$E$7)+IF(Z$8="x",Toimenpiteet!$E$29,0)+IF(Z$9="x",Toimenpiteet!$E$60,0)+IF(Z$10="x",Toimenpiteet!$E$88,0))/(1+$C$13)^EY$61</f>
        <v>179.42189862791125</v>
      </c>
      <c r="EZ144" s="29">
        <f ca="1">IF(AA$11="x",Toimenpiteet!$E$115,BZ144*(CZ144/1000)+(Satokasvi!$E$28-Satokasvi!$E$7)+IF(AA$8="x",Toimenpiteet!$E$29,0)+IF(AA$9="x",Toimenpiteet!$E$60,0)+IF(AA$10="x",Toimenpiteet!$E$88,0))/(1+$C$13)^EZ$61</f>
        <v>196.6612158034192</v>
      </c>
      <c r="FA144" s="29"/>
      <c r="FB144" s="29">
        <f t="shared" ca="1" si="117"/>
        <v>260.983082257766</v>
      </c>
      <c r="FC144" s="29">
        <f t="shared" ca="1" si="118"/>
        <v>525.43571624850836</v>
      </c>
      <c r="FD144" s="29">
        <f t="shared" ca="1" si="119"/>
        <v>1033.9133454889336</v>
      </c>
      <c r="FE144" s="29">
        <f t="shared" ca="1" si="120"/>
        <v>1362.7822032145284</v>
      </c>
      <c r="FF144" s="29">
        <f t="shared" ca="1" si="121"/>
        <v>1569.2614752397146</v>
      </c>
      <c r="FG144" s="29">
        <f t="shared" ca="1" si="122"/>
        <v>1916.3750428561689</v>
      </c>
      <c r="FH144" s="29">
        <f t="shared" ca="1" si="123"/>
        <v>2168.3173980620081</v>
      </c>
      <c r="FI144" s="29">
        <f t="shared" ca="1" si="124"/>
        <v>2261.7871377693245</v>
      </c>
      <c r="FJ144" s="29">
        <f t="shared" ca="1" si="125"/>
        <v>2874.8896231182198</v>
      </c>
      <c r="FK144" s="29">
        <f t="shared" ca="1" si="126"/>
        <v>3040.7404962077626</v>
      </c>
      <c r="FL144" s="29">
        <f t="shared" ca="1" si="127"/>
        <v>3263.9853209846369</v>
      </c>
      <c r="FM144" s="29">
        <f t="shared" ca="1" si="128"/>
        <v>3388.2225272009296</v>
      </c>
      <c r="FN144" s="29">
        <f t="shared" ca="1" si="129"/>
        <v>3453.5790805445954</v>
      </c>
      <c r="FO144" s="29">
        <f t="shared" ca="1" si="130"/>
        <v>3584.110258171414</v>
      </c>
      <c r="FP144" s="29">
        <f t="shared" ca="1" si="131"/>
        <v>3744.6051455136208</v>
      </c>
      <c r="FQ144" s="29">
        <f t="shared" ca="1" si="132"/>
        <v>4247.4364115979743</v>
      </c>
      <c r="FR144" s="29">
        <f t="shared" ca="1" si="133"/>
        <v>4526.2573208686972</v>
      </c>
      <c r="FS144" s="29">
        <f t="shared" ca="1" si="134"/>
        <v>4836.4565078653941</v>
      </c>
      <c r="FT144" s="29">
        <f t="shared" ca="1" si="135"/>
        <v>5006.6518217602388</v>
      </c>
      <c r="FU144" s="29">
        <f t="shared" ca="1" si="136"/>
        <v>5224.1457659709104</v>
      </c>
      <c r="FV144" s="29">
        <f t="shared" ca="1" si="137"/>
        <v>5371.2970330744583</v>
      </c>
      <c r="FW144" s="29">
        <f t="shared" ca="1" si="138"/>
        <v>5434.9606645562435</v>
      </c>
      <c r="FX144" s="29">
        <f t="shared" ca="1" si="139"/>
        <v>5763.4759822051838</v>
      </c>
      <c r="FY144" s="29">
        <f t="shared" ca="1" si="140"/>
        <v>5977.1031437780402</v>
      </c>
      <c r="FZ144" s="29">
        <f t="shared" ca="1" si="141"/>
        <v>6214.6546897938397</v>
      </c>
      <c r="GA144" s="29"/>
      <c r="GB144" s="29">
        <f t="shared" ca="1" si="142"/>
        <v>222.076999202889</v>
      </c>
      <c r="GC144" s="29">
        <f t="shared" ca="1" si="143"/>
        <v>448.7604926391416</v>
      </c>
      <c r="GD144" s="29">
        <f t="shared" ca="1" si="93"/>
        <v>856.85053940093189</v>
      </c>
      <c r="GE144" s="29">
        <f t="shared" ca="1" si="94"/>
        <v>1135.1816639072074</v>
      </c>
      <c r="GF144" s="29">
        <f t="shared" ca="1" si="95"/>
        <v>1324.5180753296568</v>
      </c>
      <c r="GG144" s="29">
        <f t="shared" ca="1" si="96"/>
        <v>1617.6221135963515</v>
      </c>
      <c r="GH144" s="29">
        <f t="shared" ca="1" si="97"/>
        <v>1838.8016029859498</v>
      </c>
      <c r="GI144" s="29">
        <f t="shared" ca="1" si="98"/>
        <v>1940.913550384975</v>
      </c>
      <c r="GJ144" s="29">
        <f t="shared" ca="1" si="99"/>
        <v>2429.310432534091</v>
      </c>
      <c r="GK144" s="29">
        <f t="shared" ca="1" si="100"/>
        <v>2583.4975614780096</v>
      </c>
      <c r="GL144" s="29">
        <f t="shared" ca="1" si="101"/>
        <v>2779.5635450159029</v>
      </c>
      <c r="GM144" s="29">
        <f t="shared" ca="1" si="102"/>
        <v>2900.9838878981545</v>
      </c>
      <c r="GN144" s="29">
        <f t="shared" ca="1" si="103"/>
        <v>2977.6864038866215</v>
      </c>
      <c r="GO144" s="29">
        <f t="shared" ca="1" si="104"/>
        <v>3102.1415504995321</v>
      </c>
      <c r="GP144" s="29">
        <f t="shared" ca="1" si="105"/>
        <v>3248.1339066104447</v>
      </c>
      <c r="GQ144" s="29">
        <f t="shared" ca="1" si="106"/>
        <v>3648.4666457698063</v>
      </c>
      <c r="GR144" s="29">
        <f t="shared" ca="1" si="107"/>
        <v>3881.120569565438</v>
      </c>
      <c r="GS144" s="29">
        <f t="shared" ca="1" si="108"/>
        <v>4136.4330252756563</v>
      </c>
      <c r="GT144" s="29">
        <f t="shared" ca="1" si="109"/>
        <v>4286.7111378117261</v>
      </c>
      <c r="GU144" s="29">
        <f t="shared" ca="1" si="110"/>
        <v>4471.5532217575492</v>
      </c>
      <c r="GV144" s="29">
        <f t="shared" ca="1" si="111"/>
        <v>4603.3128670905216</v>
      </c>
      <c r="GW144" s="29">
        <f t="shared" ca="1" si="112"/>
        <v>4672.213763608037</v>
      </c>
      <c r="GX144" s="29">
        <f t="shared" ca="1" si="113"/>
        <v>4937.8571242785611</v>
      </c>
      <c r="GY144" s="29">
        <f t="shared" ca="1" si="114"/>
        <v>5117.2790229064722</v>
      </c>
      <c r="GZ144" s="29">
        <f t="shared" ca="1" si="115"/>
        <v>5313.9402387098917</v>
      </c>
      <c r="HA144" s="29"/>
      <c r="HB144" s="29">
        <f t="shared" ca="1" si="145"/>
        <v>3040.7404962077626</v>
      </c>
      <c r="HC144" s="29">
        <f t="shared" ca="1" si="144"/>
        <v>2583.4975614780096</v>
      </c>
      <c r="HD144" s="5"/>
      <c r="HE144" s="29">
        <f t="shared" si="147"/>
        <v>0.16666666666666663</v>
      </c>
      <c r="HF144" s="29">
        <f>$HF$71</f>
        <v>-1.1111111111111103E-2</v>
      </c>
      <c r="HG144" s="14">
        <f>IF(C$11="x",0,Satokasvi!$H$6*(1+$HE144)*(1+_xlfn.XLOOKUP($HF144,$HF$67:$HF$76,HG$67:HG$76)))</f>
        <v>4078.7962962962961</v>
      </c>
      <c r="HH144" s="27">
        <f>IF(D$11="x",0,Satokasvi!$H$6*(1+$HE144)*(1+_xlfn.XLOOKUP($HF144,$HF$67:$HF$76,HH$67:HH$76)))</f>
        <v>4074.2592592592591</v>
      </c>
      <c r="HI144" s="27">
        <f>IF(E$11="x",0,Satokasvi!$H$6*(1+$HE144)*(1+_xlfn.XLOOKUP($HF144,$HF$67:$HF$76,HI$67:HI$76)))</f>
        <v>4069.7222222222222</v>
      </c>
      <c r="HJ144" s="27">
        <f>IF(F$11="x",0,Satokasvi!$H$6*(1+$HE144)*(1+_xlfn.XLOOKUP($HF144,$HF$67:$HF$76,HJ$67:HJ$76)))</f>
        <v>4065.1851851851848</v>
      </c>
      <c r="HK144" s="27">
        <f>IF(G$11="x",0,Satokasvi!$H$6*(1+$HE144)*(1+_xlfn.XLOOKUP($HF144,$HF$67:$HF$76,HK$67:HK$76)))</f>
        <v>4060.6481481481478</v>
      </c>
      <c r="HL144" s="27">
        <f>IF(H$11="x",0,Satokasvi!$H$6*(1+$HE144)*(1+_xlfn.XLOOKUP($HF144,$HF$67:$HF$76,HL$67:HL$76)))</f>
        <v>4056.1111111111109</v>
      </c>
      <c r="HM144" s="27">
        <f>IF(I$11="x",0,Satokasvi!$H$6*(1+$HE144)*(1+_xlfn.XLOOKUP($HF144,$HF$67:$HF$76,HM$67:HM$76)))</f>
        <v>4051.5740740740739</v>
      </c>
      <c r="HN144" s="27">
        <f>IF(J$11="x",0,Satokasvi!$H$6*(1+$HE144)*(1+_xlfn.XLOOKUP($HF144,$HF$67:$HF$76,HN$67:HN$76)))</f>
        <v>4047.037037037037</v>
      </c>
      <c r="HO144" s="27">
        <f>IF(K$11="x",0,Satokasvi!$H$6*(1+$HE144)*(1+_xlfn.XLOOKUP($HF144,$HF$67:$HF$76,HO$67:HO$76)))</f>
        <v>4042.4999999999995</v>
      </c>
      <c r="HP144" s="27">
        <f>IF(L$11="x",0,Satokasvi!$H$6*(1+$HE144)*(1+_xlfn.XLOOKUP($HF144,$HF$67:$HF$76,HP$67:HP$76)))</f>
        <v>4037.962962962963</v>
      </c>
      <c r="HQ144" s="27">
        <f>IF(M$11="x",0,Satokasvi!$H$6*(1+$HE144)*(1+_xlfn.XLOOKUP($HF144,$HF$67:$HF$76,HQ$67:HQ$76)))</f>
        <v>4037.962962962963</v>
      </c>
      <c r="HR144" s="27">
        <f>IF(N$11="x",0,Satokasvi!$H$6*(1+$HE144)*(1+_xlfn.XLOOKUP($HF144,$HF$67:$HF$76,HR$67:HR$76)))</f>
        <v>4037.962962962963</v>
      </c>
      <c r="HS144" s="27">
        <f>IF(O$11="x",0,Satokasvi!$H$6*(1+$HE144)*(1+_xlfn.XLOOKUP($HF144,$HF$67:$HF$76,HS$67:HS$76)))</f>
        <v>4037.962962962963</v>
      </c>
      <c r="HT144" s="27">
        <f>IF(P$11="x",0,Satokasvi!$H$6*(1+$HE144)*(1+_xlfn.XLOOKUP($HF144,$HF$67:$HF$76,HT$67:HT$76)))</f>
        <v>4037.962962962963</v>
      </c>
      <c r="HU144" s="27">
        <f>IF(Q$11="x",0,Satokasvi!$H$6*(1+$HE144)*(1+_xlfn.XLOOKUP($HF144,$HF$67:$HF$76,HU$67:HU$76)))</f>
        <v>4037.962962962963</v>
      </c>
      <c r="HV144" s="27">
        <f>IF(R$11="x",0,Satokasvi!$H$6*(1+$HE144)*(1+_xlfn.XLOOKUP($HF144,$HF$67:$HF$76,HV$67:HV$76)))</f>
        <v>4037.962962962963</v>
      </c>
      <c r="HW144" s="27">
        <f>IF(S$11="x",0,Satokasvi!$H$6*(1+$HE144)*(1+_xlfn.XLOOKUP($HF144,$HF$67:$HF$76,HW$67:HW$76)))</f>
        <v>4037.962962962963</v>
      </c>
      <c r="HX144" s="27">
        <f>IF(T$11="x",0,Satokasvi!$H$6*(1+$HE144)*(1+_xlfn.XLOOKUP($HF144,$HF$67:$HF$76,HX$67:HX$76)))</f>
        <v>4037.962962962963</v>
      </c>
      <c r="HY144" s="27">
        <f>IF(U$11="x",0,Satokasvi!$H$6*(1+$HE144)*(1+_xlfn.XLOOKUP($HF144,$HF$67:$HF$76,HY$67:HY$76)))</f>
        <v>4037.962962962963</v>
      </c>
      <c r="HZ144" s="27">
        <f>IF(V$11="x",0,Satokasvi!$H$6*(1+$HE144)*(1+_xlfn.XLOOKUP($HF144,$HF$67:$HF$76,HZ$67:HZ$76)))</f>
        <v>4037.962962962963</v>
      </c>
      <c r="IA144" s="27">
        <f>IF(W$11="x",0,Satokasvi!$H$6*(1+$HE144)*(1+_xlfn.XLOOKUP($HF144,$HF$67:$HF$76,IA$67:IA$76)))</f>
        <v>4037.962962962963</v>
      </c>
      <c r="IB144" s="27">
        <f>IF(X$11="x",0,Satokasvi!$H$6*(1+$HE144)*(1+_xlfn.XLOOKUP($HF144,$HF$67:$HF$76,IB$67:IB$76)))</f>
        <v>4037.962962962963</v>
      </c>
      <c r="IC144" s="27">
        <f>IF(Y$11="x",0,Satokasvi!$H$6*(1+$HE144)*(1+_xlfn.XLOOKUP($HF144,$HF$67:$HF$76,IC$67:IC$76)))</f>
        <v>4037.962962962963</v>
      </c>
      <c r="ID144" s="27">
        <f>IF(Z$11="x",0,Satokasvi!$H$6*(1+$HE144)*(1+_xlfn.XLOOKUP($HF144,$HF$67:$HF$76,ID$67:ID$76)))</f>
        <v>4037.962962962963</v>
      </c>
      <c r="IE144" s="27">
        <f>IF(AA$11="x",0,Satokasvi!$H$6*(1+$HE144)*(1+_xlfn.XLOOKUP($HF144,$HF$67:$HF$76,IE$67:IE$76)))</f>
        <v>4037.962962962963</v>
      </c>
    </row>
    <row r="145" spans="2:239">
      <c r="B145" s="11">
        <f t="shared" ca="1" si="149"/>
        <v>0.36011907755725814</v>
      </c>
      <c r="C145" s="11">
        <f t="shared" ca="1" si="149"/>
        <v>0.13214395299222959</v>
      </c>
      <c r="D145" s="11">
        <f t="shared" ca="1" si="149"/>
        <v>0.20834253865617569</v>
      </c>
      <c r="E145" s="11">
        <f t="shared" ca="1" si="149"/>
        <v>2.7456203593142825E-2</v>
      </c>
      <c r="F145" s="11">
        <f t="shared" ca="1" si="149"/>
        <v>7.3757457698407469E-2</v>
      </c>
      <c r="G145" s="11">
        <f t="shared" ca="1" si="149"/>
        <v>0.16046423816257149</v>
      </c>
      <c r="H145" s="11">
        <f t="shared" ca="1" si="149"/>
        <v>7.2146552555666932E-2</v>
      </c>
      <c r="I145" s="11">
        <f t="shared" ca="1" si="149"/>
        <v>0.70227218517826973</v>
      </c>
      <c r="J145" s="11">
        <f t="shared" ca="1" si="149"/>
        <v>0.64748800841438126</v>
      </c>
      <c r="K145" s="11">
        <f t="shared" ca="1" si="149"/>
        <v>0.47981424892361257</v>
      </c>
      <c r="L145" s="11">
        <f t="shared" ca="1" si="149"/>
        <v>0.19698343270507235</v>
      </c>
      <c r="M145" s="11">
        <f t="shared" ca="1" si="149"/>
        <v>0.91983992443915619</v>
      </c>
      <c r="N145" s="11">
        <f t="shared" ca="1" si="149"/>
        <v>0.33105239162279954</v>
      </c>
      <c r="O145" s="11">
        <f t="shared" ca="1" si="149"/>
        <v>0.86517254407377597</v>
      </c>
      <c r="P145" s="11">
        <f t="shared" ca="1" si="149"/>
        <v>0.40511618813023165</v>
      </c>
      <c r="Q145" s="11">
        <f t="shared" ca="1" si="149"/>
        <v>0.89400906632314481</v>
      </c>
      <c r="R145" s="11">
        <f t="shared" ca="1" si="148"/>
        <v>0.94839934182976793</v>
      </c>
      <c r="S145" s="11">
        <f t="shared" ca="1" si="148"/>
        <v>0.49915620220448387</v>
      </c>
      <c r="T145" s="11">
        <f t="shared" ca="1" si="87"/>
        <v>6.3978075505672916E-3</v>
      </c>
      <c r="U145" s="11">
        <f t="shared" ca="1" si="87"/>
        <v>0.33016359034216325</v>
      </c>
      <c r="V145" s="11">
        <f t="shared" ca="1" si="87"/>
        <v>0.5862718958880998</v>
      </c>
      <c r="W145" s="11">
        <f t="shared" ca="1" si="87"/>
        <v>0.50291105917245382</v>
      </c>
      <c r="X145" s="11">
        <f t="shared" ca="1" si="87"/>
        <v>0.48723875291328356</v>
      </c>
      <c r="Y145" s="11">
        <f t="shared" ca="1" si="87"/>
        <v>0.85032641443303769</v>
      </c>
      <c r="Z145" s="11">
        <f t="shared" ca="1" si="87"/>
        <v>0.87175143150859369</v>
      </c>
      <c r="AB145" s="5">
        <f ca="1">_xlfn.NORM.INV(B145,Satokasvi!$H$8,Satokasvi!$I$8)*_xlfn.BINOM.INV(1,(1-Satokasvi!$H$15),B145)</f>
        <v>3410.4648694101993</v>
      </c>
      <c r="AC145" s="5">
        <f ca="1">_xlfn.NORM.INV(C145,Satokasvi!$H$8,Satokasvi!$I$8)*_xlfn.BINOM.INV(1,(1-Satokasvi!$H$15),C145)</f>
        <v>3220.921590547191</v>
      </c>
      <c r="AD145" s="5">
        <f ca="1">_xlfn.NORM.INV(D145,Satokasvi!$H$8,Satokasvi!$I$8)*_xlfn.BINOM.INV(1,(1-Satokasvi!$H$15),D145)</f>
        <v>3296.953572219777</v>
      </c>
      <c r="AE145" s="5">
        <f ca="1">_xlfn.NORM.INV(E145,Satokasvi!$H$8,Satokasvi!$I$8)*_xlfn.BINOM.INV(1,(1-Satokasvi!$H$15),E145)</f>
        <v>0</v>
      </c>
      <c r="AF145" s="5">
        <f ca="1">_xlfn.NORM.INV(F145,Satokasvi!$H$8,Satokasvi!$I$8)*_xlfn.BINOM.INV(1,(1-Satokasvi!$H$15),F145)</f>
        <v>3137.9086762527782</v>
      </c>
      <c r="AG145" s="5">
        <f ca="1">_xlfn.NORM.INV(G145,Satokasvi!$H$8,Satokasvi!$I$8)*_xlfn.BINOM.INV(1,(1-Satokasvi!$H$15),G145)</f>
        <v>3251.8620768664618</v>
      </c>
      <c r="AH145" s="5">
        <f ca="1">_xlfn.NORM.INV(H145,Satokasvi!$H$8,Satokasvi!$I$8)*_xlfn.BINOM.INV(1,(1-Satokasvi!$H$15),H145)</f>
        <v>3135.0027572692102</v>
      </c>
      <c r="AI145" s="5">
        <f ca="1">_xlfn.NORM.INV(I145,Satokasvi!$H$8,Satokasvi!$I$8)*_xlfn.BINOM.INV(1,(1-Satokasvi!$H$15),I145)</f>
        <v>3632.7367057447955</v>
      </c>
      <c r="AJ145" s="5">
        <f ca="1">_xlfn.NORM.INV(J145,Satokasvi!$H$8,Satokasvi!$I$8)*_xlfn.BINOM.INV(1,(1-Satokasvi!$H$15),J145)</f>
        <v>3594.6368518526351</v>
      </c>
      <c r="AK145" s="5">
        <f ca="1">_xlfn.NORM.INV(K145,Satokasvi!$H$8,Satokasvi!$I$8)*_xlfn.BINOM.INV(1,(1-Satokasvi!$H$15),K145)</f>
        <v>3487.3450540518843</v>
      </c>
      <c r="AL145" s="5">
        <f ca="1">_xlfn.NORM.INV(L145,Satokasvi!$H$8,Satokasvi!$I$8)*_xlfn.BINOM.INV(1,(1-Satokasvi!$H$15),L145)</f>
        <v>3286.8886203858706</v>
      </c>
      <c r="AM145" s="5">
        <f ca="1">_xlfn.NORM.INV(M145,Satokasvi!$H$8,Satokasvi!$I$8)*_xlfn.BINOM.INV(1,(1-Satokasvi!$H$15),M145)</f>
        <v>3850.9989072891017</v>
      </c>
      <c r="AN145" s="5">
        <f ca="1">_xlfn.NORM.INV(N145,Satokasvi!$H$8,Satokasvi!$I$8)*_xlfn.BINOM.INV(1,(1-Satokasvi!$H$15),N145)</f>
        <v>3390.747736970417</v>
      </c>
      <c r="AO145" s="5">
        <f ca="1">_xlfn.NORM.INV(O145,Satokasvi!$H$8,Satokasvi!$I$8)*_xlfn.BINOM.INV(1,(1-Satokasvi!$H$15),O145)</f>
        <v>3775.9644012120743</v>
      </c>
      <c r="AP145" s="5">
        <f ca="1">_xlfn.NORM.INV(P145,Satokasvi!$H$8,Satokasvi!$I$8)*_xlfn.BINOM.INV(1,(1-Satokasvi!$H$15),P145)</f>
        <v>3439.9684347163502</v>
      </c>
      <c r="AQ145" s="5">
        <f ca="1">_xlfn.NORM.INV(Q145,Satokasvi!$H$8,Satokasvi!$I$8)*_xlfn.BINOM.INV(1,(1-Satokasvi!$H$15),Q145)</f>
        <v>3812.033582997939</v>
      </c>
      <c r="AR145" s="5">
        <f ca="1">_xlfn.NORM.INV(R145,Satokasvi!$H$8,Satokasvi!$I$8)*_xlfn.BINOM.INV(1,(1-Satokasvi!$H$15),R145)</f>
        <v>3907.3819717046167</v>
      </c>
      <c r="AS145" s="5">
        <f ca="1">_xlfn.NORM.INV(S145,Satokasvi!$H$8,Satokasvi!$I$8)*_xlfn.BINOM.INV(1,(1-Satokasvi!$H$15),S145)</f>
        <v>3499.4712277526696</v>
      </c>
      <c r="AT145" s="5">
        <f ca="1">_xlfn.NORM.INV(T145,Satokasvi!$H$8,Satokasvi!$I$8)*_xlfn.BINOM.INV(1,(1-Satokasvi!$H$15),T145)</f>
        <v>0</v>
      </c>
      <c r="AU145" s="5">
        <f ca="1">_xlfn.NORM.INV(U145,Satokasvi!$H$8,Satokasvi!$I$8)*_xlfn.BINOM.INV(1,(1-Satokasvi!$H$15),U145)</f>
        <v>3390.1346277277576</v>
      </c>
      <c r="AV145" s="5">
        <f ca="1">_xlfn.NORM.INV(V145,Satokasvi!$H$8,Satokasvi!$I$8)*_xlfn.BINOM.INV(1,(1-Satokasvi!$H$15),V145)</f>
        <v>3554.4913056727769</v>
      </c>
      <c r="AW145" s="5">
        <f ca="1">_xlfn.NORM.INV(W145,Satokasvi!$H$8,Satokasvi!$I$8)*_xlfn.BINOM.INV(1,(1-Satokasvi!$H$15),W145)</f>
        <v>3501.8242519966893</v>
      </c>
      <c r="AX145" s="5">
        <f ca="1">_xlfn.NORM.INV(X145,Satokasvi!$H$8,Satokasvi!$I$8)*_xlfn.BINOM.INV(1,(1-Satokasvi!$H$15),X145)</f>
        <v>3492.001710059717</v>
      </c>
      <c r="AY145" s="5">
        <f ca="1">_xlfn.NORM.INV(Y145,Satokasvi!$H$8,Satokasvi!$I$8)*_xlfn.BINOM.INV(1,(1-Satokasvi!$H$15),Y145)</f>
        <v>3759.4585932284135</v>
      </c>
      <c r="AZ145" s="5">
        <f ca="1">_xlfn.NORM.INV(Z145,Satokasvi!$H$8,Satokasvi!$I$8)*_xlfn.BINOM.INV(1,(1-Satokasvi!$H$15),Z145)</f>
        <v>3783.6773264401791</v>
      </c>
      <c r="BB145" s="5">
        <f ca="1">IF(C$11="x",0,_xlfn.NORM.INV(B145,Satokasvi!$H$8,Satokasvi!$I$8)*IF(C$8="x",(1+Toimenpiteet!$C$7),1)*IF(C$9="x",(1+Toimenpiteet!$C$34),1)*(1+C$30)*_xlfn.BINOM.INV(1,(1-(Satokasvi!$H$15*(1+C$41))),B145))</f>
        <v>2472.723448917171</v>
      </c>
      <c r="BC145" s="5">
        <f ca="1">IF(D$11="x",0,_xlfn.NORM.INV(C145,Satokasvi!$H$8,Satokasvi!$I$8)*IF(D$8="x",(1+Toimenpiteet!$C$7),1)*IF(D$9="x",(1+Toimenpiteet!$C$34),1)*(1+D$30)*_xlfn.BINOM.INV(1,(1-(Satokasvi!$H$15*(1+D$41))),C145))</f>
        <v>2351.5304348266932</v>
      </c>
      <c r="BD145" s="5">
        <f ca="1">IF(E$11="x",0,_xlfn.NORM.INV(D145,Satokasvi!$H$8,Satokasvi!$I$8)*IF(E$8="x",(1+Toimenpiteet!$C$7),1)*IF(E$9="x",(1+Toimenpiteet!$C$34),1)*(1+E$30)*_xlfn.BINOM.INV(1,(1-(Satokasvi!$H$15*(1+E$41))),D145))</f>
        <v>2423.6565100102025</v>
      </c>
      <c r="BE145" s="5">
        <f ca="1">IF(F$11="x",0,_xlfn.NORM.INV(E145,Satokasvi!$H$8,Satokasvi!$I$8)*IF(F$8="x",(1+Toimenpiteet!$C$7),1)*IF(F$9="x",(1+Toimenpiteet!$C$34),1)*(1+F$30)*_xlfn.BINOM.INV(1,(1-(Satokasvi!$H$15*(1+F$41))),E145))</f>
        <v>0</v>
      </c>
      <c r="BF145" s="5">
        <f ca="1">IF(G$11="x",0,_xlfn.NORM.INV(F145,Satokasvi!$H$8,Satokasvi!$I$8)*IF(G$8="x",(1+Toimenpiteet!$C$7),1)*IF(G$9="x",(1+Toimenpiteet!$C$34),1)*(1+G$30)*_xlfn.BINOM.INV(1,(1-(Satokasvi!$H$15*(1+G$41))),F145))</f>
        <v>2338.3695455435704</v>
      </c>
      <c r="BG145" s="5">
        <f ca="1">IF(H$11="x",0,_xlfn.NORM.INV(G145,Satokasvi!$H$8,Satokasvi!$I$8)*IF(H$8="x",(1+Toimenpiteet!$C$7),1)*IF(H$9="x",(1+Toimenpiteet!$C$34),1)*(1+H$30)*_xlfn.BINOM.INV(1,(1-(Satokasvi!$H$15*(1+H$41))),G145))</f>
        <v>2423.287619680887</v>
      </c>
      <c r="BH145" s="5">
        <f ca="1">IF(I$11="x",0,_xlfn.NORM.INV(H145,Satokasvi!$H$8,Satokasvi!$I$8)*IF(I$8="x",(1+Toimenpiteet!$C$7),1)*IF(I$9="x",(1+Toimenpiteet!$C$34),1)*(1+I$30)*_xlfn.BINOM.INV(1,(1-(Satokasvi!$H$15*(1+I$41))),H145))</f>
        <v>2336.204054717015</v>
      </c>
      <c r="BI145" s="5">
        <f ca="1">IF(J$11="x",0,_xlfn.NORM.INV(I145,Satokasvi!$H$8,Satokasvi!$I$8)*IF(J$8="x",(1+Toimenpiteet!$C$7),1)*IF(J$9="x",(1+Toimenpiteet!$C$34),1)*(1+J$30)*_xlfn.BINOM.INV(1,(1-(Satokasvi!$H$15*(1+J$41))),I145))</f>
        <v>2707.115393121022</v>
      </c>
      <c r="BJ145" s="5">
        <f ca="1">IF(K$11="x",0,_xlfn.NORM.INV(J145,Satokasvi!$H$8,Satokasvi!$I$8)*IF(K$8="x",(1+Toimenpiteet!$C$7),1)*IF(K$9="x",(1+Toimenpiteet!$C$34),1)*(1+K$30)*_xlfn.BINOM.INV(1,(1-(Satokasvi!$H$15*(1+K$41))),J145))</f>
        <v>2678.723382000584</v>
      </c>
      <c r="BK145" s="5">
        <f ca="1">IF(L$11="x",0,_xlfn.NORM.INV(K145,Satokasvi!$H$8,Satokasvi!$I$8)*IF(L$8="x",(1+Toimenpiteet!$C$7),1)*IF(L$9="x",(1+Toimenpiteet!$C$34),1)*(1+L$30)*_xlfn.BINOM.INV(1,(1-(Satokasvi!$H$15*(1+L$41))),K145))</f>
        <v>2598.7695342794641</v>
      </c>
      <c r="BL145" s="5">
        <f ca="1">IF(M$11="x",0,_xlfn.NORM.INV(L145,Satokasvi!$H$8,Satokasvi!$I$8)*IF(M$8="x",(1+Toimenpiteet!$C$7),1)*IF(M$9="x",(1+Toimenpiteet!$C$34),1)*(1+M$30)*_xlfn.BINOM.INV(1,(1-(Satokasvi!$H$15*(1+M$41))),L145))</f>
        <v>2449.3893999115508</v>
      </c>
      <c r="BM145" s="5">
        <f ca="1">IF(N$11="x",0,_xlfn.NORM.INV(M145,Satokasvi!$H$8,Satokasvi!$I$8)*IF(N$8="x",(1+Toimenpiteet!$C$7),1)*IF(N$9="x",(1+Toimenpiteet!$C$34),1)*(1+N$30)*_xlfn.BINOM.INV(1,(1-(Satokasvi!$H$15*(1+N$41))),M145))</f>
        <v>2869.7643857118383</v>
      </c>
      <c r="BN145" s="5">
        <f ca="1">IF(O$11="x",0,_xlfn.NORM.INV(N145,Satokasvi!$H$8,Satokasvi!$I$8)*IF(O$8="x",(1+Toimenpiteet!$C$7),1)*IF(O$9="x",(1+Toimenpiteet!$C$34),1)*(1+O$30)*_xlfn.BINOM.INV(1,(1-(Satokasvi!$H$15*(1+O$41))),N145))</f>
        <v>2526.7852135903549</v>
      </c>
      <c r="BO145" s="5">
        <f ca="1">IF(P$11="x",0,_xlfn.NORM.INV(O145,Satokasvi!$H$8,Satokasvi!$I$8)*IF(P$8="x",(1+Toimenpiteet!$C$7),1)*IF(P$9="x",(1+Toimenpiteet!$C$34),1)*(1+P$30)*_xlfn.BINOM.INV(1,(1-(Satokasvi!$H$15*(1+P$41))),O145))</f>
        <v>2813.8486717832379</v>
      </c>
      <c r="BP145" s="5">
        <f ca="1">IF(Q$11="x",0,_xlfn.NORM.INV(P145,Satokasvi!$H$8,Satokasvi!$I$8)*IF(Q$8="x",(1+Toimenpiteet!$C$7),1)*IF(Q$9="x",(1+Toimenpiteet!$C$34),1)*(1+Q$30)*_xlfn.BINOM.INV(1,(1-(Satokasvi!$H$15*(1+Q$41))),P145))</f>
        <v>2563.464477550624</v>
      </c>
      <c r="BQ145" s="5">
        <f ca="1">IF(R$11="x",0,_xlfn.NORM.INV(Q145,Satokasvi!$H$8,Satokasvi!$I$8)*IF(R$8="x",(1+Toimenpiteet!$C$7),1)*IF(R$9="x",(1+Toimenpiteet!$C$34),1)*(1+R$30)*_xlfn.BINOM.INV(1,(1-(Satokasvi!$H$15*(1+R$41))),Q145))</f>
        <v>2840.727426050064</v>
      </c>
      <c r="BR145" s="5">
        <f ca="1">IF(S$11="x",0,_xlfn.NORM.INV(R145,Satokasvi!$H$8,Satokasvi!$I$8)*IF(S$8="x",(1+Toimenpiteet!$C$7),1)*IF(S$9="x",(1+Toimenpiteet!$C$34),1)*(1+S$30)*_xlfn.BINOM.INV(1,(1-(Satokasvi!$H$15*(1+S$41))),R145))</f>
        <v>2911.7810453142806</v>
      </c>
      <c r="BS145" s="5">
        <f ca="1">IF(T$11="x",0,_xlfn.NORM.INV(S145,Satokasvi!$H$8,Satokasvi!$I$8)*IF(T$8="x",(1+Toimenpiteet!$C$7),1)*IF(T$9="x",(1+Toimenpiteet!$C$34),1)*(1+T$30)*_xlfn.BINOM.INV(1,(1-(Satokasvi!$H$15*(1+T$41))),S145))</f>
        <v>2607.8059589212894</v>
      </c>
      <c r="BT145" s="5">
        <f ca="1">IF(U$11="x",0,_xlfn.NORM.INV(T145,Satokasvi!$H$8,Satokasvi!$I$8)*IF(U$8="x",(1+Toimenpiteet!$C$7),1)*IF(U$9="x",(1+Toimenpiteet!$C$34),1)*(1+U$30)*_xlfn.BINOM.INV(1,(1-(Satokasvi!$H$15*(1+U$41))),T145))</f>
        <v>0</v>
      </c>
      <c r="BU145" s="5">
        <f ca="1">IF(V$11="x",0,_xlfn.NORM.INV(U145,Satokasvi!$H$8,Satokasvi!$I$8)*IF(V$8="x",(1+Toimenpiteet!$C$7),1)*IF(V$9="x",(1+Toimenpiteet!$C$34),1)*(1+V$30)*_xlfn.BINOM.INV(1,(1-(Satokasvi!$H$15*(1+V$41))),U145))</f>
        <v>2526.3283245827247</v>
      </c>
      <c r="BV145" s="5">
        <f ca="1">IF(W$11="x",0,_xlfn.NORM.INV(V145,Satokasvi!$H$8,Satokasvi!$I$8)*IF(W$8="x",(1+Toimenpiteet!$C$7),1)*IF(W$9="x",(1+Toimenpiteet!$C$34),1)*(1+W$30)*_xlfn.BINOM.INV(1,(1-(Satokasvi!$H$15*(1+W$41))),V145))</f>
        <v>2648.8069209873538</v>
      </c>
      <c r="BW145" s="5">
        <f ca="1">IF(X$11="x",0,_xlfn.NORM.INV(W145,Satokasvi!$H$8,Satokasvi!$I$8)*IF(X$8="x",(1+Toimenpiteet!$C$7),1)*IF(X$9="x",(1+Toimenpiteet!$C$34),1)*(1+X$30)*_xlfn.BINOM.INV(1,(1-(Satokasvi!$H$15*(1+X$41))),W145))</f>
        <v>2609.5594325879333</v>
      </c>
      <c r="BX145" s="5">
        <f ca="1">IF(Y$11="x",0,_xlfn.NORM.INV(X145,Satokasvi!$H$8,Satokasvi!$I$8)*IF(Y$8="x",(1+Toimenpiteet!$C$7),1)*IF(Y$9="x",(1+Toimenpiteet!$C$34),1)*(1+Y$30)*_xlfn.BINOM.INV(1,(1-(Satokasvi!$H$15*(1+Y$41))),X145))</f>
        <v>2602.2396743365011</v>
      </c>
      <c r="BY145" s="5">
        <f ca="1">IF(Z$11="x",0,_xlfn.NORM.INV(Y145,Satokasvi!$H$8,Satokasvi!$I$8)*IF(Z$8="x",(1+Toimenpiteet!$C$7),1)*IF(Z$9="x",(1+Toimenpiteet!$C$34),1)*(1+Z$30)*_xlfn.BINOM.INV(1,(1-(Satokasvi!$H$15*(1+Z$41))),Y145))</f>
        <v>2801.548543673814</v>
      </c>
      <c r="BZ145" s="5">
        <f ca="1">IF(AA$11="x",0,_xlfn.NORM.INV(Z145,Satokasvi!$H$8,Satokasvi!$I$8)*IF(AA$8="x",(1+Toimenpiteet!$C$7),1)*IF(AA$9="x",(1+Toimenpiteet!$C$34),1)*(1+AA$30)*_xlfn.BINOM.INV(1,(1-(Satokasvi!$H$15*(1+AA$41))),Z145))</f>
        <v>2819.5963436632214</v>
      </c>
      <c r="CB145" s="27">
        <f ca="1">_xlfn.NORM.INV(RAND(),Satokasvi!$H$13,Satokasvi!$I$13)</f>
        <v>206.41433891084267</v>
      </c>
      <c r="CC145" s="27">
        <f ca="1">_xlfn.NORM.INV(RAND(),Satokasvi!$H$13,Satokasvi!$I$13)</f>
        <v>246.36004584462253</v>
      </c>
      <c r="CD145" s="27">
        <f ca="1">_xlfn.NORM.INV(RAND(),Satokasvi!$H$13,Satokasvi!$I$13)</f>
        <v>191.71465176460828</v>
      </c>
      <c r="CE145" s="27">
        <f ca="1">_xlfn.NORM.INV(RAND(),Satokasvi!$H$13,Satokasvi!$I$13)</f>
        <v>153.85333891204363</v>
      </c>
      <c r="CF145" s="27">
        <f ca="1">_xlfn.NORM.INV(RAND(),Satokasvi!$H$13,Satokasvi!$I$13)</f>
        <v>241.12641150324632</v>
      </c>
      <c r="CG145" s="27">
        <f ca="1">_xlfn.NORM.INV(RAND(),Satokasvi!$H$13,Satokasvi!$I$13)</f>
        <v>214.19642863000504</v>
      </c>
      <c r="CH145" s="27">
        <f ca="1">_xlfn.NORM.INV(RAND(),Satokasvi!$H$13,Satokasvi!$I$13)</f>
        <v>243.96166956575973</v>
      </c>
      <c r="CI145" s="27">
        <f ca="1">_xlfn.NORM.INV(RAND(),Satokasvi!$H$13,Satokasvi!$I$13)</f>
        <v>239.60112663149448</v>
      </c>
      <c r="CJ145" s="27">
        <f ca="1">_xlfn.NORM.INV(RAND(),Satokasvi!$H$13,Satokasvi!$I$13)</f>
        <v>238.11430531299089</v>
      </c>
      <c r="CK145" s="27">
        <f ca="1">_xlfn.NORM.INV(RAND(),Satokasvi!$H$13,Satokasvi!$I$13)</f>
        <v>241.86364549946464</v>
      </c>
      <c r="CL145" s="27">
        <f ca="1">_xlfn.NORM.INV(RAND(),Satokasvi!$H$13,Satokasvi!$I$13)</f>
        <v>193.85443546873427</v>
      </c>
      <c r="CM145" s="27">
        <f ca="1">_xlfn.NORM.INV(RAND(),Satokasvi!$H$13,Satokasvi!$I$13)</f>
        <v>206.43780127524258</v>
      </c>
      <c r="CN145" s="27">
        <f ca="1">_xlfn.NORM.INV(RAND(),Satokasvi!$H$13,Satokasvi!$I$13)</f>
        <v>226.32524333167021</v>
      </c>
      <c r="CO145" s="27">
        <f ca="1">_xlfn.NORM.INV(RAND(),Satokasvi!$H$13,Satokasvi!$I$13)</f>
        <v>260.64251972662191</v>
      </c>
      <c r="CP145" s="27">
        <f ca="1">_xlfn.NORM.INV(RAND(),Satokasvi!$H$13,Satokasvi!$I$13)</f>
        <v>163.0669755264295</v>
      </c>
      <c r="CQ145" s="27">
        <f ca="1">_xlfn.NORM.INV(RAND(),Satokasvi!$H$13,Satokasvi!$I$13)</f>
        <v>233.75688643279534</v>
      </c>
      <c r="CR145" s="27">
        <f ca="1">_xlfn.NORM.INV(RAND(),Satokasvi!$H$13,Satokasvi!$I$13)</f>
        <v>172.11697044171024</v>
      </c>
      <c r="CS145" s="27">
        <f ca="1">_xlfn.NORM.INV(RAND(),Satokasvi!$H$13,Satokasvi!$I$13)</f>
        <v>233.24133965007266</v>
      </c>
      <c r="CT145" s="27">
        <f ca="1">_xlfn.NORM.INV(RAND(),Satokasvi!$H$13,Satokasvi!$I$13)</f>
        <v>159.66805570944604</v>
      </c>
      <c r="CU145" s="27">
        <f ca="1">_xlfn.NORM.INV(RAND(),Satokasvi!$H$13,Satokasvi!$I$13)</f>
        <v>231.03727733221078</v>
      </c>
      <c r="CV145" s="27">
        <f ca="1">_xlfn.NORM.INV(RAND(),Satokasvi!$H$13,Satokasvi!$I$13)</f>
        <v>208.58784003351246</v>
      </c>
      <c r="CW145" s="27">
        <f ca="1">_xlfn.NORM.INV(RAND(),Satokasvi!$H$13,Satokasvi!$I$13)</f>
        <v>207.88397389132462</v>
      </c>
      <c r="CX145" s="27">
        <f ca="1">_xlfn.NORM.INV(RAND(),Satokasvi!$H$13,Satokasvi!$I$13)</f>
        <v>155.46890106718763</v>
      </c>
      <c r="CY145" s="27">
        <f ca="1">_xlfn.NORM.INV(RAND(),Satokasvi!$H$13,Satokasvi!$I$13)</f>
        <v>100.98224745217392</v>
      </c>
      <c r="CZ145" s="27">
        <f ca="1">_xlfn.NORM.INV(RAND(),Satokasvi!$H$13,Satokasvi!$I$13)</f>
        <v>196.99932560475355</v>
      </c>
      <c r="DB145" s="29">
        <f ca="1">(AB145*(CB145/1000)+(Satokasvi!$E$28-Satokasvi!$E$7))/(1+$C$13)^DB$61</f>
        <v>332.9794673766599</v>
      </c>
      <c r="DC145" s="29">
        <f ca="1">(AC145*(CC145/1000)+(Satokasvi!$E$28-Satokasvi!$E$7))/(1+$C$13)^DC$61</f>
        <v>407.67875455664108</v>
      </c>
      <c r="DD145" s="29">
        <f ca="1">(AD145*(CD145/1000)+(Satokasvi!$E$28-Satokasvi!$E$7))/(1+$C$13)^DD$61</f>
        <v>248.0713901845528</v>
      </c>
      <c r="DE145" s="29">
        <f ca="1">(AE145*(CE145/1000)+(Satokasvi!$E$28-Satokasvi!$E$7))/(1+$C$13)^DE$61</f>
        <v>-320.74382429756372</v>
      </c>
      <c r="DF145" s="29">
        <f ca="1">(AF145*(CF145/1000)+(Satokasvi!$E$28-Satokasvi!$E$7))/(1+$C$13)^DF$61</f>
        <v>341.27620680953095</v>
      </c>
      <c r="DG145" s="29">
        <f ca="1">(AG145*(CG145/1000)+(Satokasvi!$E$28-Satokasvi!$E$7))/(1+$C$13)^DG$61</f>
        <v>281.00715876308175</v>
      </c>
      <c r="DH145" s="29">
        <f ca="1">(AH145*(CH145/1000)+(Satokasvi!$E$28-Satokasvi!$E$7))/(1+$C$13)^DH$61</f>
        <v>328.34302615020903</v>
      </c>
      <c r="DI145" s="29">
        <f ca="1">(AI145*(CI145/1000)+(Satokasvi!$E$28-Satokasvi!$E$7))/(1+$C$13)^DI$61</f>
        <v>402.13122723425323</v>
      </c>
      <c r="DJ145" s="29">
        <f ca="1">(AJ145*(CJ145/1000)+(Satokasvi!$E$28-Satokasvi!$E$7))/(1+$C$13)^DJ$61</f>
        <v>379.32604912896392</v>
      </c>
      <c r="DK145" s="29">
        <f ca="1">(AK145*(CK145/1000)+(Satokasvi!$E$28-Satokasvi!$E$7))/(1+$C$13)^DK$61</f>
        <v>358.99702935607843</v>
      </c>
      <c r="DL145" s="29">
        <f ca="1">(AL145*(CL145/1000)+(Satokasvi!$E$28-Satokasvi!$E$7))/(1+$C$13)^DL$61</f>
        <v>199.51681850478826</v>
      </c>
      <c r="DM145" s="29">
        <f ca="1">(AM145*(CM145/1000)+(Satokasvi!$E$28-Satokasvi!$E$7))/(1+$C$13)^DM$61</f>
        <v>304.39307960967096</v>
      </c>
      <c r="DN145" s="29">
        <f ca="1">(AN145*(CN145/1000)+(Satokasvi!$E$28-Satokasvi!$E$7))/(1+$C$13)^DN$61</f>
        <v>276.74666432473714</v>
      </c>
      <c r="DO145" s="29">
        <f ca="1">(AO145*(CO145/1000)+(Satokasvi!$E$28-Satokasvi!$E$7))/(1+$C$13)^DO$61</f>
        <v>411.99332885170395</v>
      </c>
      <c r="DP145" s="29">
        <f ca="1">(AP145*(CP145/1000)+(Satokasvi!$E$28-Satokasvi!$E$7))/(1+$C$13)^DP$61</f>
        <v>128.33724661060603</v>
      </c>
      <c r="DQ145" s="29">
        <f ca="1">(AQ145*(CQ145/1000)+(Satokasvi!$E$28-Satokasvi!$E$7))/(1+$C$13)^DQ$61</f>
        <v>330.33400279527291</v>
      </c>
      <c r="DR145" s="29">
        <f ca="1">(AR145*(CR145/1000)+(Satokasvi!$E$28-Satokasvi!$E$7))/(1+$C$13)^DR$61</f>
        <v>188.4788054541834</v>
      </c>
      <c r="DS145" s="29">
        <f ca="1">(AS145*(CS145/1000)+(Satokasvi!$E$28-Satokasvi!$E$7))/(1+$C$13)^DS$61</f>
        <v>267.39457050744409</v>
      </c>
      <c r="DT145" s="29">
        <f ca="1">(AT145*(CT145/1000)+(Satokasvi!$E$28-Satokasvi!$E$7))/(1+$C$13)^DT$61</f>
        <v>-205.87325567910491</v>
      </c>
      <c r="DU145" s="29">
        <f ca="1">(AU145*(CU145/1000)+(Satokasvi!$E$28-Satokasvi!$E$7))/(1+$C$13)^DU$61</f>
        <v>233.788188719814</v>
      </c>
      <c r="DV145" s="29">
        <f ca="1">(AV145*(CV145/1000)+(Satokasvi!$E$28-Satokasvi!$E$7))/(1+$C$13)^DV$61</f>
        <v>204.49646505101515</v>
      </c>
      <c r="DW145" s="29">
        <f ca="1">(AW145*(CW145/1000)+(Satokasvi!$E$28-Satokasvi!$E$7))/(1+$C$13)^DW$61</f>
        <v>191.52053050846098</v>
      </c>
      <c r="DX145" s="29">
        <f ca="1">(AX145*(CX145/1000)+(Satokasvi!$E$28-Satokasvi!$E$7))/(1+$C$13)^DX$61</f>
        <v>92.166047630660742</v>
      </c>
      <c r="DY145" s="29">
        <f ca="1">(AY145*(CY145/1000)+(Satokasvi!$E$28-Satokasvi!$E$7))/(1+$C$13)^DY$61</f>
        <v>9.1689452898147668</v>
      </c>
      <c r="DZ145" s="29">
        <f ca="1">(AZ145*(CZ145/1000)+(Satokasvi!$E$28-Satokasvi!$E$7))/(1+$C$13)^DZ$61</f>
        <v>183.58292738246251</v>
      </c>
      <c r="EB145" s="29">
        <f ca="1">IF(C$11="x",Toimenpiteet!$E$115,BB145*(CB145/1000)+(Satokasvi!$E$28-Satokasvi!$E$7)+IF(C$8="x",Toimenpiteet!$E$29,0)+IF(C$9="x",Toimenpiteet!$E$60,0)+IF(C$10="x",Toimenpiteet!$E$88,0))/(1+$C$13)^EB$61</f>
        <v>274.27725826949194</v>
      </c>
      <c r="EC145" s="29">
        <f ca="1">IF(D$11="x",Toimenpiteet!$E$115,BC145*(CC145/1000)+(Satokasvi!$E$28-Satokasvi!$E$7)+IF(D$8="x",Toimenpiteet!$E$29,0)+IF(D$9="x",Toimenpiteet!$E$60,0)+IF(D$10="x",Toimenpiteet!$E$88,0))/(1+$C$13)^EC$61</f>
        <v>331.25001953900397</v>
      </c>
      <c r="ED145" s="29">
        <f ca="1">IF(E$11="x",Toimenpiteet!$E$115,BD145*(CD145/1000)+(Satokasvi!$E$28-Satokasvi!$E$7)+IF(E$8="x",Toimenpiteet!$E$29,0)+IF(E$9="x",Toimenpiteet!$E$60,0)+IF(E$10="x",Toimenpiteet!$E$88,0))/(1+$C$13)^ED$61</f>
        <v>216.66021230703717</v>
      </c>
      <c r="EE145" s="29">
        <f ca="1">IF(F$11="x",Toimenpiteet!$E$115,BE145*(CE145/1000)+(Satokasvi!$E$28-Satokasvi!$E$7)+IF(F$8="x",Toimenpiteet!$E$29,0)+IF(F$9="x",Toimenpiteet!$E$60,0)+IF(F$10="x",Toimenpiteet!$E$88,0))/(1+$C$13)^EE$61</f>
        <v>-202.48619821998551</v>
      </c>
      <c r="EF145" s="29">
        <f ca="1">IF(G$11="x",Toimenpiteet!$E$115,BF145*(CF145/1000)+(Satokasvi!$E$28-Satokasvi!$E$7)+IF(G$8="x",Toimenpiteet!$E$29,0)+IF(G$9="x",Toimenpiteet!$E$60,0)+IF(G$10="x",Toimenpiteet!$E$88,0))/(1+$C$13)^EF$61</f>
        <v>289.78708722374313</v>
      </c>
      <c r="EG145" s="29">
        <f ca="1">IF(H$11="x",Toimenpiteet!$E$115,BG145*(CG145/1000)+(Satokasvi!$E$28-Satokasvi!$E$7)+IF(H$8="x",Toimenpiteet!$E$29,0)+IF(H$9="x",Toimenpiteet!$E$60,0)+IF(H$10="x",Toimenpiteet!$E$88,0))/(1+$C$13)^EG$61</f>
        <v>243.84154238916167</v>
      </c>
      <c r="EH145" s="29">
        <f ca="1">IF(I$11="x",Toimenpiteet!$E$115,BH145*(CH145/1000)+(Satokasvi!$E$28-Satokasvi!$E$7)+IF(I$8="x",Toimenpiteet!$E$29,0)+IF(I$9="x",Toimenpiteet!$E$60,0)+IF(I$10="x",Toimenpiteet!$E$88,0))/(1+$C$13)^EH$61</f>
        <v>278.11326937734265</v>
      </c>
      <c r="EI145" s="29">
        <f ca="1">IF(J$11="x",Toimenpiteet!$E$115,BI145*(CI145/1000)+(Satokasvi!$E$28-Satokasvi!$E$7)+IF(J$8="x",Toimenpiteet!$E$29,0)+IF(J$9="x",Toimenpiteet!$E$60,0)+IF(J$10="x",Toimenpiteet!$E$88,0))/(1+$C$13)^EI$61</f>
        <v>332.12648790409855</v>
      </c>
      <c r="EJ145" s="29">
        <f ca="1">IF(K$11="x",Toimenpiteet!$E$115,BJ145*(CJ145/1000)+(Satokasvi!$E$28-Satokasvi!$E$7)+IF(K$8="x",Toimenpiteet!$E$29,0)+IF(K$9="x",Toimenpiteet!$E$60,0)+IF(K$10="x",Toimenpiteet!$E$88,0))/(1+$C$13)^EJ$61</f>
        <v>314.18668187802342</v>
      </c>
      <c r="EK145" s="29">
        <f ca="1">IF(L$11="x",Toimenpiteet!$E$115,BK145*(CK145/1000)+(Satokasvi!$E$28-Satokasvi!$E$7)+IF(L$8="x",Toimenpiteet!$E$29,0)+IF(L$9="x",Toimenpiteet!$E$60,0)+IF(L$10="x",Toimenpiteet!$E$88,0))/(1+$C$13)^EK$61</f>
        <v>298.11964459374133</v>
      </c>
      <c r="EL145" s="29">
        <f ca="1">IF(M$11="x",Toimenpiteet!$E$115,BL145*(CL145/1000)+(Satokasvi!$E$28-Satokasvi!$E$7)+IF(M$8="x",Toimenpiteet!$E$29,0)+IF(M$9="x",Toimenpiteet!$E$60,0)+IF(M$10="x",Toimenpiteet!$E$88,0))/(1+$C$13)^EL$61</f>
        <v>178.38387326393484</v>
      </c>
      <c r="EM145" s="29">
        <f ca="1">IF(N$11="x",Toimenpiteet!$E$115,BM145*(CM145/1000)+(Satokasvi!$E$28-Satokasvi!$E$7)+IF(N$8="x",Toimenpiteet!$E$29,0)+IF(N$9="x",Toimenpiteet!$E$60,0)+IF(N$10="x",Toimenpiteet!$E$88,0))/(1+$C$13)^EM$61</f>
        <v>255.6724997349973</v>
      </c>
      <c r="EN145" s="29">
        <f ca="1">IF(O$11="x",Toimenpiteet!$E$115,BN145*(CN145/1000)+(Satokasvi!$E$28-Satokasvi!$E$7)+IF(O$8="x",Toimenpiteet!$E$29,0)+IF(O$9="x",Toimenpiteet!$E$60,0)+IF(O$10="x",Toimenpiteet!$E$88,0))/(1+$C$13)^EN$61</f>
        <v>234.23042669156166</v>
      </c>
      <c r="EO145" s="29">
        <f ca="1">IF(P$11="x",Toimenpiteet!$E$115,BO145*(CO145/1000)+(Satokasvi!$E$28-Satokasvi!$E$7)+IF(P$8="x",Toimenpiteet!$E$29,0)+IF(P$9="x",Toimenpiteet!$E$60,0)+IF(P$10="x",Toimenpiteet!$E$88,0))/(1+$C$13)^EO$61</f>
        <v>334.20074170569512</v>
      </c>
      <c r="EP145" s="29">
        <f ca="1">IF(Q$11="x",Toimenpiteet!$E$115,BP145*(CP145/1000)+(Satokasvi!$E$28-Satokasvi!$E$7)+IF(Q$8="x",Toimenpiteet!$E$29,0)+IF(Q$9="x",Toimenpiteet!$E$60,0)+IF(Q$10="x",Toimenpiteet!$E$88,0))/(1+$C$13)^EP$61</f>
        <v>122.02848223772394</v>
      </c>
      <c r="EQ145" s="29">
        <f ca="1">IF(R$11="x",Toimenpiteet!$E$115,BQ145*(CQ145/1000)+(Satokasvi!$E$28-Satokasvi!$E$7)+IF(R$8="x",Toimenpiteet!$E$29,0)+IF(R$9="x",Toimenpiteet!$E$60,0)+IF(R$10="x",Toimenpiteet!$E$88,0))/(1+$C$13)^EQ$61</f>
        <v>271.78777855633859</v>
      </c>
      <c r="ER145" s="29">
        <f ca="1">IF(S$11="x",Toimenpiteet!$E$115,BR145*(CR145/1000)+(Satokasvi!$E$28-Satokasvi!$E$7)+IF(S$8="x",Toimenpiteet!$E$29,0)+IF(S$9="x",Toimenpiteet!$E$60,0)+IF(S$10="x",Toimenpiteet!$E$88,0))/(1+$C$13)^ER$61</f>
        <v>165.3309880315461</v>
      </c>
      <c r="ES145" s="29">
        <f ca="1">IF(T$11="x",Toimenpiteet!$E$115,BS145*(CS145/1000)+(Satokasvi!$E$28-Satokasvi!$E$7)+IF(T$8="x",Toimenpiteet!$E$29,0)+IF(T$9="x",Toimenpiteet!$E$60,0)+IF(T$10="x",Toimenpiteet!$E$88,0))/(1+$C$13)^ES$61</f>
        <v>223.41445550242756</v>
      </c>
      <c r="ET145" s="29">
        <f ca="1">IF(U$11="x",Toimenpiteet!$E$115,BT145*(CT145/1000)+(Satokasvi!$E$28-Satokasvi!$E$7)+IF(U$8="x",Toimenpiteet!$E$29,0)+IF(U$9="x",Toimenpiteet!$E$60,0)+IF(U$10="x",Toimenpiteet!$E$88,0))/(1+$C$13)^ET$61</f>
        <v>-129.96818551043771</v>
      </c>
      <c r="EU145" s="29">
        <f ca="1">IF(V$11="x",Toimenpiteet!$E$115,BU145*(CU145/1000)+(Satokasvi!$E$28-Satokasvi!$E$7)+IF(V$8="x",Toimenpiteet!$E$29,0)+IF(V$9="x",Toimenpiteet!$E$60,0)+IF(V$10="x",Toimenpiteet!$E$88,0))/(1+$C$13)^EU$61</f>
        <v>196.98455495403576</v>
      </c>
      <c r="EV145" s="29">
        <f ca="1">IF(W$11="x",Toimenpiteet!$E$115,BV145*(CV145/1000)+(Satokasvi!$E$28-Satokasvi!$E$7)+IF(W$8="x",Toimenpiteet!$E$29,0)+IF(W$9="x",Toimenpiteet!$E$60,0)+IF(W$10="x",Toimenpiteet!$E$88,0))/(1+$C$13)^EV$61</f>
        <v>174.49328684342467</v>
      </c>
      <c r="EW145" s="29">
        <f ca="1">IF(X$11="x",Toimenpiteet!$E$115,BW145*(CW145/1000)+(Satokasvi!$E$28-Satokasvi!$E$7)+IF(X$8="x",Toimenpiteet!$E$29,0)+IF(X$9="x",Toimenpiteet!$E$60,0)+IF(X$10="x",Toimenpiteet!$E$88,0))/(1+$C$13)^EW$61</f>
        <v>164.1798576721946</v>
      </c>
      <c r="EX145" s="29">
        <f ca="1">IF(Y$11="x",Toimenpiteet!$E$115,BX145*(CX145/1000)+(Satokasvi!$E$28-Satokasvi!$E$7)+IF(Y$8="x",Toimenpiteet!$E$29,0)+IF(Y$9="x",Toimenpiteet!$E$60,0)+IF(Y$10="x",Toimenpiteet!$E$88,0))/(1+$C$13)^EX$61</f>
        <v>89.515884652901846</v>
      </c>
      <c r="EY145" s="29">
        <f ca="1">IF(Z$11="x",Toimenpiteet!$E$115,BY145*(CY145/1000)+(Satokasvi!$E$28-Satokasvi!$E$7)+IF(Z$8="x",Toimenpiteet!$E$29,0)+IF(Z$9="x",Toimenpiteet!$E$60,0)+IF(Z$10="x",Toimenpiteet!$E$88,0))/(1+$C$13)^EY$61</f>
        <v>27.059635853788851</v>
      </c>
      <c r="EZ145" s="29">
        <f ca="1">IF(AA$11="x",Toimenpiteet!$E$115,BZ145*(CZ145/1000)+(Satokasvi!$E$28-Satokasvi!$E$7)+IF(AA$8="x",Toimenpiteet!$E$29,0)+IF(AA$9="x",Toimenpiteet!$E$60,0)+IF(AA$10="x",Toimenpiteet!$E$88,0))/(1+$C$13)^EZ$61</f>
        <v>156.4438011978566</v>
      </c>
      <c r="FA145" s="29"/>
      <c r="FB145" s="29">
        <f t="shared" ca="1" si="117"/>
        <v>332.9794673766599</v>
      </c>
      <c r="FC145" s="29">
        <f t="shared" ca="1" si="118"/>
        <v>740.65822193330098</v>
      </c>
      <c r="FD145" s="29">
        <f t="shared" ca="1" si="119"/>
        <v>988.72961211785378</v>
      </c>
      <c r="FE145" s="29">
        <f t="shared" ca="1" si="120"/>
        <v>667.98578782029006</v>
      </c>
      <c r="FF145" s="29">
        <f t="shared" ca="1" si="121"/>
        <v>1009.2619946298209</v>
      </c>
      <c r="FG145" s="29">
        <f t="shared" ca="1" si="122"/>
        <v>1290.2691533929028</v>
      </c>
      <c r="FH145" s="29">
        <f t="shared" ca="1" si="123"/>
        <v>1618.6121795431118</v>
      </c>
      <c r="FI145" s="29">
        <f t="shared" ca="1" si="124"/>
        <v>2020.743406777365</v>
      </c>
      <c r="FJ145" s="29">
        <f t="shared" ca="1" si="125"/>
        <v>2400.069455906329</v>
      </c>
      <c r="FK145" s="29">
        <f t="shared" ca="1" si="126"/>
        <v>2759.0664852624077</v>
      </c>
      <c r="FL145" s="29">
        <f t="shared" ca="1" si="127"/>
        <v>2958.583303767196</v>
      </c>
      <c r="FM145" s="29">
        <f t="shared" ca="1" si="128"/>
        <v>3262.976383376867</v>
      </c>
      <c r="FN145" s="29">
        <f t="shared" ca="1" si="129"/>
        <v>3539.7230477016042</v>
      </c>
      <c r="FO145" s="29">
        <f t="shared" ca="1" si="130"/>
        <v>3951.7163765533082</v>
      </c>
      <c r="FP145" s="29">
        <f t="shared" ca="1" si="131"/>
        <v>4080.0536231639144</v>
      </c>
      <c r="FQ145" s="29">
        <f t="shared" ca="1" si="132"/>
        <v>4410.3876259591871</v>
      </c>
      <c r="FR145" s="29">
        <f t="shared" ca="1" si="133"/>
        <v>4598.8664314133703</v>
      </c>
      <c r="FS145" s="29">
        <f t="shared" ca="1" si="134"/>
        <v>4866.2610019208141</v>
      </c>
      <c r="FT145" s="29">
        <f t="shared" ca="1" si="135"/>
        <v>4660.3877462417095</v>
      </c>
      <c r="FU145" s="29">
        <f t="shared" ca="1" si="136"/>
        <v>4894.1759349615231</v>
      </c>
      <c r="FV145" s="29">
        <f t="shared" ca="1" si="137"/>
        <v>5098.6724000125387</v>
      </c>
      <c r="FW145" s="29">
        <f t="shared" ca="1" si="138"/>
        <v>5290.1929305209997</v>
      </c>
      <c r="FX145" s="29">
        <f t="shared" ca="1" si="139"/>
        <v>5382.3589781516603</v>
      </c>
      <c r="FY145" s="29">
        <f t="shared" ca="1" si="140"/>
        <v>5391.5279234414747</v>
      </c>
      <c r="FZ145" s="29">
        <f t="shared" ca="1" si="141"/>
        <v>5575.1108508239377</v>
      </c>
      <c r="GA145" s="29"/>
      <c r="GB145" s="29">
        <f t="shared" ca="1" si="142"/>
        <v>274.27725826949194</v>
      </c>
      <c r="GC145" s="29">
        <f t="shared" ca="1" si="143"/>
        <v>605.52727780849591</v>
      </c>
      <c r="GD145" s="29">
        <f t="shared" ca="1" si="93"/>
        <v>822.18749011553314</v>
      </c>
      <c r="GE145" s="29">
        <f t="shared" ca="1" si="94"/>
        <v>619.70129189554768</v>
      </c>
      <c r="GF145" s="29">
        <f t="shared" ca="1" si="95"/>
        <v>909.48837911929081</v>
      </c>
      <c r="GG145" s="29">
        <f t="shared" ca="1" si="96"/>
        <v>1153.3299215084526</v>
      </c>
      <c r="GH145" s="29">
        <f t="shared" ca="1" si="97"/>
        <v>1431.4431908857953</v>
      </c>
      <c r="GI145" s="29">
        <f t="shared" ca="1" si="98"/>
        <v>1763.5696787898937</v>
      </c>
      <c r="GJ145" s="29">
        <f t="shared" ca="1" si="99"/>
        <v>2077.7563606679173</v>
      </c>
      <c r="GK145" s="29">
        <f t="shared" ca="1" si="100"/>
        <v>2375.8760052616585</v>
      </c>
      <c r="GL145" s="29">
        <f t="shared" ca="1" si="101"/>
        <v>2554.2598785255932</v>
      </c>
      <c r="GM145" s="29">
        <f t="shared" ca="1" si="102"/>
        <v>2809.9323782605907</v>
      </c>
      <c r="GN145" s="29">
        <f t="shared" ca="1" si="103"/>
        <v>3044.1628049521523</v>
      </c>
      <c r="GO145" s="29">
        <f t="shared" ca="1" si="104"/>
        <v>3378.3635466578476</v>
      </c>
      <c r="GP145" s="29">
        <f t="shared" ca="1" si="105"/>
        <v>3500.3920288955715</v>
      </c>
      <c r="GQ145" s="29">
        <f t="shared" ca="1" si="106"/>
        <v>3772.1798074519102</v>
      </c>
      <c r="GR145" s="29">
        <f t="shared" ca="1" si="107"/>
        <v>3937.5107954834561</v>
      </c>
      <c r="GS145" s="29">
        <f t="shared" ca="1" si="108"/>
        <v>4160.9252509858834</v>
      </c>
      <c r="GT145" s="29">
        <f t="shared" ca="1" si="109"/>
        <v>4030.9570654754457</v>
      </c>
      <c r="GU145" s="29">
        <f t="shared" ca="1" si="110"/>
        <v>4227.9416204294812</v>
      </c>
      <c r="GV145" s="29">
        <f t="shared" ca="1" si="111"/>
        <v>4402.4349072729055</v>
      </c>
      <c r="GW145" s="29">
        <f t="shared" ca="1" si="112"/>
        <v>4566.6147649451004</v>
      </c>
      <c r="GX145" s="29">
        <f t="shared" ca="1" si="113"/>
        <v>4656.1306495980025</v>
      </c>
      <c r="GY145" s="29">
        <f t="shared" ca="1" si="114"/>
        <v>4683.1902854517912</v>
      </c>
      <c r="GZ145" s="29">
        <f t="shared" ca="1" si="115"/>
        <v>4839.6340866496475</v>
      </c>
      <c r="HA145" s="29"/>
      <c r="HB145" s="29">
        <f t="shared" ca="1" si="145"/>
        <v>2759.0664852624077</v>
      </c>
      <c r="HC145" s="29">
        <f t="shared" ca="1" si="144"/>
        <v>2375.8760052616585</v>
      </c>
      <c r="HD145" s="5"/>
      <c r="HE145" s="29">
        <f t="shared" si="147"/>
        <v>0.16666666666666663</v>
      </c>
      <c r="HF145" s="29">
        <f>$HF$72</f>
        <v>1.111111111111112E-2</v>
      </c>
      <c r="HG145" s="14">
        <f>IF(C$11="x",0,Satokasvi!$H$6*(1+$HE145)*(1+_xlfn.XLOOKUP($HF145,$HF$67:$HF$76,HG$67:HG$76)))</f>
        <v>4087.87037037037</v>
      </c>
      <c r="HH145" s="27">
        <f>IF(D$11="x",0,Satokasvi!$H$6*(1+$HE145)*(1+_xlfn.XLOOKUP($HF145,$HF$67:$HF$76,HH$67:HH$76)))</f>
        <v>4092.4074074074069</v>
      </c>
      <c r="HI145" s="27">
        <f>IF(E$11="x",0,Satokasvi!$H$6*(1+$HE145)*(1+_xlfn.XLOOKUP($HF145,$HF$67:$HF$76,HI$67:HI$76)))</f>
        <v>4096.9444444444443</v>
      </c>
      <c r="HJ145" s="27">
        <f>IF(F$11="x",0,Satokasvi!$H$6*(1+$HE145)*(1+_xlfn.XLOOKUP($HF145,$HF$67:$HF$76,HJ$67:HJ$76)))</f>
        <v>4101.4814814814808</v>
      </c>
      <c r="HK145" s="27">
        <f>IF(G$11="x",0,Satokasvi!$H$6*(1+$HE145)*(1+_xlfn.XLOOKUP($HF145,$HF$67:$HF$76,HK$67:HK$76)))</f>
        <v>4106.0185185185182</v>
      </c>
      <c r="HL145" s="27">
        <f>IF(H$11="x",0,Satokasvi!$H$6*(1+$HE145)*(1+_xlfn.XLOOKUP($HF145,$HF$67:$HF$76,HL$67:HL$76)))</f>
        <v>4110.5555555555547</v>
      </c>
      <c r="HM145" s="27">
        <f>IF(I$11="x",0,Satokasvi!$H$6*(1+$HE145)*(1+_xlfn.XLOOKUP($HF145,$HF$67:$HF$76,HM$67:HM$76)))</f>
        <v>4115.0925925925931</v>
      </c>
      <c r="HN145" s="27">
        <f>IF(J$11="x",0,Satokasvi!$H$6*(1+$HE145)*(1+_xlfn.XLOOKUP($HF145,$HF$67:$HF$76,HN$67:HN$76)))</f>
        <v>4119.6296296296296</v>
      </c>
      <c r="HO145" s="27">
        <f>IF(K$11="x",0,Satokasvi!$H$6*(1+$HE145)*(1+_xlfn.XLOOKUP($HF145,$HF$67:$HF$76,HO$67:HO$76)))</f>
        <v>4124.1666666666661</v>
      </c>
      <c r="HP145" s="27">
        <f>IF(L$11="x",0,Satokasvi!$H$6*(1+$HE145)*(1+_xlfn.XLOOKUP($HF145,$HF$67:$HF$76,HP$67:HP$76)))</f>
        <v>4128.7037037037035</v>
      </c>
      <c r="HQ145" s="27">
        <f>IF(M$11="x",0,Satokasvi!$H$6*(1+$HE145)*(1+_xlfn.XLOOKUP($HF145,$HF$67:$HF$76,HQ$67:HQ$76)))</f>
        <v>4128.7037037037035</v>
      </c>
      <c r="HR145" s="27">
        <f>IF(N$11="x",0,Satokasvi!$H$6*(1+$HE145)*(1+_xlfn.XLOOKUP($HF145,$HF$67:$HF$76,HR$67:HR$76)))</f>
        <v>4128.7037037037035</v>
      </c>
      <c r="HS145" s="27">
        <f>IF(O$11="x",0,Satokasvi!$H$6*(1+$HE145)*(1+_xlfn.XLOOKUP($HF145,$HF$67:$HF$76,HS$67:HS$76)))</f>
        <v>4128.7037037037035</v>
      </c>
      <c r="HT145" s="27">
        <f>IF(P$11="x",0,Satokasvi!$H$6*(1+$HE145)*(1+_xlfn.XLOOKUP($HF145,$HF$67:$HF$76,HT$67:HT$76)))</f>
        <v>4128.7037037037035</v>
      </c>
      <c r="HU145" s="27">
        <f>IF(Q$11="x",0,Satokasvi!$H$6*(1+$HE145)*(1+_xlfn.XLOOKUP($HF145,$HF$67:$HF$76,HU$67:HU$76)))</f>
        <v>4128.7037037037035</v>
      </c>
      <c r="HV145" s="27">
        <f>IF(R$11="x",0,Satokasvi!$H$6*(1+$HE145)*(1+_xlfn.XLOOKUP($HF145,$HF$67:$HF$76,HV$67:HV$76)))</f>
        <v>4128.7037037037035</v>
      </c>
      <c r="HW145" s="27">
        <f>IF(S$11="x",0,Satokasvi!$H$6*(1+$HE145)*(1+_xlfn.XLOOKUP($HF145,$HF$67:$HF$76,HW$67:HW$76)))</f>
        <v>4128.7037037037035</v>
      </c>
      <c r="HX145" s="27">
        <f>IF(T$11="x",0,Satokasvi!$H$6*(1+$HE145)*(1+_xlfn.XLOOKUP($HF145,$HF$67:$HF$76,HX$67:HX$76)))</f>
        <v>4128.7037037037035</v>
      </c>
      <c r="HY145" s="27">
        <f>IF(U$11="x",0,Satokasvi!$H$6*(1+$HE145)*(1+_xlfn.XLOOKUP($HF145,$HF$67:$HF$76,HY$67:HY$76)))</f>
        <v>4128.7037037037035</v>
      </c>
      <c r="HZ145" s="27">
        <f>IF(V$11="x",0,Satokasvi!$H$6*(1+$HE145)*(1+_xlfn.XLOOKUP($HF145,$HF$67:$HF$76,HZ$67:HZ$76)))</f>
        <v>4128.7037037037035</v>
      </c>
      <c r="IA145" s="27">
        <f>IF(W$11="x",0,Satokasvi!$H$6*(1+$HE145)*(1+_xlfn.XLOOKUP($HF145,$HF$67:$HF$76,IA$67:IA$76)))</f>
        <v>4128.7037037037035</v>
      </c>
      <c r="IB145" s="27">
        <f>IF(X$11="x",0,Satokasvi!$H$6*(1+$HE145)*(1+_xlfn.XLOOKUP($HF145,$HF$67:$HF$76,IB$67:IB$76)))</f>
        <v>4128.7037037037035</v>
      </c>
      <c r="IC145" s="27">
        <f>IF(Y$11="x",0,Satokasvi!$H$6*(1+$HE145)*(1+_xlfn.XLOOKUP($HF145,$HF$67:$HF$76,IC$67:IC$76)))</f>
        <v>4128.7037037037035</v>
      </c>
      <c r="ID145" s="27">
        <f>IF(Z$11="x",0,Satokasvi!$H$6*(1+$HE145)*(1+_xlfn.XLOOKUP($HF145,$HF$67:$HF$76,ID$67:ID$76)))</f>
        <v>4128.7037037037035</v>
      </c>
      <c r="IE145" s="27">
        <f>IF(AA$11="x",0,Satokasvi!$H$6*(1+$HE145)*(1+_xlfn.XLOOKUP($HF145,$HF$67:$HF$76,IE$67:IE$76)))</f>
        <v>4128.7037037037035</v>
      </c>
    </row>
    <row r="146" spans="2:239">
      <c r="B146" s="11">
        <f t="shared" ca="1" si="149"/>
        <v>0.83008632564197538</v>
      </c>
      <c r="C146" s="11">
        <f t="shared" ca="1" si="149"/>
        <v>0.27573557151677119</v>
      </c>
      <c r="D146" s="11">
        <f t="shared" ca="1" si="149"/>
        <v>0.76685033214420906</v>
      </c>
      <c r="E146" s="11">
        <f t="shared" ca="1" si="149"/>
        <v>0.85359099924998927</v>
      </c>
      <c r="F146" s="11">
        <f t="shared" ca="1" si="149"/>
        <v>0.10329181155352252</v>
      </c>
      <c r="G146" s="11">
        <f t="shared" ca="1" si="149"/>
        <v>0.83802531581936079</v>
      </c>
      <c r="H146" s="11">
        <f t="shared" ca="1" si="149"/>
        <v>0.41253363168392732</v>
      </c>
      <c r="I146" s="11">
        <f t="shared" ca="1" si="149"/>
        <v>0.78810373828425717</v>
      </c>
      <c r="J146" s="11">
        <f t="shared" ca="1" si="149"/>
        <v>0.85074377566251591</v>
      </c>
      <c r="K146" s="11">
        <f t="shared" ca="1" si="149"/>
        <v>0.46033980034628019</v>
      </c>
      <c r="L146" s="11">
        <f t="shared" ca="1" si="149"/>
        <v>0.56743452720247001</v>
      </c>
      <c r="M146" s="11">
        <f t="shared" ca="1" si="149"/>
        <v>0.12319918701970767</v>
      </c>
      <c r="N146" s="11">
        <f t="shared" ca="1" si="149"/>
        <v>0.71055081872741843</v>
      </c>
      <c r="O146" s="11">
        <f t="shared" ca="1" si="149"/>
        <v>0.34880184205647058</v>
      </c>
      <c r="P146" s="11">
        <f t="shared" ca="1" si="149"/>
        <v>0.64888920129032002</v>
      </c>
      <c r="Q146" s="11">
        <f t="shared" ca="1" si="149"/>
        <v>0.82650771455040795</v>
      </c>
      <c r="R146" s="11">
        <f t="shared" ca="1" si="148"/>
        <v>0.67563124529165075</v>
      </c>
      <c r="S146" s="11">
        <f t="shared" ca="1" si="148"/>
        <v>0.61142568901973715</v>
      </c>
      <c r="T146" s="11">
        <f t="shared" ca="1" si="87"/>
        <v>0.16869852385685324</v>
      </c>
      <c r="U146" s="11">
        <f t="shared" ca="1" si="87"/>
        <v>8.1997037404206496E-2</v>
      </c>
      <c r="V146" s="11">
        <f t="shared" ref="T146:Z161" ca="1" si="150">RAND()</f>
        <v>0.66372271117881931</v>
      </c>
      <c r="W146" s="11">
        <f t="shared" ca="1" si="150"/>
        <v>0.14266090217668392</v>
      </c>
      <c r="X146" s="11">
        <f t="shared" ca="1" si="150"/>
        <v>0.49995640409326303</v>
      </c>
      <c r="Y146" s="11">
        <f t="shared" ca="1" si="150"/>
        <v>0.25830148107208095</v>
      </c>
      <c r="Z146" s="11">
        <f t="shared" ca="1" si="150"/>
        <v>2.3095966101330911E-2</v>
      </c>
      <c r="AB146" s="5">
        <f ca="1">_xlfn.NORM.INV(B146,Satokasvi!$H$8,Satokasvi!$I$8)*_xlfn.BINOM.INV(1,(1-Satokasvi!$H$15),B146)</f>
        <v>3738.6266111416389</v>
      </c>
      <c r="AC146" s="5">
        <f ca="1">_xlfn.NORM.INV(C146,Satokasvi!$H$8,Satokasvi!$I$8)*_xlfn.BINOM.INV(1,(1-Satokasvi!$H$15),C146)</f>
        <v>3351.1107250090681</v>
      </c>
      <c r="AD146" s="5">
        <f ca="1">_xlfn.NORM.INV(D146,Satokasvi!$H$8,Satokasvi!$I$8)*_xlfn.BINOM.INV(1,(1-Satokasvi!$H$15),D146)</f>
        <v>3682.1283635693435</v>
      </c>
      <c r="AE146" s="5">
        <f ca="1">_xlfn.NORM.INV(E146,Satokasvi!$H$8,Satokasvi!$I$8)*_xlfn.BINOM.INV(1,(1-Satokasvi!$H$15),E146)</f>
        <v>3762.9899457691445</v>
      </c>
      <c r="AF146" s="5">
        <f ca="1">_xlfn.NORM.INV(F146,Satokasvi!$H$8,Satokasvi!$I$8)*_xlfn.BINOM.INV(1,(1-Satokasvi!$H$15),F146)</f>
        <v>3184.2461345453335</v>
      </c>
      <c r="AG146" s="5">
        <f ca="1">_xlfn.NORM.INV(G146,Satokasvi!$H$8,Satokasvi!$I$8)*_xlfn.BINOM.INV(1,(1-Satokasvi!$H$15),G146)</f>
        <v>3746.5936276578973</v>
      </c>
      <c r="AH146" s="5">
        <f ca="1">_xlfn.NORM.INV(H146,Satokasvi!$H$8,Satokasvi!$I$8)*_xlfn.BINOM.INV(1,(1-Satokasvi!$H$15),H146)</f>
        <v>3444.7419186544034</v>
      </c>
      <c r="AI146" s="5">
        <f ca="1">_xlfn.NORM.INV(I146,Satokasvi!$H$8,Satokasvi!$I$8)*_xlfn.BINOM.INV(1,(1-Satokasvi!$H$15),I146)</f>
        <v>3699.9647376436706</v>
      </c>
      <c r="AJ146" s="5">
        <f ca="1">_xlfn.NORM.INV(J146,Satokasvi!$H$8,Satokasvi!$I$8)*_xlfn.BINOM.INV(1,(1-Satokasvi!$H$15),J146)</f>
        <v>3759.907169109697</v>
      </c>
      <c r="AK146" s="5">
        <f ca="1">_xlfn.NORM.INV(K146,Satokasvi!$H$8,Satokasvi!$I$8)*_xlfn.BINOM.INV(1,(1-Satokasvi!$H$15),K146)</f>
        <v>3475.1055756473238</v>
      </c>
      <c r="AL146" s="5">
        <f ca="1">_xlfn.NORM.INV(L146,Satokasvi!$H$8,Satokasvi!$I$8)*_xlfn.BINOM.INV(1,(1-Satokasvi!$H$15),L146)</f>
        <v>3542.4615966663282</v>
      </c>
      <c r="AM146" s="5">
        <f ca="1">_xlfn.NORM.INV(M146,Satokasvi!$H$8,Satokasvi!$I$8)*_xlfn.BINOM.INV(1,(1-Satokasvi!$H$15),M146)</f>
        <v>3210.2145402282531</v>
      </c>
      <c r="AN146" s="5">
        <f ca="1">_xlfn.NORM.INV(N146,Satokasvi!$H$8,Satokasvi!$I$8)*_xlfn.BINOM.INV(1,(1-Satokasvi!$H$15),N146)</f>
        <v>3638.7486468863867</v>
      </c>
      <c r="AO146" s="5">
        <f ca="1">_xlfn.NORM.INV(O146,Satokasvi!$H$8,Satokasvi!$I$8)*_xlfn.BINOM.INV(1,(1-Satokasvi!$H$15),O146)</f>
        <v>3402.8606834868015</v>
      </c>
      <c r="AP146" s="5">
        <f ca="1">_xlfn.NORM.INV(P146,Satokasvi!$H$8,Satokasvi!$I$8)*_xlfn.BINOM.INV(1,(1-Satokasvi!$H$15),P146)</f>
        <v>3595.580817155862</v>
      </c>
      <c r="AQ146" s="5">
        <f ca="1">_xlfn.NORM.INV(Q146,Satokasvi!$H$8,Satokasvi!$I$8)*_xlfn.BINOM.INV(1,(1-Satokasvi!$H$15),Q146)</f>
        <v>3735.1135797382462</v>
      </c>
      <c r="AR146" s="5">
        <f ca="1">_xlfn.NORM.INV(R146,Satokasvi!$H$8,Satokasvi!$I$8)*_xlfn.BINOM.INV(1,(1-Satokasvi!$H$15),R146)</f>
        <v>3613.8791911795843</v>
      </c>
      <c r="AS146" s="5">
        <f ca="1">_xlfn.NORM.INV(S146,Satokasvi!$H$8,Satokasvi!$I$8)*_xlfn.BINOM.INV(1,(1-Satokasvi!$H$15),S146)</f>
        <v>3570.7592018261312</v>
      </c>
      <c r="AT146" s="5">
        <f ca="1">_xlfn.NORM.INV(T146,Satokasvi!$H$8,Satokasvi!$I$8)*_xlfn.BINOM.INV(1,(1-Satokasvi!$H$15),T146)</f>
        <v>3260.1697442363229</v>
      </c>
      <c r="AU146" s="5">
        <f ca="1">_xlfn.NORM.INV(U146,Satokasvi!$H$8,Satokasvi!$I$8)*_xlfn.BINOM.INV(1,(1-Satokasvi!$H$15),U146)</f>
        <v>3152.0591651181799</v>
      </c>
      <c r="AV146" s="5">
        <f ca="1">_xlfn.NORM.INV(V146,Satokasvi!$H$8,Satokasvi!$I$8)*_xlfn.BINOM.INV(1,(1-Satokasvi!$H$15),V146)</f>
        <v>3605.6611512049021</v>
      </c>
      <c r="AW146" s="5">
        <f ca="1">_xlfn.NORM.INV(W146,Satokasvi!$H$8,Satokasvi!$I$8)*_xlfn.BINOM.INV(1,(1-Satokasvi!$H$15),W146)</f>
        <v>3232.8898461628546</v>
      </c>
      <c r="AX146" s="5">
        <f ca="1">_xlfn.NORM.INV(X146,Satokasvi!$H$8,Satokasvi!$I$8)*_xlfn.BINOM.INV(1,(1-Satokasvi!$H$15),X146)</f>
        <v>3499.9726803168242</v>
      </c>
      <c r="AY146" s="5">
        <f ca="1">_xlfn.NORM.INV(Y146,Satokasvi!$H$8,Satokasvi!$I$8)*_xlfn.BINOM.INV(1,(1-Satokasvi!$H$15),Y146)</f>
        <v>3337.8523226266211</v>
      </c>
      <c r="AZ146" s="5">
        <f ca="1">_xlfn.NORM.INV(Z146,Satokasvi!$H$8,Satokasvi!$I$8)*_xlfn.BINOM.INV(1,(1-Satokasvi!$H$15),Z146)</f>
        <v>0</v>
      </c>
      <c r="BB146" s="5">
        <f ca="1">IF(C$11="x",0,_xlfn.NORM.INV(B146,Satokasvi!$H$8,Satokasvi!$I$8)*IF(C$8="x",(1+Toimenpiteet!$C$7),1)*IF(C$9="x",(1+Toimenpiteet!$C$34),1)*(1+C$30)*_xlfn.BINOM.INV(1,(1-(Satokasvi!$H$15*(1+C$41))),B146))</f>
        <v>2710.6538381421342</v>
      </c>
      <c r="BC146" s="5">
        <f ca="1">IF(D$11="x",0,_xlfn.NORM.INV(C146,Satokasvi!$H$8,Satokasvi!$I$8)*IF(D$8="x",(1+Toimenpiteet!$C$7),1)*IF(D$9="x",(1+Toimenpiteet!$C$34),1)*(1+D$30)*_xlfn.BINOM.INV(1,(1-(Satokasvi!$H$15*(1+D$41))),C146))</f>
        <v>2446.578918114621</v>
      </c>
      <c r="BD146" s="5">
        <f ca="1">IF(E$11="x",0,_xlfn.NORM.INV(D146,Satokasvi!$H$8,Satokasvi!$I$8)*IF(E$8="x",(1+Toimenpiteet!$C$7),1)*IF(E$9="x",(1+Toimenpiteet!$C$34),1)*(1+E$30)*_xlfn.BINOM.INV(1,(1-(Satokasvi!$H$15*(1+E$41))),D146))</f>
        <v>2706.8062026270959</v>
      </c>
      <c r="BE146" s="5">
        <f ca="1">IF(F$11="x",0,_xlfn.NORM.INV(E146,Satokasvi!$H$8,Satokasvi!$I$8)*IF(F$8="x",(1+Toimenpiteet!$C$7),1)*IF(F$9="x",(1+Toimenpiteet!$C$34),1)*(1+F$30)*_xlfn.BINOM.INV(1,(1-(Satokasvi!$H$15*(1+F$41))),E146))</f>
        <v>2785.2146382604901</v>
      </c>
      <c r="BF146" s="5">
        <f ca="1">IF(G$11="x",0,_xlfn.NORM.INV(F146,Satokasvi!$H$8,Satokasvi!$I$8)*IF(G$8="x",(1+Toimenpiteet!$C$7),1)*IF(G$9="x",(1+Toimenpiteet!$C$34),1)*(1+G$30)*_xlfn.BINOM.INV(1,(1-(Satokasvi!$H$15*(1+G$41))),F146))</f>
        <v>2372.9002194631826</v>
      </c>
      <c r="BG146" s="5">
        <f ca="1">IF(H$11="x",0,_xlfn.NORM.INV(G146,Satokasvi!$H$8,Satokasvi!$I$8)*IF(H$8="x",(1+Toimenpiteet!$C$7),1)*IF(H$9="x",(1+Toimenpiteet!$C$34),1)*(1+H$30)*_xlfn.BINOM.INV(1,(1-(Satokasvi!$H$15*(1+H$41))),G146))</f>
        <v>2791.9615713306648</v>
      </c>
      <c r="BH146" s="5">
        <f ca="1">IF(I$11="x",0,_xlfn.NORM.INV(H146,Satokasvi!$H$8,Satokasvi!$I$8)*IF(I$8="x",(1+Toimenpiteet!$C$7),1)*IF(I$9="x",(1+Toimenpiteet!$C$34),1)*(1+I$30)*_xlfn.BINOM.INV(1,(1-(Satokasvi!$H$15*(1+I$41))),H146))</f>
        <v>2567.0216777812616</v>
      </c>
      <c r="BI146" s="5">
        <f ca="1">IF(J$11="x",0,_xlfn.NORM.INV(I146,Satokasvi!$H$8,Satokasvi!$I$8)*IF(J$8="x",(1+Toimenpiteet!$C$7),1)*IF(J$9="x",(1+Toimenpiteet!$C$34),1)*(1+J$30)*_xlfn.BINOM.INV(1,(1-(Satokasvi!$H$15*(1+J$41))),I146))</f>
        <v>2757.213722492063</v>
      </c>
      <c r="BJ146" s="5">
        <f ca="1">IF(K$11="x",0,_xlfn.NORM.INV(J146,Satokasvi!$H$8,Satokasvi!$I$8)*IF(K$8="x",(1+Toimenpiteet!$C$7),1)*IF(K$9="x",(1+Toimenpiteet!$C$34),1)*(1+K$30)*_xlfn.BINOM.INV(1,(1-(Satokasvi!$H$15*(1+K$41))),J146))</f>
        <v>2801.8828224205458</v>
      </c>
      <c r="BK146" s="5">
        <f ca="1">IF(L$11="x",0,_xlfn.NORM.INV(K146,Satokasvi!$H$8,Satokasvi!$I$8)*IF(L$8="x",(1+Toimenpiteet!$C$7),1)*IF(L$9="x",(1+Toimenpiteet!$C$34),1)*(1+L$30)*_xlfn.BINOM.INV(1,(1-(Satokasvi!$H$15*(1+L$41))),K146))</f>
        <v>2589.6486749723854</v>
      </c>
      <c r="BL146" s="5">
        <f ca="1">IF(M$11="x",0,_xlfn.NORM.INV(L146,Satokasvi!$H$8,Satokasvi!$I$8)*IF(M$8="x",(1+Toimenpiteet!$C$7),1)*IF(M$9="x",(1+Toimenpiteet!$C$34),1)*(1+M$30)*_xlfn.BINOM.INV(1,(1-(Satokasvi!$H$15*(1+M$41))),L146))</f>
        <v>2639.8423818357478</v>
      </c>
      <c r="BM146" s="5">
        <f ca="1">IF(N$11="x",0,_xlfn.NORM.INV(M146,Satokasvi!$H$8,Satokasvi!$I$8)*IF(N$8="x",(1+Toimenpiteet!$C$7),1)*IF(N$9="x",(1+Toimenpiteet!$C$34),1)*(1+N$30)*_xlfn.BINOM.INV(1,(1-(Satokasvi!$H$15*(1+N$41))),M146))</f>
        <v>2392.2518753780942</v>
      </c>
      <c r="BN146" s="5">
        <f ca="1">IF(O$11="x",0,_xlfn.NORM.INV(N146,Satokasvi!$H$8,Satokasvi!$I$8)*IF(O$8="x",(1+Toimenpiteet!$C$7),1)*IF(O$9="x",(1+Toimenpiteet!$C$34),1)*(1+O$30)*_xlfn.BINOM.INV(1,(1-(Satokasvi!$H$15*(1+O$41))),N146))</f>
        <v>2711.5954916597352</v>
      </c>
      <c r="BO146" s="5">
        <f ca="1">IF(P$11="x",0,_xlfn.NORM.INV(O146,Satokasvi!$H$8,Satokasvi!$I$8)*IF(P$8="x",(1+Toimenpiteet!$C$7),1)*IF(P$9="x",(1+Toimenpiteet!$C$34),1)*(1+P$30)*_xlfn.BINOM.INV(1,(1-(Satokasvi!$H$15*(1+P$41))),O146))</f>
        <v>2535.8117813343642</v>
      </c>
      <c r="BP146" s="5">
        <f ca="1">IF(Q$11="x",0,_xlfn.NORM.INV(P146,Satokasvi!$H$8,Satokasvi!$I$8)*IF(Q$8="x",(1+Toimenpiteet!$C$7),1)*IF(Q$9="x",(1+Toimenpiteet!$C$34),1)*(1+Q$30)*_xlfn.BINOM.INV(1,(1-(Satokasvi!$H$15*(1+Q$41))),P146))</f>
        <v>2679.4268249445486</v>
      </c>
      <c r="BQ146" s="5">
        <f ca="1">IF(R$11="x",0,_xlfn.NORM.INV(Q146,Satokasvi!$H$8,Satokasvi!$I$8)*IF(R$8="x",(1+Toimenpiteet!$C$7),1)*IF(R$9="x",(1+Toimenpiteet!$C$34),1)*(1+R$30)*_xlfn.BINOM.INV(1,(1-(Satokasvi!$H$15*(1+R$41))),Q146))</f>
        <v>2783.406639620941</v>
      </c>
      <c r="BR146" s="5">
        <f ca="1">IF(S$11="x",0,_xlfn.NORM.INV(R146,Satokasvi!$H$8,Satokasvi!$I$8)*IF(S$8="x",(1+Toimenpiteet!$C$7),1)*IF(S$9="x",(1+Toimenpiteet!$C$34),1)*(1+S$30)*_xlfn.BINOM.INV(1,(1-(Satokasvi!$H$15*(1+S$41))),R146))</f>
        <v>2693.0627732670259</v>
      </c>
      <c r="BS146" s="5">
        <f ca="1">IF(T$11="x",0,_xlfn.NORM.INV(S146,Satokasvi!$H$8,Satokasvi!$I$8)*IF(T$8="x",(1+Toimenpiteet!$C$7),1)*IF(T$9="x",(1+Toimenpiteet!$C$34),1)*(1+T$30)*_xlfn.BINOM.INV(1,(1-(Satokasvi!$H$15*(1+T$41))),S146))</f>
        <v>2660.9297572008327</v>
      </c>
      <c r="BT146" s="5">
        <f ca="1">IF(U$11="x",0,_xlfn.NORM.INV(T146,Satokasvi!$H$8,Satokasvi!$I$8)*IF(U$8="x",(1+Toimenpiteet!$C$7),1)*IF(U$9="x",(1+Toimenpiteet!$C$34),1)*(1+U$30)*_xlfn.BINOM.INV(1,(1-(Satokasvi!$H$15*(1+U$41))),T146))</f>
        <v>2429.4784934049076</v>
      </c>
      <c r="BU146" s="5">
        <f ca="1">IF(V$11="x",0,_xlfn.NORM.INV(U146,Satokasvi!$H$8,Satokasvi!$I$8)*IF(V$8="x",(1+Toimenpiteet!$C$7),1)*IF(V$9="x",(1+Toimenpiteet!$C$34),1)*(1+V$30)*_xlfn.BINOM.INV(1,(1-(Satokasvi!$H$15*(1+V$41))),U146))</f>
        <v>2348.9144898460677</v>
      </c>
      <c r="BV146" s="5">
        <f ca="1">IF(W$11="x",0,_xlfn.NORM.INV(V146,Satokasvi!$H$8,Satokasvi!$I$8)*IF(W$8="x",(1+Toimenpiteet!$C$7),1)*IF(W$9="x",(1+Toimenpiteet!$C$34),1)*(1+W$30)*_xlfn.BINOM.INV(1,(1-(Satokasvi!$H$15*(1+W$41))),V146))</f>
        <v>2686.938689877893</v>
      </c>
      <c r="BW146" s="5">
        <f ca="1">IF(X$11="x",0,_xlfn.NORM.INV(W146,Satokasvi!$H$8,Satokasvi!$I$8)*IF(X$8="x",(1+Toimenpiteet!$C$7),1)*IF(X$9="x",(1+Toimenpiteet!$C$34),1)*(1+X$30)*_xlfn.BINOM.INV(1,(1-(Satokasvi!$H$15*(1+X$41))),W146))</f>
        <v>2409.1495133605595</v>
      </c>
      <c r="BX146" s="5">
        <f ca="1">IF(Y$11="x",0,_xlfn.NORM.INV(X146,Satokasvi!$H$8,Satokasvi!$I$8)*IF(Y$8="x",(1+Toimenpiteet!$C$7),1)*IF(Y$9="x",(1+Toimenpiteet!$C$34),1)*(1+Y$30)*_xlfn.BINOM.INV(1,(1-(Satokasvi!$H$15*(1+Y$41))),X146))</f>
        <v>2608.1796413720972</v>
      </c>
      <c r="BY146" s="5">
        <f ca="1">IF(Z$11="x",0,_xlfn.NORM.INV(Y146,Satokasvi!$H$8,Satokasvi!$I$8)*IF(Z$8="x",(1+Toimenpiteet!$C$7),1)*IF(Z$9="x",(1+Toimenpiteet!$C$34),1)*(1+Z$30)*_xlfn.BINOM.INV(1,(1-(Satokasvi!$H$15*(1+Z$41))),Y146))</f>
        <v>2487.3675508213578</v>
      </c>
      <c r="BZ146" s="5">
        <f ca="1">IF(AA$11="x",0,_xlfn.NORM.INV(Z146,Satokasvi!$H$8,Satokasvi!$I$8)*IF(AA$8="x",(1+Toimenpiteet!$C$7),1)*IF(AA$9="x",(1+Toimenpiteet!$C$34),1)*(1+AA$30)*_xlfn.BINOM.INV(1,(1-(Satokasvi!$H$15*(1+AA$41))),Z146))</f>
        <v>0</v>
      </c>
      <c r="CB146" s="27">
        <f ca="1">_xlfn.NORM.INV(RAND(),Satokasvi!$H$13,Satokasvi!$I$13)</f>
        <v>297.13242297558725</v>
      </c>
      <c r="CC146" s="27">
        <f ca="1">_xlfn.NORM.INV(RAND(),Satokasvi!$H$13,Satokasvi!$I$13)</f>
        <v>155.13386063723377</v>
      </c>
      <c r="CD146" s="27">
        <f ca="1">_xlfn.NORM.INV(RAND(),Satokasvi!$H$13,Satokasvi!$I$13)</f>
        <v>308.49787444229997</v>
      </c>
      <c r="CE146" s="27">
        <f ca="1">_xlfn.NORM.INV(RAND(),Satokasvi!$H$13,Satokasvi!$I$13)</f>
        <v>207.25523952486063</v>
      </c>
      <c r="CF146" s="27">
        <f ca="1">_xlfn.NORM.INV(RAND(),Satokasvi!$H$13,Satokasvi!$I$13)</f>
        <v>236.47934422710253</v>
      </c>
      <c r="CG146" s="27">
        <f ca="1">_xlfn.NORM.INV(RAND(),Satokasvi!$H$13,Satokasvi!$I$13)</f>
        <v>129.38196925609259</v>
      </c>
      <c r="CH146" s="27">
        <f ca="1">_xlfn.NORM.INV(RAND(),Satokasvi!$H$13,Satokasvi!$I$13)</f>
        <v>294.10679056223216</v>
      </c>
      <c r="CI146" s="27">
        <f ca="1">_xlfn.NORM.INV(RAND(),Satokasvi!$H$13,Satokasvi!$I$13)</f>
        <v>245.46255039331493</v>
      </c>
      <c r="CJ146" s="27">
        <f ca="1">_xlfn.NORM.INV(RAND(),Satokasvi!$H$13,Satokasvi!$I$13)</f>
        <v>248.3772855314495</v>
      </c>
      <c r="CK146" s="27">
        <f ca="1">_xlfn.NORM.INV(RAND(),Satokasvi!$H$13,Satokasvi!$I$13)</f>
        <v>151.7090916293985</v>
      </c>
      <c r="CL146" s="27">
        <f ca="1">_xlfn.NORM.INV(RAND(),Satokasvi!$H$13,Satokasvi!$I$13)</f>
        <v>245.87950962428476</v>
      </c>
      <c r="CM146" s="27">
        <f ca="1">_xlfn.NORM.INV(RAND(),Satokasvi!$H$13,Satokasvi!$I$13)</f>
        <v>282.39888125001369</v>
      </c>
      <c r="CN146" s="27">
        <f ca="1">_xlfn.NORM.INV(RAND(),Satokasvi!$H$13,Satokasvi!$I$13)</f>
        <v>288.77525760400704</v>
      </c>
      <c r="CO146" s="27">
        <f ca="1">_xlfn.NORM.INV(RAND(),Satokasvi!$H$13,Satokasvi!$I$13)</f>
        <v>207.07534202067407</v>
      </c>
      <c r="CP146" s="27">
        <f ca="1">_xlfn.NORM.INV(RAND(),Satokasvi!$H$13,Satokasvi!$I$13)</f>
        <v>255.20646318006766</v>
      </c>
      <c r="CQ146" s="27">
        <f ca="1">_xlfn.NORM.INV(RAND(),Satokasvi!$H$13,Satokasvi!$I$13)</f>
        <v>271.38236890732281</v>
      </c>
      <c r="CR146" s="27">
        <f ca="1">_xlfn.NORM.INV(RAND(),Satokasvi!$H$13,Satokasvi!$I$13)</f>
        <v>260.62698281980681</v>
      </c>
      <c r="CS146" s="27">
        <f ca="1">_xlfn.NORM.INV(RAND(),Satokasvi!$H$13,Satokasvi!$I$13)</f>
        <v>203.36112189177319</v>
      </c>
      <c r="CT146" s="27">
        <f ca="1">_xlfn.NORM.INV(RAND(),Satokasvi!$H$13,Satokasvi!$I$13)</f>
        <v>212.96130435698751</v>
      </c>
      <c r="CU146" s="27">
        <f ca="1">_xlfn.NORM.INV(RAND(),Satokasvi!$H$13,Satokasvi!$I$13)</f>
        <v>212.07845973565568</v>
      </c>
      <c r="CV146" s="27">
        <f ca="1">_xlfn.NORM.INV(RAND(),Satokasvi!$H$13,Satokasvi!$I$13)</f>
        <v>259.24489045283798</v>
      </c>
      <c r="CW146" s="27">
        <f ca="1">_xlfn.NORM.INV(RAND(),Satokasvi!$H$13,Satokasvi!$I$13)</f>
        <v>316.92020559679355</v>
      </c>
      <c r="CX146" s="27">
        <f ca="1">_xlfn.NORM.INV(RAND(),Satokasvi!$H$13,Satokasvi!$I$13)</f>
        <v>194.76975135858982</v>
      </c>
      <c r="CY146" s="27">
        <f ca="1">_xlfn.NORM.INV(RAND(),Satokasvi!$H$13,Satokasvi!$I$13)</f>
        <v>204.83842292516911</v>
      </c>
      <c r="CZ146" s="27">
        <f ca="1">_xlfn.NORM.INV(RAND(),Satokasvi!$H$13,Satokasvi!$I$13)</f>
        <v>202.05910215182226</v>
      </c>
      <c r="DB146" s="29">
        <f ca="1">(AB146*(CB146/1000)+(Satokasvi!$E$28-Satokasvi!$E$7))/(1+$C$13)^DB$61</f>
        <v>728.02639181507163</v>
      </c>
      <c r="DC146" s="29">
        <f ca="1">(AC146*(CC146/1000)+(Satokasvi!$E$28-Satokasvi!$E$7))/(1+$C$13)^DC$61</f>
        <v>149.75091355782467</v>
      </c>
      <c r="DD146" s="29">
        <f ca="1">(AD146*(CD146/1000)+(Satokasvi!$E$28-Satokasvi!$E$7))/(1+$C$13)^DD$61</f>
        <v>709.16960373894563</v>
      </c>
      <c r="DE146" s="29">
        <f ca="1">(AE146*(CE146/1000)+(Satokasvi!$E$28-Satokasvi!$E$7))/(1+$C$13)^DE$61</f>
        <v>372.18667576669299</v>
      </c>
      <c r="DF146" s="29">
        <f ca="1">(AF146*(CF146/1000)+(Satokasvi!$E$28-Satokasvi!$E$7))/(1+$C$13)^DF$61</f>
        <v>338.14992196014703</v>
      </c>
      <c r="DG146" s="29">
        <f ca="1">(AG146*(CG146/1000)+(Satokasvi!$E$28-Satokasvi!$E$7))/(1+$C$13)^DG$61</f>
        <v>103.63169344291873</v>
      </c>
      <c r="DH146" s="29">
        <f ca="1">(AH146*(CH146/1000)+(Satokasvi!$E$28-Satokasvi!$E$7))/(1+$C$13)^DH$61</f>
        <v>530.23485443798052</v>
      </c>
      <c r="DI146" s="29">
        <f ca="1">(AI146*(CI146/1000)+(Satokasvi!$E$28-Satokasvi!$E$7))/(1+$C$13)^DI$61</f>
        <v>431.96692825894939</v>
      </c>
      <c r="DJ146" s="29">
        <f ca="1">(AJ146*(CJ146/1000)+(Satokasvi!$E$28-Satokasvi!$E$7))/(1+$C$13)^DJ$61</f>
        <v>439.06139673443454</v>
      </c>
      <c r="DK146" s="29">
        <f ca="1">(AK146*(CK146/1000)+(Satokasvi!$E$28-Satokasvi!$E$7))/(1+$C$13)^DK$61</f>
        <v>123.67221112285823</v>
      </c>
      <c r="DL146" s="29">
        <f ca="1">(AL146*(CL146/1000)+(Satokasvi!$E$28-Satokasvi!$E$7))/(1+$C$13)^DL$61</f>
        <v>368.44837497312272</v>
      </c>
      <c r="DM146" s="29">
        <f ca="1">(AM146*(CM146/1000)+(Satokasvi!$E$28-Satokasvi!$E$7))/(1+$C$13)^DM$61</f>
        <v>382.64550512378082</v>
      </c>
      <c r="DN146" s="29">
        <f ca="1">(AN146*(CN146/1000)+(Satokasvi!$E$28-Satokasvi!$E$7))/(1+$C$13)^DN$61</f>
        <v>469.70700879561326</v>
      </c>
      <c r="DO146" s="29">
        <f ca="1">(AO146*(CO146/1000)+(Satokasvi!$E$28-Satokasvi!$E$7))/(1+$C$13)^DO$61</f>
        <v>227.19216865938432</v>
      </c>
      <c r="DP146" s="29">
        <f ca="1">(AP146*(CP146/1000)+(Satokasvi!$E$28-Satokasvi!$E$7))/(1+$C$13)^DP$61</f>
        <v>357.27028530474081</v>
      </c>
      <c r="DQ146" s="29">
        <f ca="1">(AQ146*(CQ146/1000)+(Satokasvi!$E$28-Satokasvi!$E$7))/(1+$C$13)^DQ$61</f>
        <v>406.70614606233198</v>
      </c>
      <c r="DR146" s="29">
        <f ca="1">(AR146*(CR146/1000)+(Satokasvi!$E$28-Satokasvi!$E$7))/(1+$C$13)^DR$61</f>
        <v>351.43858304351863</v>
      </c>
      <c r="DS146" s="29">
        <f ca="1">(AS146*(CS146/1000)+(Satokasvi!$E$28-Satokasvi!$E$7))/(1+$C$13)^DS$61</f>
        <v>214.48925399909041</v>
      </c>
      <c r="DT146" s="29">
        <f ca="1">(AT146*(CT146/1000)+(Satokasvi!$E$28-Satokasvi!$E$7))/(1+$C$13)^DT$61</f>
        <v>190.07063053639726</v>
      </c>
      <c r="DU146" s="29">
        <f ca="1">(AU146*(CU146/1000)+(Satokasvi!$E$28-Satokasvi!$E$7))/(1+$C$13)^DU$61</f>
        <v>170.24635406257329</v>
      </c>
      <c r="DV146" s="29">
        <f ca="1">(AV146*(CV146/1000)+(Satokasvi!$E$28-Satokasvi!$E$7))/(1+$C$13)^DV$61</f>
        <v>308.41848322275575</v>
      </c>
      <c r="DW146" s="29">
        <f ca="1">(AW146*(CW146/1000)+(Satokasvi!$E$28-Satokasvi!$E$7))/(1+$C$13)^DW$61</f>
        <v>346.31122289597232</v>
      </c>
      <c r="DX146" s="29">
        <f ca="1">(AX146*(CX146/1000)+(Satokasvi!$E$28-Satokasvi!$E$7))/(1+$C$13)^DX$61</f>
        <v>162.49037318566931</v>
      </c>
      <c r="DY146" s="29">
        <f ca="1">(AY146*(CY146/1000)+(Satokasvi!$E$28-Satokasvi!$E$7))/(1+$C$13)^DY$61</f>
        <v>158.757054980785</v>
      </c>
      <c r="DZ146" s="29">
        <f ca="1">(AZ146*(CZ146/1000)+(Satokasvi!$E$28-Satokasvi!$E$7))/(1+$C$13)^DZ$61</f>
        <v>-172.41561050345913</v>
      </c>
      <c r="EB146" s="29">
        <f ca="1">IF(C$11="x",Toimenpiteet!$E$115,BB146*(CB146/1000)+(Satokasvi!$E$28-Satokasvi!$E$7)+IF(C$8="x",Toimenpiteet!$E$29,0)+IF(C$9="x",Toimenpiteet!$E$60,0)+IF(C$10="x",Toimenpiteet!$E$88,0))/(1+$C$13)^EB$61</f>
        <v>560.70208036431802</v>
      </c>
      <c r="EC146" s="29">
        <f ca="1">IF(D$11="x",Toimenpiteet!$E$115,BC146*(CC146/1000)+(Satokasvi!$E$28-Satokasvi!$E$7)+IF(D$8="x",Toimenpiteet!$E$29,0)+IF(D$9="x",Toimenpiteet!$E$60,0)+IF(D$10="x",Toimenpiteet!$E$88,0))/(1+$C$13)^EC$61</f>
        <v>142.94206138258818</v>
      </c>
      <c r="ED146" s="29">
        <f ca="1">IF(E$11="x",Toimenpiteet!$E$115,BD146*(CD146/1000)+(Satokasvi!$E$28-Satokasvi!$E$7)+IF(E$8="x",Toimenpiteet!$E$29,0)+IF(E$9="x",Toimenpiteet!$E$60,0)+IF(E$10="x",Toimenpiteet!$E$88,0))/(1+$C$13)^ED$61</f>
        <v>555.62273105514248</v>
      </c>
      <c r="EE146" s="29">
        <f ca="1">IF(F$11="x",Toimenpiteet!$E$115,BE146*(CE146/1000)+(Satokasvi!$E$28-Satokasvi!$E$7)+IF(F$8="x",Toimenpiteet!$E$29,0)+IF(F$9="x",Toimenpiteet!$E$60,0)+IF(F$10="x",Toimenpiteet!$E$88,0))/(1+$C$13)^EE$61</f>
        <v>310.39324070757476</v>
      </c>
      <c r="EF146" s="29">
        <f ca="1">IF(G$11="x",Toimenpiteet!$E$115,BF146*(CF146/1000)+(Satokasvi!$E$28-Satokasvi!$E$7)+IF(G$8="x",Toimenpiteet!$E$29,0)+IF(G$9="x",Toimenpiteet!$E$60,0)+IF(G$10="x",Toimenpiteet!$E$88,0))/(1+$C$13)^EF$61</f>
        <v>287.45737975398214</v>
      </c>
      <c r="EG146" s="29">
        <f ca="1">IF(H$11="x",Toimenpiteet!$E$115,BG146*(CG146/1000)+(Satokasvi!$E$28-Satokasvi!$E$7)+IF(H$8="x",Toimenpiteet!$E$29,0)+IF(H$9="x",Toimenpiteet!$E$60,0)+IF(H$10="x",Toimenpiteet!$E$88,0))/(1+$C$13)^EG$61</f>
        <v>111.66134563257616</v>
      </c>
      <c r="EH146" s="29">
        <f ca="1">IF(I$11="x",Toimenpiteet!$E$115,BH146*(CH146/1000)+(Satokasvi!$E$28-Satokasvi!$E$7)+IF(I$8="x",Toimenpiteet!$E$29,0)+IF(I$9="x",Toimenpiteet!$E$60,0)+IF(I$10="x",Toimenpiteet!$E$88,0))/(1+$C$13)^EH$61</f>
        <v>428.56305981739007</v>
      </c>
      <c r="EI146" s="29">
        <f ca="1">IF(J$11="x",Toimenpiteet!$E$115,BI146*(CI146/1000)+(Satokasvi!$E$28-Satokasvi!$E$7)+IF(J$8="x",Toimenpiteet!$E$29,0)+IF(J$9="x",Toimenpiteet!$E$60,0)+IF(J$10="x",Toimenpiteet!$E$88,0))/(1+$C$13)^EI$61</f>
        <v>354.36005230770201</v>
      </c>
      <c r="EJ146" s="29">
        <f ca="1">IF(K$11="x",Toimenpiteet!$E$115,BJ146*(CJ146/1000)+(Satokasvi!$E$28-Satokasvi!$E$7)+IF(K$8="x",Toimenpiteet!$E$29,0)+IF(K$9="x",Toimenpiteet!$E$60,0)+IF(K$10="x",Toimenpiteet!$E$88,0))/(1+$C$13)^EJ$61</f>
        <v>358.70146291361993</v>
      </c>
      <c r="EK146" s="29">
        <f ca="1">IF(L$11="x",Toimenpiteet!$E$115,BK146*(CK146/1000)+(Satokasvi!$E$28-Satokasvi!$E$7)+IF(L$8="x",Toimenpiteet!$E$29,0)+IF(L$9="x",Toimenpiteet!$E$60,0)+IF(L$10="x",Toimenpiteet!$E$88,0))/(1+$C$13)^EK$61</f>
        <v>122.75559004634556</v>
      </c>
      <c r="EL146" s="29">
        <f ca="1">IF(M$11="x",Toimenpiteet!$E$115,BL146*(CL146/1000)+(Satokasvi!$E$28-Satokasvi!$E$7)+IF(M$8="x",Toimenpiteet!$E$29,0)+IF(M$9="x",Toimenpiteet!$E$60,0)+IF(M$10="x",Toimenpiteet!$E$88,0))/(1+$C$13)^EL$61</f>
        <v>304.27166914413772</v>
      </c>
      <c r="EM146" s="29">
        <f ca="1">IF(N$11="x",Toimenpiteet!$E$115,BM146*(CM146/1000)+(Satokasvi!$E$28-Satokasvi!$E$7)+IF(N$8="x",Toimenpiteet!$E$29,0)+IF(N$9="x",Toimenpiteet!$E$60,0)+IF(N$10="x",Toimenpiteet!$E$88,0))/(1+$C$13)^EM$61</f>
        <v>313.98620722811194</v>
      </c>
      <c r="EN146" s="29">
        <f ca="1">IF(O$11="x",Toimenpiteet!$E$115,BN146*(CN146/1000)+(Satokasvi!$E$28-Satokasvi!$E$7)+IF(O$8="x",Toimenpiteet!$E$29,0)+IF(O$9="x",Toimenpiteet!$E$60,0)+IF(O$10="x",Toimenpiteet!$E$88,0))/(1+$C$13)^EN$61</f>
        <v>378.02447539125848</v>
      </c>
      <c r="EO146" s="29">
        <f ca="1">IF(P$11="x",Toimenpiteet!$E$115,BO146*(CO146/1000)+(Satokasvi!$E$28-Satokasvi!$E$7)+IF(P$8="x",Toimenpiteet!$E$29,0)+IF(P$9="x",Toimenpiteet!$E$60,0)+IF(P$10="x",Toimenpiteet!$E$88,0))/(1+$C$13)^EO$61</f>
        <v>196.48691713037852</v>
      </c>
      <c r="EP146" s="29">
        <f ca="1">IF(Q$11="x",Toimenpiteet!$E$115,BP146*(CP146/1000)+(Satokasvi!$E$28-Satokasvi!$E$7)+IF(Q$8="x",Toimenpiteet!$E$29,0)+IF(Q$9="x",Toimenpiteet!$E$60,0)+IF(Q$10="x",Toimenpiteet!$E$88,0))/(1+$C$13)^EP$61</f>
        <v>292.62938267259324</v>
      </c>
      <c r="EQ146" s="29">
        <f ca="1">IF(R$11="x",Toimenpiteet!$E$115,BQ146*(CQ146/1000)+(Satokasvi!$E$28-Satokasvi!$E$7)+IF(R$8="x",Toimenpiteet!$E$29,0)+IF(R$9="x",Toimenpiteet!$E$60,0)+IF(R$10="x",Toimenpiteet!$E$88,0))/(1+$C$13)^EQ$61</f>
        <v>328.70029971895104</v>
      </c>
      <c r="ER146" s="29">
        <f ca="1">IF(S$11="x",Toimenpiteet!$E$115,BR146*(CR146/1000)+(Satokasvi!$E$28-Satokasvi!$E$7)+IF(S$8="x",Toimenpiteet!$E$29,0)+IF(S$9="x",Toimenpiteet!$E$60,0)+IF(S$10="x",Toimenpiteet!$E$88,0))/(1+$C$13)^ER$61</f>
        <v>286.76861429111869</v>
      </c>
      <c r="ES146" s="29">
        <f ca="1">IF(T$11="x",Toimenpiteet!$E$115,BS146*(CS146/1000)+(Satokasvi!$E$28-Satokasvi!$E$7)+IF(T$8="x",Toimenpiteet!$E$29,0)+IF(T$9="x",Toimenpiteet!$E$60,0)+IF(T$10="x",Toimenpiteet!$E$88,0))/(1+$C$13)^ES$61</f>
        <v>183.98941364040235</v>
      </c>
      <c r="ET146" s="29">
        <f ca="1">IF(U$11="x",Toimenpiteet!$E$115,BT146*(CT146/1000)+(Satokasvi!$E$28-Satokasvi!$E$7)+IF(U$8="x",Toimenpiteet!$E$29,0)+IF(U$9="x",Toimenpiteet!$E$60,0)+IF(U$10="x",Toimenpiteet!$E$88,0))/(1+$C$13)^ET$61</f>
        <v>165.08919849735452</v>
      </c>
      <c r="EU146" s="29">
        <f ca="1">IF(V$11="x",Toimenpiteet!$E$115,BU146*(CU146/1000)+(Satokasvi!$E$28-Satokasvi!$E$7)+IF(V$8="x",Toimenpiteet!$E$29,0)+IF(V$9="x",Toimenpiteet!$E$60,0)+IF(V$10="x",Toimenpiteet!$E$88,0))/(1+$C$13)^EU$61</f>
        <v>149.63317976745998</v>
      </c>
      <c r="EV146" s="29">
        <f ca="1">IF(W$11="x",Toimenpiteet!$E$115,BV146*(CV146/1000)+(Satokasvi!$E$28-Satokasvi!$E$7)+IF(W$8="x",Toimenpiteet!$E$29,0)+IF(W$9="x",Toimenpiteet!$E$60,0)+IF(W$10="x",Toimenpiteet!$E$88,0))/(1+$C$13)^EV$61</f>
        <v>251.9359747850057</v>
      </c>
      <c r="EW146" s="29">
        <f ca="1">IF(X$11="x",Toimenpiteet!$E$115,BW146*(CW146/1000)+(Satokasvi!$E$28-Satokasvi!$E$7)+IF(X$8="x",Toimenpiteet!$E$29,0)+IF(X$9="x",Toimenpiteet!$E$60,0)+IF(X$10="x",Toimenpiteet!$E$88,0))/(1+$C$13)^EW$61</f>
        <v>279.52988163936811</v>
      </c>
      <c r="EX146" s="29">
        <f ca="1">IF(Y$11="x",Toimenpiteet!$E$115,BX146*(CX146/1000)+(Satokasvi!$E$28-Satokasvi!$E$7)+IF(Y$8="x",Toimenpiteet!$E$29,0)+IF(Y$9="x",Toimenpiteet!$E$60,0)+IF(Y$10="x",Toimenpiteet!$E$88,0))/(1+$C$13)^EX$61</f>
        <v>141.92157205649417</v>
      </c>
      <c r="EY146" s="29">
        <f ca="1">IF(Z$11="x",Toimenpiteet!$E$115,BY146*(CY146/1000)+(Satokasvi!$E$28-Satokasvi!$E$7)+IF(Z$8="x",Toimenpiteet!$E$29,0)+IF(Z$9="x",Toimenpiteet!$E$60,0)+IF(Z$10="x",Toimenpiteet!$E$88,0))/(1+$C$13)^EY$61</f>
        <v>138.53269519549985</v>
      </c>
      <c r="EZ146" s="29">
        <f ca="1">IF(AA$11="x",Toimenpiteet!$E$115,BZ146*(CZ146/1000)+(Satokasvi!$E$28-Satokasvi!$E$7)+IF(AA$8="x",Toimenpiteet!$E$29,0)+IF(AA$9="x",Toimenpiteet!$E$60,0)+IF(AA$10="x",Toimenpiteet!$E$88,0))/(1+$C$13)^EZ$61</f>
        <v>-108.84630923473223</v>
      </c>
      <c r="FA146" s="29"/>
      <c r="FB146" s="29">
        <f t="shared" ca="1" si="117"/>
        <v>728.02639181507163</v>
      </c>
      <c r="FC146" s="29">
        <f t="shared" ca="1" si="118"/>
        <v>877.77730537289631</v>
      </c>
      <c r="FD146" s="29">
        <f t="shared" ca="1" si="119"/>
        <v>1586.9469091118419</v>
      </c>
      <c r="FE146" s="29">
        <f t="shared" ca="1" si="120"/>
        <v>1959.133584878535</v>
      </c>
      <c r="FF146" s="29">
        <f t="shared" ca="1" si="121"/>
        <v>2297.2835068386821</v>
      </c>
      <c r="FG146" s="29">
        <f t="shared" ca="1" si="122"/>
        <v>2400.9152002816008</v>
      </c>
      <c r="FH146" s="29">
        <f t="shared" ca="1" si="123"/>
        <v>2931.1500547195815</v>
      </c>
      <c r="FI146" s="29">
        <f t="shared" ca="1" si="124"/>
        <v>3363.1169829785308</v>
      </c>
      <c r="FJ146" s="29">
        <f t="shared" ca="1" si="125"/>
        <v>3802.1783797129656</v>
      </c>
      <c r="FK146" s="29">
        <f t="shared" ca="1" si="126"/>
        <v>3925.8505908358238</v>
      </c>
      <c r="FL146" s="29">
        <f t="shared" ca="1" si="127"/>
        <v>4294.2989658089464</v>
      </c>
      <c r="FM146" s="29">
        <f t="shared" ca="1" si="128"/>
        <v>4676.9444709327272</v>
      </c>
      <c r="FN146" s="29">
        <f t="shared" ca="1" si="129"/>
        <v>5146.6514797283407</v>
      </c>
      <c r="FO146" s="29">
        <f t="shared" ca="1" si="130"/>
        <v>5373.8436483877249</v>
      </c>
      <c r="FP146" s="29">
        <f t="shared" ca="1" si="131"/>
        <v>5731.1139336924662</v>
      </c>
      <c r="FQ146" s="29">
        <f t="shared" ca="1" si="132"/>
        <v>6137.8200797547979</v>
      </c>
      <c r="FR146" s="29">
        <f t="shared" ca="1" si="133"/>
        <v>6489.2586627983164</v>
      </c>
      <c r="FS146" s="29">
        <f t="shared" ca="1" si="134"/>
        <v>6703.747916797407</v>
      </c>
      <c r="FT146" s="29">
        <f t="shared" ca="1" si="135"/>
        <v>6893.8185473338044</v>
      </c>
      <c r="FU146" s="29">
        <f t="shared" ca="1" si="136"/>
        <v>7064.0649013963775</v>
      </c>
      <c r="FV146" s="29">
        <f t="shared" ca="1" si="137"/>
        <v>7372.4833846191332</v>
      </c>
      <c r="FW146" s="29">
        <f t="shared" ca="1" si="138"/>
        <v>7718.7946075151058</v>
      </c>
      <c r="FX146" s="29">
        <f t="shared" ca="1" si="139"/>
        <v>7881.2849807007751</v>
      </c>
      <c r="FY146" s="29">
        <f t="shared" ca="1" si="140"/>
        <v>8040.0420356815603</v>
      </c>
      <c r="FZ146" s="29">
        <f t="shared" ca="1" si="141"/>
        <v>7867.6264251781013</v>
      </c>
      <c r="GA146" s="29"/>
      <c r="GB146" s="29">
        <f t="shared" ca="1" si="142"/>
        <v>560.70208036431802</v>
      </c>
      <c r="GC146" s="29">
        <f t="shared" ca="1" si="143"/>
        <v>703.64414174690614</v>
      </c>
      <c r="GD146" s="29">
        <f t="shared" ca="1" si="93"/>
        <v>1259.2668728020485</v>
      </c>
      <c r="GE146" s="29">
        <f t="shared" ca="1" si="94"/>
        <v>1569.6601135096232</v>
      </c>
      <c r="GF146" s="29">
        <f t="shared" ca="1" si="95"/>
        <v>1857.1174932636054</v>
      </c>
      <c r="GG146" s="29">
        <f t="shared" ca="1" si="96"/>
        <v>1968.7788388961815</v>
      </c>
      <c r="GH146" s="29">
        <f t="shared" ca="1" si="97"/>
        <v>2397.3418987135715</v>
      </c>
      <c r="GI146" s="29">
        <f t="shared" ca="1" si="98"/>
        <v>2751.7019510212735</v>
      </c>
      <c r="GJ146" s="29">
        <f t="shared" ca="1" si="99"/>
        <v>3110.4034139348933</v>
      </c>
      <c r="GK146" s="29">
        <f t="shared" ca="1" si="100"/>
        <v>3233.159003981239</v>
      </c>
      <c r="GL146" s="29">
        <f t="shared" ca="1" si="101"/>
        <v>3537.4306731253769</v>
      </c>
      <c r="GM146" s="29">
        <f t="shared" ca="1" si="102"/>
        <v>3851.416880353489</v>
      </c>
      <c r="GN146" s="29">
        <f t="shared" ca="1" si="103"/>
        <v>4229.4413557447479</v>
      </c>
      <c r="GO146" s="29">
        <f t="shared" ca="1" si="104"/>
        <v>4425.9282728751259</v>
      </c>
      <c r="GP146" s="29">
        <f t="shared" ca="1" si="105"/>
        <v>4718.5576555477192</v>
      </c>
      <c r="GQ146" s="29">
        <f t="shared" ca="1" si="106"/>
        <v>5047.2579552666703</v>
      </c>
      <c r="GR146" s="29">
        <f t="shared" ca="1" si="107"/>
        <v>5334.0265695577891</v>
      </c>
      <c r="GS146" s="29">
        <f t="shared" ca="1" si="108"/>
        <v>5518.0159831981919</v>
      </c>
      <c r="GT146" s="29">
        <f t="shared" ca="1" si="109"/>
        <v>5683.105181695546</v>
      </c>
      <c r="GU146" s="29">
        <f t="shared" ca="1" si="110"/>
        <v>5832.7383614630062</v>
      </c>
      <c r="GV146" s="29">
        <f t="shared" ca="1" si="111"/>
        <v>6084.674336248012</v>
      </c>
      <c r="GW146" s="29">
        <f t="shared" ca="1" si="112"/>
        <v>6364.2042178873799</v>
      </c>
      <c r="GX146" s="29">
        <f t="shared" ca="1" si="113"/>
        <v>6506.1257899438742</v>
      </c>
      <c r="GY146" s="29">
        <f t="shared" ca="1" si="114"/>
        <v>6644.6584851393745</v>
      </c>
      <c r="GZ146" s="29">
        <f t="shared" ca="1" si="115"/>
        <v>6535.8121759046426</v>
      </c>
      <c r="HA146" s="29"/>
      <c r="HB146" s="29">
        <f t="shared" ca="1" si="145"/>
        <v>3925.8505908358238</v>
      </c>
      <c r="HC146" s="29">
        <f t="shared" ca="1" si="144"/>
        <v>3233.159003981239</v>
      </c>
      <c r="HD146" s="5"/>
      <c r="HE146" s="29">
        <f t="shared" si="147"/>
        <v>0.16666666666666663</v>
      </c>
      <c r="HF146" s="29">
        <f>$HF$73</f>
        <v>3.333333333333334E-2</v>
      </c>
      <c r="HG146" s="14">
        <f>IF(C$11="x",0,Satokasvi!$H$6*(1+$HE146)*(1+_xlfn.XLOOKUP($HF146,$HF$67:$HF$76,HG$67:HG$76)))</f>
        <v>4096.9444444444443</v>
      </c>
      <c r="HH146" s="27">
        <f>IF(D$11="x",0,Satokasvi!$H$6*(1+$HE146)*(1+_xlfn.XLOOKUP($HF146,$HF$67:$HF$76,HH$67:HH$76)))</f>
        <v>4110.5555555555547</v>
      </c>
      <c r="HI146" s="27">
        <f>IF(E$11="x",0,Satokasvi!$H$6*(1+$HE146)*(1+_xlfn.XLOOKUP($HF146,$HF$67:$HF$76,HI$67:HI$76)))</f>
        <v>4124.1666666666661</v>
      </c>
      <c r="HJ146" s="27">
        <f>IF(F$11="x",0,Satokasvi!$H$6*(1+$HE146)*(1+_xlfn.XLOOKUP($HF146,$HF$67:$HF$76,HJ$67:HJ$76)))</f>
        <v>4137.7777777777774</v>
      </c>
      <c r="HK146" s="27">
        <f>IF(G$11="x",0,Satokasvi!$H$6*(1+$HE146)*(1+_xlfn.XLOOKUP($HF146,$HF$67:$HF$76,HK$67:HK$76)))</f>
        <v>4151.3888888888887</v>
      </c>
      <c r="HL146" s="27">
        <f>IF(H$11="x",0,Satokasvi!$H$6*(1+$HE146)*(1+_xlfn.XLOOKUP($HF146,$HF$67:$HF$76,HL$67:HL$76)))</f>
        <v>4165</v>
      </c>
      <c r="HM146" s="27">
        <f>IF(I$11="x",0,Satokasvi!$H$6*(1+$HE146)*(1+_xlfn.XLOOKUP($HF146,$HF$67:$HF$76,HM$67:HM$76)))</f>
        <v>4178.6111111111113</v>
      </c>
      <c r="HN146" s="27">
        <f>IF(J$11="x",0,Satokasvi!$H$6*(1+$HE146)*(1+_xlfn.XLOOKUP($HF146,$HF$67:$HF$76,HN$67:HN$76)))</f>
        <v>4192.2222222222217</v>
      </c>
      <c r="HO146" s="27">
        <f>IF(K$11="x",0,Satokasvi!$H$6*(1+$HE146)*(1+_xlfn.XLOOKUP($HF146,$HF$67:$HF$76,HO$67:HO$76)))</f>
        <v>4205.833333333333</v>
      </c>
      <c r="HP146" s="27">
        <f>IF(L$11="x",0,Satokasvi!$H$6*(1+$HE146)*(1+_xlfn.XLOOKUP($HF146,$HF$67:$HF$76,HP$67:HP$76)))</f>
        <v>4219.4444444444443</v>
      </c>
      <c r="HQ146" s="27">
        <f>IF(M$11="x",0,Satokasvi!$H$6*(1+$HE146)*(1+_xlfn.XLOOKUP($HF146,$HF$67:$HF$76,HQ$67:HQ$76)))</f>
        <v>4219.4444444444443</v>
      </c>
      <c r="HR146" s="27">
        <f>IF(N$11="x",0,Satokasvi!$H$6*(1+$HE146)*(1+_xlfn.XLOOKUP($HF146,$HF$67:$HF$76,HR$67:HR$76)))</f>
        <v>4219.4444444444443</v>
      </c>
      <c r="HS146" s="27">
        <f>IF(O$11="x",0,Satokasvi!$H$6*(1+$HE146)*(1+_xlfn.XLOOKUP($HF146,$HF$67:$HF$76,HS$67:HS$76)))</f>
        <v>4219.4444444444443</v>
      </c>
      <c r="HT146" s="27">
        <f>IF(P$11="x",0,Satokasvi!$H$6*(1+$HE146)*(1+_xlfn.XLOOKUP($HF146,$HF$67:$HF$76,HT$67:HT$76)))</f>
        <v>4219.4444444444443</v>
      </c>
      <c r="HU146" s="27">
        <f>IF(Q$11="x",0,Satokasvi!$H$6*(1+$HE146)*(1+_xlfn.XLOOKUP($HF146,$HF$67:$HF$76,HU$67:HU$76)))</f>
        <v>4219.4444444444443</v>
      </c>
      <c r="HV146" s="27">
        <f>IF(R$11="x",0,Satokasvi!$H$6*(1+$HE146)*(1+_xlfn.XLOOKUP($HF146,$HF$67:$HF$76,HV$67:HV$76)))</f>
        <v>4219.4444444444443</v>
      </c>
      <c r="HW146" s="27">
        <f>IF(S$11="x",0,Satokasvi!$H$6*(1+$HE146)*(1+_xlfn.XLOOKUP($HF146,$HF$67:$HF$76,HW$67:HW$76)))</f>
        <v>4219.4444444444443</v>
      </c>
      <c r="HX146" s="27">
        <f>IF(T$11="x",0,Satokasvi!$H$6*(1+$HE146)*(1+_xlfn.XLOOKUP($HF146,$HF$67:$HF$76,HX$67:HX$76)))</f>
        <v>4219.4444444444443</v>
      </c>
      <c r="HY146" s="27">
        <f>IF(U$11="x",0,Satokasvi!$H$6*(1+$HE146)*(1+_xlfn.XLOOKUP($HF146,$HF$67:$HF$76,HY$67:HY$76)))</f>
        <v>4219.4444444444443</v>
      </c>
      <c r="HZ146" s="27">
        <f>IF(V$11="x",0,Satokasvi!$H$6*(1+$HE146)*(1+_xlfn.XLOOKUP($HF146,$HF$67:$HF$76,HZ$67:HZ$76)))</f>
        <v>4219.4444444444443</v>
      </c>
      <c r="IA146" s="27">
        <f>IF(W$11="x",0,Satokasvi!$H$6*(1+$HE146)*(1+_xlfn.XLOOKUP($HF146,$HF$67:$HF$76,IA$67:IA$76)))</f>
        <v>4219.4444444444443</v>
      </c>
      <c r="IB146" s="27">
        <f>IF(X$11="x",0,Satokasvi!$H$6*(1+$HE146)*(1+_xlfn.XLOOKUP($HF146,$HF$67:$HF$76,IB$67:IB$76)))</f>
        <v>4219.4444444444443</v>
      </c>
      <c r="IC146" s="27">
        <f>IF(Y$11="x",0,Satokasvi!$H$6*(1+$HE146)*(1+_xlfn.XLOOKUP($HF146,$HF$67:$HF$76,IC$67:IC$76)))</f>
        <v>4219.4444444444443</v>
      </c>
      <c r="ID146" s="27">
        <f>IF(Z$11="x",0,Satokasvi!$H$6*(1+$HE146)*(1+_xlfn.XLOOKUP($HF146,$HF$67:$HF$76,ID$67:ID$76)))</f>
        <v>4219.4444444444443</v>
      </c>
      <c r="IE146" s="27">
        <f>IF(AA$11="x",0,Satokasvi!$H$6*(1+$HE146)*(1+_xlfn.XLOOKUP($HF146,$HF$67:$HF$76,IE$67:IE$76)))</f>
        <v>4219.4444444444443</v>
      </c>
    </row>
    <row r="147" spans="2:239">
      <c r="B147" s="11">
        <f t="shared" ca="1" si="149"/>
        <v>0.34188722270400551</v>
      </c>
      <c r="C147" s="11">
        <f t="shared" ca="1" si="149"/>
        <v>0.23785064047594096</v>
      </c>
      <c r="D147" s="11">
        <f t="shared" ca="1" si="149"/>
        <v>0.28355388349417254</v>
      </c>
      <c r="E147" s="11">
        <f t="shared" ca="1" si="149"/>
        <v>0.31629125148938753</v>
      </c>
      <c r="F147" s="11">
        <f t="shared" ca="1" si="149"/>
        <v>9.3839119582301733E-2</v>
      </c>
      <c r="G147" s="11">
        <f t="shared" ca="1" si="149"/>
        <v>5.756310301627221E-2</v>
      </c>
      <c r="H147" s="11">
        <f t="shared" ca="1" si="149"/>
        <v>0.56403303383970171</v>
      </c>
      <c r="I147" s="11">
        <f t="shared" ca="1" si="149"/>
        <v>8.2913031623686351E-2</v>
      </c>
      <c r="J147" s="11">
        <f t="shared" ca="1" si="149"/>
        <v>0.13608994361481486</v>
      </c>
      <c r="K147" s="11">
        <f t="shared" ca="1" si="149"/>
        <v>0.1896946074014374</v>
      </c>
      <c r="L147" s="11">
        <f t="shared" ca="1" si="149"/>
        <v>7.468690903225117E-2</v>
      </c>
      <c r="M147" s="11">
        <f t="shared" ca="1" si="149"/>
        <v>0.80874033675941059</v>
      </c>
      <c r="N147" s="11">
        <f t="shared" ca="1" si="149"/>
        <v>0.1505160437234031</v>
      </c>
      <c r="O147" s="11">
        <f t="shared" ca="1" si="149"/>
        <v>8.6137252852229729E-3</v>
      </c>
      <c r="P147" s="11">
        <f t="shared" ca="1" si="149"/>
        <v>0.30667268505488399</v>
      </c>
      <c r="Q147" s="11">
        <f t="shared" ca="1" si="149"/>
        <v>0.79153665462481271</v>
      </c>
      <c r="R147" s="11">
        <f t="shared" ca="1" si="148"/>
        <v>0.79085309313690977</v>
      </c>
      <c r="S147" s="11">
        <f t="shared" ca="1" si="148"/>
        <v>0.35849068630592595</v>
      </c>
      <c r="T147" s="11">
        <f t="shared" ca="1" si="150"/>
        <v>0.22146177184783411</v>
      </c>
      <c r="U147" s="11">
        <f t="shared" ca="1" si="150"/>
        <v>0.51693047251372681</v>
      </c>
      <c r="V147" s="11">
        <f t="shared" ca="1" si="150"/>
        <v>0.77473163708744963</v>
      </c>
      <c r="W147" s="11">
        <f t="shared" ca="1" si="150"/>
        <v>7.2579751269442938E-2</v>
      </c>
      <c r="X147" s="11">
        <f t="shared" ca="1" si="150"/>
        <v>0.98073853025553825</v>
      </c>
      <c r="Y147" s="11">
        <f t="shared" ca="1" si="150"/>
        <v>0.66965293614685051</v>
      </c>
      <c r="Z147" s="11">
        <f t="shared" ca="1" si="150"/>
        <v>0.45240681385524262</v>
      </c>
      <c r="AB147" s="5">
        <f ca="1">_xlfn.NORM.INV(B147,Satokasvi!$H$8,Satokasvi!$I$8)*_xlfn.BINOM.INV(1,(1-Satokasvi!$H$15),B147)</f>
        <v>3398.1705004373125</v>
      </c>
      <c r="AC147" s="5">
        <f ca="1">_xlfn.NORM.INV(C147,Satokasvi!$H$8,Satokasvi!$I$8)*_xlfn.BINOM.INV(1,(1-Satokasvi!$H$15),C147)</f>
        <v>3321.6916254841676</v>
      </c>
      <c r="AD147" s="5">
        <f ca="1">_xlfn.NORM.INV(D147,Satokasvi!$H$8,Satokasvi!$I$8)*_xlfn.BINOM.INV(1,(1-Satokasvi!$H$15),D147)</f>
        <v>3356.9209464568266</v>
      </c>
      <c r="AE147" s="5">
        <f ca="1">_xlfn.NORM.INV(E147,Satokasvi!$H$8,Satokasvi!$I$8)*_xlfn.BINOM.INV(1,(1-Satokasvi!$H$15),E147)</f>
        <v>3380.4762192047351</v>
      </c>
      <c r="AF147" s="5">
        <f ca="1">_xlfn.NORM.INV(F147,Satokasvi!$H$8,Satokasvi!$I$8)*_xlfn.BINOM.INV(1,(1-Satokasvi!$H$15),F147)</f>
        <v>3170.6303421583266</v>
      </c>
      <c r="AG147" s="5">
        <f ca="1">_xlfn.NORM.INV(G147,Satokasvi!$H$8,Satokasvi!$I$8)*_xlfn.BINOM.INV(1,(1-Satokasvi!$H$15),G147)</f>
        <v>3106.1088784492185</v>
      </c>
      <c r="AH147" s="5">
        <f ca="1">_xlfn.NORM.INV(H147,Satokasvi!$H$8,Satokasvi!$I$8)*_xlfn.BINOM.INV(1,(1-Satokasvi!$H$15),H147)</f>
        <v>3540.3006185991499</v>
      </c>
      <c r="AI147" s="5">
        <f ca="1">_xlfn.NORM.INV(I147,Satokasvi!$H$8,Satokasvi!$I$8)*_xlfn.BINOM.INV(1,(1-Satokasvi!$H$15),I147)</f>
        <v>3153.5647985631922</v>
      </c>
      <c r="AJ147" s="5">
        <f ca="1">_xlfn.NORM.INV(J147,Satokasvi!$H$8,Satokasvi!$I$8)*_xlfn.BINOM.INV(1,(1-Satokasvi!$H$15),J147)</f>
        <v>3225.4859143100812</v>
      </c>
      <c r="AK147" s="5">
        <f ca="1">_xlfn.NORM.INV(K147,Satokasvi!$H$8,Satokasvi!$I$8)*_xlfn.BINOM.INV(1,(1-Satokasvi!$H$15),K147)</f>
        <v>3280.2444388373506</v>
      </c>
      <c r="AL147" s="5">
        <f ca="1">_xlfn.NORM.INV(L147,Satokasvi!$H$8,Satokasvi!$I$8)*_xlfn.BINOM.INV(1,(1-Satokasvi!$H$15),L147)</f>
        <v>3139.5633019854668</v>
      </c>
      <c r="AM147" s="5">
        <f ca="1">_xlfn.NORM.INV(M147,Satokasvi!$H$8,Satokasvi!$I$8)*_xlfn.BINOM.INV(1,(1-Satokasvi!$H$15),M147)</f>
        <v>3718.3159410349908</v>
      </c>
      <c r="AN147" s="5">
        <f ca="1">_xlfn.NORM.INV(N147,Satokasvi!$H$8,Satokasvi!$I$8)*_xlfn.BINOM.INV(1,(1-Satokasvi!$H$15),N147)</f>
        <v>3241.4443373447916</v>
      </c>
      <c r="AO147" s="5">
        <f ca="1">_xlfn.NORM.INV(O147,Satokasvi!$H$8,Satokasvi!$I$8)*_xlfn.BINOM.INV(1,(1-Satokasvi!$H$15),O147)</f>
        <v>0</v>
      </c>
      <c r="AP147" s="5">
        <f ca="1">_xlfn.NORM.INV(P147,Satokasvi!$H$8,Satokasvi!$I$8)*_xlfn.BINOM.INV(1,(1-Satokasvi!$H$15),P147)</f>
        <v>3373.674012929283</v>
      </c>
      <c r="AQ147" s="5">
        <f ca="1">_xlfn.NORM.INV(Q147,Satokasvi!$H$8,Satokasvi!$I$8)*_xlfn.BINOM.INV(1,(1-Satokasvi!$H$15),Q147)</f>
        <v>3702.9411620491042</v>
      </c>
      <c r="AR147" s="5">
        <f ca="1">_xlfn.NORM.INV(R147,Satokasvi!$H$8,Satokasvi!$I$8)*_xlfn.BINOM.INV(1,(1-Satokasvi!$H$15),R147)</f>
        <v>3702.3462125196743</v>
      </c>
      <c r="AS147" s="5">
        <f ca="1">_xlfn.NORM.INV(S147,Satokasvi!$H$8,Satokasvi!$I$8)*_xlfn.BINOM.INV(1,(1-Satokasvi!$H$15),S147)</f>
        <v>3409.3759867814906</v>
      </c>
      <c r="AT147" s="5">
        <f ca="1">_xlfn.NORM.INV(T147,Satokasvi!$H$8,Satokasvi!$I$8)*_xlfn.BINOM.INV(1,(1-Satokasvi!$H$15),T147)</f>
        <v>3308.1835692442892</v>
      </c>
      <c r="AU147" s="5">
        <f ca="1">_xlfn.NORM.INV(U147,Satokasvi!$H$8,Satokasvi!$I$8)*_xlfn.BINOM.INV(1,(1-Satokasvi!$H$15),U147)</f>
        <v>3510.6127869654697</v>
      </c>
      <c r="AV147" s="5">
        <f ca="1">_xlfn.NORM.INV(V147,Satokasvi!$H$8,Satokasvi!$I$8)*_xlfn.BINOM.INV(1,(1-Satokasvi!$H$15),V147)</f>
        <v>3688.6301311358538</v>
      </c>
      <c r="AW147" s="5">
        <f ca="1">_xlfn.NORM.INV(W147,Satokasvi!$H$8,Satokasvi!$I$8)*_xlfn.BINOM.INV(1,(1-Satokasvi!$H$15),W147)</f>
        <v>3135.7890502166333</v>
      </c>
      <c r="AX147" s="5">
        <f ca="1">_xlfn.NORM.INV(X147,Satokasvi!$H$8,Satokasvi!$I$8)*_xlfn.BINOM.INV(1,(1-Satokasvi!$H$15),X147)</f>
        <v>4017.3116829172236</v>
      </c>
      <c r="AY147" s="5">
        <f ca="1">_xlfn.NORM.INV(Y147,Satokasvi!$H$8,Satokasvi!$I$8)*_xlfn.BINOM.INV(1,(1-Satokasvi!$H$15),Y147)</f>
        <v>3609.7387553169001</v>
      </c>
      <c r="AZ147" s="5">
        <f ca="1">_xlfn.NORM.INV(Z147,Satokasvi!$H$8,Satokasvi!$I$8)*_xlfn.BINOM.INV(1,(1-Satokasvi!$H$15),Z147)</f>
        <v>3470.104294369974</v>
      </c>
      <c r="BB147" s="5">
        <f ca="1">IF(C$11="x",0,_xlfn.NORM.INV(B147,Satokasvi!$H$8,Satokasvi!$I$8)*IF(C$8="x",(1+Toimenpiteet!$C$7),1)*IF(C$9="x",(1+Toimenpiteet!$C$34),1)*(1+C$30)*_xlfn.BINOM.INV(1,(1-(Satokasvi!$H$15*(1+C$41))),B147))</f>
        <v>2463.8095396370691</v>
      </c>
      <c r="BC147" s="5">
        <f ca="1">IF(D$11="x",0,_xlfn.NORM.INV(C147,Satokasvi!$H$8,Satokasvi!$I$8)*IF(D$8="x",(1+Toimenpiteet!$C$7),1)*IF(D$9="x",(1+Toimenpiteet!$C$34),1)*(1+D$30)*_xlfn.BINOM.INV(1,(1-(Satokasvi!$H$15*(1+D$41))),C147))</f>
        <v>2425.1006219334813</v>
      </c>
      <c r="BD147" s="5">
        <f ca="1">IF(E$11="x",0,_xlfn.NORM.INV(D147,Satokasvi!$H$8,Satokasvi!$I$8)*IF(E$8="x",(1+Toimenpiteet!$C$7),1)*IF(E$9="x",(1+Toimenpiteet!$C$34),1)*(1+E$30)*_xlfn.BINOM.INV(1,(1-(Satokasvi!$H$15*(1+E$41))),D147))</f>
        <v>2467.7397261593424</v>
      </c>
      <c r="BE147" s="5">
        <f ca="1">IF(F$11="x",0,_xlfn.NORM.INV(E147,Satokasvi!$H$8,Satokasvi!$I$8)*IF(F$8="x",(1+Toimenpiteet!$C$7),1)*IF(F$9="x",(1+Toimenpiteet!$C$34),1)*(1+F$30)*_xlfn.BINOM.INV(1,(1-(Satokasvi!$H$15*(1+F$41))),E147))</f>
        <v>2502.0932784065772</v>
      </c>
      <c r="BF147" s="5">
        <f ca="1">IF(G$11="x",0,_xlfn.NORM.INV(F147,Satokasvi!$H$8,Satokasvi!$I$8)*IF(G$8="x",(1+Toimenpiteet!$C$7),1)*IF(G$9="x",(1+Toimenpiteet!$C$34),1)*(1+G$30)*_xlfn.BINOM.INV(1,(1-(Satokasvi!$H$15*(1+G$41))),F147))</f>
        <v>2362.7537309763848</v>
      </c>
      <c r="BG147" s="5">
        <f ca="1">IF(H$11="x",0,_xlfn.NORM.INV(G147,Satokasvi!$H$8,Satokasvi!$I$8)*IF(H$8="x",(1+Toimenpiteet!$C$7),1)*IF(H$9="x",(1+Toimenpiteet!$C$34),1)*(1+H$30)*_xlfn.BINOM.INV(1,(1-(Satokasvi!$H$15*(1+H$41))),G147))</f>
        <v>2314.6723362203575</v>
      </c>
      <c r="BH147" s="5">
        <f ca="1">IF(I$11="x",0,_xlfn.NORM.INV(H147,Satokasvi!$H$8,Satokasvi!$I$8)*IF(I$8="x",(1+Toimenpiteet!$C$7),1)*IF(I$9="x",(1+Toimenpiteet!$C$34),1)*(1+I$30)*_xlfn.BINOM.INV(1,(1-(Satokasvi!$H$15*(1+I$41))),H147))</f>
        <v>2638.2320209800864</v>
      </c>
      <c r="BI147" s="5">
        <f ca="1">IF(J$11="x",0,_xlfn.NORM.INV(I147,Satokasvi!$H$8,Satokasvi!$I$8)*IF(J$8="x",(1+Toimenpiteet!$C$7),1)*IF(J$9="x",(1+Toimenpiteet!$C$34),1)*(1+J$30)*_xlfn.BINOM.INV(1,(1-(Satokasvi!$H$15*(1+J$41))),I147))</f>
        <v>2350.036487889291</v>
      </c>
      <c r="BJ147" s="5">
        <f ca="1">IF(K$11="x",0,_xlfn.NORM.INV(J147,Satokasvi!$H$8,Satokasvi!$I$8)*IF(K$8="x",(1+Toimenpiteet!$C$7),1)*IF(K$9="x",(1+Toimenpiteet!$C$34),1)*(1+K$30)*_xlfn.BINOM.INV(1,(1-(Satokasvi!$H$15*(1+K$41))),J147))</f>
        <v>2403.6321033438726</v>
      </c>
      <c r="BK147" s="5">
        <f ca="1">IF(L$11="x",0,_xlfn.NORM.INV(K147,Satokasvi!$H$8,Satokasvi!$I$8)*IF(L$8="x",(1+Toimenpiteet!$C$7),1)*IF(L$9="x",(1+Toimenpiteet!$C$34),1)*(1+L$30)*_xlfn.BINOM.INV(1,(1-(Satokasvi!$H$15*(1+L$41))),K147))</f>
        <v>2444.4381558215941</v>
      </c>
      <c r="BL147" s="5">
        <f ca="1">IF(M$11="x",0,_xlfn.NORM.INV(L147,Satokasvi!$H$8,Satokasvi!$I$8)*IF(M$8="x",(1+Toimenpiteet!$C$7),1)*IF(M$9="x",(1+Toimenpiteet!$C$34),1)*(1+M$30)*_xlfn.BINOM.INV(1,(1-(Satokasvi!$H$15*(1+M$41))),L147))</f>
        <v>2339.6025726395701</v>
      </c>
      <c r="BM147" s="5">
        <f ca="1">IF(N$11="x",0,_xlfn.NORM.INV(M147,Satokasvi!$H$8,Satokasvi!$I$8)*IF(N$8="x",(1+Toimenpiteet!$C$7),1)*IF(N$9="x",(1+Toimenpiteet!$C$34),1)*(1+N$30)*_xlfn.BINOM.INV(1,(1-(Satokasvi!$H$15*(1+N$41))),M147))</f>
        <v>2770.8890392592753</v>
      </c>
      <c r="BN147" s="5">
        <f ca="1">IF(O$11="x",0,_xlfn.NORM.INV(N147,Satokasvi!$H$8,Satokasvi!$I$8)*IF(O$8="x",(1+Toimenpiteet!$C$7),1)*IF(O$9="x",(1+Toimenpiteet!$C$34),1)*(1+O$30)*_xlfn.BINOM.INV(1,(1-(Satokasvi!$H$15*(1+O$41))),N147))</f>
        <v>2415.5243201893391</v>
      </c>
      <c r="BO147" s="5">
        <f ca="1">IF(P$11="x",0,_xlfn.NORM.INV(O147,Satokasvi!$H$8,Satokasvi!$I$8)*IF(P$8="x",(1+Toimenpiteet!$C$7),1)*IF(P$9="x",(1+Toimenpiteet!$C$34),1)*(1+P$30)*_xlfn.BINOM.INV(1,(1-(Satokasvi!$H$15*(1+P$41))),O147))</f>
        <v>0</v>
      </c>
      <c r="BP147" s="5">
        <f ca="1">IF(Q$11="x",0,_xlfn.NORM.INV(P147,Satokasvi!$H$8,Satokasvi!$I$8)*IF(Q$8="x",(1+Toimenpiteet!$C$7),1)*IF(Q$9="x",(1+Toimenpiteet!$C$34),1)*(1+Q$30)*_xlfn.BINOM.INV(1,(1-(Satokasvi!$H$15*(1+Q$41))),P147))</f>
        <v>2514.0618744349017</v>
      </c>
      <c r="BQ147" s="5">
        <f ca="1">IF(R$11="x",0,_xlfn.NORM.INV(Q147,Satokasvi!$H$8,Satokasvi!$I$8)*IF(R$8="x",(1+Toimenpiteet!$C$7),1)*IF(R$9="x",(1+Toimenpiteet!$C$34),1)*(1+R$30)*_xlfn.BINOM.INV(1,(1-(Satokasvi!$H$15*(1+R$41))),Q147))</f>
        <v>2759.4317539589924</v>
      </c>
      <c r="BR147" s="5">
        <f ca="1">IF(S$11="x",0,_xlfn.NORM.INV(R147,Satokasvi!$H$8,Satokasvi!$I$8)*IF(S$8="x",(1+Toimenpiteet!$C$7),1)*IF(S$9="x",(1+Toimenpiteet!$C$34),1)*(1+S$30)*_xlfn.BINOM.INV(1,(1-(Satokasvi!$H$15*(1+S$41))),R147))</f>
        <v>2758.9883975696612</v>
      </c>
      <c r="BS147" s="5">
        <f ca="1">IF(T$11="x",0,_xlfn.NORM.INV(S147,Satokasvi!$H$8,Satokasvi!$I$8)*IF(T$8="x",(1+Toimenpiteet!$C$7),1)*IF(T$9="x",(1+Toimenpiteet!$C$34),1)*(1+T$30)*_xlfn.BINOM.INV(1,(1-(Satokasvi!$H$15*(1+T$41))),S147))</f>
        <v>2540.6669853495664</v>
      </c>
      <c r="BT147" s="5">
        <f ca="1">IF(U$11="x",0,_xlfn.NORM.INV(T147,Satokasvi!$H$8,Satokasvi!$I$8)*IF(U$8="x",(1+Toimenpiteet!$C$7),1)*IF(U$9="x",(1+Toimenpiteet!$C$34),1)*(1+U$30)*_xlfn.BINOM.INV(1,(1-(Satokasvi!$H$15*(1+U$41))),T147))</f>
        <v>2465.2583958008445</v>
      </c>
      <c r="BU147" s="5">
        <f ca="1">IF(V$11="x",0,_xlfn.NORM.INV(U147,Satokasvi!$H$8,Satokasvi!$I$8)*IF(V$8="x",(1+Toimenpiteet!$C$7),1)*IF(V$9="x",(1+Toimenpiteet!$C$34),1)*(1+V$30)*_xlfn.BINOM.INV(1,(1-(Satokasvi!$H$15*(1+V$41))),U147))</f>
        <v>2616.1086488466681</v>
      </c>
      <c r="BV147" s="5">
        <f ca="1">IF(W$11="x",0,_xlfn.NORM.INV(V147,Satokasvi!$H$8,Satokasvi!$I$8)*IF(W$8="x",(1+Toimenpiteet!$C$7),1)*IF(W$9="x",(1+Toimenpiteet!$C$34),1)*(1+W$30)*_xlfn.BINOM.INV(1,(1-(Satokasvi!$H$15*(1+W$41))),V147))</f>
        <v>2748.7671737224382</v>
      </c>
      <c r="BW147" s="5">
        <f ca="1">IF(X$11="x",0,_xlfn.NORM.INV(W147,Satokasvi!$H$8,Satokasvi!$I$8)*IF(X$8="x",(1+Toimenpiteet!$C$7),1)*IF(X$9="x",(1+Toimenpiteet!$C$34),1)*(1+X$30)*_xlfn.BINOM.INV(1,(1-(Satokasvi!$H$15*(1+X$41))),W147))</f>
        <v>2336.7900002214351</v>
      </c>
      <c r="BX147" s="5">
        <f ca="1">IF(Y$11="x",0,_xlfn.NORM.INV(X147,Satokasvi!$H$8,Satokasvi!$I$8)*IF(Y$8="x",(1+Toimenpiteet!$C$7),1)*IF(Y$9="x",(1+Toimenpiteet!$C$34),1)*(1+Y$30)*_xlfn.BINOM.INV(1,(1-(Satokasvi!$H$15*(1+Y$41))),X147))</f>
        <v>2993.7006661099153</v>
      </c>
      <c r="BY147" s="5">
        <f ca="1">IF(Z$11="x",0,_xlfn.NORM.INV(Y147,Satokasvi!$H$8,Satokasvi!$I$8)*IF(Z$8="x",(1+Toimenpiteet!$C$7),1)*IF(Z$9="x",(1+Toimenpiteet!$C$34),1)*(1+Z$30)*_xlfn.BINOM.INV(1,(1-(Satokasvi!$H$15*(1+Z$41))),Y147))</f>
        <v>2689.9773204621542</v>
      </c>
      <c r="BZ147" s="5">
        <f ca="1">IF(AA$11="x",0,_xlfn.NORM.INV(Z147,Satokasvi!$H$8,Satokasvi!$I$8)*IF(AA$8="x",(1+Toimenpiteet!$C$7),1)*IF(AA$9="x",(1+Toimenpiteet!$C$34),1)*(1+AA$30)*_xlfn.BINOM.INV(1,(1-(Satokasvi!$H$15*(1+AA$41))),Z147))</f>
        <v>2585.9217201645047</v>
      </c>
      <c r="CB147" s="27">
        <f ca="1">_xlfn.NORM.INV(RAND(),Satokasvi!$H$13,Satokasvi!$I$13)</f>
        <v>204.2460541375516</v>
      </c>
      <c r="CC147" s="27">
        <f ca="1">_xlfn.NORM.INV(RAND(),Satokasvi!$H$13,Satokasvi!$I$13)</f>
        <v>162.11635418139895</v>
      </c>
      <c r="CD147" s="27">
        <f ca="1">_xlfn.NORM.INV(RAND(),Satokasvi!$H$13,Satokasvi!$I$13)</f>
        <v>261.34310403253488</v>
      </c>
      <c r="CE147" s="27">
        <f ca="1">_xlfn.NORM.INV(RAND(),Satokasvi!$H$13,Satokasvi!$I$13)</f>
        <v>252.95638584808236</v>
      </c>
      <c r="CF147" s="27">
        <f ca="1">_xlfn.NORM.INV(RAND(),Satokasvi!$H$13,Satokasvi!$I$13)</f>
        <v>306.68353543882432</v>
      </c>
      <c r="CG147" s="27">
        <f ca="1">_xlfn.NORM.INV(RAND(),Satokasvi!$H$13,Satokasvi!$I$13)</f>
        <v>171.21167864625565</v>
      </c>
      <c r="CH147" s="27">
        <f ca="1">_xlfn.NORM.INV(RAND(),Satokasvi!$H$13,Satokasvi!$I$13)</f>
        <v>208.82802928623141</v>
      </c>
      <c r="CI147" s="27">
        <f ca="1">_xlfn.NORM.INV(RAND(),Satokasvi!$H$13,Satokasvi!$I$13)</f>
        <v>163.29010016784716</v>
      </c>
      <c r="CJ147" s="27">
        <f ca="1">_xlfn.NORM.INV(RAND(),Satokasvi!$H$13,Satokasvi!$I$13)</f>
        <v>227.8309693160316</v>
      </c>
      <c r="CK147" s="27">
        <f ca="1">_xlfn.NORM.INV(RAND(),Satokasvi!$H$13,Satokasvi!$I$13)</f>
        <v>144.30498652261491</v>
      </c>
      <c r="CL147" s="27">
        <f ca="1">_xlfn.NORM.INV(RAND(),Satokasvi!$H$13,Satokasvi!$I$13)</f>
        <v>229.70818788702195</v>
      </c>
      <c r="CM147" s="27">
        <f ca="1">_xlfn.NORM.INV(RAND(),Satokasvi!$H$13,Satokasvi!$I$13)</f>
        <v>198.89048716313607</v>
      </c>
      <c r="CN147" s="27">
        <f ca="1">_xlfn.NORM.INV(RAND(),Satokasvi!$H$13,Satokasvi!$I$13)</f>
        <v>213.02202820063954</v>
      </c>
      <c r="CO147" s="27">
        <f ca="1">_xlfn.NORM.INV(RAND(),Satokasvi!$H$13,Satokasvi!$I$13)</f>
        <v>123.74720878114485</v>
      </c>
      <c r="CP147" s="27">
        <f ca="1">_xlfn.NORM.INV(RAND(),Satokasvi!$H$13,Satokasvi!$I$13)</f>
        <v>231.69025109711174</v>
      </c>
      <c r="CQ147" s="27">
        <f ca="1">_xlfn.NORM.INV(RAND(),Satokasvi!$H$13,Satokasvi!$I$13)</f>
        <v>152.5627626464746</v>
      </c>
      <c r="CR147" s="27">
        <f ca="1">_xlfn.NORM.INV(RAND(),Satokasvi!$H$13,Satokasvi!$I$13)</f>
        <v>238.12597535379268</v>
      </c>
      <c r="CS147" s="27">
        <f ca="1">_xlfn.NORM.INV(RAND(),Satokasvi!$H$13,Satokasvi!$I$13)</f>
        <v>244.29610445718714</v>
      </c>
      <c r="CT147" s="27">
        <f ca="1">_xlfn.NORM.INV(RAND(),Satokasvi!$H$13,Satokasvi!$I$13)</f>
        <v>223.24712138702651</v>
      </c>
      <c r="CU147" s="27">
        <f ca="1">_xlfn.NORM.INV(RAND(),Satokasvi!$H$13,Satokasvi!$I$13)</f>
        <v>227.530441054899</v>
      </c>
      <c r="CV147" s="27">
        <f ca="1">_xlfn.NORM.INV(RAND(),Satokasvi!$H$13,Satokasvi!$I$13)</f>
        <v>181.40984862557224</v>
      </c>
      <c r="CW147" s="27">
        <f ca="1">_xlfn.NORM.INV(RAND(),Satokasvi!$H$13,Satokasvi!$I$13)</f>
        <v>141.24603567370491</v>
      </c>
      <c r="CX147" s="27">
        <f ca="1">_xlfn.NORM.INV(RAND(),Satokasvi!$H$13,Satokasvi!$I$13)</f>
        <v>233.07260671462325</v>
      </c>
      <c r="CY147" s="27">
        <f ca="1">_xlfn.NORM.INV(RAND(),Satokasvi!$H$13,Satokasvi!$I$13)</f>
        <v>140.37343249133082</v>
      </c>
      <c r="CZ147" s="27">
        <f ca="1">_xlfn.NORM.INV(RAND(),Satokasvi!$H$13,Satokasvi!$I$13)</f>
        <v>112.85835084351336</v>
      </c>
      <c r="DB147" s="29">
        <f ca="1">(AB147*(CB147/1000)+(Satokasvi!$E$28-Satokasvi!$E$7))/(1+$C$13)^DB$61</f>
        <v>323.36205436985455</v>
      </c>
      <c r="DC147" s="29">
        <f ca="1">(AC147*(CC147/1000)+(Satokasvi!$E$28-Satokasvi!$E$7))/(1+$C$13)^DC$61</f>
        <v>167.31127913882372</v>
      </c>
      <c r="DD147" s="29">
        <f ca="1">(AD147*(CD147/1000)+(Satokasvi!$E$28-Satokasvi!$E$7))/(1+$C$13)^DD$61</f>
        <v>472.49508810422168</v>
      </c>
      <c r="DE147" s="29">
        <f ca="1">(AE147*(CE147/1000)+(Satokasvi!$E$28-Satokasvi!$E$7))/(1+$C$13)^DE$61</f>
        <v>439.01304233719839</v>
      </c>
      <c r="DF147" s="29">
        <f ca="1">(AF147*(CF147/1000)+(Satokasvi!$E$28-Satokasvi!$E$7))/(1+$C$13)^DF$61</f>
        <v>527.38186461376029</v>
      </c>
      <c r="DG147" s="29">
        <f ca="1">(AG147*(CG147/1000)+(Satokasvi!$E$28-Satokasvi!$E$7))/(1+$C$13)^DG$61</f>
        <v>143.04408243578203</v>
      </c>
      <c r="DH147" s="29">
        <f ca="1">(AH147*(CH147/1000)+(Satokasvi!$E$28-Satokasvi!$E$7))/(1+$C$13)^DH$61</f>
        <v>307.60390304919179</v>
      </c>
      <c r="DI147" s="29">
        <f ca="1">(AI147*(CI147/1000)+(Satokasvi!$E$28-Satokasvi!$E$7))/(1+$C$13)^DI$61</f>
        <v>121.5263243938857</v>
      </c>
      <c r="DJ147" s="29">
        <f ca="1">(AJ147*(CJ147/1000)+(Satokasvi!$E$28-Satokasvi!$E$7))/(1+$C$13)^DJ$61</f>
        <v>286.53683797765734</v>
      </c>
      <c r="DK147" s="29">
        <f ca="1">(AK147*(CK147/1000)+(Satokasvi!$E$28-Satokasvi!$E$7))/(1+$C$13)^DK$61</f>
        <v>83.603140243100455</v>
      </c>
      <c r="DL147" s="29">
        <f ca="1">(AL147*(CL147/1000)+(Satokasvi!$E$28-Satokasvi!$E$7))/(1+$C$13)^DL$61</f>
        <v>260.20414936615651</v>
      </c>
      <c r="DM147" s="29">
        <f ca="1">(AM147*(CM147/1000)+(Satokasvi!$E$28-Satokasvi!$E$7))/(1+$C$13)^DM$61</f>
        <v>265.49870488889587</v>
      </c>
      <c r="DN147" s="29">
        <f ca="1">(AN147*(CN147/1000)+(Satokasvi!$E$28-Satokasvi!$E$7))/(1+$C$13)^DN$61</f>
        <v>224.37281760881638</v>
      </c>
      <c r="DO147" s="29">
        <f ca="1">(AO147*(CO147/1000)+(Satokasvi!$E$28-Satokasvi!$E$7))/(1+$C$13)^DO$61</f>
        <v>-238.66352790052156</v>
      </c>
      <c r="DP147" s="29">
        <f ca="1">(AP147*(CP147/1000)+(Satokasvi!$E$28-Satokasvi!$E$7))/(1+$C$13)^DP$61</f>
        <v>269.99754596483888</v>
      </c>
      <c r="DQ147" s="29">
        <f ca="1">(AQ147*(CQ147/1000)+(Satokasvi!$E$28-Satokasvi!$E$7))/(1+$C$13)^DQ$61</f>
        <v>127.08301570353707</v>
      </c>
      <c r="DR147" s="29">
        <f ca="1">(AR147*(CR147/1000)+(Satokasvi!$E$28-Satokasvi!$E$7))/(1+$C$13)^DR$61</f>
        <v>314.98656790166234</v>
      </c>
      <c r="DS147" s="29">
        <f ca="1">(AS147*(CS147/1000)+(Satokasvi!$E$28-Satokasvi!$E$7))/(1+$C$13)^DS$61</f>
        <v>277.18991303946353</v>
      </c>
      <c r="DT147" s="29">
        <f ca="1">(AT147*(CT147/1000)+(Satokasvi!$E$28-Satokasvi!$E$7))/(1+$C$13)^DT$61</f>
        <v>215.30718881245073</v>
      </c>
      <c r="DU147" s="29">
        <f ca="1">(AU147*(CU147/1000)+(Satokasvi!$E$28-Satokasvi!$E$7))/(1+$C$13)^DU$61</f>
        <v>242.38334128481858</v>
      </c>
      <c r="DV147" s="29">
        <f ca="1">(AV147*(CV147/1000)+(Satokasvi!$E$28-Satokasvi!$E$7))/(1+$C$13)^DV$61</f>
        <v>165.64787018751858</v>
      </c>
      <c r="DW147" s="29">
        <f ca="1">(AW147*(CW147/1000)+(Satokasvi!$E$28-Satokasvi!$E$7))/(1+$C$13)^DW$61</f>
        <v>42.752270923006222</v>
      </c>
      <c r="DX147" s="29">
        <f ca="1">(AX147*(CX147/1000)+(Satokasvi!$E$28-Satokasvi!$E$7))/(1+$C$13)^DX$61</f>
        <v>291.512585173785</v>
      </c>
      <c r="DY147" s="29">
        <f ca="1">(AY147*(CY147/1000)+(Satokasvi!$E$28-Satokasvi!$E$7))/(1+$C$13)^DY$61</f>
        <v>71.680363012532098</v>
      </c>
      <c r="DZ147" s="29">
        <f ca="1">(AZ147*(CZ147/1000)+(Satokasvi!$E$28-Satokasvi!$E$7))/(1+$C$13)^DZ$61</f>
        <v>14.629176993305821</v>
      </c>
      <c r="EB147" s="29">
        <f ca="1">IF(C$11="x",Toimenpiteet!$E$115,BB147*(CB147/1000)+(Satokasvi!$E$28-Satokasvi!$E$7)+IF(C$8="x",Toimenpiteet!$E$29,0)+IF(C$9="x",Toimenpiteet!$E$60,0)+IF(C$10="x",Toimenpiteet!$E$88,0))/(1+$C$13)^EB$61</f>
        <v>267.30424914303774</v>
      </c>
      <c r="EC147" s="29">
        <f ca="1">IF(D$11="x",Toimenpiteet!$E$115,BC147*(CC147/1000)+(Satokasvi!$E$28-Satokasvi!$E$7)+IF(D$8="x",Toimenpiteet!$E$29,0)+IF(D$9="x",Toimenpiteet!$E$60,0)+IF(D$10="x",Toimenpiteet!$E$88,0))/(1+$C$13)^EC$61</f>
        <v>155.76253308596392</v>
      </c>
      <c r="ED147" s="29">
        <f ca="1">IF(E$11="x",Toimenpiteet!$E$115,BD147*(CD147/1000)+(Satokasvi!$E$28-Satokasvi!$E$7)+IF(E$8="x",Toimenpiteet!$E$29,0)+IF(E$9="x",Toimenpiteet!$E$60,0)+IF(E$10="x",Toimenpiteet!$E$88,0))/(1+$C$13)^ED$61</f>
        <v>381.63856112174415</v>
      </c>
      <c r="EE147" s="29">
        <f ca="1">IF(F$11="x",Toimenpiteet!$E$115,BE147*(CE147/1000)+(Satokasvi!$E$28-Satokasvi!$E$7)+IF(F$8="x",Toimenpiteet!$E$29,0)+IF(F$9="x",Toimenpiteet!$E$60,0)+IF(F$10="x",Toimenpiteet!$E$88,0))/(1+$C$13)^EE$61</f>
        <v>359.8554441884001</v>
      </c>
      <c r="EF147" s="29">
        <f ca="1">IF(G$11="x",Toimenpiteet!$E$115,BF147*(CF147/1000)+(Satokasvi!$E$28-Satokasvi!$E$7)+IF(G$8="x",Toimenpiteet!$E$29,0)+IF(G$9="x",Toimenpiteet!$E$60,0)+IF(G$10="x",Toimenpiteet!$E$88,0))/(1+$C$13)^EF$61</f>
        <v>428.47302341945465</v>
      </c>
      <c r="EG147" s="29">
        <f ca="1">IF(H$11="x",Toimenpiteet!$E$115,BG147*(CG147/1000)+(Satokasvi!$E$28-Satokasvi!$E$7)+IF(H$8="x",Toimenpiteet!$E$29,0)+IF(H$9="x",Toimenpiteet!$E$60,0)+IF(H$10="x",Toimenpiteet!$E$88,0))/(1+$C$13)^EG$61</f>
        <v>141.03145791005787</v>
      </c>
      <c r="EH147" s="29">
        <f ca="1">IF(I$11="x",Toimenpiteet!$E$115,BH147*(CH147/1000)+(Satokasvi!$E$28-Satokasvi!$E$7)+IF(I$8="x",Toimenpiteet!$E$29,0)+IF(I$9="x",Toimenpiteet!$E$60,0)+IF(I$10="x",Toimenpiteet!$E$88,0))/(1+$C$13)^EH$61</f>
        <v>262.65847484246467</v>
      </c>
      <c r="EI147" s="29">
        <f ca="1">IF(J$11="x",Toimenpiteet!$E$115,BI147*(CI147/1000)+(Satokasvi!$E$28-Satokasvi!$E$7)+IF(J$8="x",Toimenpiteet!$E$29,0)+IF(J$9="x",Toimenpiteet!$E$60,0)+IF(J$10="x",Toimenpiteet!$E$88,0))/(1+$C$13)^EI$61</f>
        <v>123.0197143074566</v>
      </c>
      <c r="EJ147" s="29">
        <f ca="1">IF(K$11="x",Toimenpiteet!$E$115,BJ147*(CJ147/1000)+(Satokasvi!$E$28-Satokasvi!$E$7)+IF(K$8="x",Toimenpiteet!$E$29,0)+IF(K$9="x",Toimenpiteet!$E$60,0)+IF(K$10="x",Toimenpiteet!$E$88,0))/(1+$C$13)^EJ$61</f>
        <v>245.04016172806959</v>
      </c>
      <c r="EK147" s="29">
        <f ca="1">IF(L$11="x",Toimenpiteet!$E$115,BK147*(CK147/1000)+(Satokasvi!$E$28-Satokasvi!$E$7)+IF(L$8="x",Toimenpiteet!$E$29,0)+IF(L$9="x",Toimenpiteet!$E$60,0)+IF(L$10="x",Toimenpiteet!$E$88,0))/(1+$C$13)^EK$61</f>
        <v>92.896118426750149</v>
      </c>
      <c r="EL147" s="29">
        <f ca="1">IF(M$11="x",Toimenpiteet!$E$115,BL147*(CL147/1000)+(Satokasvi!$E$28-Satokasvi!$E$7)+IF(M$8="x",Toimenpiteet!$E$29,0)+IF(M$9="x",Toimenpiteet!$E$60,0)+IF(M$10="x",Toimenpiteet!$E$88,0))/(1+$C$13)^EL$61</f>
        <v>223.60807222182655</v>
      </c>
      <c r="EM147" s="29">
        <f ca="1">IF(N$11="x",Toimenpiteet!$E$115,BM147*(CM147/1000)+(Satokasvi!$E$28-Satokasvi!$E$7)+IF(N$8="x",Toimenpiteet!$E$29,0)+IF(N$9="x",Toimenpiteet!$E$60,0)+IF(N$10="x",Toimenpiteet!$E$88,0))/(1+$C$13)^EM$61</f>
        <v>226.68841169307572</v>
      </c>
      <c r="EN147" s="29">
        <f ca="1">IF(O$11="x",Toimenpiteet!$E$115,BN147*(CN147/1000)+(Satokasvi!$E$28-Satokasvi!$E$7)+IF(O$8="x",Toimenpiteet!$E$29,0)+IF(O$9="x",Toimenpiteet!$E$60,0)+IF(O$10="x",Toimenpiteet!$E$88,0))/(1+$C$13)^EN$61</f>
        <v>195.20143611885749</v>
      </c>
      <c r="EO147" s="29">
        <f ca="1">IF(P$11="x",Toimenpiteet!$E$115,BO147*(CO147/1000)+(Satokasvi!$E$28-Satokasvi!$E$7)+IF(P$8="x",Toimenpiteet!$E$29,0)+IF(P$9="x",Toimenpiteet!$E$60,0)+IF(P$10="x",Toimenpiteet!$E$88,0))/(1+$C$13)^EO$61</f>
        <v>-150.66874794606332</v>
      </c>
      <c r="EP147" s="29">
        <f ca="1">IF(Q$11="x",Toimenpiteet!$E$115,BP147*(CP147/1000)+(Satokasvi!$E$28-Satokasvi!$E$7)+IF(Q$8="x",Toimenpiteet!$E$29,0)+IF(Q$9="x",Toimenpiteet!$E$60,0)+IF(Q$10="x",Toimenpiteet!$E$88,0))/(1+$C$13)^EP$61</f>
        <v>227.59373731649833</v>
      </c>
      <c r="EQ147" s="29">
        <f ca="1">IF(R$11="x",Toimenpiteet!$E$115,BQ147*(CQ147/1000)+(Satokasvi!$E$28-Satokasvi!$E$7)+IF(R$8="x",Toimenpiteet!$E$29,0)+IF(R$9="x",Toimenpiteet!$E$60,0)+IF(R$10="x",Toimenpiteet!$E$88,0))/(1+$C$13)^EQ$61</f>
        <v>120.32514297557714</v>
      </c>
      <c r="ER147" s="29">
        <f ca="1">IF(S$11="x",Toimenpiteet!$E$115,BR147*(CR147/1000)+(Satokasvi!$E$28-Satokasvi!$E$7)+IF(S$8="x",Toimenpiteet!$E$29,0)+IF(S$9="x",Toimenpiteet!$E$60,0)+IF(S$10="x",Toimenpiteet!$E$88,0))/(1+$C$13)^ER$61</f>
        <v>259.60457260740742</v>
      </c>
      <c r="ES147" s="29">
        <f ca="1">IF(T$11="x",Toimenpiteet!$E$115,BS147*(CS147/1000)+(Satokasvi!$E$28-Satokasvi!$E$7)+IF(T$8="x",Toimenpiteet!$E$29,0)+IF(T$9="x",Toimenpiteet!$E$60,0)+IF(T$10="x",Toimenpiteet!$E$88,0))/(1+$C$13)^ES$61</f>
        <v>230.71394475728837</v>
      </c>
      <c r="ET147" s="29">
        <f ca="1">IF(U$11="x",Toimenpiteet!$E$115,BT147*(CT147/1000)+(Satokasvi!$E$28-Satokasvi!$E$7)+IF(U$8="x",Toimenpiteet!$E$29,0)+IF(U$9="x",Toimenpiteet!$E$60,0)+IF(U$10="x",Toimenpiteet!$E$88,0))/(1+$C$13)^ET$61</f>
        <v>183.89548172466959</v>
      </c>
      <c r="EU147" s="29">
        <f ca="1">IF(V$11="x",Toimenpiteet!$E$115,BU147*(CU147/1000)+(Satokasvi!$E$28-Satokasvi!$E$7)+IF(V$8="x",Toimenpiteet!$E$29,0)+IF(V$9="x",Toimenpiteet!$E$60,0)+IF(V$10="x",Toimenpiteet!$E$88,0))/(1+$C$13)^EU$61</f>
        <v>203.38966264547722</v>
      </c>
      <c r="EV147" s="29">
        <f ca="1">IF(W$11="x",Toimenpiteet!$E$115,BV147*(CV147/1000)+(Satokasvi!$E$28-Satokasvi!$E$7)+IF(W$8="x",Toimenpiteet!$E$29,0)+IF(W$9="x",Toimenpiteet!$E$60,0)+IF(W$10="x",Toimenpiteet!$E$88,0))/(1+$C$13)^EV$61</f>
        <v>145.54331395114698</v>
      </c>
      <c r="EW147" s="29">
        <f ca="1">IF(X$11="x",Toimenpiteet!$E$115,BW147*(CW147/1000)+(Satokasvi!$E$28-Satokasvi!$E$7)+IF(X$8="x",Toimenpiteet!$E$29,0)+IF(X$9="x",Toimenpiteet!$E$60,0)+IF(X$10="x",Toimenpiteet!$E$88,0))/(1+$C$13)^EW$61</f>
        <v>53.317750629113689</v>
      </c>
      <c r="EX147" s="29">
        <f ca="1">IF(Y$11="x",Toimenpiteet!$E$115,BX147*(CX147/1000)+(Satokasvi!$E$28-Satokasvi!$E$7)+IF(Y$8="x",Toimenpiteet!$E$29,0)+IF(Y$9="x",Toimenpiteet!$E$60,0)+IF(Y$10="x",Toimenpiteet!$E$88,0))/(1+$C$13)^EX$61</f>
        <v>238.06892443003807</v>
      </c>
      <c r="EY147" s="29">
        <f ca="1">IF(Z$11="x",Toimenpiteet!$E$115,BY147*(CY147/1000)+(Satokasvi!$E$28-Satokasvi!$E$7)+IF(Z$8="x",Toimenpiteet!$E$29,0)+IF(Z$9="x",Toimenpiteet!$E$60,0)+IF(Z$10="x",Toimenpiteet!$E$88,0))/(1+$C$13)^EY$61</f>
        <v>73.643144340757843</v>
      </c>
      <c r="EZ147" s="29">
        <f ca="1">IF(AA$11="x",Toimenpiteet!$E$115,BZ147*(CZ147/1000)+(Satokasvi!$E$28-Satokasvi!$E$7)+IF(AA$8="x",Toimenpiteet!$E$29,0)+IF(AA$9="x",Toimenpiteet!$E$60,0)+IF(AA$10="x",Toimenpiteet!$E$88,0))/(1+$C$13)^EZ$61</f>
        <v>30.53946640785701</v>
      </c>
      <c r="FA147" s="29"/>
      <c r="FB147" s="29">
        <f t="shared" ca="1" si="117"/>
        <v>323.36205436985455</v>
      </c>
      <c r="FC147" s="29">
        <f t="shared" ca="1" si="118"/>
        <v>490.6733335086783</v>
      </c>
      <c r="FD147" s="29">
        <f t="shared" ca="1" si="119"/>
        <v>963.16842161289992</v>
      </c>
      <c r="FE147" s="29">
        <f t="shared" ca="1" si="120"/>
        <v>1402.1814639500983</v>
      </c>
      <c r="FF147" s="29">
        <f t="shared" ca="1" si="121"/>
        <v>1929.5633285638587</v>
      </c>
      <c r="FG147" s="29">
        <f t="shared" ca="1" si="122"/>
        <v>2072.6074109996407</v>
      </c>
      <c r="FH147" s="29">
        <f t="shared" ca="1" si="123"/>
        <v>2380.2113140488327</v>
      </c>
      <c r="FI147" s="29">
        <f t="shared" ca="1" si="124"/>
        <v>2501.7376384427184</v>
      </c>
      <c r="FJ147" s="29">
        <f t="shared" ca="1" si="125"/>
        <v>2788.2744764203758</v>
      </c>
      <c r="FK147" s="29">
        <f t="shared" ca="1" si="126"/>
        <v>2871.8776166634761</v>
      </c>
      <c r="FL147" s="29">
        <f t="shared" ca="1" si="127"/>
        <v>3132.0817660296325</v>
      </c>
      <c r="FM147" s="29">
        <f t="shared" ca="1" si="128"/>
        <v>3397.5804709185286</v>
      </c>
      <c r="FN147" s="29">
        <f t="shared" ca="1" si="129"/>
        <v>3621.9532885273447</v>
      </c>
      <c r="FO147" s="29">
        <f t="shared" ca="1" si="130"/>
        <v>3383.2897606268234</v>
      </c>
      <c r="FP147" s="29">
        <f t="shared" ca="1" si="131"/>
        <v>3653.2873065916624</v>
      </c>
      <c r="FQ147" s="29">
        <f t="shared" ca="1" si="132"/>
        <v>3780.3703222951995</v>
      </c>
      <c r="FR147" s="29">
        <f t="shared" ca="1" si="133"/>
        <v>4095.356890196862</v>
      </c>
      <c r="FS147" s="29">
        <f t="shared" ca="1" si="134"/>
        <v>4372.5468032363251</v>
      </c>
      <c r="FT147" s="29">
        <f t="shared" ca="1" si="135"/>
        <v>4587.8539920487756</v>
      </c>
      <c r="FU147" s="29">
        <f t="shared" ca="1" si="136"/>
        <v>4830.2373333335945</v>
      </c>
      <c r="FV147" s="29">
        <f t="shared" ca="1" si="137"/>
        <v>4995.885203521113</v>
      </c>
      <c r="FW147" s="29">
        <f t="shared" ca="1" si="138"/>
        <v>5038.6374744441191</v>
      </c>
      <c r="FX147" s="29">
        <f t="shared" ca="1" si="139"/>
        <v>5330.1500596179039</v>
      </c>
      <c r="FY147" s="29">
        <f t="shared" ca="1" si="140"/>
        <v>5401.8304226304363</v>
      </c>
      <c r="FZ147" s="29">
        <f t="shared" ca="1" si="141"/>
        <v>5416.4595996237422</v>
      </c>
      <c r="GA147" s="29"/>
      <c r="GB147" s="29">
        <f t="shared" ca="1" si="142"/>
        <v>267.30424914303774</v>
      </c>
      <c r="GC147" s="29">
        <f t="shared" ca="1" si="143"/>
        <v>423.06678222900166</v>
      </c>
      <c r="GD147" s="29">
        <f t="shared" ca="1" si="93"/>
        <v>804.70534335074581</v>
      </c>
      <c r="GE147" s="29">
        <f t="shared" ca="1" si="94"/>
        <v>1164.5607875391458</v>
      </c>
      <c r="GF147" s="29">
        <f t="shared" ca="1" si="95"/>
        <v>1593.0338109586005</v>
      </c>
      <c r="GG147" s="29">
        <f t="shared" ca="1" si="96"/>
        <v>1734.0652688686584</v>
      </c>
      <c r="GH147" s="29">
        <f t="shared" ca="1" si="97"/>
        <v>1996.723743711123</v>
      </c>
      <c r="GI147" s="29">
        <f t="shared" ca="1" si="98"/>
        <v>2119.7434580185795</v>
      </c>
      <c r="GJ147" s="29">
        <f t="shared" ca="1" si="99"/>
        <v>2364.783619746649</v>
      </c>
      <c r="GK147" s="29">
        <f t="shared" ca="1" si="100"/>
        <v>2457.6797381733991</v>
      </c>
      <c r="GL147" s="29">
        <f t="shared" ca="1" si="101"/>
        <v>2681.2878103952257</v>
      </c>
      <c r="GM147" s="29">
        <f t="shared" ca="1" si="102"/>
        <v>2907.9762220883013</v>
      </c>
      <c r="GN147" s="29">
        <f t="shared" ca="1" si="103"/>
        <v>3103.1776582071589</v>
      </c>
      <c r="GO147" s="29">
        <f t="shared" ca="1" si="104"/>
        <v>2952.5089102610955</v>
      </c>
      <c r="GP147" s="29">
        <f t="shared" ca="1" si="105"/>
        <v>3180.1026475775939</v>
      </c>
      <c r="GQ147" s="29">
        <f t="shared" ca="1" si="106"/>
        <v>3300.4277905531708</v>
      </c>
      <c r="GR147" s="29">
        <f t="shared" ca="1" si="107"/>
        <v>3560.0323631605784</v>
      </c>
      <c r="GS147" s="29">
        <f t="shared" ca="1" si="108"/>
        <v>3790.7463079178669</v>
      </c>
      <c r="GT147" s="29">
        <f t="shared" ca="1" si="109"/>
        <v>3974.6417896425364</v>
      </c>
      <c r="GU147" s="29">
        <f t="shared" ca="1" si="110"/>
        <v>4178.0314522880135</v>
      </c>
      <c r="GV147" s="29">
        <f t="shared" ca="1" si="111"/>
        <v>4323.5747662391605</v>
      </c>
      <c r="GW147" s="29">
        <f t="shared" ca="1" si="112"/>
        <v>4376.8925168682745</v>
      </c>
      <c r="GX147" s="29">
        <f t="shared" ca="1" si="113"/>
        <v>4614.9614412983128</v>
      </c>
      <c r="GY147" s="29">
        <f t="shared" ca="1" si="114"/>
        <v>4688.604585639071</v>
      </c>
      <c r="GZ147" s="29">
        <f t="shared" ca="1" si="115"/>
        <v>4719.1440520469278</v>
      </c>
      <c r="HA147" s="29"/>
      <c r="HB147" s="29">
        <f t="shared" ca="1" si="145"/>
        <v>2871.8776166634761</v>
      </c>
      <c r="HC147" s="29">
        <f t="shared" ca="1" si="144"/>
        <v>2457.6797381733991</v>
      </c>
      <c r="HD147" s="5"/>
      <c r="HE147" s="29">
        <f t="shared" si="147"/>
        <v>0.16666666666666663</v>
      </c>
      <c r="HF147" s="29">
        <f>$HF$74</f>
        <v>5.5555555555555566E-2</v>
      </c>
      <c r="HG147" s="14">
        <f>IF(C$11="x",0,Satokasvi!$H$6*(1+$HE147)*(1+_xlfn.XLOOKUP($HF147,$HF$67:$HF$76,HG$67:HG$76)))</f>
        <v>4106.0185185185182</v>
      </c>
      <c r="HH147" s="27">
        <f>IF(D$11="x",0,Satokasvi!$H$6*(1+$HE147)*(1+_xlfn.XLOOKUP($HF147,$HF$67:$HF$76,HH$67:HH$76)))</f>
        <v>4128.7037037037035</v>
      </c>
      <c r="HI147" s="27">
        <f>IF(E$11="x",0,Satokasvi!$H$6*(1+$HE147)*(1+_xlfn.XLOOKUP($HF147,$HF$67:$HF$76,HI$67:HI$76)))</f>
        <v>4151.3888888888887</v>
      </c>
      <c r="HJ147" s="27">
        <f>IF(F$11="x",0,Satokasvi!$H$6*(1+$HE147)*(1+_xlfn.XLOOKUP($HF147,$HF$67:$HF$76,HJ$67:HJ$76)))</f>
        <v>4174.074074074073</v>
      </c>
      <c r="HK147" s="27">
        <f>IF(G$11="x",0,Satokasvi!$H$6*(1+$HE147)*(1+_xlfn.XLOOKUP($HF147,$HF$67:$HF$76,HK$67:HK$76)))</f>
        <v>4196.7592592592582</v>
      </c>
      <c r="HL147" s="27">
        <f>IF(H$11="x",0,Satokasvi!$H$6*(1+$HE147)*(1+_xlfn.XLOOKUP($HF147,$HF$67:$HF$76,HL$67:HL$76)))</f>
        <v>4219.4444444444443</v>
      </c>
      <c r="HM147" s="27">
        <f>IF(I$11="x",0,Satokasvi!$H$6*(1+$HE147)*(1+_xlfn.XLOOKUP($HF147,$HF$67:$HF$76,HM$67:HM$76)))</f>
        <v>4242.1296296296296</v>
      </c>
      <c r="HN147" s="27">
        <f>IF(J$11="x",0,Satokasvi!$H$6*(1+$HE147)*(1+_xlfn.XLOOKUP($HF147,$HF$67:$HF$76,HN$67:HN$76)))</f>
        <v>4264.8148148148148</v>
      </c>
      <c r="HO147" s="27">
        <f>IF(K$11="x",0,Satokasvi!$H$6*(1+$HE147)*(1+_xlfn.XLOOKUP($HF147,$HF$67:$HF$76,HO$67:HO$76)))</f>
        <v>4287.5</v>
      </c>
      <c r="HP147" s="27">
        <f>IF(L$11="x",0,Satokasvi!$H$6*(1+$HE147)*(1+_xlfn.XLOOKUP($HF147,$HF$67:$HF$76,HP$67:HP$76)))</f>
        <v>4310.1851851851852</v>
      </c>
      <c r="HQ147" s="27">
        <f>IF(M$11="x",0,Satokasvi!$H$6*(1+$HE147)*(1+_xlfn.XLOOKUP($HF147,$HF$67:$HF$76,HQ$67:HQ$76)))</f>
        <v>4310.1851851851852</v>
      </c>
      <c r="HR147" s="27">
        <f>IF(N$11="x",0,Satokasvi!$H$6*(1+$HE147)*(1+_xlfn.XLOOKUP($HF147,$HF$67:$HF$76,HR$67:HR$76)))</f>
        <v>4310.1851851851852</v>
      </c>
      <c r="HS147" s="27">
        <f>IF(O$11="x",0,Satokasvi!$H$6*(1+$HE147)*(1+_xlfn.XLOOKUP($HF147,$HF$67:$HF$76,HS$67:HS$76)))</f>
        <v>4310.1851851851852</v>
      </c>
      <c r="HT147" s="27">
        <f>IF(P$11="x",0,Satokasvi!$H$6*(1+$HE147)*(1+_xlfn.XLOOKUP($HF147,$HF$67:$HF$76,HT$67:HT$76)))</f>
        <v>4310.1851851851852</v>
      </c>
      <c r="HU147" s="27">
        <f>IF(Q$11="x",0,Satokasvi!$H$6*(1+$HE147)*(1+_xlfn.XLOOKUP($HF147,$HF$67:$HF$76,HU$67:HU$76)))</f>
        <v>4310.1851851851852</v>
      </c>
      <c r="HV147" s="27">
        <f>IF(R$11="x",0,Satokasvi!$H$6*(1+$HE147)*(1+_xlfn.XLOOKUP($HF147,$HF$67:$HF$76,HV$67:HV$76)))</f>
        <v>4310.1851851851852</v>
      </c>
      <c r="HW147" s="27">
        <f>IF(S$11="x",0,Satokasvi!$H$6*(1+$HE147)*(1+_xlfn.XLOOKUP($HF147,$HF$67:$HF$76,HW$67:HW$76)))</f>
        <v>4310.1851851851852</v>
      </c>
      <c r="HX147" s="27">
        <f>IF(T$11="x",0,Satokasvi!$H$6*(1+$HE147)*(1+_xlfn.XLOOKUP($HF147,$HF$67:$HF$76,HX$67:HX$76)))</f>
        <v>4310.1851851851852</v>
      </c>
      <c r="HY147" s="27">
        <f>IF(U$11="x",0,Satokasvi!$H$6*(1+$HE147)*(1+_xlfn.XLOOKUP($HF147,$HF$67:$HF$76,HY$67:HY$76)))</f>
        <v>4310.1851851851852</v>
      </c>
      <c r="HZ147" s="27">
        <f>IF(V$11="x",0,Satokasvi!$H$6*(1+$HE147)*(1+_xlfn.XLOOKUP($HF147,$HF$67:$HF$76,HZ$67:HZ$76)))</f>
        <v>4310.1851851851852</v>
      </c>
      <c r="IA147" s="27">
        <f>IF(W$11="x",0,Satokasvi!$H$6*(1+$HE147)*(1+_xlfn.XLOOKUP($HF147,$HF$67:$HF$76,IA$67:IA$76)))</f>
        <v>4310.1851851851852</v>
      </c>
      <c r="IB147" s="27">
        <f>IF(X$11="x",0,Satokasvi!$H$6*(1+$HE147)*(1+_xlfn.XLOOKUP($HF147,$HF$67:$HF$76,IB$67:IB$76)))</f>
        <v>4310.1851851851852</v>
      </c>
      <c r="IC147" s="27">
        <f>IF(Y$11="x",0,Satokasvi!$H$6*(1+$HE147)*(1+_xlfn.XLOOKUP($HF147,$HF$67:$HF$76,IC$67:IC$76)))</f>
        <v>4310.1851851851852</v>
      </c>
      <c r="ID147" s="27">
        <f>IF(Z$11="x",0,Satokasvi!$H$6*(1+$HE147)*(1+_xlfn.XLOOKUP($HF147,$HF$67:$HF$76,ID$67:ID$76)))</f>
        <v>4310.1851851851852</v>
      </c>
      <c r="IE147" s="27">
        <f>IF(AA$11="x",0,Satokasvi!$H$6*(1+$HE147)*(1+_xlfn.XLOOKUP($HF147,$HF$67:$HF$76,IE$67:IE$76)))</f>
        <v>4310.1851851851852</v>
      </c>
    </row>
    <row r="148" spans="2:239">
      <c r="B148" s="11">
        <f t="shared" ca="1" si="149"/>
        <v>0.78014387049870781</v>
      </c>
      <c r="C148" s="11">
        <f t="shared" ca="1" si="149"/>
        <v>0.88321566225563497</v>
      </c>
      <c r="D148" s="11">
        <f t="shared" ca="1" si="149"/>
        <v>0.2220638381367982</v>
      </c>
      <c r="E148" s="11">
        <f t="shared" ca="1" si="149"/>
        <v>0.56656618274360127</v>
      </c>
      <c r="F148" s="11">
        <f t="shared" ca="1" si="149"/>
        <v>0.17820040825583483</v>
      </c>
      <c r="G148" s="11">
        <f t="shared" ca="1" si="149"/>
        <v>0.25525774383872968</v>
      </c>
      <c r="H148" s="11">
        <f t="shared" ca="1" si="149"/>
        <v>0.71516829509618485</v>
      </c>
      <c r="I148" s="11">
        <f t="shared" ca="1" si="149"/>
        <v>0.6177056153456969</v>
      </c>
      <c r="J148" s="11">
        <f t="shared" ca="1" si="149"/>
        <v>0.3826490540270453</v>
      </c>
      <c r="K148" s="11">
        <f t="shared" ca="1" si="149"/>
        <v>6.3305857311102498E-2</v>
      </c>
      <c r="L148" s="11">
        <f t="shared" ca="1" si="149"/>
        <v>0.13047470817956475</v>
      </c>
      <c r="M148" s="11">
        <f t="shared" ca="1" si="149"/>
        <v>0.85685667715035563</v>
      </c>
      <c r="N148" s="11">
        <f t="shared" ca="1" si="149"/>
        <v>0.94896471681350858</v>
      </c>
      <c r="O148" s="11">
        <f t="shared" ca="1" si="149"/>
        <v>0.88221044364223877</v>
      </c>
      <c r="P148" s="11">
        <f t="shared" ca="1" si="149"/>
        <v>0.59077671936507492</v>
      </c>
      <c r="Q148" s="11">
        <f t="shared" ca="1" si="149"/>
        <v>0.82259710492346394</v>
      </c>
      <c r="R148" s="11">
        <f t="shared" ca="1" si="148"/>
        <v>0.89280038774919257</v>
      </c>
      <c r="S148" s="11">
        <f t="shared" ca="1" si="148"/>
        <v>0.47520846409385187</v>
      </c>
      <c r="T148" s="11">
        <f t="shared" ca="1" si="150"/>
        <v>0.79830983405046685</v>
      </c>
      <c r="U148" s="11">
        <f t="shared" ca="1" si="150"/>
        <v>0.82857586186036447</v>
      </c>
      <c r="V148" s="11">
        <f t="shared" ca="1" si="150"/>
        <v>0.57810542825551559</v>
      </c>
      <c r="W148" s="11">
        <f t="shared" ca="1" si="150"/>
        <v>0.33701712405119877</v>
      </c>
      <c r="X148" s="11">
        <f t="shared" ca="1" si="150"/>
        <v>0.63494691148078519</v>
      </c>
      <c r="Y148" s="11">
        <f t="shared" ca="1" si="150"/>
        <v>0.43276800762954282</v>
      </c>
      <c r="Z148" s="11">
        <f t="shared" ca="1" si="150"/>
        <v>0.34355845094727588</v>
      </c>
      <c r="AB148" s="5">
        <f ca="1">_xlfn.NORM.INV(B148,Satokasvi!$H$8,Satokasvi!$I$8)*_xlfn.BINOM.INV(1,(1-Satokasvi!$H$15),B148)</f>
        <v>3693.1698001866489</v>
      </c>
      <c r="AC148" s="5">
        <f ca="1">_xlfn.NORM.INV(C148,Satokasvi!$H$8,Satokasvi!$I$8)*_xlfn.BINOM.INV(1,(1-Satokasvi!$H$15),C148)</f>
        <v>3797.804079274877</v>
      </c>
      <c r="AD148" s="5">
        <f ca="1">_xlfn.NORM.INV(D148,Satokasvi!$H$8,Satokasvi!$I$8)*_xlfn.BINOM.INV(1,(1-Satokasvi!$H$15),D148)</f>
        <v>3308.689593266849</v>
      </c>
      <c r="AE148" s="5">
        <f ca="1">_xlfn.NORM.INV(E148,Satokasvi!$H$8,Satokasvi!$I$8)*_xlfn.BINOM.INV(1,(1-Satokasvi!$H$15),E148)</f>
        <v>3541.9096398243191</v>
      </c>
      <c r="AF148" s="5">
        <f ca="1">_xlfn.NORM.INV(F148,Satokasvi!$H$8,Satokasvi!$I$8)*_xlfn.BINOM.INV(1,(1-Satokasvi!$H$15),F148)</f>
        <v>3269.4387601089225</v>
      </c>
      <c r="AG148" s="5">
        <f ca="1">_xlfn.NORM.INV(G148,Satokasvi!$H$8,Satokasvi!$I$8)*_xlfn.BINOM.INV(1,(1-Satokasvi!$H$15),G148)</f>
        <v>3335.4911902205213</v>
      </c>
      <c r="AH148" s="5">
        <f ca="1">_xlfn.NORM.INV(H148,Satokasvi!$H$8,Satokasvi!$I$8)*_xlfn.BINOM.INV(1,(1-Satokasvi!$H$15),H148)</f>
        <v>3642.1368204922805</v>
      </c>
      <c r="AI148" s="5">
        <f ca="1">_xlfn.NORM.INV(I148,Satokasvi!$H$8,Satokasvi!$I$8)*_xlfn.BINOM.INV(1,(1-Satokasvi!$H$15),I148)</f>
        <v>3574.8651043715327</v>
      </c>
      <c r="AJ148" s="5">
        <f ca="1">_xlfn.NORM.INV(J148,Satokasvi!$H$8,Satokasvi!$I$8)*_xlfn.BINOM.INV(1,(1-Satokasvi!$H$15),J148)</f>
        <v>3425.3673117508501</v>
      </c>
      <c r="AK148" s="5">
        <f ca="1">_xlfn.NORM.INV(K148,Satokasvi!$H$8,Satokasvi!$I$8)*_xlfn.BINOM.INV(1,(1-Satokasvi!$H$15),K148)</f>
        <v>3118.099831790691</v>
      </c>
      <c r="AL148" s="5">
        <f ca="1">_xlfn.NORM.INV(L148,Satokasvi!$H$8,Satokasvi!$I$8)*_xlfn.BINOM.INV(1,(1-Satokasvi!$H$15),L148)</f>
        <v>3218.9625115288281</v>
      </c>
      <c r="AM148" s="5">
        <f ca="1">_xlfn.NORM.INV(M148,Satokasvi!$H$8,Satokasvi!$I$8)*_xlfn.BINOM.INV(1,(1-Satokasvi!$H$15),M148)</f>
        <v>3766.5757766197498</v>
      </c>
      <c r="AN148" s="5">
        <f ca="1">_xlfn.NORM.INV(N148,Satokasvi!$H$8,Satokasvi!$I$8)*_xlfn.BINOM.INV(1,(1-Satokasvi!$H$15),N148)</f>
        <v>3908.7243395664718</v>
      </c>
      <c r="AO148" s="5">
        <f ca="1">_xlfn.NORM.INV(O148,Satokasvi!$H$8,Satokasvi!$I$8)*_xlfn.BINOM.INV(1,(1-Satokasvi!$H$15),O148)</f>
        <v>3796.5273412058168</v>
      </c>
      <c r="AP148" s="5">
        <f ca="1">_xlfn.NORM.INV(P148,Satokasvi!$H$8,Satokasvi!$I$8)*_xlfn.BINOM.INV(1,(1-Satokasvi!$H$15),P148)</f>
        <v>3557.3858600911817</v>
      </c>
      <c r="AQ148" s="5">
        <f ca="1">_xlfn.NORM.INV(Q148,Satokasvi!$H$8,Satokasvi!$I$8)*_xlfn.BINOM.INV(1,(1-Satokasvi!$H$15),Q148)</f>
        <v>3731.3269655962958</v>
      </c>
      <c r="AR148" s="5">
        <f ca="1">_xlfn.NORM.INV(R148,Satokasvi!$H$8,Satokasvi!$I$8)*_xlfn.BINOM.INV(1,(1-Satokasvi!$H$15),R148)</f>
        <v>3810.3898126037257</v>
      </c>
      <c r="AS148" s="5">
        <f ca="1">_xlfn.NORM.INV(S148,Satokasvi!$H$8,Satokasvi!$I$8)*_xlfn.BINOM.INV(1,(1-Satokasvi!$H$15),S148)</f>
        <v>3484.4541959606831</v>
      </c>
      <c r="AT148" s="5">
        <f ca="1">_xlfn.NORM.INV(T148,Satokasvi!$H$8,Satokasvi!$I$8)*_xlfn.BINOM.INV(1,(1-Satokasvi!$H$15),T148)</f>
        <v>3708.8998386785815</v>
      </c>
      <c r="AU148" s="5">
        <f ca="1">_xlfn.NORM.INV(U148,Satokasvi!$H$8,Satokasvi!$I$8)*_xlfn.BINOM.INV(1,(1-Satokasvi!$H$15),U148)</f>
        <v>3737.1381166393426</v>
      </c>
      <c r="AV148" s="5">
        <f ca="1">_xlfn.NORM.INV(V148,Satokasvi!$H$8,Satokasvi!$I$8)*_xlfn.BINOM.INV(1,(1-Satokasvi!$H$15),V148)</f>
        <v>3549.2622658032005</v>
      </c>
      <c r="AW148" s="5">
        <f ca="1">_xlfn.NORM.INV(W148,Satokasvi!$H$8,Satokasvi!$I$8)*_xlfn.BINOM.INV(1,(1-Satokasvi!$H$15),W148)</f>
        <v>3394.8455686172551</v>
      </c>
      <c r="AX148" s="5">
        <f ca="1">_xlfn.NORM.INV(X148,Satokasvi!$H$8,Satokasvi!$I$8)*_xlfn.BINOM.INV(1,(1-Satokasvi!$H$15),X148)</f>
        <v>3586.2460739232374</v>
      </c>
      <c r="AY148" s="5">
        <f ca="1">_xlfn.NORM.INV(Y148,Satokasvi!$H$8,Satokasvi!$I$8)*_xlfn.BINOM.INV(1,(1-Satokasvi!$H$15),Y148)</f>
        <v>3457.6671615375521</v>
      </c>
      <c r="AZ148" s="5">
        <f ca="1">_xlfn.NORM.INV(Z148,Satokasvi!$H$8,Satokasvi!$I$8)*_xlfn.BINOM.INV(1,(1-Satokasvi!$H$15),Z148)</f>
        <v>3399.307319640684</v>
      </c>
      <c r="BB148" s="5">
        <f ca="1">IF(C$11="x",0,_xlfn.NORM.INV(B148,Satokasvi!$H$8,Satokasvi!$I$8)*IF(C$8="x",(1+Toimenpiteet!$C$7),1)*IF(C$9="x",(1+Toimenpiteet!$C$34),1)*(1+C$30)*_xlfn.BINOM.INV(1,(1-(Satokasvi!$H$15*(1+C$41))),B148))</f>
        <v>2677.6958319273281</v>
      </c>
      <c r="BC148" s="5">
        <f ca="1">IF(D$11="x",0,_xlfn.NORM.INV(C148,Satokasvi!$H$8,Satokasvi!$I$8)*IF(D$8="x",(1+Toimenpiteet!$C$7),1)*IF(D$9="x",(1+Toimenpiteet!$C$34),1)*(1+D$30)*_xlfn.BINOM.INV(1,(1-(Satokasvi!$H$15*(1+D$41))),C148))</f>
        <v>2772.7008021970028</v>
      </c>
      <c r="BD148" s="5">
        <f ca="1">IF(E$11="x",0,_xlfn.NORM.INV(D148,Satokasvi!$H$8,Satokasvi!$I$8)*IF(E$8="x",(1+Toimenpiteet!$C$7),1)*IF(E$9="x",(1+Toimenpiteet!$C$34),1)*(1+E$30)*_xlfn.BINOM.INV(1,(1-(Satokasvi!$H$15*(1+E$41))),D148))</f>
        <v>2432.283893802326</v>
      </c>
      <c r="BE148" s="5">
        <f ca="1">IF(F$11="x",0,_xlfn.NORM.INV(E148,Satokasvi!$H$8,Satokasvi!$I$8)*IF(F$8="x",(1+Toimenpiteet!$C$7),1)*IF(F$9="x",(1+Toimenpiteet!$C$34),1)*(1+F$30)*_xlfn.BINOM.INV(1,(1-(Satokasvi!$H$15*(1+F$41))),E148))</f>
        <v>2621.5798390123682</v>
      </c>
      <c r="BF148" s="5">
        <f ca="1">IF(G$11="x",0,_xlfn.NORM.INV(F148,Satokasvi!$H$8,Satokasvi!$I$8)*IF(G$8="x",(1+Toimenpiteet!$C$7),1)*IF(G$9="x",(1+Toimenpiteet!$C$34),1)*(1+G$30)*_xlfn.BINOM.INV(1,(1-(Satokasvi!$H$15*(1+G$41))),F148))</f>
        <v>2436.3857640331694</v>
      </c>
      <c r="BG148" s="5">
        <f ca="1">IF(H$11="x",0,_xlfn.NORM.INV(G148,Satokasvi!$H$8,Satokasvi!$I$8)*IF(H$8="x",(1+Toimenpiteet!$C$7),1)*IF(H$9="x",(1+Toimenpiteet!$C$34),1)*(1+H$30)*_xlfn.BINOM.INV(1,(1-(Satokasvi!$H$15*(1+H$41))),G148))</f>
        <v>2485.6080349523322</v>
      </c>
      <c r="BH148" s="5">
        <f ca="1">IF(I$11="x",0,_xlfn.NORM.INV(H148,Satokasvi!$H$8,Satokasvi!$I$8)*IF(I$8="x",(1+Toimenpiteet!$C$7),1)*IF(I$9="x",(1+Toimenpiteet!$C$34),1)*(1+I$30)*_xlfn.BINOM.INV(1,(1-(Satokasvi!$H$15*(1+I$41))),H148))</f>
        <v>2714.1203586308475</v>
      </c>
      <c r="BI148" s="5">
        <f ca="1">IF(J$11="x",0,_xlfn.NORM.INV(I148,Satokasvi!$H$8,Satokasvi!$I$8)*IF(J$8="x",(1+Toimenpiteet!$C$7),1)*IF(J$9="x",(1+Toimenpiteet!$C$34),1)*(1+J$30)*_xlfn.BINOM.INV(1,(1-(Satokasvi!$H$15*(1+J$41))),I148))</f>
        <v>2663.9894757776665</v>
      </c>
      <c r="BJ148" s="5">
        <f ca="1">IF(K$11="x",0,_xlfn.NORM.INV(J148,Satokasvi!$H$8,Satokasvi!$I$8)*IF(K$8="x",(1+Toimenpiteet!$C$7),1)*IF(K$9="x",(1+Toimenpiteet!$C$34),1)*(1+K$30)*_xlfn.BINOM.INV(1,(1-(Satokasvi!$H$15*(1+K$41))),J148))</f>
        <v>2552.5837207167338</v>
      </c>
      <c r="BK148" s="5">
        <f ca="1">IF(L$11="x",0,_xlfn.NORM.INV(K148,Satokasvi!$H$8,Satokasvi!$I$8)*IF(L$8="x",(1+Toimenpiteet!$C$7),1)*IF(L$9="x",(1+Toimenpiteet!$C$34),1)*(1+L$30)*_xlfn.BINOM.INV(1,(1-(Satokasvi!$H$15*(1+L$41))),K148))</f>
        <v>2323.6079946504228</v>
      </c>
      <c r="BL148" s="5">
        <f ca="1">IF(M$11="x",0,_xlfn.NORM.INV(L148,Satokasvi!$H$8,Satokasvi!$I$8)*IF(M$8="x",(1+Toimenpiteet!$C$7),1)*IF(M$9="x",(1+Toimenpiteet!$C$34),1)*(1+M$30)*_xlfn.BINOM.INV(1,(1-(Satokasvi!$H$15*(1+M$41))),L148))</f>
        <v>2398.7708635912827</v>
      </c>
      <c r="BM148" s="5">
        <f ca="1">IF(N$11="x",0,_xlfn.NORM.INV(M148,Satokasvi!$H$8,Satokasvi!$I$8)*IF(N$8="x",(1+Toimenpiteet!$C$7),1)*IF(N$9="x",(1+Toimenpiteet!$C$34),1)*(1+N$30)*_xlfn.BINOM.INV(1,(1-(Satokasvi!$H$15*(1+N$41))),M148))</f>
        <v>2806.8522687370373</v>
      </c>
      <c r="BN148" s="5">
        <f ca="1">IF(O$11="x",0,_xlfn.NORM.INV(N148,Satokasvi!$H$8,Satokasvi!$I$8)*IF(O$8="x",(1+Toimenpiteet!$C$7),1)*IF(O$9="x",(1+Toimenpiteet!$C$34),1)*(1+O$30)*_xlfn.BINOM.INV(1,(1-(Satokasvi!$H$15*(1+O$41))),N148))</f>
        <v>2912.7813778449349</v>
      </c>
      <c r="BO148" s="5">
        <f ca="1">IF(P$11="x",0,_xlfn.NORM.INV(O148,Satokasvi!$H$8,Satokasvi!$I$8)*IF(P$8="x",(1+Toimenpiteet!$C$7),1)*IF(P$9="x",(1+Toimenpiteet!$C$34),1)*(1+P$30)*_xlfn.BINOM.INV(1,(1-(Satokasvi!$H$15*(1+P$41))),O148))</f>
        <v>2829.1721746665753</v>
      </c>
      <c r="BP148" s="5">
        <f ca="1">IF(Q$11="x",0,_xlfn.NORM.INV(P148,Satokasvi!$H$8,Satokasvi!$I$8)*IF(Q$8="x",(1+Toimenpiteet!$C$7),1)*IF(Q$9="x",(1+Toimenpiteet!$C$34),1)*(1+Q$30)*_xlfn.BINOM.INV(1,(1-(Satokasvi!$H$15*(1+Q$41))),P148))</f>
        <v>2650.9639429399485</v>
      </c>
      <c r="BQ148" s="5">
        <f ca="1">IF(R$11="x",0,_xlfn.NORM.INV(Q148,Satokasvi!$H$8,Satokasvi!$I$8)*IF(R$8="x",(1+Toimenpiteet!$C$7),1)*IF(R$9="x",(1+Toimenpiteet!$C$34),1)*(1+R$30)*_xlfn.BINOM.INV(1,(1-(Satokasvi!$H$15*(1+R$41))),Q148))</f>
        <v>2780.58485476236</v>
      </c>
      <c r="BR148" s="5">
        <f ca="1">IF(S$11="x",0,_xlfn.NORM.INV(R148,Satokasvi!$H$8,Satokasvi!$I$8)*IF(S$8="x",(1+Toimenpiteet!$C$7),1)*IF(S$9="x",(1+Toimenpiteet!$C$34),1)*(1+S$30)*_xlfn.BINOM.INV(1,(1-(Satokasvi!$H$15*(1+S$41))),R148))</f>
        <v>2839.5024883522965</v>
      </c>
      <c r="BS148" s="5">
        <f ca="1">IF(T$11="x",0,_xlfn.NORM.INV(S148,Satokasvi!$H$8,Satokasvi!$I$8)*IF(T$8="x",(1+Toimenpiteet!$C$7),1)*IF(T$9="x",(1+Toimenpiteet!$C$34),1)*(1+T$30)*_xlfn.BINOM.INV(1,(1-(Satokasvi!$H$15*(1+T$41))),S148))</f>
        <v>2596.615266829901</v>
      </c>
      <c r="BT148" s="5">
        <f ca="1">IF(U$11="x",0,_xlfn.NORM.INV(T148,Satokasvi!$H$8,Satokasvi!$I$8)*IF(U$8="x",(1+Toimenpiteet!$C$7),1)*IF(U$9="x",(1+Toimenpiteet!$C$34),1)*(1+U$30)*_xlfn.BINOM.INV(1,(1-(Satokasvi!$H$15*(1+U$41))),T148))</f>
        <v>2763.8721597832791</v>
      </c>
      <c r="BU148" s="5">
        <f ca="1">IF(V$11="x",0,_xlfn.NORM.INV(U148,Satokasvi!$H$8,Satokasvi!$I$8)*IF(V$8="x",(1+Toimenpiteet!$C$7),1)*IF(V$9="x",(1+Toimenpiteet!$C$34),1)*(1+V$30)*_xlfn.BINOM.INV(1,(1-(Satokasvi!$H$15*(1+V$41))),U148))</f>
        <v>2784.915324519638</v>
      </c>
      <c r="BV148" s="5">
        <f ca="1">IF(W$11="x",0,_xlfn.NORM.INV(V148,Satokasvi!$H$8,Satokasvi!$I$8)*IF(W$8="x",(1+Toimenpiteet!$C$7),1)*IF(W$9="x",(1+Toimenpiteet!$C$34),1)*(1+W$30)*_xlfn.BINOM.INV(1,(1-(Satokasvi!$H$15*(1+W$41))),V148))</f>
        <v>2644.9102404765449</v>
      </c>
      <c r="BW148" s="5">
        <f ca="1">IF(X$11="x",0,_xlfn.NORM.INV(W148,Satokasvi!$H$8,Satokasvi!$I$8)*IF(X$8="x",(1+Toimenpiteet!$C$7),1)*IF(X$9="x",(1+Toimenpiteet!$C$34),1)*(1+X$30)*_xlfn.BINOM.INV(1,(1-(Satokasvi!$H$15*(1+X$41))),W148))</f>
        <v>2529.8389177335785</v>
      </c>
      <c r="BX148" s="5">
        <f ca="1">IF(Y$11="x",0,_xlfn.NORM.INV(X148,Satokasvi!$H$8,Satokasvi!$I$8)*IF(Y$8="x",(1+Toimenpiteet!$C$7),1)*IF(Y$9="x",(1+Toimenpiteet!$C$34),1)*(1+Y$30)*_xlfn.BINOM.INV(1,(1-(Satokasvi!$H$15*(1+Y$41))),X148))</f>
        <v>2672.4705742875967</v>
      </c>
      <c r="BY148" s="5">
        <f ca="1">IF(Z$11="x",0,_xlfn.NORM.INV(Y148,Satokasvi!$H$8,Satokasvi!$I$8)*IF(Z$8="x",(1+Toimenpiteet!$C$7),1)*IF(Z$9="x",(1+Toimenpiteet!$C$34),1)*(1+Z$30)*_xlfn.BINOM.INV(1,(1-(Satokasvi!$H$15*(1+Z$41))),Y148))</f>
        <v>2576.6535687777837</v>
      </c>
      <c r="BZ148" s="5">
        <f ca="1">IF(AA$11="x",0,_xlfn.NORM.INV(Z148,Satokasvi!$H$8,Satokasvi!$I$8)*IF(AA$8="x",(1+Toimenpiteet!$C$7),1)*IF(AA$9="x",(1+Toimenpiteet!$C$34),1)*(1+AA$30)*_xlfn.BINOM.INV(1,(1-(Satokasvi!$H$15*(1+AA$41))),Z148))</f>
        <v>2533.1638145962374</v>
      </c>
      <c r="CB148" s="27">
        <f ca="1">_xlfn.NORM.INV(RAND(),Satokasvi!$H$13,Satokasvi!$I$13)</f>
        <v>181.19318005807676</v>
      </c>
      <c r="CC148" s="27">
        <f ca="1">_xlfn.NORM.INV(RAND(),Satokasvi!$H$13,Satokasvi!$I$13)</f>
        <v>93.946668937376913</v>
      </c>
      <c r="CD148" s="27">
        <f ca="1">_xlfn.NORM.INV(RAND(),Satokasvi!$H$13,Satokasvi!$I$13)</f>
        <v>169.48398115122095</v>
      </c>
      <c r="CE148" s="27">
        <f ca="1">_xlfn.NORM.INV(RAND(),Satokasvi!$H$13,Satokasvi!$I$13)</f>
        <v>213.145691793385</v>
      </c>
      <c r="CF148" s="27">
        <f ca="1">_xlfn.NORM.INV(RAND(),Satokasvi!$H$13,Satokasvi!$I$13)</f>
        <v>185.89081741191961</v>
      </c>
      <c r="CG148" s="27">
        <f ca="1">_xlfn.NORM.INV(RAND(),Satokasvi!$H$13,Satokasvi!$I$13)</f>
        <v>159.96077787446001</v>
      </c>
      <c r="CH148" s="27">
        <f ca="1">_xlfn.NORM.INV(RAND(),Satokasvi!$H$13,Satokasvi!$I$13)</f>
        <v>110.72971767113391</v>
      </c>
      <c r="CI148" s="27">
        <f ca="1">_xlfn.NORM.INV(RAND(),Satokasvi!$H$13,Satokasvi!$I$13)</f>
        <v>189.22061716688393</v>
      </c>
      <c r="CJ148" s="27">
        <f ca="1">_xlfn.NORM.INV(RAND(),Satokasvi!$H$13,Satokasvi!$I$13)</f>
        <v>177.11977409737403</v>
      </c>
      <c r="CK148" s="27">
        <f ca="1">_xlfn.NORM.INV(RAND(),Satokasvi!$H$13,Satokasvi!$I$13)</f>
        <v>157.52198226758389</v>
      </c>
      <c r="CL148" s="27">
        <f ca="1">_xlfn.NORM.INV(RAND(),Satokasvi!$H$13,Satokasvi!$I$13)</f>
        <v>212.12736010869349</v>
      </c>
      <c r="CM148" s="27">
        <f ca="1">_xlfn.NORM.INV(RAND(),Satokasvi!$H$13,Satokasvi!$I$13)</f>
        <v>243.98776838155842</v>
      </c>
      <c r="CN148" s="27">
        <f ca="1">_xlfn.NORM.INV(RAND(),Satokasvi!$H$13,Satokasvi!$I$13)</f>
        <v>214.46002117412868</v>
      </c>
      <c r="CO148" s="27">
        <f ca="1">_xlfn.NORM.INV(RAND(),Satokasvi!$H$13,Satokasvi!$I$13)</f>
        <v>134.54645779724549</v>
      </c>
      <c r="CP148" s="27">
        <f ca="1">_xlfn.NORM.INV(RAND(),Satokasvi!$H$13,Satokasvi!$I$13)</f>
        <v>160.05547306260868</v>
      </c>
      <c r="CQ148" s="27">
        <f ca="1">_xlfn.NORM.INV(RAND(),Satokasvi!$H$13,Satokasvi!$I$13)</f>
        <v>132.40331833363837</v>
      </c>
      <c r="CR148" s="27">
        <f ca="1">_xlfn.NORM.INV(RAND(),Satokasvi!$H$13,Satokasvi!$I$13)</f>
        <v>204.83129987550154</v>
      </c>
      <c r="CS148" s="27">
        <f ca="1">_xlfn.NORM.INV(RAND(),Satokasvi!$H$13,Satokasvi!$I$13)</f>
        <v>232.94025256686953</v>
      </c>
      <c r="CT148" s="27">
        <f ca="1">_xlfn.NORM.INV(RAND(),Satokasvi!$H$13,Satokasvi!$I$13)</f>
        <v>193.72657117255477</v>
      </c>
      <c r="CU148" s="27">
        <f ca="1">_xlfn.NORM.INV(RAND(),Satokasvi!$H$13,Satokasvi!$I$13)</f>
        <v>74.481447285512957</v>
      </c>
      <c r="CV148" s="27">
        <f ca="1">_xlfn.NORM.INV(RAND(),Satokasvi!$H$13,Satokasvi!$I$13)</f>
        <v>193.14217806351007</v>
      </c>
      <c r="CW148" s="27">
        <f ca="1">_xlfn.NORM.INV(RAND(),Satokasvi!$H$13,Satokasvi!$I$13)</f>
        <v>161.25370935799785</v>
      </c>
      <c r="CX148" s="27">
        <f ca="1">_xlfn.NORM.INV(RAND(),Satokasvi!$H$13,Satokasvi!$I$13)</f>
        <v>133.50067259931353</v>
      </c>
      <c r="CY148" s="27">
        <f ca="1">_xlfn.NORM.INV(RAND(),Satokasvi!$H$13,Satokasvi!$I$13)</f>
        <v>222.95671063551924</v>
      </c>
      <c r="CZ148" s="27">
        <f ca="1">_xlfn.NORM.INV(RAND(),Satokasvi!$H$13,Satokasvi!$I$13)</f>
        <v>234.07499992700701</v>
      </c>
      <c r="DB148" s="29">
        <f ca="1">(AB148*(CB148/1000)+(Satokasvi!$E$28-Satokasvi!$E$7))/(1+$C$13)^DB$61</f>
        <v>299.20114620414654</v>
      </c>
      <c r="DC148" s="29">
        <f ca="1">(AC148*(CC148/1000)+(Satokasvi!$E$28-Satokasvi!$E$7))/(1+$C$13)^DC$61</f>
        <v>-3.967346097976808</v>
      </c>
      <c r="DD148" s="29">
        <f ca="1">(AD148*(CD148/1000)+(Satokasvi!$E$28-Satokasvi!$E$7))/(1+$C$13)^DD$61</f>
        <v>182.81774373698053</v>
      </c>
      <c r="DE148" s="29">
        <f ca="1">(AE148*(CE148/1000)+(Satokasvi!$E$28-Satokasvi!$E$7))/(1+$C$13)^DE$61</f>
        <v>350.013058049731</v>
      </c>
      <c r="DF148" s="29">
        <f ca="1">(AF148*(CF148/1000)+(Satokasvi!$E$28-Satokasvi!$E$7))/(1+$C$13)^DF$61</f>
        <v>212.8561735876479</v>
      </c>
      <c r="DG148" s="29">
        <f ca="1">(AG148*(CG148/1000)+(Satokasvi!$E$28-Satokasvi!$E$7))/(1+$C$13)^DG$61</f>
        <v>144.50603703260188</v>
      </c>
      <c r="DH148" s="29">
        <f ca="1">(AH148*(CH148/1000)+(Satokasvi!$E$28-Satokasvi!$E$7))/(1+$C$13)^DH$61</f>
        <v>34.387901915568563</v>
      </c>
      <c r="DI148" s="29">
        <f ca="1">(AI148*(CI148/1000)+(Satokasvi!$E$28-Satokasvi!$E$7))/(1+$C$13)^DI$61</f>
        <v>249.00981320304658</v>
      </c>
      <c r="DJ148" s="29">
        <f ca="1">(AJ148*(CJ148/1000)+(Satokasvi!$E$28-Satokasvi!$E$7))/(1+$C$13)^DJ$61</f>
        <v>188.30880915007734</v>
      </c>
      <c r="DK148" s="29">
        <f ca="1">(AK148*(CK148/1000)+(Satokasvi!$E$28-Satokasvi!$E$7))/(1+$C$13)^DK$61</f>
        <v>96.858159043657707</v>
      </c>
      <c r="DL148" s="29">
        <f ca="1">(AL148*(CL148/1000)+(Satokasvi!$E$28-Satokasvi!$E$7))/(1+$C$13)^DL$61</f>
        <v>232.49685379467618</v>
      </c>
      <c r="DM148" s="29">
        <f ca="1">(AM148*(CM148/1000)+(Satokasvi!$E$28-Satokasvi!$E$7))/(1+$C$13)^DM$61</f>
        <v>391.36886368919511</v>
      </c>
      <c r="DN148" s="29">
        <f ca="1">(AN148*(CN148/1000)+(Satokasvi!$E$28-Satokasvi!$E$7))/(1+$C$13)^DN$61</f>
        <v>324.99431252791544</v>
      </c>
      <c r="DO148" s="29">
        <f ca="1">(AO148*(CO148/1000)+(Satokasvi!$E$28-Satokasvi!$E$7))/(1+$C$13)^DO$61</f>
        <v>99.041599468743669</v>
      </c>
      <c r="DP148" s="29">
        <f ca="1">(AP148*(CP148/1000)+(Satokasvi!$E$28-Satokasvi!$E$7))/(1+$C$13)^DP$61</f>
        <v>133.7505999694005</v>
      </c>
      <c r="DQ148" s="29">
        <f ca="1">(AQ148*(CQ148/1000)+(Satokasvi!$E$28-Satokasvi!$E$7))/(1+$C$13)^DQ$61</f>
        <v>82.906174482263154</v>
      </c>
      <c r="DR148" s="29">
        <f ca="1">(AR148*(CR148/1000)+(Satokasvi!$E$28-Satokasvi!$E$7))/(1+$C$13)^DR$61</f>
        <v>253.79659332023687</v>
      </c>
      <c r="DS148" s="29">
        <f ca="1">(AS148*(CS148/1000)+(Satokasvi!$E$28-Satokasvi!$E$7))/(1+$C$13)^DS$61</f>
        <v>264.72091662537468</v>
      </c>
      <c r="DT148" s="29">
        <f ca="1">(AT148*(CT148/1000)+(Satokasvi!$E$28-Satokasvi!$E$7))/(1+$C$13)^DT$61</f>
        <v>203.88435383058444</v>
      </c>
      <c r="DU148" s="29">
        <f ca="1">(AU148*(CU148/1000)+(Satokasvi!$E$28-Satokasvi!$E$7))/(1+$C$13)^DU$61</f>
        <v>-45.762709837732764</v>
      </c>
      <c r="DV148" s="29">
        <f ca="1">(AV148*(CV148/1000)+(Satokasvi!$E$28-Satokasvi!$E$7))/(1+$C$13)^DV$61</f>
        <v>174.44132207387585</v>
      </c>
      <c r="DW148" s="29">
        <f ca="1">(AW148*(CW148/1000)+(Satokasvi!$E$28-Satokasvi!$E$7))/(1+$C$13)^DW$61</f>
        <v>97.297170797236177</v>
      </c>
      <c r="DX148" s="29">
        <f ca="1">(AX148*(CX148/1000)+(Satokasvi!$E$28-Satokasvi!$E$7))/(1+$C$13)^DX$61</f>
        <v>59.671193693036479</v>
      </c>
      <c r="DY148" s="29">
        <f ca="1">(AY148*(CY148/1000)+(Satokasvi!$E$28-Satokasvi!$E$7))/(1+$C$13)^DY$61</f>
        <v>201.64860548647508</v>
      </c>
      <c r="DZ148" s="29">
        <f ca="1">(AZ148*(CZ148/1000)+(Satokasvi!$E$28-Satokasvi!$E$7))/(1+$C$13)^DZ$61</f>
        <v>207.61173113929837</v>
      </c>
      <c r="EB148" s="29">
        <f ca="1">IF(C$11="x",Toimenpiteet!$E$115,BB148*(CB148/1000)+(Satokasvi!$E$28-Satokasvi!$E$7)+IF(C$8="x",Toimenpiteet!$E$29,0)+IF(C$9="x",Toimenpiteet!$E$60,0)+IF(C$10="x",Toimenpiteet!$E$88,0))/(1+$C$13)^EB$61</f>
        <v>249.78662428657282</v>
      </c>
      <c r="EC148" s="29">
        <f ca="1">IF(D$11="x",Toimenpiteet!$E$115,BC148*(CC148/1000)+(Satokasvi!$E$28-Satokasvi!$E$7)+IF(D$8="x",Toimenpiteet!$E$29,0)+IF(D$9="x",Toimenpiteet!$E$60,0)+IF(D$10="x",Toimenpiteet!$E$88,0))/(1+$C$13)^EC$61</f>
        <v>30.715434373080587</v>
      </c>
      <c r="ED148" s="29">
        <f ca="1">IF(E$11="x",Toimenpiteet!$E$115,BD148*(CD148/1000)+(Satokasvi!$E$28-Satokasvi!$E$7)+IF(E$8="x",Toimenpiteet!$E$29,0)+IF(E$9="x",Toimenpiteet!$E$60,0)+IF(E$10="x",Toimenpiteet!$E$88,0))/(1+$C$13)^ED$61</f>
        <v>168.69095173049783</v>
      </c>
      <c r="EE148" s="29">
        <f ca="1">IF(F$11="x",Toimenpiteet!$E$115,BE148*(CE148/1000)+(Satokasvi!$E$28-Satokasvi!$E$7)+IF(F$8="x",Toimenpiteet!$E$29,0)+IF(F$9="x",Toimenpiteet!$E$60,0)+IF(F$10="x",Toimenpiteet!$E$88,0))/(1+$C$13)^EE$61</f>
        <v>293.98121581818816</v>
      </c>
      <c r="EF148" s="29">
        <f ca="1">IF(G$11="x",Toimenpiteet!$E$115,BF148*(CF148/1000)+(Satokasvi!$E$28-Satokasvi!$E$7)+IF(G$8="x",Toimenpiteet!$E$29,0)+IF(G$9="x",Toimenpiteet!$E$60,0)+IF(G$10="x",Toimenpiteet!$E$88,0))/(1+$C$13)^EF$61</f>
        <v>194.08847846679581</v>
      </c>
      <c r="EG148" s="29">
        <f ca="1">IF(H$11="x",Toimenpiteet!$E$115,BG148*(CG148/1000)+(Satokasvi!$E$28-Satokasvi!$E$7)+IF(H$8="x",Toimenpiteet!$E$29,0)+IF(H$9="x",Toimenpiteet!$E$60,0)+IF(H$10="x",Toimenpiteet!$E$88,0))/(1+$C$13)^EG$61</f>
        <v>142.12090647560808</v>
      </c>
      <c r="EH148" s="29">
        <f ca="1">IF(I$11="x",Toimenpiteet!$E$115,BH148*(CH148/1000)+(Satokasvi!$E$28-Satokasvi!$E$7)+IF(I$8="x",Toimenpiteet!$E$29,0)+IF(I$9="x",Toimenpiteet!$E$60,0)+IF(I$10="x",Toimenpiteet!$E$88,0))/(1+$C$13)^EH$61</f>
        <v>59.057910797688606</v>
      </c>
      <c r="EI148" s="29">
        <f ca="1">IF(J$11="x",Toimenpiteet!$E$115,BI148*(CI148/1000)+(Satokasvi!$E$28-Satokasvi!$E$7)+IF(J$8="x",Toimenpiteet!$E$29,0)+IF(J$9="x",Toimenpiteet!$E$60,0)+IF(J$10="x",Toimenpiteet!$E$88,0))/(1+$C$13)^EI$61</f>
        <v>218.0204101680433</v>
      </c>
      <c r="EJ148" s="29">
        <f ca="1">IF(K$11="x",Toimenpiteet!$E$115,BJ148*(CJ148/1000)+(Satokasvi!$E$28-Satokasvi!$E$7)+IF(K$8="x",Toimenpiteet!$E$29,0)+IF(K$9="x",Toimenpiteet!$E$60,0)+IF(K$10="x",Toimenpiteet!$E$88,0))/(1+$C$13)^EJ$61</f>
        <v>171.84063464575704</v>
      </c>
      <c r="EK148" s="29">
        <f ca="1">IF(L$11="x",Toimenpiteet!$E$115,BK148*(CK148/1000)+(Satokasvi!$E$28-Satokasvi!$E$7)+IF(L$8="x",Toimenpiteet!$E$29,0)+IF(L$9="x",Toimenpiteet!$E$60,0)+IF(L$10="x",Toimenpiteet!$E$88,0))/(1+$C$13)^EK$61</f>
        <v>102.77375843692535</v>
      </c>
      <c r="EL148" s="29">
        <f ca="1">IF(M$11="x",Toimenpiteet!$E$115,BL148*(CL148/1000)+(Satokasvi!$E$28-Satokasvi!$E$7)+IF(M$8="x",Toimenpiteet!$E$29,0)+IF(M$9="x",Toimenpiteet!$E$60,0)+IF(M$10="x",Toimenpiteet!$E$88,0))/(1+$C$13)^EL$61</f>
        <v>202.96059556195931</v>
      </c>
      <c r="EM148" s="29">
        <f ca="1">IF(N$11="x",Toimenpiteet!$E$115,BM148*(CM148/1000)+(Satokasvi!$E$28-Satokasvi!$E$7)+IF(N$8="x",Toimenpiteet!$E$29,0)+IF(N$9="x",Toimenpiteet!$E$60,0)+IF(N$10="x",Toimenpiteet!$E$88,0))/(1+$C$13)^EM$61</f>
        <v>320.48685403105873</v>
      </c>
      <c r="EN148" s="29">
        <f ca="1">IF(O$11="x",Toimenpiteet!$E$115,BN148*(CN148/1000)+(Satokasvi!$E$28-Satokasvi!$E$7)+IF(O$8="x",Toimenpiteet!$E$29,0)+IF(O$9="x",Toimenpiteet!$E$60,0)+IF(O$10="x",Toimenpiteet!$E$88,0))/(1+$C$13)^EN$61</f>
        <v>270.18457413257011</v>
      </c>
      <c r="EO148" s="29">
        <f ca="1">IF(P$11="x",Toimenpiteet!$E$115,BO148*(CO148/1000)+(Satokasvi!$E$28-Satokasvi!$E$7)+IF(P$8="x",Toimenpiteet!$E$29,0)+IF(P$9="x",Toimenpiteet!$E$60,0)+IF(P$10="x",Toimenpiteet!$E$88,0))/(1+$C$13)^EO$61</f>
        <v>100.98911296951319</v>
      </c>
      <c r="EP148" s="29">
        <f ca="1">IF(Q$11="x",Toimenpiteet!$E$115,BP148*(CP148/1000)+(Satokasvi!$E$28-Satokasvi!$E$7)+IF(Q$8="x",Toimenpiteet!$E$29,0)+IF(Q$9="x",Toimenpiteet!$E$60,0)+IF(Q$10="x",Toimenpiteet!$E$88,0))/(1+$C$13)^EP$61</f>
        <v>126.06251316069753</v>
      </c>
      <c r="EQ148" s="29">
        <f ca="1">IF(R$11="x",Toimenpiteet!$E$115,BQ148*(CQ148/1000)+(Satokasvi!$E$28-Satokasvi!$E$7)+IF(R$8="x",Toimenpiteet!$E$29,0)+IF(R$9="x",Toimenpiteet!$E$60,0)+IF(R$10="x",Toimenpiteet!$E$88,0))/(1+$C$13)^EQ$61</f>
        <v>87.404560897483805</v>
      </c>
      <c r="ER148" s="29">
        <f ca="1">IF(S$11="x",Toimenpiteet!$E$115,BR148*(CR148/1000)+(Satokasvi!$E$28-Satokasvi!$E$7)+IF(S$8="x",Toimenpiteet!$E$29,0)+IF(S$9="x",Toimenpiteet!$E$60,0)+IF(S$10="x",Toimenpiteet!$E$88,0))/(1+$C$13)^ER$61</f>
        <v>214.00580354932913</v>
      </c>
      <c r="ES148" s="29">
        <f ca="1">IF(T$11="x",Toimenpiteet!$E$115,BS148*(CS148/1000)+(Satokasvi!$E$28-Satokasvi!$E$7)+IF(T$8="x",Toimenpiteet!$E$29,0)+IF(T$9="x",Toimenpiteet!$E$60,0)+IF(T$10="x",Toimenpiteet!$E$88,0))/(1+$C$13)^ES$61</f>
        <v>221.42204862950942</v>
      </c>
      <c r="ET148" s="29">
        <f ca="1">IF(U$11="x",Toimenpiteet!$E$115,BT148*(CT148/1000)+(Satokasvi!$E$28-Satokasvi!$E$7)+IF(U$8="x",Toimenpiteet!$E$29,0)+IF(U$9="x",Toimenpiteet!$E$60,0)+IF(U$10="x",Toimenpiteet!$E$88,0))/(1+$C$13)^ET$61</f>
        <v>175.38318509618281</v>
      </c>
      <c r="EU148" s="29">
        <f ca="1">IF(V$11="x",Toimenpiteet!$E$115,BU148*(CU148/1000)+(Satokasvi!$E$28-Satokasvi!$E$7)+IF(V$8="x",Toimenpiteet!$E$29,0)+IF(V$9="x",Toimenpiteet!$E$60,0)+IF(V$10="x",Toimenpiteet!$E$88,0))/(1+$C$13)^EU$61</f>
        <v>-11.336774651048097</v>
      </c>
      <c r="EV148" s="29">
        <f ca="1">IF(W$11="x",Toimenpiteet!$E$115,BV148*(CV148/1000)+(Satokasvi!$E$28-Satokasvi!$E$7)+IF(W$8="x",Toimenpiteet!$E$29,0)+IF(W$9="x",Toimenpiteet!$E$60,0)+IF(W$10="x",Toimenpiteet!$E$88,0))/(1+$C$13)^EV$61</f>
        <v>152.0961942968604</v>
      </c>
      <c r="EW148" s="29">
        <f ca="1">IF(X$11="x",Toimenpiteet!$E$115,BW148*(CW148/1000)+(Satokasvi!$E$28-Satokasvi!$E$7)+IF(X$8="x",Toimenpiteet!$E$29,0)+IF(X$9="x",Toimenpiteet!$E$60,0)+IF(X$10="x",Toimenpiteet!$E$88,0))/(1+$C$13)^EW$61</f>
        <v>93.964610015389823</v>
      </c>
      <c r="EX148" s="29">
        <f ca="1">IF(Y$11="x",Toimenpiteet!$E$115,BX148*(CX148/1000)+(Satokasvi!$E$28-Satokasvi!$E$7)+IF(Y$8="x",Toimenpiteet!$E$29,0)+IF(Y$9="x",Toimenpiteet!$E$60,0)+IF(Y$10="x",Toimenpiteet!$E$88,0))/(1+$C$13)^EX$61</f>
        <v>65.300719498584229</v>
      </c>
      <c r="EY148" s="29">
        <f ca="1">IF(Z$11="x",Toimenpiteet!$E$115,BY148*(CY148/1000)+(Satokasvi!$E$28-Satokasvi!$E$7)+IF(Z$8="x",Toimenpiteet!$E$29,0)+IF(Z$9="x",Toimenpiteet!$E$60,0)+IF(Z$10="x",Toimenpiteet!$E$88,0))/(1+$C$13)^EY$61</f>
        <v>170.49547863234011</v>
      </c>
      <c r="EZ148" s="29">
        <f ca="1">IF(AA$11="x",Toimenpiteet!$E$115,BZ148*(CZ148/1000)+(Satokasvi!$E$28-Satokasvi!$E$7)+IF(AA$8="x",Toimenpiteet!$E$29,0)+IF(AA$9="x",Toimenpiteet!$E$60,0)+IF(AA$10="x",Toimenpiteet!$E$88,0))/(1+$C$13)^EZ$61</f>
        <v>174.35006575745066</v>
      </c>
      <c r="FA148" s="29"/>
      <c r="FB148" s="29">
        <f t="shared" ca="1" si="117"/>
        <v>299.20114620414654</v>
      </c>
      <c r="FC148" s="29">
        <f t="shared" ca="1" si="118"/>
        <v>295.23380010616972</v>
      </c>
      <c r="FD148" s="29">
        <f t="shared" ca="1" si="119"/>
        <v>478.05154384315028</v>
      </c>
      <c r="FE148" s="29">
        <f t="shared" ca="1" si="120"/>
        <v>828.06460189288123</v>
      </c>
      <c r="FF148" s="29">
        <f t="shared" ca="1" si="121"/>
        <v>1040.9207754805291</v>
      </c>
      <c r="FG148" s="29">
        <f t="shared" ca="1" si="122"/>
        <v>1185.4268125131309</v>
      </c>
      <c r="FH148" s="29">
        <f t="shared" ca="1" si="123"/>
        <v>1219.8147144286995</v>
      </c>
      <c r="FI148" s="29">
        <f t="shared" ca="1" si="124"/>
        <v>1468.8245276317462</v>
      </c>
      <c r="FJ148" s="29">
        <f t="shared" ca="1" si="125"/>
        <v>1657.1333367818236</v>
      </c>
      <c r="FK148" s="29">
        <f t="shared" ca="1" si="126"/>
        <v>1753.9914958254813</v>
      </c>
      <c r="FL148" s="29">
        <f t="shared" ca="1" si="127"/>
        <v>1986.4883496201574</v>
      </c>
      <c r="FM148" s="29">
        <f t="shared" ca="1" si="128"/>
        <v>2377.8572133093526</v>
      </c>
      <c r="FN148" s="29">
        <f t="shared" ca="1" si="129"/>
        <v>2702.8515258372681</v>
      </c>
      <c r="FO148" s="29">
        <f t="shared" ca="1" si="130"/>
        <v>2801.8931253060118</v>
      </c>
      <c r="FP148" s="29">
        <f t="shared" ca="1" si="131"/>
        <v>2935.6437252754122</v>
      </c>
      <c r="FQ148" s="29">
        <f t="shared" ca="1" si="132"/>
        <v>3018.5498997576751</v>
      </c>
      <c r="FR148" s="29">
        <f t="shared" ca="1" si="133"/>
        <v>3272.3464930779119</v>
      </c>
      <c r="FS148" s="29">
        <f t="shared" ca="1" si="134"/>
        <v>3537.0674097032866</v>
      </c>
      <c r="FT148" s="29">
        <f t="shared" ca="1" si="135"/>
        <v>3740.9517635338711</v>
      </c>
      <c r="FU148" s="29">
        <f t="shared" ca="1" si="136"/>
        <v>3695.1890536961382</v>
      </c>
      <c r="FV148" s="29">
        <f t="shared" ca="1" si="137"/>
        <v>3869.6303757700139</v>
      </c>
      <c r="FW148" s="29">
        <f t="shared" ca="1" si="138"/>
        <v>3966.9275465672499</v>
      </c>
      <c r="FX148" s="29">
        <f t="shared" ca="1" si="139"/>
        <v>4026.5987402602864</v>
      </c>
      <c r="FY148" s="29">
        <f t="shared" ca="1" si="140"/>
        <v>4228.2473457467613</v>
      </c>
      <c r="FZ148" s="29">
        <f t="shared" ca="1" si="141"/>
        <v>4435.8590768860595</v>
      </c>
      <c r="GA148" s="29"/>
      <c r="GB148" s="29">
        <f t="shared" ca="1" si="142"/>
        <v>249.78662428657282</v>
      </c>
      <c r="GC148" s="29">
        <f t="shared" ca="1" si="143"/>
        <v>280.50205865965341</v>
      </c>
      <c r="GD148" s="29">
        <f t="shared" ca="1" si="93"/>
        <v>449.19301039015124</v>
      </c>
      <c r="GE148" s="29">
        <f t="shared" ca="1" si="94"/>
        <v>743.17422620833941</v>
      </c>
      <c r="GF148" s="29">
        <f t="shared" ca="1" si="95"/>
        <v>937.26270467513518</v>
      </c>
      <c r="GG148" s="29">
        <f t="shared" ca="1" si="96"/>
        <v>1079.3836111507433</v>
      </c>
      <c r="GH148" s="29">
        <f t="shared" ca="1" si="97"/>
        <v>1138.441521948432</v>
      </c>
      <c r="GI148" s="29">
        <f t="shared" ca="1" si="98"/>
        <v>1356.4619321164753</v>
      </c>
      <c r="GJ148" s="29">
        <f t="shared" ca="1" si="99"/>
        <v>1528.3025667622323</v>
      </c>
      <c r="GK148" s="29">
        <f t="shared" ca="1" si="100"/>
        <v>1631.0763251991577</v>
      </c>
      <c r="GL148" s="29">
        <f t="shared" ca="1" si="101"/>
        <v>1834.036920761117</v>
      </c>
      <c r="GM148" s="29">
        <f t="shared" ca="1" si="102"/>
        <v>2154.5237747921756</v>
      </c>
      <c r="GN148" s="29">
        <f t="shared" ca="1" si="103"/>
        <v>2424.7083489247457</v>
      </c>
      <c r="GO148" s="29">
        <f t="shared" ca="1" si="104"/>
        <v>2525.697461894259</v>
      </c>
      <c r="GP148" s="29">
        <f t="shared" ca="1" si="105"/>
        <v>2651.7599750549566</v>
      </c>
      <c r="GQ148" s="29">
        <f t="shared" ca="1" si="106"/>
        <v>2739.1645359524405</v>
      </c>
      <c r="GR148" s="29">
        <f t="shared" ca="1" si="107"/>
        <v>2953.1703395017694</v>
      </c>
      <c r="GS148" s="29">
        <f t="shared" ca="1" si="108"/>
        <v>3174.5923881312788</v>
      </c>
      <c r="GT148" s="29">
        <f t="shared" ca="1" si="109"/>
        <v>3349.9755732274616</v>
      </c>
      <c r="GU148" s="29">
        <f t="shared" ca="1" si="110"/>
        <v>3338.6387985764136</v>
      </c>
      <c r="GV148" s="29">
        <f t="shared" ca="1" si="111"/>
        <v>3490.7349928732738</v>
      </c>
      <c r="GW148" s="29">
        <f t="shared" ca="1" si="112"/>
        <v>3584.6996028886638</v>
      </c>
      <c r="GX148" s="29">
        <f t="shared" ca="1" si="113"/>
        <v>3650.0003223872482</v>
      </c>
      <c r="GY148" s="29">
        <f t="shared" ca="1" si="114"/>
        <v>3820.4958010195883</v>
      </c>
      <c r="GZ148" s="29">
        <f t="shared" ca="1" si="115"/>
        <v>3994.8458667770387</v>
      </c>
      <c r="HA148" s="29"/>
      <c r="HB148" s="29">
        <f t="shared" ca="1" si="145"/>
        <v>1753.9914958254813</v>
      </c>
      <c r="HC148" s="29">
        <f t="shared" ca="1" si="144"/>
        <v>1631.0763251991577</v>
      </c>
      <c r="HD148" s="5"/>
      <c r="HE148" s="29">
        <f t="shared" si="147"/>
        <v>0.16666666666666663</v>
      </c>
      <c r="HF148" s="29">
        <f>$HF$75</f>
        <v>7.7777777777777793E-2</v>
      </c>
      <c r="HG148" s="14">
        <f>IF(C$11="x",0,Satokasvi!$H$6*(1+$HE148)*(1+_xlfn.XLOOKUP($HF148,$HF$67:$HF$76,HG$67:HG$76)))</f>
        <v>4115.0925925925931</v>
      </c>
      <c r="HH148" s="27">
        <f>IF(D$11="x",0,Satokasvi!$H$6*(1+$HE148)*(1+_xlfn.XLOOKUP($HF148,$HF$67:$HF$76,HH$67:HH$76)))</f>
        <v>4146.8518518518513</v>
      </c>
      <c r="HI148" s="27">
        <f>IF(E$11="x",0,Satokasvi!$H$6*(1+$HE148)*(1+_xlfn.XLOOKUP($HF148,$HF$67:$HF$76,HI$67:HI$76)))</f>
        <v>4178.6111111111113</v>
      </c>
      <c r="HJ148" s="27">
        <f>IF(F$11="x",0,Satokasvi!$H$6*(1+$HE148)*(1+_xlfn.XLOOKUP($HF148,$HF$67:$HF$76,HJ$67:HJ$76)))</f>
        <v>4210.3703703703695</v>
      </c>
      <c r="HK148" s="27">
        <f>IF(G$11="x",0,Satokasvi!$H$6*(1+$HE148)*(1+_xlfn.XLOOKUP($HF148,$HF$67:$HF$76,HK$67:HK$76)))</f>
        <v>4242.1296296296296</v>
      </c>
      <c r="HL148" s="27">
        <f>IF(H$11="x",0,Satokasvi!$H$6*(1+$HE148)*(1+_xlfn.XLOOKUP($HF148,$HF$67:$HF$76,HL$67:HL$76)))</f>
        <v>4273.8888888888887</v>
      </c>
      <c r="HM148" s="27">
        <f>IF(I$11="x",0,Satokasvi!$H$6*(1+$HE148)*(1+_xlfn.XLOOKUP($HF148,$HF$67:$HF$76,HM$67:HM$76)))</f>
        <v>4305.6481481481478</v>
      </c>
      <c r="HN148" s="27">
        <f>IF(J$11="x",0,Satokasvi!$H$6*(1+$HE148)*(1+_xlfn.XLOOKUP($HF148,$HF$67:$HF$76,HN$67:HN$76)))</f>
        <v>4337.4074074074069</v>
      </c>
      <c r="HO148" s="27">
        <f>IF(K$11="x",0,Satokasvi!$H$6*(1+$HE148)*(1+_xlfn.XLOOKUP($HF148,$HF$67:$HF$76,HO$67:HO$76)))</f>
        <v>4369.166666666667</v>
      </c>
      <c r="HP148" s="27">
        <f>IF(L$11="x",0,Satokasvi!$H$6*(1+$HE148)*(1+_xlfn.XLOOKUP($HF148,$HF$67:$HF$76,HP$67:HP$76)))</f>
        <v>4400.9259259259252</v>
      </c>
      <c r="HQ148" s="27">
        <f>IF(M$11="x",0,Satokasvi!$H$6*(1+$HE148)*(1+_xlfn.XLOOKUP($HF148,$HF$67:$HF$76,HQ$67:HQ$76)))</f>
        <v>4400.9259259259252</v>
      </c>
      <c r="HR148" s="27">
        <f>IF(N$11="x",0,Satokasvi!$H$6*(1+$HE148)*(1+_xlfn.XLOOKUP($HF148,$HF$67:$HF$76,HR$67:HR$76)))</f>
        <v>4400.9259259259252</v>
      </c>
      <c r="HS148" s="27">
        <f>IF(O$11="x",0,Satokasvi!$H$6*(1+$HE148)*(1+_xlfn.XLOOKUP($HF148,$HF$67:$HF$76,HS$67:HS$76)))</f>
        <v>4400.9259259259252</v>
      </c>
      <c r="HT148" s="27">
        <f>IF(P$11="x",0,Satokasvi!$H$6*(1+$HE148)*(1+_xlfn.XLOOKUP($HF148,$HF$67:$HF$76,HT$67:HT$76)))</f>
        <v>4400.9259259259252</v>
      </c>
      <c r="HU148" s="27">
        <f>IF(Q$11="x",0,Satokasvi!$H$6*(1+$HE148)*(1+_xlfn.XLOOKUP($HF148,$HF$67:$HF$76,HU$67:HU$76)))</f>
        <v>4400.9259259259252</v>
      </c>
      <c r="HV148" s="27">
        <f>IF(R$11="x",0,Satokasvi!$H$6*(1+$HE148)*(1+_xlfn.XLOOKUP($HF148,$HF$67:$HF$76,HV$67:HV$76)))</f>
        <v>4400.9259259259252</v>
      </c>
      <c r="HW148" s="27">
        <f>IF(S$11="x",0,Satokasvi!$H$6*(1+$HE148)*(1+_xlfn.XLOOKUP($HF148,$HF$67:$HF$76,HW$67:HW$76)))</f>
        <v>4400.9259259259252</v>
      </c>
      <c r="HX148" s="27">
        <f>IF(T$11="x",0,Satokasvi!$H$6*(1+$HE148)*(1+_xlfn.XLOOKUP($HF148,$HF$67:$HF$76,HX$67:HX$76)))</f>
        <v>4400.9259259259252</v>
      </c>
      <c r="HY148" s="27">
        <f>IF(U$11="x",0,Satokasvi!$H$6*(1+$HE148)*(1+_xlfn.XLOOKUP($HF148,$HF$67:$HF$76,HY$67:HY$76)))</f>
        <v>4400.9259259259252</v>
      </c>
      <c r="HZ148" s="27">
        <f>IF(V$11="x",0,Satokasvi!$H$6*(1+$HE148)*(1+_xlfn.XLOOKUP($HF148,$HF$67:$HF$76,HZ$67:HZ$76)))</f>
        <v>4400.9259259259252</v>
      </c>
      <c r="IA148" s="27">
        <f>IF(W$11="x",0,Satokasvi!$H$6*(1+$HE148)*(1+_xlfn.XLOOKUP($HF148,$HF$67:$HF$76,IA$67:IA$76)))</f>
        <v>4400.9259259259252</v>
      </c>
      <c r="IB148" s="27">
        <f>IF(X$11="x",0,Satokasvi!$H$6*(1+$HE148)*(1+_xlfn.XLOOKUP($HF148,$HF$67:$HF$76,IB$67:IB$76)))</f>
        <v>4400.9259259259252</v>
      </c>
      <c r="IC148" s="27">
        <f>IF(Y$11="x",0,Satokasvi!$H$6*(1+$HE148)*(1+_xlfn.XLOOKUP($HF148,$HF$67:$HF$76,IC$67:IC$76)))</f>
        <v>4400.9259259259252</v>
      </c>
      <c r="ID148" s="27">
        <f>IF(Z$11="x",0,Satokasvi!$H$6*(1+$HE148)*(1+_xlfn.XLOOKUP($HF148,$HF$67:$HF$76,ID$67:ID$76)))</f>
        <v>4400.9259259259252</v>
      </c>
      <c r="IE148" s="27">
        <f>IF(AA$11="x",0,Satokasvi!$H$6*(1+$HE148)*(1+_xlfn.XLOOKUP($HF148,$HF$67:$HF$76,IE$67:IE$76)))</f>
        <v>4400.9259259259252</v>
      </c>
    </row>
    <row r="149" spans="2:239">
      <c r="B149" s="11">
        <f t="shared" ca="1" si="149"/>
        <v>0.93286410657952756</v>
      </c>
      <c r="C149" s="11">
        <f t="shared" ca="1" si="149"/>
        <v>0.83714662689480956</v>
      </c>
      <c r="D149" s="11">
        <f t="shared" ca="1" si="149"/>
        <v>0.20865872947244324</v>
      </c>
      <c r="E149" s="11">
        <f t="shared" ca="1" si="149"/>
        <v>0.44253551987850004</v>
      </c>
      <c r="F149" s="11">
        <f t="shared" ca="1" si="149"/>
        <v>0.39133666638249343</v>
      </c>
      <c r="G149" s="11">
        <f t="shared" ca="1" si="149"/>
        <v>0.87768891778852276</v>
      </c>
      <c r="H149" s="11">
        <f t="shared" ca="1" si="149"/>
        <v>0.14891766054677924</v>
      </c>
      <c r="I149" s="11">
        <f t="shared" ca="1" si="149"/>
        <v>0.24753839806667366</v>
      </c>
      <c r="J149" s="11">
        <f t="shared" ca="1" si="149"/>
        <v>0.63099984092426131</v>
      </c>
      <c r="K149" s="11">
        <f t="shared" ca="1" si="149"/>
        <v>0.28875332057237002</v>
      </c>
      <c r="L149" s="11">
        <f t="shared" ca="1" si="149"/>
        <v>0.68705704057662964</v>
      </c>
      <c r="M149" s="11">
        <f t="shared" ca="1" si="149"/>
        <v>0.73255165192871075</v>
      </c>
      <c r="N149" s="11">
        <f t="shared" ca="1" si="149"/>
        <v>0.75005329954517075</v>
      </c>
      <c r="O149" s="11">
        <f t="shared" ca="1" si="149"/>
        <v>0.41978627365756427</v>
      </c>
      <c r="P149" s="11">
        <f t="shared" ca="1" si="149"/>
        <v>0.22582405130305527</v>
      </c>
      <c r="Q149" s="11">
        <f t="shared" ca="1" si="149"/>
        <v>0.21429540400736513</v>
      </c>
      <c r="R149" s="11">
        <f t="shared" ca="1" si="148"/>
        <v>0.40798443282212815</v>
      </c>
      <c r="S149" s="11">
        <f t="shared" ca="1" si="148"/>
        <v>0.83434819090405854</v>
      </c>
      <c r="T149" s="11">
        <f t="shared" ca="1" si="150"/>
        <v>0.13775746531475719</v>
      </c>
      <c r="U149" s="11">
        <f t="shared" ca="1" si="150"/>
        <v>0.31471968858711874</v>
      </c>
      <c r="V149" s="11">
        <f t="shared" ca="1" si="150"/>
        <v>0.99059638831133612</v>
      </c>
      <c r="W149" s="11">
        <f t="shared" ca="1" si="150"/>
        <v>0.8586177185233238</v>
      </c>
      <c r="X149" s="11">
        <f t="shared" ca="1" si="150"/>
        <v>0.19804995737787123</v>
      </c>
      <c r="Y149" s="11">
        <f t="shared" ca="1" si="150"/>
        <v>0.75456547491255899</v>
      </c>
      <c r="Z149" s="11">
        <f t="shared" ca="1" si="150"/>
        <v>0.81771470279875957</v>
      </c>
      <c r="AB149" s="5">
        <f ca="1">_xlfn.NORM.INV(B149,Satokasvi!$H$8,Satokasvi!$I$8)*_xlfn.BINOM.INV(1,(1-Satokasvi!$H$15),B149)</f>
        <v>3874.3667492381296</v>
      </c>
      <c r="AC149" s="5">
        <f ca="1">_xlfn.NORM.INV(C149,Satokasvi!$H$8,Satokasvi!$I$8)*_xlfn.BINOM.INV(1,(1-Satokasvi!$H$15),C149)</f>
        <v>3745.6995610358349</v>
      </c>
      <c r="AD149" s="5">
        <f ca="1">_xlfn.NORM.INV(D149,Satokasvi!$H$8,Satokasvi!$I$8)*_xlfn.BINOM.INV(1,(1-Satokasvi!$H$15),D149)</f>
        <v>3297.2290110634904</v>
      </c>
      <c r="AE149" s="5">
        <f ca="1">_xlfn.NORM.INV(E149,Satokasvi!$H$8,Satokasvi!$I$8)*_xlfn.BINOM.INV(1,(1-Satokasvi!$H$15),E149)</f>
        <v>3463.8640397363019</v>
      </c>
      <c r="AF149" s="5">
        <f ca="1">_xlfn.NORM.INV(F149,Satokasvi!$H$8,Satokasvi!$I$8)*_xlfn.BINOM.INV(1,(1-Satokasvi!$H$15),F149)</f>
        <v>3431.0407724338265</v>
      </c>
      <c r="AG149" s="5">
        <f ca="1">_xlfn.NORM.INV(G149,Satokasvi!$H$8,Satokasvi!$I$8)*_xlfn.BINOM.INV(1,(1-Satokasvi!$H$15),G149)</f>
        <v>3790.8777952126138</v>
      </c>
      <c r="AH149" s="5">
        <f ca="1">_xlfn.NORM.INV(H149,Satokasvi!$H$8,Satokasvi!$I$8)*_xlfn.BINOM.INV(1,(1-Satokasvi!$H$15),H149)</f>
        <v>3239.7283300927083</v>
      </c>
      <c r="AI149" s="5">
        <f ca="1">_xlfn.NORM.INV(I149,Satokasvi!$H$8,Satokasvi!$I$8)*_xlfn.BINOM.INV(1,(1-Satokasvi!$H$15),I149)</f>
        <v>3329.4358837750538</v>
      </c>
      <c r="AJ149" s="5">
        <f ca="1">_xlfn.NORM.INV(J149,Satokasvi!$H$8,Satokasvi!$I$8)*_xlfn.BINOM.INV(1,(1-Satokasvi!$H$15),J149)</f>
        <v>3583.6256536838737</v>
      </c>
      <c r="AK149" s="5">
        <f ca="1">_xlfn.NORM.INV(K149,Satokasvi!$H$8,Satokasvi!$I$8)*_xlfn.BINOM.INV(1,(1-Satokasvi!$H$15),K149)</f>
        <v>3360.7423934626563</v>
      </c>
      <c r="AL149" s="5">
        <f ca="1">_xlfn.NORM.INV(L149,Satokasvi!$H$8,Satokasvi!$I$8)*_xlfn.BINOM.INV(1,(1-Satokasvi!$H$15),L149)</f>
        <v>3621.8813953283202</v>
      </c>
      <c r="AM149" s="5">
        <f ca="1">_xlfn.NORM.INV(M149,Satokasvi!$H$8,Satokasvi!$I$8)*_xlfn.BINOM.INV(1,(1-Satokasvi!$H$15),M149)</f>
        <v>3655.1371392080318</v>
      </c>
      <c r="AN149" s="5">
        <f ca="1">_xlfn.NORM.INV(N149,Satokasvi!$H$8,Satokasvi!$I$8)*_xlfn.BINOM.INV(1,(1-Satokasvi!$H$15),N149)</f>
        <v>3668.6643715406308</v>
      </c>
      <c r="AO149" s="5">
        <f ca="1">_xlfn.NORM.INV(O149,Satokasvi!$H$8,Satokasvi!$I$8)*_xlfn.BINOM.INV(1,(1-Satokasvi!$H$15),O149)</f>
        <v>3449.3899319114989</v>
      </c>
      <c r="AP149" s="5">
        <f ca="1">_xlfn.NORM.INV(P149,Satokasvi!$H$8,Satokasvi!$I$8)*_xlfn.BINOM.INV(1,(1-Satokasvi!$H$15),P149)</f>
        <v>3311.8324421124103</v>
      </c>
      <c r="AQ149" s="5">
        <f ca="1">_xlfn.NORM.INV(Q149,Satokasvi!$H$8,Satokasvi!$I$8)*_xlfn.BINOM.INV(1,(1-Satokasvi!$H$15),Q149)</f>
        <v>3302.0986545992309</v>
      </c>
      <c r="AR149" s="5">
        <f ca="1">_xlfn.NORM.INV(R149,Satokasvi!$H$8,Satokasvi!$I$8)*_xlfn.BINOM.INV(1,(1-Satokasvi!$H$15),R149)</f>
        <v>3441.8167896635669</v>
      </c>
      <c r="AS149" s="5">
        <f ca="1">_xlfn.NORM.INV(S149,Satokasvi!$H$8,Satokasvi!$I$8)*_xlfn.BINOM.INV(1,(1-Satokasvi!$H$15),S149)</f>
        <v>3742.8728577498659</v>
      </c>
      <c r="AT149" s="5">
        <f ca="1">_xlfn.NORM.INV(T149,Satokasvi!$H$8,Satokasvi!$I$8)*_xlfn.BINOM.INV(1,(1-Satokasvi!$H$15),T149)</f>
        <v>3227.3874793553637</v>
      </c>
      <c r="AU149" s="5">
        <f ca="1">_xlfn.NORM.INV(U149,Satokasvi!$H$8,Satokasvi!$I$8)*_xlfn.BINOM.INV(1,(1-Satokasvi!$H$15),U149)</f>
        <v>3379.3709796116709</v>
      </c>
      <c r="AV149" s="5">
        <f ca="1">_xlfn.NORM.INV(V149,Satokasvi!$H$8,Satokasvi!$I$8)*_xlfn.BINOM.INV(1,(1-Satokasvi!$H$15),V149)</f>
        <v>4087.3325332645327</v>
      </c>
      <c r="AW149" s="5">
        <f ca="1">_xlfn.NORM.INV(W149,Satokasvi!$H$8,Satokasvi!$I$8)*_xlfn.BINOM.INV(1,(1-Satokasvi!$H$15),W149)</f>
        <v>3768.5324204803705</v>
      </c>
      <c r="AX149" s="5">
        <f ca="1">_xlfn.NORM.INV(X149,Satokasvi!$H$8,Satokasvi!$I$8)*_xlfn.BINOM.INV(1,(1-Satokasvi!$H$15),X149)</f>
        <v>3287.8482069659085</v>
      </c>
      <c r="AY149" s="5">
        <f ca="1">_xlfn.NORM.INV(Y149,Satokasvi!$H$8,Satokasvi!$I$8)*_xlfn.BINOM.INV(1,(1-Satokasvi!$H$15),Y149)</f>
        <v>3672.2318124600824</v>
      </c>
      <c r="AZ149" s="5">
        <f ca="1">_xlfn.NORM.INV(Z149,Satokasvi!$H$8,Satokasvi!$I$8)*_xlfn.BINOM.INV(1,(1-Satokasvi!$H$15),Z149)</f>
        <v>3726.6725749814636</v>
      </c>
      <c r="BB149" s="5">
        <f ca="1">IF(C$11="x",0,_xlfn.NORM.INV(B149,Satokasvi!$H$8,Satokasvi!$I$8)*IF(C$8="x",(1+Toimenpiteet!$C$7),1)*IF(C$9="x",(1+Toimenpiteet!$C$34),1)*(1+C$30)*_xlfn.BINOM.INV(1,(1-(Satokasvi!$H$15*(1+C$41))),B149))</f>
        <v>2809.0708678676133</v>
      </c>
      <c r="BC149" s="5">
        <f ca="1">IF(D$11="x",0,_xlfn.NORM.INV(C149,Satokasvi!$H$8,Satokasvi!$I$8)*IF(D$8="x",(1+Toimenpiteet!$C$7),1)*IF(D$9="x",(1+Toimenpiteet!$C$34),1)*(1+D$30)*_xlfn.BINOM.INV(1,(1-(Satokasvi!$H$15*(1+D$41))),C149))</f>
        <v>2734.6603355210432</v>
      </c>
      <c r="BD149" s="5">
        <f ca="1">IF(E$11="x",0,_xlfn.NORM.INV(D149,Satokasvi!$H$8,Satokasvi!$I$8)*IF(E$8="x",(1+Toimenpiteet!$C$7),1)*IF(E$9="x",(1+Toimenpiteet!$C$34),1)*(1+E$30)*_xlfn.BINOM.INV(1,(1-(Satokasvi!$H$15*(1+E$41))),D149))</f>
        <v>2423.8589906129932</v>
      </c>
      <c r="BE149" s="5">
        <f ca="1">IF(F$11="x",0,_xlfn.NORM.INV(E149,Satokasvi!$H$8,Satokasvi!$I$8)*IF(F$8="x",(1+Toimenpiteet!$C$7),1)*IF(F$9="x",(1+Toimenpiteet!$C$34),1)*(1+F$30)*_xlfn.BINOM.INV(1,(1-(Satokasvi!$H$15*(1+F$41))),E149))</f>
        <v>2563.8136076512214</v>
      </c>
      <c r="BF149" s="5">
        <f ca="1">IF(G$11="x",0,_xlfn.NORM.INV(F149,Satokasvi!$H$8,Satokasvi!$I$8)*IF(G$8="x",(1+Toimenpiteet!$C$7),1)*IF(G$9="x",(1+Toimenpiteet!$C$34),1)*(1+G$30)*_xlfn.BINOM.INV(1,(1-(Satokasvi!$H$15*(1+G$41))),F149))</f>
        <v>2556.8115836176876</v>
      </c>
      <c r="BG149" s="5">
        <f ca="1">IF(H$11="x",0,_xlfn.NORM.INV(G149,Satokasvi!$H$8,Satokasvi!$I$8)*IF(H$8="x",(1+Toimenpiteet!$C$7),1)*IF(H$9="x",(1+Toimenpiteet!$C$34),1)*(1+H$30)*_xlfn.BINOM.INV(1,(1-(Satokasvi!$H$15*(1+H$41))),G149))</f>
        <v>2824.9621329924398</v>
      </c>
      <c r="BH149" s="5">
        <f ca="1">IF(I$11="x",0,_xlfn.NORM.INV(H149,Satokasvi!$H$8,Satokasvi!$I$8)*IF(I$8="x",(1+Toimenpiteet!$C$7),1)*IF(I$9="x",(1+Toimenpiteet!$C$34),1)*(1+I$30)*_xlfn.BINOM.INV(1,(1-(Satokasvi!$H$15*(1+I$41))),H149))</f>
        <v>2414.2455515850861</v>
      </c>
      <c r="BI149" s="5">
        <f ca="1">IF(J$11="x",0,_xlfn.NORM.INV(I149,Satokasvi!$H$8,Satokasvi!$I$8)*IF(J$8="x",(1+Toimenpiteet!$C$7),1)*IF(J$9="x",(1+Toimenpiteet!$C$34),1)*(1+J$30)*_xlfn.BINOM.INV(1,(1-(Satokasvi!$H$15*(1+J$41))),I149))</f>
        <v>2481.0956205891703</v>
      </c>
      <c r="BJ149" s="5">
        <f ca="1">IF(K$11="x",0,_xlfn.NORM.INV(J149,Satokasvi!$H$8,Satokasvi!$I$8)*IF(K$8="x",(1+Toimenpiteet!$C$7),1)*IF(K$9="x",(1+Toimenpiteet!$C$34),1)*(1+K$30)*_xlfn.BINOM.INV(1,(1-(Satokasvi!$H$15*(1+K$41))),J149))</f>
        <v>2670.5178371252227</v>
      </c>
      <c r="BK149" s="5">
        <f ca="1">IF(L$11="x",0,_xlfn.NORM.INV(K149,Satokasvi!$H$8,Satokasvi!$I$8)*IF(L$8="x",(1+Toimenpiteet!$C$7),1)*IF(L$9="x",(1+Toimenpiteet!$C$34),1)*(1+L$30)*_xlfn.BINOM.INV(1,(1-(Satokasvi!$H$15*(1+L$41))),K149))</f>
        <v>2504.4252316083712</v>
      </c>
      <c r="BL149" s="5">
        <f ca="1">IF(M$11="x",0,_xlfn.NORM.INV(L149,Satokasvi!$H$8,Satokasvi!$I$8)*IF(M$8="x",(1+Toimenpiteet!$C$7),1)*IF(M$9="x",(1+Toimenpiteet!$C$34),1)*(1+M$30)*_xlfn.BINOM.INV(1,(1-(Satokasvi!$H$15*(1+M$41))),L149))</f>
        <v>2699.0260157986645</v>
      </c>
      <c r="BM149" s="5">
        <f ca="1">IF(N$11="x",0,_xlfn.NORM.INV(M149,Satokasvi!$H$8,Satokasvi!$I$8)*IF(N$8="x",(1+Toimenpiteet!$C$7),1)*IF(N$9="x",(1+Toimenpiteet!$C$34),1)*(1+N$30)*_xlfn.BINOM.INV(1,(1-(Satokasvi!$H$15*(1+N$41))),M149))</f>
        <v>2723.8081961378252</v>
      </c>
      <c r="BN149" s="5">
        <f ca="1">IF(O$11="x",0,_xlfn.NORM.INV(N149,Satokasvi!$H$8,Satokasvi!$I$8)*IF(O$8="x",(1+Toimenpiteet!$C$7),1)*IF(O$9="x",(1+Toimenpiteet!$C$34),1)*(1+O$30)*_xlfn.BINOM.INV(1,(1-(Satokasvi!$H$15*(1+O$41))),N149))</f>
        <v>2733.8886896720778</v>
      </c>
      <c r="BO149" s="5">
        <f ca="1">IF(P$11="x",0,_xlfn.NORM.INV(O149,Satokasvi!$H$8,Satokasvi!$I$8)*IF(P$8="x",(1+Toimenpiteet!$C$7),1)*IF(P$9="x",(1+Toimenpiteet!$C$34),1)*(1+P$30)*_xlfn.BINOM.INV(1,(1-(Satokasvi!$H$15*(1+P$41))),O149))</f>
        <v>2570.4853772604492</v>
      </c>
      <c r="BP149" s="5">
        <f ca="1">IF(Q$11="x",0,_xlfn.NORM.INV(P149,Satokasvi!$H$8,Satokasvi!$I$8)*IF(Q$8="x",(1+Toimenpiteet!$C$7),1)*IF(Q$9="x",(1+Toimenpiteet!$C$34),1)*(1+Q$30)*_xlfn.BINOM.INV(1,(1-(Satokasvi!$H$15*(1+Q$41))),P149))</f>
        <v>2467.9775358621682</v>
      </c>
      <c r="BQ149" s="5">
        <f ca="1">IF(R$11="x",0,_xlfn.NORM.INV(Q149,Satokasvi!$H$8,Satokasvi!$I$8)*IF(R$8="x",(1+Toimenpiteet!$C$7),1)*IF(R$9="x",(1+Toimenpiteet!$C$34),1)*(1+R$30)*_xlfn.BINOM.INV(1,(1-(Satokasvi!$H$15*(1+R$41))),Q149))</f>
        <v>2460.723917407347</v>
      </c>
      <c r="BR149" s="5">
        <f ca="1">IF(S$11="x",0,_xlfn.NORM.INV(R149,Satokasvi!$H$8,Satokasvi!$I$8)*IF(S$8="x",(1+Toimenpiteet!$C$7),1)*IF(S$9="x",(1+Toimenpiteet!$C$34),1)*(1+S$30)*_xlfn.BINOM.INV(1,(1-(Satokasvi!$H$15*(1+S$41))),R149))</f>
        <v>2564.8418716572896</v>
      </c>
      <c r="BS149" s="5">
        <f ca="1">IF(T$11="x",0,_xlfn.NORM.INV(S149,Satokasvi!$H$8,Satokasvi!$I$8)*IF(T$8="x",(1+Toimenpiteet!$C$7),1)*IF(T$9="x",(1+Toimenpiteet!$C$34),1)*(1+T$30)*_xlfn.BINOM.INV(1,(1-(Satokasvi!$H$15*(1+T$41))),S149))</f>
        <v>2789.1888535952003</v>
      </c>
      <c r="BT149" s="5">
        <f ca="1">IF(U$11="x",0,_xlfn.NORM.INV(T149,Satokasvi!$H$8,Satokasvi!$I$8)*IF(U$8="x",(1+Toimenpiteet!$C$7),1)*IF(U$9="x",(1+Toimenpiteet!$C$34),1)*(1+U$30)*_xlfn.BINOM.INV(1,(1-(Satokasvi!$H$15*(1+U$41))),T149))</f>
        <v>2405.0491496156169</v>
      </c>
      <c r="BU149" s="5">
        <f ca="1">IF(V$11="x",0,_xlfn.NORM.INV(U149,Satokasvi!$H$8,Satokasvi!$I$8)*IF(V$8="x",(1+Toimenpiteet!$C$7),1)*IF(V$9="x",(1+Toimenpiteet!$C$34),1)*(1+V$30)*_xlfn.BINOM.INV(1,(1-(Satokasvi!$H$15*(1+V$41))),U149))</f>
        <v>2518.3072540066173</v>
      </c>
      <c r="BV149" s="5">
        <f ca="1">IF(W$11="x",0,_xlfn.NORM.INV(V149,Satokasvi!$H$8,Satokasvi!$I$8)*IF(W$8="x",(1+Toimenpiteet!$C$7),1)*IF(W$9="x",(1+Toimenpiteet!$C$34),1)*(1+W$30)*_xlfn.BINOM.INV(1,(1-(Satokasvi!$H$15*(1+W$41))),V149))</f>
        <v>3045.8802037887294</v>
      </c>
      <c r="BW149" s="5">
        <f ca="1">IF(X$11="x",0,_xlfn.NORM.INV(W149,Satokasvi!$H$8,Satokasvi!$I$8)*IF(X$8="x",(1+Toimenpiteet!$C$7),1)*IF(X$9="x",(1+Toimenpiteet!$C$34),1)*(1+X$30)*_xlfn.BINOM.INV(1,(1-(Satokasvi!$H$15*(1+X$41))),W149))</f>
        <v>2808.3103597419722</v>
      </c>
      <c r="BX149" s="5">
        <f ca="1">IF(Y$11="x",0,_xlfn.NORM.INV(X149,Satokasvi!$H$8,Satokasvi!$I$8)*IF(Y$8="x",(1+Toimenpiteet!$C$7),1)*IF(Y$9="x",(1+Toimenpiteet!$C$34),1)*(1+Y$30)*_xlfn.BINOM.INV(1,(1-(Satokasvi!$H$15*(1+Y$41))),X149))</f>
        <v>2450.1044838309954</v>
      </c>
      <c r="BY149" s="5">
        <f ca="1">IF(Z$11="x",0,_xlfn.NORM.INV(Y149,Satokasvi!$H$8,Satokasvi!$I$8)*IF(Z$8="x",(1+Toimenpiteet!$C$7),1)*IF(Z$9="x",(1+Toimenpiteet!$C$34),1)*(1+Z$30)*_xlfn.BINOM.INV(1,(1-(Satokasvi!$H$15*(1+Z$41))),Y149))</f>
        <v>2736.5471466452536</v>
      </c>
      <c r="BZ149" s="5">
        <f ca="1">IF(AA$11="x",0,_xlfn.NORM.INV(Z149,Satokasvi!$H$8,Satokasvi!$I$8)*IF(AA$8="x",(1+Toimenpiteet!$C$7),1)*IF(AA$9="x",(1+Toimenpiteet!$C$34),1)*(1+AA$30)*_xlfn.BINOM.INV(1,(1-(Satokasvi!$H$15*(1+AA$41))),Z149))</f>
        <v>2777.1164028761868</v>
      </c>
      <c r="CB149" s="27">
        <f ca="1">_xlfn.NORM.INV(RAND(),Satokasvi!$H$13,Satokasvi!$I$13)</f>
        <v>173.85906728397373</v>
      </c>
      <c r="CC149" s="27">
        <f ca="1">_xlfn.NORM.INV(RAND(),Satokasvi!$H$13,Satokasvi!$I$13)</f>
        <v>250.47540689913137</v>
      </c>
      <c r="CD149" s="27">
        <f ca="1">_xlfn.NORM.INV(RAND(),Satokasvi!$H$13,Satokasvi!$I$13)</f>
        <v>228.88692755695308</v>
      </c>
      <c r="CE149" s="27">
        <f ca="1">_xlfn.NORM.INV(RAND(),Satokasvi!$H$13,Satokasvi!$I$13)</f>
        <v>230.90419226371409</v>
      </c>
      <c r="CF149" s="27">
        <f ca="1">_xlfn.NORM.INV(RAND(),Satokasvi!$H$13,Satokasvi!$I$13)</f>
        <v>223.46806199857923</v>
      </c>
      <c r="CG149" s="27">
        <f ca="1">_xlfn.NORM.INV(RAND(),Satokasvi!$H$13,Satokasvi!$I$13)</f>
        <v>265.43317265492692</v>
      </c>
      <c r="CH149" s="27">
        <f ca="1">_xlfn.NORM.INV(RAND(),Satokasvi!$H$13,Satokasvi!$I$13)</f>
        <v>268.3663103073568</v>
      </c>
      <c r="CI149" s="27">
        <f ca="1">_xlfn.NORM.INV(RAND(),Satokasvi!$H$13,Satokasvi!$I$13)</f>
        <v>154.4677225263456</v>
      </c>
      <c r="CJ149" s="27">
        <f ca="1">_xlfn.NORM.INV(RAND(),Satokasvi!$H$13,Satokasvi!$I$13)</f>
        <v>221.890064458974</v>
      </c>
      <c r="CK149" s="27">
        <f ca="1">_xlfn.NORM.INV(RAND(),Satokasvi!$H$13,Satokasvi!$I$13)</f>
        <v>313.56440563089313</v>
      </c>
      <c r="CL149" s="27">
        <f ca="1">_xlfn.NORM.INV(RAND(),Satokasvi!$H$13,Satokasvi!$I$13)</f>
        <v>247.50283786623959</v>
      </c>
      <c r="CM149" s="27">
        <f ca="1">_xlfn.NORM.INV(RAND(),Satokasvi!$H$13,Satokasvi!$I$13)</f>
        <v>161.12587949916821</v>
      </c>
      <c r="CN149" s="27">
        <f ca="1">_xlfn.NORM.INV(RAND(),Satokasvi!$H$13,Satokasvi!$I$13)</f>
        <v>187.45206727541932</v>
      </c>
      <c r="CO149" s="27">
        <f ca="1">_xlfn.NORM.INV(RAND(),Satokasvi!$H$13,Satokasvi!$I$13)</f>
        <v>189.08684384016513</v>
      </c>
      <c r="CP149" s="27">
        <f ca="1">_xlfn.NORM.INV(RAND(),Satokasvi!$H$13,Satokasvi!$I$13)</f>
        <v>168.65787176814399</v>
      </c>
      <c r="CQ149" s="27">
        <f ca="1">_xlfn.NORM.INV(RAND(),Satokasvi!$H$13,Satokasvi!$I$13)</f>
        <v>278.62409475056029</v>
      </c>
      <c r="CR149" s="27">
        <f ca="1">_xlfn.NORM.INV(RAND(),Satokasvi!$H$13,Satokasvi!$I$13)</f>
        <v>37.972509689215684</v>
      </c>
      <c r="CS149" s="27">
        <f ca="1">_xlfn.NORM.INV(RAND(),Satokasvi!$H$13,Satokasvi!$I$13)</f>
        <v>105.06430988142593</v>
      </c>
      <c r="CT149" s="27">
        <f ca="1">_xlfn.NORM.INV(RAND(),Satokasvi!$H$13,Satokasvi!$I$13)</f>
        <v>271.88469305047892</v>
      </c>
      <c r="CU149" s="27">
        <f ca="1">_xlfn.NORM.INV(RAND(),Satokasvi!$H$13,Satokasvi!$I$13)</f>
        <v>162.19232924136097</v>
      </c>
      <c r="CV149" s="27">
        <f ca="1">_xlfn.NORM.INV(RAND(),Satokasvi!$H$13,Satokasvi!$I$13)</f>
        <v>250.49041350726185</v>
      </c>
      <c r="CW149" s="27">
        <f ca="1">_xlfn.NORM.INV(RAND(),Satokasvi!$H$13,Satokasvi!$I$13)</f>
        <v>191.3912123322437</v>
      </c>
      <c r="CX149" s="27">
        <f ca="1">_xlfn.NORM.INV(RAND(),Satokasvi!$H$13,Satokasvi!$I$13)</f>
        <v>229.47892872801643</v>
      </c>
      <c r="CY149" s="27">
        <f ca="1">_xlfn.NORM.INV(RAND(),Satokasvi!$H$13,Satokasvi!$I$13)</f>
        <v>146.8214053547388</v>
      </c>
      <c r="CZ149" s="27">
        <f ca="1">_xlfn.NORM.INV(RAND(),Satokasvi!$H$13,Satokasvi!$I$13)</f>
        <v>184.7591355627597</v>
      </c>
      <c r="DB149" s="29">
        <f ca="1">(AB149*(CB149/1000)+(Satokasvi!$E$28-Satokasvi!$E$7))/(1+$C$13)^DB$61</f>
        <v>303.48911586270157</v>
      </c>
      <c r="DC149" s="29">
        <f ca="1">(AC149*(CC149/1000)+(Satokasvi!$E$28-Satokasvi!$E$7))/(1+$C$13)^DC$61</f>
        <v>544.07165771736129</v>
      </c>
      <c r="DD149" s="29">
        <f ca="1">(AD149*(CD149/1000)+(Satokasvi!$E$28-Satokasvi!$E$7))/(1+$C$13)^DD$61</f>
        <v>360.28451552306592</v>
      </c>
      <c r="DE149" s="29">
        <f ca="1">(AE149*(CE149/1000)+(Satokasvi!$E$28-Satokasvi!$E$7))/(1+$C$13)^DE$61</f>
        <v>389.8865333685273</v>
      </c>
      <c r="DF149" s="29">
        <f ca="1">(AF149*(CF149/1000)+(Satokasvi!$E$28-Satokasvi!$E$7))/(1+$C$13)^DF$61</f>
        <v>349.98456452059008</v>
      </c>
      <c r="DG149" s="29">
        <f ca="1">(AG149*(CG149/1000)+(Satokasvi!$E$28-Satokasvi!$E$7))/(1+$C$13)^DG$61</f>
        <v>540.36554529982266</v>
      </c>
      <c r="DH149" s="29">
        <f ca="1">(AH149*(CH149/1000)+(Satokasvi!$E$28-Satokasvi!$E$7))/(1+$C$13)^DH$61</f>
        <v>413.40331934734786</v>
      </c>
      <c r="DI149" s="29">
        <f ca="1">(AI149*(CI149/1000)+(Satokasvi!$E$28-Satokasvi!$E$7))/(1+$C$13)^DI$61</f>
        <v>121.00884013325405</v>
      </c>
      <c r="DJ149" s="29">
        <f ca="1">(AJ149*(CJ149/1000)+(Satokasvi!$E$28-Satokasvi!$E$7))/(1+$C$13)^DJ$61</f>
        <v>332.75586337431002</v>
      </c>
      <c r="DK149" s="29">
        <f ca="1">(AK149*(CK149/1000)+(Satokasvi!$E$28-Satokasvi!$E$7))/(1+$C$13)^DK$61</f>
        <v>515.51510327062033</v>
      </c>
      <c r="DL149" s="29">
        <f ca="1">(AL149*(CL149/1000)+(Satokasvi!$E$28-Satokasvi!$E$7))/(1+$C$13)^DL$61</f>
        <v>386.8030793658279</v>
      </c>
      <c r="DM149" s="29">
        <f ca="1">(AM149*(CM149/1000)+(Satokasvi!$E$28-Satokasvi!$E$7))/(1+$C$13)^DM$61</f>
        <v>159.87055638001888</v>
      </c>
      <c r="DN149" s="29">
        <f ca="1">(AN149*(CN149/1000)+(Satokasvi!$E$28-Satokasvi!$E$7))/(1+$C$13)^DN$61</f>
        <v>222.46593155639098</v>
      </c>
      <c r="DO149" s="29">
        <f ca="1">(AO149*(CO149/1000)+(Satokasvi!$E$28-Satokasvi!$E$7))/(1+$C$13)^DO$61</f>
        <v>192.54015190873017</v>
      </c>
      <c r="DP149" s="29">
        <f ca="1">(AP149*(CP149/1000)+(Satokasvi!$E$28-Satokasvi!$E$7))/(1+$C$13)^DP$61</f>
        <v>126.81048989486108</v>
      </c>
      <c r="DQ149" s="29">
        <f ca="1">(AQ149*(CQ149/1000)+(Satokasvi!$E$28-Satokasvi!$E$7))/(1+$C$13)^DQ$61</f>
        <v>348.37789317323137</v>
      </c>
      <c r="DR149" s="29">
        <f ca="1">(AR149*(CR149/1000)+(Satokasvi!$E$28-Satokasvi!$E$7))/(1+$C$13)^DR$61</f>
        <v>-139.33866262642266</v>
      </c>
      <c r="DS149" s="29">
        <f ca="1">(AS149*(CS149/1000)+(Satokasvi!$E$28-Satokasvi!$E$7))/(1+$C$13)^DS$61</f>
        <v>18.938984743357608</v>
      </c>
      <c r="DT149" s="29">
        <f ca="1">(AT149*(CT149/1000)+(Satokasvi!$E$28-Satokasvi!$E$7))/(1+$C$13)^DT$61</f>
        <v>294.53976122475513</v>
      </c>
      <c r="DU149" s="29">
        <f ca="1">(AU149*(CU149/1000)+(Satokasvi!$E$28-Satokasvi!$E$7))/(1+$C$13)^DU$61</f>
        <v>103.59719100475253</v>
      </c>
      <c r="DV149" s="29">
        <f ca="1">(AV149*(CV149/1000)+(Satokasvi!$E$28-Satokasvi!$E$7))/(1+$C$13)^DV$61</f>
        <v>356.30788074063469</v>
      </c>
      <c r="DW149" s="29">
        <f ca="1">(AW149*(CW149/1000)+(Satokasvi!$E$28-Satokasvi!$E$7))/(1+$C$13)^DW$61</f>
        <v>188.01907402445357</v>
      </c>
      <c r="DX149" s="29">
        <f ca="1">(AX149*(CX149/1000)+(Satokasvi!$E$28-Satokasvi!$E$7))/(1+$C$13)^DX$61</f>
        <v>199.37909087666245</v>
      </c>
      <c r="DY149" s="29">
        <f ca="1">(AY149*(CY149/1000)+(Satokasvi!$E$28-Satokasvi!$E$7))/(1+$C$13)^DY$61</f>
        <v>87.644014181049357</v>
      </c>
      <c r="DZ149" s="29">
        <f ca="1">(AZ149*(CZ149/1000)+(Satokasvi!$E$28-Satokasvi!$E$7))/(1+$C$13)^DZ$61</f>
        <v>156.43340147974121</v>
      </c>
      <c r="EB149" s="29">
        <f ca="1">IF(C$11="x",Toimenpiteet!$E$115,BB149*(CB149/1000)+(Satokasvi!$E$28-Satokasvi!$E$7)+IF(C$8="x",Toimenpiteet!$E$29,0)+IF(C$9="x",Toimenpiteet!$E$60,0)+IF(C$10="x",Toimenpiteet!$E$88,0))/(1+$C$13)^EB$61</f>
        <v>252.89557380781156</v>
      </c>
      <c r="EC149" s="29">
        <f ca="1">IF(D$11="x",Toimenpiteet!$E$115,BC149*(CC149/1000)+(Satokasvi!$E$28-Satokasvi!$E$7)+IF(D$8="x",Toimenpiteet!$E$29,0)+IF(D$9="x",Toimenpiteet!$E$60,0)+IF(D$10="x",Toimenpiteet!$E$88,0))/(1+$C$13)^EC$61</f>
        <v>430.82775027858287</v>
      </c>
      <c r="ED149" s="29">
        <f ca="1">IF(E$11="x",Toimenpiteet!$E$115,BD149*(CD149/1000)+(Satokasvi!$E$28-Satokasvi!$E$7)+IF(E$8="x",Toimenpiteet!$E$29,0)+IF(E$9="x",Toimenpiteet!$E$60,0)+IF(E$10="x",Toimenpiteet!$E$88,0))/(1+$C$13)^ED$61</f>
        <v>299.15032500588495</v>
      </c>
      <c r="EE149" s="29">
        <f ca="1">IF(F$11="x",Toimenpiteet!$E$115,BE149*(CE149/1000)+(Satokasvi!$E$28-Satokasvi!$E$7)+IF(F$8="x",Toimenpiteet!$E$29,0)+IF(F$9="x",Toimenpiteet!$E$60,0)+IF(F$10="x",Toimenpiteet!$E$88,0))/(1+$C$13)^EE$61</f>
        <v>323.49396731014855</v>
      </c>
      <c r="EF149" s="29">
        <f ca="1">IF(G$11="x",Toimenpiteet!$E$115,BF149*(CF149/1000)+(Satokasvi!$E$28-Satokasvi!$E$7)+IF(G$8="x",Toimenpiteet!$E$29,0)+IF(G$9="x",Toimenpiteet!$E$60,0)+IF(G$10="x",Toimenpiteet!$E$88,0))/(1+$C$13)^EF$61</f>
        <v>296.27655539002421</v>
      </c>
      <c r="EG149" s="29">
        <f ca="1">IF(H$11="x",Toimenpiteet!$E$115,BG149*(CG149/1000)+(Satokasvi!$E$28-Satokasvi!$E$7)+IF(H$8="x",Toimenpiteet!$E$29,0)+IF(H$9="x",Toimenpiteet!$E$60,0)+IF(H$10="x",Toimenpiteet!$E$88,0))/(1+$C$13)^EG$61</f>
        <v>437.11541203634096</v>
      </c>
      <c r="EH149" s="29">
        <f ca="1">IF(I$11="x",Toimenpiteet!$E$115,BH149*(CH149/1000)+(Satokasvi!$E$28-Satokasvi!$E$7)+IF(I$8="x",Toimenpiteet!$E$29,0)+IF(I$9="x",Toimenpiteet!$E$60,0)+IF(I$10="x",Toimenpiteet!$E$88,0))/(1+$C$13)^EH$61</f>
        <v>341.50019986785054</v>
      </c>
      <c r="EI149" s="29">
        <f ca="1">IF(J$11="x",Toimenpiteet!$E$115,BI149*(CI149/1000)+(Satokasvi!$E$28-Satokasvi!$E$7)+IF(J$8="x",Toimenpiteet!$E$29,0)+IF(J$9="x",Toimenpiteet!$E$60,0)+IF(J$10="x",Toimenpiteet!$E$88,0))/(1+$C$13)^EI$61</f>
        <v>122.6340850364339</v>
      </c>
      <c r="EJ149" s="29">
        <f ca="1">IF(K$11="x",Toimenpiteet!$E$115,BJ149*(CJ149/1000)+(Satokasvi!$E$28-Satokasvi!$E$7)+IF(K$8="x",Toimenpiteet!$E$29,0)+IF(K$9="x",Toimenpiteet!$E$60,0)+IF(K$10="x",Toimenpiteet!$E$88,0))/(1+$C$13)^EJ$61</f>
        <v>279.48257945365526</v>
      </c>
      <c r="EK149" s="29">
        <f ca="1">IF(L$11="x",Toimenpiteet!$E$115,BK149*(CK149/1000)+(Satokasvi!$E$28-Satokasvi!$E$7)+IF(L$8="x",Toimenpiteet!$E$29,0)+IF(L$9="x",Toimenpiteet!$E$60,0)+IF(L$10="x",Toimenpiteet!$E$88,0))/(1+$C$13)^EK$61</f>
        <v>414.75691327485782</v>
      </c>
      <c r="EL149" s="29">
        <f ca="1">IF(M$11="x",Toimenpiteet!$E$115,BL149*(CL149/1000)+(Satokasvi!$E$28-Satokasvi!$E$7)+IF(M$8="x",Toimenpiteet!$E$29,0)+IF(M$9="x",Toimenpiteet!$E$60,0)+IF(M$10="x",Toimenpiteet!$E$88,0))/(1+$C$13)^EL$61</f>
        <v>317.94959485758164</v>
      </c>
      <c r="EM149" s="29">
        <f ca="1">IF(N$11="x",Toimenpiteet!$E$115,BM149*(CM149/1000)+(Satokasvi!$E$28-Satokasvi!$E$7)+IF(N$8="x",Toimenpiteet!$E$29,0)+IF(N$9="x",Toimenpiteet!$E$60,0)+IF(N$10="x",Toimenpiteet!$E$88,0))/(1+$C$13)^EM$61</f>
        <v>147.97431542426057</v>
      </c>
      <c r="EN149" s="29">
        <f ca="1">IF(O$11="x",Toimenpiteet!$E$115,BN149*(CN149/1000)+(Satokasvi!$E$28-Satokasvi!$E$7)+IF(O$8="x",Toimenpiteet!$E$29,0)+IF(O$9="x",Toimenpiteet!$E$60,0)+IF(O$10="x",Toimenpiteet!$E$88,0))/(1+$C$13)^EN$61</f>
        <v>193.78042463259004</v>
      </c>
      <c r="EO149" s="29">
        <f ca="1">IF(P$11="x",Toimenpiteet!$E$115,BO149*(CO149/1000)+(Satokasvi!$E$28-Satokasvi!$E$7)+IF(P$8="x",Toimenpiteet!$E$29,0)+IF(P$9="x",Toimenpiteet!$E$60,0)+IF(P$10="x",Toimenpiteet!$E$88,0))/(1+$C$13)^EO$61</f>
        <v>170.66423424779109</v>
      </c>
      <c r="EP149" s="29">
        <f ca="1">IF(Q$11="x",Toimenpiteet!$E$115,BP149*(CP149/1000)+(Satokasvi!$E$28-Satokasvi!$E$7)+IF(Q$8="x",Toimenpiteet!$E$29,0)+IF(Q$9="x",Toimenpiteet!$E$60,0)+IF(Q$10="x",Toimenpiteet!$E$88,0))/(1+$C$13)^EP$61</f>
        <v>120.89074313315079</v>
      </c>
      <c r="EQ149" s="29">
        <f ca="1">IF(R$11="x",Toimenpiteet!$E$115,BQ149*(CQ149/1000)+(Satokasvi!$E$28-Satokasvi!$E$7)+IF(R$8="x",Toimenpiteet!$E$29,0)+IF(R$9="x",Toimenpiteet!$E$60,0)+IF(R$10="x",Toimenpiteet!$E$88,0))/(1+$C$13)^EQ$61</f>
        <v>285.23408566599329</v>
      </c>
      <c r="ER149" s="29">
        <f ca="1">IF(S$11="x",Toimenpiteet!$E$115,BR149*(CR149/1000)+(Satokasvi!$E$28-Satokasvi!$E$7)+IF(S$8="x",Toimenpiteet!$E$29,0)+IF(S$9="x",Toimenpiteet!$E$60,0)+IF(S$10="x",Toimenpiteet!$E$88,0))/(1+$C$13)^ER$61</f>
        <v>-78.958589182121528</v>
      </c>
      <c r="ES149" s="29">
        <f ca="1">IF(T$11="x",Toimenpiteet!$E$115,BS149*(CS149/1000)+(Satokasvi!$E$28-Satokasvi!$E$7)+IF(T$8="x",Toimenpiteet!$E$29,0)+IF(T$9="x",Toimenpiteet!$E$60,0)+IF(T$10="x",Toimenpiteet!$E$88,0))/(1+$C$13)^ES$61</f>
        <v>38.265352991030326</v>
      </c>
      <c r="ET149" s="29">
        <f ca="1">IF(U$11="x",Toimenpiteet!$E$115,BT149*(CT149/1000)+(Satokasvi!$E$28-Satokasvi!$E$7)+IF(U$8="x",Toimenpiteet!$E$29,0)+IF(U$9="x",Toimenpiteet!$E$60,0)+IF(U$10="x",Toimenpiteet!$E$88,0))/(1+$C$13)^ET$61</f>
        <v>242.93959468631877</v>
      </c>
      <c r="EU149" s="29">
        <f ca="1">IF(V$11="x",Toimenpiteet!$E$115,BU149*(CU149/1000)+(Satokasvi!$E$28-Satokasvi!$E$7)+IF(V$8="x",Toimenpiteet!$E$29,0)+IF(V$9="x",Toimenpiteet!$E$60,0)+IF(V$10="x",Toimenpiteet!$E$88,0))/(1+$C$13)^EU$61</f>
        <v>99.966223456771985</v>
      </c>
      <c r="EV149" s="29">
        <f ca="1">IF(W$11="x",Toimenpiteet!$E$115,BV149*(CV149/1000)+(Satokasvi!$E$28-Satokasvi!$E$7)+IF(W$8="x",Toimenpiteet!$E$29,0)+IF(W$9="x",Toimenpiteet!$E$60,0)+IF(W$10="x",Toimenpiteet!$E$88,0))/(1+$C$13)^EV$61</f>
        <v>287.62315381532909</v>
      </c>
      <c r="EW149" s="29">
        <f ca="1">IF(X$11="x",Toimenpiteet!$E$115,BW149*(CW149/1000)+(Satokasvi!$E$28-Satokasvi!$E$7)+IF(X$8="x",Toimenpiteet!$E$29,0)+IF(X$9="x",Toimenpiteet!$E$60,0)+IF(X$10="x",Toimenpiteet!$E$88,0))/(1+$C$13)^EW$61</f>
        <v>161.57057230031225</v>
      </c>
      <c r="EX149" s="29">
        <f ca="1">IF(Y$11="x",Toimenpiteet!$E$115,BX149*(CX149/1000)+(Satokasvi!$E$28-Satokasvi!$E$7)+IF(Y$8="x",Toimenpiteet!$E$29,0)+IF(Y$9="x",Toimenpiteet!$E$60,0)+IF(Y$10="x",Toimenpiteet!$E$88,0))/(1+$C$13)^EX$61</f>
        <v>169.41104447982235</v>
      </c>
      <c r="EY149" s="29">
        <f ca="1">IF(Z$11="x",Toimenpiteet!$E$115,BY149*(CY149/1000)+(Satokasvi!$E$28-Satokasvi!$E$7)+IF(Z$8="x",Toimenpiteet!$E$29,0)+IF(Z$9="x",Toimenpiteet!$E$60,0)+IF(Z$10="x",Toimenpiteet!$E$88,0))/(1+$C$13)^EY$61</f>
        <v>85.539257191536862</v>
      </c>
      <c r="EZ149" s="29">
        <f ca="1">IF(AA$11="x",Toimenpiteet!$E$115,BZ149*(CZ149/1000)+(Satokasvi!$E$28-Satokasvi!$E$7)+IF(AA$8="x",Toimenpiteet!$E$29,0)+IF(AA$9="x",Toimenpiteet!$E$60,0)+IF(AA$10="x",Toimenpiteet!$E$88,0))/(1+$C$13)^EZ$61</f>
        <v>136.21197449514867</v>
      </c>
      <c r="FA149" s="29"/>
      <c r="FB149" s="29">
        <f t="shared" ca="1" si="117"/>
        <v>303.48911586270157</v>
      </c>
      <c r="FC149" s="29">
        <f t="shared" ca="1" si="118"/>
        <v>847.56077358006291</v>
      </c>
      <c r="FD149" s="29">
        <f t="shared" ca="1" si="119"/>
        <v>1207.8452891031288</v>
      </c>
      <c r="FE149" s="29">
        <f t="shared" ca="1" si="120"/>
        <v>1597.7318224716562</v>
      </c>
      <c r="FF149" s="29">
        <f t="shared" ca="1" si="121"/>
        <v>1947.7163869922463</v>
      </c>
      <c r="FG149" s="29">
        <f t="shared" ca="1" si="122"/>
        <v>2488.0819322920688</v>
      </c>
      <c r="FH149" s="29">
        <f t="shared" ca="1" si="123"/>
        <v>2901.4852516394167</v>
      </c>
      <c r="FI149" s="29">
        <f t="shared" ca="1" si="124"/>
        <v>3022.4940917726708</v>
      </c>
      <c r="FJ149" s="29">
        <f t="shared" ca="1" si="125"/>
        <v>3355.2499551469809</v>
      </c>
      <c r="FK149" s="29">
        <f t="shared" ca="1" si="126"/>
        <v>3870.7650584176013</v>
      </c>
      <c r="FL149" s="29">
        <f t="shared" ca="1" si="127"/>
        <v>4257.5681377834289</v>
      </c>
      <c r="FM149" s="29">
        <f t="shared" ca="1" si="128"/>
        <v>4417.4386941634475</v>
      </c>
      <c r="FN149" s="29">
        <f t="shared" ca="1" si="129"/>
        <v>4639.9046257198388</v>
      </c>
      <c r="FO149" s="29">
        <f t="shared" ca="1" si="130"/>
        <v>4832.4447776285688</v>
      </c>
      <c r="FP149" s="29">
        <f t="shared" ca="1" si="131"/>
        <v>4959.2552675234301</v>
      </c>
      <c r="FQ149" s="29">
        <f t="shared" ca="1" si="132"/>
        <v>5307.6331606966614</v>
      </c>
      <c r="FR149" s="29">
        <f t="shared" ca="1" si="133"/>
        <v>5168.2944980702387</v>
      </c>
      <c r="FS149" s="29">
        <f t="shared" ca="1" si="134"/>
        <v>5187.2334828135963</v>
      </c>
      <c r="FT149" s="29">
        <f t="shared" ca="1" si="135"/>
        <v>5481.7732440383515</v>
      </c>
      <c r="FU149" s="29">
        <f t="shared" ca="1" si="136"/>
        <v>5585.3704350431044</v>
      </c>
      <c r="FV149" s="29">
        <f t="shared" ca="1" si="137"/>
        <v>5941.678315783739</v>
      </c>
      <c r="FW149" s="29">
        <f t="shared" ca="1" si="138"/>
        <v>6129.6973898081924</v>
      </c>
      <c r="FX149" s="29">
        <f t="shared" ca="1" si="139"/>
        <v>6329.0764806848547</v>
      </c>
      <c r="FY149" s="29">
        <f t="shared" ca="1" si="140"/>
        <v>6416.7204948659037</v>
      </c>
      <c r="FZ149" s="29">
        <f t="shared" ca="1" si="141"/>
        <v>6573.1538963456451</v>
      </c>
      <c r="GA149" s="29"/>
      <c r="GB149" s="29">
        <f t="shared" ca="1" si="142"/>
        <v>252.89557380781156</v>
      </c>
      <c r="GC149" s="29">
        <f t="shared" ca="1" si="143"/>
        <v>683.72332408639443</v>
      </c>
      <c r="GD149" s="29">
        <f t="shared" ca="1" si="93"/>
        <v>982.87364909227938</v>
      </c>
      <c r="GE149" s="29">
        <f t="shared" ca="1" si="94"/>
        <v>1306.367616402428</v>
      </c>
      <c r="GF149" s="29">
        <f t="shared" ca="1" si="95"/>
        <v>1602.6441717924522</v>
      </c>
      <c r="GG149" s="29">
        <f t="shared" ca="1" si="96"/>
        <v>2039.7595838287932</v>
      </c>
      <c r="GH149" s="29">
        <f t="shared" ca="1" si="97"/>
        <v>2381.2597836966438</v>
      </c>
      <c r="GI149" s="29">
        <f t="shared" ca="1" si="98"/>
        <v>2503.8938687330779</v>
      </c>
      <c r="GJ149" s="29">
        <f t="shared" ca="1" si="99"/>
        <v>2783.3764481867329</v>
      </c>
      <c r="GK149" s="29">
        <f t="shared" ca="1" si="100"/>
        <v>3198.1333614615905</v>
      </c>
      <c r="GL149" s="29">
        <f t="shared" ca="1" si="101"/>
        <v>3516.0829563191724</v>
      </c>
      <c r="GM149" s="29">
        <f t="shared" ca="1" si="102"/>
        <v>3664.0572717434329</v>
      </c>
      <c r="GN149" s="29">
        <f t="shared" ca="1" si="103"/>
        <v>3857.8376963760229</v>
      </c>
      <c r="GO149" s="29">
        <f t="shared" ca="1" si="104"/>
        <v>4028.5019306238141</v>
      </c>
      <c r="GP149" s="29">
        <f t="shared" ca="1" si="105"/>
        <v>4149.3926737569645</v>
      </c>
      <c r="GQ149" s="29">
        <f t="shared" ca="1" si="106"/>
        <v>4434.6267594229575</v>
      </c>
      <c r="GR149" s="29">
        <f t="shared" ca="1" si="107"/>
        <v>4355.6681702408359</v>
      </c>
      <c r="GS149" s="29">
        <f t="shared" ca="1" si="108"/>
        <v>4393.9335232318663</v>
      </c>
      <c r="GT149" s="29">
        <f t="shared" ca="1" si="109"/>
        <v>4636.873117918185</v>
      </c>
      <c r="GU149" s="29">
        <f t="shared" ca="1" si="110"/>
        <v>4736.8393413749573</v>
      </c>
      <c r="GV149" s="29">
        <f t="shared" ca="1" si="111"/>
        <v>5024.4624951902861</v>
      </c>
      <c r="GW149" s="29">
        <f t="shared" ca="1" si="112"/>
        <v>5186.0330674905981</v>
      </c>
      <c r="GX149" s="29">
        <f t="shared" ca="1" si="113"/>
        <v>5355.4441119704206</v>
      </c>
      <c r="GY149" s="29">
        <f t="shared" ca="1" si="114"/>
        <v>5440.9833691619579</v>
      </c>
      <c r="GZ149" s="29">
        <f t="shared" ca="1" si="115"/>
        <v>5577.1953436571066</v>
      </c>
      <c r="HA149" s="29"/>
      <c r="HB149" s="29">
        <f t="shared" ca="1" si="145"/>
        <v>3870.7650584176013</v>
      </c>
      <c r="HC149" s="29">
        <f t="shared" ca="1" si="144"/>
        <v>3198.1333614615905</v>
      </c>
      <c r="HD149" s="5"/>
      <c r="HE149" s="29">
        <f t="shared" si="147"/>
        <v>0.16666666666666663</v>
      </c>
      <c r="HF149" s="29">
        <f>$HF$76</f>
        <v>0.10000000000000002</v>
      </c>
      <c r="HG149" s="14">
        <f>IF(C$11="x",0,Satokasvi!$H$6*(1+$HE149)*(1+_xlfn.XLOOKUP($HF149,$HF$67:$HF$76,HG$67:HG$76)))</f>
        <v>4124.1666666666661</v>
      </c>
      <c r="HH149" s="27">
        <f>IF(D$11="x",0,Satokasvi!$H$6*(1+$HE149)*(1+_xlfn.XLOOKUP($HF149,$HF$67:$HF$76,HH$67:HH$76)))</f>
        <v>4165</v>
      </c>
      <c r="HI149" s="27">
        <f>IF(E$11="x",0,Satokasvi!$H$6*(1+$HE149)*(1+_xlfn.XLOOKUP($HF149,$HF$67:$HF$76,HI$67:HI$76)))</f>
        <v>4205.833333333333</v>
      </c>
      <c r="HJ149" s="27">
        <f>IF(F$11="x",0,Satokasvi!$H$6*(1+$HE149)*(1+_xlfn.XLOOKUP($HF149,$HF$67:$HF$76,HJ$67:HJ$76)))</f>
        <v>4246.6666666666661</v>
      </c>
      <c r="HK149" s="27">
        <f>IF(G$11="x",0,Satokasvi!$H$6*(1+$HE149)*(1+_xlfn.XLOOKUP($HF149,$HF$67:$HF$76,HK$67:HK$76)))</f>
        <v>4287.5</v>
      </c>
      <c r="HL149" s="27">
        <f>IF(H$11="x",0,Satokasvi!$H$6*(1+$HE149)*(1+_xlfn.XLOOKUP($HF149,$HF$67:$HF$76,HL$67:HL$76)))</f>
        <v>4328.333333333333</v>
      </c>
      <c r="HM149" s="27">
        <f>IF(I$11="x",0,Satokasvi!$H$6*(1+$HE149)*(1+_xlfn.XLOOKUP($HF149,$HF$67:$HF$76,HM$67:HM$76)))</f>
        <v>4369.166666666667</v>
      </c>
      <c r="HN149" s="27">
        <f>IF(J$11="x",0,Satokasvi!$H$6*(1+$HE149)*(1+_xlfn.XLOOKUP($HF149,$HF$67:$HF$76,HN$67:HN$76)))</f>
        <v>4410</v>
      </c>
      <c r="HO149" s="27">
        <f>IF(K$11="x",0,Satokasvi!$H$6*(1+$HE149)*(1+_xlfn.XLOOKUP($HF149,$HF$67:$HF$76,HO$67:HO$76)))</f>
        <v>4450.833333333333</v>
      </c>
      <c r="HP149" s="27">
        <f>IF(L$11="x",0,Satokasvi!$H$6*(1+$HE149)*(1+_xlfn.XLOOKUP($HF149,$HF$67:$HF$76,HP$67:HP$76)))</f>
        <v>4491.666666666667</v>
      </c>
      <c r="HQ149" s="27">
        <f>IF(M$11="x",0,Satokasvi!$H$6*(1+$HE149)*(1+_xlfn.XLOOKUP($HF149,$HF$67:$HF$76,HQ$67:HQ$76)))</f>
        <v>4491.666666666667</v>
      </c>
      <c r="HR149" s="27">
        <f>IF(N$11="x",0,Satokasvi!$H$6*(1+$HE149)*(1+_xlfn.XLOOKUP($HF149,$HF$67:$HF$76,HR$67:HR$76)))</f>
        <v>4491.666666666667</v>
      </c>
      <c r="HS149" s="27">
        <f>IF(O$11="x",0,Satokasvi!$H$6*(1+$HE149)*(1+_xlfn.XLOOKUP($HF149,$HF$67:$HF$76,HS$67:HS$76)))</f>
        <v>4491.666666666667</v>
      </c>
      <c r="HT149" s="27">
        <f>IF(P$11="x",0,Satokasvi!$H$6*(1+$HE149)*(1+_xlfn.XLOOKUP($HF149,$HF$67:$HF$76,HT$67:HT$76)))</f>
        <v>4491.666666666667</v>
      </c>
      <c r="HU149" s="27">
        <f>IF(Q$11="x",0,Satokasvi!$H$6*(1+$HE149)*(1+_xlfn.XLOOKUP($HF149,$HF$67:$HF$76,HU$67:HU$76)))</f>
        <v>4491.666666666667</v>
      </c>
      <c r="HV149" s="27">
        <f>IF(R$11="x",0,Satokasvi!$H$6*(1+$HE149)*(1+_xlfn.XLOOKUP($HF149,$HF$67:$HF$76,HV$67:HV$76)))</f>
        <v>4491.666666666667</v>
      </c>
      <c r="HW149" s="27">
        <f>IF(S$11="x",0,Satokasvi!$H$6*(1+$HE149)*(1+_xlfn.XLOOKUP($HF149,$HF$67:$HF$76,HW$67:HW$76)))</f>
        <v>4491.666666666667</v>
      </c>
      <c r="HX149" s="27">
        <f>IF(T$11="x",0,Satokasvi!$H$6*(1+$HE149)*(1+_xlfn.XLOOKUP($HF149,$HF$67:$HF$76,HX$67:HX$76)))</f>
        <v>4491.666666666667</v>
      </c>
      <c r="HY149" s="27">
        <f>IF(U$11="x",0,Satokasvi!$H$6*(1+$HE149)*(1+_xlfn.XLOOKUP($HF149,$HF$67:$HF$76,HY$67:HY$76)))</f>
        <v>4491.666666666667</v>
      </c>
      <c r="HZ149" s="27">
        <f>IF(V$11="x",0,Satokasvi!$H$6*(1+$HE149)*(1+_xlfn.XLOOKUP($HF149,$HF$67:$HF$76,HZ$67:HZ$76)))</f>
        <v>4491.666666666667</v>
      </c>
      <c r="IA149" s="27">
        <f>IF(W$11="x",0,Satokasvi!$H$6*(1+$HE149)*(1+_xlfn.XLOOKUP($HF149,$HF$67:$HF$76,IA$67:IA$76)))</f>
        <v>4491.666666666667</v>
      </c>
      <c r="IB149" s="27">
        <f>IF(X$11="x",0,Satokasvi!$H$6*(1+$HE149)*(1+_xlfn.XLOOKUP($HF149,$HF$67:$HF$76,IB$67:IB$76)))</f>
        <v>4491.666666666667</v>
      </c>
      <c r="IC149" s="27">
        <f>IF(Y$11="x",0,Satokasvi!$H$6*(1+$HE149)*(1+_xlfn.XLOOKUP($HF149,$HF$67:$HF$76,IC$67:IC$76)))</f>
        <v>4491.666666666667</v>
      </c>
      <c r="ID149" s="27">
        <f>IF(Z$11="x",0,Satokasvi!$H$6*(1+$HE149)*(1+_xlfn.XLOOKUP($HF149,$HF$67:$HF$76,ID$67:ID$76)))</f>
        <v>4491.666666666667</v>
      </c>
      <c r="IE149" s="27">
        <f>IF(AA$11="x",0,Satokasvi!$H$6*(1+$HE149)*(1+_xlfn.XLOOKUP($HF149,$HF$67:$HF$76,IE$67:IE$76)))</f>
        <v>4491.666666666667</v>
      </c>
    </row>
    <row r="150" spans="2:239">
      <c r="B150" s="11">
        <f t="shared" ca="1" si="149"/>
        <v>0.2774452317631374</v>
      </c>
      <c r="C150" s="11">
        <f t="shared" ca="1" si="149"/>
        <v>1.9602168645881268E-2</v>
      </c>
      <c r="D150" s="11">
        <f t="shared" ca="1" si="149"/>
        <v>0.79927727858864672</v>
      </c>
      <c r="E150" s="11">
        <f t="shared" ca="1" si="149"/>
        <v>0.66305964077741764</v>
      </c>
      <c r="F150" s="11">
        <f t="shared" ca="1" si="149"/>
        <v>0.21774089048981271</v>
      </c>
      <c r="G150" s="11">
        <f t="shared" ca="1" si="149"/>
        <v>0.8423432436892675</v>
      </c>
      <c r="H150" s="11">
        <f t="shared" ca="1" si="149"/>
        <v>0.38989947645499101</v>
      </c>
      <c r="I150" s="11">
        <f t="shared" ca="1" si="149"/>
        <v>0.91571567799840026</v>
      </c>
      <c r="J150" s="11">
        <f t="shared" ca="1" si="149"/>
        <v>0.39410983101896202</v>
      </c>
      <c r="K150" s="11">
        <f t="shared" ca="1" si="149"/>
        <v>8.5319035357989348E-2</v>
      </c>
      <c r="L150" s="11">
        <f t="shared" ca="1" si="149"/>
        <v>0.27703118857512699</v>
      </c>
      <c r="M150" s="11">
        <f t="shared" ca="1" si="149"/>
        <v>0.76917987736091054</v>
      </c>
      <c r="N150" s="11">
        <f t="shared" ca="1" si="149"/>
        <v>0.88031099460879025</v>
      </c>
      <c r="O150" s="11">
        <f t="shared" ca="1" si="149"/>
        <v>0.89037034794308345</v>
      </c>
      <c r="P150" s="11">
        <f t="shared" ca="1" si="149"/>
        <v>0.71174359976343293</v>
      </c>
      <c r="Q150" s="11">
        <f t="shared" ca="1" si="149"/>
        <v>0.97815343089767093</v>
      </c>
      <c r="R150" s="11">
        <f t="shared" ca="1" si="148"/>
        <v>0.79955509821559734</v>
      </c>
      <c r="S150" s="11">
        <f t="shared" ca="1" si="148"/>
        <v>0.76881684132432426</v>
      </c>
      <c r="T150" s="11">
        <f t="shared" ca="1" si="150"/>
        <v>0.51625041605774868</v>
      </c>
      <c r="U150" s="11">
        <f t="shared" ca="1" si="150"/>
        <v>0.16063296280434181</v>
      </c>
      <c r="V150" s="11">
        <f t="shared" ca="1" si="150"/>
        <v>0.41457836936037551</v>
      </c>
      <c r="W150" s="11">
        <f t="shared" ca="1" si="150"/>
        <v>0.73428189870771443</v>
      </c>
      <c r="X150" s="11">
        <f t="shared" ca="1" si="150"/>
        <v>0.84128070191105153</v>
      </c>
      <c r="Y150" s="11">
        <f t="shared" ca="1" si="150"/>
        <v>0.88005085575230524</v>
      </c>
      <c r="Z150" s="11">
        <f t="shared" ca="1" si="150"/>
        <v>0.63860015797958436</v>
      </c>
      <c r="AB150" s="5">
        <f ca="1">_xlfn.NORM.INV(B150,Satokasvi!$H$8,Satokasvi!$I$8)*_xlfn.BINOM.INV(1,(1-Satokasvi!$H$15),B150)</f>
        <v>3352.3880467531885</v>
      </c>
      <c r="AC150" s="5">
        <f ca="1">_xlfn.NORM.INV(C150,Satokasvi!$H$8,Satokasvi!$I$8)*_xlfn.BINOM.INV(1,(1-Satokasvi!$H$15),C150)</f>
        <v>0</v>
      </c>
      <c r="AD150" s="5">
        <f ca="1">_xlfn.NORM.INV(D150,Satokasvi!$H$8,Satokasvi!$I$8)*_xlfn.BINOM.INV(1,(1-Satokasvi!$H$15),D150)</f>
        <v>3709.7606330057629</v>
      </c>
      <c r="AE150" s="5">
        <f ca="1">_xlfn.NORM.INV(E150,Satokasvi!$H$8,Satokasvi!$I$8)*_xlfn.BINOM.INV(1,(1-Satokasvi!$H$15),E150)</f>
        <v>3605.2069881886468</v>
      </c>
      <c r="AF150" s="5">
        <f ca="1">_xlfn.NORM.INV(F150,Satokasvi!$H$8,Satokasvi!$I$8)*_xlfn.BINOM.INV(1,(1-Satokasvi!$H$15),F150)</f>
        <v>3305.0386080445051</v>
      </c>
      <c r="AG150" s="5">
        <f ca="1">_xlfn.NORM.INV(G150,Satokasvi!$H$8,Satokasvi!$I$8)*_xlfn.BINOM.INV(1,(1-Satokasvi!$H$15),G150)</f>
        <v>3751.0337679523177</v>
      </c>
      <c r="AH150" s="5">
        <f ca="1">_xlfn.NORM.INV(H150,Satokasvi!$H$8,Satokasvi!$I$8)*_xlfn.BINOM.INV(1,(1-Satokasvi!$H$15),H150)</f>
        <v>3430.1047392807782</v>
      </c>
      <c r="AI150" s="5">
        <f ca="1">_xlfn.NORM.INV(I150,Satokasvi!$H$8,Satokasvi!$I$8)*_xlfn.BINOM.INV(1,(1-Satokasvi!$H$15),I150)</f>
        <v>3844.2044032221993</v>
      </c>
      <c r="AJ150" s="5">
        <f ca="1">_xlfn.NORM.INV(J150,Satokasvi!$H$8,Satokasvi!$I$8)*_xlfn.BINOM.INV(1,(1-Satokasvi!$H$15),J150)</f>
        <v>3432.8442015486648</v>
      </c>
      <c r="AK150" s="5">
        <f ca="1">_xlfn.NORM.INV(K150,Satokasvi!$H$8,Satokasvi!$I$8)*_xlfn.BINOM.INV(1,(1-Satokasvi!$H$15),K150)</f>
        <v>3157.4608884413465</v>
      </c>
      <c r="AL150" s="5">
        <f ca="1">_xlfn.NORM.INV(L150,Satokasvi!$H$8,Satokasvi!$I$8)*_xlfn.BINOM.INV(1,(1-Satokasvi!$H$15),L150)</f>
        <v>3352.0790613981503</v>
      </c>
      <c r="AM150" s="5">
        <f ca="1">_xlfn.NORM.INV(M150,Satokasvi!$H$8,Satokasvi!$I$8)*_xlfn.BINOM.INV(1,(1-Satokasvi!$H$15),M150)</f>
        <v>3684.0371596934233</v>
      </c>
      <c r="AN150" s="5">
        <f ca="1">_xlfn.NORM.INV(N150,Satokasvi!$H$8,Satokasvi!$I$8)*_xlfn.BINOM.INV(1,(1-Satokasvi!$H$15),N150)</f>
        <v>3794.1357181817871</v>
      </c>
      <c r="AO150" s="5">
        <f ca="1">_xlfn.NORM.INV(O150,Satokasvi!$H$8,Satokasvi!$I$8)*_xlfn.BINOM.INV(1,(1-Satokasvi!$H$15),O150)</f>
        <v>3807.1250168420443</v>
      </c>
      <c r="AP150" s="5">
        <f ca="1">_xlfn.NORM.INV(P150,Satokasvi!$H$8,Satokasvi!$I$8)*_xlfn.BINOM.INV(1,(1-Satokasvi!$H$15),P150)</f>
        <v>3639.6214126145092</v>
      </c>
      <c r="AQ150" s="5">
        <f ca="1">_xlfn.NORM.INV(Q150,Satokasvi!$H$8,Satokasvi!$I$8)*_xlfn.BINOM.INV(1,(1-Satokasvi!$H$15),Q150)</f>
        <v>4004.255689986328</v>
      </c>
      <c r="AR150" s="5">
        <f ca="1">_xlfn.NORM.INV(R150,Satokasvi!$H$8,Satokasvi!$I$8)*_xlfn.BINOM.INV(1,(1-Satokasvi!$H$15),R150)</f>
        <v>3710.0082859020158</v>
      </c>
      <c r="AS150" s="5">
        <f ca="1">_xlfn.NORM.INV(S150,Satokasvi!$H$8,Satokasvi!$I$8)*_xlfn.BINOM.INV(1,(1-Satokasvi!$H$15),S150)</f>
        <v>3683.7389893651521</v>
      </c>
      <c r="AT150" s="5">
        <f ca="1">_xlfn.NORM.INV(T150,Satokasvi!$H$8,Satokasvi!$I$8)*_xlfn.BINOM.INV(1,(1-Satokasvi!$H$15),T150)</f>
        <v>3510.1862558533717</v>
      </c>
      <c r="AU150" s="5">
        <f ca="1">_xlfn.NORM.INV(U150,Satokasvi!$H$8,Satokasvi!$I$8)*_xlfn.BINOM.INV(1,(1-Satokasvi!$H$15),U150)</f>
        <v>3252.0350520847223</v>
      </c>
      <c r="AV150" s="5">
        <f ca="1">_xlfn.NORM.INV(V150,Satokasvi!$H$8,Satokasvi!$I$8)*_xlfn.BINOM.INV(1,(1-Satokasvi!$H$15),V150)</f>
        <v>3446.0541982146042</v>
      </c>
      <c r="AW150" s="5">
        <f ca="1">_xlfn.NORM.INV(W150,Satokasvi!$H$8,Satokasvi!$I$8)*_xlfn.BINOM.INV(1,(1-Satokasvi!$H$15),W150)</f>
        <v>3656.4537840719572</v>
      </c>
      <c r="AX150" s="5">
        <f ca="1">_xlfn.NORM.INV(X150,Satokasvi!$H$8,Satokasvi!$I$8)*_xlfn.BINOM.INV(1,(1-Satokasvi!$H$15),X150)</f>
        <v>3749.9338394300139</v>
      </c>
      <c r="AY150" s="5">
        <f ca="1">_xlfn.NORM.INV(Y150,Satokasvi!$H$8,Satokasvi!$I$8)*_xlfn.BINOM.INV(1,(1-Satokasvi!$H$15),Y150)</f>
        <v>3793.8102643370221</v>
      </c>
      <c r="AZ150" s="5">
        <f ca="1">_xlfn.NORM.INV(Z150,Satokasvi!$H$8,Satokasvi!$I$8)*_xlfn.BINOM.INV(1,(1-Satokasvi!$H$15),Z150)</f>
        <v>3588.679893949281</v>
      </c>
      <c r="BB150" s="5">
        <f ca="1">IF(C$11="x",0,_xlfn.NORM.INV(B150,Satokasvi!$H$8,Satokasvi!$I$8)*IF(C$8="x",(1+Toimenpiteet!$C$7),1)*IF(C$9="x",(1+Toimenpiteet!$C$34),1)*(1+C$30)*_xlfn.BINOM.INV(1,(1-(Satokasvi!$H$15*(1+C$41))),B150))</f>
        <v>2430.6154294179319</v>
      </c>
      <c r="BC150" s="5">
        <f ca="1">IF(D$11="x",0,_xlfn.NORM.INV(C150,Satokasvi!$H$8,Satokasvi!$I$8)*IF(D$8="x",(1+Toimenpiteet!$C$7),1)*IF(D$9="x",(1+Toimenpiteet!$C$34),1)*(1+D$30)*_xlfn.BINOM.INV(1,(1-(Satokasvi!$H$15*(1+D$41))),C150))</f>
        <v>0</v>
      </c>
      <c r="BD150" s="5">
        <f ca="1">IF(E$11="x",0,_xlfn.NORM.INV(D150,Satokasvi!$H$8,Satokasvi!$I$8)*IF(E$8="x",(1+Toimenpiteet!$C$7),1)*IF(E$9="x",(1+Toimenpiteet!$C$34),1)*(1+E$30)*_xlfn.BINOM.INV(1,(1-(Satokasvi!$H$15*(1+E$41))),D150))</f>
        <v>2727.1192365351967</v>
      </c>
      <c r="BE150" s="5">
        <f ca="1">IF(F$11="x",0,_xlfn.NORM.INV(E150,Satokasvi!$H$8,Satokasvi!$I$8)*IF(F$8="x",(1+Toimenpiteet!$C$7),1)*IF(F$9="x",(1+Toimenpiteet!$C$34),1)*(1+F$30)*_xlfn.BINOM.INV(1,(1-(Satokasvi!$H$15*(1+F$41))),E150))</f>
        <v>2668.4300043777093</v>
      </c>
      <c r="BF150" s="5">
        <f ca="1">IF(G$11="x",0,_xlfn.NORM.INV(F150,Satokasvi!$H$8,Satokasvi!$I$8)*IF(G$8="x",(1+Toimenpiteet!$C$7),1)*IF(G$9="x",(1+Toimenpiteet!$C$34),1)*(1+G$30)*_xlfn.BINOM.INV(1,(1-(Satokasvi!$H$15*(1+G$41))),F150))</f>
        <v>2462.9147707147654</v>
      </c>
      <c r="BG150" s="5">
        <f ca="1">IF(H$11="x",0,_xlfn.NORM.INV(G150,Satokasvi!$H$8,Satokasvi!$I$8)*IF(H$8="x",(1+Toimenpiteet!$C$7),1)*IF(H$9="x",(1+Toimenpiteet!$C$34),1)*(1+H$30)*_xlfn.BINOM.INV(1,(1-(Satokasvi!$H$15*(1+H$41))),G150))</f>
        <v>2795.2703638780672</v>
      </c>
      <c r="BH150" s="5">
        <f ca="1">IF(I$11="x",0,_xlfn.NORM.INV(H150,Satokasvi!$H$8,Satokasvi!$I$8)*IF(I$8="x",(1+Toimenpiteet!$C$7),1)*IF(I$9="x",(1+Toimenpiteet!$C$34),1)*(1+I$30)*_xlfn.BINOM.INV(1,(1-(Satokasvi!$H$15*(1+I$41))),H150))</f>
        <v>2556.1140517120357</v>
      </c>
      <c r="BI150" s="5">
        <f ca="1">IF(J$11="x",0,_xlfn.NORM.INV(I150,Satokasvi!$H$8,Satokasvi!$I$8)*IF(J$8="x",(1+Toimenpiteet!$C$7),1)*IF(J$9="x",(1+Toimenpiteet!$C$34),1)*(1+J$30)*_xlfn.BINOM.INV(1,(1-(Satokasvi!$H$15*(1+J$41))),I150))</f>
        <v>2864.7011212811831</v>
      </c>
      <c r="BJ150" s="5">
        <f ca="1">IF(K$11="x",0,_xlfn.NORM.INV(J150,Satokasvi!$H$8,Satokasvi!$I$8)*IF(K$8="x",(1+Toimenpiteet!$C$7),1)*IF(K$9="x",(1+Toimenpiteet!$C$34),1)*(1+K$30)*_xlfn.BINOM.INV(1,(1-(Satokasvi!$H$15*(1+K$41))),J150))</f>
        <v>2558.1554989940651</v>
      </c>
      <c r="BK150" s="5">
        <f ca="1">IF(L$11="x",0,_xlfn.NORM.INV(K150,Satokasvi!$H$8,Satokasvi!$I$8)*IF(L$8="x",(1+Toimenpiteet!$C$7),1)*IF(L$9="x",(1+Toimenpiteet!$C$34),1)*(1+L$30)*_xlfn.BINOM.INV(1,(1-(Satokasvi!$H$15*(1+L$41))),K150))</f>
        <v>2352.9398540664911</v>
      </c>
      <c r="BL150" s="5">
        <f ca="1">IF(M$11="x",0,_xlfn.NORM.INV(L150,Satokasvi!$H$8,Satokasvi!$I$8)*IF(M$8="x",(1+Toimenpiteet!$C$7),1)*IF(M$9="x",(1+Toimenpiteet!$C$34),1)*(1+M$30)*_xlfn.BINOM.INV(1,(1-(Satokasvi!$H$15*(1+M$41))),L150))</f>
        <v>2497.969316553902</v>
      </c>
      <c r="BM150" s="5">
        <f ca="1">IF(N$11="x",0,_xlfn.NORM.INV(M150,Satokasvi!$H$8,Satokasvi!$I$8)*IF(N$8="x",(1+Toimenpiteet!$C$7),1)*IF(N$9="x",(1+Toimenpiteet!$C$34),1)*(1+N$30)*_xlfn.BINOM.INV(1,(1-(Satokasvi!$H$15*(1+N$41))),M150))</f>
        <v>2745.344491403539</v>
      </c>
      <c r="BN150" s="5">
        <f ca="1">IF(O$11="x",0,_xlfn.NORM.INV(N150,Satokasvi!$H$8,Satokasvi!$I$8)*IF(O$8="x",(1+Toimenpiteet!$C$7),1)*IF(O$9="x",(1+Toimenpiteet!$C$34),1)*(1+O$30)*_xlfn.BINOM.INV(1,(1-(Satokasvi!$H$15*(1+O$41))),N150))</f>
        <v>2827.389937189068</v>
      </c>
      <c r="BO150" s="5">
        <f ca="1">IF(P$11="x",0,_xlfn.NORM.INV(O150,Satokasvi!$H$8,Satokasvi!$I$8)*IF(P$8="x",(1+Toimenpiteet!$C$7),1)*IF(P$9="x",(1+Toimenpiteet!$C$34),1)*(1+P$30)*_xlfn.BINOM.INV(1,(1-(Satokasvi!$H$15*(1+P$41))),O150))</f>
        <v>2837.0695625506914</v>
      </c>
      <c r="BP150" s="5">
        <f ca="1">IF(Q$11="x",0,_xlfn.NORM.INV(P150,Satokasvi!$H$8,Satokasvi!$I$8)*IF(Q$8="x",(1+Toimenpiteet!$C$7),1)*IF(Q$9="x",(1+Toimenpiteet!$C$34),1)*(1+Q$30)*_xlfn.BINOM.INV(1,(1-(Satokasvi!$H$15*(1+Q$41))),P150))</f>
        <v>2712.2458766803325</v>
      </c>
      <c r="BQ150" s="5">
        <f ca="1">IF(R$11="x",0,_xlfn.NORM.INV(Q150,Satokasvi!$H$8,Satokasvi!$I$8)*IF(R$8="x",(1+Toimenpiteet!$C$7),1)*IF(R$9="x",(1+Toimenpiteet!$C$34),1)*(1+R$30)*_xlfn.BINOM.INV(1,(1-(Satokasvi!$H$15*(1+R$41))),Q150))</f>
        <v>2983.9713401778117</v>
      </c>
      <c r="BR150" s="5">
        <f ca="1">IF(S$11="x",0,_xlfn.NORM.INV(R150,Satokasvi!$H$8,Satokasvi!$I$8)*IF(S$8="x",(1+Toimenpiteet!$C$7),1)*IF(S$9="x",(1+Toimenpiteet!$C$34),1)*(1+S$30)*_xlfn.BINOM.INV(1,(1-(Satokasvi!$H$15*(1+S$41))),R150))</f>
        <v>2764.6981746541819</v>
      </c>
      <c r="BS150" s="5">
        <f ca="1">IF(T$11="x",0,_xlfn.NORM.INV(S150,Satokasvi!$H$8,Satokasvi!$I$8)*IF(T$8="x",(1+Toimenpiteet!$C$7),1)*IF(T$9="x",(1+Toimenpiteet!$C$34),1)*(1+T$30)*_xlfn.BINOM.INV(1,(1-(Satokasvi!$H$15*(1+T$41))),S150))</f>
        <v>2745.1222948749114</v>
      </c>
      <c r="BT150" s="5">
        <f ca="1">IF(U$11="x",0,_xlfn.NORM.INV(T150,Satokasvi!$H$8,Satokasvi!$I$8)*IF(U$8="x",(1+Toimenpiteet!$C$7),1)*IF(U$9="x",(1+Toimenpiteet!$C$34),1)*(1+U$30)*_xlfn.BINOM.INV(1,(1-(Satokasvi!$H$15*(1+U$41))),T150))</f>
        <v>2615.7907978619328</v>
      </c>
      <c r="BU150" s="5">
        <f ca="1">IF(V$11="x",0,_xlfn.NORM.INV(U150,Satokasvi!$H$8,Satokasvi!$I$8)*IF(V$8="x",(1+Toimenpiteet!$C$7),1)*IF(V$9="x",(1+Toimenpiteet!$C$34),1)*(1+V$30)*_xlfn.BINOM.INV(1,(1-(Satokasvi!$H$15*(1+V$41))),U150))</f>
        <v>2423.4165208135355</v>
      </c>
      <c r="BV150" s="5">
        <f ca="1">IF(W$11="x",0,_xlfn.NORM.INV(V150,Satokasvi!$H$8,Satokasvi!$I$8)*IF(W$8="x",(1+Toimenpiteet!$C$7),1)*IF(W$9="x",(1+Toimenpiteet!$C$34),1)*(1+W$30)*_xlfn.BINOM.INV(1,(1-(Satokasvi!$H$15*(1+W$41))),V150))</f>
        <v>2567.9995885095232</v>
      </c>
      <c r="BW150" s="5">
        <f ca="1">IF(X$11="x",0,_xlfn.NORM.INV(W150,Satokasvi!$H$8,Satokasvi!$I$8)*IF(X$8="x",(1+Toimenpiteet!$C$7),1)*IF(X$9="x",(1+Toimenpiteet!$C$34),1)*(1+X$30)*_xlfn.BINOM.INV(1,(1-(Satokasvi!$H$15*(1+X$41))),W150))</f>
        <v>2724.7893598904225</v>
      </c>
      <c r="BX150" s="5">
        <f ca="1">IF(Y$11="x",0,_xlfn.NORM.INV(X150,Satokasvi!$H$8,Satokasvi!$I$8)*IF(Y$8="x",(1+Toimenpiteet!$C$7),1)*IF(Y$9="x",(1+Toimenpiteet!$C$34),1)*(1+Y$30)*_xlfn.BINOM.INV(1,(1-(Satokasvi!$H$15*(1+Y$41))),X150))</f>
        <v>2794.4506971432461</v>
      </c>
      <c r="BY150" s="5">
        <f ca="1">IF(Z$11="x",0,_xlfn.NORM.INV(Y150,Satokasvi!$H$8,Satokasvi!$I$8)*IF(Z$8="x",(1+Toimenpiteet!$C$7),1)*IF(Z$9="x",(1+Toimenpiteet!$C$34),1)*(1+Z$30)*_xlfn.BINOM.INV(1,(1-(Satokasvi!$H$15*(1+Z$41))),Y150))</f>
        <v>2827.1474089839489</v>
      </c>
      <c r="BZ150" s="5">
        <f ca="1">IF(AA$11="x",0,_xlfn.NORM.INV(Z150,Satokasvi!$H$8,Satokasvi!$I$8)*IF(AA$8="x",(1+Toimenpiteet!$C$7),1)*IF(AA$9="x",(1+Toimenpiteet!$C$34),1)*(1+AA$30)*_xlfn.BINOM.INV(1,(1-(Satokasvi!$H$15*(1+AA$41))),Z150))</f>
        <v>2674.2842569710047</v>
      </c>
      <c r="CB150" s="27">
        <f ca="1">_xlfn.NORM.INV(RAND(),Satokasvi!$H$13,Satokasvi!$I$13)</f>
        <v>167.01886391603364</v>
      </c>
      <c r="CC150" s="27">
        <f ca="1">_xlfn.NORM.INV(RAND(),Satokasvi!$H$13,Satokasvi!$I$13)</f>
        <v>190.03116342003082</v>
      </c>
      <c r="CD150" s="27">
        <f ca="1">_xlfn.NORM.INV(RAND(),Satokasvi!$H$13,Satokasvi!$I$13)</f>
        <v>251.14733775595869</v>
      </c>
      <c r="CE150" s="27">
        <f ca="1">_xlfn.NORM.INV(RAND(),Satokasvi!$H$13,Satokasvi!$I$13)</f>
        <v>239.36572475903446</v>
      </c>
      <c r="CF150" s="27">
        <f ca="1">_xlfn.NORM.INV(RAND(),Satokasvi!$H$13,Satokasvi!$I$13)</f>
        <v>232.37085190612297</v>
      </c>
      <c r="CG150" s="27">
        <f ca="1">_xlfn.NORM.INV(RAND(),Satokasvi!$H$13,Satokasvi!$I$13)</f>
        <v>276.9118223822299</v>
      </c>
      <c r="CH150" s="27">
        <f ca="1">_xlfn.NORM.INV(RAND(),Satokasvi!$H$13,Satokasvi!$I$13)</f>
        <v>219.06488256925337</v>
      </c>
      <c r="CI150" s="27">
        <f ca="1">_xlfn.NORM.INV(RAND(),Satokasvi!$H$13,Satokasvi!$I$13)</f>
        <v>215.33923772029081</v>
      </c>
      <c r="CJ150" s="27">
        <f ca="1">_xlfn.NORM.INV(RAND(),Satokasvi!$H$13,Satokasvi!$I$13)</f>
        <v>132.52311005378155</v>
      </c>
      <c r="CK150" s="27">
        <f ca="1">_xlfn.NORM.INV(RAND(),Satokasvi!$H$13,Satokasvi!$I$13)</f>
        <v>215.53117892090097</v>
      </c>
      <c r="CL150" s="27">
        <f ca="1">_xlfn.NORM.INV(RAND(),Satokasvi!$H$13,Satokasvi!$I$13)</f>
        <v>168.98688100013973</v>
      </c>
      <c r="CM150" s="27">
        <f ca="1">_xlfn.NORM.INV(RAND(),Satokasvi!$H$13,Satokasvi!$I$13)</f>
        <v>203.55381743311793</v>
      </c>
      <c r="CN150" s="27">
        <f ca="1">_xlfn.NORM.INV(RAND(),Satokasvi!$H$13,Satokasvi!$I$13)</f>
        <v>217.92653060677878</v>
      </c>
      <c r="CO150" s="27">
        <f ca="1">_xlfn.NORM.INV(RAND(),Satokasvi!$H$13,Satokasvi!$I$13)</f>
        <v>78.818172168346806</v>
      </c>
      <c r="CP150" s="27">
        <f ca="1">_xlfn.NORM.INV(RAND(),Satokasvi!$H$13,Satokasvi!$I$13)</f>
        <v>197.99009732153755</v>
      </c>
      <c r="CQ150" s="27">
        <f ca="1">_xlfn.NORM.INV(RAND(),Satokasvi!$H$13,Satokasvi!$I$13)</f>
        <v>222.02465585000732</v>
      </c>
      <c r="CR150" s="27">
        <f ca="1">_xlfn.NORM.INV(RAND(),Satokasvi!$H$13,Satokasvi!$I$13)</f>
        <v>156.16162254136597</v>
      </c>
      <c r="CS150" s="27">
        <f ca="1">_xlfn.NORM.INV(RAND(),Satokasvi!$H$13,Satokasvi!$I$13)</f>
        <v>186.26772665086332</v>
      </c>
      <c r="CT150" s="27">
        <f ca="1">_xlfn.NORM.INV(RAND(),Satokasvi!$H$13,Satokasvi!$I$13)</f>
        <v>303.33178103220666</v>
      </c>
      <c r="CU150" s="27">
        <f ca="1">_xlfn.NORM.INV(RAND(),Satokasvi!$H$13,Satokasvi!$I$13)</f>
        <v>222.03675820950801</v>
      </c>
      <c r="CV150" s="27">
        <f ca="1">_xlfn.NORM.INV(RAND(),Satokasvi!$H$13,Satokasvi!$I$13)</f>
        <v>187.83933558363438</v>
      </c>
      <c r="CW150" s="27">
        <f ca="1">_xlfn.NORM.INV(RAND(),Satokasvi!$H$13,Satokasvi!$I$13)</f>
        <v>220.74023626820608</v>
      </c>
      <c r="CX150" s="27">
        <f ca="1">_xlfn.NORM.INV(RAND(),Satokasvi!$H$13,Satokasvi!$I$13)</f>
        <v>137.92413474135748</v>
      </c>
      <c r="CY150" s="27">
        <f ca="1">_xlfn.NORM.INV(RAND(),Satokasvi!$H$13,Satokasvi!$I$13)</f>
        <v>80.166899201105451</v>
      </c>
      <c r="CZ150" s="27">
        <f ca="1">_xlfn.NORM.INV(RAND(),Satokasvi!$H$13,Satokasvi!$I$13)</f>
        <v>180.85139758116688</v>
      </c>
      <c r="DB150" s="29">
        <f ca="1">(AB150*(CB150/1000)+(Satokasvi!$E$28-Satokasvi!$E$7))/(1+$C$13)^DB$61</f>
        <v>193.1184883246685</v>
      </c>
      <c r="DC150" s="29">
        <f ca="1">(AC150*(CC150/1000)+(Satokasvi!$E$28-Satokasvi!$E$7))/(1+$C$13)^DC$61</f>
        <v>-340.27712319728533</v>
      </c>
      <c r="DD150" s="29">
        <f ca="1">(AD150*(CD150/1000)+(Satokasvi!$E$28-Satokasvi!$E$7))/(1+$C$13)^DD$61</f>
        <v>522.26814812048895</v>
      </c>
      <c r="DE150" s="29">
        <f ca="1">(AE150*(CE150/1000)+(Satokasvi!$E$28-Satokasvi!$E$7))/(1+$C$13)^DE$61</f>
        <v>445.98760949202284</v>
      </c>
      <c r="DF150" s="29">
        <f ca="1">(AF150*(CF150/1000)+(Satokasvi!$E$28-Satokasvi!$E$7))/(1+$C$13)^DF$61</f>
        <v>351.07714901645028</v>
      </c>
      <c r="DG150" s="29">
        <f ca="1">(AG150*(CG150/1000)+(Satokasvi!$E$28-Satokasvi!$E$7))/(1+$C$13)^DG$61</f>
        <v>567.56776773595811</v>
      </c>
      <c r="DH150" s="29">
        <f ca="1">(AH150*(CH150/1000)+(Satokasvi!$E$28-Satokasvi!$E$7))/(1+$C$13)^DH$61</f>
        <v>317.44352236959764</v>
      </c>
      <c r="DI150" s="29">
        <f ca="1">(AI150*(CI150/1000)+(Satokasvi!$E$28-Satokasvi!$E$7))/(1+$C$13)^DI$61</f>
        <v>368.50258203091897</v>
      </c>
      <c r="DJ150" s="29">
        <f ca="1">(AJ150*(CJ150/1000)+(Satokasvi!$E$28-Satokasvi!$E$7))/(1+$C$13)^DJ$61</f>
        <v>71.990435643113557</v>
      </c>
      <c r="DK150" s="29">
        <f ca="1">(AK150*(CK150/1000)+(Satokasvi!$E$28-Satokasvi!$E$7))/(1+$C$13)^DK$61</f>
        <v>237.76127190170951</v>
      </c>
      <c r="DL150" s="29">
        <f ca="1">(AL150*(CL150/1000)+(Satokasvi!$E$28-Satokasvi!$E$7))/(1+$C$13)^DL$61</f>
        <v>148.42678668455218</v>
      </c>
      <c r="DM150" s="29">
        <f ca="1">(AM150*(CM150/1000)+(Satokasvi!$E$28-Satokasvi!$E$7))/(1+$C$13)^DM$61</f>
        <v>272.76651436364915</v>
      </c>
      <c r="DN150" s="29">
        <f ca="1">(AN150*(CN150/1000)+(Satokasvi!$E$28-Satokasvi!$E$7))/(1+$C$13)^DN$61</f>
        <v>317.21630184418683</v>
      </c>
      <c r="DO150" s="29">
        <f ca="1">(AO150*(CO150/1000)+(Satokasvi!$E$28-Satokasvi!$E$7))/(1+$C$13)^DO$61</f>
        <v>-40.281488069714271</v>
      </c>
      <c r="DP150" s="29">
        <f ca="1">(AP150*(CP150/1000)+(Satokasvi!$E$28-Satokasvi!$E$7))/(1+$C$13)^DP$61</f>
        <v>230.81933156324149</v>
      </c>
      <c r="DQ150" s="29">
        <f ca="1">(AQ150*(CQ150/1000)+(Satokasvi!$E$28-Satokasvi!$E$7))/(1+$C$13)^DQ$61</f>
        <v>329.05924637605403</v>
      </c>
      <c r="DR150" s="29">
        <f ca="1">(AR150*(CR150/1000)+(Satokasvi!$E$28-Satokasvi!$E$7))/(1+$C$13)^DR$61</f>
        <v>132.111943838553</v>
      </c>
      <c r="DS150" s="29">
        <f ca="1">(AS150*(CS150/1000)+(Satokasvi!$E$28-Satokasvi!$E$7))/(1+$C$13)^DS$61</f>
        <v>190.99822162016545</v>
      </c>
      <c r="DT150" s="29">
        <f ca="1">(AT150*(CT150/1000)+(Satokasvi!$E$28-Satokasvi!$E$7))/(1+$C$13)^DT$61</f>
        <v>401.33938945224321</v>
      </c>
      <c r="DU150" s="29">
        <f ca="1">(AU150*(CU150/1000)+(Satokasvi!$E$28-Satokasvi!$E$7))/(1+$C$13)^DU$61</f>
        <v>199.91643571979108</v>
      </c>
      <c r="DV150" s="29">
        <f ca="1">(AV150*(CV150/1000)+(Satokasvi!$E$28-Satokasvi!$E$7))/(1+$C$13)^DV$61</f>
        <v>153.90279331661384</v>
      </c>
      <c r="DW150" s="29">
        <f ca="1">(AW150*(CW150/1000)+(Satokasvi!$E$28-Satokasvi!$E$7))/(1+$C$13)^DW$61</f>
        <v>232.83006028628932</v>
      </c>
      <c r="DX150" s="29">
        <f ca="1">(AX150*(CX150/1000)+(Satokasvi!$E$28-Satokasvi!$E$7))/(1+$C$13)^DX$61</f>
        <v>79.148483869375553</v>
      </c>
      <c r="DY150" s="29">
        <f ca="1">(AY150*(CY150/1000)+(Satokasvi!$E$28-Satokasvi!$E$7))/(1+$C$13)^DY$61</f>
        <v>-27.972333631852926</v>
      </c>
      <c r="DZ150" s="29">
        <f ca="1">(AZ150*(CZ150/1000)+(Satokasvi!$E$28-Satokasvi!$E$7))/(1+$C$13)^DZ$61</f>
        <v>137.55889304828386</v>
      </c>
      <c r="EB150" s="29">
        <f ca="1">IF(C$11="x",Toimenpiteet!$E$115,BB150*(CB150/1000)+(Satokasvi!$E$28-Satokasvi!$E$7)+IF(C$8="x",Toimenpiteet!$E$29,0)+IF(C$9="x",Toimenpiteet!$E$60,0)+IF(C$10="x",Toimenpiteet!$E$88,0))/(1+$C$13)^EB$61</f>
        <v>172.8724540176361</v>
      </c>
      <c r="EC150" s="29">
        <f ca="1">IF(D$11="x",Toimenpiteet!$E$115,BC150*(CC150/1000)+(Satokasvi!$E$28-Satokasvi!$E$7)+IF(D$8="x",Toimenpiteet!$E$29,0)+IF(D$9="x",Toimenpiteet!$E$60,0)+IF(D$10="x",Toimenpiteet!$E$88,0))/(1+$C$13)^EC$61</f>
        <v>-214.81760769158259</v>
      </c>
      <c r="ED150" s="29">
        <f ca="1">IF(E$11="x",Toimenpiteet!$E$115,BD150*(CD150/1000)+(Satokasvi!$E$28-Satokasvi!$E$7)+IF(E$8="x",Toimenpiteet!$E$29,0)+IF(E$9="x",Toimenpiteet!$E$60,0)+IF(E$10="x",Toimenpiteet!$E$88,0))/(1+$C$13)^ED$61</f>
        <v>418.22773300090262</v>
      </c>
      <c r="EE150" s="29">
        <f ca="1">IF(F$11="x",Toimenpiteet!$E$115,BE150*(CE150/1000)+(Satokasvi!$E$28-Satokasvi!$E$7)+IF(F$8="x",Toimenpiteet!$E$29,0)+IF(F$9="x",Toimenpiteet!$E$60,0)+IF(F$10="x",Toimenpiteet!$E$88,0))/(1+$C$13)^EE$61</f>
        <v>365.01773981371497</v>
      </c>
      <c r="EF150" s="29">
        <f ca="1">IF(G$11="x",Toimenpiteet!$E$115,BF150*(CF150/1000)+(Satokasvi!$E$28-Satokasvi!$E$7)+IF(G$8="x",Toimenpiteet!$E$29,0)+IF(G$9="x",Toimenpiteet!$E$60,0)+IF(G$10="x",Toimenpiteet!$E$88,0))/(1+$C$13)^EF$61</f>
        <v>297.09074935633942</v>
      </c>
      <c r="EG150" s="29">
        <f ca="1">IF(H$11="x",Toimenpiteet!$E$115,BG150*(CG150/1000)+(Satokasvi!$E$28-Satokasvi!$E$7)+IF(H$8="x",Toimenpiteet!$E$29,0)+IF(H$9="x",Toimenpiteet!$E$60,0)+IF(H$10="x",Toimenpiteet!$E$88,0))/(1+$C$13)^EG$61</f>
        <v>457.38650819574912</v>
      </c>
      <c r="EH150" s="29">
        <f ca="1">IF(I$11="x",Toimenpiteet!$E$115,BH150*(CH150/1000)+(Satokasvi!$E$28-Satokasvi!$E$7)+IF(I$8="x",Toimenpiteet!$E$29,0)+IF(I$9="x",Toimenpiteet!$E$60,0)+IF(I$10="x",Toimenpiteet!$E$88,0))/(1+$C$13)^EH$61</f>
        <v>269.99095916003103</v>
      </c>
      <c r="EI150" s="29">
        <f ca="1">IF(J$11="x",Toimenpiteet!$E$115,BI150*(CI150/1000)+(Satokasvi!$E$28-Satokasvi!$E$7)+IF(J$8="x",Toimenpiteet!$E$29,0)+IF(J$9="x",Toimenpiteet!$E$60,0)+IF(J$10="x",Toimenpiteet!$E$88,0))/(1+$C$13)^EI$61</f>
        <v>307.06642149857385</v>
      </c>
      <c r="EJ150" s="29">
        <f ca="1">IF(K$11="x",Toimenpiteet!$E$115,BJ150*(CJ150/1000)+(Satokasvi!$E$28-Satokasvi!$E$7)+IF(K$8="x",Toimenpiteet!$E$29,0)+IF(K$9="x",Toimenpiteet!$E$60,0)+IF(K$10="x",Toimenpiteet!$E$88,0))/(1+$C$13)^EJ$61</f>
        <v>85.1601827083676</v>
      </c>
      <c r="EK150" s="29">
        <f ca="1">IF(L$11="x",Toimenpiteet!$E$115,BK150*(CK150/1000)+(Satokasvi!$E$28-Satokasvi!$E$7)+IF(L$8="x",Toimenpiteet!$E$29,0)+IF(L$9="x",Toimenpiteet!$E$60,0)+IF(L$10="x",Toimenpiteet!$E$88,0))/(1+$C$13)^EK$61</f>
        <v>207.77475813874554</v>
      </c>
      <c r="EL150" s="29">
        <f ca="1">IF(M$11="x",Toimenpiteet!$E$115,BL150*(CL150/1000)+(Satokasvi!$E$28-Satokasvi!$E$7)+IF(M$8="x",Toimenpiteet!$E$29,0)+IF(M$9="x",Toimenpiteet!$E$60,0)+IF(M$10="x",Toimenpiteet!$E$88,0))/(1+$C$13)^EL$61</f>
        <v>140.31158155149498</v>
      </c>
      <c r="EM150" s="29">
        <f ca="1">IF(N$11="x",Toimenpiteet!$E$115,BM150*(CM150/1000)+(Satokasvi!$E$28-Satokasvi!$E$7)+IF(N$8="x",Toimenpiteet!$E$29,0)+IF(N$9="x",Toimenpiteet!$E$60,0)+IF(N$10="x",Toimenpiteet!$E$88,0))/(1+$C$13)^EM$61</f>
        <v>232.10438331366194</v>
      </c>
      <c r="EN150" s="29">
        <f ca="1">IF(O$11="x",Toimenpiteet!$E$115,BN150*(CN150/1000)+(Satokasvi!$E$28-Satokasvi!$E$7)+IF(O$8="x",Toimenpiteet!$E$29,0)+IF(O$9="x",Toimenpiteet!$E$60,0)+IF(O$10="x",Toimenpiteet!$E$88,0))/(1+$C$13)^EN$61</f>
        <v>264.38840057105551</v>
      </c>
      <c r="EO150" s="29">
        <f ca="1">IF(P$11="x",Toimenpiteet!$E$115,BO150*(CO150/1000)+(Satokasvi!$E$28-Satokasvi!$E$7)+IF(P$8="x",Toimenpiteet!$E$29,0)+IF(P$9="x",Toimenpiteet!$E$60,0)+IF(P$10="x",Toimenpiteet!$E$88,0))/(1+$C$13)^EO$61</f>
        <v>-2.8344518641457466</v>
      </c>
      <c r="EP150" s="29">
        <f ca="1">IF(Q$11="x",Toimenpiteet!$E$115,BP150*(CP150/1000)+(Satokasvi!$E$28-Satokasvi!$E$7)+IF(Q$8="x",Toimenpiteet!$E$29,0)+IF(Q$9="x",Toimenpiteet!$E$60,0)+IF(Q$10="x",Toimenpiteet!$E$88,0))/(1+$C$13)^EP$61</f>
        <v>198.39813194442792</v>
      </c>
      <c r="EQ150" s="29">
        <f ca="1">IF(R$11="x",Toimenpiteet!$E$115,BQ150*(CQ150/1000)+(Satokasvi!$E$28-Satokasvi!$E$7)+IF(R$8="x",Toimenpiteet!$E$29,0)+IF(R$9="x",Toimenpiteet!$E$60,0)+IF(R$10="x",Toimenpiteet!$E$88,0))/(1+$C$13)^EQ$61</f>
        <v>270.83783007273678</v>
      </c>
      <c r="ER150" s="29">
        <f ca="1">IF(S$11="x",Toimenpiteet!$E$115,BR150*(CR150/1000)+(Satokasvi!$E$28-Satokasvi!$E$7)+IF(S$8="x",Toimenpiteet!$E$29,0)+IF(S$9="x",Toimenpiteet!$E$60,0)+IF(S$10="x",Toimenpiteet!$E$88,0))/(1+$C$13)^ER$61</f>
        <v>123.32640275557829</v>
      </c>
      <c r="ES150" s="29">
        <f ca="1">IF(T$11="x",Toimenpiteet!$E$115,BS150*(CS150/1000)+(Satokasvi!$E$28-Satokasvi!$E$7)+IF(T$8="x",Toimenpiteet!$E$29,0)+IF(T$9="x",Toimenpiteet!$E$60,0)+IF(T$10="x",Toimenpiteet!$E$88,0))/(1+$C$13)^ES$61</f>
        <v>166.48389631162752</v>
      </c>
      <c r="ET150" s="29">
        <f ca="1">IF(U$11="x",Toimenpiteet!$E$115,BT150*(CT150/1000)+(Satokasvi!$E$28-Satokasvi!$E$7)+IF(U$8="x",Toimenpiteet!$E$29,0)+IF(U$9="x",Toimenpiteet!$E$60,0)+IF(U$10="x",Toimenpiteet!$E$88,0))/(1+$C$13)^ET$61</f>
        <v>322.52667764144303</v>
      </c>
      <c r="EU150" s="29">
        <f ca="1">IF(V$11="x",Toimenpiteet!$E$115,BU150*(CU150/1000)+(Satokasvi!$E$28-Satokasvi!$E$7)+IF(V$8="x",Toimenpiteet!$E$29,0)+IF(V$9="x",Toimenpiteet!$E$60,0)+IF(V$10="x",Toimenpiteet!$E$88,0))/(1+$C$13)^EU$61</f>
        <v>171.74332461841874</v>
      </c>
      <c r="EV150" s="29">
        <f ca="1">IF(W$11="x",Toimenpiteet!$E$115,BV150*(CV150/1000)+(Satokasvi!$E$28-Satokasvi!$E$7)+IF(W$8="x",Toimenpiteet!$E$29,0)+IF(W$9="x",Toimenpiteet!$E$60,0)+IF(W$10="x",Toimenpiteet!$E$88,0))/(1+$C$13)^EV$61</f>
        <v>136.79088266694879</v>
      </c>
      <c r="EW150" s="29">
        <f ca="1">IF(X$11="x",Toimenpiteet!$E$115,BW150*(CW150/1000)+(Satokasvi!$E$28-Satokasvi!$E$7)+IF(X$8="x",Toimenpiteet!$E$29,0)+IF(X$9="x",Toimenpiteet!$E$60,0)+IF(X$10="x",Toimenpiteet!$E$88,0))/(1+$C$13)^EW$61</f>
        <v>194.96371926263225</v>
      </c>
      <c r="EX150" s="29">
        <f ca="1">IF(Y$11="x",Toimenpiteet!$E$115,BX150*(CX150/1000)+(Satokasvi!$E$28-Satokasvi!$E$7)+IF(Y$8="x",Toimenpiteet!$E$29,0)+IF(Y$9="x",Toimenpiteet!$E$60,0)+IF(Y$10="x",Toimenpiteet!$E$88,0))/(1+$C$13)^EX$61</f>
        <v>79.815196137992089</v>
      </c>
      <c r="EY150" s="29">
        <f ca="1">IF(Z$11="x",Toimenpiteet!$E$115,BY150*(CY150/1000)+(Satokasvi!$E$28-Satokasvi!$E$7)+IF(Z$8="x",Toimenpiteet!$E$29,0)+IF(Z$9="x",Toimenpiteet!$E$60,0)+IF(Z$10="x",Toimenpiteet!$E$88,0))/(1+$C$13)^EY$61</f>
        <v>-0.61804519863793062</v>
      </c>
      <c r="EZ150" s="29">
        <f ca="1">IF(AA$11="x",Toimenpiteet!$E$115,BZ150*(CZ150/1000)+(Satokasvi!$E$28-Satokasvi!$E$7)+IF(AA$8="x",Toimenpiteet!$E$29,0)+IF(AA$9="x",Toimenpiteet!$E$60,0)+IF(AA$10="x",Toimenpiteet!$E$88,0))/(1+$C$13)^EZ$61</f>
        <v>122.14669081202669</v>
      </c>
      <c r="FA150" s="29"/>
      <c r="FB150" s="29">
        <f t="shared" ca="1" si="117"/>
        <v>193.1184883246685</v>
      </c>
      <c r="FC150" s="29">
        <f t="shared" ca="1" si="118"/>
        <v>-147.15863487261683</v>
      </c>
      <c r="FD150" s="29">
        <f t="shared" ca="1" si="119"/>
        <v>375.10951324787209</v>
      </c>
      <c r="FE150" s="29">
        <f t="shared" ca="1" si="120"/>
        <v>821.09712273989498</v>
      </c>
      <c r="FF150" s="29">
        <f t="shared" ca="1" si="121"/>
        <v>1172.1742717563452</v>
      </c>
      <c r="FG150" s="29">
        <f t="shared" ca="1" si="122"/>
        <v>1739.7420394923033</v>
      </c>
      <c r="FH150" s="29">
        <f t="shared" ca="1" si="123"/>
        <v>2057.1855618619011</v>
      </c>
      <c r="FI150" s="29">
        <f t="shared" ca="1" si="124"/>
        <v>2425.6881438928199</v>
      </c>
      <c r="FJ150" s="29">
        <f t="shared" ca="1" si="125"/>
        <v>2497.6785795359333</v>
      </c>
      <c r="FK150" s="29">
        <f t="shared" ca="1" si="126"/>
        <v>2735.4398514376426</v>
      </c>
      <c r="FL150" s="29">
        <f t="shared" ca="1" si="127"/>
        <v>2883.8666381221947</v>
      </c>
      <c r="FM150" s="29">
        <f t="shared" ca="1" si="128"/>
        <v>3156.6331524858438</v>
      </c>
      <c r="FN150" s="29">
        <f t="shared" ca="1" si="129"/>
        <v>3473.8494543300308</v>
      </c>
      <c r="FO150" s="29">
        <f t="shared" ca="1" si="130"/>
        <v>3433.5679662603166</v>
      </c>
      <c r="FP150" s="29">
        <f t="shared" ca="1" si="131"/>
        <v>3664.3872978235581</v>
      </c>
      <c r="FQ150" s="29">
        <f t="shared" ca="1" si="132"/>
        <v>3993.4465441996122</v>
      </c>
      <c r="FR150" s="29">
        <f t="shared" ca="1" si="133"/>
        <v>4125.5584880381648</v>
      </c>
      <c r="FS150" s="29">
        <f t="shared" ca="1" si="134"/>
        <v>4316.55670965833</v>
      </c>
      <c r="FT150" s="29">
        <f t="shared" ca="1" si="135"/>
        <v>4717.8960991105732</v>
      </c>
      <c r="FU150" s="29">
        <f t="shared" ca="1" si="136"/>
        <v>4917.8125348303647</v>
      </c>
      <c r="FV150" s="29">
        <f t="shared" ca="1" si="137"/>
        <v>5071.7153281469782</v>
      </c>
      <c r="FW150" s="29">
        <f t="shared" ca="1" si="138"/>
        <v>5304.5453884332674</v>
      </c>
      <c r="FX150" s="29">
        <f t="shared" ca="1" si="139"/>
        <v>5383.6938723026433</v>
      </c>
      <c r="FY150" s="29">
        <f t="shared" ca="1" si="140"/>
        <v>5355.7215386707903</v>
      </c>
      <c r="FZ150" s="29">
        <f t="shared" ca="1" si="141"/>
        <v>5493.2804317190739</v>
      </c>
      <c r="GA150" s="29"/>
      <c r="GB150" s="29">
        <f t="shared" ca="1" si="142"/>
        <v>172.8724540176361</v>
      </c>
      <c r="GC150" s="29">
        <f t="shared" ca="1" si="143"/>
        <v>-41.945153673946493</v>
      </c>
      <c r="GD150" s="29">
        <f t="shared" ca="1" si="93"/>
        <v>376.28257932695612</v>
      </c>
      <c r="GE150" s="29">
        <f t="shared" ca="1" si="94"/>
        <v>741.30031914067104</v>
      </c>
      <c r="GF150" s="29">
        <f t="shared" ca="1" si="95"/>
        <v>1038.3910684970106</v>
      </c>
      <c r="GG150" s="29">
        <f t="shared" ca="1" si="96"/>
        <v>1495.7775766927598</v>
      </c>
      <c r="GH150" s="29">
        <f t="shared" ca="1" si="97"/>
        <v>1765.7685358527908</v>
      </c>
      <c r="GI150" s="29">
        <f t="shared" ca="1" si="98"/>
        <v>2072.8349573513647</v>
      </c>
      <c r="GJ150" s="29">
        <f t="shared" ca="1" si="99"/>
        <v>2157.9951400597324</v>
      </c>
      <c r="GK150" s="29">
        <f t="shared" ca="1" si="100"/>
        <v>2365.7698981984781</v>
      </c>
      <c r="GL150" s="29">
        <f t="shared" ca="1" si="101"/>
        <v>2506.0814797499729</v>
      </c>
      <c r="GM150" s="29">
        <f t="shared" ca="1" si="102"/>
        <v>2738.1858630636348</v>
      </c>
      <c r="GN150" s="29">
        <f t="shared" ca="1" si="103"/>
        <v>3002.5742636346904</v>
      </c>
      <c r="GO150" s="29">
        <f t="shared" ca="1" si="104"/>
        <v>2999.7398117705447</v>
      </c>
      <c r="GP150" s="29">
        <f t="shared" ca="1" si="105"/>
        <v>3198.1379437149726</v>
      </c>
      <c r="GQ150" s="29">
        <f t="shared" ca="1" si="106"/>
        <v>3468.9757737877094</v>
      </c>
      <c r="GR150" s="29">
        <f t="shared" ca="1" si="107"/>
        <v>3592.3021765432877</v>
      </c>
      <c r="GS150" s="29">
        <f t="shared" ca="1" si="108"/>
        <v>3758.7860728549153</v>
      </c>
      <c r="GT150" s="29">
        <f t="shared" ca="1" si="109"/>
        <v>4081.3127504963586</v>
      </c>
      <c r="GU150" s="29">
        <f t="shared" ca="1" si="110"/>
        <v>4253.0560751147777</v>
      </c>
      <c r="GV150" s="29">
        <f t="shared" ca="1" si="111"/>
        <v>4389.8469577817268</v>
      </c>
      <c r="GW150" s="29">
        <f t="shared" ca="1" si="112"/>
        <v>4584.8106770443592</v>
      </c>
      <c r="GX150" s="29">
        <f t="shared" ca="1" si="113"/>
        <v>4664.6258731823509</v>
      </c>
      <c r="GY150" s="29">
        <f t="shared" ca="1" si="114"/>
        <v>4664.0078279837126</v>
      </c>
      <c r="GZ150" s="29">
        <f t="shared" ca="1" si="115"/>
        <v>4786.154518795739</v>
      </c>
      <c r="HA150" s="29"/>
      <c r="HB150" s="29">
        <f t="shared" ca="1" si="145"/>
        <v>2735.4398514376426</v>
      </c>
      <c r="HC150" s="29">
        <f t="shared" ca="1" si="144"/>
        <v>2365.7698981984781</v>
      </c>
      <c r="HD150" s="5"/>
      <c r="HE150" s="29">
        <f>HE140+($BI$6-$BI$5)/9</f>
        <v>0.27777777777777773</v>
      </c>
      <c r="HF150" s="29">
        <f>$HF$67</f>
        <v>-0.1</v>
      </c>
      <c r="HG150" s="14">
        <f>IF(C$11="x",0,Satokasvi!$H$6*(1+$HE150)*(1+_xlfn.XLOOKUP($HF150,$HF$67:$HF$76,HG$67:HG$76)))</f>
        <v>4427.4999999999991</v>
      </c>
      <c r="HH150" s="27">
        <f>IF(D$11="x",0,Satokasvi!$H$6*(1+$HE150)*(1+_xlfn.XLOOKUP($HF150,$HF$67:$HF$76,HH$67:HH$76)))</f>
        <v>4382.7777777777774</v>
      </c>
      <c r="HI150" s="27">
        <f>IF(E$11="x",0,Satokasvi!$H$6*(1+$HE150)*(1+_xlfn.XLOOKUP($HF150,$HF$67:$HF$76,HI$67:HI$76)))</f>
        <v>4338.0555555555547</v>
      </c>
      <c r="HJ150" s="27">
        <f>IF(F$11="x",0,Satokasvi!$H$6*(1+$HE150)*(1+_xlfn.XLOOKUP($HF150,$HF$67:$HF$76,HJ$67:HJ$76)))</f>
        <v>4293.333333333333</v>
      </c>
      <c r="HK150" s="27">
        <f>IF(G$11="x",0,Satokasvi!$H$6*(1+$HE150)*(1+_xlfn.XLOOKUP($HF150,$HF$67:$HF$76,HK$67:HK$76)))</f>
        <v>4248.6111111111104</v>
      </c>
      <c r="HL150" s="27">
        <f>IF(H$11="x",0,Satokasvi!$H$6*(1+$HE150)*(1+_xlfn.XLOOKUP($HF150,$HF$67:$HF$76,HL$67:HL$76)))</f>
        <v>4203.8888888888878</v>
      </c>
      <c r="HM150" s="27">
        <f>IF(I$11="x",0,Satokasvi!$H$6*(1+$HE150)*(1+_xlfn.XLOOKUP($HF150,$HF$67:$HF$76,HM$67:HM$76)))</f>
        <v>4159.1666666666661</v>
      </c>
      <c r="HN150" s="27">
        <f>IF(J$11="x",0,Satokasvi!$H$6*(1+$HE150)*(1+_xlfn.XLOOKUP($HF150,$HF$67:$HF$76,HN$67:HN$76)))</f>
        <v>4114.4444444444443</v>
      </c>
      <c r="HO150" s="27">
        <f>IF(K$11="x",0,Satokasvi!$H$6*(1+$HE150)*(1+_xlfn.XLOOKUP($HF150,$HF$67:$HF$76,HO$67:HO$76)))</f>
        <v>4069.7222222222217</v>
      </c>
      <c r="HP150" s="27">
        <f>IF(L$11="x",0,Satokasvi!$H$6*(1+$HE150)*(1+_xlfn.XLOOKUP($HF150,$HF$67:$HF$76,HP$67:HP$76)))</f>
        <v>4024.9999999999995</v>
      </c>
      <c r="HQ150" s="27">
        <f>IF(M$11="x",0,Satokasvi!$H$6*(1+$HE150)*(1+_xlfn.XLOOKUP($HF150,$HF$67:$HF$76,HQ$67:HQ$76)))</f>
        <v>4024.9999999999995</v>
      </c>
      <c r="HR150" s="27">
        <f>IF(N$11="x",0,Satokasvi!$H$6*(1+$HE150)*(1+_xlfn.XLOOKUP($HF150,$HF$67:$HF$76,HR$67:HR$76)))</f>
        <v>4024.9999999999995</v>
      </c>
      <c r="HS150" s="27">
        <f>IF(O$11="x",0,Satokasvi!$H$6*(1+$HE150)*(1+_xlfn.XLOOKUP($HF150,$HF$67:$HF$76,HS$67:HS$76)))</f>
        <v>4024.9999999999995</v>
      </c>
      <c r="HT150" s="27">
        <f>IF(P$11="x",0,Satokasvi!$H$6*(1+$HE150)*(1+_xlfn.XLOOKUP($HF150,$HF$67:$HF$76,HT$67:HT$76)))</f>
        <v>4024.9999999999995</v>
      </c>
      <c r="HU150" s="27">
        <f>IF(Q$11="x",0,Satokasvi!$H$6*(1+$HE150)*(1+_xlfn.XLOOKUP($HF150,$HF$67:$HF$76,HU$67:HU$76)))</f>
        <v>4024.9999999999995</v>
      </c>
      <c r="HV150" s="27">
        <f>IF(R$11="x",0,Satokasvi!$H$6*(1+$HE150)*(1+_xlfn.XLOOKUP($HF150,$HF$67:$HF$76,HV$67:HV$76)))</f>
        <v>4024.9999999999995</v>
      </c>
      <c r="HW150" s="27">
        <f>IF(S$11="x",0,Satokasvi!$H$6*(1+$HE150)*(1+_xlfn.XLOOKUP($HF150,$HF$67:$HF$76,HW$67:HW$76)))</f>
        <v>4024.9999999999995</v>
      </c>
      <c r="HX150" s="27">
        <f>IF(T$11="x",0,Satokasvi!$H$6*(1+$HE150)*(1+_xlfn.XLOOKUP($HF150,$HF$67:$HF$76,HX$67:HX$76)))</f>
        <v>4024.9999999999995</v>
      </c>
      <c r="HY150" s="27">
        <f>IF(U$11="x",0,Satokasvi!$H$6*(1+$HE150)*(1+_xlfn.XLOOKUP($HF150,$HF$67:$HF$76,HY$67:HY$76)))</f>
        <v>4024.9999999999995</v>
      </c>
      <c r="HZ150" s="27">
        <f>IF(V$11="x",0,Satokasvi!$H$6*(1+$HE150)*(1+_xlfn.XLOOKUP($HF150,$HF$67:$HF$76,HZ$67:HZ$76)))</f>
        <v>4024.9999999999995</v>
      </c>
      <c r="IA150" s="27">
        <f>IF(W$11="x",0,Satokasvi!$H$6*(1+$HE150)*(1+_xlfn.XLOOKUP($HF150,$HF$67:$HF$76,IA$67:IA$76)))</f>
        <v>4024.9999999999995</v>
      </c>
      <c r="IB150" s="27">
        <f>IF(X$11="x",0,Satokasvi!$H$6*(1+$HE150)*(1+_xlfn.XLOOKUP($HF150,$HF$67:$HF$76,IB$67:IB$76)))</f>
        <v>4024.9999999999995</v>
      </c>
      <c r="IC150" s="27">
        <f>IF(Y$11="x",0,Satokasvi!$H$6*(1+$HE150)*(1+_xlfn.XLOOKUP($HF150,$HF$67:$HF$76,IC$67:IC$76)))</f>
        <v>4024.9999999999995</v>
      </c>
      <c r="ID150" s="27">
        <f>IF(Z$11="x",0,Satokasvi!$H$6*(1+$HE150)*(1+_xlfn.XLOOKUP($HF150,$HF$67:$HF$76,ID$67:ID$76)))</f>
        <v>4024.9999999999995</v>
      </c>
      <c r="IE150" s="27">
        <f>IF(AA$11="x",0,Satokasvi!$H$6*(1+$HE150)*(1+_xlfn.XLOOKUP($HF150,$HF$67:$HF$76,IE$67:IE$76)))</f>
        <v>4024.9999999999995</v>
      </c>
    </row>
    <row r="151" spans="2:239">
      <c r="B151" s="11">
        <f t="shared" ca="1" si="149"/>
        <v>0.21033430707662837</v>
      </c>
      <c r="C151" s="11">
        <f t="shared" ca="1" si="149"/>
        <v>0.26472259789182195</v>
      </c>
      <c r="D151" s="11">
        <f t="shared" ca="1" si="149"/>
        <v>0.33637906959116848</v>
      </c>
      <c r="E151" s="11">
        <f t="shared" ca="1" si="149"/>
        <v>0.51232616629339234</v>
      </c>
      <c r="F151" s="11">
        <f t="shared" ca="1" si="149"/>
        <v>0.72242995733578197</v>
      </c>
      <c r="G151" s="11">
        <f t="shared" ca="1" si="149"/>
        <v>0.14596293123213377</v>
      </c>
      <c r="H151" s="11">
        <f t="shared" ca="1" si="149"/>
        <v>0.66339536100979701</v>
      </c>
      <c r="I151" s="11">
        <f t="shared" ca="1" si="149"/>
        <v>0.64686003822698679</v>
      </c>
      <c r="J151" s="11">
        <f t="shared" ca="1" si="149"/>
        <v>4.9713863996564411E-3</v>
      </c>
      <c r="K151" s="11">
        <f t="shared" ca="1" si="149"/>
        <v>0.55459776596636701</v>
      </c>
      <c r="L151" s="11">
        <f t="shared" ca="1" si="149"/>
        <v>2.3110454624110877E-2</v>
      </c>
      <c r="M151" s="11">
        <f t="shared" ca="1" si="149"/>
        <v>0.42712058378368056</v>
      </c>
      <c r="N151" s="11">
        <f t="shared" ca="1" si="149"/>
        <v>8.2329964426902658E-3</v>
      </c>
      <c r="O151" s="11">
        <f t="shared" ca="1" si="149"/>
        <v>0.59735311554026527</v>
      </c>
      <c r="P151" s="11">
        <f t="shared" ca="1" si="149"/>
        <v>4.6998867348382989E-2</v>
      </c>
      <c r="Q151" s="11">
        <f t="shared" ca="1" si="149"/>
        <v>0.38287178413885192</v>
      </c>
      <c r="R151" s="11">
        <f t="shared" ca="1" si="148"/>
        <v>0.49663734695655859</v>
      </c>
      <c r="S151" s="11">
        <f t="shared" ca="1" si="148"/>
        <v>9.5673858980465876E-2</v>
      </c>
      <c r="T151" s="11">
        <f t="shared" ca="1" si="150"/>
        <v>0.55922292947601648</v>
      </c>
      <c r="U151" s="11">
        <f t="shared" ca="1" si="150"/>
        <v>0.61510240036223052</v>
      </c>
      <c r="V151" s="11">
        <f t="shared" ca="1" si="150"/>
        <v>0.87609293354536455</v>
      </c>
      <c r="W151" s="11">
        <f t="shared" ca="1" si="150"/>
        <v>1.4783666001125906E-2</v>
      </c>
      <c r="X151" s="11">
        <f t="shared" ca="1" si="150"/>
        <v>0.16648664312410544</v>
      </c>
      <c r="Y151" s="11">
        <f t="shared" ca="1" si="150"/>
        <v>0.13875667663996705</v>
      </c>
      <c r="Z151" s="11">
        <f t="shared" ca="1" si="150"/>
        <v>9.9947600302594641E-2</v>
      </c>
      <c r="AB151" s="5">
        <f ca="1">_xlfn.NORM.INV(B151,Satokasvi!$H$8,Satokasvi!$I$8)*_xlfn.BINOM.INV(1,(1-Satokasvi!$H$15),B151)</f>
        <v>3298.6845471992351</v>
      </c>
      <c r="AC151" s="5">
        <f ca="1">_xlfn.NORM.INV(C151,Satokasvi!$H$8,Satokasvi!$I$8)*_xlfn.BINOM.INV(1,(1-Satokasvi!$H$15),C151)</f>
        <v>3342.7867108482983</v>
      </c>
      <c r="AD151" s="5">
        <f ca="1">_xlfn.NORM.INV(D151,Satokasvi!$H$8,Satokasvi!$I$8)*_xlfn.BINOM.INV(1,(1-Satokasvi!$H$15),D151)</f>
        <v>3394.4085850720048</v>
      </c>
      <c r="AE151" s="5">
        <f ca="1">_xlfn.NORM.INV(E151,Satokasvi!$H$8,Satokasvi!$I$8)*_xlfn.BINOM.INV(1,(1-Satokasvi!$H$15),E151)</f>
        <v>3507.725508621812</v>
      </c>
      <c r="AF151" s="5">
        <f ca="1">_xlfn.NORM.INV(F151,Satokasvi!$H$8,Satokasvi!$I$8)*_xlfn.BINOM.INV(1,(1-Satokasvi!$H$15),F151)</f>
        <v>3647.5188556505468</v>
      </c>
      <c r="AG151" s="5">
        <f ca="1">_xlfn.NORM.INV(G151,Satokasvi!$H$8,Satokasvi!$I$8)*_xlfn.BINOM.INV(1,(1-Satokasvi!$H$15),G151)</f>
        <v>3236.5234491320894</v>
      </c>
      <c r="AH151" s="5">
        <f ca="1">_xlfn.NORM.INV(H151,Satokasvi!$H$8,Satokasvi!$I$8)*_xlfn.BINOM.INV(1,(1-Satokasvi!$H$15),H151)</f>
        <v>3605.4368927015844</v>
      </c>
      <c r="AI151" s="5">
        <f ca="1">_xlfn.NORM.INV(I151,Satokasvi!$H$8,Satokasvi!$I$8)*_xlfn.BINOM.INV(1,(1-Satokasvi!$H$15),I151)</f>
        <v>3594.2142348097236</v>
      </c>
      <c r="AJ151" s="5">
        <f ca="1">_xlfn.NORM.INV(J151,Satokasvi!$H$8,Satokasvi!$I$8)*_xlfn.BINOM.INV(1,(1-Satokasvi!$H$15),J151)</f>
        <v>0</v>
      </c>
      <c r="AK151" s="5">
        <f ca="1">_xlfn.NORM.INV(K151,Satokasvi!$H$8,Satokasvi!$I$8)*_xlfn.BINOM.INV(1,(1-Satokasvi!$H$15),K151)</f>
        <v>3534.3215847577681</v>
      </c>
      <c r="AL151" s="5">
        <f ca="1">_xlfn.NORM.INV(L151,Satokasvi!$H$8,Satokasvi!$I$8)*_xlfn.BINOM.INV(1,(1-Satokasvi!$H$15),L151)</f>
        <v>0</v>
      </c>
      <c r="AM151" s="5">
        <f ca="1">_xlfn.NORM.INV(M151,Satokasvi!$H$8,Satokasvi!$I$8)*_xlfn.BINOM.INV(1,(1-Satokasvi!$H$15),M151)</f>
        <v>3454.0725650069567</v>
      </c>
      <c r="AN151" s="5">
        <f ca="1">_xlfn.NORM.INV(N151,Satokasvi!$H$8,Satokasvi!$I$8)*_xlfn.BINOM.INV(1,(1-Satokasvi!$H$15),N151)</f>
        <v>0</v>
      </c>
      <c r="AO151" s="5">
        <f ca="1">_xlfn.NORM.INV(O151,Satokasvi!$H$8,Satokasvi!$I$8)*_xlfn.BINOM.INV(1,(1-Satokasvi!$H$15),O151)</f>
        <v>3561.6254636640056</v>
      </c>
      <c r="AP151" s="5">
        <f ca="1">_xlfn.NORM.INV(P151,Satokasvi!$H$8,Satokasvi!$I$8)*_xlfn.BINOM.INV(1,(1-Satokasvi!$H$15),P151)</f>
        <v>0</v>
      </c>
      <c r="AQ151" s="5">
        <f ca="1">_xlfn.NORM.INV(Q151,Satokasvi!$H$8,Satokasvi!$I$8)*_xlfn.BINOM.INV(1,(1-Satokasvi!$H$15),Q151)</f>
        <v>3425.5132346195396</v>
      </c>
      <c r="AR151" s="5">
        <f ca="1">_xlfn.NORM.INV(R151,Satokasvi!$H$8,Satokasvi!$I$8)*_xlfn.BINOM.INV(1,(1-Satokasvi!$H$15),R151)</f>
        <v>3497.8927447482993</v>
      </c>
      <c r="AS151" s="5">
        <f ca="1">_xlfn.NORM.INV(S151,Satokasvi!$H$8,Satokasvi!$I$8)*_xlfn.BINOM.INV(1,(1-Satokasvi!$H$15),S151)</f>
        <v>3173.3493535348357</v>
      </c>
      <c r="AT151" s="5">
        <f ca="1">_xlfn.NORM.INV(T151,Satokasvi!$H$8,Satokasvi!$I$8)*_xlfn.BINOM.INV(1,(1-Satokasvi!$H$15),T151)</f>
        <v>3537.2498390260057</v>
      </c>
      <c r="AU151" s="5">
        <f ca="1">_xlfn.NORM.INV(U151,Satokasvi!$H$8,Satokasvi!$I$8)*_xlfn.BINOM.INV(1,(1-Satokasvi!$H$15),U151)</f>
        <v>3573.1606987701684</v>
      </c>
      <c r="AV151" s="5">
        <f ca="1">_xlfn.NORM.INV(V151,Satokasvi!$H$8,Satokasvi!$I$8)*_xlfn.BINOM.INV(1,(1-Satokasvi!$H$15),V151)</f>
        <v>3788.9187407052482</v>
      </c>
      <c r="AW151" s="5">
        <f ca="1">_xlfn.NORM.INV(W151,Satokasvi!$H$8,Satokasvi!$I$8)*_xlfn.BINOM.INV(1,(1-Satokasvi!$H$15),W151)</f>
        <v>0</v>
      </c>
      <c r="AX151" s="5">
        <f ca="1">_xlfn.NORM.INV(X151,Satokasvi!$H$8,Satokasvi!$I$8)*_xlfn.BINOM.INV(1,(1-Satokasvi!$H$15),X151)</f>
        <v>3257.9644147062299</v>
      </c>
      <c r="AY151" s="5">
        <f ca="1">_xlfn.NORM.INV(Y151,Satokasvi!$H$8,Satokasvi!$I$8)*_xlfn.BINOM.INV(1,(1-Satokasvi!$H$15),Y151)</f>
        <v>3228.5194155836743</v>
      </c>
      <c r="AZ151" s="5">
        <f ca="1">_xlfn.NORM.INV(Z151,Satokasvi!$H$8,Satokasvi!$I$8)*_xlfn.BINOM.INV(1,(1-Satokasvi!$H$15),Z151)</f>
        <v>3179.5374501750625</v>
      </c>
      <c r="BB151" s="5">
        <f ca="1">IF(C$11="x",0,_xlfn.NORM.INV(B151,Satokasvi!$H$8,Satokasvi!$I$8)*IF(C$8="x",(1+Toimenpiteet!$C$7),1)*IF(C$9="x",(1+Toimenpiteet!$C$34),1)*(1+C$30)*_xlfn.BINOM.INV(1,(1-(Satokasvi!$H$15*(1+C$41))),B151))</f>
        <v>2391.6782441013333</v>
      </c>
      <c r="BC151" s="5">
        <f ca="1">IF(D$11="x",0,_xlfn.NORM.INV(C151,Satokasvi!$H$8,Satokasvi!$I$8)*IF(D$8="x",(1+Toimenpiteet!$C$7),1)*IF(D$9="x",(1+Toimenpiteet!$C$34),1)*(1+D$30)*_xlfn.BINOM.INV(1,(1-(Satokasvi!$H$15*(1+D$41))),C151))</f>
        <v>2440.5017218561256</v>
      </c>
      <c r="BD151" s="5">
        <f ca="1">IF(E$11="x",0,_xlfn.NORM.INV(D151,Satokasvi!$H$8,Satokasvi!$I$8)*IF(E$8="x",(1+Toimenpiteet!$C$7),1)*IF(E$9="x",(1+Toimenpiteet!$C$34),1)*(1+E$30)*_xlfn.BINOM.INV(1,(1-(Satokasvi!$H$15*(1+E$41))),D151))</f>
        <v>2495.2976390581321</v>
      </c>
      <c r="BE151" s="5">
        <f ca="1">IF(F$11="x",0,_xlfn.NORM.INV(E151,Satokasvi!$H$8,Satokasvi!$I$8)*IF(F$8="x",(1+Toimenpiteet!$C$7),1)*IF(F$9="x",(1+Toimenpiteet!$C$34),1)*(1+F$30)*_xlfn.BINOM.INV(1,(1-(Satokasvi!$H$15*(1+F$41))),E151))</f>
        <v>2596.2781124615208</v>
      </c>
      <c r="BF151" s="5">
        <f ca="1">IF(G$11="x",0,_xlfn.NORM.INV(F151,Satokasvi!$H$8,Satokasvi!$I$8)*IF(G$8="x",(1+Toimenpiteet!$C$7),1)*IF(G$9="x",(1+Toimenpiteet!$C$34),1)*(1+G$30)*_xlfn.BINOM.INV(1,(1-(Satokasvi!$H$15*(1+G$41))),F151))</f>
        <v>2718.1310512307873</v>
      </c>
      <c r="BG151" s="5">
        <f ca="1">IF(H$11="x",0,_xlfn.NORM.INV(G151,Satokasvi!$H$8,Satokasvi!$I$8)*IF(H$8="x",(1+Toimenpiteet!$C$7),1)*IF(H$9="x",(1+Toimenpiteet!$C$34),1)*(1+H$30)*_xlfn.BINOM.INV(1,(1-(Satokasvi!$H$15*(1+H$41))),G151))</f>
        <v>2411.8572742932329</v>
      </c>
      <c r="BH151" s="5">
        <f ca="1">IF(I$11="x",0,_xlfn.NORM.INV(H151,Satokasvi!$H$8,Satokasvi!$I$8)*IF(I$8="x",(1+Toimenpiteet!$C$7),1)*IF(I$9="x",(1+Toimenpiteet!$C$34),1)*(1+I$30)*_xlfn.BINOM.INV(1,(1-(Satokasvi!$H$15*(1+I$41))),H151))</f>
        <v>2686.7715724412205</v>
      </c>
      <c r="BI151" s="5">
        <f ca="1">IF(J$11="x",0,_xlfn.NORM.INV(I151,Satokasvi!$H$8,Satokasvi!$I$8)*IF(J$8="x",(1+Toimenpiteet!$C$7),1)*IF(J$9="x",(1+Toimenpiteet!$C$34),1)*(1+J$30)*_xlfn.BINOM.INV(1,(1-(Satokasvi!$H$15*(1+J$41))),I151))</f>
        <v>2678.4084477802066</v>
      </c>
      <c r="BJ151" s="5">
        <f ca="1">IF(K$11="x",0,_xlfn.NORM.INV(J151,Satokasvi!$H$8,Satokasvi!$I$8)*IF(K$8="x",(1+Toimenpiteet!$C$7),1)*IF(K$9="x",(1+Toimenpiteet!$C$34),1)*(1+K$30)*_xlfn.BINOM.INV(1,(1-(Satokasvi!$H$15*(1+K$41))),J151))</f>
        <v>0</v>
      </c>
      <c r="BK151" s="5">
        <f ca="1">IF(L$11="x",0,_xlfn.NORM.INV(K151,Satokasvi!$H$8,Satokasvi!$I$8)*IF(L$8="x",(1+Toimenpiteet!$C$7),1)*IF(L$9="x",(1+Toimenpiteet!$C$34),1)*(1+L$30)*_xlfn.BINOM.INV(1,(1-(Satokasvi!$H$15*(1+L$41))),K151))</f>
        <v>2633.7764449614888</v>
      </c>
      <c r="BL151" s="5">
        <f ca="1">IF(M$11="x",0,_xlfn.NORM.INV(L151,Satokasvi!$H$8,Satokasvi!$I$8)*IF(M$8="x",(1+Toimenpiteet!$C$7),1)*IF(M$9="x",(1+Toimenpiteet!$C$34),1)*(1+M$30)*_xlfn.BINOM.INV(1,(1-(Satokasvi!$H$15*(1+M$41))),L151))</f>
        <v>0</v>
      </c>
      <c r="BM151" s="5">
        <f ca="1">IF(N$11="x",0,_xlfn.NORM.INV(M151,Satokasvi!$H$8,Satokasvi!$I$8)*IF(N$8="x",(1+Toimenpiteet!$C$7),1)*IF(N$9="x",(1+Toimenpiteet!$C$34),1)*(1+N$30)*_xlfn.BINOM.INV(1,(1-(Satokasvi!$H$15*(1+N$41))),M151))</f>
        <v>2573.9748754431844</v>
      </c>
      <c r="BN151" s="5">
        <f ca="1">IF(O$11="x",0,_xlfn.NORM.INV(N151,Satokasvi!$H$8,Satokasvi!$I$8)*IF(O$8="x",(1+Toimenpiteet!$C$7),1)*IF(O$9="x",(1+Toimenpiteet!$C$34),1)*(1+O$30)*_xlfn.BINOM.INV(1,(1-(Satokasvi!$H$15*(1+O$41))),N151))</f>
        <v>0</v>
      </c>
      <c r="BO151" s="5">
        <f ca="1">IF(P$11="x",0,_xlfn.NORM.INV(O151,Satokasvi!$H$8,Satokasvi!$I$8)*IF(P$8="x",(1+Toimenpiteet!$C$7),1)*IF(P$9="x",(1+Toimenpiteet!$C$34),1)*(1+P$30)*_xlfn.BINOM.INV(1,(1-(Satokasvi!$H$15*(1+P$41))),O151))</f>
        <v>2654.1232955224168</v>
      </c>
      <c r="BP151" s="5">
        <f ca="1">IF(Q$11="x",0,_xlfn.NORM.INV(P151,Satokasvi!$H$8,Satokasvi!$I$8)*IF(Q$8="x",(1+Toimenpiteet!$C$7),1)*IF(Q$9="x",(1+Toimenpiteet!$C$34),1)*(1+Q$30)*_xlfn.BINOM.INV(1,(1-(Satokasvi!$H$15*(1+Q$41))),P151))</f>
        <v>0</v>
      </c>
      <c r="BQ151" s="5">
        <f ca="1">IF(R$11="x",0,_xlfn.NORM.INV(Q151,Satokasvi!$H$8,Satokasvi!$I$8)*IF(R$8="x",(1+Toimenpiteet!$C$7),1)*IF(R$9="x",(1+Toimenpiteet!$C$34),1)*(1+R$30)*_xlfn.BINOM.INV(1,(1-(Satokasvi!$H$15*(1+R$41))),Q151))</f>
        <v>2552.692462438481</v>
      </c>
      <c r="BR151" s="5">
        <f ca="1">IF(S$11="x",0,_xlfn.NORM.INV(R151,Satokasvi!$H$8,Satokasvi!$I$8)*IF(S$8="x",(1+Toimenpiteet!$C$7),1)*IF(S$9="x",(1+Toimenpiteet!$C$34),1)*(1+S$30)*_xlfn.BINOM.INV(1,(1-(Satokasvi!$H$15*(1+S$41))),R151))</f>
        <v>2606.6296733864324</v>
      </c>
      <c r="BS151" s="5">
        <f ca="1">IF(T$11="x",0,_xlfn.NORM.INV(S151,Satokasvi!$H$8,Satokasvi!$I$8)*IF(T$8="x",(1+Toimenpiteet!$C$7),1)*IF(T$9="x",(1+Toimenpiteet!$C$34),1)*(1+T$30)*_xlfn.BINOM.INV(1,(1-(Satokasvi!$H$15*(1+T$41))),S151))</f>
        <v>2364.7799382541598</v>
      </c>
      <c r="BT151" s="5">
        <f ca="1">IF(U$11="x",0,_xlfn.NORM.INV(T151,Satokasvi!$H$8,Satokasvi!$I$8)*IF(U$8="x",(1+Toimenpiteet!$C$7),1)*IF(U$9="x",(1+Toimenpiteet!$C$34),1)*(1+U$30)*_xlfn.BINOM.INV(1,(1-(Satokasvi!$H$15*(1+U$41))),T151))</f>
        <v>2635.9585800421796</v>
      </c>
      <c r="BU151" s="5">
        <f ca="1">IF(V$11="x",0,_xlfn.NORM.INV(U151,Satokasvi!$H$8,Satokasvi!$I$8)*IF(V$8="x",(1+Toimenpiteet!$C$7),1)*IF(V$9="x",(1+Toimenpiteet!$C$34),1)*(1+V$30)*_xlfn.BINOM.INV(1,(1-(Satokasvi!$H$15*(1+V$41))),U151))</f>
        <v>2662.719352723529</v>
      </c>
      <c r="BV151" s="5">
        <f ca="1">IF(W$11="x",0,_xlfn.NORM.INV(V151,Satokasvi!$H$8,Satokasvi!$I$8)*IF(W$8="x",(1+Toimenpiteet!$C$7),1)*IF(W$9="x",(1+Toimenpiteet!$C$34),1)*(1+W$30)*_xlfn.BINOM.INV(1,(1-(Satokasvi!$H$15*(1+W$41))),V151))</f>
        <v>2823.5022455735511</v>
      </c>
      <c r="BW151" s="5">
        <f ca="1">IF(X$11="x",0,_xlfn.NORM.INV(W151,Satokasvi!$H$8,Satokasvi!$I$8)*IF(X$8="x",(1+Toimenpiteet!$C$7),1)*IF(X$9="x",(1+Toimenpiteet!$C$34),1)*(1+X$30)*_xlfn.BINOM.INV(1,(1-(Satokasvi!$H$15*(1+X$41))),W151))</f>
        <v>0</v>
      </c>
      <c r="BX151" s="5">
        <f ca="1">IF(Y$11="x",0,_xlfn.NORM.INV(X151,Satokasvi!$H$8,Satokasvi!$I$8)*IF(Y$8="x",(1+Toimenpiteet!$C$7),1)*IF(Y$9="x",(1+Toimenpiteet!$C$34),1)*(1+Y$30)*_xlfn.BINOM.INV(1,(1-(Satokasvi!$H$15*(1+Y$41))),X151))</f>
        <v>2427.8350818390822</v>
      </c>
      <c r="BY151" s="5">
        <f ca="1">IF(Z$11="x",0,_xlfn.NORM.INV(Y151,Satokasvi!$H$8,Satokasvi!$I$8)*IF(Z$8="x",(1+Toimenpiteet!$C$7),1)*IF(Z$9="x",(1+Toimenpiteet!$C$34),1)*(1+Z$30)*_xlfn.BINOM.INV(1,(1-(Satokasvi!$H$15*(1+Z$41))),Y151))</f>
        <v>2405.8926684929543</v>
      </c>
      <c r="BZ151" s="5">
        <f ca="1">IF(AA$11="x",0,_xlfn.NORM.INV(Z151,Satokasvi!$H$8,Satokasvi!$I$8)*IF(AA$8="x",(1+Toimenpiteet!$C$7),1)*IF(AA$9="x",(1+Toimenpiteet!$C$34),1)*(1+AA$30)*_xlfn.BINOM.INV(1,(1-(Satokasvi!$H$15*(1+AA$41))),Z151))</f>
        <v>2369.3913078704563</v>
      </c>
      <c r="CB151" s="27">
        <f ca="1">_xlfn.NORM.INV(RAND(),Satokasvi!$H$13,Satokasvi!$I$13)</f>
        <v>217.18874347609506</v>
      </c>
      <c r="CC151" s="27">
        <f ca="1">_xlfn.NORM.INV(RAND(),Satokasvi!$H$13,Satokasvi!$I$13)</f>
        <v>141.18277076985015</v>
      </c>
      <c r="CD151" s="27">
        <f ca="1">_xlfn.NORM.INV(RAND(),Satokasvi!$H$13,Satokasvi!$I$13)</f>
        <v>169.55735481066029</v>
      </c>
      <c r="CE151" s="27">
        <f ca="1">_xlfn.NORM.INV(RAND(),Satokasvi!$H$13,Satokasvi!$I$13)</f>
        <v>180.98195517478726</v>
      </c>
      <c r="CF151" s="27">
        <f ca="1">_xlfn.NORM.INV(RAND(),Satokasvi!$H$13,Satokasvi!$I$13)</f>
        <v>166.03511883455803</v>
      </c>
      <c r="CG151" s="27">
        <f ca="1">_xlfn.NORM.INV(RAND(),Satokasvi!$H$13,Satokasvi!$I$13)</f>
        <v>140.32500322915934</v>
      </c>
      <c r="CH151" s="27">
        <f ca="1">_xlfn.NORM.INV(RAND(),Satokasvi!$H$13,Satokasvi!$I$13)</f>
        <v>256.9811373658402</v>
      </c>
      <c r="CI151" s="27">
        <f ca="1">_xlfn.NORM.INV(RAND(),Satokasvi!$H$13,Satokasvi!$I$13)</f>
        <v>216.52775794562339</v>
      </c>
      <c r="CJ151" s="27">
        <f ca="1">_xlfn.NORM.INV(RAND(),Satokasvi!$H$13,Satokasvi!$I$13)</f>
        <v>272.57285094095926</v>
      </c>
      <c r="CK151" s="27">
        <f ca="1">_xlfn.NORM.INV(RAND(),Satokasvi!$H$13,Satokasvi!$I$13)</f>
        <v>220.76012121961017</v>
      </c>
      <c r="CL151" s="27">
        <f ca="1">_xlfn.NORM.INV(RAND(),Satokasvi!$H$13,Satokasvi!$I$13)</f>
        <v>180.14467191753963</v>
      </c>
      <c r="CM151" s="27">
        <f ca="1">_xlfn.NORM.INV(RAND(),Satokasvi!$H$13,Satokasvi!$I$13)</f>
        <v>165.86833487828585</v>
      </c>
      <c r="CN151" s="27">
        <f ca="1">_xlfn.NORM.INV(RAND(),Satokasvi!$H$13,Satokasvi!$I$13)</f>
        <v>171.87682058013462</v>
      </c>
      <c r="CO151" s="27">
        <f ca="1">_xlfn.NORM.INV(RAND(),Satokasvi!$H$13,Satokasvi!$I$13)</f>
        <v>106.35028137454434</v>
      </c>
      <c r="CP151" s="27">
        <f ca="1">_xlfn.NORM.INV(RAND(),Satokasvi!$H$13,Satokasvi!$I$13)</f>
        <v>231.00423682030922</v>
      </c>
      <c r="CQ151" s="27">
        <f ca="1">_xlfn.NORM.INV(RAND(),Satokasvi!$H$13,Satokasvi!$I$13)</f>
        <v>189.04082700438286</v>
      </c>
      <c r="CR151" s="27">
        <f ca="1">_xlfn.NORM.INV(RAND(),Satokasvi!$H$13,Satokasvi!$I$13)</f>
        <v>215.54422476877198</v>
      </c>
      <c r="CS151" s="27">
        <f ca="1">_xlfn.NORM.INV(RAND(),Satokasvi!$H$13,Satokasvi!$I$13)</f>
        <v>141.11583239191233</v>
      </c>
      <c r="CT151" s="27">
        <f ca="1">_xlfn.NORM.INV(RAND(),Satokasvi!$H$13,Satokasvi!$I$13)</f>
        <v>180.7746483797481</v>
      </c>
      <c r="CU151" s="27">
        <f ca="1">_xlfn.NORM.INV(RAND(),Satokasvi!$H$13,Satokasvi!$I$13)</f>
        <v>126.95998755056746</v>
      </c>
      <c r="CV151" s="27">
        <f ca="1">_xlfn.NORM.INV(RAND(),Satokasvi!$H$13,Satokasvi!$I$13)</f>
        <v>244.16919914433919</v>
      </c>
      <c r="CW151" s="27">
        <f ca="1">_xlfn.NORM.INV(RAND(),Satokasvi!$H$13,Satokasvi!$I$13)</f>
        <v>145.73579238225534</v>
      </c>
      <c r="CX151" s="27">
        <f ca="1">_xlfn.NORM.INV(RAND(),Satokasvi!$H$13,Satokasvi!$I$13)</f>
        <v>226.58035987813821</v>
      </c>
      <c r="CY151" s="27">
        <f ca="1">_xlfn.NORM.INV(RAND(),Satokasvi!$H$13,Satokasvi!$I$13)</f>
        <v>279.01135633454152</v>
      </c>
      <c r="CZ151" s="27">
        <f ca="1">_xlfn.NORM.INV(RAND(),Satokasvi!$H$13,Satokasvi!$I$13)</f>
        <v>191.52324378915353</v>
      </c>
      <c r="DB151" s="29">
        <f ca="1">(AB151*(CB151/1000)+(Satokasvi!$E$28-Satokasvi!$E$7))/(1+$C$13)^DB$61</f>
        <v>345.08461352447904</v>
      </c>
      <c r="DC151" s="29">
        <f ca="1">(AC151*(CC151/1000)+(Satokasvi!$E$28-Satokasvi!$E$7))/(1+$C$13)^DC$61</f>
        <v>104.57525679158887</v>
      </c>
      <c r="DD151" s="29">
        <f ca="1">(AD151*(CD151/1000)+(Satokasvi!$E$28-Satokasvi!$E$7))/(1+$C$13)^DD$61</f>
        <v>196.34084344159632</v>
      </c>
      <c r="DE151" s="29">
        <f ca="1">(AE151*(CE151/1000)+(Satokasvi!$E$28-Satokasvi!$E$7))/(1+$C$13)^DE$61</f>
        <v>243.29886921707055</v>
      </c>
      <c r="DF151" s="29">
        <f ca="1">(AF151*(CF151/1000)+(Satokasvi!$E$28-Satokasvi!$E$7))/(1+$C$13)^DF$61</f>
        <v>211.0081059105332</v>
      </c>
      <c r="DG151" s="29">
        <f ca="1">(AG151*(CG151/1000)+(Satokasvi!$E$28-Satokasvi!$E$7))/(1+$C$13)^DG$61</f>
        <v>78.024357661329319</v>
      </c>
      <c r="DH151" s="29">
        <f ca="1">(AH151*(CH151/1000)+(Satokasvi!$E$28-Satokasvi!$E$7))/(1+$C$13)^DH$61</f>
        <v>459.82705160731848</v>
      </c>
      <c r="DI151" s="29">
        <f ca="1">(AI151*(CI151/1000)+(Satokasvi!$E$28-Satokasvi!$E$7))/(1+$C$13)^DI$61</f>
        <v>329.37875307454578</v>
      </c>
      <c r="DJ151" s="29">
        <f ca="1">(AJ151*(CJ151/1000)+(Satokasvi!$E$28-Satokasvi!$E$7))/(1+$C$13)^DJ$61</f>
        <v>-276.6764403760493</v>
      </c>
      <c r="DK151" s="29">
        <f ca="1">(AK151*(CK151/1000)+(Satokasvi!$E$28-Satokasvi!$E$7))/(1+$C$13)^DK$61</f>
        <v>311.95189516539119</v>
      </c>
      <c r="DL151" s="29">
        <f ca="1">(AL151*(CL151/1000)+(Satokasvi!$E$28-Satokasvi!$E$7))/(1+$C$13)^DL$61</f>
        <v>-260.79408085215317</v>
      </c>
      <c r="DM151" s="29">
        <f ca="1">(AM151*(CM151/1000)+(Satokasvi!$E$28-Satokasvi!$E$7))/(1+$C$13)^DM$61</f>
        <v>148.63731139044583</v>
      </c>
      <c r="DN151" s="29">
        <f ca="1">(AN151*(CN151/1000)+(Satokasvi!$E$28-Satokasvi!$E$7))/(1+$C$13)^DN$61</f>
        <v>-245.82343373753721</v>
      </c>
      <c r="DO151" s="29">
        <f ca="1">(AO151*(CO151/1000)+(Satokasvi!$E$28-Satokasvi!$E$7))/(1+$C$13)^DO$61</f>
        <v>11.754588781906504</v>
      </c>
      <c r="DP151" s="29">
        <f ca="1">(AP151*(CP151/1000)+(Satokasvi!$E$28-Satokasvi!$E$7))/(1+$C$13)^DP$61</f>
        <v>-231.71216301021508</v>
      </c>
      <c r="DQ151" s="29">
        <f ca="1">(AQ151*(CQ151/1000)+(Satokasvi!$E$28-Satokasvi!$E$7))/(1+$C$13)^DQ$61</f>
        <v>178.57587394481399</v>
      </c>
      <c r="DR151" s="29">
        <f ca="1">(AR151*(CR151/1000)+(Satokasvi!$E$28-Satokasvi!$E$7))/(1+$C$13)^DR$61</f>
        <v>237.74156329884721</v>
      </c>
      <c r="DS151" s="29">
        <f ca="1">(AS151*(CS151/1000)+(Satokasvi!$E$28-Satokasvi!$E$7))/(1+$C$13)^DS$61</f>
        <v>50.991629257470201</v>
      </c>
      <c r="DT151" s="29">
        <f ca="1">(AT151*(CT151/1000)+(Satokasvi!$E$28-Satokasvi!$E$7))/(1+$C$13)^DT$61</f>
        <v>158.7933474153817</v>
      </c>
      <c r="DU151" s="29">
        <f ca="1">(AU151*(CU151/1000)+(Satokasvi!$E$28-Satokasvi!$E$7))/(1+$C$13)^DU$61</f>
        <v>51.297193690839116</v>
      </c>
      <c r="DV151" s="29">
        <f ca="1">(AV151*(CV151/1000)+(Satokasvi!$E$28-Satokasvi!$E$7))/(1+$C$13)^DV$61</f>
        <v>303.25157269182989</v>
      </c>
      <c r="DW151" s="29">
        <f ca="1">(AW151*(CW151/1000)+(Satokasvi!$E$28-Satokasvi!$E$7))/(1+$C$13)^DW$61</f>
        <v>-188.40319281861338</v>
      </c>
      <c r="DX151" s="29">
        <f ca="1">(AX151*(CX151/1000)+(Satokasvi!$E$28-Satokasvi!$E$7))/(1+$C$13)^DX$61</f>
        <v>191.11944038317813</v>
      </c>
      <c r="DY151" s="29">
        <f ca="1">(AY151*(CY151/1000)+(Satokasvi!$E$28-Satokasvi!$E$7))/(1+$C$13)^DY$61</f>
        <v>265.54267319985331</v>
      </c>
      <c r="DZ151" s="29">
        <f ca="1">(AZ151*(CZ151/1000)+(Satokasvi!$E$28-Satokasvi!$E$7))/(1+$C$13)^DZ$61</f>
        <v>118.42484472437427</v>
      </c>
      <c r="EB151" s="29">
        <f ca="1">IF(C$11="x",Toimenpiteet!$E$115,BB151*(CB151/1000)+(Satokasvi!$E$28-Satokasvi!$E$7)+IF(C$8="x",Toimenpiteet!$E$29,0)+IF(C$9="x",Toimenpiteet!$E$60,0)+IF(C$10="x",Toimenpiteet!$E$88,0))/(1+$C$13)^EB$61</f>
        <v>283.05397343250678</v>
      </c>
      <c r="EC151" s="29">
        <f ca="1">IF(D$11="x",Toimenpiteet!$E$115,BC151*(CC151/1000)+(Satokasvi!$E$28-Satokasvi!$E$7)+IF(D$8="x",Toimenpiteet!$E$29,0)+IF(D$9="x",Toimenpiteet!$E$60,0)+IF(D$10="x",Toimenpiteet!$E$88,0))/(1+$C$13)^EC$61</f>
        <v>109.96021789069468</v>
      </c>
      <c r="ED151" s="29">
        <f ca="1">IF(E$11="x",Toimenpiteet!$E$115,BD151*(CD151/1000)+(Satokasvi!$E$28-Satokasvi!$E$7)+IF(E$8="x",Toimenpiteet!$E$29,0)+IF(E$9="x",Toimenpiteet!$E$60,0)+IF(E$10="x",Toimenpiteet!$E$88,0))/(1+$C$13)^ED$61</f>
        <v>178.632052785355</v>
      </c>
      <c r="EE151" s="29">
        <f ca="1">IF(F$11="x",Toimenpiteet!$E$115,BE151*(CE151/1000)+(Satokasvi!$E$28-Satokasvi!$E$7)+IF(F$8="x",Toimenpiteet!$E$29,0)+IF(F$9="x",Toimenpiteet!$E$60,0)+IF(F$10="x",Toimenpiteet!$E$88,0))/(1+$C$13)^EE$61</f>
        <v>214.99564181180622</v>
      </c>
      <c r="EF151" s="29">
        <f ca="1">IF(G$11="x",Toimenpiteet!$E$115,BF151*(CF151/1000)+(Satokasvi!$E$28-Satokasvi!$E$7)+IF(G$8="x",Toimenpiteet!$E$29,0)+IF(G$9="x",Toimenpiteet!$E$60,0)+IF(G$10="x",Toimenpiteet!$E$88,0))/(1+$C$13)^EF$61</f>
        <v>192.71129843380984</v>
      </c>
      <c r="EG151" s="29">
        <f ca="1">IF(H$11="x",Toimenpiteet!$E$115,BG151*(CG151/1000)+(Satokasvi!$E$28-Satokasvi!$E$7)+IF(H$8="x",Toimenpiteet!$E$29,0)+IF(H$9="x",Toimenpiteet!$E$60,0)+IF(H$10="x",Toimenpiteet!$E$88,0))/(1+$C$13)^EG$61</f>
        <v>92.578759008135734</v>
      </c>
      <c r="EH151" s="29">
        <f ca="1">IF(I$11="x",Toimenpiteet!$E$115,BH151*(CH151/1000)+(Satokasvi!$E$28-Satokasvi!$E$7)+IF(I$8="x",Toimenpiteet!$E$29,0)+IF(I$9="x",Toimenpiteet!$E$60,0)+IF(I$10="x",Toimenpiteet!$E$88,0))/(1+$C$13)^EH$61</f>
        <v>376.09516514798071</v>
      </c>
      <c r="EI151" s="29">
        <f ca="1">IF(J$11="x",Toimenpiteet!$E$115,BI151*(CI151/1000)+(Satokasvi!$E$28-Satokasvi!$E$7)+IF(J$8="x",Toimenpiteet!$E$29,0)+IF(J$9="x",Toimenpiteet!$E$60,0)+IF(J$10="x",Toimenpiteet!$E$88,0))/(1+$C$13)^EI$61</f>
        <v>277.91134416028467</v>
      </c>
      <c r="EJ151" s="29">
        <f ca="1">IF(K$11="x",Toimenpiteet!$E$115,BJ151*(CJ151/1000)+(Satokasvi!$E$28-Satokasvi!$E$7)+IF(K$8="x",Toimenpiteet!$E$29,0)+IF(K$9="x",Toimenpiteet!$E$60,0)+IF(K$10="x",Toimenpiteet!$E$88,0))/(1+$C$13)^EJ$61</f>
        <v>-174.66637330111257</v>
      </c>
      <c r="EK151" s="29">
        <f ca="1">IF(L$11="x",Toimenpiteet!$E$115,BK151*(CK151/1000)+(Satokasvi!$E$28-Satokasvi!$E$7)+IF(L$8="x",Toimenpiteet!$E$29,0)+IF(L$9="x",Toimenpiteet!$E$60,0)+IF(L$10="x",Toimenpiteet!$E$88,0))/(1+$C$13)^EK$61</f>
        <v>263.06161059484123</v>
      </c>
      <c r="EL151" s="29">
        <f ca="1">IF(M$11="x",Toimenpiteet!$E$115,BL151*(CL151/1000)+(Satokasvi!$E$28-Satokasvi!$E$7)+IF(M$8="x",Toimenpiteet!$E$29,0)+IF(M$9="x",Toimenpiteet!$E$60,0)+IF(M$10="x",Toimenpiteet!$E$88,0))/(1+$C$13)^EL$61</f>
        <v>-164.63980893685792</v>
      </c>
      <c r="EM151" s="29">
        <f ca="1">IF(N$11="x",Toimenpiteet!$E$115,BM151*(CM151/1000)+(Satokasvi!$E$28-Satokasvi!$E$7)+IF(N$8="x",Toimenpiteet!$E$29,0)+IF(N$9="x",Toimenpiteet!$E$60,0)+IF(N$10="x",Toimenpiteet!$E$88,0))/(1+$C$13)^EM$61</f>
        <v>139.60330125803077</v>
      </c>
      <c r="EN151" s="29">
        <f ca="1">IF(O$11="x",Toimenpiteet!$E$115,BN151*(CN151/1000)+(Satokasvi!$E$28-Satokasvi!$E$7)+IF(O$8="x",Toimenpiteet!$E$29,0)+IF(O$9="x",Toimenpiteet!$E$60,0)+IF(O$10="x",Toimenpiteet!$E$88,0))/(1+$C$13)^EN$61</f>
        <v>-155.18881038444522</v>
      </c>
      <c r="EO151" s="29">
        <f ca="1">IF(P$11="x",Toimenpiteet!$E$115,BO151*(CO151/1000)+(Satokasvi!$E$28-Satokasvi!$E$7)+IF(P$8="x",Toimenpiteet!$E$29,0)+IF(P$9="x",Toimenpiteet!$E$60,0)+IF(P$10="x",Toimenpiteet!$E$88,0))/(1+$C$13)^EO$61</f>
        <v>35.942832605682035</v>
      </c>
      <c r="EP151" s="29">
        <f ca="1">IF(Q$11="x",Toimenpiteet!$E$115,BP151*(CP151/1000)+(Satokasvi!$E$28-Satokasvi!$E$7)+IF(Q$8="x",Toimenpiteet!$E$29,0)+IF(Q$9="x",Toimenpiteet!$E$60,0)+IF(Q$10="x",Toimenpiteet!$E$88,0))/(1+$C$13)^EP$61</f>
        <v>-146.28033781171195</v>
      </c>
      <c r="EQ151" s="29">
        <f ca="1">IF(R$11="x",Toimenpiteet!$E$115,BQ151*(CQ151/1000)+(Satokasvi!$E$28-Satokasvi!$E$7)+IF(R$8="x",Toimenpiteet!$E$29,0)+IF(R$9="x",Toimenpiteet!$E$60,0)+IF(R$10="x",Toimenpiteet!$E$88,0))/(1+$C$13)^EQ$61</f>
        <v>158.69762093697668</v>
      </c>
      <c r="ER151" s="29">
        <f ca="1">IF(S$11="x",Toimenpiteet!$E$115,BR151*(CR151/1000)+(Satokasvi!$E$28-Satokasvi!$E$7)+IF(S$8="x",Toimenpiteet!$E$29,0)+IF(S$9="x",Toimenpiteet!$E$60,0)+IF(S$10="x",Toimenpiteet!$E$88,0))/(1+$C$13)^ER$61</f>
        <v>202.04159517738952</v>
      </c>
      <c r="ES151" s="29">
        <f ca="1">IF(T$11="x",Toimenpiteet!$E$115,BS151*(CS151/1000)+(Satokasvi!$E$28-Satokasvi!$E$7)+IF(T$8="x",Toimenpiteet!$E$29,0)+IF(T$9="x",Toimenpiteet!$E$60,0)+IF(T$10="x",Toimenpiteet!$E$88,0))/(1+$C$13)^ES$61</f>
        <v>62.15098368294705</v>
      </c>
      <c r="ET151" s="29">
        <f ca="1">IF(U$11="x",Toimenpiteet!$E$115,BT151*(CT151/1000)+(Satokasvi!$E$28-Satokasvi!$E$7)+IF(U$8="x",Toimenpiteet!$E$29,0)+IF(U$9="x",Toimenpiteet!$E$60,0)+IF(U$10="x",Toimenpiteet!$E$88,0))/(1+$C$13)^ET$61</f>
        <v>141.78136711557377</v>
      </c>
      <c r="EU151" s="29">
        <f ca="1">IF(V$11="x",Toimenpiteet!$E$115,BU151*(CU151/1000)+(Satokasvi!$E$28-Satokasvi!$E$7)+IF(V$8="x",Toimenpiteet!$E$29,0)+IF(V$9="x",Toimenpiteet!$E$60,0)+IF(V$10="x",Toimenpiteet!$E$88,0))/(1+$C$13)^EU$61</f>
        <v>60.99226545844364</v>
      </c>
      <c r="EV151" s="29">
        <f ca="1">IF(W$11="x",Toimenpiteet!$E$115,BV151*(CV151/1000)+(Satokasvi!$E$28-Satokasvi!$E$7)+IF(W$8="x",Toimenpiteet!$E$29,0)+IF(W$9="x",Toimenpiteet!$E$60,0)+IF(W$10="x",Toimenpiteet!$E$88,0))/(1+$C$13)^EV$61</f>
        <v>248.08559305735977</v>
      </c>
      <c r="EW151" s="29">
        <f ca="1">IF(X$11="x",Toimenpiteet!$E$115,BW151*(CW151/1000)+(Satokasvi!$E$28-Satokasvi!$E$7)+IF(X$8="x",Toimenpiteet!$E$29,0)+IF(X$9="x",Toimenpiteet!$E$60,0)+IF(X$10="x",Toimenpiteet!$E$88,0))/(1+$C$13)^EW$61</f>
        <v>-118.93930095114123</v>
      </c>
      <c r="EX151" s="29">
        <f ca="1">IF(Y$11="x",Toimenpiteet!$E$115,BX151*(CX151/1000)+(Satokasvi!$E$28-Satokasvi!$E$7)+IF(Y$8="x",Toimenpiteet!$E$29,0)+IF(Y$9="x",Toimenpiteet!$E$60,0)+IF(Y$10="x",Toimenpiteet!$E$88,0))/(1+$C$13)^EX$61</f>
        <v>163.25595293207775</v>
      </c>
      <c r="EY151" s="29">
        <f ca="1">IF(Z$11="x",Toimenpiteet!$E$115,BY151*(CY151/1000)+(Satokasvi!$E$28-Satokasvi!$E$7)+IF(Z$8="x",Toimenpiteet!$E$29,0)+IF(Z$9="x",Toimenpiteet!$E$60,0)+IF(Z$10="x",Toimenpiteet!$E$88,0))/(1+$C$13)^EY$61</f>
        <v>218.10933789234957</v>
      </c>
      <c r="EZ151" s="29">
        <f ca="1">IF(AA$11="x",Toimenpiteet!$E$115,BZ151*(CZ151/1000)+(Satokasvi!$E$28-Satokasvi!$E$7)+IF(AA$8="x",Toimenpiteet!$E$29,0)+IF(AA$9="x",Toimenpiteet!$E$60,0)+IF(AA$10="x",Toimenpiteet!$E$88,0))/(1+$C$13)^EZ$61</f>
        <v>107.88799800104918</v>
      </c>
      <c r="FA151" s="29"/>
      <c r="FB151" s="29">
        <f t="shared" ca="1" si="117"/>
        <v>345.08461352447904</v>
      </c>
      <c r="FC151" s="29">
        <f t="shared" ca="1" si="118"/>
        <v>449.6598703160679</v>
      </c>
      <c r="FD151" s="29">
        <f t="shared" ca="1" si="119"/>
        <v>646.00071375766424</v>
      </c>
      <c r="FE151" s="29">
        <f t="shared" ca="1" si="120"/>
        <v>889.29958297473479</v>
      </c>
      <c r="FF151" s="29">
        <f t="shared" ca="1" si="121"/>
        <v>1100.3076888852679</v>
      </c>
      <c r="FG151" s="29">
        <f t="shared" ca="1" si="122"/>
        <v>1178.3320465465972</v>
      </c>
      <c r="FH151" s="29">
        <f t="shared" ca="1" si="123"/>
        <v>1638.1590981539157</v>
      </c>
      <c r="FI151" s="29">
        <f t="shared" ca="1" si="124"/>
        <v>1967.5378512284615</v>
      </c>
      <c r="FJ151" s="29">
        <f t="shared" ca="1" si="125"/>
        <v>1690.8614108524121</v>
      </c>
      <c r="FK151" s="29">
        <f t="shared" ca="1" si="126"/>
        <v>2002.8133060178034</v>
      </c>
      <c r="FL151" s="29">
        <f t="shared" ca="1" si="127"/>
        <v>1742.0192251656501</v>
      </c>
      <c r="FM151" s="29">
        <f t="shared" ca="1" si="128"/>
        <v>1890.6565365560959</v>
      </c>
      <c r="FN151" s="29">
        <f t="shared" ca="1" si="129"/>
        <v>1644.8331028185587</v>
      </c>
      <c r="FO151" s="29">
        <f t="shared" ca="1" si="130"/>
        <v>1656.5876916004652</v>
      </c>
      <c r="FP151" s="29">
        <f t="shared" ca="1" si="131"/>
        <v>1424.87552859025</v>
      </c>
      <c r="FQ151" s="29">
        <f t="shared" ca="1" si="132"/>
        <v>1603.4514025350641</v>
      </c>
      <c r="FR151" s="29">
        <f t="shared" ca="1" si="133"/>
        <v>1841.1929658339113</v>
      </c>
      <c r="FS151" s="29">
        <f t="shared" ca="1" si="134"/>
        <v>1892.1845950913814</v>
      </c>
      <c r="FT151" s="29">
        <f t="shared" ca="1" si="135"/>
        <v>2050.9779425067632</v>
      </c>
      <c r="FU151" s="29">
        <f t="shared" ca="1" si="136"/>
        <v>2102.2751361976025</v>
      </c>
      <c r="FV151" s="29">
        <f t="shared" ca="1" si="137"/>
        <v>2405.5267088894325</v>
      </c>
      <c r="FW151" s="29">
        <f t="shared" ca="1" si="138"/>
        <v>2217.1235160708193</v>
      </c>
      <c r="FX151" s="29">
        <f t="shared" ca="1" si="139"/>
        <v>2408.2429564539975</v>
      </c>
      <c r="FY151" s="29">
        <f t="shared" ca="1" si="140"/>
        <v>2673.7856296538507</v>
      </c>
      <c r="FZ151" s="29">
        <f t="shared" ca="1" si="141"/>
        <v>2792.2104743782252</v>
      </c>
      <c r="GA151" s="29"/>
      <c r="GB151" s="29">
        <f t="shared" ca="1" si="142"/>
        <v>283.05397343250678</v>
      </c>
      <c r="GC151" s="29">
        <f t="shared" ca="1" si="143"/>
        <v>393.01419132320143</v>
      </c>
      <c r="GD151" s="29">
        <f t="shared" ca="1" si="93"/>
        <v>571.6462441085564</v>
      </c>
      <c r="GE151" s="29">
        <f t="shared" ca="1" si="94"/>
        <v>786.6418859203626</v>
      </c>
      <c r="GF151" s="29">
        <f t="shared" ca="1" si="95"/>
        <v>979.35318435417241</v>
      </c>
      <c r="GG151" s="29">
        <f t="shared" ca="1" si="96"/>
        <v>1071.9319433623082</v>
      </c>
      <c r="GH151" s="29">
        <f t="shared" ca="1" si="97"/>
        <v>1448.0271085102888</v>
      </c>
      <c r="GI151" s="29">
        <f t="shared" ca="1" si="98"/>
        <v>1725.9384526705735</v>
      </c>
      <c r="GJ151" s="29">
        <f t="shared" ca="1" si="99"/>
        <v>1551.2720793694609</v>
      </c>
      <c r="GK151" s="29">
        <f t="shared" ca="1" si="100"/>
        <v>1814.3336899643023</v>
      </c>
      <c r="GL151" s="29">
        <f t="shared" ca="1" si="101"/>
        <v>1649.6938810274444</v>
      </c>
      <c r="GM151" s="29">
        <f t="shared" ca="1" si="102"/>
        <v>1789.2971822854752</v>
      </c>
      <c r="GN151" s="29">
        <f t="shared" ca="1" si="103"/>
        <v>1634.1083719010298</v>
      </c>
      <c r="GO151" s="29">
        <f t="shared" ca="1" si="104"/>
        <v>1670.0512045067119</v>
      </c>
      <c r="GP151" s="29">
        <f t="shared" ca="1" si="105"/>
        <v>1523.770866695</v>
      </c>
      <c r="GQ151" s="29">
        <f t="shared" ca="1" si="106"/>
        <v>1682.4684876319766</v>
      </c>
      <c r="GR151" s="29">
        <f t="shared" ca="1" si="107"/>
        <v>1884.5100828093662</v>
      </c>
      <c r="GS151" s="29">
        <f t="shared" ca="1" si="108"/>
        <v>1946.6610664923132</v>
      </c>
      <c r="GT151" s="29">
        <f t="shared" ca="1" si="109"/>
        <v>2088.4424336078869</v>
      </c>
      <c r="GU151" s="29">
        <f t="shared" ca="1" si="110"/>
        <v>2149.4346990663307</v>
      </c>
      <c r="GV151" s="29">
        <f t="shared" ca="1" si="111"/>
        <v>2397.5202921236905</v>
      </c>
      <c r="GW151" s="29">
        <f t="shared" ca="1" si="112"/>
        <v>2278.5809911725491</v>
      </c>
      <c r="GX151" s="29">
        <f t="shared" ca="1" si="113"/>
        <v>2441.836944104627</v>
      </c>
      <c r="GY151" s="29">
        <f t="shared" ca="1" si="114"/>
        <v>2659.9462819969767</v>
      </c>
      <c r="GZ151" s="29">
        <f t="shared" ca="1" si="115"/>
        <v>2767.834279998026</v>
      </c>
      <c r="HA151" s="29"/>
      <c r="HB151" s="29">
        <f t="shared" ca="1" si="145"/>
        <v>2002.8133060178034</v>
      </c>
      <c r="HC151" s="29">
        <f t="shared" ca="1" si="144"/>
        <v>1814.3336899643023</v>
      </c>
      <c r="HD151" s="5"/>
      <c r="HE151" s="29">
        <f t="shared" ref="HE151:HE159" si="151">HE150</f>
        <v>0.27777777777777773</v>
      </c>
      <c r="HF151" s="29">
        <f>$HF$68</f>
        <v>-7.7777777777777779E-2</v>
      </c>
      <c r="HG151" s="14">
        <f>IF(C$11="x",0,Satokasvi!$H$6*(1+$HE151)*(1+_xlfn.XLOOKUP($HF151,$HF$67:$HF$76,HG$67:HG$76)))</f>
        <v>4437.4382716049377</v>
      </c>
      <c r="HH151" s="27">
        <f>IF(D$11="x",0,Satokasvi!$H$6*(1+$HE151)*(1+_xlfn.XLOOKUP($HF151,$HF$67:$HF$76,HH$67:HH$76)))</f>
        <v>4402.6543209876536</v>
      </c>
      <c r="HI151" s="27">
        <f>IF(E$11="x",0,Satokasvi!$H$6*(1+$HE151)*(1+_xlfn.XLOOKUP($HF151,$HF$67:$HF$76,HI$67:HI$76)))</f>
        <v>4367.8703703703695</v>
      </c>
      <c r="HJ151" s="27">
        <f>IF(F$11="x",0,Satokasvi!$H$6*(1+$HE151)*(1+_xlfn.XLOOKUP($HF151,$HF$67:$HF$76,HJ$67:HJ$76)))</f>
        <v>4333.0864197530864</v>
      </c>
      <c r="HK151" s="27">
        <f>IF(G$11="x",0,Satokasvi!$H$6*(1+$HE151)*(1+_xlfn.XLOOKUP($HF151,$HF$67:$HF$76,HK$67:HK$76)))</f>
        <v>4298.3024691358023</v>
      </c>
      <c r="HL151" s="27">
        <f>IF(H$11="x",0,Satokasvi!$H$6*(1+$HE151)*(1+_xlfn.XLOOKUP($HF151,$HF$67:$HF$76,HL$67:HL$76)))</f>
        <v>4263.5185185185182</v>
      </c>
      <c r="HM151" s="27">
        <f>IF(I$11="x",0,Satokasvi!$H$6*(1+$HE151)*(1+_xlfn.XLOOKUP($HF151,$HF$67:$HF$76,HM$67:HM$76)))</f>
        <v>4228.7345679012342</v>
      </c>
      <c r="HN151" s="27">
        <f>IF(J$11="x",0,Satokasvi!$H$6*(1+$HE151)*(1+_xlfn.XLOOKUP($HF151,$HF$67:$HF$76,HN$67:HN$76)))</f>
        <v>4193.9506172839501</v>
      </c>
      <c r="HO151" s="27">
        <f>IF(K$11="x",0,Satokasvi!$H$6*(1+$HE151)*(1+_xlfn.XLOOKUP($HF151,$HF$67:$HF$76,HO$67:HO$76)))</f>
        <v>4159.1666666666661</v>
      </c>
      <c r="HP151" s="27">
        <f>IF(L$11="x",0,Satokasvi!$H$6*(1+$HE151)*(1+_xlfn.XLOOKUP($HF151,$HF$67:$HF$76,HP$67:HP$76)))</f>
        <v>4124.3827160493829</v>
      </c>
      <c r="HQ151" s="27">
        <f>IF(M$11="x",0,Satokasvi!$H$6*(1+$HE151)*(1+_xlfn.XLOOKUP($HF151,$HF$67:$HF$76,HQ$67:HQ$76)))</f>
        <v>4124.3827160493829</v>
      </c>
      <c r="HR151" s="27">
        <f>IF(N$11="x",0,Satokasvi!$H$6*(1+$HE151)*(1+_xlfn.XLOOKUP($HF151,$HF$67:$HF$76,HR$67:HR$76)))</f>
        <v>4124.3827160493829</v>
      </c>
      <c r="HS151" s="27">
        <f>IF(O$11="x",0,Satokasvi!$H$6*(1+$HE151)*(1+_xlfn.XLOOKUP($HF151,$HF$67:$HF$76,HS$67:HS$76)))</f>
        <v>4124.3827160493829</v>
      </c>
      <c r="HT151" s="27">
        <f>IF(P$11="x",0,Satokasvi!$H$6*(1+$HE151)*(1+_xlfn.XLOOKUP($HF151,$HF$67:$HF$76,HT$67:HT$76)))</f>
        <v>4124.3827160493829</v>
      </c>
      <c r="HU151" s="27">
        <f>IF(Q$11="x",0,Satokasvi!$H$6*(1+$HE151)*(1+_xlfn.XLOOKUP($HF151,$HF$67:$HF$76,HU$67:HU$76)))</f>
        <v>4124.3827160493829</v>
      </c>
      <c r="HV151" s="27">
        <f>IF(R$11="x",0,Satokasvi!$H$6*(1+$HE151)*(1+_xlfn.XLOOKUP($HF151,$HF$67:$HF$76,HV$67:HV$76)))</f>
        <v>4124.3827160493829</v>
      </c>
      <c r="HW151" s="27">
        <f>IF(S$11="x",0,Satokasvi!$H$6*(1+$HE151)*(1+_xlfn.XLOOKUP($HF151,$HF$67:$HF$76,HW$67:HW$76)))</f>
        <v>4124.3827160493829</v>
      </c>
      <c r="HX151" s="27">
        <f>IF(T$11="x",0,Satokasvi!$H$6*(1+$HE151)*(1+_xlfn.XLOOKUP($HF151,$HF$67:$HF$76,HX$67:HX$76)))</f>
        <v>4124.3827160493829</v>
      </c>
      <c r="HY151" s="27">
        <f>IF(U$11="x",0,Satokasvi!$H$6*(1+$HE151)*(1+_xlfn.XLOOKUP($HF151,$HF$67:$HF$76,HY$67:HY$76)))</f>
        <v>4124.3827160493829</v>
      </c>
      <c r="HZ151" s="27">
        <f>IF(V$11="x",0,Satokasvi!$H$6*(1+$HE151)*(1+_xlfn.XLOOKUP($HF151,$HF$67:$HF$76,HZ$67:HZ$76)))</f>
        <v>4124.3827160493829</v>
      </c>
      <c r="IA151" s="27">
        <f>IF(W$11="x",0,Satokasvi!$H$6*(1+$HE151)*(1+_xlfn.XLOOKUP($HF151,$HF$67:$HF$76,IA$67:IA$76)))</f>
        <v>4124.3827160493829</v>
      </c>
      <c r="IB151" s="27">
        <f>IF(X$11="x",0,Satokasvi!$H$6*(1+$HE151)*(1+_xlfn.XLOOKUP($HF151,$HF$67:$HF$76,IB$67:IB$76)))</f>
        <v>4124.3827160493829</v>
      </c>
      <c r="IC151" s="27">
        <f>IF(Y$11="x",0,Satokasvi!$H$6*(1+$HE151)*(1+_xlfn.XLOOKUP($HF151,$HF$67:$HF$76,IC$67:IC$76)))</f>
        <v>4124.3827160493829</v>
      </c>
      <c r="ID151" s="27">
        <f>IF(Z$11="x",0,Satokasvi!$H$6*(1+$HE151)*(1+_xlfn.XLOOKUP($HF151,$HF$67:$HF$76,ID$67:ID$76)))</f>
        <v>4124.3827160493829</v>
      </c>
      <c r="IE151" s="27">
        <f>IF(AA$11="x",0,Satokasvi!$H$6*(1+$HE151)*(1+_xlfn.XLOOKUP($HF151,$HF$67:$HF$76,IE$67:IE$76)))</f>
        <v>4124.3827160493829</v>
      </c>
    </row>
    <row r="152" spans="2:239">
      <c r="B152" s="11">
        <f t="shared" ca="1" si="149"/>
        <v>0.47638414992515121</v>
      </c>
      <c r="C152" s="11">
        <f t="shared" ca="1" si="149"/>
        <v>0.5158583307118636</v>
      </c>
      <c r="D152" s="11">
        <f t="shared" ca="1" si="149"/>
        <v>0.82723700399185263</v>
      </c>
      <c r="E152" s="11">
        <f t="shared" ca="1" si="149"/>
        <v>0.32381595274353081</v>
      </c>
      <c r="F152" s="11">
        <f t="shared" ca="1" si="149"/>
        <v>0.90150577298932921</v>
      </c>
      <c r="G152" s="11">
        <f t="shared" ca="1" si="149"/>
        <v>0.13109083778483266</v>
      </c>
      <c r="H152" s="11">
        <f t="shared" ca="1" si="149"/>
        <v>0.61002418794810687</v>
      </c>
      <c r="I152" s="11">
        <f t="shared" ca="1" si="149"/>
        <v>0.75053269431908531</v>
      </c>
      <c r="J152" s="11">
        <f t="shared" ca="1" si="149"/>
        <v>0.88446201176906902</v>
      </c>
      <c r="K152" s="11">
        <f t="shared" ca="1" si="149"/>
        <v>0.63763642865861947</v>
      </c>
      <c r="L152" s="11">
        <f t="shared" ca="1" si="149"/>
        <v>0.85865163393415345</v>
      </c>
      <c r="M152" s="11">
        <f t="shared" ca="1" si="149"/>
        <v>0.70734650947439692</v>
      </c>
      <c r="N152" s="11">
        <f t="shared" ca="1" si="149"/>
        <v>0.30798453700197359</v>
      </c>
      <c r="O152" s="11">
        <f t="shared" ca="1" si="149"/>
        <v>0.26048080254018358</v>
      </c>
      <c r="P152" s="11">
        <f t="shared" ca="1" si="149"/>
        <v>0.37785119070224571</v>
      </c>
      <c r="Q152" s="11">
        <f t="shared" ca="1" si="149"/>
        <v>0.10482899710146265</v>
      </c>
      <c r="R152" s="11">
        <f t="shared" ca="1" si="148"/>
        <v>0.16977591117392443</v>
      </c>
      <c r="S152" s="11">
        <f t="shared" ca="1" si="148"/>
        <v>0.7700508493331194</v>
      </c>
      <c r="T152" s="11">
        <f t="shared" ca="1" si="150"/>
        <v>0.48712723092410237</v>
      </c>
      <c r="U152" s="11">
        <f t="shared" ca="1" si="150"/>
        <v>0.47699651439370083</v>
      </c>
      <c r="V152" s="11">
        <f t="shared" ca="1" si="150"/>
        <v>0.38245526677644093</v>
      </c>
      <c r="W152" s="11">
        <f t="shared" ca="1" si="150"/>
        <v>0.53862286449781549</v>
      </c>
      <c r="X152" s="11">
        <f t="shared" ca="1" si="150"/>
        <v>0.51607905631328332</v>
      </c>
      <c r="Y152" s="11">
        <f t="shared" ca="1" si="150"/>
        <v>9.7255143663577348E-2</v>
      </c>
      <c r="Z152" s="11">
        <f t="shared" ca="1" si="150"/>
        <v>0.85311570572479756</v>
      </c>
      <c r="AB152" s="5">
        <f ca="1">_xlfn.NORM.INV(B152,Satokasvi!$H$8,Satokasvi!$I$8)*_xlfn.BINOM.INV(1,(1-Satokasvi!$H$15),B152)</f>
        <v>3485.1923069062441</v>
      </c>
      <c r="AC152" s="5">
        <f ca="1">_xlfn.NORM.INV(C152,Satokasvi!$H$8,Satokasvi!$I$8)*_xlfn.BINOM.INV(1,(1-Satokasvi!$H$15),C152)</f>
        <v>3509.940353650315</v>
      </c>
      <c r="AD152" s="5">
        <f ca="1">_xlfn.NORM.INV(D152,Satokasvi!$H$8,Satokasvi!$I$8)*_xlfn.BINOM.INV(1,(1-Satokasvi!$H$15),D152)</f>
        <v>3735.82572546355</v>
      </c>
      <c r="AE152" s="5">
        <f ca="1">_xlfn.NORM.INV(E152,Satokasvi!$H$8,Satokasvi!$I$8)*_xlfn.BINOM.INV(1,(1-Satokasvi!$H$15),E152)</f>
        <v>3385.7363862636939</v>
      </c>
      <c r="AF152" s="5">
        <f ca="1">_xlfn.NORM.INV(F152,Satokasvi!$H$8,Satokasvi!$I$8)*_xlfn.BINOM.INV(1,(1-Satokasvi!$H$15),F152)</f>
        <v>3822.5447943997924</v>
      </c>
      <c r="AG152" s="5">
        <f ca="1">_xlfn.NORM.INV(G152,Satokasvi!$H$8,Satokasvi!$I$8)*_xlfn.BINOM.INV(1,(1-Satokasvi!$H$15),G152)</f>
        <v>3219.6876254374174</v>
      </c>
      <c r="AH152" s="5">
        <f ca="1">_xlfn.NORM.INV(H152,Satokasvi!$H$8,Satokasvi!$I$8)*_xlfn.BINOM.INV(1,(1-Satokasvi!$H$15),H152)</f>
        <v>3569.8455192730303</v>
      </c>
      <c r="AI152" s="5">
        <f ca="1">_xlfn.NORM.INV(I152,Satokasvi!$H$8,Satokasvi!$I$8)*_xlfn.BINOM.INV(1,(1-Satokasvi!$H$15),I152)</f>
        <v>3669.0417541300794</v>
      </c>
      <c r="AJ152" s="5">
        <f ca="1">_xlfn.NORM.INV(J152,Satokasvi!$H$8,Satokasvi!$I$8)*_xlfn.BINOM.INV(1,(1-Satokasvi!$H$15),J152)</f>
        <v>3799.3979458247195</v>
      </c>
      <c r="AK152" s="5">
        <f ca="1">_xlfn.NORM.INV(K152,Satokasvi!$H$8,Satokasvi!$I$8)*_xlfn.BINOM.INV(1,(1-Satokasvi!$H$15),K152)</f>
        <v>3588.0370431668207</v>
      </c>
      <c r="AL152" s="5">
        <f ca="1">_xlfn.NORM.INV(L152,Satokasvi!$H$8,Satokasvi!$I$8)*_xlfn.BINOM.INV(1,(1-Satokasvi!$H$15),L152)</f>
        <v>3768.5702644736079</v>
      </c>
      <c r="AM152" s="5">
        <f ca="1">_xlfn.NORM.INV(M152,Satokasvi!$H$8,Satokasvi!$I$8)*_xlfn.BINOM.INV(1,(1-Satokasvi!$H$15),M152)</f>
        <v>3636.4123424168793</v>
      </c>
      <c r="AN152" s="5">
        <f ca="1">_xlfn.NORM.INV(N152,Satokasvi!$H$8,Satokasvi!$I$8)*_xlfn.BINOM.INV(1,(1-Satokasvi!$H$15),N152)</f>
        <v>3374.6071615277228</v>
      </c>
      <c r="AO152" s="5">
        <f ca="1">_xlfn.NORM.INV(O152,Satokasvi!$H$8,Satokasvi!$I$8)*_xlfn.BINOM.INV(1,(1-Satokasvi!$H$15),O152)</f>
        <v>3339.5340441087433</v>
      </c>
      <c r="AP152" s="5">
        <f ca="1">_xlfn.NORM.INV(P152,Satokasvi!$H$8,Satokasvi!$I$8)*_xlfn.BINOM.INV(1,(1-Satokasvi!$H$15),P152)</f>
        <v>3422.217692695147</v>
      </c>
      <c r="AQ152" s="5">
        <f ca="1">_xlfn.NORM.INV(Q152,Satokasvi!$H$8,Satokasvi!$I$8)*_xlfn.BINOM.INV(1,(1-Satokasvi!$H$15),Q152)</f>
        <v>3186.3733953380124</v>
      </c>
      <c r="AR152" s="5">
        <f ca="1">_xlfn.NORM.INV(R152,Satokasvi!$H$8,Satokasvi!$I$8)*_xlfn.BINOM.INV(1,(1-Satokasvi!$H$15),R152)</f>
        <v>3261.2372083039972</v>
      </c>
      <c r="AS152" s="5">
        <f ca="1">_xlfn.NORM.INV(S152,Satokasvi!$H$8,Satokasvi!$I$8)*_xlfn.BINOM.INV(1,(1-Satokasvi!$H$15),S152)</f>
        <v>3684.7535802365637</v>
      </c>
      <c r="AT152" s="5">
        <f ca="1">_xlfn.NORM.INV(T152,Satokasvi!$H$8,Satokasvi!$I$8)*_xlfn.BINOM.INV(1,(1-Satokasvi!$H$15),T152)</f>
        <v>3491.9317879276268</v>
      </c>
      <c r="AU152" s="5">
        <f ca="1">_xlfn.NORM.INV(U152,Satokasvi!$H$8,Satokasvi!$I$8)*_xlfn.BINOM.INV(1,(1-Satokasvi!$H$15),U152)</f>
        <v>3485.576705805513</v>
      </c>
      <c r="AV152" s="5">
        <f ca="1">_xlfn.NORM.INV(V152,Satokasvi!$H$8,Satokasvi!$I$8)*_xlfn.BINOM.INV(1,(1-Satokasvi!$H$15),V152)</f>
        <v>3425.2403302712305</v>
      </c>
      <c r="AW152" s="5">
        <f ca="1">_xlfn.NORM.INV(W152,Satokasvi!$H$8,Satokasvi!$I$8)*_xlfn.BINOM.INV(1,(1-Satokasvi!$H$15),W152)</f>
        <v>3524.2412243068006</v>
      </c>
      <c r="AX152" s="5">
        <f ca="1">_xlfn.NORM.INV(X152,Satokasvi!$H$8,Satokasvi!$I$8)*_xlfn.BINOM.INV(1,(1-Satokasvi!$H$15),X152)</f>
        <v>3510.0787838221622</v>
      </c>
      <c r="AY152" s="5">
        <f ca="1">_xlfn.NORM.INV(Y152,Satokasvi!$H$8,Satokasvi!$I$8)*_xlfn.BINOM.INV(1,(1-Satokasvi!$H$15),Y152)</f>
        <v>3175.6621361194211</v>
      </c>
      <c r="AZ152" s="5">
        <f ca="1">_xlfn.NORM.INV(Z152,Satokasvi!$H$8,Satokasvi!$I$8)*_xlfn.BINOM.INV(1,(1-Satokasvi!$H$15),Z152)</f>
        <v>3762.4725550180442</v>
      </c>
      <c r="BB152" s="5">
        <f ca="1">IF(C$11="x",0,_xlfn.NORM.INV(B152,Satokasvi!$H$8,Satokasvi!$I$8)*IF(C$8="x",(1+Toimenpiteet!$C$7),1)*IF(C$9="x",(1+Toimenpiteet!$C$34),1)*(1+C$30)*_xlfn.BINOM.INV(1,(1-(Satokasvi!$H$15*(1+C$41))),B152))</f>
        <v>2526.9038301993037</v>
      </c>
      <c r="BC152" s="5">
        <f ca="1">IF(D$11="x",0,_xlfn.NORM.INV(C152,Satokasvi!$H$8,Satokasvi!$I$8)*IF(D$8="x",(1+Toimenpiteet!$C$7),1)*IF(D$9="x",(1+Toimenpiteet!$C$34),1)*(1+D$30)*_xlfn.BINOM.INV(1,(1-(Satokasvi!$H$15*(1+D$41))),C152))</f>
        <v>2562.5372533930226</v>
      </c>
      <c r="BD152" s="5">
        <f ca="1">IF(E$11="x",0,_xlfn.NORM.INV(D152,Satokasvi!$H$8,Satokasvi!$I$8)*IF(E$8="x",(1+Toimenpiteet!$C$7),1)*IF(E$9="x",(1+Toimenpiteet!$C$34),1)*(1+E$30)*_xlfn.BINOM.INV(1,(1-(Satokasvi!$H$15*(1+E$41))),D152))</f>
        <v>2746.2802073027651</v>
      </c>
      <c r="BE152" s="5">
        <f ca="1">IF(F$11="x",0,_xlfn.NORM.INV(E152,Satokasvi!$H$8,Satokasvi!$I$8)*IF(F$8="x",(1+Toimenpiteet!$C$7),1)*IF(F$9="x",(1+Toimenpiteet!$C$34),1)*(1+F$30)*_xlfn.BINOM.INV(1,(1-(Satokasvi!$H$15*(1+F$41))),E152))</f>
        <v>2505.9866436569359</v>
      </c>
      <c r="BF152" s="5">
        <f ca="1">IF(G$11="x",0,_xlfn.NORM.INV(F152,Satokasvi!$H$8,Satokasvi!$I$8)*IF(G$8="x",(1+Toimenpiteet!$C$7),1)*IF(G$9="x",(1+Toimenpiteet!$C$34),1)*(1+G$30)*_xlfn.BINOM.INV(1,(1-(Satokasvi!$H$15*(1+G$41))),F152))</f>
        <v>2848.5603807867255</v>
      </c>
      <c r="BG152" s="5">
        <f ca="1">IF(H$11="x",0,_xlfn.NORM.INV(G152,Satokasvi!$H$8,Satokasvi!$I$8)*IF(H$8="x",(1+Toimenpiteet!$C$7),1)*IF(H$9="x",(1+Toimenpiteet!$C$34),1)*(1+H$30)*_xlfn.BINOM.INV(1,(1-(Satokasvi!$H$15*(1+H$41))),G152))</f>
        <v>2399.3112184759639</v>
      </c>
      <c r="BH152" s="5">
        <f ca="1">IF(I$11="x",0,_xlfn.NORM.INV(H152,Satokasvi!$H$8,Satokasvi!$I$8)*IF(I$8="x",(1+Toimenpiteet!$C$7),1)*IF(I$9="x",(1+Toimenpiteet!$C$34),1)*(1+I$30)*_xlfn.BINOM.INV(1,(1-(Satokasvi!$H$15*(1+I$41))),H152))</f>
        <v>2660.2488809622623</v>
      </c>
      <c r="BI152" s="5">
        <f ca="1">IF(J$11="x",0,_xlfn.NORM.INV(I152,Satokasvi!$H$8,Satokasvi!$I$8)*IF(J$8="x",(1+Toimenpiteet!$C$7),1)*IF(J$9="x",(1+Toimenpiteet!$C$34),1)*(1+J$30)*_xlfn.BINOM.INV(1,(1-(Satokasvi!$H$15*(1+J$41))),I152))</f>
        <v>2734.1699151777352</v>
      </c>
      <c r="BJ152" s="5">
        <f ca="1">IF(K$11="x",0,_xlfn.NORM.INV(J152,Satokasvi!$H$8,Satokasvi!$I$8)*IF(K$8="x",(1+Toimenpiteet!$C$7),1)*IF(K$9="x",(1+Toimenpiteet!$C$34),1)*(1+K$30)*_xlfn.BINOM.INV(1,(1-(Satokasvi!$H$15*(1+K$41))),J152))</f>
        <v>2831.3113492285811</v>
      </c>
      <c r="BK152" s="5">
        <f ca="1">IF(L$11="x",0,_xlfn.NORM.INV(K152,Satokasvi!$H$8,Satokasvi!$I$8)*IF(L$8="x",(1+Toimenpiteet!$C$7),1)*IF(L$9="x",(1+Toimenpiteet!$C$34),1)*(1+L$30)*_xlfn.BINOM.INV(1,(1-(Satokasvi!$H$15*(1+L$41))),K152))</f>
        <v>2673.8052045679151</v>
      </c>
      <c r="BL152" s="5">
        <f ca="1">IF(M$11="x",0,_xlfn.NORM.INV(L152,Satokasvi!$H$8,Satokasvi!$I$8)*IF(M$8="x",(1+Toimenpiteet!$C$7),1)*IF(M$9="x",(1+Toimenpiteet!$C$34),1)*(1+M$30)*_xlfn.BINOM.INV(1,(1-(Satokasvi!$H$15*(1+M$41))),L152))</f>
        <v>2808.3385610857326</v>
      </c>
      <c r="BM152" s="5">
        <f ca="1">IF(N$11="x",0,_xlfn.NORM.INV(M152,Satokasvi!$H$8,Satokasvi!$I$8)*IF(N$8="x",(1+Toimenpiteet!$C$7),1)*IF(N$9="x",(1+Toimenpiteet!$C$34),1)*(1+N$30)*_xlfn.BINOM.INV(1,(1-(Satokasvi!$H$15*(1+N$41))),M152))</f>
        <v>2709.8544775690584</v>
      </c>
      <c r="BN152" s="5">
        <f ca="1">IF(O$11="x",0,_xlfn.NORM.INV(N152,Satokasvi!$H$8,Satokasvi!$I$8)*IF(O$8="x",(1+Toimenpiteet!$C$7),1)*IF(O$9="x",(1+Toimenpiteet!$C$34),1)*(1+O$30)*_xlfn.BINOM.INV(1,(1-(Satokasvi!$H$15*(1+O$41))),N152))</f>
        <v>2514.7572567704592</v>
      </c>
      <c r="BO152" s="5">
        <f ca="1">IF(P$11="x",0,_xlfn.NORM.INV(O152,Satokasvi!$H$8,Satokasvi!$I$8)*IF(P$8="x",(1+Toimenpiteet!$C$7),1)*IF(P$9="x",(1+Toimenpiteet!$C$34),1)*(1+P$30)*_xlfn.BINOM.INV(1,(1-(Satokasvi!$H$15*(1+P$41))),O152))</f>
        <v>2488.6207696698357</v>
      </c>
      <c r="BP152" s="5">
        <f ca="1">IF(Q$11="x",0,_xlfn.NORM.INV(P152,Satokasvi!$H$8,Satokasvi!$I$8)*IF(Q$8="x",(1+Toimenpiteet!$C$7),1)*IF(Q$9="x",(1+Toimenpiteet!$C$34),1)*(1+Q$30)*_xlfn.BINOM.INV(1,(1-(Satokasvi!$H$15*(1+Q$41))),P152))</f>
        <v>2550.2366245964236</v>
      </c>
      <c r="BQ152" s="5">
        <f ca="1">IF(R$11="x",0,_xlfn.NORM.INV(Q152,Satokasvi!$H$8,Satokasvi!$I$8)*IF(R$8="x",(1+Toimenpiteet!$C$7),1)*IF(R$9="x",(1+Toimenpiteet!$C$34),1)*(1+R$30)*_xlfn.BINOM.INV(1,(1-(Satokasvi!$H$15*(1+R$41))),Q152))</f>
        <v>2374.485454205887</v>
      </c>
      <c r="BR152" s="5">
        <f ca="1">IF(S$11="x",0,_xlfn.NORM.INV(R152,Satokasvi!$H$8,Satokasvi!$I$8)*IF(S$8="x",(1+Toimenpiteet!$C$7),1)*IF(S$9="x",(1+Toimenpiteet!$C$34),1)*(1+S$30)*_xlfn.BINOM.INV(1,(1-(Satokasvi!$H$15*(1+S$41))),R152))</f>
        <v>2430.2739676281385</v>
      </c>
      <c r="BS152" s="5">
        <f ca="1">IF(T$11="x",0,_xlfn.NORM.INV(S152,Satokasvi!$H$8,Satokasvi!$I$8)*IF(T$8="x",(1+Toimenpiteet!$C$7),1)*IF(T$9="x",(1+Toimenpiteet!$C$34),1)*(1+T$30)*_xlfn.BINOM.INV(1,(1-(Satokasvi!$H$15*(1+T$41))),S152))</f>
        <v>2745.8783679922872</v>
      </c>
      <c r="BT152" s="5">
        <f ca="1">IF(U$11="x",0,_xlfn.NORM.INV(T152,Satokasvi!$H$8,Satokasvi!$I$8)*IF(U$8="x",(1+Toimenpiteet!$C$7),1)*IF(U$9="x",(1+Toimenpiteet!$C$34),1)*(1+U$30)*_xlfn.BINOM.INV(1,(1-(Satokasvi!$H$15*(1+U$41))),T152))</f>
        <v>2602.1875683636677</v>
      </c>
      <c r="BU152" s="5">
        <f ca="1">IF(V$11="x",0,_xlfn.NORM.INV(U152,Satokasvi!$H$8,Satokasvi!$I$8)*IF(V$8="x",(1+Toimenpiteet!$C$7),1)*IF(V$9="x",(1+Toimenpiteet!$C$34),1)*(1+V$30)*_xlfn.BINOM.INV(1,(1-(Satokasvi!$H$15*(1+V$41))),U152))</f>
        <v>2597.4517611662682</v>
      </c>
      <c r="BV152" s="5">
        <f ca="1">IF(W$11="x",0,_xlfn.NORM.INV(V152,Satokasvi!$H$8,Satokasvi!$I$8)*IF(W$8="x",(1+Toimenpiteet!$C$7),1)*IF(W$9="x",(1+Toimenpiteet!$C$34),1)*(1+W$30)*_xlfn.BINOM.INV(1,(1-(Satokasvi!$H$15*(1+W$41))),V152))</f>
        <v>2552.4890941181211</v>
      </c>
      <c r="BW152" s="5">
        <f ca="1">IF(X$11="x",0,_xlfn.NORM.INV(W152,Satokasvi!$H$8,Satokasvi!$I$8)*IF(X$8="x",(1+Toimenpiteet!$C$7),1)*IF(X$9="x",(1+Toimenpiteet!$C$34),1)*(1+X$30)*_xlfn.BINOM.INV(1,(1-(Satokasvi!$H$15*(1+X$41))),W152))</f>
        <v>2626.2645603534279</v>
      </c>
      <c r="BX152" s="5">
        <f ca="1">IF(Y$11="x",0,_xlfn.NORM.INV(X152,Satokasvi!$H$8,Satokasvi!$I$8)*IF(Y$8="x",(1+Toimenpiteet!$C$7),1)*IF(Y$9="x",(1+Toimenpiteet!$C$34),1)*(1+Y$30)*_xlfn.BINOM.INV(1,(1-(Satokasvi!$H$15*(1+Y$41))),X152))</f>
        <v>2615.7107097042754</v>
      </c>
      <c r="BY152" s="5">
        <f ca="1">IF(Z$11="x",0,_xlfn.NORM.INV(Y152,Satokasvi!$H$8,Satokasvi!$I$8)*IF(Z$8="x",(1+Toimenpiteet!$C$7),1)*IF(Z$9="x",(1+Toimenpiteet!$C$34),1)*(1+Z$30)*_xlfn.BINOM.INV(1,(1-(Satokasvi!$H$15*(1+Z$41))),Y152))</f>
        <v>2366.5034238361927</v>
      </c>
      <c r="BZ152" s="5">
        <f ca="1">IF(AA$11="x",0,_xlfn.NORM.INV(Z152,Satokasvi!$H$8,Satokasvi!$I$8)*IF(AA$8="x",(1+Toimenpiteet!$C$7),1)*IF(AA$9="x",(1+Toimenpiteet!$C$34),1)*(1+AA$30)*_xlfn.BINOM.INV(1,(1-(Satokasvi!$H$15*(1+AA$41))),Z152))</f>
        <v>2803.7945479994464</v>
      </c>
      <c r="CB152" s="27">
        <f ca="1">_xlfn.NORM.INV(RAND(),Satokasvi!$H$13,Satokasvi!$I$13)</f>
        <v>309.99939893380179</v>
      </c>
      <c r="CC152" s="27">
        <f ca="1">_xlfn.NORM.INV(RAND(),Satokasvi!$H$13,Satokasvi!$I$13)</f>
        <v>182.9100878639361</v>
      </c>
      <c r="CD152" s="27">
        <f ca="1">_xlfn.NORM.INV(RAND(),Satokasvi!$H$13,Satokasvi!$I$13)</f>
        <v>268.31110802902157</v>
      </c>
      <c r="CE152" s="27">
        <f ca="1">_xlfn.NORM.INV(RAND(),Satokasvi!$H$13,Satokasvi!$I$13)</f>
        <v>223.67839889586179</v>
      </c>
      <c r="CF152" s="27">
        <f ca="1">_xlfn.NORM.INV(RAND(),Satokasvi!$H$13,Satokasvi!$I$13)</f>
        <v>188.8877303072141</v>
      </c>
      <c r="CG152" s="27">
        <f ca="1">_xlfn.NORM.INV(RAND(),Satokasvi!$H$13,Satokasvi!$I$13)</f>
        <v>256.3386601851829</v>
      </c>
      <c r="CH152" s="27">
        <f ca="1">_xlfn.NORM.INV(RAND(),Satokasvi!$H$13,Satokasvi!$I$13)</f>
        <v>154.65202857436924</v>
      </c>
      <c r="CI152" s="27">
        <f ca="1">_xlfn.NORM.INV(RAND(),Satokasvi!$H$13,Satokasvi!$I$13)</f>
        <v>160.49851442401018</v>
      </c>
      <c r="CJ152" s="27">
        <f ca="1">_xlfn.NORM.INV(RAND(),Satokasvi!$H$13,Satokasvi!$I$13)</f>
        <v>197.84825048637657</v>
      </c>
      <c r="CK152" s="27">
        <f ca="1">_xlfn.NORM.INV(RAND(),Satokasvi!$H$13,Satokasvi!$I$13)</f>
        <v>215.77533343839957</v>
      </c>
      <c r="CL152" s="27">
        <f ca="1">_xlfn.NORM.INV(RAND(),Satokasvi!$H$13,Satokasvi!$I$13)</f>
        <v>274.65068371949297</v>
      </c>
      <c r="CM152" s="27">
        <f ca="1">_xlfn.NORM.INV(RAND(),Satokasvi!$H$13,Satokasvi!$I$13)</f>
        <v>175.4146194374118</v>
      </c>
      <c r="CN152" s="27">
        <f ca="1">_xlfn.NORM.INV(RAND(),Satokasvi!$H$13,Satokasvi!$I$13)</f>
        <v>119.19461645119391</v>
      </c>
      <c r="CO152" s="27">
        <f ca="1">_xlfn.NORM.INV(RAND(),Satokasvi!$H$13,Satokasvi!$I$13)</f>
        <v>177.12310922863659</v>
      </c>
      <c r="CP152" s="27">
        <f ca="1">_xlfn.NORM.INV(RAND(),Satokasvi!$H$13,Satokasvi!$I$13)</f>
        <v>254.7879406511199</v>
      </c>
      <c r="CQ152" s="27">
        <f ca="1">_xlfn.NORM.INV(RAND(),Satokasvi!$H$13,Satokasvi!$I$13)</f>
        <v>256.02108402043098</v>
      </c>
      <c r="CR152" s="27">
        <f ca="1">_xlfn.NORM.INV(RAND(),Satokasvi!$H$13,Satokasvi!$I$13)</f>
        <v>121.17517630898766</v>
      </c>
      <c r="CS152" s="27">
        <f ca="1">_xlfn.NORM.INV(RAND(),Satokasvi!$H$13,Satokasvi!$I$13)</f>
        <v>284.07692825933276</v>
      </c>
      <c r="CT152" s="27">
        <f ca="1">_xlfn.NORM.INV(RAND(),Satokasvi!$H$13,Satokasvi!$I$13)</f>
        <v>136.95089463793514</v>
      </c>
      <c r="CU152" s="27">
        <f ca="1">_xlfn.NORM.INV(RAND(),Satokasvi!$H$13,Satokasvi!$I$13)</f>
        <v>318.34793168389029</v>
      </c>
      <c r="CV152" s="27">
        <f ca="1">_xlfn.NORM.INV(RAND(),Satokasvi!$H$13,Satokasvi!$I$13)</f>
        <v>227.8193976678586</v>
      </c>
      <c r="CW152" s="27">
        <f ca="1">_xlfn.NORM.INV(RAND(),Satokasvi!$H$13,Satokasvi!$I$13)</f>
        <v>258.72393420962686</v>
      </c>
      <c r="CX152" s="27">
        <f ca="1">_xlfn.NORM.INV(RAND(),Satokasvi!$H$13,Satokasvi!$I$13)</f>
        <v>244.29217849447133</v>
      </c>
      <c r="CY152" s="27">
        <f ca="1">_xlfn.NORM.INV(RAND(),Satokasvi!$H$13,Satokasvi!$I$13)</f>
        <v>193.05762395773107</v>
      </c>
      <c r="CZ152" s="27">
        <f ca="1">_xlfn.NORM.INV(RAND(),Satokasvi!$H$13,Satokasvi!$I$13)</f>
        <v>207.95795199650837</v>
      </c>
      <c r="DB152" s="29">
        <f ca="1">(AB152*(CB152/1000)+(Satokasvi!$E$28-Satokasvi!$E$7))/(1+$C$13)^DB$61</f>
        <v>698.45390321324817</v>
      </c>
      <c r="DC152" s="29">
        <f ca="1">(AC152*(CC152/1000)+(Satokasvi!$E$28-Satokasvi!$E$7))/(1+$C$13)^DC$61</f>
        <v>264.87274812268271</v>
      </c>
      <c r="DD152" s="29">
        <f ca="1">(AD152*(CD152/1000)+(Satokasvi!$E$28-Satokasvi!$E$7))/(1+$C$13)^DD$61</f>
        <v>586.93849406342895</v>
      </c>
      <c r="DE152" s="29">
        <f ca="1">(AE152*(CE152/1000)+(Satokasvi!$E$28-Satokasvi!$E$7))/(1+$C$13)^DE$61</f>
        <v>352.12171636659525</v>
      </c>
      <c r="DF152" s="29">
        <f ca="1">(AF152*(CF152/1000)+(Satokasvi!$E$28-Satokasvi!$E$7))/(1+$C$13)^DF$61</f>
        <v>311.42921093084357</v>
      </c>
      <c r="DG152" s="29">
        <f ca="1">(AG152*(CG152/1000)+(Satokasvi!$E$28-Satokasvi!$E$7))/(1+$C$13)^DG$61</f>
        <v>388.8694100494647</v>
      </c>
      <c r="DH152" s="29">
        <f ca="1">(AH152*(CH152/1000)+(Satokasvi!$E$28-Satokasvi!$E$7))/(1+$C$13)^DH$61</f>
        <v>155.36865740836379</v>
      </c>
      <c r="DI152" s="29">
        <f ca="1">(AI152*(CI152/1000)+(Satokasvi!$E$28-Satokasvi!$E$7))/(1+$C$13)^DI$61</f>
        <v>179.88722203474191</v>
      </c>
      <c r="DJ152" s="29">
        <f ca="1">(AJ152*(CJ152/1000)+(Satokasvi!$E$28-Satokasvi!$E$7))/(1+$C$13)^DJ$61</f>
        <v>299.44226423807709</v>
      </c>
      <c r="DK152" s="29">
        <f ca="1">(AK152*(CK152/1000)+(Satokasvi!$E$28-Satokasvi!$E$7))/(1+$C$13)^DK$61</f>
        <v>307.46696426180245</v>
      </c>
      <c r="DL152" s="29">
        <f ca="1">(AL152*(CL152/1000)+(Satokasvi!$E$28-Satokasvi!$E$7))/(1+$C$13)^DL$61</f>
        <v>486.94112609010534</v>
      </c>
      <c r="DM152" s="29">
        <f ca="1">(AM152*(CM152/1000)+(Satokasvi!$E$28-Satokasvi!$E$7))/(1+$C$13)^DM$61</f>
        <v>194.19798208592312</v>
      </c>
      <c r="DN152" s="29">
        <f ca="1">(AN152*(CN152/1000)+(Satokasvi!$E$28-Satokasvi!$E$7))/(1+$C$13)^DN$61</f>
        <v>28.079032788993654</v>
      </c>
      <c r="DO152" s="29">
        <f ca="1">(AO152*(CO152/1000)+(Satokasvi!$E$28-Satokasvi!$E$7))/(1+$C$13)^DO$61</f>
        <v>152.39337507036385</v>
      </c>
      <c r="DP152" s="29">
        <f ca="1">(AP152*(CP152/1000)+(Satokasvi!$E$28-Satokasvi!$E$7))/(1+$C$13)^DP$61</f>
        <v>327.95281399171517</v>
      </c>
      <c r="DQ152" s="29">
        <f ca="1">(AQ152*(CQ152/1000)+(Satokasvi!$E$28-Satokasvi!$E$7))/(1+$C$13)^DQ$61</f>
        <v>283.4030946019671</v>
      </c>
      <c r="DR152" s="29">
        <f ca="1">(AR152*(CR152/1000)+(Satokasvi!$E$28-Satokasvi!$E$7))/(1+$C$13)^DR$61</f>
        <v>20.680063324825444</v>
      </c>
      <c r="DS152" s="29">
        <f ca="1">(AS152*(CS152/1000)+(Satokasvi!$E$28-Satokasvi!$E$7))/(1+$C$13)^DS$61</f>
        <v>402.80789540514388</v>
      </c>
      <c r="DT152" s="29">
        <f ca="1">(AT152*(CT152/1000)+(Satokasvi!$E$28-Satokasvi!$E$7))/(1+$C$13)^DT$61</f>
        <v>66.850742924797117</v>
      </c>
      <c r="DU152" s="29">
        <f ca="1">(AU152*(CU152/1000)+(Satokasvi!$E$28-Satokasvi!$E$7))/(1+$C$13)^DU$61</f>
        <v>414.49613991009795</v>
      </c>
      <c r="DV152" s="29">
        <f ca="1">(AV152*(CV152/1000)+(Satokasvi!$E$28-Satokasvi!$E$7))/(1+$C$13)^DV$61</f>
        <v>225.41386471106284</v>
      </c>
      <c r="DW152" s="29">
        <f ca="1">(AW152*(CW152/1000)+(Satokasvi!$E$28-Satokasvi!$E$7))/(1+$C$13)^DW$61</f>
        <v>287.46128841965213</v>
      </c>
      <c r="DX152" s="29">
        <f ca="1">(AX152*(CX152/1000)+(Satokasvi!$E$28-Satokasvi!$E$7))/(1+$C$13)^DX$61</f>
        <v>251.56474772607086</v>
      </c>
      <c r="DY152" s="29">
        <f ca="1">(AY152*(CY152/1000)+(Satokasvi!$E$28-Satokasvi!$E$7))/(1+$C$13)^DY$61</f>
        <v>124.00950282696952</v>
      </c>
      <c r="DZ152" s="29">
        <f ca="1">(AZ152*(CZ152/1000)+(Satokasvi!$E$28-Satokasvi!$E$7))/(1+$C$13)^DZ$61</f>
        <v>201.28022223169702</v>
      </c>
      <c r="EB152" s="29">
        <f ca="1">IF(C$11="x",Toimenpiteet!$E$115,BB152*(CB152/1000)+(Satokasvi!$E$28-Satokasvi!$E$7)+IF(C$8="x",Toimenpiteet!$E$29,0)+IF(C$9="x",Toimenpiteet!$E$60,0)+IF(C$10="x",Toimenpiteet!$E$88,0))/(1+$C$13)^EB$61</f>
        <v>539.26084322845213</v>
      </c>
      <c r="EC152" s="29">
        <f ca="1">IF(D$11="x",Toimenpiteet!$E$115,BC152*(CC152/1000)+(Satokasvi!$E$28-Satokasvi!$E$7)+IF(D$8="x",Toimenpiteet!$E$29,0)+IF(D$9="x",Toimenpiteet!$E$60,0)+IF(D$10="x",Toimenpiteet!$E$88,0))/(1+$C$13)^EC$61</f>
        <v>226.99021036169972</v>
      </c>
      <c r="ED152" s="29">
        <f ca="1">IF(E$11="x",Toimenpiteet!$E$115,BD152*(CD152/1000)+(Satokasvi!$E$28-Satokasvi!$E$7)+IF(E$8="x",Toimenpiteet!$E$29,0)+IF(E$9="x",Toimenpiteet!$E$60,0)+IF(E$10="x",Toimenpiteet!$E$88,0))/(1+$C$13)^ED$61</f>
        <v>465.76819771047667</v>
      </c>
      <c r="EE152" s="29">
        <f ca="1">IF(F$11="x",Toimenpiteet!$E$115,BE152*(CE152/1000)+(Satokasvi!$E$28-Satokasvi!$E$7)+IF(F$8="x",Toimenpiteet!$E$29,0)+IF(F$9="x",Toimenpiteet!$E$60,0)+IF(F$10="x",Toimenpiteet!$E$88,0))/(1+$C$13)^EE$61</f>
        <v>295.54196035799851</v>
      </c>
      <c r="EF152" s="29">
        <f ca="1">IF(G$11="x",Toimenpiteet!$E$115,BF152*(CF152/1000)+(Satokasvi!$E$28-Satokasvi!$E$7)+IF(G$8="x",Toimenpiteet!$E$29,0)+IF(G$9="x",Toimenpiteet!$E$60,0)+IF(G$10="x",Toimenpiteet!$E$88,0))/(1+$C$13)^EF$61</f>
        <v>267.54510589494527</v>
      </c>
      <c r="EG152" s="29">
        <f ca="1">IF(H$11="x",Toimenpiteet!$E$115,BG152*(CG152/1000)+(Satokasvi!$E$28-Satokasvi!$E$7)+IF(H$8="x",Toimenpiteet!$E$29,0)+IF(H$9="x",Toimenpiteet!$E$60,0)+IF(H$10="x",Toimenpiteet!$E$88,0))/(1+$C$13)^EG$61</f>
        <v>324.22049204777431</v>
      </c>
      <c r="EH152" s="29">
        <f ca="1">IF(I$11="x",Toimenpiteet!$E$115,BH152*(CH152/1000)+(Satokasvi!$E$28-Satokasvi!$E$7)+IF(I$8="x",Toimenpiteet!$E$29,0)+IF(I$9="x",Toimenpiteet!$E$60,0)+IF(I$10="x",Toimenpiteet!$E$88,0))/(1+$C$13)^EH$61</f>
        <v>149.21276979091962</v>
      </c>
      <c r="EI152" s="29">
        <f ca="1">IF(J$11="x",Toimenpiteet!$E$115,BI152*(CI152/1000)+(Satokasvi!$E$28-Satokasvi!$E$7)+IF(J$8="x",Toimenpiteet!$E$29,0)+IF(J$9="x",Toimenpiteet!$E$60,0)+IF(J$10="x",Toimenpiteet!$E$88,0))/(1+$C$13)^EI$61</f>
        <v>166.5102552294226</v>
      </c>
      <c r="EJ152" s="29">
        <f ca="1">IF(K$11="x",Toimenpiteet!$E$115,BJ152*(CJ152/1000)+(Satokasvi!$E$28-Satokasvi!$E$7)+IF(K$8="x",Toimenpiteet!$E$29,0)+IF(K$9="x",Toimenpiteet!$E$60,0)+IF(K$10="x",Toimenpiteet!$E$88,0))/(1+$C$13)^EJ$61</f>
        <v>254.65728537733443</v>
      </c>
      <c r="EK152" s="29">
        <f ca="1">IF(L$11="x",Toimenpiteet!$E$115,BK152*(CK152/1000)+(Satokasvi!$E$28-Satokasvi!$E$7)+IF(L$8="x",Toimenpiteet!$E$29,0)+IF(L$9="x",Toimenpiteet!$E$60,0)+IF(L$10="x",Toimenpiteet!$E$88,0))/(1+$C$13)^EK$61</f>
        <v>259.71944008548689</v>
      </c>
      <c r="EL152" s="29">
        <f ca="1">IF(M$11="x",Toimenpiteet!$E$115,BL152*(CL152/1000)+(Satokasvi!$E$28-Satokasvi!$E$7)+IF(M$8="x",Toimenpiteet!$E$29,0)+IF(M$9="x",Toimenpiteet!$E$60,0)+IF(M$10="x",Toimenpiteet!$E$88,0))/(1+$C$13)^EL$61</f>
        <v>392.57246727651324</v>
      </c>
      <c r="EM152" s="29">
        <f ca="1">IF(N$11="x",Toimenpiteet!$E$115,BM152*(CM152/1000)+(Satokasvi!$E$28-Satokasvi!$E$7)+IF(N$8="x",Toimenpiteet!$E$29,0)+IF(N$9="x",Toimenpiteet!$E$60,0)+IF(N$10="x",Toimenpiteet!$E$88,0))/(1+$C$13)^EM$61</f>
        <v>173.55511306030044</v>
      </c>
      <c r="EN152" s="29">
        <f ca="1">IF(O$11="x",Toimenpiteet!$E$115,BN152*(CN152/1000)+(Satokasvi!$E$28-Satokasvi!$E$7)+IF(O$8="x",Toimenpiteet!$E$29,0)+IF(O$9="x",Toimenpiteet!$E$60,0)+IF(O$10="x",Toimenpiteet!$E$88,0))/(1+$C$13)^EN$61</f>
        <v>48.923307671125585</v>
      </c>
      <c r="EO152" s="29">
        <f ca="1">IF(P$11="x",Toimenpiteet!$E$115,BO152*(CO152/1000)+(Satokasvi!$E$28-Satokasvi!$E$7)+IF(P$8="x",Toimenpiteet!$E$29,0)+IF(P$9="x",Toimenpiteet!$E$60,0)+IF(P$10="x",Toimenpiteet!$E$88,0))/(1+$C$13)^EO$61</f>
        <v>140.7468561478405</v>
      </c>
      <c r="EP152" s="29">
        <f ca="1">IF(Q$11="x",Toimenpiteet!$E$115,BP152*(CP152/1000)+(Satokasvi!$E$28-Satokasvi!$E$7)+IF(Q$8="x",Toimenpiteet!$E$29,0)+IF(Q$9="x",Toimenpiteet!$E$60,0)+IF(Q$10="x",Toimenpiteet!$E$88,0))/(1+$C$13)^EP$61</f>
        <v>270.78200305012643</v>
      </c>
      <c r="EQ152" s="29">
        <f ca="1">IF(R$11="x",Toimenpiteet!$E$115,BQ152*(CQ152/1000)+(Satokasvi!$E$28-Satokasvi!$E$7)+IF(R$8="x",Toimenpiteet!$E$29,0)+IF(R$9="x",Toimenpiteet!$E$60,0)+IF(R$10="x",Toimenpiteet!$E$88,0))/(1+$C$13)^EQ$61</f>
        <v>236.81486577068722</v>
      </c>
      <c r="ER152" s="29">
        <f ca="1">IF(S$11="x",Toimenpiteet!$E$115,BR152*(CR152/1000)+(Satokasvi!$E$28-Satokasvi!$E$7)+IF(S$8="x",Toimenpiteet!$E$29,0)+IF(S$9="x",Toimenpiteet!$E$60,0)+IF(S$10="x",Toimenpiteet!$E$88,0))/(1+$C$13)^ER$61</f>
        <v>40.28736539674852</v>
      </c>
      <c r="ES152" s="29">
        <f ca="1">IF(T$11="x",Toimenpiteet!$E$115,BS152*(CS152/1000)+(Satokasvi!$E$28-Satokasvi!$E$7)+IF(T$8="x",Toimenpiteet!$E$29,0)+IF(T$9="x",Toimenpiteet!$E$60,0)+IF(T$10="x",Toimenpiteet!$E$88,0))/(1+$C$13)^ES$61</f>
        <v>324.32446521619346</v>
      </c>
      <c r="ET152" s="29">
        <f ca="1">IF(U$11="x",Toimenpiteet!$E$115,BT152*(CT152/1000)+(Satokasvi!$E$28-Satokasvi!$E$7)+IF(U$8="x",Toimenpiteet!$E$29,0)+IF(U$9="x",Toimenpiteet!$E$60,0)+IF(U$10="x",Toimenpiteet!$E$88,0))/(1+$C$13)^ET$61</f>
        <v>73.265738249190107</v>
      </c>
      <c r="EU152" s="29">
        <f ca="1">IF(V$11="x",Toimenpiteet!$E$115,BU152*(CU152/1000)+(Satokasvi!$E$28-Satokasvi!$E$7)+IF(V$8="x",Toimenpiteet!$E$29,0)+IF(V$9="x",Toimenpiteet!$E$60,0)+IF(V$10="x",Toimenpiteet!$E$88,0))/(1+$C$13)^EU$61</f>
        <v>331.64812018103538</v>
      </c>
      <c r="EV152" s="29">
        <f ca="1">IF(W$11="x",Toimenpiteet!$E$115,BV152*(CV152/1000)+(Satokasvi!$E$28-Satokasvi!$E$7)+IF(W$8="x",Toimenpiteet!$E$29,0)+IF(W$9="x",Toimenpiteet!$E$60,0)+IF(W$10="x",Toimenpiteet!$E$88,0))/(1+$C$13)^EV$61</f>
        <v>190.08093307009221</v>
      </c>
      <c r="EW152" s="29">
        <f ca="1">IF(X$11="x",Toimenpiteet!$E$115,BW152*(CW152/1000)+(Satokasvi!$E$28-Satokasvi!$E$7)+IF(X$8="x",Toimenpiteet!$E$29,0)+IF(X$9="x",Toimenpiteet!$E$60,0)+IF(X$10="x",Toimenpiteet!$E$88,0))/(1+$C$13)^EW$61</f>
        <v>235.67491046761424</v>
      </c>
      <c r="EX152" s="29">
        <f ca="1">IF(Y$11="x",Toimenpiteet!$E$115,BX152*(CX152/1000)+(Satokasvi!$E$28-Satokasvi!$E$7)+IF(Y$8="x",Toimenpiteet!$E$29,0)+IF(Y$9="x",Toimenpiteet!$E$60,0)+IF(Y$10="x",Toimenpiteet!$E$88,0))/(1+$C$13)^EX$61</f>
        <v>208.29979596400145</v>
      </c>
      <c r="EY152" s="29">
        <f ca="1">IF(Z$11="x",Toimenpiteet!$E$115,BY152*(CY152/1000)+(Satokasvi!$E$28-Satokasvi!$E$7)+IF(Z$8="x",Toimenpiteet!$E$29,0)+IF(Z$9="x",Toimenpiteet!$E$60,0)+IF(Z$10="x",Toimenpiteet!$E$88,0))/(1+$C$13)^EY$61</f>
        <v>112.63881933047659</v>
      </c>
      <c r="EZ152" s="29">
        <f ca="1">IF(AA$11="x",Toimenpiteet!$E$115,BZ152*(CZ152/1000)+(Satokasvi!$E$28-Satokasvi!$E$7)+IF(AA$8="x",Toimenpiteet!$E$29,0)+IF(AA$9="x",Toimenpiteet!$E$60,0)+IF(AA$10="x",Toimenpiteet!$E$88,0))/(1+$C$13)^EZ$61</f>
        <v>169.63182531950613</v>
      </c>
      <c r="FA152" s="29"/>
      <c r="FB152" s="29">
        <f t="shared" ca="1" si="117"/>
        <v>698.45390321324817</v>
      </c>
      <c r="FC152" s="29">
        <f t="shared" ca="1" si="118"/>
        <v>963.32665133593082</v>
      </c>
      <c r="FD152" s="29">
        <f t="shared" ca="1" si="119"/>
        <v>1550.2651453993599</v>
      </c>
      <c r="FE152" s="29">
        <f t="shared" ca="1" si="120"/>
        <v>1902.386861765955</v>
      </c>
      <c r="FF152" s="29">
        <f t="shared" ca="1" si="121"/>
        <v>2213.8160726967985</v>
      </c>
      <c r="FG152" s="29">
        <f t="shared" ca="1" si="122"/>
        <v>2602.685482746263</v>
      </c>
      <c r="FH152" s="29">
        <f t="shared" ca="1" si="123"/>
        <v>2758.054140154627</v>
      </c>
      <c r="FI152" s="29">
        <f t="shared" ca="1" si="124"/>
        <v>2937.9413621893691</v>
      </c>
      <c r="FJ152" s="29">
        <f t="shared" ca="1" si="125"/>
        <v>3237.383626427446</v>
      </c>
      <c r="FK152" s="29">
        <f t="shared" ca="1" si="126"/>
        <v>3544.8505906892483</v>
      </c>
      <c r="FL152" s="29">
        <f t="shared" ca="1" si="127"/>
        <v>4031.7917167793535</v>
      </c>
      <c r="FM152" s="29">
        <f t="shared" ca="1" si="128"/>
        <v>4225.9896988652763</v>
      </c>
      <c r="FN152" s="29">
        <f t="shared" ca="1" si="129"/>
        <v>4254.0687316542699</v>
      </c>
      <c r="FO152" s="29">
        <f t="shared" ca="1" si="130"/>
        <v>4406.4621067246335</v>
      </c>
      <c r="FP152" s="29">
        <f t="shared" ca="1" si="131"/>
        <v>4734.4149207163482</v>
      </c>
      <c r="FQ152" s="29">
        <f t="shared" ca="1" si="132"/>
        <v>5017.8180153183157</v>
      </c>
      <c r="FR152" s="29">
        <f t="shared" ca="1" si="133"/>
        <v>5038.4980786431415</v>
      </c>
      <c r="FS152" s="29">
        <f t="shared" ca="1" si="134"/>
        <v>5441.3059740482859</v>
      </c>
      <c r="FT152" s="29">
        <f t="shared" ca="1" si="135"/>
        <v>5508.1567169730833</v>
      </c>
      <c r="FU152" s="29">
        <f t="shared" ca="1" si="136"/>
        <v>5922.6528568831809</v>
      </c>
      <c r="FV152" s="29">
        <f t="shared" ca="1" si="137"/>
        <v>6148.066721594244</v>
      </c>
      <c r="FW152" s="29">
        <f t="shared" ca="1" si="138"/>
        <v>6435.5280100138962</v>
      </c>
      <c r="FX152" s="29">
        <f t="shared" ca="1" si="139"/>
        <v>6687.0927577399671</v>
      </c>
      <c r="FY152" s="29">
        <f t="shared" ca="1" si="140"/>
        <v>6811.1022605669368</v>
      </c>
      <c r="FZ152" s="29">
        <f t="shared" ca="1" si="141"/>
        <v>7012.3824827986336</v>
      </c>
      <c r="GA152" s="29"/>
      <c r="GB152" s="29">
        <f t="shared" ca="1" si="142"/>
        <v>539.26084322845213</v>
      </c>
      <c r="GC152" s="29">
        <f t="shared" ca="1" si="143"/>
        <v>766.25105359015186</v>
      </c>
      <c r="GD152" s="29">
        <f t="shared" ca="1" si="93"/>
        <v>1232.0192513006286</v>
      </c>
      <c r="GE152" s="29">
        <f t="shared" ca="1" si="94"/>
        <v>1527.5612116586271</v>
      </c>
      <c r="GF152" s="29">
        <f t="shared" ca="1" si="95"/>
        <v>1795.1063175535724</v>
      </c>
      <c r="GG152" s="29">
        <f t="shared" ca="1" si="96"/>
        <v>2119.3268096013467</v>
      </c>
      <c r="GH152" s="29">
        <f t="shared" ca="1" si="97"/>
        <v>2268.5395793922662</v>
      </c>
      <c r="GI152" s="29">
        <f t="shared" ca="1" si="98"/>
        <v>2435.0498346216887</v>
      </c>
      <c r="GJ152" s="29">
        <f t="shared" ca="1" si="99"/>
        <v>2689.7071199990232</v>
      </c>
      <c r="GK152" s="29">
        <f t="shared" ca="1" si="100"/>
        <v>2949.4265600845101</v>
      </c>
      <c r="GL152" s="29">
        <f t="shared" ca="1" si="101"/>
        <v>3341.9990273610233</v>
      </c>
      <c r="GM152" s="29">
        <f t="shared" ca="1" si="102"/>
        <v>3515.5541404213236</v>
      </c>
      <c r="GN152" s="29">
        <f t="shared" ca="1" si="103"/>
        <v>3564.4774480924493</v>
      </c>
      <c r="GO152" s="29">
        <f t="shared" ca="1" si="104"/>
        <v>3705.2243042402897</v>
      </c>
      <c r="GP152" s="29">
        <f t="shared" ca="1" si="105"/>
        <v>3976.0063072904163</v>
      </c>
      <c r="GQ152" s="29">
        <f t="shared" ca="1" si="106"/>
        <v>4212.8211730611038</v>
      </c>
      <c r="GR152" s="29">
        <f t="shared" ca="1" si="107"/>
        <v>4253.1085384578519</v>
      </c>
      <c r="GS152" s="29">
        <f t="shared" ca="1" si="108"/>
        <v>4577.4330036740457</v>
      </c>
      <c r="GT152" s="29">
        <f t="shared" ca="1" si="109"/>
        <v>4650.6987419232355</v>
      </c>
      <c r="GU152" s="29">
        <f t="shared" ca="1" si="110"/>
        <v>4982.3468621042712</v>
      </c>
      <c r="GV152" s="29">
        <f t="shared" ca="1" si="111"/>
        <v>5172.4277951743634</v>
      </c>
      <c r="GW152" s="29">
        <f t="shared" ca="1" si="112"/>
        <v>5408.102705641978</v>
      </c>
      <c r="GX152" s="29">
        <f t="shared" ca="1" si="113"/>
        <v>5616.4025016059795</v>
      </c>
      <c r="GY152" s="29">
        <f t="shared" ca="1" si="114"/>
        <v>5729.041320936456</v>
      </c>
      <c r="GZ152" s="29">
        <f t="shared" ca="1" si="115"/>
        <v>5898.6731462559619</v>
      </c>
      <c r="HA152" s="29"/>
      <c r="HB152" s="29">
        <f t="shared" ca="1" si="145"/>
        <v>3544.8505906892483</v>
      </c>
      <c r="HC152" s="29">
        <f t="shared" ca="1" si="144"/>
        <v>2949.4265600845101</v>
      </c>
      <c r="HD152" s="5"/>
      <c r="HE152" s="29">
        <f t="shared" si="151"/>
        <v>0.27777777777777773</v>
      </c>
      <c r="HF152" s="29">
        <f>$HF$69</f>
        <v>-5.5555555555555552E-2</v>
      </c>
      <c r="HG152" s="14">
        <f>IF(C$11="x",0,Satokasvi!$H$6*(1+$HE152)*(1+_xlfn.XLOOKUP($HF152,$HF$67:$HF$76,HG$67:HG$76)))</f>
        <v>4447.3765432098762</v>
      </c>
      <c r="HH152" s="27">
        <f>IF(D$11="x",0,Satokasvi!$H$6*(1+$HE152)*(1+_xlfn.XLOOKUP($HF152,$HF$67:$HF$76,HH$67:HH$76)))</f>
        <v>4422.5308641975307</v>
      </c>
      <c r="HI152" s="27">
        <f>IF(E$11="x",0,Satokasvi!$H$6*(1+$HE152)*(1+_xlfn.XLOOKUP($HF152,$HF$67:$HF$76,HI$67:HI$76)))</f>
        <v>4397.6851851851852</v>
      </c>
      <c r="HJ152" s="27">
        <f>IF(F$11="x",0,Satokasvi!$H$6*(1+$HE152)*(1+_xlfn.XLOOKUP($HF152,$HF$67:$HF$76,HJ$67:HJ$76)))</f>
        <v>4372.8395061728388</v>
      </c>
      <c r="HK152" s="27">
        <f>IF(G$11="x",0,Satokasvi!$H$6*(1+$HE152)*(1+_xlfn.XLOOKUP($HF152,$HF$67:$HF$76,HK$67:HK$76)))</f>
        <v>4347.9938271604933</v>
      </c>
      <c r="HL152" s="27">
        <f>IF(H$11="x",0,Satokasvi!$H$6*(1+$HE152)*(1+_xlfn.XLOOKUP($HF152,$HF$67:$HF$76,HL$67:HL$76)))</f>
        <v>4323.1481481481478</v>
      </c>
      <c r="HM152" s="27">
        <f>IF(I$11="x",0,Satokasvi!$H$6*(1+$HE152)*(1+_xlfn.XLOOKUP($HF152,$HF$67:$HF$76,HM$67:HM$76)))</f>
        <v>4298.3024691358023</v>
      </c>
      <c r="HN152" s="27">
        <f>IF(J$11="x",0,Satokasvi!$H$6*(1+$HE152)*(1+_xlfn.XLOOKUP($HF152,$HF$67:$HF$76,HN$67:HN$76)))</f>
        <v>4273.4567901234568</v>
      </c>
      <c r="HO152" s="27">
        <f>IF(K$11="x",0,Satokasvi!$H$6*(1+$HE152)*(1+_xlfn.XLOOKUP($HF152,$HF$67:$HF$76,HO$67:HO$76)))</f>
        <v>4248.6111111111104</v>
      </c>
      <c r="HP152" s="27">
        <f>IF(L$11="x",0,Satokasvi!$H$6*(1+$HE152)*(1+_xlfn.XLOOKUP($HF152,$HF$67:$HF$76,HP$67:HP$76)))</f>
        <v>4223.7654320987649</v>
      </c>
      <c r="HQ152" s="27">
        <f>IF(M$11="x",0,Satokasvi!$H$6*(1+$HE152)*(1+_xlfn.XLOOKUP($HF152,$HF$67:$HF$76,HQ$67:HQ$76)))</f>
        <v>4223.7654320987649</v>
      </c>
      <c r="HR152" s="27">
        <f>IF(N$11="x",0,Satokasvi!$H$6*(1+$HE152)*(1+_xlfn.XLOOKUP($HF152,$HF$67:$HF$76,HR$67:HR$76)))</f>
        <v>4223.7654320987649</v>
      </c>
      <c r="HS152" s="27">
        <f>IF(O$11="x",0,Satokasvi!$H$6*(1+$HE152)*(1+_xlfn.XLOOKUP($HF152,$HF$67:$HF$76,HS$67:HS$76)))</f>
        <v>4223.7654320987649</v>
      </c>
      <c r="HT152" s="27">
        <f>IF(P$11="x",0,Satokasvi!$H$6*(1+$HE152)*(1+_xlfn.XLOOKUP($HF152,$HF$67:$HF$76,HT$67:HT$76)))</f>
        <v>4223.7654320987649</v>
      </c>
      <c r="HU152" s="27">
        <f>IF(Q$11="x",0,Satokasvi!$H$6*(1+$HE152)*(1+_xlfn.XLOOKUP($HF152,$HF$67:$HF$76,HU$67:HU$76)))</f>
        <v>4223.7654320987649</v>
      </c>
      <c r="HV152" s="27">
        <f>IF(R$11="x",0,Satokasvi!$H$6*(1+$HE152)*(1+_xlfn.XLOOKUP($HF152,$HF$67:$HF$76,HV$67:HV$76)))</f>
        <v>4223.7654320987649</v>
      </c>
      <c r="HW152" s="27">
        <f>IF(S$11="x",0,Satokasvi!$H$6*(1+$HE152)*(1+_xlfn.XLOOKUP($HF152,$HF$67:$HF$76,HW$67:HW$76)))</f>
        <v>4223.7654320987649</v>
      </c>
      <c r="HX152" s="27">
        <f>IF(T$11="x",0,Satokasvi!$H$6*(1+$HE152)*(1+_xlfn.XLOOKUP($HF152,$HF$67:$HF$76,HX$67:HX$76)))</f>
        <v>4223.7654320987649</v>
      </c>
      <c r="HY152" s="27">
        <f>IF(U$11="x",0,Satokasvi!$H$6*(1+$HE152)*(1+_xlfn.XLOOKUP($HF152,$HF$67:$HF$76,HY$67:HY$76)))</f>
        <v>4223.7654320987649</v>
      </c>
      <c r="HZ152" s="27">
        <f>IF(V$11="x",0,Satokasvi!$H$6*(1+$HE152)*(1+_xlfn.XLOOKUP($HF152,$HF$67:$HF$76,HZ$67:HZ$76)))</f>
        <v>4223.7654320987649</v>
      </c>
      <c r="IA152" s="27">
        <f>IF(W$11="x",0,Satokasvi!$H$6*(1+$HE152)*(1+_xlfn.XLOOKUP($HF152,$HF$67:$HF$76,IA$67:IA$76)))</f>
        <v>4223.7654320987649</v>
      </c>
      <c r="IB152" s="27">
        <f>IF(X$11="x",0,Satokasvi!$H$6*(1+$HE152)*(1+_xlfn.XLOOKUP($HF152,$HF$67:$HF$76,IB$67:IB$76)))</f>
        <v>4223.7654320987649</v>
      </c>
      <c r="IC152" s="27">
        <f>IF(Y$11="x",0,Satokasvi!$H$6*(1+$HE152)*(1+_xlfn.XLOOKUP($HF152,$HF$67:$HF$76,IC$67:IC$76)))</f>
        <v>4223.7654320987649</v>
      </c>
      <c r="ID152" s="27">
        <f>IF(Z$11="x",0,Satokasvi!$H$6*(1+$HE152)*(1+_xlfn.XLOOKUP($HF152,$HF$67:$HF$76,ID$67:ID$76)))</f>
        <v>4223.7654320987649</v>
      </c>
      <c r="IE152" s="27">
        <f>IF(AA$11="x",0,Satokasvi!$H$6*(1+$HE152)*(1+_xlfn.XLOOKUP($HF152,$HF$67:$HF$76,IE$67:IE$76)))</f>
        <v>4223.7654320987649</v>
      </c>
    </row>
    <row r="153" spans="2:239">
      <c r="B153" s="11">
        <f t="shared" ca="1" si="149"/>
        <v>0.14658563852833018</v>
      </c>
      <c r="C153" s="11">
        <f t="shared" ca="1" si="149"/>
        <v>0.26339846660615451</v>
      </c>
      <c r="D153" s="11">
        <f t="shared" ca="1" si="149"/>
        <v>0.1675046078023058</v>
      </c>
      <c r="E153" s="11">
        <f t="shared" ca="1" si="149"/>
        <v>0.75476765172873383</v>
      </c>
      <c r="F153" s="11">
        <f t="shared" ca="1" si="149"/>
        <v>0.4026889922289586</v>
      </c>
      <c r="G153" s="11">
        <f t="shared" ca="1" si="149"/>
        <v>0.4482245344228597</v>
      </c>
      <c r="H153" s="11">
        <f t="shared" ca="1" si="149"/>
        <v>0.11344382726957114</v>
      </c>
      <c r="I153" s="11">
        <f t="shared" ca="1" si="149"/>
        <v>0.54908410882308889</v>
      </c>
      <c r="J153" s="11">
        <f t="shared" ca="1" si="149"/>
        <v>0.98472823036100665</v>
      </c>
      <c r="K153" s="11">
        <f t="shared" ca="1" si="149"/>
        <v>0.60860641358441525</v>
      </c>
      <c r="L153" s="11">
        <f t="shared" ca="1" si="149"/>
        <v>0.67043526162367495</v>
      </c>
      <c r="M153" s="11">
        <f t="shared" ca="1" si="149"/>
        <v>0.59332252877570502</v>
      </c>
      <c r="N153" s="11">
        <f t="shared" ca="1" si="149"/>
        <v>0.53468244516442609</v>
      </c>
      <c r="O153" s="11">
        <f t="shared" ca="1" si="149"/>
        <v>0.35667242554470957</v>
      </c>
      <c r="P153" s="11">
        <f t="shared" ca="1" si="149"/>
        <v>0.32666952219071077</v>
      </c>
      <c r="Q153" s="11">
        <f t="shared" ca="1" si="149"/>
        <v>0.31407326620953435</v>
      </c>
      <c r="R153" s="11">
        <f t="shared" ca="1" si="148"/>
        <v>0.28990016206732627</v>
      </c>
      <c r="S153" s="11">
        <f t="shared" ca="1" si="148"/>
        <v>0.46020262099726406</v>
      </c>
      <c r="T153" s="11">
        <f t="shared" ca="1" si="150"/>
        <v>0.95937620699278159</v>
      </c>
      <c r="U153" s="11">
        <f t="shared" ca="1" si="150"/>
        <v>1.5594764368469405E-2</v>
      </c>
      <c r="V153" s="11">
        <f t="shared" ca="1" si="150"/>
        <v>0.56342906190088771</v>
      </c>
      <c r="W153" s="11">
        <f t="shared" ca="1" si="150"/>
        <v>0.27071165319244839</v>
      </c>
      <c r="X153" s="11">
        <f t="shared" ca="1" si="150"/>
        <v>0.75919370146891318</v>
      </c>
      <c r="Y153" s="11">
        <f t="shared" ca="1" si="150"/>
        <v>0.12719799737680626</v>
      </c>
      <c r="Z153" s="11">
        <f t="shared" ca="1" si="150"/>
        <v>0.56388541041342144</v>
      </c>
      <c r="AB153" s="5">
        <f ca="1">_xlfn.NORM.INV(B153,Satokasvi!$H$8,Satokasvi!$I$8)*_xlfn.BINOM.INV(1,(1-Satokasvi!$H$15),B153)</f>
        <v>3237.2024684227013</v>
      </c>
      <c r="AC153" s="5">
        <f ca="1">_xlfn.NORM.INV(C153,Satokasvi!$H$8,Satokasvi!$I$8)*_xlfn.BINOM.INV(1,(1-Satokasvi!$H$15),C153)</f>
        <v>3341.7742287936353</v>
      </c>
      <c r="AD153" s="5">
        <f ca="1">_xlfn.NORM.INV(D153,Satokasvi!$H$8,Satokasvi!$I$8)*_xlfn.BINOM.INV(1,(1-Satokasvi!$H$15),D153)</f>
        <v>3258.98169385544</v>
      </c>
      <c r="AE153" s="5">
        <f ca="1">_xlfn.NORM.INV(E153,Satokasvi!$H$8,Satokasvi!$I$8)*_xlfn.BINOM.INV(1,(1-Satokasvi!$H$15),E153)</f>
        <v>3672.3924770059048</v>
      </c>
      <c r="AF153" s="5">
        <f ca="1">_xlfn.NORM.INV(F153,Satokasvi!$H$8,Satokasvi!$I$8)*_xlfn.BINOM.INV(1,(1-Satokasvi!$H$15),F153)</f>
        <v>3438.4017370877755</v>
      </c>
      <c r="AG153" s="5">
        <f ca="1">_xlfn.NORM.INV(G153,Satokasvi!$H$8,Satokasvi!$I$8)*_xlfn.BINOM.INV(1,(1-Satokasvi!$H$15),G153)</f>
        <v>3467.462916044502</v>
      </c>
      <c r="AH153" s="5">
        <f ca="1">_xlfn.NORM.INV(H153,Satokasvi!$H$8,Satokasvi!$I$8)*_xlfn.BINOM.INV(1,(1-Satokasvi!$H$15),H153)</f>
        <v>3197.8962380530916</v>
      </c>
      <c r="AI153" s="5">
        <f ca="1">_xlfn.NORM.INV(I153,Satokasvi!$H$8,Satokasvi!$I$8)*_xlfn.BINOM.INV(1,(1-Satokasvi!$H$15),I153)</f>
        <v>3530.8369211180702</v>
      </c>
      <c r="AJ153" s="5">
        <f ca="1">_xlfn.NORM.INV(J153,Satokasvi!$H$8,Satokasvi!$I$8)*_xlfn.BINOM.INV(1,(1-Satokasvi!$H$15),J153)</f>
        <v>4040.7423303836413</v>
      </c>
      <c r="AK153" s="5">
        <f ca="1">_xlfn.NORM.INV(K153,Satokasvi!$H$8,Satokasvi!$I$8)*_xlfn.BINOM.INV(1,(1-Satokasvi!$H$15),K153)</f>
        <v>3568.9221758715194</v>
      </c>
      <c r="AL153" s="5">
        <f ca="1">_xlfn.NORM.INV(L153,Satokasvi!$H$8,Satokasvi!$I$8)*_xlfn.BINOM.INV(1,(1-Satokasvi!$H$15),L153)</f>
        <v>3610.2788425559834</v>
      </c>
      <c r="AM153" s="5">
        <f ca="1">_xlfn.NORM.INV(M153,Satokasvi!$H$8,Satokasvi!$I$8)*_xlfn.BINOM.INV(1,(1-Satokasvi!$H$15),M153)</f>
        <v>3559.025042361232</v>
      </c>
      <c r="AN153" s="5">
        <f ca="1">_xlfn.NORM.INV(N153,Satokasvi!$H$8,Satokasvi!$I$8)*_xlfn.BINOM.INV(1,(1-Satokasvi!$H$15),N153)</f>
        <v>3521.7614491926729</v>
      </c>
      <c r="AO153" s="5">
        <f ca="1">_xlfn.NORM.INV(O153,Satokasvi!$H$8,Satokasvi!$I$8)*_xlfn.BINOM.INV(1,(1-Satokasvi!$H$15),O153)</f>
        <v>3408.1581050512186</v>
      </c>
      <c r="AP153" s="5">
        <f ca="1">_xlfn.NORM.INV(P153,Satokasvi!$H$8,Satokasvi!$I$8)*_xlfn.BINOM.INV(1,(1-Satokasvi!$H$15),P153)</f>
        <v>3387.7179034722803</v>
      </c>
      <c r="AQ153" s="5">
        <f ca="1">_xlfn.NORM.INV(Q153,Satokasvi!$H$8,Satokasvi!$I$8)*_xlfn.BINOM.INV(1,(1-Satokasvi!$H$15),Q153)</f>
        <v>3378.9156834655269</v>
      </c>
      <c r="AR153" s="5">
        <f ca="1">_xlfn.NORM.INV(R153,Satokasvi!$H$8,Satokasvi!$I$8)*_xlfn.BINOM.INV(1,(1-Satokasvi!$H$15),R153)</f>
        <v>3361.580898108296</v>
      </c>
      <c r="AS153" s="5">
        <f ca="1">_xlfn.NORM.INV(S153,Satokasvi!$H$8,Satokasvi!$I$8)*_xlfn.BINOM.INV(1,(1-Satokasvi!$H$15),S153)</f>
        <v>3475.0191824927588</v>
      </c>
      <c r="AT153" s="5">
        <f ca="1">_xlfn.NORM.INV(T153,Satokasvi!$H$8,Satokasvi!$I$8)*_xlfn.BINOM.INV(1,(1-Satokasvi!$H$15),T153)</f>
        <v>3935.8731783210096</v>
      </c>
      <c r="AU153" s="5">
        <f ca="1">_xlfn.NORM.INV(U153,Satokasvi!$H$8,Satokasvi!$I$8)*_xlfn.BINOM.INV(1,(1-Satokasvi!$H$15),U153)</f>
        <v>0</v>
      </c>
      <c r="AV153" s="5">
        <f ca="1">_xlfn.NORM.INV(V153,Satokasvi!$H$8,Satokasvi!$I$8)*_xlfn.BINOM.INV(1,(1-Satokasvi!$H$15),V153)</f>
        <v>3539.9172327914953</v>
      </c>
      <c r="AW153" s="5">
        <f ca="1">_xlfn.NORM.INV(W153,Satokasvi!$H$8,Satokasvi!$I$8)*_xlfn.BINOM.INV(1,(1-Satokasvi!$H$15),W153)</f>
        <v>3347.3344767776221</v>
      </c>
      <c r="AX153" s="5">
        <f ca="1">_xlfn.NORM.INV(X153,Satokasvi!$H$8,Satokasvi!$I$8)*_xlfn.BINOM.INV(1,(1-Satokasvi!$H$15),X153)</f>
        <v>3675.9278188503113</v>
      </c>
      <c r="AY153" s="5">
        <f ca="1">_xlfn.NORM.INV(Y153,Satokasvi!$H$8,Satokasvi!$I$8)*_xlfn.BINOM.INV(1,(1-Satokasvi!$H$15),Y153)</f>
        <v>3215.0658143712544</v>
      </c>
      <c r="AZ153" s="5">
        <f ca="1">_xlfn.NORM.INV(Z153,Satokasvi!$H$8,Satokasvi!$I$8)*_xlfn.BINOM.INV(1,(1-Satokasvi!$H$15),Z153)</f>
        <v>3540.2069023384834</v>
      </c>
      <c r="BB153" s="5">
        <f ca="1">IF(C$11="x",0,_xlfn.NORM.INV(B153,Satokasvi!$H$8,Satokasvi!$I$8)*IF(C$8="x",(1+Toimenpiteet!$C$7),1)*IF(C$9="x",(1+Toimenpiteet!$C$34),1)*(1+C$30)*_xlfn.BINOM.INV(1,(1-(Satokasvi!$H$15*(1+C$41))),B153))</f>
        <v>2347.1012777051951</v>
      </c>
      <c r="BC153" s="5">
        <f ca="1">IF(D$11="x",0,_xlfn.NORM.INV(C153,Satokasvi!$H$8,Satokasvi!$I$8)*IF(D$8="x",(1+Toimenpiteet!$C$7),1)*IF(D$9="x",(1+Toimenpiteet!$C$34),1)*(1+D$30)*_xlfn.BINOM.INV(1,(1-(Satokasvi!$H$15*(1+D$41))),C153))</f>
        <v>2439.7625289576577</v>
      </c>
      <c r="BD153" s="5">
        <f ca="1">IF(E$11="x",0,_xlfn.NORM.INV(D153,Satokasvi!$H$8,Satokasvi!$I$8)*IF(E$8="x",(1+Toimenpiteet!$C$7),1)*IF(E$9="x",(1+Toimenpiteet!$C$34),1)*(1+E$30)*_xlfn.BINOM.INV(1,(1-(Satokasvi!$H$15*(1+E$41))),D153))</f>
        <v>2395.742622787011</v>
      </c>
      <c r="BE153" s="5">
        <f ca="1">IF(F$11="x",0,_xlfn.NORM.INV(E153,Satokasvi!$H$8,Satokasvi!$I$8)*IF(F$8="x",(1+Toimenpiteet!$C$7),1)*IF(F$9="x",(1+Toimenpiteet!$C$34),1)*(1+F$30)*_xlfn.BINOM.INV(1,(1-(Satokasvi!$H$15*(1+F$41))),E153))</f>
        <v>2718.1580157806907</v>
      </c>
      <c r="BF153" s="5">
        <f ca="1">IF(G$11="x",0,_xlfn.NORM.INV(F153,Satokasvi!$H$8,Satokasvi!$I$8)*IF(G$8="x",(1+Toimenpiteet!$C$7),1)*IF(G$9="x",(1+Toimenpiteet!$C$34),1)*(1+G$30)*_xlfn.BINOM.INV(1,(1-(Satokasvi!$H$15*(1+G$41))),F153))</f>
        <v>2562.2969744778102</v>
      </c>
      <c r="BG153" s="5">
        <f ca="1">IF(H$11="x",0,_xlfn.NORM.INV(G153,Satokasvi!$H$8,Satokasvi!$I$8)*IF(H$8="x",(1+Toimenpiteet!$C$7),1)*IF(H$9="x",(1+Toimenpiteet!$C$34),1)*(1+H$30)*_xlfn.BINOM.INV(1,(1-(Satokasvi!$H$15*(1+H$41))),G153))</f>
        <v>2583.9533650363628</v>
      </c>
      <c r="BH153" s="5">
        <f ca="1">IF(I$11="x",0,_xlfn.NORM.INV(H153,Satokasvi!$H$8,Satokasvi!$I$8)*IF(I$8="x",(1+Toimenpiteet!$C$7),1)*IF(I$9="x",(1+Toimenpiteet!$C$34),1)*(1+I$30)*_xlfn.BINOM.INV(1,(1-(Satokasvi!$H$15*(1+I$41))),H153))</f>
        <v>2383.0722765971641</v>
      </c>
      <c r="BI153" s="5">
        <f ca="1">IF(J$11="x",0,_xlfn.NORM.INV(I153,Satokasvi!$H$8,Satokasvi!$I$8)*IF(J$8="x",(1+Toimenpiteet!$C$7),1)*IF(J$9="x",(1+Toimenpiteet!$C$34),1)*(1+J$30)*_xlfn.BINOM.INV(1,(1-(Satokasvi!$H$15*(1+J$41))),I153))</f>
        <v>2631.1796736171859</v>
      </c>
      <c r="BJ153" s="5">
        <f ca="1">IF(K$11="x",0,_xlfn.NORM.INV(J153,Satokasvi!$H$8,Satokasvi!$I$8)*IF(K$8="x",(1+Toimenpiteet!$C$7),1)*IF(K$9="x",(1+Toimenpiteet!$C$34),1)*(1+K$30)*_xlfn.BINOM.INV(1,(1-(Satokasvi!$H$15*(1+K$41))),J153))</f>
        <v>3011.1611846018891</v>
      </c>
      <c r="BK153" s="5">
        <f ca="1">IF(L$11="x",0,_xlfn.NORM.INV(K153,Satokasvi!$H$8,Satokasvi!$I$8)*IF(L$8="x",(1+Toimenpiteet!$C$7),1)*IF(L$9="x",(1+Toimenpiteet!$C$34),1)*(1+L$30)*_xlfn.BINOM.INV(1,(1-(Satokasvi!$H$15*(1+L$41))),K153))</f>
        <v>2659.5608054594563</v>
      </c>
      <c r="BL153" s="5">
        <f ca="1">IF(M$11="x",0,_xlfn.NORM.INV(L153,Satokasvi!$H$8,Satokasvi!$I$8)*IF(M$8="x",(1+Toimenpiteet!$C$7),1)*IF(M$9="x",(1+Toimenpiteet!$C$34),1)*(1+M$30)*_xlfn.BINOM.INV(1,(1-(Satokasvi!$H$15*(1+M$41))),L153))</f>
        <v>2690.3797934727186</v>
      </c>
      <c r="BM153" s="5">
        <f ca="1">IF(N$11="x",0,_xlfn.NORM.INV(M153,Satokasvi!$H$8,Satokasvi!$I$8)*IF(N$8="x",(1+Toimenpiteet!$C$7),1)*IF(N$9="x",(1+Toimenpiteet!$C$34),1)*(1+N$30)*_xlfn.BINOM.INV(1,(1-(Satokasvi!$H$15*(1+N$41))),M153))</f>
        <v>2652.1854615675902</v>
      </c>
      <c r="BN153" s="5">
        <f ca="1">IF(O$11="x",0,_xlfn.NORM.INV(N153,Satokasvi!$H$8,Satokasvi!$I$8)*IF(O$8="x",(1+Toimenpiteet!$C$7),1)*IF(O$9="x",(1+Toimenpiteet!$C$34),1)*(1+O$30)*_xlfn.BINOM.INV(1,(1-(Satokasvi!$H$15*(1+O$41))),N153))</f>
        <v>2624.4166319383799</v>
      </c>
      <c r="BO153" s="5">
        <f ca="1">IF(P$11="x",0,_xlfn.NORM.INV(O153,Satokasvi!$H$8,Satokasvi!$I$8)*IF(P$8="x",(1+Toimenpiteet!$C$7),1)*IF(P$9="x",(1+Toimenpiteet!$C$34),1)*(1+P$30)*_xlfn.BINOM.INV(1,(1-(Satokasvi!$H$15*(1+P$41))),O153))</f>
        <v>2539.759419884168</v>
      </c>
      <c r="BP153" s="5">
        <f ca="1">IF(Q$11="x",0,_xlfn.NORM.INV(P153,Satokasvi!$H$8,Satokasvi!$I$8)*IF(Q$8="x",(1+Toimenpiteet!$C$7),1)*IF(Q$9="x",(1+Toimenpiteet!$C$34),1)*(1+Q$30)*_xlfn.BINOM.INV(1,(1-(Satokasvi!$H$15*(1+Q$41))),P153))</f>
        <v>2524.5273816675431</v>
      </c>
      <c r="BQ153" s="5">
        <f ca="1">IF(R$11="x",0,_xlfn.NORM.INV(Q153,Satokasvi!$H$8,Satokasvi!$I$8)*IF(R$8="x",(1+Toimenpiteet!$C$7),1)*IF(R$9="x",(1+Toimenpiteet!$C$34),1)*(1+R$30)*_xlfn.BINOM.INV(1,(1-(Satokasvi!$H$15*(1+R$41))),Q153))</f>
        <v>2517.9679673185105</v>
      </c>
      <c r="BR153" s="5">
        <f ca="1">IF(S$11="x",0,_xlfn.NORM.INV(R153,Satokasvi!$H$8,Satokasvi!$I$8)*IF(S$8="x",(1+Toimenpiteet!$C$7),1)*IF(S$9="x",(1+Toimenpiteet!$C$34),1)*(1+S$30)*_xlfn.BINOM.INV(1,(1-(Satokasvi!$H$15*(1+S$41))),R153))</f>
        <v>2505.0500852703017</v>
      </c>
      <c r="BS153" s="5">
        <f ca="1">IF(T$11="x",0,_xlfn.NORM.INV(S153,Satokasvi!$H$8,Satokasvi!$I$8)*IF(T$8="x",(1+Toimenpiteet!$C$7),1)*IF(T$9="x",(1+Toimenpiteet!$C$34),1)*(1+T$30)*_xlfn.BINOM.INV(1,(1-(Satokasvi!$H$15*(1+T$41))),S153))</f>
        <v>2589.5842947936039</v>
      </c>
      <c r="BT153" s="5">
        <f ca="1">IF(U$11="x",0,_xlfn.NORM.INV(T153,Satokasvi!$H$8,Satokasvi!$I$8)*IF(U$8="x",(1+Toimenpiteet!$C$7),1)*IF(U$9="x",(1+Toimenpiteet!$C$34),1)*(1+U$30)*_xlfn.BINOM.INV(1,(1-(Satokasvi!$H$15*(1+U$41))),T153))</f>
        <v>2933.0126924848164</v>
      </c>
      <c r="BU153" s="5">
        <f ca="1">IF(V$11="x",0,_xlfn.NORM.INV(U153,Satokasvi!$H$8,Satokasvi!$I$8)*IF(V$8="x",(1+Toimenpiteet!$C$7),1)*IF(V$9="x",(1+Toimenpiteet!$C$34),1)*(1+V$30)*_xlfn.BINOM.INV(1,(1-(Satokasvi!$H$15*(1+V$41))),U153))</f>
        <v>0</v>
      </c>
      <c r="BV153" s="5">
        <f ca="1">IF(W$11="x",0,_xlfn.NORM.INV(V153,Satokasvi!$H$8,Satokasvi!$I$8)*IF(W$8="x",(1+Toimenpiteet!$C$7),1)*IF(W$9="x",(1+Toimenpiteet!$C$34),1)*(1+W$30)*_xlfn.BINOM.INV(1,(1-(Satokasvi!$H$15*(1+W$41))),V153))</f>
        <v>2637.9463218762226</v>
      </c>
      <c r="BW153" s="5">
        <f ca="1">IF(X$11="x",0,_xlfn.NORM.INV(W153,Satokasvi!$H$8,Satokasvi!$I$8)*IF(X$8="x",(1+Toimenpiteet!$C$7),1)*IF(X$9="x",(1+Toimenpiteet!$C$34),1)*(1+X$30)*_xlfn.BINOM.INV(1,(1-(Satokasvi!$H$15*(1+X$41))),W153))</f>
        <v>2494.433652094684</v>
      </c>
      <c r="BX153" s="5">
        <f ca="1">IF(Y$11="x",0,_xlfn.NORM.INV(X153,Satokasvi!$H$8,Satokasvi!$I$8)*IF(Y$8="x",(1+Toimenpiteet!$C$7),1)*IF(Y$9="x",(1+Toimenpiteet!$C$34),1)*(1+Y$30)*_xlfn.BINOM.INV(1,(1-(Satokasvi!$H$15*(1+Y$41))),X153))</f>
        <v>2739.3014106072519</v>
      </c>
      <c r="BY153" s="5">
        <f ca="1">IF(Z$11="x",0,_xlfn.NORM.INV(Y153,Satokasvi!$H$8,Satokasvi!$I$8)*IF(Z$8="x",(1+Toimenpiteet!$C$7),1)*IF(Z$9="x",(1+Toimenpiteet!$C$34),1)*(1+Z$30)*_xlfn.BINOM.INV(1,(1-(Satokasvi!$H$15*(1+Z$41))),Y153))</f>
        <v>2395.8670448694593</v>
      </c>
      <c r="BZ153" s="5">
        <f ca="1">IF(AA$11="x",0,_xlfn.NORM.INV(Z153,Satokasvi!$H$8,Satokasvi!$I$8)*IF(AA$8="x",(1+Toimenpiteet!$C$7),1)*IF(AA$9="x",(1+Toimenpiteet!$C$34),1)*(1+AA$30)*_xlfn.BINOM.INV(1,(1-(Satokasvi!$H$15*(1+AA$41))),Z153))</f>
        <v>2638.1621836226377</v>
      </c>
      <c r="CB153" s="27">
        <f ca="1">_xlfn.NORM.INV(RAND(),Satokasvi!$H$13,Satokasvi!$I$13)</f>
        <v>172.63153922627168</v>
      </c>
      <c r="CC153" s="27">
        <f ca="1">_xlfn.NORM.INV(RAND(),Satokasvi!$H$13,Satokasvi!$I$13)</f>
        <v>216.42500001094567</v>
      </c>
      <c r="CD153" s="27">
        <f ca="1">_xlfn.NORM.INV(RAND(),Satokasvi!$H$13,Satokasvi!$I$13)</f>
        <v>226.68222711019928</v>
      </c>
      <c r="CE153" s="27">
        <f ca="1">_xlfn.NORM.INV(RAND(),Satokasvi!$H$13,Satokasvi!$I$13)</f>
        <v>145.95735151078665</v>
      </c>
      <c r="CF153" s="27">
        <f ca="1">_xlfn.NORM.INV(RAND(),Satokasvi!$H$13,Satokasvi!$I$13)</f>
        <v>214.40103420221155</v>
      </c>
      <c r="CG153" s="27">
        <f ca="1">_xlfn.NORM.INV(RAND(),Satokasvi!$H$13,Satokasvi!$I$13)</f>
        <v>150.92410019137395</v>
      </c>
      <c r="CH153" s="27">
        <f ca="1">_xlfn.NORM.INV(RAND(),Satokasvi!$H$13,Satokasvi!$I$13)</f>
        <v>166.85274922322512</v>
      </c>
      <c r="CI153" s="27">
        <f ca="1">_xlfn.NORM.INV(RAND(),Satokasvi!$H$13,Satokasvi!$I$13)</f>
        <v>150.55715898745802</v>
      </c>
      <c r="CJ153" s="27">
        <f ca="1">_xlfn.NORM.INV(RAND(),Satokasvi!$H$13,Satokasvi!$I$13)</f>
        <v>126.35094281433076</v>
      </c>
      <c r="CK153" s="27">
        <f ca="1">_xlfn.NORM.INV(RAND(),Satokasvi!$H$13,Satokasvi!$I$13)</f>
        <v>232.03082906603004</v>
      </c>
      <c r="CL153" s="27">
        <f ca="1">_xlfn.NORM.INV(RAND(),Satokasvi!$H$13,Satokasvi!$I$13)</f>
        <v>181.52090019224079</v>
      </c>
      <c r="CM153" s="27">
        <f ca="1">_xlfn.NORM.INV(RAND(),Satokasvi!$H$13,Satokasvi!$I$13)</f>
        <v>215.42757206887467</v>
      </c>
      <c r="CN153" s="27">
        <f ca="1">_xlfn.NORM.INV(RAND(),Satokasvi!$H$13,Satokasvi!$I$13)</f>
        <v>157.39425742826495</v>
      </c>
      <c r="CO153" s="27">
        <f ca="1">_xlfn.NORM.INV(RAND(),Satokasvi!$H$13,Satokasvi!$I$13)</f>
        <v>168.97571743608214</v>
      </c>
      <c r="CP153" s="27">
        <f ca="1">_xlfn.NORM.INV(RAND(),Satokasvi!$H$13,Satokasvi!$I$13)</f>
        <v>112.83755774935345</v>
      </c>
      <c r="CQ153" s="27">
        <f ca="1">_xlfn.NORM.INV(RAND(),Satokasvi!$H$13,Satokasvi!$I$13)</f>
        <v>150.69074359426327</v>
      </c>
      <c r="CR153" s="27">
        <f ca="1">_xlfn.NORM.INV(RAND(),Satokasvi!$H$13,Satokasvi!$I$13)</f>
        <v>223.34038415728887</v>
      </c>
      <c r="CS153" s="27">
        <f ca="1">_xlfn.NORM.INV(RAND(),Satokasvi!$H$13,Satokasvi!$I$13)</f>
        <v>142.41656209713409</v>
      </c>
      <c r="CT153" s="27">
        <f ca="1">_xlfn.NORM.INV(RAND(),Satokasvi!$H$13,Satokasvi!$I$13)</f>
        <v>200.38016013633379</v>
      </c>
      <c r="CU153" s="27">
        <f ca="1">_xlfn.NORM.INV(RAND(),Satokasvi!$H$13,Satokasvi!$I$13)</f>
        <v>180.37604791870169</v>
      </c>
      <c r="CV153" s="27">
        <f ca="1">_xlfn.NORM.INV(RAND(),Satokasvi!$H$13,Satokasvi!$I$13)</f>
        <v>214.66415552839771</v>
      </c>
      <c r="CW153" s="27">
        <f ca="1">_xlfn.NORM.INV(RAND(),Satokasvi!$H$13,Satokasvi!$I$13)</f>
        <v>225.35636696793796</v>
      </c>
      <c r="CX153" s="27">
        <f ca="1">_xlfn.NORM.INV(RAND(),Satokasvi!$H$13,Satokasvi!$I$13)</f>
        <v>122.83595095207664</v>
      </c>
      <c r="CY153" s="27">
        <f ca="1">_xlfn.NORM.INV(RAND(),Satokasvi!$H$13,Satokasvi!$I$13)</f>
        <v>171.78671130970514</v>
      </c>
      <c r="CZ153" s="27">
        <f ca="1">_xlfn.NORM.INV(RAND(),Satokasvi!$H$13,Satokasvi!$I$13)</f>
        <v>166.69521874328495</v>
      </c>
      <c r="DB153" s="29">
        <f ca="1">(AB153*(CB153/1000)+(Satokasvi!$E$28-Satokasvi!$E$7))/(1+$C$13)^DB$61</f>
        <v>192.0808203018419</v>
      </c>
      <c r="DC153" s="29">
        <f ca="1">(AC153*(CC153/1000)+(Satokasvi!$E$28-Satokasvi!$E$7))/(1+$C$13)^DC$61</f>
        <v>341.4492294308987</v>
      </c>
      <c r="DD153" s="29">
        <f ca="1">(AD153*(CD153/1000)+(Satokasvi!$E$28-Satokasvi!$E$7))/(1+$C$13)^DD$61</f>
        <v>345.69771633218619</v>
      </c>
      <c r="DE153" s="29">
        <f ca="1">(AE153*(CE153/1000)+(Satokasvi!$E$28-Satokasvi!$E$7))/(1+$C$13)^DE$61</f>
        <v>155.49649909174801</v>
      </c>
      <c r="DF153" s="29">
        <f ca="1">(AF153*(CF153/1000)+(Satokasvi!$E$28-Satokasvi!$E$7))/(1+$C$13)^DF$61</f>
        <v>324.51074062141629</v>
      </c>
      <c r="DG153" s="29">
        <f ca="1">(AG153*(CG153/1000)+(Satokasvi!$E$28-Satokasvi!$E$7))/(1+$C$13)^DG$61</f>
        <v>135.94356044775782</v>
      </c>
      <c r="DH153" s="29">
        <f ca="1">(AH153*(CH153/1000)+(Satokasvi!$E$28-Satokasvi!$E$7))/(1+$C$13)^DH$61</f>
        <v>140.32152719185484</v>
      </c>
      <c r="DI153" s="29">
        <f ca="1">(AI153*(CI153/1000)+(Satokasvi!$E$28-Satokasvi!$E$7))/(1+$C$13)^DI$61</f>
        <v>134.66751243816341</v>
      </c>
      <c r="DJ153" s="29">
        <f ca="1">(AJ153*(CJ153/1000)+(Satokasvi!$E$28-Satokasvi!$E$7))/(1+$C$13)^DJ$61</f>
        <v>114.61885097519055</v>
      </c>
      <c r="DK153" s="29">
        <f ca="1">(AK153*(CK153/1000)+(Satokasvi!$E$28-Satokasvi!$E$7))/(1+$C$13)^DK$61</f>
        <v>347.56624632223742</v>
      </c>
      <c r="DL153" s="29">
        <f ca="1">(AL153*(CL153/1000)+(Satokasvi!$E$28-Satokasvi!$E$7))/(1+$C$13)^DL$61</f>
        <v>212.63824825476817</v>
      </c>
      <c r="DM153" s="29">
        <f ca="1">(AM153*(CM153/1000)+(Satokasvi!$E$28-Satokasvi!$E$7))/(1+$C$13)^DM$61</f>
        <v>284.5583207894349</v>
      </c>
      <c r="DN153" s="29">
        <f ca="1">(AN153*(CN153/1000)+(Satokasvi!$E$28-Satokasvi!$E$7))/(1+$C$13)^DN$61</f>
        <v>131.63131793606368</v>
      </c>
      <c r="DO153" s="29">
        <f ca="1">(AO153*(CO153/1000)+(Satokasvi!$E$28-Satokasvi!$E$7))/(1+$C$13)^DO$61</f>
        <v>142.07154617370711</v>
      </c>
      <c r="DP153" s="29">
        <f ca="1">(AP153*(CP153/1000)+(Satokasvi!$E$28-Satokasvi!$E$7))/(1+$C$13)^DP$61</f>
        <v>13.647149706097125</v>
      </c>
      <c r="DQ153" s="29">
        <f ca="1">(AQ153*(CQ153/1000)+(Satokasvi!$E$28-Satokasvi!$E$7))/(1+$C$13)^DQ$61</f>
        <v>92.335466022652994</v>
      </c>
      <c r="DR153" s="29">
        <f ca="1">(AR153*(CR153/1000)+(Satokasvi!$E$28-Satokasvi!$E$7))/(1+$C$13)^DR$61</f>
        <v>235.8213555496242</v>
      </c>
      <c r="DS153" s="29">
        <f ca="1">(AS153*(CS153/1000)+(Satokasvi!$E$28-Satokasvi!$E$7))/(1+$C$13)^DS$61</f>
        <v>78.652305480187806</v>
      </c>
      <c r="DT153" s="29">
        <f ca="1">(AT153*(CT153/1000)+(Satokasvi!$E$28-Satokasvi!$E$7))/(1+$C$13)^DT$61</f>
        <v>243.89473705994703</v>
      </c>
      <c r="DU153" s="29">
        <f ca="1">(AU153*(CU153/1000)+(Satokasvi!$E$28-Satokasvi!$E$7))/(1+$C$13)^DU$61</f>
        <v>-199.87694726126693</v>
      </c>
      <c r="DV153" s="29">
        <f ca="1">(AV153*(CV153/1000)+(Satokasvi!$E$28-Satokasvi!$E$7))/(1+$C$13)^DV$61</f>
        <v>214.42482791908085</v>
      </c>
      <c r="DW153" s="29">
        <f ca="1">(AW153*(CW153/1000)+(Satokasvi!$E$28-Satokasvi!$E$7))/(1+$C$13)^DW$61</f>
        <v>205.28283332421532</v>
      </c>
      <c r="DX153" s="29">
        <f ca="1">(AX153*(CX153/1000)+(Satokasvi!$E$28-Satokasvi!$E$7))/(1+$C$13)^DX$61</f>
        <v>45.873889362969557</v>
      </c>
      <c r="DY153" s="29">
        <f ca="1">(AY153*(CY153/1000)+(Satokasvi!$E$28-Satokasvi!$E$7))/(1+$C$13)^DY$61</f>
        <v>94.109670176192651</v>
      </c>
      <c r="DZ153" s="29">
        <f ca="1">(AZ153*(CZ153/1000)+(Satokasvi!$E$28-Satokasvi!$E$7))/(1+$C$13)^DZ$61</f>
        <v>109.43642147361938</v>
      </c>
      <c r="EB153" s="29">
        <f ca="1">IF(C$11="x",Toimenpiteet!$E$115,BB153*(CB153/1000)+(Satokasvi!$E$28-Satokasvi!$E$7)+IF(C$8="x",Toimenpiteet!$E$29,0)+IF(C$9="x",Toimenpiteet!$E$60,0)+IF(C$10="x",Toimenpiteet!$E$88,0))/(1+$C$13)^EB$61</f>
        <v>172.12010319436584</v>
      </c>
      <c r="EC153" s="29">
        <f ca="1">IF(D$11="x",Toimenpiteet!$E$115,BC153*(CC153/1000)+(Satokasvi!$E$28-Satokasvi!$E$7)+IF(D$8="x",Toimenpiteet!$E$29,0)+IF(D$9="x",Toimenpiteet!$E$60,0)+IF(D$10="x",Toimenpiteet!$E$88,0))/(1+$C$13)^EC$61</f>
        <v>282.89716783520208</v>
      </c>
      <c r="ED153" s="29">
        <f ca="1">IF(E$11="x",Toimenpiteet!$E$115,BD153*(CD153/1000)+(Satokasvi!$E$28-Satokasvi!$E$7)+IF(E$8="x",Toimenpiteet!$E$29,0)+IF(E$9="x",Toimenpiteet!$E$60,0)+IF(E$10="x",Toimenpiteet!$E$88,0))/(1+$C$13)^ED$61</f>
        <v>288.42727718468541</v>
      </c>
      <c r="EE153" s="29">
        <f ca="1">IF(F$11="x",Toimenpiteet!$E$115,BE153*(CE153/1000)+(Satokasvi!$E$28-Satokasvi!$E$7)+IF(F$8="x",Toimenpiteet!$E$29,0)+IF(F$9="x",Toimenpiteet!$E$60,0)+IF(F$10="x",Toimenpiteet!$E$88,0))/(1+$C$13)^EE$61</f>
        <v>150.00783953984742</v>
      </c>
      <c r="EF153" s="29">
        <f ca="1">IF(G$11="x",Toimenpiteet!$E$115,BF153*(CF153/1000)+(Satokasvi!$E$28-Satokasvi!$E$7)+IF(G$8="x",Toimenpiteet!$E$29,0)+IF(G$9="x",Toimenpiteet!$E$60,0)+IF(G$10="x",Toimenpiteet!$E$88,0))/(1+$C$13)^EF$61</f>
        <v>277.29346182035999</v>
      </c>
      <c r="EG153" s="29">
        <f ca="1">IF(H$11="x",Toimenpiteet!$E$115,BG153*(CG153/1000)+(Satokasvi!$E$28-Satokasvi!$E$7)+IF(H$8="x",Toimenpiteet!$E$29,0)+IF(H$9="x",Toimenpiteet!$E$60,0)+IF(H$10="x",Toimenpiteet!$E$88,0))/(1+$C$13)^EG$61</f>
        <v>135.74014892458226</v>
      </c>
      <c r="EH153" s="29">
        <f ca="1">IF(I$11="x",Toimenpiteet!$E$115,BH153*(CH153/1000)+(Satokasvi!$E$28-Satokasvi!$E$7)+IF(I$8="x",Toimenpiteet!$E$29,0)+IF(I$9="x",Toimenpiteet!$E$60,0)+IF(I$10="x",Toimenpiteet!$E$88,0))/(1+$C$13)^EH$61</f>
        <v>137.99964835357721</v>
      </c>
      <c r="EI153" s="29">
        <f ca="1">IF(J$11="x",Toimenpiteet!$E$115,BI153*(CI153/1000)+(Satokasvi!$E$28-Satokasvi!$E$7)+IF(J$8="x",Toimenpiteet!$E$29,0)+IF(J$9="x",Toimenpiteet!$E$60,0)+IF(J$10="x",Toimenpiteet!$E$88,0))/(1+$C$13)^EI$61</f>
        <v>132.81252763805236</v>
      </c>
      <c r="EJ153" s="29">
        <f ca="1">IF(K$11="x",Toimenpiteet!$E$115,BJ153*(CJ153/1000)+(Satokasvi!$E$28-Satokasvi!$E$7)+IF(K$8="x",Toimenpiteet!$E$29,0)+IF(K$9="x",Toimenpiteet!$E$60,0)+IF(K$10="x",Toimenpiteet!$E$88,0))/(1+$C$13)^EJ$61</f>
        <v>116.92687781383135</v>
      </c>
      <c r="EK153" s="29">
        <f ca="1">IF(L$11="x",Toimenpiteet!$E$115,BK153*(CK153/1000)+(Satokasvi!$E$28-Satokasvi!$E$7)+IF(L$8="x",Toimenpiteet!$E$29,0)+IF(L$9="x",Toimenpiteet!$E$60,0)+IF(L$10="x",Toimenpiteet!$E$88,0))/(1+$C$13)^EK$61</f>
        <v>289.60142507692302</v>
      </c>
      <c r="EL153" s="29">
        <f ca="1">IF(M$11="x",Toimenpiteet!$E$115,BL153*(CL153/1000)+(Satokasvi!$E$28-Satokasvi!$E$7)+IF(M$8="x",Toimenpiteet!$E$29,0)+IF(M$9="x",Toimenpiteet!$E$60,0)+IF(M$10="x",Toimenpiteet!$E$88,0))/(1+$C$13)^EL$61</f>
        <v>188.16196271361983</v>
      </c>
      <c r="EM153" s="29">
        <f ca="1">IF(N$11="x",Toimenpiteet!$E$115,BM153*(CM153/1000)+(Satokasvi!$E$28-Satokasvi!$E$7)+IF(N$8="x",Toimenpiteet!$E$29,0)+IF(N$9="x",Toimenpiteet!$E$60,0)+IF(N$10="x",Toimenpiteet!$E$88,0))/(1+$C$13)^EM$61</f>
        <v>240.89163746215741</v>
      </c>
      <c r="EN153" s="29">
        <f ca="1">IF(O$11="x",Toimenpiteet!$E$115,BN153*(CN153/1000)+(Satokasvi!$E$28-Satokasvi!$E$7)+IF(O$8="x",Toimenpiteet!$E$29,0)+IF(O$9="x",Toimenpiteet!$E$60,0)+IF(O$10="x",Toimenpiteet!$E$88,0))/(1+$C$13)^EN$61</f>
        <v>126.09047056272216</v>
      </c>
      <c r="EO153" s="29">
        <f ca="1">IF(P$11="x",Toimenpiteet!$E$115,BO153*(CO153/1000)+(Satokasvi!$E$28-Satokasvi!$E$7)+IF(P$8="x",Toimenpiteet!$E$29,0)+IF(P$9="x",Toimenpiteet!$E$60,0)+IF(P$10="x",Toimenpiteet!$E$88,0))/(1+$C$13)^EO$61</f>
        <v>133.05502925405187</v>
      </c>
      <c r="EP153" s="29">
        <f ca="1">IF(Q$11="x",Toimenpiteet!$E$115,BP153*(CP153/1000)+(Satokasvi!$E$28-Satokasvi!$E$7)+IF(Q$8="x",Toimenpiteet!$E$29,0)+IF(Q$9="x",Toimenpiteet!$E$60,0)+IF(Q$10="x",Toimenpiteet!$E$88,0))/(1+$C$13)^EP$61</f>
        <v>36.561422024483875</v>
      </c>
      <c r="EQ153" s="29">
        <f ca="1">IF(R$11="x",Toimenpiteet!$E$115,BQ153*(CQ153/1000)+(Satokasvi!$E$28-Satokasvi!$E$7)+IF(R$8="x",Toimenpiteet!$E$29,0)+IF(R$9="x",Toimenpiteet!$E$60,0)+IF(R$10="x",Toimenpiteet!$E$88,0))/(1+$C$13)^EQ$61</f>
        <v>94.431268953382286</v>
      </c>
      <c r="ER153" s="29">
        <f ca="1">IF(S$11="x",Toimenpiteet!$E$115,BR153*(CR153/1000)+(Satokasvi!$E$28-Satokasvi!$E$7)+IF(S$8="x",Toimenpiteet!$E$29,0)+IF(S$9="x",Toimenpiteet!$E$60,0)+IF(S$10="x",Toimenpiteet!$E$88,0))/(1+$C$13)^ER$61</f>
        <v>200.61065636266855</v>
      </c>
      <c r="ES153" s="29">
        <f ca="1">IF(T$11="x",Toimenpiteet!$E$115,BS153*(CS153/1000)+(Satokasvi!$E$28-Satokasvi!$E$7)+IF(T$8="x",Toimenpiteet!$E$29,0)+IF(T$9="x",Toimenpiteet!$E$60,0)+IF(T$10="x",Toimenpiteet!$E$88,0))/(1+$C$13)^ES$61</f>
        <v>82.763719604116204</v>
      </c>
      <c r="ET153" s="29">
        <f ca="1">IF(U$11="x",Toimenpiteet!$E$115,BT153*(CT153/1000)+(Satokasvi!$E$28-Satokasvi!$E$7)+IF(U$8="x",Toimenpiteet!$E$29,0)+IF(U$9="x",Toimenpiteet!$E$60,0)+IF(U$10="x",Toimenpiteet!$E$88,0))/(1+$C$13)^ET$61</f>
        <v>205.19892267870381</v>
      </c>
      <c r="EU153" s="29">
        <f ca="1">IF(V$11="x",Toimenpiteet!$E$115,BU153*(CU153/1000)+(Satokasvi!$E$28-Satokasvi!$E$7)+IF(V$8="x",Toimenpiteet!$E$29,0)+IF(V$9="x",Toimenpiteet!$E$60,0)+IF(V$10="x",Toimenpiteet!$E$88,0))/(1+$C$13)^EU$61</f>
        <v>-126.18270437906573</v>
      </c>
      <c r="EV153" s="29">
        <f ca="1">IF(W$11="x",Toimenpiteet!$E$115,BV153*(CV153/1000)+(Satokasvi!$E$28-Satokasvi!$E$7)+IF(W$8="x",Toimenpiteet!$E$29,0)+IF(W$9="x",Toimenpiteet!$E$60,0)+IF(W$10="x",Toimenpiteet!$E$88,0))/(1+$C$13)^EV$61</f>
        <v>181.8919028527072</v>
      </c>
      <c r="EW153" s="29">
        <f ca="1">IF(X$11="x",Toimenpiteet!$E$115,BW153*(CW153/1000)+(Satokasvi!$E$28-Satokasvi!$E$7)+IF(X$8="x",Toimenpiteet!$E$29,0)+IF(X$9="x",Toimenpiteet!$E$60,0)+IF(X$10="x",Toimenpiteet!$E$88,0))/(1+$C$13)^EW$61</f>
        <v>174.4355257304947</v>
      </c>
      <c r="EX153" s="29">
        <f ca="1">IF(Y$11="x",Toimenpiteet!$E$115,BX153*(CX153/1000)+(Satokasvi!$E$28-Satokasvi!$E$7)+IF(Y$8="x",Toimenpiteet!$E$29,0)+IF(Y$9="x",Toimenpiteet!$E$60,0)+IF(Y$10="x",Toimenpiteet!$E$88,0))/(1+$C$13)^EX$61</f>
        <v>55.018968311818348</v>
      </c>
      <c r="EY153" s="29">
        <f ca="1">IF(Z$11="x",Toimenpiteet!$E$115,BY153*(CY153/1000)+(Satokasvi!$E$28-Satokasvi!$E$7)+IF(Z$8="x",Toimenpiteet!$E$29,0)+IF(Z$9="x",Toimenpiteet!$E$60,0)+IF(Z$10="x",Toimenpiteet!$E$88,0))/(1+$C$13)^EY$61</f>
        <v>90.357464039117687</v>
      </c>
      <c r="EZ153" s="29">
        <f ca="1">IF(AA$11="x",Toimenpiteet!$E$115,BZ153*(CZ153/1000)+(Satokasvi!$E$28-Satokasvi!$E$7)+IF(AA$8="x",Toimenpiteet!$E$29,0)+IF(AA$9="x",Toimenpiteet!$E$60,0)+IF(AA$10="x",Toimenpiteet!$E$88,0))/(1+$C$13)^EZ$61</f>
        <v>101.18982499458667</v>
      </c>
      <c r="FA153" s="29"/>
      <c r="FB153" s="29">
        <f t="shared" ca="1" si="117"/>
        <v>192.0808203018419</v>
      </c>
      <c r="FC153" s="29">
        <f t="shared" ca="1" si="118"/>
        <v>533.53004973274062</v>
      </c>
      <c r="FD153" s="29">
        <f t="shared" ca="1" si="119"/>
        <v>879.22776606492675</v>
      </c>
      <c r="FE153" s="29">
        <f t="shared" ca="1" si="120"/>
        <v>1034.7242651566748</v>
      </c>
      <c r="FF153" s="29">
        <f t="shared" ca="1" si="121"/>
        <v>1359.2350057780911</v>
      </c>
      <c r="FG153" s="29">
        <f t="shared" ca="1" si="122"/>
        <v>1495.178566225849</v>
      </c>
      <c r="FH153" s="29">
        <f t="shared" ca="1" si="123"/>
        <v>1635.5000934177037</v>
      </c>
      <c r="FI153" s="29">
        <f t="shared" ca="1" si="124"/>
        <v>1770.1676058558671</v>
      </c>
      <c r="FJ153" s="29">
        <f t="shared" ca="1" si="125"/>
        <v>1884.7864568310576</v>
      </c>
      <c r="FK153" s="29">
        <f t="shared" ca="1" si="126"/>
        <v>2232.3527031532949</v>
      </c>
      <c r="FL153" s="29">
        <f t="shared" ca="1" si="127"/>
        <v>2444.9909514080632</v>
      </c>
      <c r="FM153" s="29">
        <f t="shared" ca="1" si="128"/>
        <v>2729.5492721974979</v>
      </c>
      <c r="FN153" s="29">
        <f t="shared" ca="1" si="129"/>
        <v>2861.1805901335615</v>
      </c>
      <c r="FO153" s="29">
        <f t="shared" ca="1" si="130"/>
        <v>3003.2521363072688</v>
      </c>
      <c r="FP153" s="29">
        <f t="shared" ca="1" si="131"/>
        <v>3016.8992860133658</v>
      </c>
      <c r="FQ153" s="29">
        <f t="shared" ca="1" si="132"/>
        <v>3109.2347520360186</v>
      </c>
      <c r="FR153" s="29">
        <f t="shared" ca="1" si="133"/>
        <v>3345.0561075856426</v>
      </c>
      <c r="FS153" s="29">
        <f t="shared" ca="1" si="134"/>
        <v>3423.7084130658304</v>
      </c>
      <c r="FT153" s="29">
        <f t="shared" ca="1" si="135"/>
        <v>3667.6031501257776</v>
      </c>
      <c r="FU153" s="29">
        <f t="shared" ca="1" si="136"/>
        <v>3467.7262028645105</v>
      </c>
      <c r="FV153" s="29">
        <f t="shared" ca="1" si="137"/>
        <v>3682.1510307835915</v>
      </c>
      <c r="FW153" s="29">
        <f t="shared" ca="1" si="138"/>
        <v>3887.433864107807</v>
      </c>
      <c r="FX153" s="29">
        <f t="shared" ca="1" si="139"/>
        <v>3933.3077534707768</v>
      </c>
      <c r="FY153" s="29">
        <f t="shared" ca="1" si="140"/>
        <v>4027.4174236469694</v>
      </c>
      <c r="FZ153" s="29">
        <f t="shared" ca="1" si="141"/>
        <v>4136.8538451205886</v>
      </c>
      <c r="GA153" s="29"/>
      <c r="GB153" s="29">
        <f t="shared" ca="1" si="142"/>
        <v>172.12010319436584</v>
      </c>
      <c r="GC153" s="29">
        <f t="shared" ca="1" si="143"/>
        <v>455.01727102956795</v>
      </c>
      <c r="GD153" s="29">
        <f t="shared" ca="1" si="93"/>
        <v>743.44454821425336</v>
      </c>
      <c r="GE153" s="29">
        <f t="shared" ca="1" si="94"/>
        <v>893.45238775410076</v>
      </c>
      <c r="GF153" s="29">
        <f t="shared" ca="1" si="95"/>
        <v>1170.7458495744609</v>
      </c>
      <c r="GG153" s="29">
        <f t="shared" ca="1" si="96"/>
        <v>1306.485998499043</v>
      </c>
      <c r="GH153" s="29">
        <f t="shared" ca="1" si="97"/>
        <v>1444.4856468526202</v>
      </c>
      <c r="GI153" s="29">
        <f t="shared" ca="1" si="98"/>
        <v>1577.2981744906726</v>
      </c>
      <c r="GJ153" s="29">
        <f t="shared" ca="1" si="99"/>
        <v>1694.2250523045041</v>
      </c>
      <c r="GK153" s="29">
        <f t="shared" ca="1" si="100"/>
        <v>1983.8264773814271</v>
      </c>
      <c r="GL153" s="29">
        <f t="shared" ca="1" si="101"/>
        <v>2171.9884400950468</v>
      </c>
      <c r="GM153" s="29">
        <f t="shared" ca="1" si="102"/>
        <v>2412.8800775572045</v>
      </c>
      <c r="GN153" s="29">
        <f t="shared" ca="1" si="103"/>
        <v>2538.9705481199267</v>
      </c>
      <c r="GO153" s="29">
        <f t="shared" ca="1" si="104"/>
        <v>2672.0255773739786</v>
      </c>
      <c r="GP153" s="29">
        <f t="shared" ca="1" si="105"/>
        <v>2708.5869993984625</v>
      </c>
      <c r="GQ153" s="29">
        <f t="shared" ca="1" si="106"/>
        <v>2803.0182683518447</v>
      </c>
      <c r="GR153" s="29">
        <f t="shared" ca="1" si="107"/>
        <v>3003.6289247145132</v>
      </c>
      <c r="GS153" s="29">
        <f t="shared" ca="1" si="108"/>
        <v>3086.3926443186292</v>
      </c>
      <c r="GT153" s="29">
        <f t="shared" ca="1" si="109"/>
        <v>3291.5915669973328</v>
      </c>
      <c r="GU153" s="29">
        <f t="shared" ca="1" si="110"/>
        <v>3165.408862618267</v>
      </c>
      <c r="GV153" s="29">
        <f t="shared" ca="1" si="111"/>
        <v>3347.3007654709741</v>
      </c>
      <c r="GW153" s="29">
        <f t="shared" ca="1" si="112"/>
        <v>3521.7362912014687</v>
      </c>
      <c r="GX153" s="29">
        <f t="shared" ca="1" si="113"/>
        <v>3576.755259513287</v>
      </c>
      <c r="GY153" s="29">
        <f t="shared" ca="1" si="114"/>
        <v>3667.1127235524045</v>
      </c>
      <c r="GZ153" s="29">
        <f t="shared" ca="1" si="115"/>
        <v>3768.3025485469911</v>
      </c>
      <c r="HA153" s="29"/>
      <c r="HB153" s="29">
        <f t="shared" ca="1" si="145"/>
        <v>2232.3527031532949</v>
      </c>
      <c r="HC153" s="29">
        <f t="shared" ca="1" si="144"/>
        <v>1983.8264773814271</v>
      </c>
      <c r="HD153" s="5"/>
      <c r="HE153" s="29">
        <f t="shared" si="151"/>
        <v>0.27777777777777773</v>
      </c>
      <c r="HF153" s="29">
        <f>$HF$70</f>
        <v>-3.3333333333333326E-2</v>
      </c>
      <c r="HG153" s="14">
        <f>IF(C$11="x",0,Satokasvi!$H$6*(1+$HE153)*(1+_xlfn.XLOOKUP($HF153,$HF$67:$HF$76,HG$67:HG$76)))</f>
        <v>4457.3148148148148</v>
      </c>
      <c r="HH153" s="27">
        <f>IF(D$11="x",0,Satokasvi!$H$6*(1+$HE153)*(1+_xlfn.XLOOKUP($HF153,$HF$67:$HF$76,HH$67:HH$76)))</f>
        <v>4442.4074074074069</v>
      </c>
      <c r="HI153" s="27">
        <f>IF(E$11="x",0,Satokasvi!$H$6*(1+$HE153)*(1+_xlfn.XLOOKUP($HF153,$HF$67:$HF$76,HI$67:HI$76)))</f>
        <v>4427.4999999999991</v>
      </c>
      <c r="HJ153" s="27">
        <f>IF(F$11="x",0,Satokasvi!$H$6*(1+$HE153)*(1+_xlfn.XLOOKUP($HF153,$HF$67:$HF$76,HJ$67:HJ$76)))</f>
        <v>4412.5925925925922</v>
      </c>
      <c r="HK153" s="27">
        <f>IF(G$11="x",0,Satokasvi!$H$6*(1+$HE153)*(1+_xlfn.XLOOKUP($HF153,$HF$67:$HF$76,HK$67:HK$76)))</f>
        <v>4397.6851851851852</v>
      </c>
      <c r="HL153" s="27">
        <f>IF(H$11="x",0,Satokasvi!$H$6*(1+$HE153)*(1+_xlfn.XLOOKUP($HF153,$HF$67:$HF$76,HL$67:HL$76)))</f>
        <v>4382.7777777777774</v>
      </c>
      <c r="HM153" s="27">
        <f>IF(I$11="x",0,Satokasvi!$H$6*(1+$HE153)*(1+_xlfn.XLOOKUP($HF153,$HF$67:$HF$76,HM$67:HM$76)))</f>
        <v>4367.8703703703695</v>
      </c>
      <c r="HN153" s="27">
        <f>IF(J$11="x",0,Satokasvi!$H$6*(1+$HE153)*(1+_xlfn.XLOOKUP($HF153,$HF$67:$HF$76,HN$67:HN$76)))</f>
        <v>4352.9629629629626</v>
      </c>
      <c r="HO153" s="27">
        <f>IF(K$11="x",0,Satokasvi!$H$6*(1+$HE153)*(1+_xlfn.XLOOKUP($HF153,$HF$67:$HF$76,HO$67:HO$76)))</f>
        <v>4338.0555555555547</v>
      </c>
      <c r="HP153" s="27">
        <f>IF(L$11="x",0,Satokasvi!$H$6*(1+$HE153)*(1+_xlfn.XLOOKUP($HF153,$HF$67:$HF$76,HP$67:HP$76)))</f>
        <v>4323.1481481481478</v>
      </c>
      <c r="HQ153" s="27">
        <f>IF(M$11="x",0,Satokasvi!$H$6*(1+$HE153)*(1+_xlfn.XLOOKUP($HF153,$HF$67:$HF$76,HQ$67:HQ$76)))</f>
        <v>4323.1481481481478</v>
      </c>
      <c r="HR153" s="27">
        <f>IF(N$11="x",0,Satokasvi!$H$6*(1+$HE153)*(1+_xlfn.XLOOKUP($HF153,$HF$67:$HF$76,HR$67:HR$76)))</f>
        <v>4323.1481481481478</v>
      </c>
      <c r="HS153" s="27">
        <f>IF(O$11="x",0,Satokasvi!$H$6*(1+$HE153)*(1+_xlfn.XLOOKUP($HF153,$HF$67:$HF$76,HS$67:HS$76)))</f>
        <v>4323.1481481481478</v>
      </c>
      <c r="HT153" s="27">
        <f>IF(P$11="x",0,Satokasvi!$H$6*(1+$HE153)*(1+_xlfn.XLOOKUP($HF153,$HF$67:$HF$76,HT$67:HT$76)))</f>
        <v>4323.1481481481478</v>
      </c>
      <c r="HU153" s="27">
        <f>IF(Q$11="x",0,Satokasvi!$H$6*(1+$HE153)*(1+_xlfn.XLOOKUP($HF153,$HF$67:$HF$76,HU$67:HU$76)))</f>
        <v>4323.1481481481478</v>
      </c>
      <c r="HV153" s="27">
        <f>IF(R$11="x",0,Satokasvi!$H$6*(1+$HE153)*(1+_xlfn.XLOOKUP($HF153,$HF$67:$HF$76,HV$67:HV$76)))</f>
        <v>4323.1481481481478</v>
      </c>
      <c r="HW153" s="27">
        <f>IF(S$11="x",0,Satokasvi!$H$6*(1+$HE153)*(1+_xlfn.XLOOKUP($HF153,$HF$67:$HF$76,HW$67:HW$76)))</f>
        <v>4323.1481481481478</v>
      </c>
      <c r="HX153" s="27">
        <f>IF(T$11="x",0,Satokasvi!$H$6*(1+$HE153)*(1+_xlfn.XLOOKUP($HF153,$HF$67:$HF$76,HX$67:HX$76)))</f>
        <v>4323.1481481481478</v>
      </c>
      <c r="HY153" s="27">
        <f>IF(U$11="x",0,Satokasvi!$H$6*(1+$HE153)*(1+_xlfn.XLOOKUP($HF153,$HF$67:$HF$76,HY$67:HY$76)))</f>
        <v>4323.1481481481478</v>
      </c>
      <c r="HZ153" s="27">
        <f>IF(V$11="x",0,Satokasvi!$H$6*(1+$HE153)*(1+_xlfn.XLOOKUP($HF153,$HF$67:$HF$76,HZ$67:HZ$76)))</f>
        <v>4323.1481481481478</v>
      </c>
      <c r="IA153" s="27">
        <f>IF(W$11="x",0,Satokasvi!$H$6*(1+$HE153)*(1+_xlfn.XLOOKUP($HF153,$HF$67:$HF$76,IA$67:IA$76)))</f>
        <v>4323.1481481481478</v>
      </c>
      <c r="IB153" s="27">
        <f>IF(X$11="x",0,Satokasvi!$H$6*(1+$HE153)*(1+_xlfn.XLOOKUP($HF153,$HF$67:$HF$76,IB$67:IB$76)))</f>
        <v>4323.1481481481478</v>
      </c>
      <c r="IC153" s="27">
        <f>IF(Y$11="x",0,Satokasvi!$H$6*(1+$HE153)*(1+_xlfn.XLOOKUP($HF153,$HF$67:$HF$76,IC$67:IC$76)))</f>
        <v>4323.1481481481478</v>
      </c>
      <c r="ID153" s="27">
        <f>IF(Z$11="x",0,Satokasvi!$H$6*(1+$HE153)*(1+_xlfn.XLOOKUP($HF153,$HF$67:$HF$76,ID$67:ID$76)))</f>
        <v>4323.1481481481478</v>
      </c>
      <c r="IE153" s="27">
        <f>IF(AA$11="x",0,Satokasvi!$H$6*(1+$HE153)*(1+_xlfn.XLOOKUP($HF153,$HF$67:$HF$76,IE$67:IE$76)))</f>
        <v>4323.1481481481478</v>
      </c>
    </row>
    <row r="154" spans="2:239">
      <c r="B154" s="11">
        <f t="shared" ca="1" si="149"/>
        <v>0.87838120221284077</v>
      </c>
      <c r="C154" s="11">
        <f t="shared" ca="1" si="149"/>
        <v>0.2254697989626343</v>
      </c>
      <c r="D154" s="11">
        <f t="shared" ca="1" si="149"/>
        <v>0.96527635826297831</v>
      </c>
      <c r="E154" s="11">
        <f t="shared" ca="1" si="149"/>
        <v>0.48363345137978586</v>
      </c>
      <c r="F154" s="11">
        <f t="shared" ca="1" si="149"/>
        <v>2.9723116169415364E-2</v>
      </c>
      <c r="G154" s="11">
        <f t="shared" ca="1" si="149"/>
        <v>0.67236150460374244</v>
      </c>
      <c r="H154" s="11">
        <f t="shared" ca="1" si="149"/>
        <v>0.98418466005779848</v>
      </c>
      <c r="I154" s="11">
        <f t="shared" ca="1" si="149"/>
        <v>0.17284718387478404</v>
      </c>
      <c r="J154" s="11">
        <f t="shared" ca="1" si="149"/>
        <v>0.21106282642435503</v>
      </c>
      <c r="K154" s="11">
        <f t="shared" ca="1" si="149"/>
        <v>0.55126996356503577</v>
      </c>
      <c r="L154" s="11">
        <f t="shared" ca="1" si="149"/>
        <v>0.10644729499657668</v>
      </c>
      <c r="M154" s="11">
        <f t="shared" ca="1" si="149"/>
        <v>0.65753387257819418</v>
      </c>
      <c r="N154" s="11">
        <f t="shared" ca="1" si="149"/>
        <v>0.5356628632218382</v>
      </c>
      <c r="O154" s="11">
        <f t="shared" ca="1" si="149"/>
        <v>0.6983748815155808</v>
      </c>
      <c r="P154" s="11">
        <f t="shared" ca="1" si="149"/>
        <v>0.20113983689399895</v>
      </c>
      <c r="Q154" s="11">
        <f t="shared" ca="1" si="149"/>
        <v>0.27988304054503044</v>
      </c>
      <c r="R154" s="11">
        <f t="shared" ca="1" si="148"/>
        <v>0.35213249935220059</v>
      </c>
      <c r="S154" s="11">
        <f t="shared" ca="1" si="148"/>
        <v>0.3753783777808779</v>
      </c>
      <c r="T154" s="11">
        <f t="shared" ca="1" si="150"/>
        <v>0.76433970669409734</v>
      </c>
      <c r="U154" s="11">
        <f t="shared" ca="1" si="150"/>
        <v>0.4904109874005298</v>
      </c>
      <c r="V154" s="11">
        <f t="shared" ca="1" si="150"/>
        <v>0.73579742979780505</v>
      </c>
      <c r="W154" s="11">
        <f t="shared" ca="1" si="150"/>
        <v>0.52644388728309155</v>
      </c>
      <c r="X154" s="11">
        <f t="shared" ca="1" si="150"/>
        <v>0.1745101079025092</v>
      </c>
      <c r="Y154" s="11">
        <f t="shared" ca="1" si="150"/>
        <v>0.99912658814873578</v>
      </c>
      <c r="Z154" s="11">
        <f t="shared" ca="1" si="150"/>
        <v>0.1623068348683987</v>
      </c>
      <c r="AB154" s="5">
        <f ca="1">_xlfn.NORM.INV(B154,Satokasvi!$H$8,Satokasvi!$I$8)*_xlfn.BINOM.INV(1,(1-Satokasvi!$H$15),B154)</f>
        <v>3791.7331462072111</v>
      </c>
      <c r="AC154" s="5">
        <f ca="1">_xlfn.NORM.INV(C154,Satokasvi!$H$8,Satokasvi!$I$8)*_xlfn.BINOM.INV(1,(1-Satokasvi!$H$15),C154)</f>
        <v>3311.5376253866966</v>
      </c>
      <c r="AD154" s="5">
        <f ca="1">_xlfn.NORM.INV(D154,Satokasvi!$H$8,Satokasvi!$I$8)*_xlfn.BINOM.INV(1,(1-Satokasvi!$H$15),D154)</f>
        <v>3953.8747109681044</v>
      </c>
      <c r="AE154" s="5">
        <f ca="1">_xlfn.NORM.INV(E154,Satokasvi!$H$8,Satokasvi!$I$8)*_xlfn.BINOM.INV(1,(1-Satokasvi!$H$15),E154)</f>
        <v>3489.7409079878348</v>
      </c>
      <c r="AF154" s="5">
        <f ca="1">_xlfn.NORM.INV(F154,Satokasvi!$H$8,Satokasvi!$I$8)*_xlfn.BINOM.INV(1,(1-Satokasvi!$H$15),F154)</f>
        <v>0</v>
      </c>
      <c r="AG154" s="5">
        <f ca="1">_xlfn.NORM.INV(G154,Satokasvi!$H$8,Satokasvi!$I$8)*_xlfn.BINOM.INV(1,(1-Satokasvi!$H$15),G154)</f>
        <v>3611.6108493277156</v>
      </c>
      <c r="AH154" s="5">
        <f ca="1">_xlfn.NORM.INV(H154,Satokasvi!$H$8,Satokasvi!$I$8)*_xlfn.BINOM.INV(1,(1-Satokasvi!$H$15),H154)</f>
        <v>4037.2617327968455</v>
      </c>
      <c r="AI154" s="5">
        <f ca="1">_xlfn.NORM.INV(I154,Satokasvi!$H$8,Satokasvi!$I$8)*_xlfn.BINOM.INV(1,(1-Satokasvi!$H$15),I154)</f>
        <v>3264.2565810211258</v>
      </c>
      <c r="AJ154" s="5">
        <f ca="1">_xlfn.NORM.INV(J154,Satokasvi!$H$8,Satokasvi!$I$8)*_xlfn.BINOM.INV(1,(1-Satokasvi!$H$15),J154)</f>
        <v>3299.3152701757008</v>
      </c>
      <c r="AK154" s="5">
        <f ca="1">_xlfn.NORM.INV(K154,Satokasvi!$H$8,Satokasvi!$I$8)*_xlfn.BINOM.INV(1,(1-Satokasvi!$H$15),K154)</f>
        <v>3532.2176397568846</v>
      </c>
      <c r="AL154" s="5">
        <f ca="1">_xlfn.NORM.INV(L154,Satokasvi!$H$8,Satokasvi!$I$8)*_xlfn.BINOM.INV(1,(1-Satokasvi!$H$15),L154)</f>
        <v>3188.5886384718892</v>
      </c>
      <c r="AM154" s="5">
        <f ca="1">_xlfn.NORM.INV(M154,Satokasvi!$H$8,Satokasvi!$I$8)*_xlfn.BINOM.INV(1,(1-Satokasvi!$H$15),M154)</f>
        <v>3601.4354741296033</v>
      </c>
      <c r="AN154" s="5">
        <f ca="1">_xlfn.NORM.INV(N154,Satokasvi!$H$8,Satokasvi!$I$8)*_xlfn.BINOM.INV(1,(1-Satokasvi!$H$15),N154)</f>
        <v>3522.3782339545883</v>
      </c>
      <c r="AO154" s="5">
        <f ca="1">_xlfn.NORM.INV(O154,Satokasvi!$H$8,Satokasvi!$I$8)*_xlfn.BINOM.INV(1,(1-Satokasvi!$H$15),O154)</f>
        <v>3629.9330513303835</v>
      </c>
      <c r="AP154" s="5">
        <f ca="1">_xlfn.NORM.INV(P154,Satokasvi!$H$8,Satokasvi!$I$8)*_xlfn.BINOM.INV(1,(1-Satokasvi!$H$15),P154)</f>
        <v>3290.6108044437678</v>
      </c>
      <c r="AQ154" s="5">
        <f ca="1">_xlfn.NORM.INV(Q154,Satokasvi!$H$8,Satokasvi!$I$8)*_xlfn.BINOM.INV(1,(1-Satokasvi!$H$15),Q154)</f>
        <v>3354.2027521264013</v>
      </c>
      <c r="AR154" s="5">
        <f ca="1">_xlfn.NORM.INV(R154,Satokasvi!$H$8,Satokasvi!$I$8)*_xlfn.BINOM.INV(1,(1-Satokasvi!$H$15),R154)</f>
        <v>3405.1076229568248</v>
      </c>
      <c r="AS154" s="5">
        <f ca="1">_xlfn.NORM.INV(S154,Satokasvi!$H$8,Satokasvi!$I$8)*_xlfn.BINOM.INV(1,(1-Satokasvi!$H$15),S154)</f>
        <v>3420.5895804553684</v>
      </c>
      <c r="AT154" s="5">
        <f ca="1">_xlfn.NORM.INV(T154,Satokasvi!$H$8,Satokasvi!$I$8)*_xlfn.BINOM.INV(1,(1-Satokasvi!$H$15),T154)</f>
        <v>3680.083008180834</v>
      </c>
      <c r="AU154" s="5">
        <f ca="1">_xlfn.NORM.INV(U154,Satokasvi!$H$8,Satokasvi!$I$8)*_xlfn.BINOM.INV(1,(1-Satokasvi!$H$15),U154)</f>
        <v>3493.99039875367</v>
      </c>
      <c r="AV154" s="5">
        <f ca="1">_xlfn.NORM.INV(V154,Satokasvi!$H$8,Satokasvi!$I$8)*_xlfn.BINOM.INV(1,(1-Satokasvi!$H$15),V154)</f>
        <v>3657.610614107833</v>
      </c>
      <c r="AW154" s="5">
        <f ca="1">_xlfn.NORM.INV(W154,Satokasvi!$H$8,Satokasvi!$I$8)*_xlfn.BINOM.INV(1,(1-Satokasvi!$H$15),W154)</f>
        <v>3516.5834024362757</v>
      </c>
      <c r="AX154" s="5">
        <f ca="1">_xlfn.NORM.INV(X154,Satokasvi!$H$8,Satokasvi!$I$8)*_xlfn.BINOM.INV(1,(1-Satokasvi!$H$15),X154)</f>
        <v>3265.8771390207371</v>
      </c>
      <c r="AY154" s="5">
        <f ca="1">_xlfn.NORM.INV(Y154,Satokasvi!$H$8,Satokasvi!$I$8)*_xlfn.BINOM.INV(1,(1-Satokasvi!$H$15),Y154)</f>
        <v>4282.5520832245902</v>
      </c>
      <c r="AZ154" s="5">
        <f ca="1">_xlfn.NORM.INV(Z154,Satokasvi!$H$8,Satokasvi!$I$8)*_xlfn.BINOM.INV(1,(1-Satokasvi!$H$15),Z154)</f>
        <v>3253.7447061609528</v>
      </c>
      <c r="BB154" s="5">
        <f ca="1">IF(C$11="x",0,_xlfn.NORM.INV(B154,Satokasvi!$H$8,Satokasvi!$I$8)*IF(C$8="x",(1+Toimenpiteet!$C$7),1)*IF(C$9="x",(1+Toimenpiteet!$C$34),1)*(1+C$30)*_xlfn.BINOM.INV(1,(1-(Satokasvi!$H$15*(1+C$41))),B154))</f>
        <v>2749.1582003260764</v>
      </c>
      <c r="BC154" s="5">
        <f ca="1">IF(D$11="x",0,_xlfn.NORM.INV(C154,Satokasvi!$H$8,Satokasvi!$I$8)*IF(D$8="x",(1+Toimenpiteet!$C$7),1)*IF(D$9="x",(1+Toimenpiteet!$C$34),1)*(1+D$30)*_xlfn.BINOM.INV(1,(1-(Satokasvi!$H$15*(1+D$41))),C154))</f>
        <v>2417.68738954232</v>
      </c>
      <c r="BD154" s="5">
        <f ca="1">IF(E$11="x",0,_xlfn.NORM.INV(D154,Satokasvi!$H$8,Satokasvi!$I$8)*IF(E$8="x",(1+Toimenpiteet!$C$7),1)*IF(E$9="x",(1+Toimenpiteet!$C$34),1)*(1+E$30)*_xlfn.BINOM.INV(1,(1-(Satokasvi!$H$15*(1+E$41))),D154))</f>
        <v>2906.572377526873</v>
      </c>
      <c r="BE154" s="5">
        <f ca="1">IF(F$11="x",0,_xlfn.NORM.INV(E154,Satokasvi!$H$8,Satokasvi!$I$8)*IF(F$8="x",(1+Toimenpiteet!$C$7),1)*IF(F$9="x",(1+Toimenpiteet!$C$34),1)*(1+F$30)*_xlfn.BINOM.INV(1,(1-(Satokasvi!$H$15*(1+F$41))),E154))</f>
        <v>2582.9666304562761</v>
      </c>
      <c r="BF154" s="5">
        <f ca="1">IF(G$11="x",0,_xlfn.NORM.INV(F154,Satokasvi!$H$8,Satokasvi!$I$8)*IF(G$8="x",(1+Toimenpiteet!$C$7),1)*IF(G$9="x",(1+Toimenpiteet!$C$34),1)*(1+G$30)*_xlfn.BINOM.INV(1,(1-(Satokasvi!$H$15*(1+G$41))),F154))</f>
        <v>0</v>
      </c>
      <c r="BG154" s="5">
        <f ca="1">IF(H$11="x",0,_xlfn.NORM.INV(G154,Satokasvi!$H$8,Satokasvi!$I$8)*IF(H$8="x",(1+Toimenpiteet!$C$7),1)*IF(H$9="x",(1+Toimenpiteet!$C$34),1)*(1+H$30)*_xlfn.BINOM.INV(1,(1-(Satokasvi!$H$15*(1+H$41))),G154))</f>
        <v>2691.3724049190141</v>
      </c>
      <c r="BH154" s="5">
        <f ca="1">IF(I$11="x",0,_xlfn.NORM.INV(H154,Satokasvi!$H$8,Satokasvi!$I$8)*IF(I$8="x",(1+Toimenpiteet!$C$7),1)*IF(I$9="x",(1+Toimenpiteet!$C$34),1)*(1+I$30)*_xlfn.BINOM.INV(1,(1-(Satokasvi!$H$15*(1+I$41))),H154))</f>
        <v>3008.5674432802093</v>
      </c>
      <c r="BI154" s="5">
        <f ca="1">IF(J$11="x",0,_xlfn.NORM.INV(I154,Satokasvi!$H$8,Satokasvi!$I$8)*IF(J$8="x",(1+Toimenpiteet!$C$7),1)*IF(J$9="x",(1+Toimenpiteet!$C$34),1)*(1+J$30)*_xlfn.BINOM.INV(1,(1-(Satokasvi!$H$15*(1+J$41))),I154))</f>
        <v>2432.524004176943</v>
      </c>
      <c r="BJ154" s="5">
        <f ca="1">IF(K$11="x",0,_xlfn.NORM.INV(J154,Satokasvi!$H$8,Satokasvi!$I$8)*IF(K$8="x",(1+Toimenpiteet!$C$7),1)*IF(K$9="x",(1+Toimenpiteet!$C$34),1)*(1+K$30)*_xlfn.BINOM.INV(1,(1-(Satokasvi!$H$15*(1+K$41))),J154))</f>
        <v>2458.6497393349318</v>
      </c>
      <c r="BK154" s="5">
        <f ca="1">IF(L$11="x",0,_xlfn.NORM.INV(K154,Satokasvi!$H$8,Satokasvi!$I$8)*IF(L$8="x",(1+Toimenpiteet!$C$7),1)*IF(L$9="x",(1+Toimenpiteet!$C$34),1)*(1+L$30)*_xlfn.BINOM.INV(1,(1-(Satokasvi!$H$15*(1+L$41))),K154))</f>
        <v>2632.20858514683</v>
      </c>
      <c r="BL154" s="5">
        <f ca="1">IF(M$11="x",0,_xlfn.NORM.INV(L154,Satokasvi!$H$8,Satokasvi!$I$8)*IF(M$8="x",(1+Toimenpiteet!$C$7),1)*IF(M$9="x",(1+Toimenpiteet!$C$34),1)*(1+M$30)*_xlfn.BINOM.INV(1,(1-(Satokasvi!$H$15*(1+M$41))),L154))</f>
        <v>2376.136253389252</v>
      </c>
      <c r="BM154" s="5">
        <f ca="1">IF(N$11="x",0,_xlfn.NORM.INV(M154,Satokasvi!$H$8,Satokasvi!$I$8)*IF(N$8="x",(1+Toimenpiteet!$C$7),1)*IF(N$9="x",(1+Toimenpiteet!$C$34),1)*(1+N$30)*_xlfn.BINOM.INV(1,(1-(Satokasvi!$H$15*(1+N$41))),M154))</f>
        <v>2683.7897153213803</v>
      </c>
      <c r="BN154" s="5">
        <f ca="1">IF(O$11="x",0,_xlfn.NORM.INV(N154,Satokasvi!$H$8,Satokasvi!$I$8)*IF(O$8="x",(1+Toimenpiteet!$C$7),1)*IF(O$9="x",(1+Toimenpiteet!$C$34),1)*(1+O$30)*_xlfn.BINOM.INV(1,(1-(Satokasvi!$H$15*(1+O$41))),N154))</f>
        <v>2624.8762599429592</v>
      </c>
      <c r="BO154" s="5">
        <f ca="1">IF(P$11="x",0,_xlfn.NORM.INV(O154,Satokasvi!$H$8,Satokasvi!$I$8)*IF(P$8="x",(1+Toimenpiteet!$C$7),1)*IF(P$9="x",(1+Toimenpiteet!$C$34),1)*(1+P$30)*_xlfn.BINOM.INV(1,(1-(Satokasvi!$H$15*(1+P$41))),O154))</f>
        <v>2705.026109851402</v>
      </c>
      <c r="BP154" s="5">
        <f ca="1">IF(Q$11="x",0,_xlfn.NORM.INV(P154,Satokasvi!$H$8,Satokasvi!$I$8)*IF(Q$8="x",(1+Toimenpiteet!$C$7),1)*IF(Q$9="x",(1+Toimenpiteet!$C$34),1)*(1+Q$30)*_xlfn.BINOM.INV(1,(1-(Satokasvi!$H$15*(1+Q$41))),P154))</f>
        <v>2452.1631714714958</v>
      </c>
      <c r="BQ154" s="5">
        <f ca="1">IF(R$11="x",0,_xlfn.NORM.INV(Q154,Satokasvi!$H$8,Satokasvi!$I$8)*IF(R$8="x",(1+Toimenpiteet!$C$7),1)*IF(R$9="x",(1+Toimenpiteet!$C$34),1)*(1+R$30)*_xlfn.BINOM.INV(1,(1-(Satokasvi!$H$15*(1+R$41))),Q154))</f>
        <v>2499.5518908845943</v>
      </c>
      <c r="BR154" s="5">
        <f ca="1">IF(S$11="x",0,_xlfn.NORM.INV(R154,Satokasvi!$H$8,Satokasvi!$I$8)*IF(S$8="x",(1+Toimenpiteet!$C$7),1)*IF(S$9="x",(1+Toimenpiteet!$C$34),1)*(1+S$30)*_xlfn.BINOM.INV(1,(1-(Satokasvi!$H$15*(1+S$41))),R154))</f>
        <v>2537.4862006274261</v>
      </c>
      <c r="BS154" s="5">
        <f ca="1">IF(T$11="x",0,_xlfn.NORM.INV(S154,Satokasvi!$H$8,Satokasvi!$I$8)*IF(T$8="x",(1+Toimenpiteet!$C$7),1)*IF(T$9="x",(1+Toimenpiteet!$C$34),1)*(1+T$30)*_xlfn.BINOM.INV(1,(1-(Satokasvi!$H$15*(1+T$41))),S154))</f>
        <v>2549.0233553553408</v>
      </c>
      <c r="BT154" s="5">
        <f ca="1">IF(U$11="x",0,_xlfn.NORM.INV(T154,Satokasvi!$H$8,Satokasvi!$I$8)*IF(U$8="x",(1+Toimenpiteet!$C$7),1)*IF(U$9="x",(1+Toimenpiteet!$C$34),1)*(1+U$30)*_xlfn.BINOM.INV(1,(1-(Satokasvi!$H$15*(1+U$41))),T154))</f>
        <v>2742.3978576963573</v>
      </c>
      <c r="BU154" s="5">
        <f ca="1">IF(V$11="x",0,_xlfn.NORM.INV(U154,Satokasvi!$H$8,Satokasvi!$I$8)*IF(V$8="x",(1+Toimenpiteet!$C$7),1)*IF(V$9="x",(1+Toimenpiteet!$C$34),1)*(1+V$30)*_xlfn.BINOM.INV(1,(1-(Satokasvi!$H$15*(1+V$41))),U154))</f>
        <v>2603.721645151235</v>
      </c>
      <c r="BV154" s="5">
        <f ca="1">IF(W$11="x",0,_xlfn.NORM.INV(V154,Satokasvi!$H$8,Satokasvi!$I$8)*IF(W$8="x",(1+Toimenpiteet!$C$7),1)*IF(W$9="x",(1+Toimenpiteet!$C$34),1)*(1+W$30)*_xlfn.BINOM.INV(1,(1-(Satokasvi!$H$15*(1+W$41))),V154))</f>
        <v>2725.6514296331575</v>
      </c>
      <c r="BW154" s="5">
        <f ca="1">IF(X$11="x",0,_xlfn.NORM.INV(W154,Satokasvi!$H$8,Satokasvi!$I$8)*IF(X$8="x",(1+Toimenpiteet!$C$7),1)*IF(X$9="x",(1+Toimenpiteet!$C$34),1)*(1+X$30)*_xlfn.BINOM.INV(1,(1-(Satokasvi!$H$15*(1+X$41))),W154))</f>
        <v>2620.5579514955125</v>
      </c>
      <c r="BX154" s="5">
        <f ca="1">IF(Y$11="x",0,_xlfn.NORM.INV(X154,Satokasvi!$H$8,Satokasvi!$I$8)*IF(Y$8="x",(1+Toimenpiteet!$C$7),1)*IF(Y$9="x",(1+Toimenpiteet!$C$34),1)*(1+Y$30)*_xlfn.BINOM.INV(1,(1-(Satokasvi!$H$15*(1+Y$41))),X154))</f>
        <v>2433.7316439982533</v>
      </c>
      <c r="BY154" s="5">
        <f ca="1">IF(Z$11="x",0,_xlfn.NORM.INV(Y154,Satokasvi!$H$8,Satokasvi!$I$8)*IF(Z$8="x",(1+Toimenpiteet!$C$7),1)*IF(Z$9="x",(1+Toimenpiteet!$C$34),1)*(1+Z$30)*_xlfn.BINOM.INV(1,(1-(Satokasvi!$H$15*(1+Z$41))),Y154))</f>
        <v>3191.3578124189648</v>
      </c>
      <c r="BZ154" s="5">
        <f ca="1">IF(AA$11="x",0,_xlfn.NORM.INV(Z154,Satokasvi!$H$8,Satokasvi!$I$8)*IF(AA$8="x",(1+Toimenpiteet!$C$7),1)*IF(AA$9="x",(1+Toimenpiteet!$C$34),1)*(1+AA$30)*_xlfn.BINOM.INV(1,(1-(Satokasvi!$H$15*(1+AA$41))),Z154))</f>
        <v>2424.6905550311426</v>
      </c>
      <c r="CB154" s="27">
        <f ca="1">_xlfn.NORM.INV(RAND(),Satokasvi!$H$13,Satokasvi!$I$13)</f>
        <v>228.29509619543771</v>
      </c>
      <c r="CC154" s="27">
        <f ca="1">_xlfn.NORM.INV(RAND(),Satokasvi!$H$13,Satokasvi!$I$13)</f>
        <v>232.25239912862452</v>
      </c>
      <c r="CD154" s="27">
        <f ca="1">_xlfn.NORM.INV(RAND(),Satokasvi!$H$13,Satokasvi!$I$13)</f>
        <v>233.9876541944397</v>
      </c>
      <c r="CE154" s="27">
        <f ca="1">_xlfn.NORM.INV(RAND(),Satokasvi!$H$13,Satokasvi!$I$13)</f>
        <v>187.52521862172125</v>
      </c>
      <c r="CF154" s="27">
        <f ca="1">_xlfn.NORM.INV(RAND(),Satokasvi!$H$13,Satokasvi!$I$13)</f>
        <v>176.67006618886671</v>
      </c>
      <c r="CG154" s="27">
        <f ca="1">_xlfn.NORM.INV(RAND(),Satokasvi!$H$13,Satokasvi!$I$13)</f>
        <v>211.04084532558923</v>
      </c>
      <c r="CH154" s="27">
        <f ca="1">_xlfn.NORM.INV(RAND(),Satokasvi!$H$13,Satokasvi!$I$13)</f>
        <v>195.14730065715673</v>
      </c>
      <c r="CI154" s="27">
        <f ca="1">_xlfn.NORM.INV(RAND(),Satokasvi!$H$13,Satokasvi!$I$13)</f>
        <v>236.39582860101007</v>
      </c>
      <c r="CJ154" s="27">
        <f ca="1">_xlfn.NORM.INV(RAND(),Satokasvi!$H$13,Satokasvi!$I$13)</f>
        <v>194.31827000327345</v>
      </c>
      <c r="CK154" s="27">
        <f ca="1">_xlfn.NORM.INV(RAND(),Satokasvi!$H$13,Satokasvi!$I$13)</f>
        <v>163.54099241805756</v>
      </c>
      <c r="CL154" s="27">
        <f ca="1">_xlfn.NORM.INV(RAND(),Satokasvi!$H$13,Satokasvi!$I$13)</f>
        <v>235.66578525381456</v>
      </c>
      <c r="CM154" s="27">
        <f ca="1">_xlfn.NORM.INV(RAND(),Satokasvi!$H$13,Satokasvi!$I$13)</f>
        <v>251.15104944331125</v>
      </c>
      <c r="CN154" s="27">
        <f ca="1">_xlfn.NORM.INV(RAND(),Satokasvi!$H$13,Satokasvi!$I$13)</f>
        <v>243.25070484005724</v>
      </c>
      <c r="CO154" s="27">
        <f ca="1">_xlfn.NORM.INV(RAND(),Satokasvi!$H$13,Satokasvi!$I$13)</f>
        <v>167.63747031876957</v>
      </c>
      <c r="CP154" s="27">
        <f ca="1">_xlfn.NORM.INV(RAND(),Satokasvi!$H$13,Satokasvi!$I$13)</f>
        <v>236.16601020113401</v>
      </c>
      <c r="CQ154" s="27">
        <f ca="1">_xlfn.NORM.INV(RAND(),Satokasvi!$H$13,Satokasvi!$I$13)</f>
        <v>159.40790551399922</v>
      </c>
      <c r="CR154" s="27">
        <f ca="1">_xlfn.NORM.INV(RAND(),Satokasvi!$H$13,Satokasvi!$I$13)</f>
        <v>234.16620131684874</v>
      </c>
      <c r="CS154" s="27">
        <f ca="1">_xlfn.NORM.INV(RAND(),Satokasvi!$H$13,Satokasvi!$I$13)</f>
        <v>249.9377032258312</v>
      </c>
      <c r="CT154" s="27">
        <f ca="1">_xlfn.NORM.INV(RAND(),Satokasvi!$H$13,Satokasvi!$I$13)</f>
        <v>175.33945831713368</v>
      </c>
      <c r="CU154" s="27">
        <f ca="1">_xlfn.NORM.INV(RAND(),Satokasvi!$H$13,Satokasvi!$I$13)</f>
        <v>251.82741574866154</v>
      </c>
      <c r="CV154" s="27">
        <f ca="1">_xlfn.NORM.INV(RAND(),Satokasvi!$H$13,Satokasvi!$I$13)</f>
        <v>156.14053624477188</v>
      </c>
      <c r="CW154" s="27">
        <f ca="1">_xlfn.NORM.INV(RAND(),Satokasvi!$H$13,Satokasvi!$I$13)</f>
        <v>190.90226983937538</v>
      </c>
      <c r="CX154" s="27">
        <f ca="1">_xlfn.NORM.INV(RAND(),Satokasvi!$H$13,Satokasvi!$I$13)</f>
        <v>169.28103207425437</v>
      </c>
      <c r="CY154" s="27">
        <f ca="1">_xlfn.NORM.INV(RAND(),Satokasvi!$H$13,Satokasvi!$I$13)</f>
        <v>171.61357499886086</v>
      </c>
      <c r="CZ154" s="27">
        <f ca="1">_xlfn.NORM.INV(RAND(),Satokasvi!$H$13,Satokasvi!$I$13)</f>
        <v>248.27033807824043</v>
      </c>
      <c r="DB154" s="29">
        <f ca="1">(AB154*(CB154/1000)+(Satokasvi!$E$28-Satokasvi!$E$7))/(1+$C$13)^DB$61</f>
        <v>489.93600326291732</v>
      </c>
      <c r="DC154" s="29">
        <f ca="1">(AC154*(CC154/1000)+(Satokasvi!$E$28-Satokasvi!$E$7))/(1+$C$13)^DC$61</f>
        <v>384.68522792041529</v>
      </c>
      <c r="DD154" s="29">
        <f ca="1">(AD154*(CD154/1000)+(Satokasvi!$E$28-Satokasvi!$E$7))/(1+$C$13)^DD$61</f>
        <v>516.28436800604823</v>
      </c>
      <c r="DE154" s="29">
        <f ca="1">(AE154*(CE154/1000)+(Satokasvi!$E$28-Satokasvi!$E$7))/(1+$C$13)^DE$61</f>
        <v>260.69491779774057</v>
      </c>
      <c r="DF154" s="29">
        <f ca="1">(AF154*(CF154/1000)+(Satokasvi!$E$28-Satokasvi!$E$7))/(1+$C$13)^DF$61</f>
        <v>-311.40177116268325</v>
      </c>
      <c r="DG154" s="29">
        <f ca="1">(AG154*(CG154/1000)+(Satokasvi!$E$28-Satokasvi!$E$7))/(1+$C$13)^DG$61</f>
        <v>335.99651187425735</v>
      </c>
      <c r="DH154" s="29">
        <f ca="1">(AH154*(CH154/1000)+(Satokasvi!$E$28-Satokasvi!$E$7))/(1+$C$13)^DH$61</f>
        <v>347.07683543976856</v>
      </c>
      <c r="DI154" s="29">
        <f ca="1">(AI154*(CI154/1000)+(Satokasvi!$E$28-Satokasvi!$E$7))/(1+$C$13)^DI$61</f>
        <v>324.17614314584796</v>
      </c>
      <c r="DJ154" s="29">
        <f ca="1">(AJ154*(CJ154/1000)+(Satokasvi!$E$28-Satokasvi!$E$7))/(1+$C$13)^DJ$61</f>
        <v>214.68653630191699</v>
      </c>
      <c r="DK154" s="29">
        <f ca="1">(AK154*(CK154/1000)+(Satokasvi!$E$28-Satokasvi!$E$7))/(1+$C$13)^DK$61</f>
        <v>161.21715723722974</v>
      </c>
      <c r="DL154" s="29">
        <f ca="1">(AL154*(CL154/1000)+(Satokasvi!$E$28-Satokasvi!$E$7))/(1+$C$13)^DL$61</f>
        <v>282.06306289307162</v>
      </c>
      <c r="DM154" s="29">
        <f ca="1">(AM154*(CM154/1000)+(Satokasvi!$E$28-Satokasvi!$E$7))/(1+$C$13)^DM$61</f>
        <v>381.20297999776466</v>
      </c>
      <c r="DN154" s="29">
        <f ca="1">(AN154*(CN154/1000)+(Satokasvi!$E$28-Satokasvi!$E$7))/(1+$C$13)^DN$61</f>
        <v>337.62996625891429</v>
      </c>
      <c r="DO154" s="29">
        <f ca="1">(AO154*(CO154/1000)+(Satokasvi!$E$28-Satokasvi!$E$7))/(1+$C$13)^DO$61</f>
        <v>163.63511538148703</v>
      </c>
      <c r="DP154" s="29">
        <f ca="1">(AP154*(CP154/1000)+(Satokasvi!$E$28-Satokasvi!$E$7))/(1+$C$13)^DP$61</f>
        <v>267.09828483971677</v>
      </c>
      <c r="DQ154" s="29">
        <f ca="1">(AQ154*(CQ154/1000)+(Satokasvi!$E$28-Satokasvi!$E$7))/(1+$C$13)^DQ$61</f>
        <v>108.2356443233972</v>
      </c>
      <c r="DR154" s="29">
        <f ca="1">(AR154*(CR154/1000)+(Satokasvi!$E$28-Satokasvi!$E$7))/(1+$C$13)^DR$61</f>
        <v>264.00565219861744</v>
      </c>
      <c r="DS154" s="29">
        <f ca="1">(AS154*(CS154/1000)+(Satokasvi!$E$28-Satokasvi!$E$7))/(1+$C$13)^DS$61</f>
        <v>290.13434634398243</v>
      </c>
      <c r="DT154" s="29">
        <f ca="1">(AT154*(CT154/1000)+(Satokasvi!$E$28-Satokasvi!$E$7))/(1+$C$13)^DT$61</f>
        <v>162.11165095078027</v>
      </c>
      <c r="DU154" s="29">
        <f ca="1">(AU154*(CU154/1000)+(Satokasvi!$E$28-Satokasvi!$E$7))/(1+$C$13)^DU$61</f>
        <v>287.29269981189572</v>
      </c>
      <c r="DV154" s="29">
        <f ca="1">(AV154*(CV154/1000)+(Satokasvi!$E$28-Satokasvi!$E$7))/(1+$C$13)^DV$61</f>
        <v>112.93979236218293</v>
      </c>
      <c r="DW154" s="29">
        <f ca="1">(AW154*(CW154/1000)+(Satokasvi!$E$28-Satokasvi!$E$7))/(1+$C$13)^DW$61</f>
        <v>161.95563985195443</v>
      </c>
      <c r="DX154" s="29">
        <f ca="1">(AX154*(CX154/1000)+(Satokasvi!$E$28-Satokasvi!$E$7))/(1+$C$13)^DX$61</f>
        <v>97.209345341353753</v>
      </c>
      <c r="DY154" s="29">
        <f ca="1">(AY154*(CY154/1000)+(Satokasvi!$E$28-Satokasvi!$E$7))/(1+$C$13)^DY$61</f>
        <v>183.95570507242383</v>
      </c>
      <c r="DZ154" s="29">
        <f ca="1">(AZ154*(CZ154/1000)+(Satokasvi!$E$28-Satokasvi!$E$7))/(1+$C$13)^DZ$61</f>
        <v>213.39813162165433</v>
      </c>
      <c r="EB154" s="29">
        <f ca="1">IF(C$11="x",Toimenpiteet!$E$115,BB154*(CB154/1000)+(Satokasvi!$E$28-Satokasvi!$E$7)+IF(C$8="x",Toimenpiteet!$E$29,0)+IF(C$9="x",Toimenpiteet!$E$60,0)+IF(C$10="x",Toimenpiteet!$E$88,0))/(1+$C$13)^EB$61</f>
        <v>388.07702504846407</v>
      </c>
      <c r="EC154" s="29">
        <f ca="1">IF(D$11="x",Toimenpiteet!$E$115,BC154*(CC154/1000)+(Satokasvi!$E$28-Satokasvi!$E$7)+IF(D$8="x",Toimenpiteet!$E$29,0)+IF(D$9="x",Toimenpiteet!$E$60,0)+IF(D$10="x",Toimenpiteet!$E$88,0))/(1+$C$13)^EC$61</f>
        <v>314.46290561242841</v>
      </c>
      <c r="ED154" s="29">
        <f ca="1">IF(E$11="x",Toimenpiteet!$E$115,BD154*(CD154/1000)+(Satokasvi!$E$28-Satokasvi!$E$7)+IF(E$8="x",Toimenpiteet!$E$29,0)+IF(E$9="x",Toimenpiteet!$E$60,0)+IF(E$10="x",Toimenpiteet!$E$88,0))/(1+$C$13)^ED$61</f>
        <v>413.82893656317492</v>
      </c>
      <c r="EE154" s="29">
        <f ca="1">IF(F$11="x",Toimenpiteet!$E$115,BE154*(CE154/1000)+(Satokasvi!$E$28-Satokasvi!$E$7)+IF(F$8="x",Toimenpiteet!$E$29,0)+IF(F$9="x",Toimenpiteet!$E$60,0)+IF(F$10="x",Toimenpiteet!$E$88,0))/(1+$C$13)^EE$61</f>
        <v>227.87150112927492</v>
      </c>
      <c r="EF154" s="29">
        <f ca="1">IF(G$11="x",Toimenpiteet!$E$115,BF154*(CF154/1000)+(Satokasvi!$E$28-Satokasvi!$E$7)+IF(G$8="x",Toimenpiteet!$E$29,0)+IF(G$9="x",Toimenpiteet!$E$60,0)+IF(G$10="x",Toimenpiteet!$E$88,0))/(1+$C$13)^EF$61</f>
        <v>-196.58854196115098</v>
      </c>
      <c r="EG154" s="29">
        <f ca="1">IF(H$11="x",Toimenpiteet!$E$115,BG154*(CG154/1000)+(Satokasvi!$E$28-Satokasvi!$E$7)+IF(H$8="x",Toimenpiteet!$E$29,0)+IF(H$9="x",Toimenpiteet!$E$60,0)+IF(H$10="x",Toimenpiteet!$E$88,0))/(1+$C$13)^EG$61</f>
        <v>284.81960832760984</v>
      </c>
      <c r="EH154" s="29">
        <f ca="1">IF(I$11="x",Toimenpiteet!$E$115,BH154*(CH154/1000)+(Satokasvi!$E$28-Satokasvi!$E$7)+IF(I$8="x",Toimenpiteet!$E$29,0)+IF(I$9="x",Toimenpiteet!$E$60,0)+IF(I$10="x",Toimenpiteet!$E$88,0))/(1+$C$13)^EH$61</f>
        <v>292.07370405992242</v>
      </c>
      <c r="EI154" s="29">
        <f ca="1">IF(J$11="x",Toimenpiteet!$E$115,BI154*(CI154/1000)+(Satokasvi!$E$28-Satokasvi!$E$7)+IF(J$8="x",Toimenpiteet!$E$29,0)+IF(J$9="x",Toimenpiteet!$E$60,0)+IF(J$10="x",Toimenpiteet!$E$88,0))/(1+$C$13)^EI$61</f>
        <v>274.03435924141888</v>
      </c>
      <c r="EJ154" s="29">
        <f ca="1">IF(K$11="x",Toimenpiteet!$E$115,BJ154*(CJ154/1000)+(Satokasvi!$E$28-Satokasvi!$E$7)+IF(K$8="x",Toimenpiteet!$E$29,0)+IF(K$9="x",Toimenpiteet!$E$60,0)+IF(K$10="x",Toimenpiteet!$E$88,0))/(1+$C$13)^EJ$61</f>
        <v>191.49731691930785</v>
      </c>
      <c r="EK154" s="29">
        <f ca="1">IF(L$11="x",Toimenpiteet!$E$115,BK154*(CK154/1000)+(Satokasvi!$E$28-Satokasvi!$E$7)+IF(L$8="x",Toimenpiteet!$E$29,0)+IF(L$9="x",Toimenpiteet!$E$60,0)+IF(L$10="x",Toimenpiteet!$E$88,0))/(1+$C$13)^EK$61</f>
        <v>150.73408389077522</v>
      </c>
      <c r="EL154" s="29">
        <f ca="1">IF(M$11="x",Toimenpiteet!$E$115,BL154*(CL154/1000)+(Satokasvi!$E$28-Satokasvi!$E$7)+IF(M$8="x",Toimenpiteet!$E$29,0)+IF(M$9="x",Toimenpiteet!$E$60,0)+IF(M$10="x",Toimenpiteet!$E$88,0))/(1+$C$13)^EL$61</f>
        <v>239.89733458208363</v>
      </c>
      <c r="EM154" s="29">
        <f ca="1">IF(N$11="x",Toimenpiteet!$E$115,BM154*(CM154/1000)+(Satokasvi!$E$28-Satokasvi!$E$7)+IF(N$8="x",Toimenpiteet!$E$29,0)+IF(N$9="x",Toimenpiteet!$E$60,0)+IF(N$10="x",Toimenpiteet!$E$88,0))/(1+$C$13)^EM$61</f>
        <v>312.91123750420473</v>
      </c>
      <c r="EN154" s="29">
        <f ca="1">IF(O$11="x",Toimenpiteet!$E$115,BN154*(CN154/1000)+(Satokasvi!$E$28-Satokasvi!$E$7)+IF(O$8="x",Toimenpiteet!$E$29,0)+IF(O$9="x",Toimenpiteet!$E$60,0)+IF(O$10="x",Toimenpiteet!$E$88,0))/(1+$C$13)^EN$61</f>
        <v>279.60066329291044</v>
      </c>
      <c r="EO154" s="29">
        <f ca="1">IF(P$11="x",Toimenpiteet!$E$115,BO154*(CO154/1000)+(Satokasvi!$E$28-Satokasvi!$E$7)+IF(P$8="x",Toimenpiteet!$E$29,0)+IF(P$9="x",Toimenpiteet!$E$60,0)+IF(P$10="x",Toimenpiteet!$E$88,0))/(1+$C$13)^EO$61</f>
        <v>149.12420102768951</v>
      </c>
      <c r="EP154" s="29">
        <f ca="1">IF(Q$11="x",Toimenpiteet!$E$115,BP154*(CP154/1000)+(Satokasvi!$E$28-Satokasvi!$E$7)+IF(Q$8="x",Toimenpiteet!$E$29,0)+IF(Q$9="x",Toimenpiteet!$E$60,0)+IF(Q$10="x",Toimenpiteet!$E$88,0))/(1+$C$13)^EP$61</f>
        <v>225.43320792605726</v>
      </c>
      <c r="EQ154" s="29">
        <f ca="1">IF(R$11="x",Toimenpiteet!$E$115,BQ154*(CQ154/1000)+(Satokasvi!$E$28-Satokasvi!$E$7)+IF(R$8="x",Toimenpiteet!$E$29,0)+IF(R$9="x",Toimenpiteet!$E$60,0)+IF(R$10="x",Toimenpiteet!$E$88,0))/(1+$C$13)^EQ$61</f>
        <v>106.28008182309685</v>
      </c>
      <c r="ER154" s="29">
        <f ca="1">IF(S$11="x",Toimenpiteet!$E$115,BR154*(CR154/1000)+(Satokasvi!$E$28-Satokasvi!$E$7)+IF(S$8="x",Toimenpiteet!$E$29,0)+IF(S$9="x",Toimenpiteet!$E$60,0)+IF(S$10="x",Toimenpiteet!$E$88,0))/(1+$C$13)^ER$61</f>
        <v>221.61359422549839</v>
      </c>
      <c r="ES154" s="29">
        <f ca="1">IF(T$11="x",Toimenpiteet!$E$115,BS154*(CS154/1000)+(Satokasvi!$E$28-Satokasvi!$E$7)+IF(T$8="x",Toimenpiteet!$E$29,0)+IF(T$9="x",Toimenpiteet!$E$60,0)+IF(T$10="x",Toimenpiteet!$E$88,0))/(1+$C$13)^ES$61</f>
        <v>240.36013645581599</v>
      </c>
      <c r="ET154" s="29">
        <f ca="1">IF(U$11="x",Toimenpiteet!$E$115,BT154*(CT154/1000)+(Satokasvi!$E$28-Satokasvi!$E$7)+IF(U$8="x",Toimenpiteet!$E$29,0)+IF(U$9="x",Toimenpiteet!$E$60,0)+IF(U$10="x",Toimenpiteet!$E$88,0))/(1+$C$13)^ET$61</f>
        <v>144.25416691015272</v>
      </c>
      <c r="EU154" s="29">
        <f ca="1">IF(V$11="x",Toimenpiteet!$E$115,BU154*(CU154/1000)+(Satokasvi!$E$28-Satokasvi!$E$7)+IF(V$8="x",Toimenpiteet!$E$29,0)+IF(V$9="x",Toimenpiteet!$E$60,0)+IF(V$10="x",Toimenpiteet!$E$88,0))/(1+$C$13)^EU$61</f>
        <v>236.85611661985507</v>
      </c>
      <c r="EV154" s="29">
        <f ca="1">IF(W$11="x",Toimenpiteet!$E$115,BV154*(CV154/1000)+(Satokasvi!$E$28-Satokasvi!$E$7)+IF(W$8="x",Toimenpiteet!$E$29,0)+IF(W$9="x",Toimenpiteet!$E$60,0)+IF(W$10="x",Toimenpiteet!$E$88,0))/(1+$C$13)^EV$61</f>
        <v>106.26525435570689</v>
      </c>
      <c r="EW154" s="29">
        <f ca="1">IF(X$11="x",Toimenpiteet!$E$115,BW154*(CW154/1000)+(Satokasvi!$E$28-Satokasvi!$E$7)+IF(X$8="x",Toimenpiteet!$E$29,0)+IF(X$9="x",Toimenpiteet!$E$60,0)+IF(X$10="x",Toimenpiteet!$E$88,0))/(1+$C$13)^EW$61</f>
        <v>142.14810115496587</v>
      </c>
      <c r="EX154" s="29">
        <f ca="1">IF(Y$11="x",Toimenpiteet!$E$115,BX154*(CX154/1000)+(Satokasvi!$E$28-Satokasvi!$E$7)+IF(Y$8="x",Toimenpiteet!$E$29,0)+IF(Y$9="x",Toimenpiteet!$E$60,0)+IF(Y$10="x",Toimenpiteet!$E$88,0))/(1+$C$13)^EX$61</f>
        <v>93.274150106910255</v>
      </c>
      <c r="EY154" s="29">
        <f ca="1">IF(Z$11="x",Toimenpiteet!$E$115,BY154*(CY154/1000)+(Satokasvi!$E$28-Satokasvi!$E$7)+IF(Z$8="x",Toimenpiteet!$E$29,0)+IF(Z$9="x",Toimenpiteet!$E$60,0)+IF(Z$10="x",Toimenpiteet!$E$88,0))/(1+$C$13)^EY$61</f>
        <v>157.31072924378915</v>
      </c>
      <c r="EZ154" s="29">
        <f ca="1">IF(AA$11="x",Toimenpiteet!$E$115,BZ154*(CZ154/1000)+(Satokasvi!$E$28-Satokasvi!$E$7)+IF(AA$8="x",Toimenpiteet!$E$29,0)+IF(AA$9="x",Toimenpiteet!$E$60,0)+IF(AA$10="x",Toimenpiteet!$E$88,0))/(1+$C$13)^EZ$61</f>
        <v>178.66209139690241</v>
      </c>
      <c r="FA154" s="29"/>
      <c r="FB154" s="29">
        <f t="shared" ca="1" si="117"/>
        <v>489.93600326291732</v>
      </c>
      <c r="FC154" s="29">
        <f t="shared" ca="1" si="118"/>
        <v>874.62123118333261</v>
      </c>
      <c r="FD154" s="29">
        <f t="shared" ca="1" si="119"/>
        <v>1390.9055991893808</v>
      </c>
      <c r="FE154" s="29">
        <f t="shared" ca="1" si="120"/>
        <v>1651.6005169871214</v>
      </c>
      <c r="FF154" s="29">
        <f t="shared" ca="1" si="121"/>
        <v>1340.1987458244382</v>
      </c>
      <c r="FG154" s="29">
        <f t="shared" ca="1" si="122"/>
        <v>1676.1952576986955</v>
      </c>
      <c r="FH154" s="29">
        <f t="shared" ca="1" si="123"/>
        <v>2023.272093138464</v>
      </c>
      <c r="FI154" s="29">
        <f t="shared" ca="1" si="124"/>
        <v>2347.4482362843119</v>
      </c>
      <c r="FJ154" s="29">
        <f t="shared" ca="1" si="125"/>
        <v>2562.1347725862288</v>
      </c>
      <c r="FK154" s="29">
        <f t="shared" ca="1" si="126"/>
        <v>2723.3519298234587</v>
      </c>
      <c r="FL154" s="29">
        <f t="shared" ca="1" si="127"/>
        <v>3005.4149927165304</v>
      </c>
      <c r="FM154" s="29">
        <f t="shared" ca="1" si="128"/>
        <v>3386.6179727142949</v>
      </c>
      <c r="FN154" s="29">
        <f t="shared" ca="1" si="129"/>
        <v>3724.2479389732093</v>
      </c>
      <c r="FO154" s="29">
        <f t="shared" ca="1" si="130"/>
        <v>3887.8830543546965</v>
      </c>
      <c r="FP154" s="29">
        <f t="shared" ca="1" si="131"/>
        <v>4154.9813391944135</v>
      </c>
      <c r="FQ154" s="29">
        <f t="shared" ca="1" si="132"/>
        <v>4263.2169835178111</v>
      </c>
      <c r="FR154" s="29">
        <f t="shared" ca="1" si="133"/>
        <v>4527.2226357164282</v>
      </c>
      <c r="FS154" s="29">
        <f t="shared" ca="1" si="134"/>
        <v>4817.3569820604107</v>
      </c>
      <c r="FT154" s="29">
        <f t="shared" ca="1" si="135"/>
        <v>4979.4686330111908</v>
      </c>
      <c r="FU154" s="29">
        <f t="shared" ca="1" si="136"/>
        <v>5266.7613328230864</v>
      </c>
      <c r="FV154" s="29">
        <f t="shared" ca="1" si="137"/>
        <v>5379.7011251852691</v>
      </c>
      <c r="FW154" s="29">
        <f t="shared" ca="1" si="138"/>
        <v>5541.6567650372235</v>
      </c>
      <c r="FX154" s="29">
        <f t="shared" ca="1" si="139"/>
        <v>5638.8661103785771</v>
      </c>
      <c r="FY154" s="29">
        <f t="shared" ca="1" si="140"/>
        <v>5822.8218154510014</v>
      </c>
      <c r="FZ154" s="29">
        <f t="shared" ca="1" si="141"/>
        <v>6036.2199470726555</v>
      </c>
      <c r="GA154" s="29"/>
      <c r="GB154" s="29">
        <f t="shared" ca="1" si="142"/>
        <v>388.07702504846407</v>
      </c>
      <c r="GC154" s="29">
        <f t="shared" ca="1" si="143"/>
        <v>702.53993066089242</v>
      </c>
      <c r="GD154" s="29">
        <f t="shared" ca="1" si="93"/>
        <v>1116.3688672240673</v>
      </c>
      <c r="GE154" s="29">
        <f t="shared" ca="1" si="94"/>
        <v>1344.2403683533423</v>
      </c>
      <c r="GF154" s="29">
        <f t="shared" ca="1" si="95"/>
        <v>1147.6518263921914</v>
      </c>
      <c r="GG154" s="29">
        <f t="shared" ca="1" si="96"/>
        <v>1432.4714347198012</v>
      </c>
      <c r="GH154" s="29">
        <f t="shared" ca="1" si="97"/>
        <v>1724.5451387797236</v>
      </c>
      <c r="GI154" s="29">
        <f t="shared" ca="1" si="98"/>
        <v>1998.5794980211426</v>
      </c>
      <c r="GJ154" s="29">
        <f t="shared" ca="1" si="99"/>
        <v>2190.0768149404503</v>
      </c>
      <c r="GK154" s="29">
        <f t="shared" ca="1" si="100"/>
        <v>2340.8108988312256</v>
      </c>
      <c r="GL154" s="29">
        <f t="shared" ca="1" si="101"/>
        <v>2580.7082334133092</v>
      </c>
      <c r="GM154" s="29">
        <f t="shared" ca="1" si="102"/>
        <v>2893.6194709175138</v>
      </c>
      <c r="GN154" s="29">
        <f t="shared" ca="1" si="103"/>
        <v>3173.2201342104245</v>
      </c>
      <c r="GO154" s="29">
        <f t="shared" ca="1" si="104"/>
        <v>3322.3443352381141</v>
      </c>
      <c r="GP154" s="29">
        <f t="shared" ca="1" si="105"/>
        <v>3547.7775431641712</v>
      </c>
      <c r="GQ154" s="29">
        <f t="shared" ca="1" si="106"/>
        <v>3654.0576249872679</v>
      </c>
      <c r="GR154" s="29">
        <f t="shared" ca="1" si="107"/>
        <v>3875.6712192127661</v>
      </c>
      <c r="GS154" s="29">
        <f t="shared" ca="1" si="108"/>
        <v>4116.0313556685824</v>
      </c>
      <c r="GT154" s="29">
        <f t="shared" ca="1" si="109"/>
        <v>4260.2855225787353</v>
      </c>
      <c r="GU154" s="29">
        <f t="shared" ca="1" si="110"/>
        <v>4497.1416391985904</v>
      </c>
      <c r="GV154" s="29">
        <f t="shared" ca="1" si="111"/>
        <v>4603.4068935542973</v>
      </c>
      <c r="GW154" s="29">
        <f t="shared" ca="1" si="112"/>
        <v>4745.5549947092632</v>
      </c>
      <c r="GX154" s="29">
        <f t="shared" ca="1" si="113"/>
        <v>4838.8291448161735</v>
      </c>
      <c r="GY154" s="29">
        <f t="shared" ca="1" si="114"/>
        <v>4996.1398740599625</v>
      </c>
      <c r="GZ154" s="29">
        <f t="shared" ca="1" si="115"/>
        <v>5174.8019654568652</v>
      </c>
      <c r="HA154" s="29"/>
      <c r="HB154" s="29">
        <f t="shared" ca="1" si="145"/>
        <v>2723.3519298234587</v>
      </c>
      <c r="HC154" s="29">
        <f t="shared" ca="1" si="144"/>
        <v>2340.8108988312256</v>
      </c>
      <c r="HD154" s="5"/>
      <c r="HE154" s="29">
        <f t="shared" si="151"/>
        <v>0.27777777777777773</v>
      </c>
      <c r="HF154" s="29">
        <f>$HF$71</f>
        <v>-1.1111111111111103E-2</v>
      </c>
      <c r="HG154" s="14">
        <f>IF(C$11="x",0,Satokasvi!$H$6*(1+$HE154)*(1+_xlfn.XLOOKUP($HF154,$HF$67:$HF$76,HG$67:HG$76)))</f>
        <v>4467.2530864197524</v>
      </c>
      <c r="HH154" s="27">
        <f>IF(D$11="x",0,Satokasvi!$H$6*(1+$HE154)*(1+_xlfn.XLOOKUP($HF154,$HF$67:$HF$76,HH$67:HH$76)))</f>
        <v>4462.2839506172832</v>
      </c>
      <c r="HI154" s="27">
        <f>IF(E$11="x",0,Satokasvi!$H$6*(1+$HE154)*(1+_xlfn.XLOOKUP($HF154,$HF$67:$HF$76,HI$67:HI$76)))</f>
        <v>4457.3148148148148</v>
      </c>
      <c r="HJ154" s="27">
        <f>IF(F$11="x",0,Satokasvi!$H$6*(1+$HE154)*(1+_xlfn.XLOOKUP($HF154,$HF$67:$HF$76,HJ$67:HJ$76)))</f>
        <v>4452.3456790123455</v>
      </c>
      <c r="HK154" s="27">
        <f>IF(G$11="x",0,Satokasvi!$H$6*(1+$HE154)*(1+_xlfn.XLOOKUP($HF154,$HF$67:$HF$76,HK$67:HK$76)))</f>
        <v>4447.3765432098762</v>
      </c>
      <c r="HL154" s="27">
        <f>IF(H$11="x",0,Satokasvi!$H$6*(1+$HE154)*(1+_xlfn.XLOOKUP($HF154,$HF$67:$HF$76,HL$67:HL$76)))</f>
        <v>4442.4074074074069</v>
      </c>
      <c r="HM154" s="27">
        <f>IF(I$11="x",0,Satokasvi!$H$6*(1+$HE154)*(1+_xlfn.XLOOKUP($HF154,$HF$67:$HF$76,HM$67:HM$76)))</f>
        <v>4437.4382716049377</v>
      </c>
      <c r="HN154" s="27">
        <f>IF(J$11="x",0,Satokasvi!$H$6*(1+$HE154)*(1+_xlfn.XLOOKUP($HF154,$HF$67:$HF$76,HN$67:HN$76)))</f>
        <v>4432.4691358024693</v>
      </c>
      <c r="HO154" s="27">
        <f>IF(K$11="x",0,Satokasvi!$H$6*(1+$HE154)*(1+_xlfn.XLOOKUP($HF154,$HF$67:$HF$76,HO$67:HO$76)))</f>
        <v>4427.4999999999991</v>
      </c>
      <c r="HP154" s="27">
        <f>IF(L$11="x",0,Satokasvi!$H$6*(1+$HE154)*(1+_xlfn.XLOOKUP($HF154,$HF$67:$HF$76,HP$67:HP$76)))</f>
        <v>4422.5308641975307</v>
      </c>
      <c r="HQ154" s="27">
        <f>IF(M$11="x",0,Satokasvi!$H$6*(1+$HE154)*(1+_xlfn.XLOOKUP($HF154,$HF$67:$HF$76,HQ$67:HQ$76)))</f>
        <v>4422.5308641975307</v>
      </c>
      <c r="HR154" s="27">
        <f>IF(N$11="x",0,Satokasvi!$H$6*(1+$HE154)*(1+_xlfn.XLOOKUP($HF154,$HF$67:$HF$76,HR$67:HR$76)))</f>
        <v>4422.5308641975307</v>
      </c>
      <c r="HS154" s="27">
        <f>IF(O$11="x",0,Satokasvi!$H$6*(1+$HE154)*(1+_xlfn.XLOOKUP($HF154,$HF$67:$HF$76,HS$67:HS$76)))</f>
        <v>4422.5308641975307</v>
      </c>
      <c r="HT154" s="27">
        <f>IF(P$11="x",0,Satokasvi!$H$6*(1+$HE154)*(1+_xlfn.XLOOKUP($HF154,$HF$67:$HF$76,HT$67:HT$76)))</f>
        <v>4422.5308641975307</v>
      </c>
      <c r="HU154" s="27">
        <f>IF(Q$11="x",0,Satokasvi!$H$6*(1+$HE154)*(1+_xlfn.XLOOKUP($HF154,$HF$67:$HF$76,HU$67:HU$76)))</f>
        <v>4422.5308641975307</v>
      </c>
      <c r="HV154" s="27">
        <f>IF(R$11="x",0,Satokasvi!$H$6*(1+$HE154)*(1+_xlfn.XLOOKUP($HF154,$HF$67:$HF$76,HV$67:HV$76)))</f>
        <v>4422.5308641975307</v>
      </c>
      <c r="HW154" s="27">
        <f>IF(S$11="x",0,Satokasvi!$H$6*(1+$HE154)*(1+_xlfn.XLOOKUP($HF154,$HF$67:$HF$76,HW$67:HW$76)))</f>
        <v>4422.5308641975307</v>
      </c>
      <c r="HX154" s="27">
        <f>IF(T$11="x",0,Satokasvi!$H$6*(1+$HE154)*(1+_xlfn.XLOOKUP($HF154,$HF$67:$HF$76,HX$67:HX$76)))</f>
        <v>4422.5308641975307</v>
      </c>
      <c r="HY154" s="27">
        <f>IF(U$11="x",0,Satokasvi!$H$6*(1+$HE154)*(1+_xlfn.XLOOKUP($HF154,$HF$67:$HF$76,HY$67:HY$76)))</f>
        <v>4422.5308641975307</v>
      </c>
      <c r="HZ154" s="27">
        <f>IF(V$11="x",0,Satokasvi!$H$6*(1+$HE154)*(1+_xlfn.XLOOKUP($HF154,$HF$67:$HF$76,HZ$67:HZ$76)))</f>
        <v>4422.5308641975307</v>
      </c>
      <c r="IA154" s="27">
        <f>IF(W$11="x",0,Satokasvi!$H$6*(1+$HE154)*(1+_xlfn.XLOOKUP($HF154,$HF$67:$HF$76,IA$67:IA$76)))</f>
        <v>4422.5308641975307</v>
      </c>
      <c r="IB154" s="27">
        <f>IF(X$11="x",0,Satokasvi!$H$6*(1+$HE154)*(1+_xlfn.XLOOKUP($HF154,$HF$67:$HF$76,IB$67:IB$76)))</f>
        <v>4422.5308641975307</v>
      </c>
      <c r="IC154" s="27">
        <f>IF(Y$11="x",0,Satokasvi!$H$6*(1+$HE154)*(1+_xlfn.XLOOKUP($HF154,$HF$67:$HF$76,IC$67:IC$76)))</f>
        <v>4422.5308641975307</v>
      </c>
      <c r="ID154" s="27">
        <f>IF(Z$11="x",0,Satokasvi!$H$6*(1+$HE154)*(1+_xlfn.XLOOKUP($HF154,$HF$67:$HF$76,ID$67:ID$76)))</f>
        <v>4422.5308641975307</v>
      </c>
      <c r="IE154" s="27">
        <f>IF(AA$11="x",0,Satokasvi!$H$6*(1+$HE154)*(1+_xlfn.XLOOKUP($HF154,$HF$67:$HF$76,IE$67:IE$76)))</f>
        <v>4422.5308641975307</v>
      </c>
    </row>
    <row r="155" spans="2:239">
      <c r="B155" s="11">
        <f t="shared" ca="1" si="149"/>
        <v>0.26760600304604032</v>
      </c>
      <c r="C155" s="11">
        <f t="shared" ca="1" si="149"/>
        <v>0.15768716145966055</v>
      </c>
      <c r="D155" s="11">
        <f t="shared" ca="1" si="149"/>
        <v>0.30193222946161746</v>
      </c>
      <c r="E155" s="11">
        <f t="shared" ca="1" si="149"/>
        <v>0.80015127441230194</v>
      </c>
      <c r="F155" s="11">
        <f t="shared" ca="1" si="149"/>
        <v>0.82258717364799172</v>
      </c>
      <c r="G155" s="11">
        <f t="shared" ca="1" si="149"/>
        <v>0.51892054459576153</v>
      </c>
      <c r="H155" s="11">
        <f t="shared" ca="1" si="149"/>
        <v>0.86740532264753201</v>
      </c>
      <c r="I155" s="11">
        <f t="shared" ca="1" si="149"/>
        <v>0.56314867833916371</v>
      </c>
      <c r="J155" s="11">
        <f t="shared" ca="1" si="149"/>
        <v>0.53112301060431066</v>
      </c>
      <c r="K155" s="11">
        <f t="shared" ca="1" si="149"/>
        <v>0.13672094502218968</v>
      </c>
      <c r="L155" s="11">
        <f t="shared" ca="1" si="149"/>
        <v>0.79945239404992463</v>
      </c>
      <c r="M155" s="11">
        <f t="shared" ca="1" si="149"/>
        <v>0.50490814783314164</v>
      </c>
      <c r="N155" s="11">
        <f t="shared" ca="1" si="149"/>
        <v>8.3229371936678342E-3</v>
      </c>
      <c r="O155" s="11">
        <f t="shared" ca="1" si="149"/>
        <v>0.84253835234305663</v>
      </c>
      <c r="P155" s="11">
        <f t="shared" ca="1" si="149"/>
        <v>0.69462441807731434</v>
      </c>
      <c r="Q155" s="11">
        <f t="shared" ca="1" si="149"/>
        <v>0.55396064579612447</v>
      </c>
      <c r="R155" s="11">
        <f t="shared" ca="1" si="148"/>
        <v>0.36909149228644011</v>
      </c>
      <c r="S155" s="11">
        <f t="shared" ca="1" si="148"/>
        <v>0.61034246481202714</v>
      </c>
      <c r="T155" s="11">
        <f t="shared" ca="1" si="150"/>
        <v>0.68252632036244121</v>
      </c>
      <c r="U155" s="11">
        <f t="shared" ca="1" si="150"/>
        <v>0.8206669007107068</v>
      </c>
      <c r="V155" s="11">
        <f t="shared" ca="1" si="150"/>
        <v>0.59028279149416285</v>
      </c>
      <c r="W155" s="11">
        <f t="shared" ca="1" si="150"/>
        <v>0.49797363308615583</v>
      </c>
      <c r="X155" s="11">
        <f t="shared" ca="1" si="150"/>
        <v>0.36400587391449679</v>
      </c>
      <c r="Y155" s="11">
        <f t="shared" ca="1" si="150"/>
        <v>0.86214534075635407</v>
      </c>
      <c r="Z155" s="11">
        <f t="shared" ca="1" si="150"/>
        <v>0.28059084861388284</v>
      </c>
      <c r="AB155" s="5">
        <f ca="1">_xlfn.NORM.INV(B155,Satokasvi!$H$8,Satokasvi!$I$8)*_xlfn.BINOM.INV(1,(1-Satokasvi!$H$15),B155)</f>
        <v>3344.9826154072348</v>
      </c>
      <c r="AC155" s="5">
        <f ca="1">_xlfn.NORM.INV(C155,Satokasvi!$H$8,Satokasvi!$I$8)*_xlfn.BINOM.INV(1,(1-Satokasvi!$H$15),C155)</f>
        <v>3248.9977745657643</v>
      </c>
      <c r="AD155" s="5">
        <f ca="1">_xlfn.NORM.INV(D155,Satokasvi!$H$8,Satokasvi!$I$8)*_xlfn.BINOM.INV(1,(1-Satokasvi!$H$15),D155)</f>
        <v>3370.2871815035228</v>
      </c>
      <c r="AE155" s="5">
        <f ca="1">_xlfn.NORM.INV(E155,Satokasvi!$H$8,Satokasvi!$I$8)*_xlfn.BINOM.INV(1,(1-Satokasvi!$H$15),E155)</f>
        <v>3710.5404239356658</v>
      </c>
      <c r="AF155" s="5">
        <f ca="1">_xlfn.NORM.INV(F155,Satokasvi!$H$8,Satokasvi!$I$8)*_xlfn.BINOM.INV(1,(1-Satokasvi!$H$15),F155)</f>
        <v>3731.3174168226001</v>
      </c>
      <c r="AG155" s="5">
        <f ca="1">_xlfn.NORM.INV(G155,Satokasvi!$H$8,Satokasvi!$I$8)*_xlfn.BINOM.INV(1,(1-Satokasvi!$H$15),G155)</f>
        <v>3511.8611413904846</v>
      </c>
      <c r="AH155" s="5">
        <f ca="1">_xlfn.NORM.INV(H155,Satokasvi!$H$8,Satokasvi!$I$8)*_xlfn.BINOM.INV(1,(1-Satokasvi!$H$15),H155)</f>
        <v>3778.5523552552445</v>
      </c>
      <c r="AI155" s="5">
        <f ca="1">_xlfn.NORM.INV(I155,Satokasvi!$H$8,Satokasvi!$I$8)*_xlfn.BINOM.INV(1,(1-Satokasvi!$H$15),I155)</f>
        <v>3539.7392844942447</v>
      </c>
      <c r="AJ155" s="5">
        <f ca="1">_xlfn.NORM.INV(J155,Satokasvi!$H$8,Satokasvi!$I$8)*_xlfn.BINOM.INV(1,(1-Satokasvi!$H$15),J155)</f>
        <v>3519.5232803568874</v>
      </c>
      <c r="AK155" s="5">
        <f ca="1">_xlfn.NORM.INV(K155,Satokasvi!$H$8,Satokasvi!$I$8)*_xlfn.BINOM.INV(1,(1-Satokasvi!$H$15),K155)</f>
        <v>3226.2073424420851</v>
      </c>
      <c r="AL155" s="5">
        <f ca="1">_xlfn.NORM.INV(L155,Satokasvi!$H$8,Satokasvi!$I$8)*_xlfn.BINOM.INV(1,(1-Satokasvi!$H$15),L155)</f>
        <v>3709.9167097530453</v>
      </c>
      <c r="AM155" s="5">
        <f ca="1">_xlfn.NORM.INV(M155,Satokasvi!$H$8,Satokasvi!$I$8)*_xlfn.BINOM.INV(1,(1-Satokasvi!$H$15),M155)</f>
        <v>3503.0758031287874</v>
      </c>
      <c r="AN155" s="5">
        <f ca="1">_xlfn.NORM.INV(N155,Satokasvi!$H$8,Satokasvi!$I$8)*_xlfn.BINOM.INV(1,(1-Satokasvi!$H$15),N155)</f>
        <v>0</v>
      </c>
      <c r="AO155" s="5">
        <f ca="1">_xlfn.NORM.INV(O155,Satokasvi!$H$8,Satokasvi!$I$8)*_xlfn.BINOM.INV(1,(1-Satokasvi!$H$15),O155)</f>
        <v>3751.2362702345295</v>
      </c>
      <c r="AP155" s="5">
        <f ca="1">_xlfn.NORM.INV(P155,Satokasvi!$H$8,Satokasvi!$I$8)*_xlfn.BINOM.INV(1,(1-Satokasvi!$H$15),P155)</f>
        <v>3627.2503781594983</v>
      </c>
      <c r="AQ155" s="5">
        <f ca="1">_xlfn.NORM.INV(Q155,Satokasvi!$H$8,Satokasvi!$I$8)*_xlfn.BINOM.INV(1,(1-Satokasvi!$H$15),Q155)</f>
        <v>3533.9185930400572</v>
      </c>
      <c r="AR155" s="5">
        <f ca="1">_xlfn.NORM.INV(R155,Satokasvi!$H$8,Satokasvi!$I$8)*_xlfn.BINOM.INV(1,(1-Satokasvi!$H$15),R155)</f>
        <v>3416.4348717798448</v>
      </c>
      <c r="AS155" s="5">
        <f ca="1">_xlfn.NORM.INV(S155,Satokasvi!$H$8,Satokasvi!$I$8)*_xlfn.BINOM.INV(1,(1-Satokasvi!$H$15),S155)</f>
        <v>3570.0529316554116</v>
      </c>
      <c r="AT155" s="5">
        <f ca="1">_xlfn.NORM.INV(T155,Satokasvi!$H$8,Satokasvi!$I$8)*_xlfn.BINOM.INV(1,(1-Satokasvi!$H$15),T155)</f>
        <v>3618.6937481221858</v>
      </c>
      <c r="AU155" s="5">
        <f ca="1">_xlfn.NORM.INV(U155,Satokasvi!$H$8,Satokasvi!$I$8)*_xlfn.BINOM.INV(1,(1-Satokasvi!$H$15),U155)</f>
        <v>3729.4773984319763</v>
      </c>
      <c r="AV155" s="5">
        <f ca="1">_xlfn.NORM.INV(V155,Satokasvi!$H$8,Satokasvi!$I$8)*_xlfn.BINOM.INV(1,(1-Satokasvi!$H$15),V155)</f>
        <v>3557.0681201798311</v>
      </c>
      <c r="AW155" s="5">
        <f ca="1">_xlfn.NORM.INV(W155,Satokasvi!$H$8,Satokasvi!$I$8)*_xlfn.BINOM.INV(1,(1-Satokasvi!$H$15),W155)</f>
        <v>3498.7301573894424</v>
      </c>
      <c r="AX155" s="5">
        <f ca="1">_xlfn.NORM.INV(X155,Satokasvi!$H$8,Satokasvi!$I$8)*_xlfn.BINOM.INV(1,(1-Satokasvi!$H$15),X155)</f>
        <v>3413.0571093343624</v>
      </c>
      <c r="AY155" s="5">
        <f ca="1">_xlfn.NORM.INV(Y155,Satokasvi!$H$8,Satokasvi!$I$8)*_xlfn.BINOM.INV(1,(1-Satokasvi!$H$15),Y155)</f>
        <v>3772.502171158666</v>
      </c>
      <c r="AZ155" s="5">
        <f ca="1">_xlfn.NORM.INV(Z155,Satokasvi!$H$8,Satokasvi!$I$8)*_xlfn.BINOM.INV(1,(1-Satokasvi!$H$15),Z155)</f>
        <v>3354.7282045430479</v>
      </c>
      <c r="BB155" s="5">
        <f ca="1">IF(C$11="x",0,_xlfn.NORM.INV(B155,Satokasvi!$H$8,Satokasvi!$I$8)*IF(C$8="x",(1+Toimenpiteet!$C$7),1)*IF(C$9="x",(1+Toimenpiteet!$C$34),1)*(1+C$30)*_xlfn.BINOM.INV(1,(1-(Satokasvi!$H$15*(1+C$41))),B155))</f>
        <v>2425.2461954748615</v>
      </c>
      <c r="BC155" s="5">
        <f ca="1">IF(D$11="x",0,_xlfn.NORM.INV(C155,Satokasvi!$H$8,Satokasvi!$I$8)*IF(D$8="x",(1+Toimenpiteet!$C$7),1)*IF(D$9="x",(1+Toimenpiteet!$C$34),1)*(1+D$30)*_xlfn.BINOM.INV(1,(1-(Satokasvi!$H$15*(1+D$41))),C155))</f>
        <v>2372.0282952549733</v>
      </c>
      <c r="BD155" s="5">
        <f ca="1">IF(E$11="x",0,_xlfn.NORM.INV(D155,Satokasvi!$H$8,Satokasvi!$I$8)*IF(E$8="x",(1+Toimenpiteet!$C$7),1)*IF(E$9="x",(1+Toimenpiteet!$C$34),1)*(1+E$30)*_xlfn.BINOM.INV(1,(1-(Satokasvi!$H$15*(1+E$41))),D155))</f>
        <v>2477.5655128668695</v>
      </c>
      <c r="BE155" s="5">
        <f ca="1">IF(F$11="x",0,_xlfn.NORM.INV(E155,Satokasvi!$H$8,Satokasvi!$I$8)*IF(F$8="x",(1+Toimenpiteet!$C$7),1)*IF(F$9="x",(1+Toimenpiteet!$C$34),1)*(1+F$30)*_xlfn.BINOM.INV(1,(1-(Satokasvi!$H$15*(1+F$41))),E155))</f>
        <v>2746.3936001802226</v>
      </c>
      <c r="BF155" s="5">
        <f ca="1">IF(G$11="x",0,_xlfn.NORM.INV(F155,Satokasvi!$H$8,Satokasvi!$I$8)*IF(G$8="x",(1+Toimenpiteet!$C$7),1)*IF(G$9="x",(1+Toimenpiteet!$C$34),1)*(1+G$30)*_xlfn.BINOM.INV(1,(1-(Satokasvi!$H$15*(1+G$41))),F155))</f>
        <v>2780.5777390162016</v>
      </c>
      <c r="BG155" s="5">
        <f ca="1">IF(H$11="x",0,_xlfn.NORM.INV(G155,Satokasvi!$H$8,Satokasvi!$I$8)*IF(H$8="x",(1+Toimenpiteet!$C$7),1)*IF(H$9="x",(1+Toimenpiteet!$C$34),1)*(1+H$30)*_xlfn.BINOM.INV(1,(1-(Satokasvi!$H$15*(1+H$41))),G155))</f>
        <v>2617.0389225641893</v>
      </c>
      <c r="BH155" s="5">
        <f ca="1">IF(I$11="x",0,_xlfn.NORM.INV(H155,Satokasvi!$H$8,Satokasvi!$I$8)*IF(I$8="x",(1+Toimenpiteet!$C$7),1)*IF(I$9="x",(1+Toimenpiteet!$C$34),1)*(1+I$30)*_xlfn.BINOM.INV(1,(1-(Satokasvi!$H$15*(1+I$41))),H155))</f>
        <v>2815.7772151362083</v>
      </c>
      <c r="BI155" s="5">
        <f ca="1">IF(J$11="x",0,_xlfn.NORM.INV(I155,Satokasvi!$H$8,Satokasvi!$I$8)*IF(J$8="x",(1+Toimenpiteet!$C$7),1)*IF(J$9="x",(1+Toimenpiteet!$C$34),1)*(1+J$30)*_xlfn.BINOM.INV(1,(1-(Satokasvi!$H$15*(1+J$41))),I155))</f>
        <v>2637.813714805111</v>
      </c>
      <c r="BJ155" s="5">
        <f ca="1">IF(K$11="x",0,_xlfn.NORM.INV(J155,Satokasvi!$H$8,Satokasvi!$I$8)*IF(K$8="x",(1+Toimenpiteet!$C$7),1)*IF(K$9="x",(1+Toimenpiteet!$C$34),1)*(1+K$30)*_xlfn.BINOM.INV(1,(1-(Satokasvi!$H$15*(1+K$41))),J155))</f>
        <v>2622.7487485219526</v>
      </c>
      <c r="BK155" s="5">
        <f ca="1">IF(L$11="x",0,_xlfn.NORM.INV(K155,Satokasvi!$H$8,Satokasvi!$I$8)*IF(L$8="x",(1+Toimenpiteet!$C$7),1)*IF(L$9="x",(1+Toimenpiteet!$C$34),1)*(1+L$30)*_xlfn.BINOM.INV(1,(1-(Satokasvi!$H$15*(1+L$41))),K155))</f>
        <v>2404.1697115878414</v>
      </c>
      <c r="BL155" s="5">
        <f ca="1">IF(M$11="x",0,_xlfn.NORM.INV(L155,Satokasvi!$H$8,Satokasvi!$I$8)*IF(M$8="x",(1+Toimenpiteet!$C$7),1)*IF(M$9="x",(1+Toimenpiteet!$C$34),1)*(1+M$30)*_xlfn.BINOM.INV(1,(1-(Satokasvi!$H$15*(1+M$41))),L155))</f>
        <v>2764.6299321079696</v>
      </c>
      <c r="BM155" s="5">
        <f ca="1">IF(N$11="x",0,_xlfn.NORM.INV(M155,Satokasvi!$H$8,Satokasvi!$I$8)*IF(N$8="x",(1+Toimenpiteet!$C$7),1)*IF(N$9="x",(1+Toimenpiteet!$C$34),1)*(1+N$30)*_xlfn.BINOM.INV(1,(1-(Satokasvi!$H$15*(1+N$41))),M155))</f>
        <v>2610.4920884915728</v>
      </c>
      <c r="BN155" s="5">
        <f ca="1">IF(O$11="x",0,_xlfn.NORM.INV(N155,Satokasvi!$H$8,Satokasvi!$I$8)*IF(O$8="x",(1+Toimenpiteet!$C$7),1)*IF(O$9="x",(1+Toimenpiteet!$C$34),1)*(1+O$30)*_xlfn.BINOM.INV(1,(1-(Satokasvi!$H$15*(1+O$41))),N155))</f>
        <v>0</v>
      </c>
      <c r="BO155" s="5">
        <f ca="1">IF(P$11="x",0,_xlfn.NORM.INV(O155,Satokasvi!$H$8,Satokasvi!$I$8)*IF(P$8="x",(1+Toimenpiteet!$C$7),1)*IF(P$9="x",(1+Toimenpiteet!$C$34),1)*(1+P$30)*_xlfn.BINOM.INV(1,(1-(Satokasvi!$H$15*(1+P$41))),O155))</f>
        <v>2795.4212685787716</v>
      </c>
      <c r="BP155" s="5">
        <f ca="1">IF(Q$11="x",0,_xlfn.NORM.INV(P155,Satokasvi!$H$8,Satokasvi!$I$8)*IF(Q$8="x",(1+Toimenpiteet!$C$7),1)*IF(Q$9="x",(1+Toimenpiteet!$C$34),1)*(1+Q$30)*_xlfn.BINOM.INV(1,(1-(Satokasvi!$H$15*(1+Q$41))),P155))</f>
        <v>2703.026981804458</v>
      </c>
      <c r="BQ155" s="5">
        <f ca="1">IF(R$11="x",0,_xlfn.NORM.INV(Q155,Satokasvi!$H$8,Satokasvi!$I$8)*IF(R$8="x",(1+Toimenpiteet!$C$7),1)*IF(R$9="x",(1+Toimenpiteet!$C$34),1)*(1+R$30)*_xlfn.BINOM.INV(1,(1-(Satokasvi!$H$15*(1+R$41))),Q155))</f>
        <v>2633.4761355334504</v>
      </c>
      <c r="BR155" s="5">
        <f ca="1">IF(S$11="x",0,_xlfn.NORM.INV(R155,Satokasvi!$H$8,Satokasvi!$I$8)*IF(S$8="x",(1+Toimenpiteet!$C$7),1)*IF(S$9="x",(1+Toimenpiteet!$C$34),1)*(1+S$30)*_xlfn.BINOM.INV(1,(1-(Satokasvi!$H$15*(1+S$41))),R155))</f>
        <v>2545.927266450341</v>
      </c>
      <c r="BS155" s="5">
        <f ca="1">IF(T$11="x",0,_xlfn.NORM.INV(S155,Satokasvi!$H$8,Satokasvi!$I$8)*IF(T$8="x",(1+Toimenpiteet!$C$7),1)*IF(T$9="x",(1+Toimenpiteet!$C$34),1)*(1+T$30)*_xlfn.BINOM.INV(1,(1-(Satokasvi!$H$15*(1+T$41))),S155))</f>
        <v>2660.4034446696128</v>
      </c>
      <c r="BT155" s="5">
        <f ca="1">IF(U$11="x",0,_xlfn.NORM.INV(T155,Satokasvi!$H$8,Satokasvi!$I$8)*IF(U$8="x",(1+Toimenpiteet!$C$7),1)*IF(U$9="x",(1+Toimenpiteet!$C$34),1)*(1+U$30)*_xlfn.BINOM.INV(1,(1-(Satokasvi!$H$15*(1+U$41))),T155))</f>
        <v>2696.6505811006532</v>
      </c>
      <c r="BU155" s="5">
        <f ca="1">IF(V$11="x",0,_xlfn.NORM.INV(U155,Satokasvi!$H$8,Satokasvi!$I$8)*IF(V$8="x",(1+Toimenpiteet!$C$7),1)*IF(V$9="x",(1+Toimenpiteet!$C$34),1)*(1+V$30)*_xlfn.BINOM.INV(1,(1-(Satokasvi!$H$15*(1+V$41))),U155))</f>
        <v>2779.2065573115087</v>
      </c>
      <c r="BV155" s="5">
        <f ca="1">IF(W$11="x",0,_xlfn.NORM.INV(V155,Satokasvi!$H$8,Satokasvi!$I$8)*IF(W$8="x",(1+Toimenpiteet!$C$7),1)*IF(W$9="x",(1+Toimenpiteet!$C$34),1)*(1+W$30)*_xlfn.BINOM.INV(1,(1-(Satokasvi!$H$15*(1+W$41))),V155))</f>
        <v>2650.7271631580097</v>
      </c>
      <c r="BW155" s="5">
        <f ca="1">IF(X$11="x",0,_xlfn.NORM.INV(W155,Satokasvi!$H$8,Satokasvi!$I$8)*IF(X$8="x",(1+Toimenpiteet!$C$7),1)*IF(X$9="x",(1+Toimenpiteet!$C$34),1)*(1+X$30)*_xlfn.BINOM.INV(1,(1-(Satokasvi!$H$15*(1+X$41))),W155))</f>
        <v>2607.2537132866128</v>
      </c>
      <c r="BX155" s="5">
        <f ca="1">IF(Y$11="x",0,_xlfn.NORM.INV(X155,Satokasvi!$H$8,Satokasvi!$I$8)*IF(Y$8="x",(1+Toimenpiteet!$C$7),1)*IF(Y$9="x",(1+Toimenpiteet!$C$34),1)*(1+Y$30)*_xlfn.BINOM.INV(1,(1-(Satokasvi!$H$15*(1+Y$41))),X155))</f>
        <v>2543.4101578759669</v>
      </c>
      <c r="BY155" s="5">
        <f ca="1">IF(Z$11="x",0,_xlfn.NORM.INV(Y155,Satokasvi!$H$8,Satokasvi!$I$8)*IF(Z$8="x",(1+Toimenpiteet!$C$7),1)*IF(Z$9="x",(1+Toimenpiteet!$C$34),1)*(1+Z$30)*_xlfn.BINOM.INV(1,(1-(Satokasvi!$H$15*(1+Z$41))),Y155))</f>
        <v>2811.2686179474381</v>
      </c>
      <c r="BZ155" s="5">
        <f ca="1">IF(AA$11="x",0,_xlfn.NORM.INV(Z155,Satokasvi!$H$8,Satokasvi!$I$8)*IF(AA$8="x",(1+Toimenpiteet!$C$7),1)*IF(AA$9="x",(1+Toimenpiteet!$C$34),1)*(1+AA$30)*_xlfn.BINOM.INV(1,(1-(Satokasvi!$H$15*(1+AA$41))),Z155))</f>
        <v>2499.9434580254797</v>
      </c>
      <c r="CB155" s="27">
        <f ca="1">_xlfn.NORM.INV(RAND(),Satokasvi!$H$13,Satokasvi!$I$13)</f>
        <v>179.57681980646791</v>
      </c>
      <c r="CC155" s="27">
        <f ca="1">_xlfn.NORM.INV(RAND(),Satokasvi!$H$13,Satokasvi!$I$13)</f>
        <v>200.51934295777204</v>
      </c>
      <c r="CD155" s="27">
        <f ca="1">_xlfn.NORM.INV(RAND(),Satokasvi!$H$13,Satokasvi!$I$13)</f>
        <v>127.07720769599447</v>
      </c>
      <c r="CE155" s="27">
        <f ca="1">_xlfn.NORM.INV(RAND(),Satokasvi!$H$13,Satokasvi!$I$13)</f>
        <v>262.30367562822613</v>
      </c>
      <c r="CF155" s="27">
        <f ca="1">_xlfn.NORM.INV(RAND(),Satokasvi!$H$13,Satokasvi!$I$13)</f>
        <v>176.35838704724407</v>
      </c>
      <c r="CG155" s="27">
        <f ca="1">_xlfn.NORM.INV(RAND(),Satokasvi!$H$13,Satokasvi!$I$13)</f>
        <v>252.76873040144471</v>
      </c>
      <c r="CH155" s="27">
        <f ca="1">_xlfn.NORM.INV(RAND(),Satokasvi!$H$13,Satokasvi!$I$13)</f>
        <v>192.86576752498567</v>
      </c>
      <c r="CI155" s="27">
        <f ca="1">_xlfn.NORM.INV(RAND(),Satokasvi!$H$13,Satokasvi!$I$13)</f>
        <v>156.33091052158244</v>
      </c>
      <c r="CJ155" s="27">
        <f ca="1">_xlfn.NORM.INV(RAND(),Satokasvi!$H$13,Satokasvi!$I$13)</f>
        <v>160.62499406234033</v>
      </c>
      <c r="CK155" s="27">
        <f ca="1">_xlfn.NORM.INV(RAND(),Satokasvi!$H$13,Satokasvi!$I$13)</f>
        <v>255.52088080639604</v>
      </c>
      <c r="CL155" s="27">
        <f ca="1">_xlfn.NORM.INV(RAND(),Satokasvi!$H$13,Satokasvi!$I$13)</f>
        <v>227.6487535697822</v>
      </c>
      <c r="CM155" s="27">
        <f ca="1">_xlfn.NORM.INV(RAND(),Satokasvi!$H$13,Satokasvi!$I$13)</f>
        <v>147.79819630201351</v>
      </c>
      <c r="CN155" s="27">
        <f ca="1">_xlfn.NORM.INV(RAND(),Satokasvi!$H$13,Satokasvi!$I$13)</f>
        <v>221.62826704887905</v>
      </c>
      <c r="CO155" s="27">
        <f ca="1">_xlfn.NORM.INV(RAND(),Satokasvi!$H$13,Satokasvi!$I$13)</f>
        <v>138.94550115803557</v>
      </c>
      <c r="CP155" s="27">
        <f ca="1">_xlfn.NORM.INV(RAND(),Satokasvi!$H$13,Satokasvi!$I$13)</f>
        <v>207.14841215533443</v>
      </c>
      <c r="CQ155" s="27">
        <f ca="1">_xlfn.NORM.INV(RAND(),Satokasvi!$H$13,Satokasvi!$I$13)</f>
        <v>175.70723522154279</v>
      </c>
      <c r="CR155" s="27">
        <f ca="1">_xlfn.NORM.INV(RAND(),Satokasvi!$H$13,Satokasvi!$I$13)</f>
        <v>267.3027033506205</v>
      </c>
      <c r="CS155" s="27">
        <f ca="1">_xlfn.NORM.INV(RAND(),Satokasvi!$H$13,Satokasvi!$I$13)</f>
        <v>179.22361667093304</v>
      </c>
      <c r="CT155" s="27">
        <f ca="1">_xlfn.NORM.INV(RAND(),Satokasvi!$H$13,Satokasvi!$I$13)</f>
        <v>217.32640623792219</v>
      </c>
      <c r="CU155" s="27">
        <f ca="1">_xlfn.NORM.INV(RAND(),Satokasvi!$H$13,Satokasvi!$I$13)</f>
        <v>162.61880940518699</v>
      </c>
      <c r="CV155" s="27">
        <f ca="1">_xlfn.NORM.INV(RAND(),Satokasvi!$H$13,Satokasvi!$I$13)</f>
        <v>143.06241797065732</v>
      </c>
      <c r="CW155" s="27">
        <f ca="1">_xlfn.NORM.INV(RAND(),Satokasvi!$H$13,Satokasvi!$I$13)</f>
        <v>145.68944324036411</v>
      </c>
      <c r="CX155" s="27">
        <f ca="1">_xlfn.NORM.INV(RAND(),Satokasvi!$H$13,Satokasvi!$I$13)</f>
        <v>198.57894659276323</v>
      </c>
      <c r="CY155" s="27">
        <f ca="1">_xlfn.NORM.INV(RAND(),Satokasvi!$H$13,Satokasvi!$I$13)</f>
        <v>198.07417328180586</v>
      </c>
      <c r="CZ155" s="27">
        <f ca="1">_xlfn.NORM.INV(RAND(),Satokasvi!$H$13,Satokasvi!$I$13)</f>
        <v>192.36809708350003</v>
      </c>
      <c r="DB155" s="29">
        <f ca="1">(AB155*(CB155/1000)+(Satokasvi!$E$28-Satokasvi!$E$7))/(1+$C$13)^DB$61</f>
        <v>232.70033046869199</v>
      </c>
      <c r="DC155" s="29">
        <f ca="1">(AC155*(CC155/1000)+(Satokasvi!$E$28-Satokasvi!$E$7))/(1+$C$13)^DC$61</f>
        <v>273.81176267997984</v>
      </c>
      <c r="DD155" s="29">
        <f ca="1">(AD155*(CD155/1000)+(Satokasvi!$E$28-Satokasvi!$E$7))/(1+$C$13)^DD$61</f>
        <v>61.576847793704189</v>
      </c>
      <c r="DE155" s="29">
        <f ca="1">(AE155*(CE155/1000)+(Satokasvi!$E$28-Satokasvi!$E$7))/(1+$C$13)^DE$61</f>
        <v>544.0103056727221</v>
      </c>
      <c r="DF155" s="29">
        <f ca="1">(AF155*(CF155/1000)+(Satokasvi!$E$28-Satokasvi!$E$7))/(1+$C$13)^DF$61</f>
        <v>256.23718133392151</v>
      </c>
      <c r="DG155" s="29">
        <f ca="1">(AG155*(CG155/1000)+(Satokasvi!$E$28-Satokasvi!$E$7))/(1+$C$13)^DG$61</f>
        <v>441.09347939489487</v>
      </c>
      <c r="DH155" s="29">
        <f ca="1">(AH155*(CH155/1000)+(Satokasvi!$E$28-Satokasvi!$E$7))/(1+$C$13)^DH$61</f>
        <v>299.01716791307018</v>
      </c>
      <c r="DI155" s="29">
        <f ca="1">(AI155*(CI155/1000)+(Satokasvi!$E$28-Satokasvi!$E$7))/(1+$C$13)^DI$61</f>
        <v>151.85917964156354</v>
      </c>
      <c r="DJ155" s="29">
        <f ca="1">(AJ155*(CJ155/1000)+(Satokasvi!$E$28-Satokasvi!$E$7))/(1+$C$13)^DJ$61</f>
        <v>156.59687717519296</v>
      </c>
      <c r="DK155" s="29">
        <f ca="1">(AK155*(CK155/1000)+(Satokasvi!$E$28-Satokasvi!$E$7))/(1+$C$13)^DK$61</f>
        <v>344.78584302321042</v>
      </c>
      <c r="DL155" s="29">
        <f ca="1">(AL155*(CL155/1000)+(Satokasvi!$E$28-Satokasvi!$E$7))/(1+$C$13)^DL$61</f>
        <v>349.3325261358587</v>
      </c>
      <c r="DM155" s="29">
        <f ca="1">(AM155*(CM155/1000)+(Satokasvi!$E$28-Satokasvi!$E$7))/(1+$C$13)^DM$61</f>
        <v>109.94009350220961</v>
      </c>
      <c r="DN155" s="29">
        <f ca="1">(AN155*(CN155/1000)+(Satokasvi!$E$28-Satokasvi!$E$7))/(1+$C$13)^DN$61</f>
        <v>-245.82343373753721</v>
      </c>
      <c r="DO155" s="29">
        <f ca="1">(AO155*(CO155/1000)+(Satokasvi!$E$28-Satokasvi!$E$7))/(1+$C$13)^DO$61</f>
        <v>105.92257827566809</v>
      </c>
      <c r="DP155" s="29">
        <f ca="1">(AP155*(CP155/1000)+(Satokasvi!$E$28-Satokasvi!$E$7))/(1+$C$13)^DP$61</f>
        <v>250.56952550222209</v>
      </c>
      <c r="DQ155" s="29">
        <f ca="1">(AQ155*(CQ155/1000)+(Satokasvi!$E$28-Satokasvi!$E$7))/(1+$C$13)^DQ$61</f>
        <v>161.9829391518202</v>
      </c>
      <c r="DR155" s="29">
        <f ca="1">(AR155*(CR155/1000)+(Satokasvi!$E$28-Satokasvi!$E$7))/(1+$C$13)^DR$61</f>
        <v>334.10355937593778</v>
      </c>
      <c r="DS155" s="29">
        <f ca="1">(AS155*(CS155/1000)+(Satokasvi!$E$28-Satokasvi!$E$7))/(1+$C$13)^DS$61</f>
        <v>163.78781901408163</v>
      </c>
      <c r="DT155" s="29">
        <f ca="1">(AT155*(CT155/1000)+(Satokasvi!$E$28-Satokasvi!$E$7))/(1+$C$13)^DT$61</f>
        <v>242.62117989753253</v>
      </c>
      <c r="DU155" s="29">
        <f ca="1">(AU155*(CU155/1000)+(Satokasvi!$E$28-Satokasvi!$E$7))/(1+$C$13)^DU$61</f>
        <v>135.91808163548407</v>
      </c>
      <c r="DV155" s="29">
        <f ca="1">(AV155*(CV155/1000)+(Satokasvi!$E$28-Satokasvi!$E$7))/(1+$C$13)^DV$61</f>
        <v>79.494273868343484</v>
      </c>
      <c r="DW155" s="29">
        <f ca="1">(AW155*(CW155/1000)+(Satokasvi!$E$28-Satokasvi!$E$7))/(1+$C$13)^DW$61</f>
        <v>77.620053276125475</v>
      </c>
      <c r="DX155" s="29">
        <f ca="1">(AX155*(CX155/1000)+(Satokasvi!$E$28-Satokasvi!$E$7))/(1+$C$13)^DX$61</f>
        <v>160.50032955066101</v>
      </c>
      <c r="DY155" s="29">
        <f ca="1">(AY155*(CY155/1000)+(Satokasvi!$E$28-Satokasvi!$E$7))/(1+$C$13)^DY$61</f>
        <v>190.00214902659357</v>
      </c>
      <c r="DZ155" s="29">
        <f ca="1">(AZ155*(CZ155/1000)+(Satokasvi!$E$28-Satokasvi!$E$7))/(1+$C$13)^DZ$61</f>
        <v>135.803647995875</v>
      </c>
      <c r="EB155" s="29">
        <f ca="1">IF(C$11="x",Toimenpiteet!$E$115,BB155*(CB155/1000)+(Satokasvi!$E$28-Satokasvi!$E$7)+IF(C$8="x",Toimenpiteet!$E$29,0)+IF(C$9="x",Toimenpiteet!$E$60,0)+IF(C$10="x",Toimenpiteet!$E$88,0))/(1+$C$13)^EB$61</f>
        <v>201.57087284573888</v>
      </c>
      <c r="EC155" s="29">
        <f ca="1">IF(D$11="x",Toimenpiteet!$E$115,BC155*(CC155/1000)+(Satokasvi!$E$28-Satokasvi!$E$7)+IF(D$8="x",Toimenpiteet!$E$29,0)+IF(D$9="x",Toimenpiteet!$E$60,0)+IF(D$10="x",Toimenpiteet!$E$88,0))/(1+$C$13)^EC$61</f>
        <v>233.51640610969116</v>
      </c>
      <c r="ED155" s="29">
        <f ca="1">IF(E$11="x",Toimenpiteet!$E$115,BD155*(CD155/1000)+(Satokasvi!$E$28-Satokasvi!$E$7)+IF(E$8="x",Toimenpiteet!$E$29,0)+IF(E$9="x",Toimenpiteet!$E$60,0)+IF(E$10="x",Toimenpiteet!$E$88,0))/(1+$C$13)^ED$61</f>
        <v>79.564344304676496</v>
      </c>
      <c r="EE155" s="29">
        <f ca="1">IF(F$11="x",Toimenpiteet!$E$115,BE155*(CE155/1000)+(Satokasvi!$E$28-Satokasvi!$E$7)+IF(F$8="x",Toimenpiteet!$E$29,0)+IF(F$9="x",Toimenpiteet!$E$60,0)+IF(F$10="x",Toimenpiteet!$E$88,0))/(1+$C$13)^EE$61</f>
        <v>437.57021861882129</v>
      </c>
      <c r="EF155" s="29">
        <f ca="1">IF(G$11="x",Toimenpiteet!$E$115,BF155*(CF155/1000)+(Satokasvi!$E$28-Satokasvi!$E$7)+IF(G$8="x",Toimenpiteet!$E$29,0)+IF(G$9="x",Toimenpiteet!$E$60,0)+IF(G$10="x",Toimenpiteet!$E$88,0))/(1+$C$13)^EF$61</f>
        <v>226.41600543931887</v>
      </c>
      <c r="EG155" s="29">
        <f ca="1">IF(H$11="x",Toimenpiteet!$E$115,BG155*(CG155/1000)+(Satokasvi!$E$28-Satokasvi!$E$7)+IF(H$8="x",Toimenpiteet!$E$29,0)+IF(H$9="x",Toimenpiteet!$E$60,0)+IF(H$10="x",Toimenpiteet!$E$88,0))/(1+$C$13)^EG$61</f>
        <v>363.1378685239888</v>
      </c>
      <c r="EH155" s="29">
        <f ca="1">IF(I$11="x",Toimenpiteet!$E$115,BH155*(CH155/1000)+(Satokasvi!$E$28-Satokasvi!$E$7)+IF(I$8="x",Toimenpiteet!$E$29,0)+IF(I$9="x",Toimenpiteet!$E$60,0)+IF(I$10="x",Toimenpiteet!$E$88,0))/(1+$C$13)^EH$61</f>
        <v>256.2596398190268</v>
      </c>
      <c r="EI155" s="29">
        <f ca="1">IF(J$11="x",Toimenpiteet!$E$115,BI155*(CI155/1000)+(Satokasvi!$E$28-Satokasvi!$E$7)+IF(J$8="x",Toimenpiteet!$E$29,0)+IF(J$9="x",Toimenpiteet!$E$60,0)+IF(J$10="x",Toimenpiteet!$E$88,0))/(1+$C$13)^EI$61</f>
        <v>145.62375803802607</v>
      </c>
      <c r="EJ155" s="29">
        <f ca="1">IF(K$11="x",Toimenpiteet!$E$115,BJ155*(CJ155/1000)+(Satokasvi!$E$28-Satokasvi!$E$7)+IF(K$8="x",Toimenpiteet!$E$29,0)+IF(K$9="x",Toimenpiteet!$E$60,0)+IF(K$10="x",Toimenpiteet!$E$88,0))/(1+$C$13)^EJ$61</f>
        <v>148.20890293807318</v>
      </c>
      <c r="EK155" s="29">
        <f ca="1">IF(L$11="x",Toimenpiteet!$E$115,BK155*(CK155/1000)+(Satokasvi!$E$28-Satokasvi!$E$7)+IF(L$8="x",Toimenpiteet!$E$29,0)+IF(L$9="x",Toimenpiteet!$E$60,0)+IF(L$10="x",Toimenpiteet!$E$88,0))/(1+$C$13)^EK$61</f>
        <v>287.52946853848795</v>
      </c>
      <c r="EL155" s="29">
        <f ca="1">IF(M$11="x",Toimenpiteet!$E$115,BL155*(CL155/1000)+(Satokasvi!$E$28-Satokasvi!$E$7)+IF(M$8="x",Toimenpiteet!$E$29,0)+IF(M$9="x",Toimenpiteet!$E$60,0)+IF(M$10="x",Toimenpiteet!$E$88,0))/(1+$C$13)^EL$61</f>
        <v>290.0265385906086</v>
      </c>
      <c r="EM155" s="29">
        <f ca="1">IF(N$11="x",Toimenpiteet!$E$115,BM155*(CM155/1000)+(Satokasvi!$E$28-Satokasvi!$E$7)+IF(N$8="x",Toimenpiteet!$E$29,0)+IF(N$9="x",Toimenpiteet!$E$60,0)+IF(N$10="x",Toimenpiteet!$E$88,0))/(1+$C$13)^EM$61</f>
        <v>110.76613448771715</v>
      </c>
      <c r="EN155" s="29">
        <f ca="1">IF(O$11="x",Toimenpiteet!$E$115,BN155*(CN155/1000)+(Satokasvi!$E$28-Satokasvi!$E$7)+IF(O$8="x",Toimenpiteet!$E$29,0)+IF(O$9="x",Toimenpiteet!$E$60,0)+IF(O$10="x",Toimenpiteet!$E$88,0))/(1+$C$13)^EN$61</f>
        <v>-155.18881038444522</v>
      </c>
      <c r="EO155" s="29">
        <f ca="1">IF(P$11="x",Toimenpiteet!$E$115,BO155*(CO155/1000)+(Satokasvi!$E$28-Satokasvi!$E$7)+IF(P$8="x",Toimenpiteet!$E$29,0)+IF(P$9="x",Toimenpiteet!$E$60,0)+IF(P$10="x",Toimenpiteet!$E$88,0))/(1+$C$13)^EO$61</f>
        <v>106.11681837643323</v>
      </c>
      <c r="EP155" s="29">
        <f ca="1">IF(Q$11="x",Toimenpiteet!$E$115,BP155*(CP155/1000)+(Satokasvi!$E$28-Satokasvi!$E$7)+IF(Q$8="x",Toimenpiteet!$E$29,0)+IF(Q$9="x",Toimenpiteet!$E$60,0)+IF(Q$10="x",Toimenpiteet!$E$88,0))/(1+$C$13)^EP$61</f>
        <v>213.11597646775624</v>
      </c>
      <c r="EQ155" s="29">
        <f ca="1">IF(R$11="x",Toimenpiteet!$E$115,BQ155*(CQ155/1000)+(Satokasvi!$E$28-Satokasvi!$E$7)+IF(R$8="x",Toimenpiteet!$E$29,0)+IF(R$9="x",Toimenpiteet!$E$60,0)+IF(R$10="x",Toimenpiteet!$E$88,0))/(1+$C$13)^EQ$61</f>
        <v>146.33256592923766</v>
      </c>
      <c r="ER155" s="29">
        <f ca="1">IF(S$11="x",Toimenpiteet!$E$115,BR155*(CR155/1000)+(Satokasvi!$E$28-Satokasvi!$E$7)+IF(S$8="x",Toimenpiteet!$E$29,0)+IF(S$9="x",Toimenpiteet!$E$60,0)+IF(S$10="x",Toimenpiteet!$E$88,0))/(1+$C$13)^ER$61</f>
        <v>273.85055465403764</v>
      </c>
      <c r="ES155" s="29">
        <f ca="1">IF(T$11="x",Toimenpiteet!$E$115,BS155*(CS155/1000)+(Satokasvi!$E$28-Satokasvi!$E$7)+IF(T$8="x",Toimenpiteet!$E$29,0)+IF(T$9="x",Toimenpiteet!$E$60,0)+IF(T$10="x",Toimenpiteet!$E$88,0))/(1+$C$13)^ES$61</f>
        <v>146.20670428957385</v>
      </c>
      <c r="ET155" s="29">
        <f ca="1">IF(U$11="x",Toimenpiteet!$E$115,BT155*(CT155/1000)+(Satokasvi!$E$28-Satokasvi!$E$7)+IF(U$8="x",Toimenpiteet!$E$29,0)+IF(U$9="x",Toimenpiteet!$E$60,0)+IF(U$10="x",Toimenpiteet!$E$88,0))/(1+$C$13)^ET$61</f>
        <v>204.24986788127259</v>
      </c>
      <c r="EU155" s="29">
        <f ca="1">IF(V$11="x",Toimenpiteet!$E$115,BU155*(CU155/1000)+(Satokasvi!$E$28-Satokasvi!$E$7)+IF(V$8="x",Toimenpiteet!$E$29,0)+IF(V$9="x",Toimenpiteet!$E$60,0)+IF(V$10="x",Toimenpiteet!$E$88,0))/(1+$C$13)^EU$61</f>
        <v>124.05175115479308</v>
      </c>
      <c r="EV155" s="29">
        <f ca="1">IF(W$11="x",Toimenpiteet!$E$115,BV155*(CV155/1000)+(Satokasvi!$E$28-Satokasvi!$E$7)+IF(W$8="x",Toimenpiteet!$E$29,0)+IF(W$9="x",Toimenpiteet!$E$60,0)+IF(W$10="x",Toimenpiteet!$E$88,0))/(1+$C$13)^EV$61</f>
        <v>81.341653974097653</v>
      </c>
      <c r="EW155" s="29">
        <f ca="1">IF(X$11="x",Toimenpiteet!$E$115,BW155*(CW155/1000)+(Satokasvi!$E$28-Satokasvi!$E$7)+IF(X$8="x",Toimenpiteet!$E$29,0)+IF(X$9="x",Toimenpiteet!$E$60,0)+IF(X$10="x",Toimenpiteet!$E$88,0))/(1+$C$13)^EW$61</f>
        <v>79.301222038658167</v>
      </c>
      <c r="EX155" s="29">
        <f ca="1">IF(Y$11="x",Toimenpiteet!$E$115,BX155*(CX155/1000)+(Satokasvi!$E$28-Satokasvi!$E$7)+IF(Y$8="x",Toimenpiteet!$E$29,0)+IF(Y$9="x",Toimenpiteet!$E$60,0)+IF(Y$10="x",Toimenpiteet!$E$88,0))/(1+$C$13)^EX$61</f>
        <v>140.43859153968603</v>
      </c>
      <c r="EY155" s="29">
        <f ca="1">IF(Z$11="x",Toimenpiteet!$E$115,BY155*(CY155/1000)+(Satokasvi!$E$28-Satokasvi!$E$7)+IF(Z$8="x",Toimenpiteet!$E$29,0)+IF(Z$9="x",Toimenpiteet!$E$60,0)+IF(Z$10="x",Toimenpiteet!$E$88,0))/(1+$C$13)^EY$61</f>
        <v>161.81653927843641</v>
      </c>
      <c r="EZ155" s="29">
        <f ca="1">IF(AA$11="x",Toimenpiteet!$E$115,BZ155*(CZ155/1000)+(Satokasvi!$E$28-Satokasvi!$E$7)+IF(AA$8="x",Toimenpiteet!$E$29,0)+IF(AA$9="x",Toimenpiteet!$E$60,0)+IF(AA$10="x",Toimenpiteet!$E$88,0))/(1+$C$13)^EZ$61</f>
        <v>120.83868219897158</v>
      </c>
      <c r="FA155" s="29"/>
      <c r="FB155" s="29">
        <f t="shared" ca="1" si="117"/>
        <v>232.70033046869199</v>
      </c>
      <c r="FC155" s="29">
        <f t="shared" ca="1" si="118"/>
        <v>506.51209314867185</v>
      </c>
      <c r="FD155" s="29">
        <f t="shared" ca="1" si="119"/>
        <v>568.08894094237598</v>
      </c>
      <c r="FE155" s="29">
        <f t="shared" ca="1" si="120"/>
        <v>1112.0992466150981</v>
      </c>
      <c r="FF155" s="29">
        <f t="shared" ca="1" si="121"/>
        <v>1368.3364279490197</v>
      </c>
      <c r="FG155" s="29">
        <f t="shared" ca="1" si="122"/>
        <v>1809.4299073439147</v>
      </c>
      <c r="FH155" s="29">
        <f t="shared" ca="1" si="123"/>
        <v>2108.447075256985</v>
      </c>
      <c r="FI155" s="29">
        <f t="shared" ca="1" si="124"/>
        <v>2260.3062548985486</v>
      </c>
      <c r="FJ155" s="29">
        <f t="shared" ca="1" si="125"/>
        <v>2416.9031320737413</v>
      </c>
      <c r="FK155" s="29">
        <f t="shared" ca="1" si="126"/>
        <v>2761.6889750969517</v>
      </c>
      <c r="FL155" s="29">
        <f t="shared" ca="1" si="127"/>
        <v>3111.0215012328104</v>
      </c>
      <c r="FM155" s="29">
        <f t="shared" ca="1" si="128"/>
        <v>3220.9615947350198</v>
      </c>
      <c r="FN155" s="29">
        <f t="shared" ca="1" si="129"/>
        <v>2975.1381609974828</v>
      </c>
      <c r="FO155" s="29">
        <f t="shared" ca="1" si="130"/>
        <v>3081.0607392731508</v>
      </c>
      <c r="FP155" s="29">
        <f t="shared" ca="1" si="131"/>
        <v>3331.6302647753728</v>
      </c>
      <c r="FQ155" s="29">
        <f t="shared" ca="1" si="132"/>
        <v>3493.6132039271929</v>
      </c>
      <c r="FR155" s="29">
        <f t="shared" ca="1" si="133"/>
        <v>3827.7167633031308</v>
      </c>
      <c r="FS155" s="29">
        <f t="shared" ca="1" si="134"/>
        <v>3991.5045823172127</v>
      </c>
      <c r="FT155" s="29">
        <f t="shared" ca="1" si="135"/>
        <v>4234.125762214745</v>
      </c>
      <c r="FU155" s="29">
        <f t="shared" ca="1" si="136"/>
        <v>4370.0438438502288</v>
      </c>
      <c r="FV155" s="29">
        <f t="shared" ca="1" si="137"/>
        <v>4449.5381177185718</v>
      </c>
      <c r="FW155" s="29">
        <f t="shared" ca="1" si="138"/>
        <v>4527.1581709946977</v>
      </c>
      <c r="FX155" s="29">
        <f t="shared" ca="1" si="139"/>
        <v>4687.6585005453589</v>
      </c>
      <c r="FY155" s="29">
        <f t="shared" ca="1" si="140"/>
        <v>4877.6606495719525</v>
      </c>
      <c r="FZ155" s="29">
        <f t="shared" ca="1" si="141"/>
        <v>5013.4642975678271</v>
      </c>
      <c r="GA155" s="29"/>
      <c r="GB155" s="29">
        <f t="shared" ca="1" si="142"/>
        <v>201.57087284573888</v>
      </c>
      <c r="GC155" s="29">
        <f t="shared" ca="1" si="143"/>
        <v>435.08727895543007</v>
      </c>
      <c r="GD155" s="29">
        <f t="shared" ca="1" si="93"/>
        <v>514.65162326010659</v>
      </c>
      <c r="GE155" s="29">
        <f t="shared" ca="1" si="94"/>
        <v>952.22184187892788</v>
      </c>
      <c r="GF155" s="29">
        <f t="shared" ca="1" si="95"/>
        <v>1178.6378473182467</v>
      </c>
      <c r="GG155" s="29">
        <f t="shared" ca="1" si="96"/>
        <v>1541.7757158422355</v>
      </c>
      <c r="GH155" s="29">
        <f t="shared" ca="1" si="97"/>
        <v>1798.0353556612622</v>
      </c>
      <c r="GI155" s="29">
        <f t="shared" ca="1" si="98"/>
        <v>1943.6591136992884</v>
      </c>
      <c r="GJ155" s="29">
        <f t="shared" ca="1" si="99"/>
        <v>2091.8680166373615</v>
      </c>
      <c r="GK155" s="29">
        <f t="shared" ca="1" si="100"/>
        <v>2379.3974851758494</v>
      </c>
      <c r="GL155" s="29">
        <f t="shared" ca="1" si="101"/>
        <v>2669.424023766458</v>
      </c>
      <c r="GM155" s="29">
        <f t="shared" ca="1" si="102"/>
        <v>2780.190158254175</v>
      </c>
      <c r="GN155" s="29">
        <f t="shared" ca="1" si="103"/>
        <v>2625.0013478697297</v>
      </c>
      <c r="GO155" s="29">
        <f t="shared" ca="1" si="104"/>
        <v>2731.1181662461631</v>
      </c>
      <c r="GP155" s="29">
        <f t="shared" ca="1" si="105"/>
        <v>2944.2341427139195</v>
      </c>
      <c r="GQ155" s="29">
        <f t="shared" ca="1" si="106"/>
        <v>3090.5667086431572</v>
      </c>
      <c r="GR155" s="29">
        <f t="shared" ca="1" si="107"/>
        <v>3364.4172632971949</v>
      </c>
      <c r="GS155" s="29">
        <f t="shared" ca="1" si="108"/>
        <v>3510.6239675867687</v>
      </c>
      <c r="GT155" s="29">
        <f t="shared" ca="1" si="109"/>
        <v>3714.8738354680413</v>
      </c>
      <c r="GU155" s="29">
        <f t="shared" ca="1" si="110"/>
        <v>3838.9255866228345</v>
      </c>
      <c r="GV155" s="29">
        <f t="shared" ca="1" si="111"/>
        <v>3920.2672405969324</v>
      </c>
      <c r="GW155" s="29">
        <f t="shared" ca="1" si="112"/>
        <v>3999.5684626355905</v>
      </c>
      <c r="GX155" s="29">
        <f t="shared" ca="1" si="113"/>
        <v>4140.0070541752766</v>
      </c>
      <c r="GY155" s="29">
        <f t="shared" ca="1" si="114"/>
        <v>4301.8235934537133</v>
      </c>
      <c r="GZ155" s="29">
        <f t="shared" ca="1" si="115"/>
        <v>4422.6622756526849</v>
      </c>
      <c r="HA155" s="29"/>
      <c r="HB155" s="29">
        <f t="shared" ca="1" si="145"/>
        <v>2761.6889750969517</v>
      </c>
      <c r="HC155" s="29">
        <f t="shared" ca="1" si="144"/>
        <v>2379.3974851758494</v>
      </c>
      <c r="HD155" s="5"/>
      <c r="HE155" s="29">
        <f t="shared" si="151"/>
        <v>0.27777777777777773</v>
      </c>
      <c r="HF155" s="29">
        <f>$HF$72</f>
        <v>1.111111111111112E-2</v>
      </c>
      <c r="HG155" s="14">
        <f>IF(C$11="x",0,Satokasvi!$H$6*(1+$HE155)*(1+_xlfn.XLOOKUP($HF155,$HF$67:$HF$76,HG$67:HG$76)))</f>
        <v>4477.191358024691</v>
      </c>
      <c r="HH155" s="27">
        <f>IF(D$11="x",0,Satokasvi!$H$6*(1+$HE155)*(1+_xlfn.XLOOKUP($HF155,$HF$67:$HF$76,HH$67:HH$76)))</f>
        <v>4482.1604938271594</v>
      </c>
      <c r="HI155" s="27">
        <f>IF(E$11="x",0,Satokasvi!$H$6*(1+$HE155)*(1+_xlfn.XLOOKUP($HF155,$HF$67:$HF$76,HI$67:HI$76)))</f>
        <v>4487.1296296296296</v>
      </c>
      <c r="HJ155" s="27">
        <f>IF(F$11="x",0,Satokasvi!$H$6*(1+$HE155)*(1+_xlfn.XLOOKUP($HF155,$HF$67:$HF$76,HJ$67:HJ$76)))</f>
        <v>4492.0987654320979</v>
      </c>
      <c r="HK155" s="27">
        <f>IF(G$11="x",0,Satokasvi!$H$6*(1+$HE155)*(1+_xlfn.XLOOKUP($HF155,$HF$67:$HF$76,HK$67:HK$76)))</f>
        <v>4497.0679012345672</v>
      </c>
      <c r="HL155" s="27">
        <f>IF(H$11="x",0,Satokasvi!$H$6*(1+$HE155)*(1+_xlfn.XLOOKUP($HF155,$HF$67:$HF$76,HL$67:HL$76)))</f>
        <v>4502.0370370370365</v>
      </c>
      <c r="HM155" s="27">
        <f>IF(I$11="x",0,Satokasvi!$H$6*(1+$HE155)*(1+_xlfn.XLOOKUP($HF155,$HF$67:$HF$76,HM$67:HM$76)))</f>
        <v>4507.0061728395058</v>
      </c>
      <c r="HN155" s="27">
        <f>IF(J$11="x",0,Satokasvi!$H$6*(1+$HE155)*(1+_xlfn.XLOOKUP($HF155,$HF$67:$HF$76,HN$67:HN$76)))</f>
        <v>4511.9753086419751</v>
      </c>
      <c r="HO155" s="27">
        <f>IF(K$11="x",0,Satokasvi!$H$6*(1+$HE155)*(1+_xlfn.XLOOKUP($HF155,$HF$67:$HF$76,HO$67:HO$76)))</f>
        <v>4516.9444444444443</v>
      </c>
      <c r="HP155" s="27">
        <f>IF(L$11="x",0,Satokasvi!$H$6*(1+$HE155)*(1+_xlfn.XLOOKUP($HF155,$HF$67:$HF$76,HP$67:HP$76)))</f>
        <v>4521.9135802469127</v>
      </c>
      <c r="HQ155" s="27">
        <f>IF(M$11="x",0,Satokasvi!$H$6*(1+$HE155)*(1+_xlfn.XLOOKUP($HF155,$HF$67:$HF$76,HQ$67:HQ$76)))</f>
        <v>4521.9135802469127</v>
      </c>
      <c r="HR155" s="27">
        <f>IF(N$11="x",0,Satokasvi!$H$6*(1+$HE155)*(1+_xlfn.XLOOKUP($HF155,$HF$67:$HF$76,HR$67:HR$76)))</f>
        <v>4521.9135802469127</v>
      </c>
      <c r="HS155" s="27">
        <f>IF(O$11="x",0,Satokasvi!$H$6*(1+$HE155)*(1+_xlfn.XLOOKUP($HF155,$HF$67:$HF$76,HS$67:HS$76)))</f>
        <v>4521.9135802469127</v>
      </c>
      <c r="HT155" s="27">
        <f>IF(P$11="x",0,Satokasvi!$H$6*(1+$HE155)*(1+_xlfn.XLOOKUP($HF155,$HF$67:$HF$76,HT$67:HT$76)))</f>
        <v>4521.9135802469127</v>
      </c>
      <c r="HU155" s="27">
        <f>IF(Q$11="x",0,Satokasvi!$H$6*(1+$HE155)*(1+_xlfn.XLOOKUP($HF155,$HF$67:$HF$76,HU$67:HU$76)))</f>
        <v>4521.9135802469127</v>
      </c>
      <c r="HV155" s="27">
        <f>IF(R$11="x",0,Satokasvi!$H$6*(1+$HE155)*(1+_xlfn.XLOOKUP($HF155,$HF$67:$HF$76,HV$67:HV$76)))</f>
        <v>4521.9135802469127</v>
      </c>
      <c r="HW155" s="27">
        <f>IF(S$11="x",0,Satokasvi!$H$6*(1+$HE155)*(1+_xlfn.XLOOKUP($HF155,$HF$67:$HF$76,HW$67:HW$76)))</f>
        <v>4521.9135802469127</v>
      </c>
      <c r="HX155" s="27">
        <f>IF(T$11="x",0,Satokasvi!$H$6*(1+$HE155)*(1+_xlfn.XLOOKUP($HF155,$HF$67:$HF$76,HX$67:HX$76)))</f>
        <v>4521.9135802469127</v>
      </c>
      <c r="HY155" s="27">
        <f>IF(U$11="x",0,Satokasvi!$H$6*(1+$HE155)*(1+_xlfn.XLOOKUP($HF155,$HF$67:$HF$76,HY$67:HY$76)))</f>
        <v>4521.9135802469127</v>
      </c>
      <c r="HZ155" s="27">
        <f>IF(V$11="x",0,Satokasvi!$H$6*(1+$HE155)*(1+_xlfn.XLOOKUP($HF155,$HF$67:$HF$76,HZ$67:HZ$76)))</f>
        <v>4521.9135802469127</v>
      </c>
      <c r="IA155" s="27">
        <f>IF(W$11="x",0,Satokasvi!$H$6*(1+$HE155)*(1+_xlfn.XLOOKUP($HF155,$HF$67:$HF$76,IA$67:IA$76)))</f>
        <v>4521.9135802469127</v>
      </c>
      <c r="IB155" s="27">
        <f>IF(X$11="x",0,Satokasvi!$H$6*(1+$HE155)*(1+_xlfn.XLOOKUP($HF155,$HF$67:$HF$76,IB$67:IB$76)))</f>
        <v>4521.9135802469127</v>
      </c>
      <c r="IC155" s="27">
        <f>IF(Y$11="x",0,Satokasvi!$H$6*(1+$HE155)*(1+_xlfn.XLOOKUP($HF155,$HF$67:$HF$76,IC$67:IC$76)))</f>
        <v>4521.9135802469127</v>
      </c>
      <c r="ID155" s="27">
        <f>IF(Z$11="x",0,Satokasvi!$H$6*(1+$HE155)*(1+_xlfn.XLOOKUP($HF155,$HF$67:$HF$76,ID$67:ID$76)))</f>
        <v>4521.9135802469127</v>
      </c>
      <c r="IE155" s="27">
        <f>IF(AA$11="x",0,Satokasvi!$H$6*(1+$HE155)*(1+_xlfn.XLOOKUP($HF155,$HF$67:$HF$76,IE$67:IE$76)))</f>
        <v>4521.9135802469127</v>
      </c>
    </row>
    <row r="156" spans="2:239">
      <c r="B156" s="11">
        <f t="shared" ca="1" si="149"/>
        <v>0.70687172839756274</v>
      </c>
      <c r="C156" s="11">
        <f t="shared" ca="1" si="149"/>
        <v>0.86919555307982022</v>
      </c>
      <c r="D156" s="11">
        <f t="shared" ca="1" si="149"/>
        <v>0.21495595022065328</v>
      </c>
      <c r="E156" s="11">
        <f t="shared" ca="1" si="149"/>
        <v>0.94264655386391349</v>
      </c>
      <c r="F156" s="11">
        <f t="shared" ca="1" si="149"/>
        <v>0.44002237501321118</v>
      </c>
      <c r="G156" s="11">
        <f t="shared" ca="1" si="149"/>
        <v>0.37018730733618388</v>
      </c>
      <c r="H156" s="11">
        <f t="shared" ca="1" si="149"/>
        <v>0.10672730818122478</v>
      </c>
      <c r="I156" s="11">
        <f t="shared" ca="1" si="149"/>
        <v>0.2566797698629727</v>
      </c>
      <c r="J156" s="11">
        <f t="shared" ca="1" si="149"/>
        <v>0.78642162010372596</v>
      </c>
      <c r="K156" s="11">
        <f t="shared" ca="1" si="149"/>
        <v>6.1579285350625845E-3</v>
      </c>
      <c r="L156" s="11">
        <f t="shared" ca="1" si="149"/>
        <v>0.96843118481422086</v>
      </c>
      <c r="M156" s="11">
        <f t="shared" ca="1" si="149"/>
        <v>0.69268438121318554</v>
      </c>
      <c r="N156" s="11">
        <f t="shared" ca="1" si="149"/>
        <v>0.41107880915229322</v>
      </c>
      <c r="O156" s="11">
        <f t="shared" ca="1" si="149"/>
        <v>0.37920782280203391</v>
      </c>
      <c r="P156" s="11">
        <f t="shared" ca="1" si="149"/>
        <v>0.47380584334440945</v>
      </c>
      <c r="Q156" s="11">
        <f t="shared" ca="1" si="149"/>
        <v>0.54045953797959601</v>
      </c>
      <c r="R156" s="11">
        <f t="shared" ca="1" si="148"/>
        <v>0.53835248171079519</v>
      </c>
      <c r="S156" s="11">
        <f t="shared" ca="1" si="148"/>
        <v>0.69073903049031382</v>
      </c>
      <c r="T156" s="11">
        <f t="shared" ca="1" si="150"/>
        <v>0.88361559166115367</v>
      </c>
      <c r="U156" s="11">
        <f t="shared" ca="1" si="150"/>
        <v>0.511205259667314</v>
      </c>
      <c r="V156" s="11">
        <f t="shared" ca="1" si="150"/>
        <v>0.11013275955600355</v>
      </c>
      <c r="W156" s="11">
        <f t="shared" ca="1" si="150"/>
        <v>0.59399618581795155</v>
      </c>
      <c r="X156" s="11">
        <f t="shared" ca="1" si="150"/>
        <v>0.74345683360268944</v>
      </c>
      <c r="Y156" s="11">
        <f t="shared" ca="1" si="150"/>
        <v>0.20471320075799115</v>
      </c>
      <c r="Z156" s="11">
        <f t="shared" ca="1" si="150"/>
        <v>0.47967749443592922</v>
      </c>
      <c r="AB156" s="5">
        <f ca="1">_xlfn.NORM.INV(B156,Satokasvi!$H$8,Satokasvi!$I$8)*_xlfn.BINOM.INV(1,(1-Satokasvi!$H$15),B156)</f>
        <v>3636.0671892690757</v>
      </c>
      <c r="AC156" s="5">
        <f ca="1">_xlfn.NORM.INV(C156,Satokasvi!$H$8,Satokasvi!$I$8)*_xlfn.BINOM.INV(1,(1-Satokasvi!$H$15),C156)</f>
        <v>3780.6491301170217</v>
      </c>
      <c r="AD156" s="5">
        <f ca="1">_xlfn.NORM.INV(D156,Satokasvi!$H$8,Satokasvi!$I$8)*_xlfn.BINOM.INV(1,(1-Satokasvi!$H$15),D156)</f>
        <v>3302.6643952925638</v>
      </c>
      <c r="AE156" s="5">
        <f ca="1">_xlfn.NORM.INV(E156,Satokasvi!$H$8,Satokasvi!$I$8)*_xlfn.BINOM.INV(1,(1-Satokasvi!$H$15),E156)</f>
        <v>3894.3463288026014</v>
      </c>
      <c r="AF156" s="5">
        <f ca="1">_xlfn.NORM.INV(F156,Satokasvi!$H$8,Satokasvi!$I$8)*_xlfn.BINOM.INV(1,(1-Satokasvi!$H$15),F156)</f>
        <v>3462.2718782256788</v>
      </c>
      <c r="AG156" s="5">
        <f ca="1">_xlfn.NORM.INV(G156,Satokasvi!$H$8,Satokasvi!$I$8)*_xlfn.BINOM.INV(1,(1-Satokasvi!$H$15),G156)</f>
        <v>3417.1606751015997</v>
      </c>
      <c r="AH156" s="5">
        <f ca="1">_xlfn.NORM.INV(H156,Satokasvi!$H$8,Satokasvi!$I$8)*_xlfn.BINOM.INV(1,(1-Satokasvi!$H$15),H156)</f>
        <v>3188.9694667781041</v>
      </c>
      <c r="AI156" s="5">
        <f ca="1">_xlfn.NORM.INV(I156,Satokasvi!$H$8,Satokasvi!$I$8)*_xlfn.BINOM.INV(1,(1-Satokasvi!$H$15),I156)</f>
        <v>3336.5961188388178</v>
      </c>
      <c r="AJ156" s="5">
        <f ca="1">_xlfn.NORM.INV(J156,Satokasvi!$H$8,Satokasvi!$I$8)*_xlfn.BINOM.INV(1,(1-Satokasvi!$H$15),J156)</f>
        <v>3698.5166073557193</v>
      </c>
      <c r="AK156" s="5">
        <f ca="1">_xlfn.NORM.INV(K156,Satokasvi!$H$8,Satokasvi!$I$8)*_xlfn.BINOM.INV(1,(1-Satokasvi!$H$15),K156)</f>
        <v>0</v>
      </c>
      <c r="AL156" s="5">
        <f ca="1">_xlfn.NORM.INV(L156,Satokasvi!$H$8,Satokasvi!$I$8)*_xlfn.BINOM.INV(1,(1-Satokasvi!$H$15),L156)</f>
        <v>3964.5552617245239</v>
      </c>
      <c r="AM156" s="5">
        <f ca="1">_xlfn.NORM.INV(M156,Satokasvi!$H$8,Satokasvi!$I$8)*_xlfn.BINOM.INV(1,(1-Satokasvi!$H$15),M156)</f>
        <v>3625.8684353231824</v>
      </c>
      <c r="AN156" s="5">
        <f ca="1">_xlfn.NORM.INV(N156,Satokasvi!$H$8,Satokasvi!$I$8)*_xlfn.BINOM.INV(1,(1-Satokasvi!$H$15),N156)</f>
        <v>3443.8073113231194</v>
      </c>
      <c r="AO156" s="5">
        <f ca="1">_xlfn.NORM.INV(O156,Satokasvi!$H$8,Satokasvi!$I$8)*_xlfn.BINOM.INV(1,(1-Satokasvi!$H$15),O156)</f>
        <v>3423.1095021686447</v>
      </c>
      <c r="AP156" s="5">
        <f ca="1">_xlfn.NORM.INV(P156,Satokasvi!$H$8,Satokasvi!$I$8)*_xlfn.BINOM.INV(1,(1-Satokasvi!$H$15),P156)</f>
        <v>3483.573434454232</v>
      </c>
      <c r="AQ156" s="5">
        <f ca="1">_xlfn.NORM.INV(Q156,Satokasvi!$H$8,Satokasvi!$I$8)*_xlfn.BINOM.INV(1,(1-Satokasvi!$H$15),Q156)</f>
        <v>3525.397875792888</v>
      </c>
      <c r="AR156" s="5">
        <f ca="1">_xlfn.NORM.INV(R156,Satokasvi!$H$8,Satokasvi!$I$8)*_xlfn.BINOM.INV(1,(1-Satokasvi!$H$15),R156)</f>
        <v>3524.0709942126655</v>
      </c>
      <c r="AS156" s="5">
        <f ca="1">_xlfn.NORM.INV(S156,Satokasvi!$H$8,Satokasvi!$I$8)*_xlfn.BINOM.INV(1,(1-Satokasvi!$H$15),S156)</f>
        <v>3624.4865584159452</v>
      </c>
      <c r="AT156" s="5">
        <f ca="1">_xlfn.NORM.INV(T156,Satokasvi!$H$8,Satokasvi!$I$8)*_xlfn.BINOM.INV(1,(1-Satokasvi!$H$15),T156)</f>
        <v>3798.3141993546483</v>
      </c>
      <c r="AU156" s="5">
        <f ca="1">_xlfn.NORM.INV(U156,Satokasvi!$H$8,Satokasvi!$I$8)*_xlfn.BINOM.INV(1,(1-Satokasvi!$H$15),U156)</f>
        <v>3507.0227786923542</v>
      </c>
      <c r="AV156" s="5">
        <f ca="1">_xlfn.NORM.INV(V156,Satokasvi!$H$8,Satokasvi!$I$8)*_xlfn.BINOM.INV(1,(1-Satokasvi!$H$15),V156)</f>
        <v>3193.5444021937219</v>
      </c>
      <c r="AW156" s="5">
        <f ca="1">_xlfn.NORM.INV(W156,Satokasvi!$H$8,Satokasvi!$I$8)*_xlfn.BINOM.INV(1,(1-Satokasvi!$H$15),W156)</f>
        <v>3559.4592151003199</v>
      </c>
      <c r="AX156" s="5">
        <f ca="1">_xlfn.NORM.INV(X156,Satokasvi!$H$8,Satokasvi!$I$8)*_xlfn.BINOM.INV(1,(1-Satokasvi!$H$15),X156)</f>
        <v>3663.5098846190085</v>
      </c>
      <c r="AY156" s="5">
        <f ca="1">_xlfn.NORM.INV(Y156,Satokasvi!$H$8,Satokasvi!$I$8)*_xlfn.BINOM.INV(1,(1-Satokasvi!$H$15),Y156)</f>
        <v>3293.7741348611721</v>
      </c>
      <c r="AZ156" s="5">
        <f ca="1">_xlfn.NORM.INV(Z156,Satokasvi!$H$8,Satokasvi!$I$8)*_xlfn.BINOM.INV(1,(1-Satokasvi!$H$15),Z156)</f>
        <v>3487.2592452731365</v>
      </c>
      <c r="BB156" s="5">
        <f ca="1">IF(C$11="x",0,_xlfn.NORM.INV(B156,Satokasvi!$H$8,Satokasvi!$I$8)*IF(C$8="x",(1+Toimenpiteet!$C$7),1)*IF(C$9="x",(1+Toimenpiteet!$C$34),1)*(1+C$30)*_xlfn.BINOM.INV(1,(1-(Satokasvi!$H$15*(1+C$41))),B156))</f>
        <v>2636.2941549076509</v>
      </c>
      <c r="BC156" s="5">
        <f ca="1">IF(D$11="x",0,_xlfn.NORM.INV(C156,Satokasvi!$H$8,Satokasvi!$I$8)*IF(D$8="x",(1+Toimenpiteet!$C$7),1)*IF(D$9="x",(1+Toimenpiteet!$C$34),1)*(1+D$30)*_xlfn.BINOM.INV(1,(1-(Satokasvi!$H$15*(1+D$41))),C156))</f>
        <v>2760.1763169158357</v>
      </c>
      <c r="BD156" s="5">
        <f ca="1">IF(E$11="x",0,_xlfn.NORM.INV(D156,Satokasvi!$H$8,Satokasvi!$I$8)*IF(E$8="x",(1+Toimenpiteet!$C$7),1)*IF(E$9="x",(1+Toimenpiteet!$C$34),1)*(1+E$30)*_xlfn.BINOM.INV(1,(1-(Satokasvi!$H$15*(1+E$41))),D156))</f>
        <v>2427.8546502674694</v>
      </c>
      <c r="BE156" s="5">
        <f ca="1">IF(F$11="x",0,_xlfn.NORM.INV(E156,Satokasvi!$H$8,Satokasvi!$I$8)*IF(F$8="x",(1+Toimenpiteet!$C$7),1)*IF(F$9="x",(1+Toimenpiteet!$C$34),1)*(1+F$30)*_xlfn.BINOM.INV(1,(1-(Satokasvi!$H$15*(1+F$41))),E156))</f>
        <v>2882.4393787265335</v>
      </c>
      <c r="BF156" s="5">
        <f ca="1">IF(G$11="x",0,_xlfn.NORM.INV(F156,Satokasvi!$H$8,Satokasvi!$I$8)*IF(G$8="x",(1+Toimenpiteet!$C$7),1)*IF(G$9="x",(1+Toimenpiteet!$C$34),1)*(1+G$30)*_xlfn.BINOM.INV(1,(1-(Satokasvi!$H$15*(1+G$41))),F156))</f>
        <v>2580.0850036537759</v>
      </c>
      <c r="BG156" s="5">
        <f ca="1">IF(H$11="x",0,_xlfn.NORM.INV(G156,Satokasvi!$H$8,Satokasvi!$I$8)*IF(H$8="x",(1+Toimenpiteet!$C$7),1)*IF(H$9="x",(1+Toimenpiteet!$C$34),1)*(1+H$30)*_xlfn.BINOM.INV(1,(1-(Satokasvi!$H$15*(1+H$41))),G156))</f>
        <v>2546.4681350857122</v>
      </c>
      <c r="BH156" s="5">
        <f ca="1">IF(I$11="x",0,_xlfn.NORM.INV(H156,Satokasvi!$H$8,Satokasvi!$I$8)*IF(I$8="x",(1+Toimenpiteet!$C$7),1)*IF(I$9="x",(1+Toimenpiteet!$C$34),1)*(1+I$30)*_xlfn.BINOM.INV(1,(1-(Satokasvi!$H$15*(1+I$41))),H156))</f>
        <v>2376.420046643043</v>
      </c>
      <c r="BI156" s="5">
        <f ca="1">IF(J$11="x",0,_xlfn.NORM.INV(I156,Satokasvi!$H$8,Satokasvi!$I$8)*IF(J$8="x",(1+Toimenpiteet!$C$7),1)*IF(J$9="x",(1+Toimenpiteet!$C$34),1)*(1+J$30)*_xlfn.BINOM.INV(1,(1-(Satokasvi!$H$15*(1+J$41))),I156))</f>
        <v>2486.4314277586868</v>
      </c>
      <c r="BJ156" s="5">
        <f ca="1">IF(K$11="x",0,_xlfn.NORM.INV(J156,Satokasvi!$H$8,Satokasvi!$I$8)*IF(K$8="x",(1+Toimenpiteet!$C$7),1)*IF(K$9="x",(1+Toimenpiteet!$C$34),1)*(1+K$30)*_xlfn.BINOM.INV(1,(1-(Satokasvi!$H$15*(1+K$41))),J156))</f>
        <v>2756.1345758014818</v>
      </c>
      <c r="BK156" s="5">
        <f ca="1">IF(L$11="x",0,_xlfn.NORM.INV(K156,Satokasvi!$H$8,Satokasvi!$I$8)*IF(L$8="x",(1+Toimenpiteet!$C$7),1)*IF(L$9="x",(1+Toimenpiteet!$C$34),1)*(1+L$30)*_xlfn.BINOM.INV(1,(1-(Satokasvi!$H$15*(1+L$41))),K156))</f>
        <v>0</v>
      </c>
      <c r="BL156" s="5">
        <f ca="1">IF(M$11="x",0,_xlfn.NORM.INV(L156,Satokasvi!$H$8,Satokasvi!$I$8)*IF(M$8="x",(1+Toimenpiteet!$C$7),1)*IF(M$9="x",(1+Toimenpiteet!$C$34),1)*(1+M$30)*_xlfn.BINOM.INV(1,(1-(Satokasvi!$H$15*(1+M$41))),L156))</f>
        <v>2954.3865810371153</v>
      </c>
      <c r="BM156" s="5">
        <f ca="1">IF(N$11="x",0,_xlfn.NORM.INV(M156,Satokasvi!$H$8,Satokasvi!$I$8)*IF(N$8="x",(1+Toimenpiteet!$C$7),1)*IF(N$9="x",(1+Toimenpiteet!$C$34),1)*(1+N$30)*_xlfn.BINOM.INV(1,(1-(Satokasvi!$H$15*(1+N$41))),M156))</f>
        <v>2701.9971580028355</v>
      </c>
      <c r="BN156" s="5">
        <f ca="1">IF(O$11="x",0,_xlfn.NORM.INV(N156,Satokasvi!$H$8,Satokasvi!$I$8)*IF(O$8="x",(1+Toimenpiteet!$C$7),1)*IF(O$9="x",(1+Toimenpiteet!$C$34),1)*(1+O$30)*_xlfn.BINOM.INV(1,(1-(Satokasvi!$H$15*(1+O$41))),N156))</f>
        <v>2566.3252083979883</v>
      </c>
      <c r="BO156" s="5">
        <f ca="1">IF(P$11="x",0,_xlfn.NORM.INV(O156,Satokasvi!$H$8,Satokasvi!$I$8)*IF(P$8="x",(1+Toimenpiteet!$C$7),1)*IF(P$9="x",(1+Toimenpiteet!$C$34),1)*(1+P$30)*_xlfn.BINOM.INV(1,(1-(Satokasvi!$H$15*(1+P$41))),O156))</f>
        <v>2550.9012010160745</v>
      </c>
      <c r="BP156" s="5">
        <f ca="1">IF(Q$11="x",0,_xlfn.NORM.INV(P156,Satokasvi!$H$8,Satokasvi!$I$8)*IF(Q$8="x",(1+Toimenpiteet!$C$7),1)*IF(Q$9="x",(1+Toimenpiteet!$C$34),1)*(1+Q$30)*_xlfn.BINOM.INV(1,(1-(Satokasvi!$H$15*(1+Q$41))),P156))</f>
        <v>2595.9589233552938</v>
      </c>
      <c r="BQ156" s="5">
        <f ca="1">IF(R$11="x",0,_xlfn.NORM.INV(Q156,Satokasvi!$H$8,Satokasvi!$I$8)*IF(R$8="x",(1+Toimenpiteet!$C$7),1)*IF(R$9="x",(1+Toimenpiteet!$C$34),1)*(1+R$30)*_xlfn.BINOM.INV(1,(1-(Satokasvi!$H$15*(1+R$41))),Q156))</f>
        <v>2627.1264970408606</v>
      </c>
      <c r="BR156" s="5">
        <f ca="1">IF(S$11="x",0,_xlfn.NORM.INV(R156,Satokasvi!$H$8,Satokasvi!$I$8)*IF(S$8="x",(1+Toimenpiteet!$C$7),1)*IF(S$9="x",(1+Toimenpiteet!$C$34),1)*(1+S$30)*_xlfn.BINOM.INV(1,(1-(Satokasvi!$H$15*(1+S$41))),R156))</f>
        <v>2626.1377048872782</v>
      </c>
      <c r="BS156" s="5">
        <f ca="1">IF(T$11="x",0,_xlfn.NORM.INV(S156,Satokasvi!$H$8,Satokasvi!$I$8)*IF(T$8="x",(1+Toimenpiteet!$C$7),1)*IF(T$9="x",(1+Toimenpiteet!$C$34),1)*(1+T$30)*_xlfn.BINOM.INV(1,(1-(Satokasvi!$H$15*(1+T$41))),S156))</f>
        <v>2700.9673833315619</v>
      </c>
      <c r="BT156" s="5">
        <f ca="1">IF(U$11="x",0,_xlfn.NORM.INV(T156,Satokasvi!$H$8,Satokasvi!$I$8)*IF(U$8="x",(1+Toimenpiteet!$C$7),1)*IF(U$9="x",(1+Toimenpiteet!$C$34),1)*(1+U$30)*_xlfn.BINOM.INV(1,(1-(Satokasvi!$H$15*(1+U$41))),T156))</f>
        <v>2830.503741359084</v>
      </c>
      <c r="BU156" s="5">
        <f ca="1">IF(V$11="x",0,_xlfn.NORM.INV(U156,Satokasvi!$H$8,Satokasvi!$I$8)*IF(V$8="x",(1+Toimenpiteet!$C$7),1)*IF(V$9="x",(1+Toimenpiteet!$C$34),1)*(1+V$30)*_xlfn.BINOM.INV(1,(1-(Satokasvi!$H$15*(1+V$41))),U156))</f>
        <v>2613.4333746815428</v>
      </c>
      <c r="BV156" s="5">
        <f ca="1">IF(W$11="x",0,_xlfn.NORM.INV(V156,Satokasvi!$H$8,Satokasvi!$I$8)*IF(W$8="x",(1+Toimenpiteet!$C$7),1)*IF(W$9="x",(1+Toimenpiteet!$C$34),1)*(1+W$30)*_xlfn.BINOM.INV(1,(1-(Satokasvi!$H$15*(1+W$41))),V156))</f>
        <v>2379.8292885147621</v>
      </c>
      <c r="BW156" s="5">
        <f ca="1">IF(X$11="x",0,_xlfn.NORM.INV(W156,Satokasvi!$H$8,Satokasvi!$I$8)*IF(X$8="x",(1+Toimenpiteet!$C$7),1)*IF(X$9="x",(1+Toimenpiteet!$C$34),1)*(1+X$30)*_xlfn.BINOM.INV(1,(1-(Satokasvi!$H$15*(1+X$41))),W156))</f>
        <v>2652.5090070927581</v>
      </c>
      <c r="BX156" s="5">
        <f ca="1">IF(Y$11="x",0,_xlfn.NORM.INV(X156,Satokasvi!$H$8,Satokasvi!$I$8)*IF(Y$8="x",(1+Toimenpiteet!$C$7),1)*IF(Y$9="x",(1+Toimenpiteet!$C$34),1)*(1+Y$30)*_xlfn.BINOM.INV(1,(1-(Satokasvi!$H$15*(1+Y$41))),X156))</f>
        <v>2730.0475660180855</v>
      </c>
      <c r="BY156" s="5">
        <f ca="1">IF(Z$11="x",0,_xlfn.NORM.INV(Y156,Satokasvi!$H$8,Satokasvi!$I$8)*IF(Z$8="x",(1+Toimenpiteet!$C$7),1)*IF(Z$9="x",(1+Toimenpiteet!$C$34),1)*(1+Z$30)*_xlfn.BINOM.INV(1,(1-(Satokasvi!$H$15*(1+Z$41))),Y156))</f>
        <v>2454.5204852985453</v>
      </c>
      <c r="BZ156" s="5">
        <f ca="1">IF(AA$11="x",0,_xlfn.NORM.INV(Z156,Satokasvi!$H$8,Satokasvi!$I$8)*IF(AA$8="x",(1+Toimenpiteet!$C$7),1)*IF(AA$9="x",(1+Toimenpiteet!$C$34),1)*(1+AA$30)*_xlfn.BINOM.INV(1,(1-(Satokasvi!$H$15*(1+AA$41))),Z156))</f>
        <v>2598.7055895775416</v>
      </c>
      <c r="CB156" s="27">
        <f ca="1">_xlfn.NORM.INV(RAND(),Satokasvi!$H$13,Satokasvi!$I$13)</f>
        <v>135.7025249122218</v>
      </c>
      <c r="CC156" s="27">
        <f ca="1">_xlfn.NORM.INV(RAND(),Satokasvi!$H$13,Satokasvi!$I$13)</f>
        <v>222.12826194276988</v>
      </c>
      <c r="CD156" s="27">
        <f ca="1">_xlfn.NORM.INV(RAND(),Satokasvi!$H$13,Satokasvi!$I$13)</f>
        <v>214.68763472772318</v>
      </c>
      <c r="CE156" s="27">
        <f ca="1">_xlfn.NORM.INV(RAND(),Satokasvi!$H$13,Satokasvi!$I$13)</f>
        <v>210.53231161538969</v>
      </c>
      <c r="CF156" s="27">
        <f ca="1">_xlfn.NORM.INV(RAND(),Satokasvi!$H$13,Satokasvi!$I$13)</f>
        <v>197.5488576999181</v>
      </c>
      <c r="CG156" s="27">
        <f ca="1">_xlfn.NORM.INV(RAND(),Satokasvi!$H$13,Satokasvi!$I$13)</f>
        <v>187.094757040351</v>
      </c>
      <c r="CH156" s="27">
        <f ca="1">_xlfn.NORM.INV(RAND(),Satokasvi!$H$13,Satokasvi!$I$13)</f>
        <v>232.83558076802282</v>
      </c>
      <c r="CI156" s="27">
        <f ca="1">_xlfn.NORM.INV(RAND(),Satokasvi!$H$13,Satokasvi!$I$13)</f>
        <v>192.02995858851801</v>
      </c>
      <c r="CJ156" s="27">
        <f ca="1">_xlfn.NORM.INV(RAND(),Satokasvi!$H$13,Satokasvi!$I$13)</f>
        <v>219.05051891461238</v>
      </c>
      <c r="CK156" s="27">
        <f ca="1">_xlfn.NORM.INV(RAND(),Satokasvi!$H$13,Satokasvi!$I$13)</f>
        <v>240.97569809732357</v>
      </c>
      <c r="CL156" s="27">
        <f ca="1">_xlfn.NORM.INV(RAND(),Satokasvi!$H$13,Satokasvi!$I$13)</f>
        <v>214.74318047865188</v>
      </c>
      <c r="CM156" s="27">
        <f ca="1">_xlfn.NORM.INV(RAND(),Satokasvi!$H$13,Satokasvi!$I$13)</f>
        <v>222.91237822874953</v>
      </c>
      <c r="CN156" s="27">
        <f ca="1">_xlfn.NORM.INV(RAND(),Satokasvi!$H$13,Satokasvi!$I$13)</f>
        <v>219.83715388094706</v>
      </c>
      <c r="CO156" s="27">
        <f ca="1">_xlfn.NORM.INV(RAND(),Satokasvi!$H$13,Satokasvi!$I$13)</f>
        <v>228.13397222455333</v>
      </c>
      <c r="CP156" s="27">
        <f ca="1">_xlfn.NORM.INV(RAND(),Satokasvi!$H$13,Satokasvi!$I$13)</f>
        <v>237.08210829529813</v>
      </c>
      <c r="CQ156" s="27">
        <f ca="1">_xlfn.NORM.INV(RAND(),Satokasvi!$H$13,Satokasvi!$I$13)</f>
        <v>243.10271667414651</v>
      </c>
      <c r="CR156" s="27">
        <f ca="1">_xlfn.NORM.INV(RAND(),Satokasvi!$H$13,Satokasvi!$I$13)</f>
        <v>202.70088306670522</v>
      </c>
      <c r="CS156" s="27">
        <f ca="1">_xlfn.NORM.INV(RAND(),Satokasvi!$H$13,Satokasvi!$I$13)</f>
        <v>222.99095112526155</v>
      </c>
      <c r="CT156" s="27">
        <f ca="1">_xlfn.NORM.INV(RAND(),Satokasvi!$H$13,Satokasvi!$I$13)</f>
        <v>157.97095230493892</v>
      </c>
      <c r="CU156" s="27">
        <f ca="1">_xlfn.NORM.INV(RAND(),Satokasvi!$H$13,Satokasvi!$I$13)</f>
        <v>167.79799434249264</v>
      </c>
      <c r="CV156" s="27">
        <f ca="1">_xlfn.NORM.INV(RAND(),Satokasvi!$H$13,Satokasvi!$I$13)</f>
        <v>220.03369261211429</v>
      </c>
      <c r="CW156" s="27">
        <f ca="1">_xlfn.NORM.INV(RAND(),Satokasvi!$H$13,Satokasvi!$I$13)</f>
        <v>233.86743922930299</v>
      </c>
      <c r="CX156" s="27">
        <f ca="1">_xlfn.NORM.INV(RAND(),Satokasvi!$H$13,Satokasvi!$I$13)</f>
        <v>220.7808321701107</v>
      </c>
      <c r="CY156" s="27">
        <f ca="1">_xlfn.NORM.INV(RAND(),Satokasvi!$H$13,Satokasvi!$I$13)</f>
        <v>247.24354272506937</v>
      </c>
      <c r="CZ156" s="27">
        <f ca="1">_xlfn.NORM.INV(RAND(),Satokasvi!$H$13,Satokasvi!$I$13)</f>
        <v>225.24830232343027</v>
      </c>
      <c r="DB156" s="29">
        <f ca="1">(AB156*(CB156/1000)+(Satokasvi!$E$28-Satokasvi!$E$7))/(1+$C$13)^DB$61</f>
        <v>128.56650323718358</v>
      </c>
      <c r="DC156" s="29">
        <f ca="1">(AC156*(CC156/1000)+(Satokasvi!$E$28-Satokasvi!$E$7))/(1+$C$13)^DC$61</f>
        <v>451.30457186194633</v>
      </c>
      <c r="DD156" s="29">
        <f ca="1">(AD156*(CD156/1000)+(Satokasvi!$E$28-Satokasvi!$E$7))/(1+$C$13)^DD$61</f>
        <v>318.50700799451891</v>
      </c>
      <c r="DE156" s="29">
        <f ca="1">(AE156*(CE156/1000)+(Satokasvi!$E$28-Satokasvi!$E$7))/(1+$C$13)^DE$61</f>
        <v>407.71403187303179</v>
      </c>
      <c r="DF156" s="29">
        <f ca="1">(AF156*(CF156/1000)+(Satokasvi!$E$28-Satokasvi!$E$7))/(1+$C$13)^DF$61</f>
        <v>278.59490844306964</v>
      </c>
      <c r="DG156" s="29">
        <f ca="1">(AG156*(CG156/1000)+(Satokasvi!$E$28-Satokasvi!$E$7))/(1+$C$13)^DG$61</f>
        <v>233.09937687408129</v>
      </c>
      <c r="DH156" s="29">
        <f ca="1">(AH156*(CH156/1000)+(Satokasvi!$E$28-Satokasvi!$E$7))/(1+$C$13)^DH$61</f>
        <v>310.1989306171472</v>
      </c>
      <c r="DI156" s="29">
        <f ca="1">(AI156*(CI156/1000)+(Satokasvi!$E$28-Satokasvi!$E$7))/(1+$C$13)^DI$61</f>
        <v>220.81861470932176</v>
      </c>
      <c r="DJ156" s="29">
        <f ca="1">(AJ156*(CJ156/1000)+(Satokasvi!$E$28-Satokasvi!$E$7))/(1+$C$13)^DJ$61</f>
        <v>344.24525858002596</v>
      </c>
      <c r="DK156" s="29">
        <f ca="1">(AK156*(CK156/1000)+(Satokasvi!$E$28-Satokasvi!$E$7))/(1+$C$13)^DK$61</f>
        <v>-268.6179032777178</v>
      </c>
      <c r="DL156" s="29">
        <f ca="1">(AL156*(CL156/1000)+(Satokasvi!$E$28-Satokasvi!$E$7))/(1+$C$13)^DL$61</f>
        <v>354.24736849522793</v>
      </c>
      <c r="DM156" s="29">
        <f ca="1">(AM156*(CM156/1000)+(Satokasvi!$E$28-Satokasvi!$E$7))/(1+$C$13)^DM$61</f>
        <v>313.69282197927078</v>
      </c>
      <c r="DN156" s="29">
        <f ca="1">(AN156*(CN156/1000)+(Satokasvi!$E$28-Satokasvi!$E$7))/(1+$C$13)^DN$61</f>
        <v>269.70902622640722</v>
      </c>
      <c r="DO156" s="29">
        <f ca="1">(AO156*(CO156/1000)+(Satokasvi!$E$28-Satokasvi!$E$7))/(1+$C$13)^DO$61</f>
        <v>277.62159241797741</v>
      </c>
      <c r="DP156" s="29">
        <f ca="1">(AP156*(CP156/1000)+(Satokasvi!$E$28-Satokasvi!$E$7))/(1+$C$13)^DP$61</f>
        <v>298.3970841034814</v>
      </c>
      <c r="DQ156" s="29">
        <f ca="1">(AQ156*(CQ156/1000)+(Satokasvi!$E$28-Satokasvi!$E$7))/(1+$C$13)^DQ$61</f>
        <v>309.11186549553082</v>
      </c>
      <c r="DR156" s="29">
        <f ca="1">(AR156*(CR156/1000)+(Satokasvi!$E$28-Satokasvi!$E$7))/(1+$C$13)^DR$61</f>
        <v>213.77185387078464</v>
      </c>
      <c r="DS156" s="29">
        <f ca="1">(AS156*(CS156/1000)+(Satokasvi!$E$28-Satokasvi!$E$7))/(1+$C$13)^DS$61</f>
        <v>262.69914229472022</v>
      </c>
      <c r="DT156" s="29">
        <f ca="1">(AT156*(CT156/1000)+(Satokasvi!$E$28-Satokasvi!$E$7))/(1+$C$13)^DT$61</f>
        <v>136.31165447417803</v>
      </c>
      <c r="DU156" s="29">
        <f ca="1">(AU156*(CU156/1000)+(Satokasvi!$E$28-Satokasvi!$E$7))/(1+$C$13)^DU$61</f>
        <v>125.94539251600879</v>
      </c>
      <c r="DV156" s="29">
        <f ca="1">(AV156*(CV156/1000)+(Satokasvi!$E$28-Satokasvi!$E$7))/(1+$C$13)^DV$61</f>
        <v>183.67379689843543</v>
      </c>
      <c r="DW156" s="29">
        <f ca="1">(AW156*(CW156/1000)+(Satokasvi!$E$28-Satokasvi!$E$7))/(1+$C$13)^DW$61</f>
        <v>246.041841738047</v>
      </c>
      <c r="DX156" s="29">
        <f ca="1">(AX156*(CX156/1000)+(Satokasvi!$E$28-Satokasvi!$E$7))/(1+$C$13)^DX$61</f>
        <v>226.91316466992348</v>
      </c>
      <c r="DY156" s="29">
        <f ca="1">(AY156*(CY156/1000)+(Satokasvi!$E$28-Satokasvi!$E$7))/(1+$C$13)^DY$61</f>
        <v>223.02523634756906</v>
      </c>
      <c r="DZ156" s="29">
        <f ca="1">(AZ156*(CZ156/1000)+(Satokasvi!$E$28-Satokasvi!$E$7))/(1+$C$13)^DZ$61</f>
        <v>202.74319389237544</v>
      </c>
      <c r="EB156" s="29">
        <f ca="1">IF(C$11="x",Toimenpiteet!$E$115,BB156*(CB156/1000)+(Satokasvi!$E$28-Satokasvi!$E$7)+IF(C$8="x",Toimenpiteet!$E$29,0)+IF(C$9="x",Toimenpiteet!$E$60,0)+IF(C$10="x",Toimenpiteet!$E$88,0))/(1+$C$13)^EB$61</f>
        <v>126.06968274980606</v>
      </c>
      <c r="EC156" s="29">
        <f ca="1">IF(D$11="x",Toimenpiteet!$E$115,BC156*(CC156/1000)+(Satokasvi!$E$28-Satokasvi!$E$7)+IF(D$8="x",Toimenpiteet!$E$29,0)+IF(D$9="x",Toimenpiteet!$E$60,0)+IF(D$10="x",Toimenpiteet!$E$88,0))/(1+$C$13)^EC$61</f>
        <v>363.10035623726145</v>
      </c>
      <c r="ED156" s="29">
        <f ca="1">IF(E$11="x",Toimenpiteet!$E$115,BD156*(CD156/1000)+(Satokasvi!$E$28-Satokasvi!$E$7)+IF(E$8="x",Toimenpiteet!$E$29,0)+IF(E$9="x",Toimenpiteet!$E$60,0)+IF(E$10="x",Toimenpiteet!$E$88,0))/(1+$C$13)^ED$61</f>
        <v>268.43884367149946</v>
      </c>
      <c r="EE156" s="29">
        <f ca="1">IF(F$11="x",Toimenpiteet!$E$115,BE156*(CE156/1000)+(Satokasvi!$E$28-Satokasvi!$E$7)+IF(F$8="x",Toimenpiteet!$E$29,0)+IF(F$9="x",Toimenpiteet!$E$60,0)+IF(F$10="x",Toimenpiteet!$E$88,0))/(1+$C$13)^EE$61</f>
        <v>336.68916860324254</v>
      </c>
      <c r="EF156" s="29">
        <f ca="1">IF(G$11="x",Toimenpiteet!$E$115,BF156*(CF156/1000)+(Satokasvi!$E$28-Satokasvi!$E$7)+IF(G$8="x",Toimenpiteet!$E$29,0)+IF(G$9="x",Toimenpiteet!$E$60,0)+IF(G$10="x",Toimenpiteet!$E$88,0))/(1+$C$13)^EF$61</f>
        <v>243.07698368105602</v>
      </c>
      <c r="EG156" s="29">
        <f ca="1">IF(H$11="x",Toimenpiteet!$E$115,BG156*(CG156/1000)+(Satokasvi!$E$28-Satokasvi!$E$7)+IF(H$8="x",Toimenpiteet!$E$29,0)+IF(H$9="x",Toimenpiteet!$E$60,0)+IF(H$10="x",Toimenpiteet!$E$88,0))/(1+$C$13)^EG$61</f>
        <v>208.14066332547853</v>
      </c>
      <c r="EH156" s="29">
        <f ca="1">IF(I$11="x",Toimenpiteet!$E$115,BH156*(CH156/1000)+(Satokasvi!$E$28-Satokasvi!$E$7)+IF(I$8="x",Toimenpiteet!$E$29,0)+IF(I$9="x",Toimenpiteet!$E$60,0)+IF(I$10="x",Toimenpiteet!$E$88,0))/(1+$C$13)^EH$61</f>
        <v>264.59228938610505</v>
      </c>
      <c r="EI156" s="29">
        <f ca="1">IF(J$11="x",Toimenpiteet!$E$115,BI156*(CI156/1000)+(Satokasvi!$E$28-Satokasvi!$E$7)+IF(J$8="x",Toimenpiteet!$E$29,0)+IF(J$9="x",Toimenpiteet!$E$60,0)+IF(J$10="x",Toimenpiteet!$E$88,0))/(1+$C$13)^EI$61</f>
        <v>197.0123290505195</v>
      </c>
      <c r="EJ156" s="29">
        <f ca="1">IF(K$11="x",Toimenpiteet!$E$115,BJ156*(CJ156/1000)+(Satokasvi!$E$28-Satokasvi!$E$7)+IF(K$8="x",Toimenpiteet!$E$29,0)+IF(K$9="x",Toimenpiteet!$E$60,0)+IF(K$10="x",Toimenpiteet!$E$88,0))/(1+$C$13)^EJ$61</f>
        <v>288.04447676095469</v>
      </c>
      <c r="EK156" s="29">
        <f ca="1">IF(L$11="x",Toimenpiteet!$E$115,BK156*(CK156/1000)+(Satokasvi!$E$28-Satokasvi!$E$7)+IF(L$8="x",Toimenpiteet!$E$29,0)+IF(L$9="x",Toimenpiteet!$E$60,0)+IF(L$10="x",Toimenpiteet!$E$88,0))/(1+$C$13)^EK$61</f>
        <v>-169.57900320496364</v>
      </c>
      <c r="EL156" s="29">
        <f ca="1">IF(M$11="x",Toimenpiteet!$E$115,BL156*(CL156/1000)+(Satokasvi!$E$28-Satokasvi!$E$7)+IF(M$8="x",Toimenpiteet!$E$29,0)+IF(M$9="x",Toimenpiteet!$E$60,0)+IF(M$10="x",Toimenpiteet!$E$88,0))/(1+$C$13)^EL$61</f>
        <v>293.68907911681055</v>
      </c>
      <c r="EM156" s="29">
        <f ca="1">IF(N$11="x",Toimenpiteet!$E$115,BM156*(CM156/1000)+(Satokasvi!$E$28-Satokasvi!$E$7)+IF(N$8="x",Toimenpiteet!$E$29,0)+IF(N$9="x",Toimenpiteet!$E$60,0)+IF(N$10="x",Toimenpiteet!$E$88,0))/(1+$C$13)^EM$61</f>
        <v>262.60266774882308</v>
      </c>
      <c r="EN156" s="29">
        <f ca="1">IF(O$11="x",Toimenpiteet!$E$115,BN156*(CN156/1000)+(Satokasvi!$E$28-Satokasvi!$E$7)+IF(O$8="x",Toimenpiteet!$E$29,0)+IF(O$9="x",Toimenpiteet!$E$60,0)+IF(O$10="x",Toimenpiteet!$E$88,0))/(1+$C$13)^EN$61</f>
        <v>228.98597878068617</v>
      </c>
      <c r="EO156" s="29">
        <f ca="1">IF(P$11="x",Toimenpiteet!$E$115,BO156*(CO156/1000)+(Satokasvi!$E$28-Satokasvi!$E$7)+IF(P$8="x",Toimenpiteet!$E$29,0)+IF(P$9="x",Toimenpiteet!$E$60,0)+IF(P$10="x",Toimenpiteet!$E$88,0))/(1+$C$13)^EO$61</f>
        <v>234.06692371528217</v>
      </c>
      <c r="EP156" s="29">
        <f ca="1">IF(Q$11="x",Toimenpiteet!$E$115,BP156*(CP156/1000)+(Satokasvi!$E$28-Satokasvi!$E$7)+IF(Q$8="x",Toimenpiteet!$E$29,0)+IF(Q$9="x",Toimenpiteet!$E$60,0)+IF(Q$10="x",Toimenpiteet!$E$88,0))/(1+$C$13)^EP$61</f>
        <v>248.75707313741466</v>
      </c>
      <c r="EQ156" s="29">
        <f ca="1">IF(R$11="x",Toimenpiteet!$E$115,BQ156*(CQ156/1000)+(Satokasvi!$E$28-Satokasvi!$E$7)+IF(R$8="x",Toimenpiteet!$E$29,0)+IF(R$9="x",Toimenpiteet!$E$60,0)+IF(R$10="x",Toimenpiteet!$E$88,0))/(1+$C$13)^EQ$61</f>
        <v>255.97304184057094</v>
      </c>
      <c r="ER156" s="29">
        <f ca="1">IF(S$11="x",Toimenpiteet!$E$115,BR156*(CR156/1000)+(Satokasvi!$E$28-Satokasvi!$E$7)+IF(S$8="x",Toimenpiteet!$E$29,0)+IF(S$9="x",Toimenpiteet!$E$60,0)+IF(S$10="x",Toimenpiteet!$E$88,0))/(1+$C$13)^ER$61</f>
        <v>184.17936771159737</v>
      </c>
      <c r="ES156" s="29">
        <f ca="1">IF(T$11="x",Toimenpiteet!$E$115,BS156*(CS156/1000)+(Satokasvi!$E$28-Satokasvi!$E$7)+IF(T$8="x",Toimenpiteet!$E$29,0)+IF(T$9="x",Toimenpiteet!$E$60,0)+IF(T$10="x",Toimenpiteet!$E$88,0))/(1+$C$13)^ES$61</f>
        <v>219.91542239830568</v>
      </c>
      <c r="ET156" s="29">
        <f ca="1">IF(U$11="x",Toimenpiteet!$E$115,BT156*(CT156/1000)+(Satokasvi!$E$28-Satokasvi!$E$7)+IF(U$8="x",Toimenpiteet!$E$29,0)+IF(U$9="x",Toimenpiteet!$E$60,0)+IF(U$10="x",Toimenpiteet!$E$88,0))/(1+$C$13)^ET$61</f>
        <v>125.02800953578875</v>
      </c>
      <c r="EU156" s="29">
        <f ca="1">IF(V$11="x",Toimenpiteet!$E$115,BU156*(CU156/1000)+(Satokasvi!$E$28-Satokasvi!$E$7)+IF(V$8="x",Toimenpiteet!$E$29,0)+IF(V$9="x",Toimenpiteet!$E$60,0)+IF(V$10="x",Toimenpiteet!$E$88,0))/(1+$C$13)^EU$61</f>
        <v>116.62010322296014</v>
      </c>
      <c r="EV156" s="29">
        <f ca="1">IF(W$11="x",Toimenpiteet!$E$115,BV156*(CV156/1000)+(Satokasvi!$E$28-Satokasvi!$E$7)+IF(W$8="x",Toimenpiteet!$E$29,0)+IF(W$9="x",Toimenpiteet!$E$60,0)+IF(W$10="x",Toimenpiteet!$E$88,0))/(1+$C$13)^EV$61</f>
        <v>158.97623453612229</v>
      </c>
      <c r="EW156" s="29">
        <f ca="1">IF(X$11="x",Toimenpiteet!$E$115,BW156*(CW156/1000)+(Satokasvi!$E$28-Satokasvi!$E$7)+IF(X$8="x",Toimenpiteet!$E$29,0)+IF(X$9="x",Toimenpiteet!$E$60,0)+IF(X$10="x",Toimenpiteet!$E$88,0))/(1+$C$13)^EW$61</f>
        <v>204.80913880048203</v>
      </c>
      <c r="EX156" s="29">
        <f ca="1">IF(Y$11="x",Toimenpiteet!$E$115,BX156*(CX156/1000)+(Satokasvi!$E$28-Satokasvi!$E$7)+IF(Y$8="x",Toimenpiteet!$E$29,0)+IF(Y$9="x",Toimenpiteet!$E$60,0)+IF(Y$10="x",Toimenpiteet!$E$88,0))/(1+$C$13)^EX$61</f>
        <v>189.92943627056047</v>
      </c>
      <c r="EY156" s="29">
        <f ca="1">IF(Z$11="x",Toimenpiteet!$E$115,BY156*(CY156/1000)+(Satokasvi!$E$28-Satokasvi!$E$7)+IF(Z$8="x",Toimenpiteet!$E$29,0)+IF(Z$9="x",Toimenpiteet!$E$60,0)+IF(Z$10="x",Toimenpiteet!$E$88,0))/(1+$C$13)^EY$61</f>
        <v>186.42534395002735</v>
      </c>
      <c r="EZ156" s="29">
        <f ca="1">IF(AA$11="x",Toimenpiteet!$E$115,BZ156*(CZ156/1000)+(Satokasvi!$E$28-Satokasvi!$E$7)+IF(AA$8="x",Toimenpiteet!$E$29,0)+IF(AA$9="x",Toimenpiteet!$E$60,0)+IF(AA$10="x",Toimenpiteet!$E$88,0))/(1+$C$13)^EZ$61</f>
        <v>170.72203180104376</v>
      </c>
      <c r="FA156" s="29"/>
      <c r="FB156" s="29">
        <f t="shared" ca="1" si="117"/>
        <v>128.56650323718358</v>
      </c>
      <c r="FC156" s="29">
        <f t="shared" ca="1" si="118"/>
        <v>579.87107509912994</v>
      </c>
      <c r="FD156" s="29">
        <f t="shared" ca="1" si="119"/>
        <v>898.37808309364891</v>
      </c>
      <c r="FE156" s="29">
        <f t="shared" ca="1" si="120"/>
        <v>1306.0921149666806</v>
      </c>
      <c r="FF156" s="29">
        <f t="shared" ca="1" si="121"/>
        <v>1584.6870234097503</v>
      </c>
      <c r="FG156" s="29">
        <f t="shared" ca="1" si="122"/>
        <v>1817.7864002838317</v>
      </c>
      <c r="FH156" s="29">
        <f t="shared" ca="1" si="123"/>
        <v>2127.9853309009786</v>
      </c>
      <c r="FI156" s="29">
        <f t="shared" ca="1" si="124"/>
        <v>2348.8039456103006</v>
      </c>
      <c r="FJ156" s="29">
        <f t="shared" ca="1" si="125"/>
        <v>2693.0492041903267</v>
      </c>
      <c r="FK156" s="29">
        <f t="shared" ca="1" si="126"/>
        <v>2424.431300912609</v>
      </c>
      <c r="FL156" s="29">
        <f t="shared" ca="1" si="127"/>
        <v>2778.6786694078369</v>
      </c>
      <c r="FM156" s="29">
        <f t="shared" ca="1" si="128"/>
        <v>3092.3714913871077</v>
      </c>
      <c r="FN156" s="29">
        <f t="shared" ca="1" si="129"/>
        <v>3362.080517613515</v>
      </c>
      <c r="FO156" s="29">
        <f t="shared" ca="1" si="130"/>
        <v>3639.7021100314923</v>
      </c>
      <c r="FP156" s="29">
        <f t="shared" ca="1" si="131"/>
        <v>3938.0991941349739</v>
      </c>
      <c r="FQ156" s="29">
        <f t="shared" ca="1" si="132"/>
        <v>4247.2110596305047</v>
      </c>
      <c r="FR156" s="29">
        <f t="shared" ca="1" si="133"/>
        <v>4460.9829135012897</v>
      </c>
      <c r="FS156" s="29">
        <f t="shared" ca="1" si="134"/>
        <v>4723.68205579601</v>
      </c>
      <c r="FT156" s="29">
        <f t="shared" ca="1" si="135"/>
        <v>4859.9937102701879</v>
      </c>
      <c r="FU156" s="29">
        <f t="shared" ca="1" si="136"/>
        <v>4985.9391027861966</v>
      </c>
      <c r="FV156" s="29">
        <f t="shared" ca="1" si="137"/>
        <v>5169.6128996846319</v>
      </c>
      <c r="FW156" s="29">
        <f t="shared" ca="1" si="138"/>
        <v>5415.6547414226789</v>
      </c>
      <c r="FX156" s="29">
        <f t="shared" ca="1" si="139"/>
        <v>5642.5679060926022</v>
      </c>
      <c r="FY156" s="29">
        <f t="shared" ca="1" si="140"/>
        <v>5865.5931424401715</v>
      </c>
      <c r="FZ156" s="29">
        <f t="shared" ca="1" si="141"/>
        <v>6068.336336332547</v>
      </c>
      <c r="GA156" s="29"/>
      <c r="GB156" s="29">
        <f t="shared" ca="1" si="142"/>
        <v>126.06968274980606</v>
      </c>
      <c r="GC156" s="29">
        <f t="shared" ca="1" si="143"/>
        <v>489.17003898706753</v>
      </c>
      <c r="GD156" s="29">
        <f t="shared" ca="1" si="93"/>
        <v>757.60888265856693</v>
      </c>
      <c r="GE156" s="29">
        <f t="shared" ca="1" si="94"/>
        <v>1094.2980512618094</v>
      </c>
      <c r="GF156" s="29">
        <f t="shared" ca="1" si="95"/>
        <v>1337.3750349428653</v>
      </c>
      <c r="GG156" s="29">
        <f t="shared" ca="1" si="96"/>
        <v>1545.5156982683438</v>
      </c>
      <c r="GH156" s="29">
        <f t="shared" ca="1" si="97"/>
        <v>1810.1079876544488</v>
      </c>
      <c r="GI156" s="29">
        <f t="shared" ca="1" si="98"/>
        <v>2007.1203167049684</v>
      </c>
      <c r="GJ156" s="29">
        <f t="shared" ca="1" si="99"/>
        <v>2295.1647934659231</v>
      </c>
      <c r="GK156" s="29">
        <f t="shared" ca="1" si="100"/>
        <v>2125.5857902609596</v>
      </c>
      <c r="GL156" s="29">
        <f t="shared" ca="1" si="101"/>
        <v>2419.2748693777703</v>
      </c>
      <c r="GM156" s="29">
        <f t="shared" ca="1" si="102"/>
        <v>2681.8775371265933</v>
      </c>
      <c r="GN156" s="29">
        <f t="shared" ca="1" si="103"/>
        <v>2910.8635159072796</v>
      </c>
      <c r="GO156" s="29">
        <f t="shared" ca="1" si="104"/>
        <v>3144.9304396225616</v>
      </c>
      <c r="GP156" s="29">
        <f t="shared" ca="1" si="105"/>
        <v>3393.6875127599765</v>
      </c>
      <c r="GQ156" s="29">
        <f t="shared" ca="1" si="106"/>
        <v>3649.6605546005476</v>
      </c>
      <c r="GR156" s="29">
        <f t="shared" ca="1" si="107"/>
        <v>3833.8399223121451</v>
      </c>
      <c r="GS156" s="29">
        <f t="shared" ca="1" si="108"/>
        <v>4053.7553447104506</v>
      </c>
      <c r="GT156" s="29">
        <f t="shared" ca="1" si="109"/>
        <v>4178.7833542462395</v>
      </c>
      <c r="GU156" s="29">
        <f t="shared" ca="1" si="110"/>
        <v>4295.4034574691996</v>
      </c>
      <c r="GV156" s="29">
        <f t="shared" ca="1" si="111"/>
        <v>4454.3796920053219</v>
      </c>
      <c r="GW156" s="29">
        <f t="shared" ca="1" si="112"/>
        <v>4659.1888308058042</v>
      </c>
      <c r="GX156" s="29">
        <f t="shared" ca="1" si="113"/>
        <v>4849.1182670763646</v>
      </c>
      <c r="GY156" s="29">
        <f t="shared" ca="1" si="114"/>
        <v>5035.5436110263918</v>
      </c>
      <c r="GZ156" s="29">
        <f t="shared" ca="1" si="115"/>
        <v>5206.2656428274358</v>
      </c>
      <c r="HA156" s="29"/>
      <c r="HB156" s="29">
        <f t="shared" ca="1" si="145"/>
        <v>2424.431300912609</v>
      </c>
      <c r="HC156" s="29">
        <f t="shared" ca="1" si="144"/>
        <v>2125.5857902609596</v>
      </c>
      <c r="HD156" s="5"/>
      <c r="HE156" s="29">
        <f t="shared" si="151"/>
        <v>0.27777777777777773</v>
      </c>
      <c r="HF156" s="29">
        <f>$HF$73</f>
        <v>3.333333333333334E-2</v>
      </c>
      <c r="HG156" s="14">
        <f>IF(C$11="x",0,Satokasvi!$H$6*(1+$HE156)*(1+_xlfn.XLOOKUP($HF156,$HF$67:$HF$76,HG$67:HG$76)))</f>
        <v>4487.1296296296296</v>
      </c>
      <c r="HH156" s="27">
        <f>IF(D$11="x",0,Satokasvi!$H$6*(1+$HE156)*(1+_xlfn.XLOOKUP($HF156,$HF$67:$HF$76,HH$67:HH$76)))</f>
        <v>4502.0370370370365</v>
      </c>
      <c r="HI156" s="27">
        <f>IF(E$11="x",0,Satokasvi!$H$6*(1+$HE156)*(1+_xlfn.XLOOKUP($HF156,$HF$67:$HF$76,HI$67:HI$76)))</f>
        <v>4516.9444444444443</v>
      </c>
      <c r="HJ156" s="27">
        <f>IF(F$11="x",0,Satokasvi!$H$6*(1+$HE156)*(1+_xlfn.XLOOKUP($HF156,$HF$67:$HF$76,HJ$67:HJ$76)))</f>
        <v>4531.8518518518513</v>
      </c>
      <c r="HK156" s="27">
        <f>IF(G$11="x",0,Satokasvi!$H$6*(1+$HE156)*(1+_xlfn.XLOOKUP($HF156,$HF$67:$HF$76,HK$67:HK$76)))</f>
        <v>4546.7592592592582</v>
      </c>
      <c r="HL156" s="27">
        <f>IF(H$11="x",0,Satokasvi!$H$6*(1+$HE156)*(1+_xlfn.XLOOKUP($HF156,$HF$67:$HF$76,HL$67:HL$76)))</f>
        <v>4561.6666666666661</v>
      </c>
      <c r="HM156" s="27">
        <f>IF(I$11="x",0,Satokasvi!$H$6*(1+$HE156)*(1+_xlfn.XLOOKUP($HF156,$HF$67:$HF$76,HM$67:HM$76)))</f>
        <v>4576.5740740740739</v>
      </c>
      <c r="HN156" s="27">
        <f>IF(J$11="x",0,Satokasvi!$H$6*(1+$HE156)*(1+_xlfn.XLOOKUP($HF156,$HF$67:$HF$76,HN$67:HN$76)))</f>
        <v>4591.4814814814808</v>
      </c>
      <c r="HO156" s="27">
        <f>IF(K$11="x",0,Satokasvi!$H$6*(1+$HE156)*(1+_xlfn.XLOOKUP($HF156,$HF$67:$HF$76,HO$67:HO$76)))</f>
        <v>4606.3888888888887</v>
      </c>
      <c r="HP156" s="27">
        <f>IF(L$11="x",0,Satokasvi!$H$6*(1+$HE156)*(1+_xlfn.XLOOKUP($HF156,$HF$67:$HF$76,HP$67:HP$76)))</f>
        <v>4621.2962962962965</v>
      </c>
      <c r="HQ156" s="27">
        <f>IF(M$11="x",0,Satokasvi!$H$6*(1+$HE156)*(1+_xlfn.XLOOKUP($HF156,$HF$67:$HF$76,HQ$67:HQ$76)))</f>
        <v>4621.2962962962965</v>
      </c>
      <c r="HR156" s="27">
        <f>IF(N$11="x",0,Satokasvi!$H$6*(1+$HE156)*(1+_xlfn.XLOOKUP($HF156,$HF$67:$HF$76,HR$67:HR$76)))</f>
        <v>4621.2962962962965</v>
      </c>
      <c r="HS156" s="27">
        <f>IF(O$11="x",0,Satokasvi!$H$6*(1+$HE156)*(1+_xlfn.XLOOKUP($HF156,$HF$67:$HF$76,HS$67:HS$76)))</f>
        <v>4621.2962962962965</v>
      </c>
      <c r="HT156" s="27">
        <f>IF(P$11="x",0,Satokasvi!$H$6*(1+$HE156)*(1+_xlfn.XLOOKUP($HF156,$HF$67:$HF$76,HT$67:HT$76)))</f>
        <v>4621.2962962962965</v>
      </c>
      <c r="HU156" s="27">
        <f>IF(Q$11="x",0,Satokasvi!$H$6*(1+$HE156)*(1+_xlfn.XLOOKUP($HF156,$HF$67:$HF$76,HU$67:HU$76)))</f>
        <v>4621.2962962962965</v>
      </c>
      <c r="HV156" s="27">
        <f>IF(R$11="x",0,Satokasvi!$H$6*(1+$HE156)*(1+_xlfn.XLOOKUP($HF156,$HF$67:$HF$76,HV$67:HV$76)))</f>
        <v>4621.2962962962965</v>
      </c>
      <c r="HW156" s="27">
        <f>IF(S$11="x",0,Satokasvi!$H$6*(1+$HE156)*(1+_xlfn.XLOOKUP($HF156,$HF$67:$HF$76,HW$67:HW$76)))</f>
        <v>4621.2962962962965</v>
      </c>
      <c r="HX156" s="27">
        <f>IF(T$11="x",0,Satokasvi!$H$6*(1+$HE156)*(1+_xlfn.XLOOKUP($HF156,$HF$67:$HF$76,HX$67:HX$76)))</f>
        <v>4621.2962962962965</v>
      </c>
      <c r="HY156" s="27">
        <f>IF(U$11="x",0,Satokasvi!$H$6*(1+$HE156)*(1+_xlfn.XLOOKUP($HF156,$HF$67:$HF$76,HY$67:HY$76)))</f>
        <v>4621.2962962962965</v>
      </c>
      <c r="HZ156" s="27">
        <f>IF(V$11="x",0,Satokasvi!$H$6*(1+$HE156)*(1+_xlfn.XLOOKUP($HF156,$HF$67:$HF$76,HZ$67:HZ$76)))</f>
        <v>4621.2962962962965</v>
      </c>
      <c r="IA156" s="27">
        <f>IF(W$11="x",0,Satokasvi!$H$6*(1+$HE156)*(1+_xlfn.XLOOKUP($HF156,$HF$67:$HF$76,IA$67:IA$76)))</f>
        <v>4621.2962962962965</v>
      </c>
      <c r="IB156" s="27">
        <f>IF(X$11="x",0,Satokasvi!$H$6*(1+$HE156)*(1+_xlfn.XLOOKUP($HF156,$HF$67:$HF$76,IB$67:IB$76)))</f>
        <v>4621.2962962962965</v>
      </c>
      <c r="IC156" s="27">
        <f>IF(Y$11="x",0,Satokasvi!$H$6*(1+$HE156)*(1+_xlfn.XLOOKUP($HF156,$HF$67:$HF$76,IC$67:IC$76)))</f>
        <v>4621.2962962962965</v>
      </c>
      <c r="ID156" s="27">
        <f>IF(Z$11="x",0,Satokasvi!$H$6*(1+$HE156)*(1+_xlfn.XLOOKUP($HF156,$HF$67:$HF$76,ID$67:ID$76)))</f>
        <v>4621.2962962962965</v>
      </c>
      <c r="IE156" s="27">
        <f>IF(AA$11="x",0,Satokasvi!$H$6*(1+$HE156)*(1+_xlfn.XLOOKUP($HF156,$HF$67:$HF$76,IE$67:IE$76)))</f>
        <v>4621.2962962962965</v>
      </c>
    </row>
    <row r="157" spans="2:239">
      <c r="B157" s="11">
        <f t="shared" ca="1" si="149"/>
        <v>0.28820628662859638</v>
      </c>
      <c r="C157" s="11">
        <f t="shared" ca="1" si="149"/>
        <v>0.52585148234811963</v>
      </c>
      <c r="D157" s="11">
        <f t="shared" ca="1" si="149"/>
        <v>0.60398842331826963</v>
      </c>
      <c r="E157" s="11">
        <f t="shared" ca="1" si="149"/>
        <v>0.5443726876292927</v>
      </c>
      <c r="F157" s="11">
        <f t="shared" ca="1" si="149"/>
        <v>0.85095645761828131</v>
      </c>
      <c r="G157" s="11">
        <f t="shared" ca="1" si="149"/>
        <v>0.65916172902781101</v>
      </c>
      <c r="H157" s="11">
        <f t="shared" ca="1" si="149"/>
        <v>0.89994131871156158</v>
      </c>
      <c r="I157" s="11">
        <f t="shared" ca="1" si="149"/>
        <v>0.82464827687287678</v>
      </c>
      <c r="J157" s="11">
        <f t="shared" ca="1" si="149"/>
        <v>0.81095047805394482</v>
      </c>
      <c r="K157" s="11">
        <f t="shared" ca="1" si="149"/>
        <v>0.6675806984828635</v>
      </c>
      <c r="L157" s="11">
        <f t="shared" ca="1" si="149"/>
        <v>0.82517055439842024</v>
      </c>
      <c r="M157" s="11">
        <f t="shared" ca="1" si="149"/>
        <v>0.16200475337014719</v>
      </c>
      <c r="N157" s="11">
        <f t="shared" ca="1" si="149"/>
        <v>0.50609912720899075</v>
      </c>
      <c r="O157" s="11">
        <f t="shared" ca="1" si="149"/>
        <v>0.19073415675857242</v>
      </c>
      <c r="P157" s="11">
        <f t="shared" ca="1" si="149"/>
        <v>0.76469331773949312</v>
      </c>
      <c r="Q157" s="11">
        <f t="shared" ca="1" si="149"/>
        <v>0.61737103312177444</v>
      </c>
      <c r="R157" s="11">
        <f t="shared" ca="1" si="148"/>
        <v>0.24527631263198424</v>
      </c>
      <c r="S157" s="11">
        <f t="shared" ca="1" si="148"/>
        <v>0.22141159513513053</v>
      </c>
      <c r="T157" s="11">
        <f t="shared" ca="1" si="150"/>
        <v>0.40874995454867991</v>
      </c>
      <c r="U157" s="11">
        <f t="shared" ca="1" si="150"/>
        <v>0.38778680410065069</v>
      </c>
      <c r="V157" s="11">
        <f t="shared" ca="1" si="150"/>
        <v>0.68207768666036805</v>
      </c>
      <c r="W157" s="11">
        <f t="shared" ca="1" si="150"/>
        <v>0.93930557269828585</v>
      </c>
      <c r="X157" s="11">
        <f t="shared" ca="1" si="150"/>
        <v>0.77736508093312995</v>
      </c>
      <c r="Y157" s="11">
        <f t="shared" ca="1" si="150"/>
        <v>0.95047632513307212</v>
      </c>
      <c r="Z157" s="11">
        <f t="shared" ca="1" si="150"/>
        <v>0.8292454829607091</v>
      </c>
      <c r="AB157" s="5">
        <f ca="1">_xlfn.NORM.INV(B157,Satokasvi!$H$8,Satokasvi!$I$8)*_xlfn.BINOM.INV(1,(1-Satokasvi!$H$15),B157)</f>
        <v>3360.3418817289325</v>
      </c>
      <c r="AC157" s="5">
        <f ca="1">_xlfn.NORM.INV(C157,Satokasvi!$H$8,Satokasvi!$I$8)*_xlfn.BINOM.INV(1,(1-Satokasvi!$H$15),C157)</f>
        <v>3516.2113682789727</v>
      </c>
      <c r="AD157" s="5">
        <f ca="1">_xlfn.NORM.INV(D157,Satokasvi!$H$8,Satokasvi!$I$8)*_xlfn.BINOM.INV(1,(1-Satokasvi!$H$15),D157)</f>
        <v>3565.921088276576</v>
      </c>
      <c r="AE157" s="5">
        <f ca="1">_xlfn.NORM.INV(E157,Satokasvi!$H$8,Satokasvi!$I$8)*_xlfn.BINOM.INV(1,(1-Satokasvi!$H$15),E157)</f>
        <v>3527.8640410852504</v>
      </c>
      <c r="AF157" s="5">
        <f ca="1">_xlfn.NORM.INV(F157,Satokasvi!$H$8,Satokasvi!$I$8)*_xlfn.BINOM.INV(1,(1-Satokasvi!$H$15),F157)</f>
        <v>3760.1360798197629</v>
      </c>
      <c r="AG157" s="5">
        <f ca="1">_xlfn.NORM.INV(G157,Satokasvi!$H$8,Satokasvi!$I$8)*_xlfn.BINOM.INV(1,(1-Satokasvi!$H$15),G157)</f>
        <v>3602.5441033093271</v>
      </c>
      <c r="AH157" s="5">
        <f ca="1">_xlfn.NORM.INV(H157,Satokasvi!$H$8,Satokasvi!$I$8)*_xlfn.BINOM.INV(1,(1-Satokasvi!$H$15),H157)</f>
        <v>3820.3043169161469</v>
      </c>
      <c r="AI157" s="5">
        <f ca="1">_xlfn.NORM.INV(I157,Satokasvi!$H$8,Satokasvi!$I$8)*_xlfn.BINOM.INV(1,(1-Satokasvi!$H$15),I157)</f>
        <v>3733.3064258688437</v>
      </c>
      <c r="AJ157" s="5">
        <f ca="1">_xlfn.NORM.INV(J157,Satokasvi!$H$8,Satokasvi!$I$8)*_xlfn.BINOM.INV(1,(1-Satokasvi!$H$15),J157)</f>
        <v>3720.3510690980502</v>
      </c>
      <c r="AK157" s="5">
        <f ca="1">_xlfn.NORM.INV(K157,Satokasvi!$H$8,Satokasvi!$I$8)*_xlfn.BINOM.INV(1,(1-Satokasvi!$H$15),K157)</f>
        <v>3608.3106260838326</v>
      </c>
      <c r="AL157" s="5">
        <f ca="1">_xlfn.NORM.INV(L157,Satokasvi!$H$8,Satokasvi!$I$8)*_xlfn.BINOM.INV(1,(1-Satokasvi!$H$15),L157)</f>
        <v>3733.8127839102881</v>
      </c>
      <c r="AM157" s="5">
        <f ca="1">_xlfn.NORM.INV(M157,Satokasvi!$H$8,Satokasvi!$I$8)*_xlfn.BINOM.INV(1,(1-Satokasvi!$H$15),M157)</f>
        <v>3253.437019872807</v>
      </c>
      <c r="AN157" s="5">
        <f ca="1">_xlfn.NORM.INV(N157,Satokasvi!$H$8,Satokasvi!$I$8)*_xlfn.BINOM.INV(1,(1-Satokasvi!$H$15),N157)</f>
        <v>3503.8222100790031</v>
      </c>
      <c r="AO157" s="5">
        <f ca="1">_xlfn.NORM.INV(O157,Satokasvi!$H$8,Satokasvi!$I$8)*_xlfn.BINOM.INV(1,(1-Satokasvi!$H$15),O157)</f>
        <v>3281.2014798683722</v>
      </c>
      <c r="AP157" s="5">
        <f ca="1">_xlfn.NORM.INV(P157,Satokasvi!$H$8,Satokasvi!$I$8)*_xlfn.BINOM.INV(1,(1-Satokasvi!$H$15),P157)</f>
        <v>3680.3703564673697</v>
      </c>
      <c r="AQ157" s="5">
        <f ca="1">_xlfn.NORM.INV(Q157,Satokasvi!$H$8,Satokasvi!$I$8)*_xlfn.BINOM.INV(1,(1-Satokasvi!$H$15),Q157)</f>
        <v>3574.6458497054959</v>
      </c>
      <c r="AR157" s="5">
        <f ca="1">_xlfn.NORM.INV(R157,Satokasvi!$H$8,Satokasvi!$I$8)*_xlfn.BINOM.INV(1,(1-Satokasvi!$H$15),R157)</f>
        <v>3327.6424663600101</v>
      </c>
      <c r="AS157" s="5">
        <f ca="1">_xlfn.NORM.INV(S157,Satokasvi!$H$8,Satokasvi!$I$8)*_xlfn.BINOM.INV(1,(1-Satokasvi!$H$15),S157)</f>
        <v>3308.1413613058044</v>
      </c>
      <c r="AT157" s="5">
        <f ca="1">_xlfn.NORM.INV(T157,Satokasvi!$H$8,Satokasvi!$I$8)*_xlfn.BINOM.INV(1,(1-Satokasvi!$H$15),T157)</f>
        <v>3442.3095659667852</v>
      </c>
      <c r="AU157" s="5">
        <f ca="1">_xlfn.NORM.INV(U157,Satokasvi!$H$8,Satokasvi!$I$8)*_xlfn.BINOM.INV(1,(1-Satokasvi!$H$15),U157)</f>
        <v>3428.7269834491767</v>
      </c>
      <c r="AV157" s="5">
        <f ca="1">_xlfn.NORM.INV(V157,Satokasvi!$H$8,Satokasvi!$I$8)*_xlfn.BINOM.INV(1,(1-Satokasvi!$H$15),V157)</f>
        <v>3618.3791619301628</v>
      </c>
      <c r="AW157" s="5">
        <f ca="1">_xlfn.NORM.INV(W157,Satokasvi!$H$8,Satokasvi!$I$8)*_xlfn.BINOM.INV(1,(1-Satokasvi!$H$15),W157)</f>
        <v>3887.2425804338613</v>
      </c>
      <c r="AX157" s="5">
        <f ca="1">_xlfn.NORM.INV(X157,Satokasvi!$H$8,Satokasvi!$I$8)*_xlfn.BINOM.INV(1,(1-Satokasvi!$H$15),X157)</f>
        <v>3690.8311485264558</v>
      </c>
      <c r="AY157" s="5">
        <f ca="1">_xlfn.NORM.INV(Y157,Satokasvi!$H$8,Satokasvi!$I$8)*_xlfn.BINOM.INV(1,(1-Satokasvi!$H$15),Y157)</f>
        <v>3912.37242727578</v>
      </c>
      <c r="AZ157" s="5">
        <f ca="1">_xlfn.NORM.INV(Z157,Satokasvi!$H$8,Satokasvi!$I$8)*_xlfn.BINOM.INV(1,(1-Satokasvi!$H$15),Z157)</f>
        <v>3737.7969580679551</v>
      </c>
      <c r="BB157" s="5">
        <f ca="1">IF(C$11="x",0,_xlfn.NORM.INV(B157,Satokasvi!$H$8,Satokasvi!$I$8)*IF(C$8="x",(1+Toimenpiteet!$C$7),1)*IF(C$9="x",(1+Toimenpiteet!$C$34),1)*(1+C$30)*_xlfn.BINOM.INV(1,(1-(Satokasvi!$H$15*(1+C$41))),B157))</f>
        <v>2436.3822779287452</v>
      </c>
      <c r="BC157" s="5">
        <f ca="1">IF(D$11="x",0,_xlfn.NORM.INV(C157,Satokasvi!$H$8,Satokasvi!$I$8)*IF(D$8="x",(1+Toimenpiteet!$C$7),1)*IF(D$9="x",(1+Toimenpiteet!$C$34),1)*(1+D$30)*_xlfn.BINOM.INV(1,(1-(Satokasvi!$H$15*(1+D$41))),C157))</f>
        <v>2567.1155957531128</v>
      </c>
      <c r="BD157" s="5">
        <f ca="1">IF(E$11="x",0,_xlfn.NORM.INV(D157,Satokasvi!$H$8,Satokasvi!$I$8)*IF(E$8="x",(1+Toimenpiteet!$C$7),1)*IF(E$9="x",(1+Toimenpiteet!$C$34),1)*(1+E$30)*_xlfn.BINOM.INV(1,(1-(Satokasvi!$H$15*(1+E$41))),D157))</f>
        <v>2621.3799104138766</v>
      </c>
      <c r="BE157" s="5">
        <f ca="1">IF(F$11="x",0,_xlfn.NORM.INV(E157,Satokasvi!$H$8,Satokasvi!$I$8)*IF(F$8="x",(1+Toimenpiteet!$C$7),1)*IF(F$9="x",(1+Toimenpiteet!$C$34),1)*(1+F$30)*_xlfn.BINOM.INV(1,(1-(Satokasvi!$H$15*(1+F$41))),E157))</f>
        <v>2611.183848649659</v>
      </c>
      <c r="BF157" s="5">
        <f ca="1">IF(G$11="x",0,_xlfn.NORM.INV(F157,Satokasvi!$H$8,Satokasvi!$I$8)*IF(G$8="x",(1+Toimenpiteet!$C$7),1)*IF(G$9="x",(1+Toimenpiteet!$C$34),1)*(1+G$30)*_xlfn.BINOM.INV(1,(1-(Satokasvi!$H$15*(1+G$41))),F157))</f>
        <v>2802.0534066816872</v>
      </c>
      <c r="BG157" s="5">
        <f ca="1">IF(H$11="x",0,_xlfn.NORM.INV(G157,Satokasvi!$H$8,Satokasvi!$I$8)*IF(H$8="x",(1+Toimenpiteet!$C$7),1)*IF(H$9="x",(1+Toimenpiteet!$C$34),1)*(1+H$30)*_xlfn.BINOM.INV(1,(1-(Satokasvi!$H$15*(1+H$41))),G157))</f>
        <v>2684.6158657861106</v>
      </c>
      <c r="BH157" s="5">
        <f ca="1">IF(I$11="x",0,_xlfn.NORM.INV(H157,Satokasvi!$H$8,Satokasvi!$I$8)*IF(I$8="x",(1+Toimenpiteet!$C$7),1)*IF(I$9="x",(1+Toimenpiteet!$C$34),1)*(1+I$30)*_xlfn.BINOM.INV(1,(1-(Satokasvi!$H$15*(1+I$41))),H157))</f>
        <v>2846.8907769659127</v>
      </c>
      <c r="BI157" s="5">
        <f ca="1">IF(J$11="x",0,_xlfn.NORM.INV(I157,Satokasvi!$H$8,Satokasvi!$I$8)*IF(J$8="x",(1+Toimenpiteet!$C$7),1)*IF(J$9="x",(1+Toimenpiteet!$C$34),1)*(1+J$30)*_xlfn.BINOM.INV(1,(1-(Satokasvi!$H$15*(1+J$41))),I157))</f>
        <v>2782.0599485574626</v>
      </c>
      <c r="BJ157" s="5">
        <f ca="1">IF(K$11="x",0,_xlfn.NORM.INV(J157,Satokasvi!$H$8,Satokasvi!$I$8)*IF(K$8="x",(1+Toimenpiteet!$C$7),1)*IF(K$9="x",(1+Toimenpiteet!$C$34),1)*(1+K$30)*_xlfn.BINOM.INV(1,(1-(Satokasvi!$H$15*(1+K$41))),J157))</f>
        <v>2772.4056166918667</v>
      </c>
      <c r="BK157" s="5">
        <f ca="1">IF(L$11="x",0,_xlfn.NORM.INV(K157,Satokasvi!$H$8,Satokasvi!$I$8)*IF(L$8="x",(1+Toimenpiteet!$C$7),1)*IF(L$9="x",(1+Toimenpiteet!$C$34),1)*(1+L$30)*_xlfn.BINOM.INV(1,(1-(Satokasvi!$H$15*(1+L$41))),K157))</f>
        <v>2688.9130785576722</v>
      </c>
      <c r="BL157" s="5">
        <f ca="1">IF(M$11="x",0,_xlfn.NORM.INV(L157,Satokasvi!$H$8,Satokasvi!$I$8)*IF(M$8="x",(1+Toimenpiteet!$C$7),1)*IF(M$9="x",(1+Toimenpiteet!$C$34),1)*(1+M$30)*_xlfn.BINOM.INV(1,(1-(Satokasvi!$H$15*(1+M$41))),L157))</f>
        <v>2782.437286569947</v>
      </c>
      <c r="BM157" s="5">
        <f ca="1">IF(N$11="x",0,_xlfn.NORM.INV(M157,Satokasvi!$H$8,Satokasvi!$I$8)*IF(N$8="x",(1+Toimenpiteet!$C$7),1)*IF(N$9="x",(1+Toimenpiteet!$C$34),1)*(1+N$30)*_xlfn.BINOM.INV(1,(1-(Satokasvi!$H$15*(1+N$41))),M157))</f>
        <v>2424.4612672092157</v>
      </c>
      <c r="BN157" s="5">
        <f ca="1">IF(O$11="x",0,_xlfn.NORM.INV(N157,Satokasvi!$H$8,Satokasvi!$I$8)*IF(O$8="x",(1+Toimenpiteet!$C$7),1)*IF(O$9="x",(1+Toimenpiteet!$C$34),1)*(1+O$30)*_xlfn.BINOM.INV(1,(1-(Satokasvi!$H$15*(1+O$41))),N157))</f>
        <v>2611.0483109508732</v>
      </c>
      <c r="BO157" s="5">
        <f ca="1">IF(P$11="x",0,_xlfn.NORM.INV(O157,Satokasvi!$H$8,Satokasvi!$I$8)*IF(P$8="x",(1+Toimenpiteet!$C$7),1)*IF(P$9="x",(1+Toimenpiteet!$C$34),1)*(1+P$30)*_xlfn.BINOM.INV(1,(1-(Satokasvi!$H$15*(1+P$41))),O157))</f>
        <v>2445.1513427979112</v>
      </c>
      <c r="BP157" s="5">
        <f ca="1">IF(Q$11="x",0,_xlfn.NORM.INV(P157,Satokasvi!$H$8,Satokasvi!$I$8)*IF(Q$8="x",(1+Toimenpiteet!$C$7),1)*IF(Q$9="x",(1+Toimenpiteet!$C$34),1)*(1+Q$30)*_xlfn.BINOM.INV(1,(1-(Satokasvi!$H$15*(1+Q$41))),P157))</f>
        <v>2742.6119896394835</v>
      </c>
      <c r="BQ157" s="5">
        <f ca="1">IF(R$11="x",0,_xlfn.NORM.INV(Q157,Satokasvi!$H$8,Satokasvi!$I$8)*IF(R$8="x",(1+Toimenpiteet!$C$7),1)*IF(R$9="x",(1+Toimenpiteet!$C$34),1)*(1+R$30)*_xlfn.BINOM.INV(1,(1-(Satokasvi!$H$15*(1+R$41))),Q157))</f>
        <v>2663.8260872005353</v>
      </c>
      <c r="BR157" s="5">
        <f ca="1">IF(S$11="x",0,_xlfn.NORM.INV(R157,Satokasvi!$H$8,Satokasvi!$I$8)*IF(S$8="x",(1+Toimenpiteet!$C$7),1)*IF(S$9="x",(1+Toimenpiteet!$C$34),1)*(1+S$30)*_xlfn.BINOM.INV(1,(1-(Satokasvi!$H$15*(1+S$41))),R157))</f>
        <v>2479.7591659314794</v>
      </c>
      <c r="BS157" s="5">
        <f ca="1">IF(T$11="x",0,_xlfn.NORM.INV(S157,Satokasvi!$H$8,Satokasvi!$I$8)*IF(T$8="x",(1+Toimenpiteet!$C$7),1)*IF(T$9="x",(1+Toimenpiteet!$C$34),1)*(1+T$30)*_xlfn.BINOM.INV(1,(1-(Satokasvi!$H$15*(1+T$41))),S157))</f>
        <v>2465.2269424450851</v>
      </c>
      <c r="BT157" s="5">
        <f ca="1">IF(U$11="x",0,_xlfn.NORM.INV(T157,Satokasvi!$H$8,Satokasvi!$I$8)*IF(U$8="x",(1+Toimenpiteet!$C$7),1)*IF(U$9="x",(1+Toimenpiteet!$C$34),1)*(1+U$30)*_xlfn.BINOM.INV(1,(1-(Satokasvi!$H$15*(1+U$41))),T157))</f>
        <v>2565.209088558448</v>
      </c>
      <c r="BU157" s="5">
        <f ca="1">IF(V$11="x",0,_xlfn.NORM.INV(U157,Satokasvi!$H$8,Satokasvi!$I$8)*IF(V$8="x",(1+Toimenpiteet!$C$7),1)*IF(V$9="x",(1+Toimenpiteet!$C$34),1)*(1+V$30)*_xlfn.BINOM.INV(1,(1-(Satokasvi!$H$15*(1+V$41))),U157))</f>
        <v>2555.0873480663263</v>
      </c>
      <c r="BV157" s="5">
        <f ca="1">IF(W$11="x",0,_xlfn.NORM.INV(V157,Satokasvi!$H$8,Satokasvi!$I$8)*IF(W$8="x",(1+Toimenpiteet!$C$7),1)*IF(W$9="x",(1+Toimenpiteet!$C$34),1)*(1+W$30)*_xlfn.BINOM.INV(1,(1-(Satokasvi!$H$15*(1+W$41))),V157))</f>
        <v>2696.4161514703574</v>
      </c>
      <c r="BW157" s="5">
        <f ca="1">IF(X$11="x",0,_xlfn.NORM.INV(W157,Satokasvi!$H$8,Satokasvi!$I$8)*IF(X$8="x",(1+Toimenpiteet!$C$7),1)*IF(X$9="x",(1+Toimenpiteet!$C$34),1)*(1+X$30)*_xlfn.BINOM.INV(1,(1-(Satokasvi!$H$15*(1+X$41))),W157))</f>
        <v>2896.7731709393133</v>
      </c>
      <c r="BX157" s="5">
        <f ca="1">IF(Y$11="x",0,_xlfn.NORM.INV(X157,Satokasvi!$H$8,Satokasvi!$I$8)*IF(Y$8="x",(1+Toimenpiteet!$C$7),1)*IF(Y$9="x",(1+Toimenpiteet!$C$34),1)*(1+Y$30)*_xlfn.BINOM.INV(1,(1-(Satokasvi!$H$15*(1+Y$41))),X157))</f>
        <v>2750.407371881915</v>
      </c>
      <c r="BY157" s="5">
        <f ca="1">IF(Z$11="x",0,_xlfn.NORM.INV(Y157,Satokasvi!$H$8,Satokasvi!$I$8)*IF(Z$8="x",(1+Toimenpiteet!$C$7),1)*IF(Z$9="x",(1+Toimenpiteet!$C$34),1)*(1+Z$30)*_xlfn.BINOM.INV(1,(1-(Satokasvi!$H$15*(1+Z$41))),Y157))</f>
        <v>2915.4999328059112</v>
      </c>
      <c r="BZ157" s="5">
        <f ca="1">IF(AA$11="x",0,_xlfn.NORM.INV(Z157,Satokasvi!$H$8,Satokasvi!$I$8)*IF(AA$8="x",(1+Toimenpiteet!$C$7),1)*IF(AA$9="x",(1+Toimenpiteet!$C$34),1)*(1+AA$30)*_xlfn.BINOM.INV(1,(1-(Satokasvi!$H$15*(1+AA$41))),Z157))</f>
        <v>2785.4062931522403</v>
      </c>
      <c r="CB157" s="27">
        <f ca="1">_xlfn.NORM.INV(RAND(),Satokasvi!$H$13,Satokasvi!$I$13)</f>
        <v>202.74701525055349</v>
      </c>
      <c r="CC157" s="27">
        <f ca="1">_xlfn.NORM.INV(RAND(),Satokasvi!$H$13,Satokasvi!$I$13)</f>
        <v>177.1031873064743</v>
      </c>
      <c r="CD157" s="27">
        <f ca="1">_xlfn.NORM.INV(RAND(),Satokasvi!$H$13,Satokasvi!$I$13)</f>
        <v>243.128342762876</v>
      </c>
      <c r="CE157" s="27">
        <f ca="1">_xlfn.NORM.INV(RAND(),Satokasvi!$H$13,Satokasvi!$I$13)</f>
        <v>239.04980111647882</v>
      </c>
      <c r="CF157" s="27">
        <f ca="1">_xlfn.NORM.INV(RAND(),Satokasvi!$H$13,Satokasvi!$I$13)</f>
        <v>162.63111283179694</v>
      </c>
      <c r="CG157" s="27">
        <f ca="1">_xlfn.NORM.INV(RAND(),Satokasvi!$H$13,Satokasvi!$I$13)</f>
        <v>40.125401932445982</v>
      </c>
      <c r="CH157" s="27">
        <f ca="1">_xlfn.NORM.INV(RAND(),Satokasvi!$H$13,Satokasvi!$I$13)</f>
        <v>239.74942300515147</v>
      </c>
      <c r="CI157" s="27">
        <f ca="1">_xlfn.NORM.INV(RAND(),Satokasvi!$H$13,Satokasvi!$I$13)</f>
        <v>186.79372737981657</v>
      </c>
      <c r="CJ157" s="27">
        <f ca="1">_xlfn.NORM.INV(RAND(),Satokasvi!$H$13,Satokasvi!$I$13)</f>
        <v>194.81271818912856</v>
      </c>
      <c r="CK157" s="27">
        <f ca="1">_xlfn.NORM.INV(RAND(),Satokasvi!$H$13,Satokasvi!$I$13)</f>
        <v>264.78595757244227</v>
      </c>
      <c r="CL157" s="27">
        <f ca="1">_xlfn.NORM.INV(RAND(),Satokasvi!$H$13,Satokasvi!$I$13)</f>
        <v>154.22790503688441</v>
      </c>
      <c r="CM157" s="27">
        <f ca="1">_xlfn.NORM.INV(RAND(),Satokasvi!$H$13,Satokasvi!$I$13)</f>
        <v>117.20730995155438</v>
      </c>
      <c r="CN157" s="27">
        <f ca="1">_xlfn.NORM.INV(RAND(),Satokasvi!$H$13,Satokasvi!$I$13)</f>
        <v>250.18350616440216</v>
      </c>
      <c r="CO157" s="27">
        <f ca="1">_xlfn.NORM.INV(RAND(),Satokasvi!$H$13,Satokasvi!$I$13)</f>
        <v>182.23354649055125</v>
      </c>
      <c r="CP157" s="27">
        <f ca="1">_xlfn.NORM.INV(RAND(),Satokasvi!$H$13,Satokasvi!$I$13)</f>
        <v>268.56659529840977</v>
      </c>
      <c r="CQ157" s="27">
        <f ca="1">_xlfn.NORM.INV(RAND(),Satokasvi!$H$13,Satokasvi!$I$13)</f>
        <v>336.59948781330149</v>
      </c>
      <c r="CR157" s="27">
        <f ca="1">_xlfn.NORM.INV(RAND(),Satokasvi!$H$13,Satokasvi!$I$13)</f>
        <v>251.76280476066296</v>
      </c>
      <c r="CS157" s="27">
        <f ca="1">_xlfn.NORM.INV(RAND(),Satokasvi!$H$13,Satokasvi!$I$13)</f>
        <v>279.80937202288521</v>
      </c>
      <c r="CT157" s="27">
        <f ca="1">_xlfn.NORM.INV(RAND(),Satokasvi!$H$13,Satokasvi!$I$13)</f>
        <v>225.27155978285379</v>
      </c>
      <c r="CU157" s="27">
        <f ca="1">_xlfn.NORM.INV(RAND(),Satokasvi!$H$13,Satokasvi!$I$13)</f>
        <v>208.98531704921191</v>
      </c>
      <c r="CV157" s="27">
        <f ca="1">_xlfn.NORM.INV(RAND(),Satokasvi!$H$13,Satokasvi!$I$13)</f>
        <v>307.10361188924026</v>
      </c>
      <c r="CW157" s="27">
        <f ca="1">_xlfn.NORM.INV(RAND(),Satokasvi!$H$13,Satokasvi!$I$13)</f>
        <v>197.41751664940659</v>
      </c>
      <c r="CX157" s="27">
        <f ca="1">_xlfn.NORM.INV(RAND(),Satokasvi!$H$13,Satokasvi!$I$13)</f>
        <v>167.47326488999988</v>
      </c>
      <c r="CY157" s="27">
        <f ca="1">_xlfn.NORM.INV(RAND(),Satokasvi!$H$13,Satokasvi!$I$13)</f>
        <v>218.89127832235232</v>
      </c>
      <c r="CZ157" s="27">
        <f ca="1">_xlfn.NORM.INV(RAND(),Satokasvi!$H$13,Satokasvi!$I$13)</f>
        <v>216.32558757499004</v>
      </c>
      <c r="DB157" s="29">
        <f ca="1">(AB157*(CB157/1000)+(Satokasvi!$E$28-Satokasvi!$E$7))/(1+$C$13)^DB$61</f>
        <v>310.97018130288296</v>
      </c>
      <c r="DC157" s="29">
        <f ca="1">(AC157*(CC157/1000)+(Satokasvi!$E$28-Satokasvi!$E$7))/(1+$C$13)^DC$61</f>
        <v>246.70773924541916</v>
      </c>
      <c r="DD157" s="29">
        <f ca="1">(AD157*(CD157/1000)+(Satokasvi!$E$28-Satokasvi!$E$7))/(1+$C$13)^DD$61</f>
        <v>463.04015972505039</v>
      </c>
      <c r="DE157" s="29">
        <f ca="1">(AE157*(CE157/1000)+(Satokasvi!$E$28-Satokasvi!$E$7))/(1+$C$13)^DE$61</f>
        <v>428.54857563256775</v>
      </c>
      <c r="DF157" s="29">
        <f ca="1">(AF157*(CF157/1000)+(Satokasvi!$E$28-Satokasvi!$E$7))/(1+$C$13)^DF$61</f>
        <v>216.09653887183325</v>
      </c>
      <c r="DG157" s="29">
        <f ca="1">(AG157*(CG157/1000)+(Satokasvi!$E$28-Satokasvi!$E$7))/(1+$C$13)^DG$61</f>
        <v>-181.27051093535854</v>
      </c>
      <c r="DH157" s="29">
        <f ca="1">(AH157*(CH157/1000)+(Satokasvi!$E$28-Satokasvi!$E$7))/(1+$C$13)^DH$61</f>
        <v>451.19729045794088</v>
      </c>
      <c r="DI157" s="29">
        <f ca="1">(AI157*(CI157/1000)+(Satokasvi!$E$28-Satokasvi!$E$7))/(1+$C$13)^DI$61</f>
        <v>265.52428706763931</v>
      </c>
      <c r="DJ157" s="29">
        <f ca="1">(AJ157*(CJ157/1000)+(Satokasvi!$E$28-Satokasvi!$E$7))/(1+$C$13)^DJ$61</f>
        <v>278.80072099675249</v>
      </c>
      <c r="DK157" s="29">
        <f ca="1">(AK157*(CK157/1000)+(Satokasvi!$E$28-Satokasvi!$E$7))/(1+$C$13)^DK$61</f>
        <v>442.31173418433144</v>
      </c>
      <c r="DL157" s="29">
        <f ca="1">(AL157*(CL157/1000)+(Satokasvi!$E$28-Satokasvi!$E$7))/(1+$C$13)^DL$61</f>
        <v>155.21807983933664</v>
      </c>
      <c r="DM157" s="29">
        <f ca="1">(AM157*(CM157/1000)+(Satokasvi!$E$28-Satokasvi!$E$7))/(1+$C$13)^DM$61</f>
        <v>14.25666911164638</v>
      </c>
      <c r="DN157" s="29">
        <f ca="1">(AN157*(CN157/1000)+(Satokasvi!$E$28-Satokasvi!$E$7))/(1+$C$13)^DN$61</f>
        <v>351.09750683382947</v>
      </c>
      <c r="DO157" s="29">
        <f ca="1">(AO157*(CO157/1000)+(Satokasvi!$E$28-Satokasvi!$E$7))/(1+$C$13)^DO$61</f>
        <v>156.64854688151155</v>
      </c>
      <c r="DP157" s="29">
        <f ca="1">(AP157*(CP157/1000)+(Satokasvi!$E$28-Satokasvi!$E$7))/(1+$C$13)^DP$61</f>
        <v>402.71993456870621</v>
      </c>
      <c r="DQ157" s="29">
        <f ca="1">(AQ157*(CQ157/1000)+(Satokasvi!$E$28-Satokasvi!$E$7))/(1+$C$13)^DQ$61</f>
        <v>524.8461286151578</v>
      </c>
      <c r="DR157" s="29">
        <f ca="1">(AR157*(CR157/1000)+(Satokasvi!$E$28-Satokasvi!$E$7))/(1+$C$13)^DR$61</f>
        <v>288.45768433971273</v>
      </c>
      <c r="DS157" s="29">
        <f ca="1">(AS157*(CS157/1000)+(Satokasvi!$E$28-Satokasvi!$E$7))/(1+$C$13)^DS$61</f>
        <v>331.67175246154392</v>
      </c>
      <c r="DT157" s="29">
        <f ca="1">(AT157*(CT157/1000)+(Satokasvi!$E$28-Satokasvi!$E$7))/(1+$C$13)^DT$61</f>
        <v>236.3575788366856</v>
      </c>
      <c r="DU157" s="29">
        <f ca="1">(AU157*(CU157/1000)+(Satokasvi!$E$28-Satokasvi!$E$7))/(1+$C$13)^DU$61</f>
        <v>196.86140525912512</v>
      </c>
      <c r="DV157" s="29">
        <f ca="1">(AV157*(CV157/1000)+(Satokasvi!$E$28-Satokasvi!$E$7))/(1+$C$13)^DV$61</f>
        <v>403.27877166470034</v>
      </c>
      <c r="DW157" s="29">
        <f ca="1">(AW157*(CW157/1000)+(Satokasvi!$E$28-Satokasvi!$E$7))/(1+$C$13)^DW$61</f>
        <v>212.10221481977064</v>
      </c>
      <c r="DX157" s="29">
        <f ca="1">(AX157*(CX157/1000)+(Satokasvi!$E$28-Satokasvi!$E$7))/(1+$C$13)^DX$61</f>
        <v>130.27832382917003</v>
      </c>
      <c r="DY157" s="29">
        <f ca="1">(AY157*(CY157/1000)+(Satokasvi!$E$28-Satokasvi!$E$7))/(1+$C$13)^DY$61</f>
        <v>243.69620135415806</v>
      </c>
      <c r="DZ157" s="29">
        <f ca="1">(AZ157*(CZ157/1000)+(Satokasvi!$E$28-Satokasvi!$E$7))/(1+$C$13)^DZ$61</f>
        <v>213.76723713196202</v>
      </c>
      <c r="EB157" s="29">
        <f ca="1">IF(C$11="x",Toimenpiteet!$E$115,BB157*(CB157/1000)+(Satokasvi!$E$28-Satokasvi!$E$7)+IF(C$8="x",Toimenpiteet!$E$29,0)+IF(C$9="x",Toimenpiteet!$E$60,0)+IF(C$10="x",Toimenpiteet!$E$88,0))/(1+$C$13)^EB$61</f>
        <v>258.3196454945608</v>
      </c>
      <c r="EC157" s="29">
        <f ca="1">IF(D$11="x",Toimenpiteet!$E$115,BC157*(CC157/1000)+(Satokasvi!$E$28-Satokasvi!$E$7)+IF(D$8="x",Toimenpiteet!$E$29,0)+IF(D$9="x",Toimenpiteet!$E$60,0)+IF(D$10="x",Toimenpiteet!$E$88,0))/(1+$C$13)^EC$61</f>
        <v>213.72830068058707</v>
      </c>
      <c r="ED157" s="29">
        <f ca="1">IF(E$11="x",Toimenpiteet!$E$115,BD157*(CD157/1000)+(Satokasvi!$E$28-Satokasvi!$E$7)+IF(E$8="x",Toimenpiteet!$E$29,0)+IF(E$9="x",Toimenpiteet!$E$60,0)+IF(E$10="x",Toimenpiteet!$E$88,0))/(1+$C$13)^ED$61</f>
        <v>374.68805417164782</v>
      </c>
      <c r="EE157" s="29">
        <f ca="1">IF(F$11="x",Toimenpiteet!$E$115,BE157*(CE157/1000)+(Satokasvi!$E$28-Satokasvi!$E$7)+IF(F$8="x",Toimenpiteet!$E$29,0)+IF(F$9="x",Toimenpiteet!$E$60,0)+IF(F$10="x",Toimenpiteet!$E$88,0))/(1+$C$13)^EE$61</f>
        <v>352.1100645123006</v>
      </c>
      <c r="EF157" s="29">
        <f ca="1">IF(G$11="x",Toimenpiteet!$E$115,BF157*(CF157/1000)+(Satokasvi!$E$28-Satokasvi!$E$7)+IF(G$8="x",Toimenpiteet!$E$29,0)+IF(G$9="x",Toimenpiteet!$E$60,0)+IF(G$10="x",Toimenpiteet!$E$88,0))/(1+$C$13)^EF$61</f>
        <v>196.50319867657066</v>
      </c>
      <c r="EG157" s="29">
        <f ca="1">IF(H$11="x",Toimenpiteet!$E$115,BG157*(CG157/1000)+(Satokasvi!$E$28-Satokasvi!$E$7)+IF(H$8="x",Toimenpiteet!$E$29,0)+IF(H$9="x",Toimenpiteet!$E$60,0)+IF(H$10="x",Toimenpiteet!$E$88,0))/(1+$C$13)^EG$61</f>
        <v>-100.64777707011602</v>
      </c>
      <c r="EH157" s="29">
        <f ca="1">IF(I$11="x",Toimenpiteet!$E$115,BH157*(CH157/1000)+(Satokasvi!$E$28-Satokasvi!$E$7)+IF(I$8="x",Toimenpiteet!$E$29,0)+IF(I$9="x",Toimenpiteet!$E$60,0)+IF(I$10="x",Toimenpiteet!$E$88,0))/(1+$C$13)^EH$61</f>
        <v>369.66426713946453</v>
      </c>
      <c r="EI157" s="29">
        <f ca="1">IF(J$11="x",Toimenpiteet!$E$115,BI157*(CI157/1000)+(Satokasvi!$E$28-Satokasvi!$E$7)+IF(J$8="x",Toimenpiteet!$E$29,0)+IF(J$9="x",Toimenpiteet!$E$60,0)+IF(J$10="x",Toimenpiteet!$E$88,0))/(1+$C$13)^EI$61</f>
        <v>230.32699609193784</v>
      </c>
      <c r="EJ157" s="29">
        <f ca="1">IF(K$11="x",Toimenpiteet!$E$115,BJ157*(CJ157/1000)+(Satokasvi!$E$28-Satokasvi!$E$7)+IF(K$8="x",Toimenpiteet!$E$29,0)+IF(K$9="x",Toimenpiteet!$E$60,0)+IF(K$10="x",Toimenpiteet!$E$88,0))/(1+$C$13)^EJ$61</f>
        <v>239.27520735389936</v>
      </c>
      <c r="EK157" s="29">
        <f ca="1">IF(L$11="x",Toimenpiteet!$E$115,BK157*(CK157/1000)+(Satokasvi!$E$28-Satokasvi!$E$7)+IF(L$8="x",Toimenpiteet!$E$29,0)+IF(L$9="x",Toimenpiteet!$E$60,0)+IF(L$10="x",Toimenpiteet!$E$88,0))/(1+$C$13)^EK$61</f>
        <v>360.20576263175548</v>
      </c>
      <c r="EL157" s="29">
        <f ca="1">IF(M$11="x",Toimenpiteet!$E$115,BL157*(CL157/1000)+(Satokasvi!$E$28-Satokasvi!$E$7)+IF(M$8="x",Toimenpiteet!$E$29,0)+IF(M$9="x",Toimenpiteet!$E$60,0)+IF(M$10="x",Toimenpiteet!$E$88,0))/(1+$C$13)^EL$61</f>
        <v>145.37245321044028</v>
      </c>
      <c r="EM157" s="29">
        <f ca="1">IF(N$11="x",Toimenpiteet!$E$115,BM157*(CM157/1000)+(Satokasvi!$E$28-Satokasvi!$E$7)+IF(N$8="x",Toimenpiteet!$E$29,0)+IF(N$9="x",Toimenpiteet!$E$60,0)+IF(N$10="x",Toimenpiteet!$E$88,0))/(1+$C$13)^EM$61</f>
        <v>39.462846631869375</v>
      </c>
      <c r="EN157" s="29">
        <f ca="1">IF(O$11="x",Toimenpiteet!$E$115,BN157*(CN157/1000)+(Satokasvi!$E$28-Satokasvi!$E$7)+IF(O$8="x",Toimenpiteet!$E$29,0)+IF(O$9="x",Toimenpiteet!$E$60,0)+IF(O$10="x",Toimenpiteet!$E$88,0))/(1+$C$13)^EN$61</f>
        <v>289.63667452933726</v>
      </c>
      <c r="EO157" s="29">
        <f ca="1">IF(P$11="x",Toimenpiteet!$E$115,BO157*(CO157/1000)+(Satokasvi!$E$28-Satokasvi!$E$7)+IF(P$8="x",Toimenpiteet!$E$29,0)+IF(P$9="x",Toimenpiteet!$E$60,0)+IF(P$10="x",Toimenpiteet!$E$88,0))/(1+$C$13)^EO$61</f>
        <v>143.91781018150778</v>
      </c>
      <c r="EP157" s="29">
        <f ca="1">IF(Q$11="x",Toimenpiteet!$E$115,BP157*(CP157/1000)+(Satokasvi!$E$28-Satokasvi!$E$7)+IF(Q$8="x",Toimenpiteet!$E$29,0)+IF(Q$9="x",Toimenpiteet!$E$60,0)+IF(Q$10="x",Toimenpiteet!$E$88,0))/(1+$C$13)^EP$61</f>
        <v>326.49846130410015</v>
      </c>
      <c r="EQ157" s="29">
        <f ca="1">IF(R$11="x",Toimenpiteet!$E$115,BQ157*(CQ157/1000)+(Satokasvi!$E$28-Satokasvi!$E$7)+IF(R$8="x",Toimenpiteet!$E$29,0)+IF(R$9="x",Toimenpiteet!$E$60,0)+IF(R$10="x",Toimenpiteet!$E$88,0))/(1+$C$13)^EQ$61</f>
        <v>416.73821471731685</v>
      </c>
      <c r="ER157" s="29">
        <f ca="1">IF(S$11="x",Toimenpiteet!$E$115,BR157*(CR157/1000)+(Satokasvi!$E$28-Satokasvi!$E$7)+IF(S$8="x",Toimenpiteet!$E$29,0)+IF(S$9="x",Toimenpiteet!$E$60,0)+IF(S$10="x",Toimenpiteet!$E$88,0))/(1+$C$13)^ER$61</f>
        <v>239.83524857704256</v>
      </c>
      <c r="ES157" s="29">
        <f ca="1">IF(T$11="x",Toimenpiteet!$E$115,BS157*(CS157/1000)+(Satokasvi!$E$28-Satokasvi!$E$7)+IF(T$8="x",Toimenpiteet!$E$29,0)+IF(T$9="x",Toimenpiteet!$E$60,0)+IF(T$10="x",Toimenpiteet!$E$88,0))/(1+$C$13)^ES$61</f>
        <v>271.31381149462271</v>
      </c>
      <c r="ET157" s="29">
        <f ca="1">IF(U$11="x",Toimenpiteet!$E$115,BT157*(CT157/1000)+(Satokasvi!$E$28-Satokasvi!$E$7)+IF(U$8="x",Toimenpiteet!$E$29,0)+IF(U$9="x",Toimenpiteet!$E$60,0)+IF(U$10="x",Toimenpiteet!$E$88,0))/(1+$C$13)^ET$61</f>
        <v>199.58223237072937</v>
      </c>
      <c r="EU157" s="29">
        <f ca="1">IF(V$11="x",Toimenpiteet!$E$115,BU157*(CU157/1000)+(Satokasvi!$E$28-Satokasvi!$E$7)+IF(V$8="x",Toimenpiteet!$E$29,0)+IF(V$9="x",Toimenpiteet!$E$60,0)+IF(V$10="x",Toimenpiteet!$E$88,0))/(1+$C$13)^EU$61</f>
        <v>169.46671591913039</v>
      </c>
      <c r="EV157" s="29">
        <f ca="1">IF(W$11="x",Toimenpiteet!$E$115,BV157*(CV157/1000)+(Satokasvi!$E$28-Satokasvi!$E$7)+IF(W$8="x",Toimenpiteet!$E$29,0)+IF(W$9="x",Toimenpiteet!$E$60,0)+IF(W$10="x",Toimenpiteet!$E$88,0))/(1+$C$13)^EV$61</f>
        <v>322.62586173194279</v>
      </c>
      <c r="EW157" s="29">
        <f ca="1">IF(X$11="x",Toimenpiteet!$E$115,BW157*(CW157/1000)+(Satokasvi!$E$28-Satokasvi!$E$7)+IF(X$8="x",Toimenpiteet!$E$29,0)+IF(X$9="x",Toimenpiteet!$E$60,0)+IF(X$10="x",Toimenpiteet!$E$88,0))/(1+$C$13)^EW$61</f>
        <v>179.51732882098253</v>
      </c>
      <c r="EX157" s="29">
        <f ca="1">IF(Y$11="x",Toimenpiteet!$E$115,BX157*(CX157/1000)+(Satokasvi!$E$28-Satokasvi!$E$7)+IF(Y$8="x",Toimenpiteet!$E$29,0)+IF(Y$9="x",Toimenpiteet!$E$60,0)+IF(Y$10="x",Toimenpiteet!$E$88,0))/(1+$C$13)^EX$61</f>
        <v>117.91715287603098</v>
      </c>
      <c r="EY157" s="29">
        <f ca="1">IF(Z$11="x",Toimenpiteet!$E$115,BY157*(CY157/1000)+(Satokasvi!$E$28-Satokasvi!$E$7)+IF(Z$8="x",Toimenpiteet!$E$29,0)+IF(Z$9="x",Toimenpiteet!$E$60,0)+IF(Z$10="x",Toimenpiteet!$E$88,0))/(1+$C$13)^EY$61</f>
        <v>201.82934707293745</v>
      </c>
      <c r="EZ157" s="29">
        <f ca="1">IF(AA$11="x",Toimenpiteet!$E$115,BZ157*(CZ157/1000)+(Satokasvi!$E$28-Satokasvi!$E$7)+IF(AA$8="x",Toimenpiteet!$E$29,0)+IF(AA$9="x",Toimenpiteet!$E$60,0)+IF(AA$10="x",Toimenpiteet!$E$88,0))/(1+$C$13)^EZ$61</f>
        <v>178.93714882318361</v>
      </c>
      <c r="FA157" s="29"/>
      <c r="FB157" s="29">
        <f t="shared" ca="1" si="117"/>
        <v>310.97018130288296</v>
      </c>
      <c r="FC157" s="29">
        <f t="shared" ca="1" si="118"/>
        <v>557.67792054830215</v>
      </c>
      <c r="FD157" s="29">
        <f t="shared" ca="1" si="119"/>
        <v>1020.7180802733526</v>
      </c>
      <c r="FE157" s="29">
        <f t="shared" ca="1" si="120"/>
        <v>1449.2666559059203</v>
      </c>
      <c r="FF157" s="29">
        <f t="shared" ca="1" si="121"/>
        <v>1665.3631947777535</v>
      </c>
      <c r="FG157" s="29">
        <f t="shared" ca="1" si="122"/>
        <v>1484.092683842395</v>
      </c>
      <c r="FH157" s="29">
        <f t="shared" ca="1" si="123"/>
        <v>1935.2899743003359</v>
      </c>
      <c r="FI157" s="29">
        <f t="shared" ca="1" si="124"/>
        <v>2200.8142613679752</v>
      </c>
      <c r="FJ157" s="29">
        <f t="shared" ca="1" si="125"/>
        <v>2479.6149823647274</v>
      </c>
      <c r="FK157" s="29">
        <f t="shared" ca="1" si="126"/>
        <v>2921.9267165490587</v>
      </c>
      <c r="FL157" s="29">
        <f t="shared" ca="1" si="127"/>
        <v>3077.1447963883952</v>
      </c>
      <c r="FM157" s="29">
        <f t="shared" ca="1" si="128"/>
        <v>3091.4014655000415</v>
      </c>
      <c r="FN157" s="29">
        <f t="shared" ca="1" si="129"/>
        <v>3442.4989723338708</v>
      </c>
      <c r="FO157" s="29">
        <f t="shared" ca="1" si="130"/>
        <v>3599.1475192153825</v>
      </c>
      <c r="FP157" s="29">
        <f t="shared" ca="1" si="131"/>
        <v>4001.8674537840889</v>
      </c>
      <c r="FQ157" s="29">
        <f t="shared" ca="1" si="132"/>
        <v>4526.7135823992467</v>
      </c>
      <c r="FR157" s="29">
        <f t="shared" ca="1" si="133"/>
        <v>4815.1712667389593</v>
      </c>
      <c r="FS157" s="29">
        <f t="shared" ca="1" si="134"/>
        <v>5146.8430192005035</v>
      </c>
      <c r="FT157" s="29">
        <f t="shared" ca="1" si="135"/>
        <v>5383.2005980371887</v>
      </c>
      <c r="FU157" s="29">
        <f t="shared" ca="1" si="136"/>
        <v>5580.0620032963134</v>
      </c>
      <c r="FV157" s="29">
        <f t="shared" ca="1" si="137"/>
        <v>5983.3407749610142</v>
      </c>
      <c r="FW157" s="29">
        <f ca="1">FV157+DW157</f>
        <v>6195.442989780785</v>
      </c>
      <c r="FX157" s="29">
        <f t="shared" ca="1" si="139"/>
        <v>6325.7213136099554</v>
      </c>
      <c r="FY157" s="29">
        <f t="shared" ca="1" si="140"/>
        <v>6569.4175149641133</v>
      </c>
      <c r="FZ157" s="29">
        <f t="shared" ca="1" si="141"/>
        <v>6783.1847520960755</v>
      </c>
      <c r="GA157" s="29"/>
      <c r="GB157" s="29">
        <f t="shared" ca="1" si="142"/>
        <v>258.3196454945608</v>
      </c>
      <c r="GC157" s="29">
        <f t="shared" ca="1" si="143"/>
        <v>472.0479461751479</v>
      </c>
      <c r="GD157" s="29">
        <f t="shared" ca="1" si="93"/>
        <v>846.73600034679566</v>
      </c>
      <c r="GE157" s="29">
        <f t="shared" ca="1" si="94"/>
        <v>1198.8460648590963</v>
      </c>
      <c r="GF157" s="29">
        <f t="shared" ca="1" si="95"/>
        <v>1395.349263535667</v>
      </c>
      <c r="GG157" s="29">
        <f t="shared" ca="1" si="96"/>
        <v>1294.7014864655509</v>
      </c>
      <c r="GH157" s="29">
        <f t="shared" ca="1" si="97"/>
        <v>1664.3657536050155</v>
      </c>
      <c r="GI157" s="29">
        <f t="shared" ca="1" si="98"/>
        <v>1894.6927496969533</v>
      </c>
      <c r="GJ157" s="29">
        <f t="shared" ca="1" si="99"/>
        <v>2133.9679570508529</v>
      </c>
      <c r="GK157" s="29">
        <f t="shared" ca="1" si="100"/>
        <v>2494.1737196826084</v>
      </c>
      <c r="GL157" s="29">
        <f t="shared" ca="1" si="101"/>
        <v>2639.5461728930486</v>
      </c>
      <c r="GM157" s="29">
        <f t="shared" ca="1" si="102"/>
        <v>2679.0090195249181</v>
      </c>
      <c r="GN157" s="29">
        <f t="shared" ca="1" si="103"/>
        <v>2968.6456940542553</v>
      </c>
      <c r="GO157" s="29">
        <f t="shared" ca="1" si="104"/>
        <v>3112.563504235763</v>
      </c>
      <c r="GP157" s="29">
        <f t="shared" ca="1" si="105"/>
        <v>3439.0619655398632</v>
      </c>
      <c r="GQ157" s="29">
        <f t="shared" ca="1" si="106"/>
        <v>3855.8001802571798</v>
      </c>
      <c r="GR157" s="29">
        <f t="shared" ca="1" si="107"/>
        <v>4095.6354288342222</v>
      </c>
      <c r="GS157" s="29">
        <f t="shared" ca="1" si="108"/>
        <v>4366.949240328845</v>
      </c>
      <c r="GT157" s="29">
        <f t="shared" ca="1" si="109"/>
        <v>4566.5314726995748</v>
      </c>
      <c r="GU157" s="29">
        <f t="shared" ca="1" si="110"/>
        <v>4735.9981886187052</v>
      </c>
      <c r="GV157" s="29">
        <f t="shared" ca="1" si="111"/>
        <v>5058.6240503506478</v>
      </c>
      <c r="GW157" s="29">
        <f ca="1">GV157+EW157</f>
        <v>5238.1413791716304</v>
      </c>
      <c r="GX157" s="29">
        <f t="shared" ca="1" si="113"/>
        <v>5356.0585320476612</v>
      </c>
      <c r="GY157" s="29">
        <f t="shared" ca="1" si="114"/>
        <v>5557.8878791205989</v>
      </c>
      <c r="GZ157" s="29">
        <f t="shared" ca="1" si="115"/>
        <v>5736.8250279437825</v>
      </c>
      <c r="HA157" s="29"/>
      <c r="HB157" s="29">
        <f t="shared" ca="1" si="145"/>
        <v>2921.9267165490587</v>
      </c>
      <c r="HC157" s="29">
        <f t="shared" ca="1" si="144"/>
        <v>2494.1737196826084</v>
      </c>
      <c r="HD157" s="5"/>
      <c r="HE157" s="29">
        <f t="shared" si="151"/>
        <v>0.27777777777777773</v>
      </c>
      <c r="HF157" s="29">
        <f>$HF$74</f>
        <v>5.5555555555555566E-2</v>
      </c>
      <c r="HG157" s="14">
        <f>IF(C$11="x",0,Satokasvi!$H$6*(1+$HE157)*(1+_xlfn.XLOOKUP($HF157,$HF$67:$HF$76,HG$67:HG$76)))</f>
        <v>4497.0679012345672</v>
      </c>
      <c r="HH157" s="27">
        <f>IF(D$11="x",0,Satokasvi!$H$6*(1+$HE157)*(1+_xlfn.XLOOKUP($HF157,$HF$67:$HF$76,HH$67:HH$76)))</f>
        <v>4521.9135802469127</v>
      </c>
      <c r="HI157" s="27">
        <f>IF(E$11="x",0,Satokasvi!$H$6*(1+$HE157)*(1+_xlfn.XLOOKUP($HF157,$HF$67:$HF$76,HI$67:HI$76)))</f>
        <v>4546.7592592592582</v>
      </c>
      <c r="HJ157" s="27">
        <f>IF(F$11="x",0,Satokasvi!$H$6*(1+$HE157)*(1+_xlfn.XLOOKUP($HF157,$HF$67:$HF$76,HJ$67:HJ$76)))</f>
        <v>4571.6049382716037</v>
      </c>
      <c r="HK157" s="27">
        <f>IF(G$11="x",0,Satokasvi!$H$6*(1+$HE157)*(1+_xlfn.XLOOKUP($HF157,$HF$67:$HF$76,HK$67:HK$76)))</f>
        <v>4596.4506172839492</v>
      </c>
      <c r="HL157" s="27">
        <f>IF(H$11="x",0,Satokasvi!$H$6*(1+$HE157)*(1+_xlfn.XLOOKUP($HF157,$HF$67:$HF$76,HL$67:HL$76)))</f>
        <v>4621.2962962962965</v>
      </c>
      <c r="HM157" s="27">
        <f>IF(I$11="x",0,Satokasvi!$H$6*(1+$HE157)*(1+_xlfn.XLOOKUP($HF157,$HF$67:$HF$76,HM$67:HM$76)))</f>
        <v>4646.141975308642</v>
      </c>
      <c r="HN157" s="27">
        <f>IF(J$11="x",0,Satokasvi!$H$6*(1+$HE157)*(1+_xlfn.XLOOKUP($HF157,$HF$67:$HF$76,HN$67:HN$76)))</f>
        <v>4670.9876543209875</v>
      </c>
      <c r="HO157" s="27">
        <f>IF(K$11="x",0,Satokasvi!$H$6*(1+$HE157)*(1+_xlfn.XLOOKUP($HF157,$HF$67:$HF$76,HO$67:HO$76)))</f>
        <v>4695.833333333333</v>
      </c>
      <c r="HP157" s="27">
        <f>IF(L$11="x",0,Satokasvi!$H$6*(1+$HE157)*(1+_xlfn.XLOOKUP($HF157,$HF$67:$HF$76,HP$67:HP$76)))</f>
        <v>4720.6790123456785</v>
      </c>
      <c r="HQ157" s="27">
        <f>IF(M$11="x",0,Satokasvi!$H$6*(1+$HE157)*(1+_xlfn.XLOOKUP($HF157,$HF$67:$HF$76,HQ$67:HQ$76)))</f>
        <v>4720.6790123456785</v>
      </c>
      <c r="HR157" s="27">
        <f>IF(N$11="x",0,Satokasvi!$H$6*(1+$HE157)*(1+_xlfn.XLOOKUP($HF157,$HF$67:$HF$76,HR$67:HR$76)))</f>
        <v>4720.6790123456785</v>
      </c>
      <c r="HS157" s="27">
        <f>IF(O$11="x",0,Satokasvi!$H$6*(1+$HE157)*(1+_xlfn.XLOOKUP($HF157,$HF$67:$HF$76,HS$67:HS$76)))</f>
        <v>4720.6790123456785</v>
      </c>
      <c r="HT157" s="27">
        <f>IF(P$11="x",0,Satokasvi!$H$6*(1+$HE157)*(1+_xlfn.XLOOKUP($HF157,$HF$67:$HF$76,HT$67:HT$76)))</f>
        <v>4720.6790123456785</v>
      </c>
      <c r="HU157" s="27">
        <f>IF(Q$11="x",0,Satokasvi!$H$6*(1+$HE157)*(1+_xlfn.XLOOKUP($HF157,$HF$67:$HF$76,HU$67:HU$76)))</f>
        <v>4720.6790123456785</v>
      </c>
      <c r="HV157" s="27">
        <f>IF(R$11="x",0,Satokasvi!$H$6*(1+$HE157)*(1+_xlfn.XLOOKUP($HF157,$HF$67:$HF$76,HV$67:HV$76)))</f>
        <v>4720.6790123456785</v>
      </c>
      <c r="HW157" s="27">
        <f>IF(S$11="x",0,Satokasvi!$H$6*(1+$HE157)*(1+_xlfn.XLOOKUP($HF157,$HF$67:$HF$76,HW$67:HW$76)))</f>
        <v>4720.6790123456785</v>
      </c>
      <c r="HX157" s="27">
        <f>IF(T$11="x",0,Satokasvi!$H$6*(1+$HE157)*(1+_xlfn.XLOOKUP($HF157,$HF$67:$HF$76,HX$67:HX$76)))</f>
        <v>4720.6790123456785</v>
      </c>
      <c r="HY157" s="27">
        <f>IF(U$11="x",0,Satokasvi!$H$6*(1+$HE157)*(1+_xlfn.XLOOKUP($HF157,$HF$67:$HF$76,HY$67:HY$76)))</f>
        <v>4720.6790123456785</v>
      </c>
      <c r="HZ157" s="27">
        <f>IF(V$11="x",0,Satokasvi!$H$6*(1+$HE157)*(1+_xlfn.XLOOKUP($HF157,$HF$67:$HF$76,HZ$67:HZ$76)))</f>
        <v>4720.6790123456785</v>
      </c>
      <c r="IA157" s="27">
        <f>IF(W$11="x",0,Satokasvi!$H$6*(1+$HE157)*(1+_xlfn.XLOOKUP($HF157,$HF$67:$HF$76,IA$67:IA$76)))</f>
        <v>4720.6790123456785</v>
      </c>
      <c r="IB157" s="27">
        <f>IF(X$11="x",0,Satokasvi!$H$6*(1+$HE157)*(1+_xlfn.XLOOKUP($HF157,$HF$67:$HF$76,IB$67:IB$76)))</f>
        <v>4720.6790123456785</v>
      </c>
      <c r="IC157" s="27">
        <f>IF(Y$11="x",0,Satokasvi!$H$6*(1+$HE157)*(1+_xlfn.XLOOKUP($HF157,$HF$67:$HF$76,IC$67:IC$76)))</f>
        <v>4720.6790123456785</v>
      </c>
      <c r="ID157" s="27">
        <f>IF(Z$11="x",0,Satokasvi!$H$6*(1+$HE157)*(1+_xlfn.XLOOKUP($HF157,$HF$67:$HF$76,ID$67:ID$76)))</f>
        <v>4720.6790123456785</v>
      </c>
      <c r="IE157" s="27">
        <f>IF(AA$11="x",0,Satokasvi!$H$6*(1+$HE157)*(1+_xlfn.XLOOKUP($HF157,$HF$67:$HF$76,IE$67:IE$76)))</f>
        <v>4720.6790123456785</v>
      </c>
    </row>
    <row r="158" spans="2:239">
      <c r="B158" s="11">
        <f t="shared" ca="1" si="149"/>
        <v>0.7535529500385294</v>
      </c>
      <c r="C158" s="11">
        <f t="shared" ca="1" si="149"/>
        <v>0.30202107717619597</v>
      </c>
      <c r="D158" s="11">
        <f t="shared" ca="1" si="149"/>
        <v>0.62220589340477339</v>
      </c>
      <c r="E158" s="11">
        <f t="shared" ca="1" si="149"/>
        <v>0.75721530383106517</v>
      </c>
      <c r="F158" s="11">
        <f t="shared" ca="1" si="149"/>
        <v>0.80542679390539029</v>
      </c>
      <c r="G158" s="11">
        <f t="shared" ca="1" si="149"/>
        <v>0.15052092723432653</v>
      </c>
      <c r="H158" s="11">
        <f t="shared" ca="1" si="149"/>
        <v>0.45517969407658565</v>
      </c>
      <c r="I158" s="11">
        <f t="shared" ca="1" si="149"/>
        <v>0.75549406390801721</v>
      </c>
      <c r="J158" s="11">
        <f t="shared" ca="1" si="149"/>
        <v>0.73413406757024002</v>
      </c>
      <c r="K158" s="11">
        <f t="shared" ca="1" si="149"/>
        <v>0.13811022330745537</v>
      </c>
      <c r="L158" s="11">
        <f t="shared" ca="1" si="149"/>
        <v>0.57853126245702835</v>
      </c>
      <c r="M158" s="11">
        <f t="shared" ca="1" si="149"/>
        <v>0.53223552832369303</v>
      </c>
      <c r="N158" s="11">
        <f t="shared" ca="1" si="149"/>
        <v>0.52948345638282313</v>
      </c>
      <c r="O158" s="11">
        <f t="shared" ca="1" si="149"/>
        <v>0.4367739742716622</v>
      </c>
      <c r="P158" s="11">
        <f t="shared" ca="1" si="149"/>
        <v>0.64384093878435866</v>
      </c>
      <c r="Q158" s="11">
        <f t="shared" ref="Q158:S161" ca="1" si="152">RAND()</f>
        <v>0.94089543221830263</v>
      </c>
      <c r="R158" s="11">
        <f t="shared" ca="1" si="152"/>
        <v>0.7886797367638223</v>
      </c>
      <c r="S158" s="11">
        <f t="shared" ca="1" si="152"/>
        <v>0.42992871372993946</v>
      </c>
      <c r="T158" s="11">
        <f t="shared" ca="1" si="150"/>
        <v>0.33035474574729484</v>
      </c>
      <c r="U158" s="11">
        <f t="shared" ca="1" si="150"/>
        <v>0.62228684124024558</v>
      </c>
      <c r="V158" s="11">
        <f t="shared" ca="1" si="150"/>
        <v>0.30895875369938819</v>
      </c>
      <c r="W158" s="11">
        <f t="shared" ca="1" si="150"/>
        <v>0.23175219042948825</v>
      </c>
      <c r="X158" s="11">
        <f t="shared" ca="1" si="150"/>
        <v>4.9187223060282559E-2</v>
      </c>
      <c r="Y158" s="11">
        <f t="shared" ca="1" si="150"/>
        <v>0.58482534299458855</v>
      </c>
      <c r="Z158" s="11">
        <f t="shared" ca="1" si="150"/>
        <v>0.3757006848626081</v>
      </c>
      <c r="AB158" s="5">
        <f ca="1">_xlfn.NORM.INV(B158,Satokasvi!$H$8,Satokasvi!$I$8)*_xlfn.BINOM.INV(1,(1-Satokasvi!$H$15),B158)</f>
        <v>3671.4282529500597</v>
      </c>
      <c r="AC158" s="5">
        <f ca="1">_xlfn.NORM.INV(C158,Satokasvi!$H$8,Satokasvi!$I$8)*_xlfn.BINOM.INV(1,(1-Satokasvi!$H$15),C158)</f>
        <v>3370.3508764508779</v>
      </c>
      <c r="AD158" s="5">
        <f ca="1">_xlfn.NORM.INV(D158,Satokasvi!$H$8,Satokasvi!$I$8)*_xlfn.BINOM.INV(1,(1-Satokasvi!$H$15),D158)</f>
        <v>3577.8198543235812</v>
      </c>
      <c r="AE158" s="5">
        <f ca="1">_xlfn.NORM.INV(E158,Satokasvi!$H$8,Satokasvi!$I$8)*_xlfn.BINOM.INV(1,(1-Satokasvi!$H$15),E158)</f>
        <v>3674.3432506964386</v>
      </c>
      <c r="AF158" s="5">
        <f ca="1">_xlfn.NORM.INV(F158,Satokasvi!$H$8,Satokasvi!$I$8)*_xlfn.BINOM.INV(1,(1-Satokasvi!$H$15),F158)</f>
        <v>3715.2915957254572</v>
      </c>
      <c r="AG158" s="5">
        <f ca="1">_xlfn.NORM.INV(G158,Satokasvi!$H$8,Satokasvi!$I$8)*_xlfn.BINOM.INV(1,(1-Satokasvi!$H$15),G158)</f>
        <v>3241.4495615675069</v>
      </c>
      <c r="AH158" s="5">
        <f ca="1">_xlfn.NORM.INV(H158,Satokasvi!$H$8,Satokasvi!$I$8)*_xlfn.BINOM.INV(1,(1-Satokasvi!$H$15),H158)</f>
        <v>3471.8536902327101</v>
      </c>
      <c r="AI158" s="5">
        <f ca="1">_xlfn.NORM.INV(I158,Satokasvi!$H$8,Satokasvi!$I$8)*_xlfn.BINOM.INV(1,(1-Satokasvi!$H$15),I158)</f>
        <v>3672.9703261359136</v>
      </c>
      <c r="AJ158" s="5">
        <f ca="1">_xlfn.NORM.INV(J158,Satokasvi!$H$8,Satokasvi!$I$8)*_xlfn.BINOM.INV(1,(1-Satokasvi!$H$15),J158)</f>
        <v>3656.3411216261738</v>
      </c>
      <c r="AK158" s="5">
        <f ca="1">_xlfn.NORM.INV(K158,Satokasvi!$H$8,Satokasvi!$I$8)*_xlfn.BINOM.INV(1,(1-Satokasvi!$H$15),K158)</f>
        <v>3227.7877314169937</v>
      </c>
      <c r="AL158" s="5">
        <f ca="1">_xlfn.NORM.INV(L158,Satokasvi!$H$8,Satokasvi!$I$8)*_xlfn.BINOM.INV(1,(1-Satokasvi!$H$15),L158)</f>
        <v>3549.5343783744347</v>
      </c>
      <c r="AM158" s="5">
        <f ca="1">_xlfn.NORM.INV(M158,Satokasvi!$H$8,Satokasvi!$I$8)*_xlfn.BINOM.INV(1,(1-Satokasvi!$H$15),M158)</f>
        <v>3520.2226538441828</v>
      </c>
      <c r="AN158" s="5">
        <f ca="1">_xlfn.NORM.INV(N158,Satokasvi!$H$8,Satokasvi!$I$8)*_xlfn.BINOM.INV(1,(1-Satokasvi!$H$15),N158)</f>
        <v>3518.4928673293034</v>
      </c>
      <c r="AO158" s="5">
        <f ca="1">_xlfn.NORM.INV(O158,Satokasvi!$H$8,Satokasvi!$I$8)*_xlfn.BINOM.INV(1,(1-Satokasvi!$H$15),O158)</f>
        <v>3460.211628208338</v>
      </c>
      <c r="AP158" s="5">
        <f ca="1">_xlfn.NORM.INV(P158,Satokasvi!$H$8,Satokasvi!$I$8)*_xlfn.BINOM.INV(1,(1-Satokasvi!$H$15),P158)</f>
        <v>3592.1861430645504</v>
      </c>
      <c r="AQ158" s="5">
        <f ca="1">_xlfn.NORM.INV(Q158,Satokasvi!$H$8,Satokasvi!$I$8)*_xlfn.BINOM.INV(1,(1-Satokasvi!$H$15),Q158)</f>
        <v>3890.5837025626674</v>
      </c>
      <c r="AR158" s="5">
        <f ca="1">_xlfn.NORM.INV(R158,Satokasvi!$H$8,Satokasvi!$I$8)*_xlfn.BINOM.INV(1,(1-Satokasvi!$H$15),R158)</f>
        <v>3700.4621566030264</v>
      </c>
      <c r="AS158" s="5">
        <f ca="1">_xlfn.NORM.INV(S158,Satokasvi!$H$8,Satokasvi!$I$8)*_xlfn.BINOM.INV(1,(1-Satokasvi!$H$15),S158)</f>
        <v>3455.8610857759991</v>
      </c>
      <c r="AT158" s="5">
        <f ca="1">_xlfn.NORM.INV(T158,Satokasvi!$H$8,Satokasvi!$I$8)*_xlfn.BINOM.INV(1,(1-Satokasvi!$H$15),T158)</f>
        <v>3390.2665454230505</v>
      </c>
      <c r="AU158" s="5">
        <f ca="1">_xlfn.NORM.INV(U158,Satokasvi!$H$8,Satokasvi!$I$8)*_xlfn.BINOM.INV(1,(1-Satokasvi!$H$15),U158)</f>
        <v>3577.8731006975067</v>
      </c>
      <c r="AV158" s="5">
        <f ca="1">_xlfn.NORM.INV(V158,Satokasvi!$H$8,Satokasvi!$I$8)*_xlfn.BINOM.INV(1,(1-Satokasvi!$H$15),V158)</f>
        <v>3375.2990134964975</v>
      </c>
      <c r="AW158" s="5">
        <f ca="1">_xlfn.NORM.INV(W158,Satokasvi!$H$8,Satokasvi!$I$8)*_xlfn.BINOM.INV(1,(1-Satokasvi!$H$15),W158)</f>
        <v>3316.7278451501747</v>
      </c>
      <c r="AX158" s="5">
        <f ca="1">_xlfn.NORM.INV(X158,Satokasvi!$H$8,Satokasvi!$I$8)*_xlfn.BINOM.INV(1,(1-Satokasvi!$H$15),X158)</f>
        <v>0</v>
      </c>
      <c r="AY158" s="5">
        <f ca="1">_xlfn.NORM.INV(Y158,Satokasvi!$H$8,Satokasvi!$I$8)*_xlfn.BINOM.INV(1,(1-Satokasvi!$H$15),Y158)</f>
        <v>3553.5633953933793</v>
      </c>
      <c r="AZ158" s="5">
        <f ca="1">_xlfn.NORM.INV(Z158,Satokasvi!$H$8,Satokasvi!$I$8)*_xlfn.BINOM.INV(1,(1-Satokasvi!$H$15),Z158)</f>
        <v>3420.8019785322958</v>
      </c>
      <c r="BB158" s="5">
        <f ca="1">IF(C$11="x",0,_xlfn.NORM.INV(B158,Satokasvi!$H$8,Satokasvi!$I$8)*IF(C$8="x",(1+Toimenpiteet!$C$7),1)*IF(C$9="x",(1+Toimenpiteet!$C$34),1)*(1+C$30)*_xlfn.BINOM.INV(1,(1-(Satokasvi!$H$15*(1+C$41))),B158))</f>
        <v>2661.9323405189116</v>
      </c>
      <c r="BC158" s="5">
        <f ca="1">IF(D$11="x",0,_xlfn.NORM.INV(C158,Satokasvi!$H$8,Satokasvi!$I$8)*IF(D$8="x",(1+Toimenpiteet!$C$7),1)*IF(D$9="x",(1+Toimenpiteet!$C$34),1)*(1+D$30)*_xlfn.BINOM.INV(1,(1-(Satokasvi!$H$15*(1+D$41))),C158))</f>
        <v>2460.6257678792567</v>
      </c>
      <c r="BD158" s="5">
        <f ca="1">IF(E$11="x",0,_xlfn.NORM.INV(D158,Satokasvi!$H$8,Satokasvi!$I$8)*IF(E$8="x",(1+Toimenpiteet!$C$7),1)*IF(E$9="x",(1+Toimenpiteet!$C$34),1)*(1+E$30)*_xlfn.BINOM.INV(1,(1-(Satokasvi!$H$15*(1+E$41))),D158))</f>
        <v>2630.1269313103512</v>
      </c>
      <c r="BE158" s="5">
        <f ca="1">IF(F$11="x",0,_xlfn.NORM.INV(E158,Satokasvi!$H$8,Satokasvi!$I$8)*IF(F$8="x",(1+Toimenpiteet!$C$7),1)*IF(F$9="x",(1+Toimenpiteet!$C$34),1)*(1+F$30)*_xlfn.BINOM.INV(1,(1-(Satokasvi!$H$15*(1+F$41))),E158))</f>
        <v>2719.6019004354762</v>
      </c>
      <c r="BF158" s="5">
        <f ca="1">IF(G$11="x",0,_xlfn.NORM.INV(F158,Satokasvi!$H$8,Satokasvi!$I$8)*IF(G$8="x",(1+Toimenpiteet!$C$7),1)*IF(G$9="x",(1+Toimenpiteet!$C$34),1)*(1+G$30)*_xlfn.BINOM.INV(1,(1-(Satokasvi!$H$15*(1+G$41))),F158))</f>
        <v>2768.6352971346105</v>
      </c>
      <c r="BG158" s="5">
        <f ca="1">IF(H$11="x",0,_xlfn.NORM.INV(G158,Satokasvi!$H$8,Satokasvi!$I$8)*IF(H$8="x",(1+Toimenpiteet!$C$7),1)*IF(H$9="x",(1+Toimenpiteet!$C$34),1)*(1+H$30)*_xlfn.BINOM.INV(1,(1-(Satokasvi!$H$15*(1+H$41))),G158))</f>
        <v>2415.5282132801062</v>
      </c>
      <c r="BH158" s="5">
        <f ca="1">IF(I$11="x",0,_xlfn.NORM.INV(H158,Satokasvi!$H$8,Satokasvi!$I$8)*IF(I$8="x",(1+Toimenpiteet!$C$7),1)*IF(I$9="x",(1+Toimenpiteet!$C$34),1)*(1+I$30)*_xlfn.BINOM.INV(1,(1-(Satokasvi!$H$15*(1+I$41))),H158))</f>
        <v>2587.2253699614157</v>
      </c>
      <c r="BI158" s="5">
        <f ca="1">IF(J$11="x",0,_xlfn.NORM.INV(I158,Satokasvi!$H$8,Satokasvi!$I$8)*IF(J$8="x",(1+Toimenpiteet!$C$7),1)*IF(J$9="x",(1+Toimenpiteet!$C$34),1)*(1+J$30)*_xlfn.BINOM.INV(1,(1-(Satokasvi!$H$15*(1+J$41))),I158))</f>
        <v>2737.097487036483</v>
      </c>
      <c r="BJ158" s="5">
        <f ca="1">IF(K$11="x",0,_xlfn.NORM.INV(J158,Satokasvi!$H$8,Satokasvi!$I$8)*IF(K$8="x",(1+Toimenpiteet!$C$7),1)*IF(K$9="x",(1+Toimenpiteet!$C$34),1)*(1+K$30)*_xlfn.BINOM.INV(1,(1-(Satokasvi!$H$15*(1+K$41))),J158))</f>
        <v>2724.7054038358247</v>
      </c>
      <c r="BK158" s="5">
        <f ca="1">IF(L$11="x",0,_xlfn.NORM.INV(K158,Satokasvi!$H$8,Satokasvi!$I$8)*IF(L$8="x",(1+Toimenpiteet!$C$7),1)*IF(L$9="x",(1+Toimenpiteet!$C$34),1)*(1+L$30)*_xlfn.BINOM.INV(1,(1-(Satokasvi!$H$15*(1+L$41))),K158))</f>
        <v>2405.3474174519438</v>
      </c>
      <c r="BL158" s="5">
        <f ca="1">IF(M$11="x",0,_xlfn.NORM.INV(L158,Satokasvi!$H$8,Satokasvi!$I$8)*IF(M$8="x",(1+Toimenpiteet!$C$7),1)*IF(M$9="x",(1+Toimenpiteet!$C$34),1)*(1+M$30)*_xlfn.BINOM.INV(1,(1-(Satokasvi!$H$15*(1+M$41))),L158))</f>
        <v>2645.113018764629</v>
      </c>
      <c r="BM158" s="5">
        <f ca="1">IF(N$11="x",0,_xlfn.NORM.INV(M158,Satokasvi!$H$8,Satokasvi!$I$8)*IF(N$8="x",(1+Toimenpiteet!$C$7),1)*IF(N$9="x",(1+Toimenpiteet!$C$34),1)*(1+N$30)*_xlfn.BINOM.INV(1,(1-(Satokasvi!$H$15*(1+N$41))),M158))</f>
        <v>2623.2699216446849</v>
      </c>
      <c r="BN158" s="5">
        <f ca="1">IF(O$11="x",0,_xlfn.NORM.INV(N158,Satokasvi!$H$8,Satokasvi!$I$8)*IF(O$8="x",(1+Toimenpiteet!$C$7),1)*IF(O$9="x",(1+Toimenpiteet!$C$34),1)*(1+O$30)*_xlfn.BINOM.INV(1,(1-(Satokasvi!$H$15*(1+O$41))),N158))</f>
        <v>2621.9808847337968</v>
      </c>
      <c r="BO158" s="5">
        <f ca="1">IF(P$11="x",0,_xlfn.NORM.INV(O158,Satokasvi!$H$8,Satokasvi!$I$8)*IF(P$8="x",(1+Toimenpiteet!$C$7),1)*IF(P$9="x",(1+Toimenpiteet!$C$34),1)*(1+P$30)*_xlfn.BINOM.INV(1,(1-(Satokasvi!$H$15*(1+P$41))),O158))</f>
        <v>2578.5497053408535</v>
      </c>
      <c r="BP158" s="5">
        <f ca="1">IF(Q$11="x",0,_xlfn.NORM.INV(P158,Satokasvi!$H$8,Satokasvi!$I$8)*IF(Q$8="x",(1+Toimenpiteet!$C$7),1)*IF(Q$9="x",(1+Toimenpiteet!$C$34),1)*(1+Q$30)*_xlfn.BINOM.INV(1,(1-(Satokasvi!$H$15*(1+Q$41))),P158))</f>
        <v>2676.8971138117026</v>
      </c>
      <c r="BQ158" s="5">
        <f ca="1">IF(R$11="x",0,_xlfn.NORM.INV(Q158,Satokasvi!$H$8,Satokasvi!$I$8)*IF(R$8="x",(1+Toimenpiteet!$C$7),1)*IF(R$9="x",(1+Toimenpiteet!$C$34),1)*(1+R$30)*_xlfn.BINOM.INV(1,(1-(Satokasvi!$H$15*(1+R$41))),Q158))</f>
        <v>2899.2629751496997</v>
      </c>
      <c r="BR158" s="5">
        <f ca="1">IF(S$11="x",0,_xlfn.NORM.INV(R158,Satokasvi!$H$8,Satokasvi!$I$8)*IF(S$8="x",(1+Toimenpiteet!$C$7),1)*IF(S$9="x",(1+Toimenpiteet!$C$34),1)*(1+S$30)*_xlfn.BINOM.INV(1,(1-(Satokasvi!$H$15*(1+S$41))),R158))</f>
        <v>2757.5843991005754</v>
      </c>
      <c r="BS158" s="5">
        <f ca="1">IF(T$11="x",0,_xlfn.NORM.INV(S158,Satokasvi!$H$8,Satokasvi!$I$8)*IF(T$8="x",(1+Toimenpiteet!$C$7),1)*IF(T$9="x",(1+Toimenpiteet!$C$34),1)*(1+T$30)*_xlfn.BINOM.INV(1,(1-(Satokasvi!$H$15*(1+T$41))),S158))</f>
        <v>2575.3076811202745</v>
      </c>
      <c r="BT158" s="5">
        <f ca="1">IF(U$11="x",0,_xlfn.NORM.INV(T158,Satokasvi!$H$8,Satokasvi!$I$8)*IF(U$8="x",(1+Toimenpiteet!$C$7),1)*IF(U$9="x",(1+Toimenpiteet!$C$34),1)*(1+U$30)*_xlfn.BINOM.INV(1,(1-(Satokasvi!$H$15*(1+U$41))),T158))</f>
        <v>2526.4266296492574</v>
      </c>
      <c r="BU158" s="5">
        <f ca="1">IF(V$11="x",0,_xlfn.NORM.INV(U158,Satokasvi!$H$8,Satokasvi!$I$8)*IF(V$8="x",(1+Toimenpiteet!$C$7),1)*IF(V$9="x",(1+Toimenpiteet!$C$34),1)*(1+V$30)*_xlfn.BINOM.INV(1,(1-(Satokasvi!$H$15*(1+V$41))),U158))</f>
        <v>2666.2310346397817</v>
      </c>
      <c r="BV158" s="5">
        <f ca="1">IF(W$11="x",0,_xlfn.NORM.INV(V158,Satokasvi!$H$8,Satokasvi!$I$8)*IF(W$8="x",(1+Toimenpiteet!$C$7),1)*IF(W$9="x",(1+Toimenpiteet!$C$34),1)*(1+W$30)*_xlfn.BINOM.INV(1,(1-(Satokasvi!$H$15*(1+W$41))),V158))</f>
        <v>2515.27282485759</v>
      </c>
      <c r="BW158" s="5">
        <f ca="1">IF(X$11="x",0,_xlfn.NORM.INV(W158,Satokasvi!$H$8,Satokasvi!$I$8)*IF(X$8="x",(1+Toimenpiteet!$C$7),1)*IF(X$9="x",(1+Toimenpiteet!$C$34),1)*(1+X$30)*_xlfn.BINOM.INV(1,(1-(Satokasvi!$H$15*(1+X$41))),W158))</f>
        <v>2471.6255902059106</v>
      </c>
      <c r="BX158" s="5">
        <f ca="1">IF(Y$11="x",0,_xlfn.NORM.INV(X158,Satokasvi!$H$8,Satokasvi!$I$8)*IF(Y$8="x",(1+Toimenpiteet!$C$7),1)*IF(Y$9="x",(1+Toimenpiteet!$C$34),1)*(1+Y$30)*_xlfn.BINOM.INV(1,(1-(Satokasvi!$H$15*(1+Y$41))),X158))</f>
        <v>0</v>
      </c>
      <c r="BY158" s="5">
        <f ca="1">IF(Z$11="x",0,_xlfn.NORM.INV(Y158,Satokasvi!$H$8,Satokasvi!$I$8)*IF(Z$8="x",(1+Toimenpiteet!$C$7),1)*IF(Z$9="x",(1+Toimenpiteet!$C$34),1)*(1+Z$30)*_xlfn.BINOM.INV(1,(1-(Satokasvi!$H$15*(1+Z$41))),Y158))</f>
        <v>2648.1154422471463</v>
      </c>
      <c r="BZ158" s="5">
        <f ca="1">IF(AA$11="x",0,_xlfn.NORM.INV(Z158,Satokasvi!$H$8,Satokasvi!$I$8)*IF(AA$8="x",(1+Toimenpiteet!$C$7),1)*IF(AA$9="x",(1+Toimenpiteet!$C$34),1)*(1+AA$30)*_xlfn.BINOM.INV(1,(1-(Satokasvi!$H$15*(1+AA$41))),Z158))</f>
        <v>2549.1816344022668</v>
      </c>
      <c r="CB158" s="27">
        <f ca="1">_xlfn.NORM.INV(RAND(),Satokasvi!$H$13,Satokasvi!$I$13)</f>
        <v>267.5863783294248</v>
      </c>
      <c r="CC158" s="27">
        <f ca="1">_xlfn.NORM.INV(RAND(),Satokasvi!$H$13,Satokasvi!$I$13)</f>
        <v>203.48139075105595</v>
      </c>
      <c r="CD158" s="27">
        <f ca="1">_xlfn.NORM.INV(RAND(),Satokasvi!$H$13,Satokasvi!$I$13)</f>
        <v>201.25078540255527</v>
      </c>
      <c r="CE158" s="27">
        <f ca="1">_xlfn.NORM.INV(RAND(),Satokasvi!$H$13,Satokasvi!$I$13)</f>
        <v>202.9871458820424</v>
      </c>
      <c r="CF158" s="27">
        <f ca="1">_xlfn.NORM.INV(RAND(),Satokasvi!$H$13,Satokasvi!$I$13)</f>
        <v>228.00868438115589</v>
      </c>
      <c r="CG158" s="27">
        <f ca="1">_xlfn.NORM.INV(RAND(),Satokasvi!$H$13,Satokasvi!$I$13)</f>
        <v>190.47006013335621</v>
      </c>
      <c r="CH158" s="27">
        <f ca="1">_xlfn.NORM.INV(RAND(),Satokasvi!$H$13,Satokasvi!$I$13)</f>
        <v>173.3628273931333</v>
      </c>
      <c r="CI158" s="27">
        <f ca="1">_xlfn.NORM.INV(RAND(),Satokasvi!$H$13,Satokasvi!$I$13)</f>
        <v>235.41458341558007</v>
      </c>
      <c r="CJ158" s="27">
        <f ca="1">_xlfn.NORM.INV(RAND(),Satokasvi!$H$13,Satokasvi!$I$13)</f>
        <v>217.32895277147179</v>
      </c>
      <c r="CK158" s="27">
        <f ca="1">_xlfn.NORM.INV(RAND(),Satokasvi!$H$13,Satokasvi!$I$13)</f>
        <v>245.95631805425816</v>
      </c>
      <c r="CL158" s="27">
        <f ca="1">_xlfn.NORM.INV(RAND(),Satokasvi!$H$13,Satokasvi!$I$13)</f>
        <v>240.07455088128111</v>
      </c>
      <c r="CM158" s="27">
        <f ca="1">_xlfn.NORM.INV(RAND(),Satokasvi!$H$13,Satokasvi!$I$13)</f>
        <v>179.46674825422113</v>
      </c>
      <c r="CN158" s="27">
        <f ca="1">_xlfn.NORM.INV(RAND(),Satokasvi!$H$13,Satokasvi!$I$13)</f>
        <v>254.53145727000529</v>
      </c>
      <c r="CO158" s="27">
        <f ca="1">_xlfn.NORM.INV(RAND(),Satokasvi!$H$13,Satokasvi!$I$13)</f>
        <v>209.12495387910667</v>
      </c>
      <c r="CP158" s="27">
        <f ca="1">_xlfn.NORM.INV(RAND(),Satokasvi!$H$13,Satokasvi!$I$13)</f>
        <v>227.40669624005074</v>
      </c>
      <c r="CQ158" s="27">
        <f ca="1">_xlfn.NORM.INV(RAND(),Satokasvi!$H$13,Satokasvi!$I$13)</f>
        <v>134.2500350882201</v>
      </c>
      <c r="CR158" s="27">
        <f ca="1">_xlfn.NORM.INV(RAND(),Satokasvi!$H$13,Satokasvi!$I$13)</f>
        <v>175.00583079168615</v>
      </c>
      <c r="CS158" s="27">
        <f ca="1">_xlfn.NORM.INV(RAND(),Satokasvi!$H$13,Satokasvi!$I$13)</f>
        <v>234.69886948789332</v>
      </c>
      <c r="CT158" s="27">
        <f ca="1">_xlfn.NORM.INV(RAND(),Satokasvi!$H$13,Satokasvi!$I$13)</f>
        <v>203.93100914128848</v>
      </c>
      <c r="CU158" s="27">
        <f ca="1">_xlfn.NORM.INV(RAND(),Satokasvi!$H$13,Satokasvi!$I$13)</f>
        <v>270.54837323066073</v>
      </c>
      <c r="CV158" s="27">
        <f ca="1">_xlfn.NORM.INV(RAND(),Satokasvi!$H$13,Satokasvi!$I$13)</f>
        <v>107.57178435575833</v>
      </c>
      <c r="CW158" s="27">
        <f ca="1">_xlfn.NORM.INV(RAND(),Satokasvi!$H$13,Satokasvi!$I$13)</f>
        <v>187.58004282145728</v>
      </c>
      <c r="CX158" s="27">
        <f ca="1">_xlfn.NORM.INV(RAND(),Satokasvi!$H$13,Satokasvi!$I$13)</f>
        <v>185.96118341919527</v>
      </c>
      <c r="CY158" s="27">
        <f ca="1">_xlfn.NORM.INV(RAND(),Satokasvi!$H$13,Satokasvi!$I$13)</f>
        <v>123.45731167618787</v>
      </c>
      <c r="CZ158" s="27">
        <f ca="1">_xlfn.NORM.INV(RAND(),Satokasvi!$H$13,Satokasvi!$I$13)</f>
        <v>193.06578626455934</v>
      </c>
      <c r="DB158" s="29">
        <f ca="1">(AB158*(CB158/1000)+(Satokasvi!$E$28-Satokasvi!$E$7))/(1+$C$13)^DB$61</f>
        <v>603.32445582838227</v>
      </c>
      <c r="DC158" s="29">
        <f ca="1">(AC158*(CC158/1000)+(Satokasvi!$E$28-Satokasvi!$E$7))/(1+$C$13)^DC$61</f>
        <v>306.15862348879722</v>
      </c>
      <c r="DD158" s="29">
        <f ca="1">(AD158*(CD158/1000)+(Satokasvi!$E$28-Satokasvi!$E$7))/(1+$C$13)^DD$61</f>
        <v>328.57159721639215</v>
      </c>
      <c r="DE158" s="29">
        <f ca="1">(AE158*(CE158/1000)+(Satokasvi!$E$28-Satokasvi!$E$7))/(1+$C$13)^DE$61</f>
        <v>341.92930879840554</v>
      </c>
      <c r="DF158" s="29">
        <f ca="1">(AF158*(CF158/1000)+(Satokasvi!$E$28-Satokasvi!$E$7))/(1+$C$13)^DF$61</f>
        <v>419.33030299781188</v>
      </c>
      <c r="DG158" s="29">
        <f ca="1">(AG158*(CG158/1000)+(Satokasvi!$E$28-Satokasvi!$E$7))/(1+$C$13)^DG$61</f>
        <v>214.73020374093554</v>
      </c>
      <c r="DH158" s="29">
        <f ca="1">(AH158*(CH158/1000)+(Satokasvi!$E$28-Satokasvi!$E$7))/(1+$C$13)^DH$61</f>
        <v>195.86591666520911</v>
      </c>
      <c r="DI158" s="29">
        <f ca="1">(AI158*(CI158/1000)+(Satokasvi!$E$28-Satokasvi!$E$7))/(1+$C$13)^DI$61</f>
        <v>397.60236417436857</v>
      </c>
      <c r="DJ158" s="29">
        <f ca="1">(AJ158*(CJ158/1000)+(Satokasvi!$E$28-Satokasvi!$E$7))/(1+$C$13)^DJ$61</f>
        <v>332.34035793537117</v>
      </c>
      <c r="DK158" s="29">
        <f ca="1">(AK158*(CK158/1000)+(Satokasvi!$E$28-Satokasvi!$E$7))/(1+$C$13)^DK$61</f>
        <v>322.1143759638515</v>
      </c>
      <c r="DL158" s="29">
        <f ca="1">(AL158*(CL158/1000)+(Satokasvi!$E$28-Satokasvi!$E$7))/(1+$C$13)^DL$61</f>
        <v>354.81928459737981</v>
      </c>
      <c r="DM158" s="29">
        <f ca="1">(AM158*(CM158/1000)+(Satokasvi!$E$28-Satokasvi!$E$7))/(1+$C$13)^DM$61</f>
        <v>189.90765935176898</v>
      </c>
      <c r="DN158" s="29">
        <f ca="1">(AN158*(CN158/1000)+(Satokasvi!$E$28-Satokasvi!$E$7))/(1+$C$13)^DN$61</f>
        <v>364.0141945798635</v>
      </c>
      <c r="DO158" s="29">
        <f ca="1">(AO158*(CO158/1000)+(Satokasvi!$E$28-Satokasvi!$E$7))/(1+$C$13)^DO$61</f>
        <v>239.73228906850596</v>
      </c>
      <c r="DP158" s="29">
        <f ca="1">(AP158*(CP158/1000)+(Satokasvi!$E$28-Satokasvi!$E$7))/(1+$C$13)^DP$61</f>
        <v>292.61663512082464</v>
      </c>
      <c r="DQ158" s="29">
        <f ca="1">(AQ158*(CQ158/1000)+(Satokasvi!$E$28-Satokasvi!$E$7))/(1+$C$13)^DQ$61</f>
        <v>100.52368124931853</v>
      </c>
      <c r="DR158" s="29">
        <f ca="1">(AR158*(CR158/1000)+(Satokasvi!$E$28-Satokasvi!$E$7))/(1+$C$13)^DR$61</f>
        <v>173.39919810732192</v>
      </c>
      <c r="DS158" s="29">
        <f ca="1">(AS158*(CS158/1000)+(Satokasvi!$E$28-Satokasvi!$E$7))/(1+$C$13)^DS$61</f>
        <v>264.3784946299308</v>
      </c>
      <c r="DT158" s="29">
        <f ca="1">(AT158*(CT158/1000)+(Satokasvi!$E$28-Satokasvi!$E$7))/(1+$C$13)^DT$61</f>
        <v>188.4113700584677</v>
      </c>
      <c r="DU158" s="29">
        <f ca="1">(AU158*(CU158/1000)+(Satokasvi!$E$28-Satokasvi!$E$7))/(1+$C$13)^DU$61</f>
        <v>336.07439861285849</v>
      </c>
      <c r="DV158" s="29">
        <f ca="1">(AV158*(CV158/1000)+(Satokasvi!$E$28-Satokasvi!$E$7))/(1+$C$13)^DV$61</f>
        <v>1.1218318043745565</v>
      </c>
      <c r="DW158" s="29">
        <f ca="1">(AW158*(CW158/1000)+(Satokasvi!$E$28-Satokasvi!$E$7))/(1+$C$13)^DW$61</f>
        <v>136.2932449327761</v>
      </c>
      <c r="DX158" s="29">
        <f ca="1">(AX158*(CX158/1000)+(Satokasvi!$E$28-Satokasvi!$E$7))/(1+$C$13)^DX$61</f>
        <v>-182.91572118311976</v>
      </c>
      <c r="DY158" s="29">
        <f ca="1">(AY158*(CY158/1000)+(Satokasvi!$E$28-Satokasvi!$E$7))/(1+$C$13)^DY$61</f>
        <v>38.229835190486234</v>
      </c>
      <c r="DZ158" s="29">
        <f ca="1">(AZ158*(CZ158/1000)+(Satokasvi!$E$28-Satokasvi!$E$7))/(1+$C$13)^DZ$61</f>
        <v>143.0141274295265</v>
      </c>
      <c r="EB158" s="29">
        <f ca="1">IF(C$11="x",Toimenpiteet!$E$115,BB158*(CB158/1000)+(Satokasvi!$E$28-Satokasvi!$E$7)+IF(C$8="x",Toimenpiteet!$E$29,0)+IF(C$9="x",Toimenpiteet!$E$60,0)+IF(C$10="x",Toimenpiteet!$E$88,0))/(1+$C$13)^EB$61</f>
        <v>470.28818869652883</v>
      </c>
      <c r="EC158" s="29">
        <f ca="1">IF(D$11="x",Toimenpiteet!$E$115,BC158*(CC158/1000)+(Satokasvi!$E$28-Satokasvi!$E$7)+IF(D$8="x",Toimenpiteet!$E$29,0)+IF(D$9="x",Toimenpiteet!$E$60,0)+IF(D$10="x",Toimenpiteet!$E$88,0))/(1+$C$13)^EC$61</f>
        <v>257.13220224899248</v>
      </c>
      <c r="ED158" s="29">
        <f ca="1">IF(E$11="x",Toimenpiteet!$E$115,BD158*(CD158/1000)+(Satokasvi!$E$28-Satokasvi!$E$7)+IF(E$8="x",Toimenpiteet!$E$29,0)+IF(E$9="x",Toimenpiteet!$E$60,0)+IF(E$10="x",Toimenpiteet!$E$88,0))/(1+$C$13)^ED$61</f>
        <v>275.83752450028294</v>
      </c>
      <c r="EE158" s="29">
        <f ca="1">IF(F$11="x",Toimenpiteet!$E$115,BE158*(CE158/1000)+(Satokasvi!$E$28-Satokasvi!$E$7)+IF(F$8="x",Toimenpiteet!$E$29,0)+IF(F$9="x",Toimenpiteet!$E$60,0)+IF(F$10="x",Toimenpiteet!$E$88,0))/(1+$C$13)^EE$61</f>
        <v>287.9979479723271</v>
      </c>
      <c r="EF158" s="29">
        <f ca="1">IF(G$11="x",Toimenpiteet!$E$115,BF158*(CF158/1000)+(Satokasvi!$E$28-Satokasvi!$E$7)+IF(G$8="x",Toimenpiteet!$E$29,0)+IF(G$9="x",Toimenpiteet!$E$60,0)+IF(G$10="x",Toimenpiteet!$E$88,0))/(1+$C$13)^EF$61</f>
        <v>347.95299970324999</v>
      </c>
      <c r="EG158" s="29">
        <f ca="1">IF(H$11="x",Toimenpiteet!$E$115,BG158*(CG158/1000)+(Satokasvi!$E$28-Satokasvi!$E$7)+IF(H$8="x",Toimenpiteet!$E$29,0)+IF(H$9="x",Toimenpiteet!$E$60,0)+IF(H$10="x",Toimenpiteet!$E$88,0))/(1+$C$13)^EG$61</f>
        <v>194.45195550665832</v>
      </c>
      <c r="EH158" s="29">
        <f ca="1">IF(I$11="x",Toimenpiteet!$E$115,BH158*(CH158/1000)+(Satokasvi!$E$28-Satokasvi!$E$7)+IF(I$8="x",Toimenpiteet!$E$29,0)+IF(I$9="x",Toimenpiteet!$E$60,0)+IF(I$10="x",Toimenpiteet!$E$88,0))/(1+$C$13)^EH$61</f>
        <v>179.39132738912079</v>
      </c>
      <c r="EI158" s="29">
        <f ca="1">IF(J$11="x",Toimenpiteet!$E$115,BI158*(CI158/1000)+(Satokasvi!$E$28-Satokasvi!$E$7)+IF(J$8="x",Toimenpiteet!$E$29,0)+IF(J$9="x",Toimenpiteet!$E$60,0)+IF(J$10="x",Toimenpiteet!$E$88,0))/(1+$C$13)^EI$61</f>
        <v>328.75157915187253</v>
      </c>
      <c r="EJ158" s="29">
        <f ca="1">IF(K$11="x",Toimenpiteet!$E$115,BJ158*(CJ158/1000)+(Satokasvi!$E$28-Satokasvi!$E$7)+IF(K$8="x",Toimenpiteet!$E$29,0)+IF(K$9="x",Toimenpiteet!$E$60,0)+IF(K$10="x",Toimenpiteet!$E$88,0))/(1+$C$13)^EJ$61</f>
        <v>279.17294480055796</v>
      </c>
      <c r="EK158" s="29">
        <f ca="1">IF(L$11="x",Toimenpiteet!$E$115,BK158*(CK158/1000)+(Satokasvi!$E$28-Satokasvi!$E$7)+IF(L$8="x",Toimenpiteet!$E$29,0)+IF(L$9="x",Toimenpiteet!$E$60,0)+IF(L$10="x",Toimenpiteet!$E$88,0))/(1+$C$13)^EK$61</f>
        <v>270.63469128585376</v>
      </c>
      <c r="EL158" s="29">
        <f ca="1">IF(M$11="x",Toimenpiteet!$E$115,BL158*(CL158/1000)+(Satokasvi!$E$28-Satokasvi!$E$7)+IF(M$8="x",Toimenpiteet!$E$29,0)+IF(M$9="x",Toimenpiteet!$E$60,0)+IF(M$10="x",Toimenpiteet!$E$88,0))/(1+$C$13)^EL$61</f>
        <v>294.1152709961342</v>
      </c>
      <c r="EM158" s="29">
        <f ca="1">IF(N$11="x",Toimenpiteet!$E$115,BM158*(CM158/1000)+(Satokasvi!$E$28-Satokasvi!$E$7)+IF(N$8="x",Toimenpiteet!$E$29,0)+IF(N$9="x",Toimenpiteet!$E$60,0)+IF(N$10="x",Toimenpiteet!$E$88,0))/(1+$C$13)^EM$61</f>
        <v>170.35796455880876</v>
      </c>
      <c r="EN158" s="29">
        <f ca="1">IF(O$11="x",Toimenpiteet!$E$115,BN158*(CN158/1000)+(Satokasvi!$E$28-Satokasvi!$E$7)+IF(O$8="x",Toimenpiteet!$E$29,0)+IF(O$9="x",Toimenpiteet!$E$60,0)+IF(O$10="x",Toimenpiteet!$E$88,0))/(1+$C$13)^EN$61</f>
        <v>299.26219023768175</v>
      </c>
      <c r="EO158" s="29">
        <f ca="1">IF(P$11="x",Toimenpiteet!$E$115,BO158*(CO158/1000)+(Satokasvi!$E$28-Satokasvi!$E$7)+IF(P$8="x",Toimenpiteet!$E$29,0)+IF(P$9="x",Toimenpiteet!$E$60,0)+IF(P$10="x",Toimenpiteet!$E$88,0))/(1+$C$13)^EO$61</f>
        <v>205.83181485925596</v>
      </c>
      <c r="EP158" s="29">
        <f ca="1">IF(Q$11="x",Toimenpiteet!$E$115,BP158*(CP158/1000)+(Satokasvi!$E$28-Satokasvi!$E$7)+IF(Q$8="x",Toimenpiteet!$E$29,0)+IF(Q$9="x",Toimenpiteet!$E$60,0)+IF(Q$10="x",Toimenpiteet!$E$88,0))/(1+$C$13)^EP$61</f>
        <v>244.44948255553885</v>
      </c>
      <c r="EQ158" s="29">
        <f ca="1">IF(R$11="x",Toimenpiteet!$E$115,BQ158*(CQ158/1000)+(Satokasvi!$E$28-Satokasvi!$E$7)+IF(R$8="x",Toimenpiteet!$E$29,0)+IF(R$9="x",Toimenpiteet!$E$60,0)+IF(R$10="x",Toimenpiteet!$E$88,0))/(1+$C$13)^EQ$61</f>
        <v>100.53312694029346</v>
      </c>
      <c r="ER158" s="29">
        <f ca="1">IF(S$11="x",Toimenpiteet!$E$115,BR158*(CR158/1000)+(Satokasvi!$E$28-Satokasvi!$E$7)+IF(S$8="x",Toimenpiteet!$E$29,0)+IF(S$9="x",Toimenpiteet!$E$60,0)+IF(S$10="x",Toimenpiteet!$E$88,0))/(1+$C$13)^ER$61</f>
        <v>154.09366463666495</v>
      </c>
      <c r="ES158" s="29">
        <f ca="1">IF(T$11="x",Toimenpiteet!$E$115,BS158*(CS158/1000)+(Satokasvi!$E$28-Satokasvi!$E$7)+IF(T$8="x",Toimenpiteet!$E$29,0)+IF(T$9="x",Toimenpiteet!$E$60,0)+IF(T$10="x",Toimenpiteet!$E$88,0))/(1+$C$13)^ES$61</f>
        <v>221.16687575850472</v>
      </c>
      <c r="ET158" s="29">
        <f ca="1">IF(U$11="x",Toimenpiteet!$E$115,BT158*(CT158/1000)+(Satokasvi!$E$28-Satokasvi!$E$7)+IF(U$8="x",Toimenpiteet!$E$29,0)+IF(U$9="x",Toimenpiteet!$E$60,0)+IF(U$10="x",Toimenpiteet!$E$88,0))/(1+$C$13)^ET$61</f>
        <v>163.8527175892014</v>
      </c>
      <c r="EU158" s="29">
        <f ca="1">IF(V$11="x",Toimenpiteet!$E$115,BU158*(CU158/1000)+(Satokasvi!$E$28-Satokasvi!$E$7)+IF(V$8="x",Toimenpiteet!$E$29,0)+IF(V$9="x",Toimenpiteet!$E$60,0)+IF(V$10="x",Toimenpiteet!$E$88,0))/(1+$C$13)^EU$61</f>
        <v>273.20823856633251</v>
      </c>
      <c r="EV158" s="29">
        <f ca="1">IF(W$11="x",Toimenpiteet!$E$115,BV158*(CV158/1000)+(Satokasvi!$E$28-Satokasvi!$E$7)+IF(W$8="x",Toimenpiteet!$E$29,0)+IF(W$9="x",Toimenpiteet!$E$60,0)+IF(W$10="x",Toimenpiteet!$E$88,0))/(1+$C$13)^EV$61</f>
        <v>22.938510148028062</v>
      </c>
      <c r="EW158" s="29">
        <f ca="1">IF(X$11="x",Toimenpiteet!$E$115,BW158*(CW158/1000)+(Satokasvi!$E$28-Satokasvi!$E$7)+IF(X$8="x",Toimenpiteet!$E$29,0)+IF(X$9="x",Toimenpiteet!$E$60,0)+IF(X$10="x",Toimenpiteet!$E$88,0))/(1+$C$13)^EW$61</f>
        <v>123.02448446119423</v>
      </c>
      <c r="EX158" s="29">
        <f ca="1">IF(Y$11="x",Toimenpiteet!$E$115,BX158*(CX158/1000)+(Satokasvi!$E$28-Satokasvi!$E$7)+IF(Y$8="x",Toimenpiteet!$E$29,0)+IF(Y$9="x",Toimenpiteet!$E$60,0)+IF(Y$10="x",Toimenpiteet!$E$88,0))/(1+$C$13)^EX$61</f>
        <v>-115.47504946712741</v>
      </c>
      <c r="EY158" s="29">
        <f ca="1">IF(Z$11="x",Toimenpiteet!$E$115,BY158*(CY158/1000)+(Satokasvi!$E$28-Satokasvi!$E$7)+IF(Z$8="x",Toimenpiteet!$E$29,0)+IF(Z$9="x",Toimenpiteet!$E$60,0)+IF(Z$10="x",Toimenpiteet!$E$88,0))/(1+$C$13)^EY$61</f>
        <v>48.715811007769219</v>
      </c>
      <c r="EZ158" s="29">
        <f ca="1">IF(AA$11="x",Toimenpiteet!$E$115,BZ158*(CZ158/1000)+(Satokasvi!$E$28-Satokasvi!$E$7)+IF(AA$8="x",Toimenpiteet!$E$29,0)+IF(AA$9="x",Toimenpiteet!$E$60,0)+IF(AA$10="x",Toimenpiteet!$E$88,0))/(1+$C$13)^EZ$61</f>
        <v>126.21193147292864</v>
      </c>
      <c r="FA158" s="29"/>
      <c r="FB158" s="29">
        <f t="shared" ca="1" si="117"/>
        <v>603.32445582838227</v>
      </c>
      <c r="FC158" s="29">
        <f t="shared" ca="1" si="118"/>
        <v>909.48307931717954</v>
      </c>
      <c r="FD158" s="29">
        <f t="shared" ca="1" si="119"/>
        <v>1238.0546765335716</v>
      </c>
      <c r="FE158" s="29">
        <f t="shared" ca="1" si="120"/>
        <v>1579.9839853319772</v>
      </c>
      <c r="FF158" s="29">
        <f t="shared" ca="1" si="121"/>
        <v>1999.3142883297892</v>
      </c>
      <c r="FG158" s="29">
        <f t="shared" ca="1" si="122"/>
        <v>2214.0444920707246</v>
      </c>
      <c r="FH158" s="29">
        <f t="shared" ca="1" si="123"/>
        <v>2409.9104087359337</v>
      </c>
      <c r="FI158" s="29">
        <f t="shared" ca="1" si="124"/>
        <v>2807.5127729103024</v>
      </c>
      <c r="FJ158" s="29">
        <f t="shared" ca="1" si="125"/>
        <v>3139.8531308456736</v>
      </c>
      <c r="FK158" s="29">
        <f t="shared" ca="1" si="126"/>
        <v>3461.9675068095253</v>
      </c>
      <c r="FL158" s="29">
        <f t="shared" ca="1" si="127"/>
        <v>3816.7867914069052</v>
      </c>
      <c r="FM158" s="29">
        <f t="shared" ca="1" si="128"/>
        <v>4006.6944507586741</v>
      </c>
      <c r="FN158" s="29">
        <f t="shared" ca="1" si="129"/>
        <v>4370.7086453385373</v>
      </c>
      <c r="FO158" s="29">
        <f t="shared" ca="1" si="130"/>
        <v>4610.4409344070436</v>
      </c>
      <c r="FP158" s="29">
        <f t="shared" ca="1" si="131"/>
        <v>4903.0575695278685</v>
      </c>
      <c r="FQ158" s="29">
        <f t="shared" ca="1" si="132"/>
        <v>5003.5812507771871</v>
      </c>
      <c r="FR158" s="29">
        <f t="shared" ca="1" si="133"/>
        <v>5176.9804488845093</v>
      </c>
      <c r="FS158" s="29">
        <f t="shared" ca="1" si="134"/>
        <v>5441.3589435144404</v>
      </c>
      <c r="FT158" s="29">
        <f t="shared" ca="1" si="135"/>
        <v>5629.770313572908</v>
      </c>
      <c r="FU158" s="29">
        <f t="shared" ca="1" si="136"/>
        <v>5965.8447121857662</v>
      </c>
      <c r="FV158" s="29">
        <f t="shared" ca="1" si="137"/>
        <v>5966.966543990141</v>
      </c>
      <c r="FW158" s="29">
        <f t="shared" ca="1" si="138"/>
        <v>6103.2597889229173</v>
      </c>
      <c r="FX158" s="29">
        <f t="shared" ca="1" si="139"/>
        <v>5920.3440677397975</v>
      </c>
      <c r="FY158" s="29">
        <f t="shared" ca="1" si="140"/>
        <v>5958.573902930284</v>
      </c>
      <c r="FZ158" s="29">
        <f t="shared" ca="1" si="141"/>
        <v>6101.5880303598105</v>
      </c>
      <c r="GA158" s="29"/>
      <c r="GB158" s="29">
        <f t="shared" ca="1" si="142"/>
        <v>470.28818869652883</v>
      </c>
      <c r="GC158" s="29">
        <f t="shared" ca="1" si="143"/>
        <v>727.42039094552138</v>
      </c>
      <c r="GD158" s="29">
        <f t="shared" ca="1" si="93"/>
        <v>1003.2579154458043</v>
      </c>
      <c r="GE158" s="29">
        <f t="shared" ca="1" si="94"/>
        <v>1291.2558634181314</v>
      </c>
      <c r="GF158" s="29">
        <f t="shared" ca="1" si="95"/>
        <v>1639.2088631213815</v>
      </c>
      <c r="GG158" s="29">
        <f t="shared" ca="1" si="96"/>
        <v>1833.6608186280398</v>
      </c>
      <c r="GH158" s="29">
        <f t="shared" ca="1" si="97"/>
        <v>2013.0521460171606</v>
      </c>
      <c r="GI158" s="29">
        <f t="shared" ca="1" si="98"/>
        <v>2341.803725169033</v>
      </c>
      <c r="GJ158" s="29">
        <f t="shared" ca="1" si="99"/>
        <v>2620.9766699695911</v>
      </c>
      <c r="GK158" s="29">
        <f t="shared" ca="1" si="100"/>
        <v>2891.611361255445</v>
      </c>
      <c r="GL158" s="29">
        <f t="shared" ca="1" si="101"/>
        <v>3185.7266322515793</v>
      </c>
      <c r="GM158" s="29">
        <f t="shared" ca="1" si="102"/>
        <v>3356.0845968103881</v>
      </c>
      <c r="GN158" s="29">
        <f t="shared" ca="1" si="103"/>
        <v>3655.3467870480699</v>
      </c>
      <c r="GO158" s="29">
        <f t="shared" ca="1" si="104"/>
        <v>3861.1786019073261</v>
      </c>
      <c r="GP158" s="29">
        <f t="shared" ca="1" si="105"/>
        <v>4105.6280844628645</v>
      </c>
      <c r="GQ158" s="29">
        <f t="shared" ca="1" si="106"/>
        <v>4206.1612114031577</v>
      </c>
      <c r="GR158" s="29">
        <f t="shared" ca="1" si="107"/>
        <v>4360.2548760398231</v>
      </c>
      <c r="GS158" s="29">
        <f t="shared" ca="1" si="108"/>
        <v>4581.4217517983279</v>
      </c>
      <c r="GT158" s="29">
        <f t="shared" ca="1" si="109"/>
        <v>4745.2744693875293</v>
      </c>
      <c r="GU158" s="29">
        <f t="shared" ca="1" si="110"/>
        <v>5018.4827079538618</v>
      </c>
      <c r="GV158" s="29">
        <f t="shared" ca="1" si="111"/>
        <v>5041.4212181018902</v>
      </c>
      <c r="GW158" s="29">
        <f t="shared" ref="GW158:GW161" ca="1" si="153">GV158+EW158</f>
        <v>5164.4457025630845</v>
      </c>
      <c r="GX158" s="29">
        <f t="shared" ca="1" si="113"/>
        <v>5048.9706530959575</v>
      </c>
      <c r="GY158" s="29">
        <f t="shared" ca="1" si="114"/>
        <v>5097.6864641037264</v>
      </c>
      <c r="GZ158" s="29">
        <f t="shared" ca="1" si="115"/>
        <v>5223.8983955766553</v>
      </c>
      <c r="HA158" s="29"/>
      <c r="HB158" s="29">
        <f t="shared" ca="1" si="145"/>
        <v>3461.9675068095253</v>
      </c>
      <c r="HC158" s="29">
        <f t="shared" ca="1" si="144"/>
        <v>2891.611361255445</v>
      </c>
      <c r="HD158" s="5"/>
      <c r="HE158" s="29">
        <f t="shared" si="151"/>
        <v>0.27777777777777773</v>
      </c>
      <c r="HF158" s="29">
        <f>$HF$75</f>
        <v>7.7777777777777793E-2</v>
      </c>
      <c r="HG158" s="14">
        <f>IF(C$11="x",0,Satokasvi!$H$6*(1+$HE158)*(1+_xlfn.XLOOKUP($HF158,$HF$67:$HF$76,HG$67:HG$76)))</f>
        <v>4507.0061728395058</v>
      </c>
      <c r="HH158" s="27">
        <f>IF(D$11="x",0,Satokasvi!$H$6*(1+$HE158)*(1+_xlfn.XLOOKUP($HF158,$HF$67:$HF$76,HH$67:HH$76)))</f>
        <v>4541.7901234567898</v>
      </c>
      <c r="HI158" s="27">
        <f>IF(E$11="x",0,Satokasvi!$H$6*(1+$HE158)*(1+_xlfn.XLOOKUP($HF158,$HF$67:$HF$76,HI$67:HI$76)))</f>
        <v>4576.5740740740739</v>
      </c>
      <c r="HJ158" s="27">
        <f>IF(F$11="x",0,Satokasvi!$H$6*(1+$HE158)*(1+_xlfn.XLOOKUP($HF158,$HF$67:$HF$76,HJ$67:HJ$76)))</f>
        <v>4611.3580246913571</v>
      </c>
      <c r="HK158" s="27">
        <f>IF(G$11="x",0,Satokasvi!$H$6*(1+$HE158)*(1+_xlfn.XLOOKUP($HF158,$HF$67:$HF$76,HK$67:HK$76)))</f>
        <v>4646.141975308642</v>
      </c>
      <c r="HL158" s="27">
        <f>IF(H$11="x",0,Satokasvi!$H$6*(1+$HE158)*(1+_xlfn.XLOOKUP($HF158,$HF$67:$HF$76,HL$67:HL$76)))</f>
        <v>4680.9259259259252</v>
      </c>
      <c r="HM158" s="27">
        <f>IF(I$11="x",0,Satokasvi!$H$6*(1+$HE158)*(1+_xlfn.XLOOKUP($HF158,$HF$67:$HF$76,HM$67:HM$76)))</f>
        <v>4715.7098765432092</v>
      </c>
      <c r="HN158" s="27">
        <f>IF(J$11="x",0,Satokasvi!$H$6*(1+$HE158)*(1+_xlfn.XLOOKUP($HF158,$HF$67:$HF$76,HN$67:HN$76)))</f>
        <v>4750.4938271604933</v>
      </c>
      <c r="HO158" s="27">
        <f>IF(K$11="x",0,Satokasvi!$H$6*(1+$HE158)*(1+_xlfn.XLOOKUP($HF158,$HF$67:$HF$76,HO$67:HO$76)))</f>
        <v>4785.2777777777774</v>
      </c>
      <c r="HP158" s="27">
        <f>IF(L$11="x",0,Satokasvi!$H$6*(1+$HE158)*(1+_xlfn.XLOOKUP($HF158,$HF$67:$HF$76,HP$67:HP$76)))</f>
        <v>4820.0617283950605</v>
      </c>
      <c r="HQ158" s="27">
        <f>IF(M$11="x",0,Satokasvi!$H$6*(1+$HE158)*(1+_xlfn.XLOOKUP($HF158,$HF$67:$HF$76,HQ$67:HQ$76)))</f>
        <v>4820.0617283950605</v>
      </c>
      <c r="HR158" s="27">
        <f>IF(N$11="x",0,Satokasvi!$H$6*(1+$HE158)*(1+_xlfn.XLOOKUP($HF158,$HF$67:$HF$76,HR$67:HR$76)))</f>
        <v>4820.0617283950605</v>
      </c>
      <c r="HS158" s="27">
        <f>IF(O$11="x",0,Satokasvi!$H$6*(1+$HE158)*(1+_xlfn.XLOOKUP($HF158,$HF$67:$HF$76,HS$67:HS$76)))</f>
        <v>4820.0617283950605</v>
      </c>
      <c r="HT158" s="27">
        <f>IF(P$11="x",0,Satokasvi!$H$6*(1+$HE158)*(1+_xlfn.XLOOKUP($HF158,$HF$67:$HF$76,HT$67:HT$76)))</f>
        <v>4820.0617283950605</v>
      </c>
      <c r="HU158" s="27">
        <f>IF(Q$11="x",0,Satokasvi!$H$6*(1+$HE158)*(1+_xlfn.XLOOKUP($HF158,$HF$67:$HF$76,HU$67:HU$76)))</f>
        <v>4820.0617283950605</v>
      </c>
      <c r="HV158" s="27">
        <f>IF(R$11="x",0,Satokasvi!$H$6*(1+$HE158)*(1+_xlfn.XLOOKUP($HF158,$HF$67:$HF$76,HV$67:HV$76)))</f>
        <v>4820.0617283950605</v>
      </c>
      <c r="HW158" s="27">
        <f>IF(S$11="x",0,Satokasvi!$H$6*(1+$HE158)*(1+_xlfn.XLOOKUP($HF158,$HF$67:$HF$76,HW$67:HW$76)))</f>
        <v>4820.0617283950605</v>
      </c>
      <c r="HX158" s="27">
        <f>IF(T$11="x",0,Satokasvi!$H$6*(1+$HE158)*(1+_xlfn.XLOOKUP($HF158,$HF$67:$HF$76,HX$67:HX$76)))</f>
        <v>4820.0617283950605</v>
      </c>
      <c r="HY158" s="27">
        <f>IF(U$11="x",0,Satokasvi!$H$6*(1+$HE158)*(1+_xlfn.XLOOKUP($HF158,$HF$67:$HF$76,HY$67:HY$76)))</f>
        <v>4820.0617283950605</v>
      </c>
      <c r="HZ158" s="27">
        <f>IF(V$11="x",0,Satokasvi!$H$6*(1+$HE158)*(1+_xlfn.XLOOKUP($HF158,$HF$67:$HF$76,HZ$67:HZ$76)))</f>
        <v>4820.0617283950605</v>
      </c>
      <c r="IA158" s="27">
        <f>IF(W$11="x",0,Satokasvi!$H$6*(1+$HE158)*(1+_xlfn.XLOOKUP($HF158,$HF$67:$HF$76,IA$67:IA$76)))</f>
        <v>4820.0617283950605</v>
      </c>
      <c r="IB158" s="27">
        <f>IF(X$11="x",0,Satokasvi!$H$6*(1+$HE158)*(1+_xlfn.XLOOKUP($HF158,$HF$67:$HF$76,IB$67:IB$76)))</f>
        <v>4820.0617283950605</v>
      </c>
      <c r="IC158" s="27">
        <f>IF(Y$11="x",0,Satokasvi!$H$6*(1+$HE158)*(1+_xlfn.XLOOKUP($HF158,$HF$67:$HF$76,IC$67:IC$76)))</f>
        <v>4820.0617283950605</v>
      </c>
      <c r="ID158" s="27">
        <f>IF(Z$11="x",0,Satokasvi!$H$6*(1+$HE158)*(1+_xlfn.XLOOKUP($HF158,$HF$67:$HF$76,ID$67:ID$76)))</f>
        <v>4820.0617283950605</v>
      </c>
      <c r="IE158" s="27">
        <f>IF(AA$11="x",0,Satokasvi!$H$6*(1+$HE158)*(1+_xlfn.XLOOKUP($HF158,$HF$67:$HF$76,IE$67:IE$76)))</f>
        <v>4820.0617283950605</v>
      </c>
    </row>
    <row r="159" spans="2:239">
      <c r="B159" s="11">
        <f t="shared" ref="B159:Q161" ca="1" si="154">RAND()</f>
        <v>0.34242836546937327</v>
      </c>
      <c r="C159" s="11">
        <f t="shared" ca="1" si="154"/>
        <v>0.69862068074902117</v>
      </c>
      <c r="D159" s="11">
        <f t="shared" ca="1" si="154"/>
        <v>0.46836665982615044</v>
      </c>
      <c r="E159" s="11">
        <f t="shared" ca="1" si="154"/>
        <v>0.89506034921724875</v>
      </c>
      <c r="F159" s="11">
        <f t="shared" ca="1" si="154"/>
        <v>0.21249932745371813</v>
      </c>
      <c r="G159" s="11">
        <f t="shared" ca="1" si="154"/>
        <v>0.55749880952067765</v>
      </c>
      <c r="H159" s="11">
        <f t="shared" ca="1" si="154"/>
        <v>9.9366695269511585E-3</v>
      </c>
      <c r="I159" s="11">
        <f t="shared" ca="1" si="154"/>
        <v>0.21743223929001543</v>
      </c>
      <c r="J159" s="11">
        <f t="shared" ca="1" si="154"/>
        <v>0.66524727735176026</v>
      </c>
      <c r="K159" s="11">
        <f t="shared" ca="1" si="154"/>
        <v>0.59628771058819319</v>
      </c>
      <c r="L159" s="11">
        <f t="shared" ca="1" si="154"/>
        <v>0.88446486600600438</v>
      </c>
      <c r="M159" s="11">
        <f t="shared" ca="1" si="154"/>
        <v>0.92374679012227467</v>
      </c>
      <c r="N159" s="11">
        <f t="shared" ca="1" si="154"/>
        <v>0.39125643287906409</v>
      </c>
      <c r="O159" s="11">
        <f t="shared" ca="1" si="154"/>
        <v>0.23266991791456504</v>
      </c>
      <c r="P159" s="11">
        <f t="shared" ca="1" si="154"/>
        <v>0.31491531766764602</v>
      </c>
      <c r="Q159" s="11">
        <f t="shared" ca="1" si="154"/>
        <v>0.4708210841990037</v>
      </c>
      <c r="R159" s="11">
        <f t="shared" ca="1" si="152"/>
        <v>0.89847499879968884</v>
      </c>
      <c r="S159" s="11">
        <f t="shared" ca="1" si="152"/>
        <v>1.1212669027965694E-3</v>
      </c>
      <c r="T159" s="11">
        <f t="shared" ca="1" si="150"/>
        <v>0.24133438715505839</v>
      </c>
      <c r="U159" s="11">
        <f t="shared" ca="1" si="150"/>
        <v>0.73177236765561371</v>
      </c>
      <c r="V159" s="11">
        <f t="shared" ca="1" si="150"/>
        <v>0.45522509135180333</v>
      </c>
      <c r="W159" s="11">
        <f t="shared" ca="1" si="150"/>
        <v>9.5160372155006501E-2</v>
      </c>
      <c r="X159" s="11">
        <f t="shared" ca="1" si="150"/>
        <v>0.8177847021958391</v>
      </c>
      <c r="Y159" s="11">
        <f t="shared" ca="1" si="150"/>
        <v>0.59656607422347363</v>
      </c>
      <c r="Z159" s="11">
        <f t="shared" ca="1" si="150"/>
        <v>9.3010395295619608E-2</v>
      </c>
      <c r="AB159" s="5">
        <f ca="1">_xlfn.NORM.INV(B159,Satokasvi!$H$8,Satokasvi!$I$8)*_xlfn.BINOM.INV(1,(1-Satokasvi!$H$15),B159)</f>
        <v>3398.5388312842451</v>
      </c>
      <c r="AC159" s="5">
        <f ca="1">_xlfn.NORM.INV(C159,Satokasvi!$H$8,Satokasvi!$I$8)*_xlfn.BINOM.INV(1,(1-Satokasvi!$H$15),C159)</f>
        <v>3630.1093894714313</v>
      </c>
      <c r="AD159" s="5">
        <f ca="1">_xlfn.NORM.INV(D159,Satokasvi!$H$8,Satokasvi!$I$8)*_xlfn.BINOM.INV(1,(1-Satokasvi!$H$15),D159)</f>
        <v>3480.1559252014472</v>
      </c>
      <c r="AE159" s="5">
        <f ca="1">_xlfn.NORM.INV(E159,Satokasvi!$H$8,Satokasvi!$I$8)*_xlfn.BINOM.INV(1,(1-Satokasvi!$H$15),E159)</f>
        <v>3813.4743490583896</v>
      </c>
      <c r="AF159" s="5">
        <f ca="1">_xlfn.NORM.INV(F159,Satokasvi!$H$8,Satokasvi!$I$8)*_xlfn.BINOM.INV(1,(1-Satokasvi!$H$15),F159)</f>
        <v>3300.555209099462</v>
      </c>
      <c r="AG159" s="5">
        <f ca="1">_xlfn.NORM.INV(G159,Satokasvi!$H$8,Satokasvi!$I$8)*_xlfn.BINOM.INV(1,(1-Satokasvi!$H$15),G159)</f>
        <v>3536.1576990711396</v>
      </c>
      <c r="AH159" s="5">
        <f ca="1">_xlfn.NORM.INV(H159,Satokasvi!$H$8,Satokasvi!$I$8)*_xlfn.BINOM.INV(1,(1-Satokasvi!$H$15),H159)</f>
        <v>0</v>
      </c>
      <c r="AI159" s="5">
        <f ca="1">_xlfn.NORM.INV(I159,Satokasvi!$H$8,Satokasvi!$I$8)*_xlfn.BINOM.INV(1,(1-Satokasvi!$H$15),I159)</f>
        <v>3304.7763458445534</v>
      </c>
      <c r="AJ159" s="5">
        <f ca="1">_xlfn.NORM.INV(J159,Satokasvi!$H$8,Satokasvi!$I$8)*_xlfn.BINOM.INV(1,(1-Satokasvi!$H$15),J159)</f>
        <v>3606.7067135628104</v>
      </c>
      <c r="AK159" s="5">
        <f ca="1">_xlfn.NORM.INV(K159,Satokasvi!$H$8,Satokasvi!$I$8)*_xlfn.BINOM.INV(1,(1-Satokasvi!$H$15),K159)</f>
        <v>3560.9374573257619</v>
      </c>
      <c r="AL159" s="5">
        <f ca="1">_xlfn.NORM.INV(L159,Satokasvi!$H$8,Satokasvi!$I$8)*_xlfn.BINOM.INV(1,(1-Satokasvi!$H$15),L159)</f>
        <v>3799.4016098799561</v>
      </c>
      <c r="AM159" s="5">
        <f ca="1">_xlfn.NORM.INV(M159,Satokasvi!$H$8,Satokasvi!$I$8)*_xlfn.BINOM.INV(1,(1-Satokasvi!$H$15),M159)</f>
        <v>3857.6835393928764</v>
      </c>
      <c r="AN159" s="5">
        <f ca="1">_xlfn.NORM.INV(N159,Satokasvi!$H$8,Satokasvi!$I$8)*_xlfn.BINOM.INV(1,(1-Satokasvi!$H$15),N159)</f>
        <v>3430.9885424271743</v>
      </c>
      <c r="AO159" s="5">
        <f ca="1">_xlfn.NORM.INV(O159,Satokasvi!$H$8,Satokasvi!$I$8)*_xlfn.BINOM.INV(1,(1-Satokasvi!$H$15),O159)</f>
        <v>3317.4794069981704</v>
      </c>
      <c r="AP159" s="5">
        <f ca="1">_xlfn.NORM.INV(P159,Satokasvi!$H$8,Satokasvi!$I$8)*_xlfn.BINOM.INV(1,(1-Satokasvi!$H$15),P159)</f>
        <v>3379.5086885934275</v>
      </c>
      <c r="AQ159" s="5">
        <f ca="1">_xlfn.NORM.INV(Q159,Satokasvi!$H$8,Satokasvi!$I$8)*_xlfn.BINOM.INV(1,(1-Satokasvi!$H$15),Q159)</f>
        <v>3481.6984926189421</v>
      </c>
      <c r="AR159" s="5">
        <f ca="1">_xlfn.NORM.INV(R159,Satokasvi!$H$8,Satokasvi!$I$8)*_xlfn.BINOM.INV(1,(1-Satokasvi!$H$15),R159)</f>
        <v>3818.2274844477538</v>
      </c>
      <c r="AS159" s="5">
        <f ca="1">_xlfn.NORM.INV(S159,Satokasvi!$H$8,Satokasvi!$I$8)*_xlfn.BINOM.INV(1,(1-Satokasvi!$H$15),S159)</f>
        <v>0</v>
      </c>
      <c r="AT159" s="5">
        <f ca="1">_xlfn.NORM.INV(T159,Satokasvi!$H$8,Satokasvi!$I$8)*_xlfn.BINOM.INV(1,(1-Satokasvi!$H$15),T159)</f>
        <v>3324.4958352109379</v>
      </c>
      <c r="AU159" s="5">
        <f ca="1">_xlfn.NORM.INV(U159,Satokasvi!$H$8,Satokasvi!$I$8)*_xlfn.BINOM.INV(1,(1-Satokasvi!$H$15),U159)</f>
        <v>3654.5455414500111</v>
      </c>
      <c r="AV159" s="5">
        <f ca="1">_xlfn.NORM.INV(V159,Satokasvi!$H$8,Satokasvi!$I$8)*_xlfn.BINOM.INV(1,(1-Satokasvi!$H$15),V159)</f>
        <v>3471.8823194428978</v>
      </c>
      <c r="AW159" s="5">
        <f ca="1">_xlfn.NORM.INV(W159,Satokasvi!$H$8,Satokasvi!$I$8)*_xlfn.BINOM.INV(1,(1-Satokasvi!$H$15),W159)</f>
        <v>3172.5922856301431</v>
      </c>
      <c r="AX159" s="5">
        <f ca="1">_xlfn.NORM.INV(X159,Satokasvi!$H$8,Satokasvi!$I$8)*_xlfn.BINOM.INV(1,(1-Satokasvi!$H$15),X159)</f>
        <v>3726.7387494329787</v>
      </c>
      <c r="AY159" s="5">
        <f ca="1">_xlfn.NORM.INV(Y159,Satokasvi!$H$8,Satokasvi!$I$8)*_xlfn.BINOM.INV(1,(1-Satokasvi!$H$15),Y159)</f>
        <v>3561.1171714081202</v>
      </c>
      <c r="AZ159" s="5">
        <f ca="1">_xlfn.NORM.INV(Z159,Satokasvi!$H$8,Satokasvi!$I$8)*_xlfn.BINOM.INV(1,(1-Satokasvi!$H$15),Z159)</f>
        <v>3169.3893344720418</v>
      </c>
      <c r="BB159" s="5">
        <f ca="1">IF(C$11="x",0,_xlfn.NORM.INV(B159,Satokasvi!$H$8,Satokasvi!$I$8)*IF(C$8="x",(1+Toimenpiteet!$C$7),1)*IF(C$9="x",(1+Toimenpiteet!$C$34),1)*(1+C$30)*_xlfn.BINOM.INV(1,(1-(Satokasvi!$H$15*(1+C$41))),B159))</f>
        <v>2464.0765942343291</v>
      </c>
      <c r="BC159" s="5">
        <f ca="1">IF(D$11="x",0,_xlfn.NORM.INV(C159,Satokasvi!$H$8,Satokasvi!$I$8)*IF(D$8="x",(1+Toimenpiteet!$C$7),1)*IF(D$9="x",(1+Toimenpiteet!$C$34),1)*(1+D$30)*_xlfn.BINOM.INV(1,(1-(Satokasvi!$H$15*(1+D$41))),C159))</f>
        <v>2650.2702630653025</v>
      </c>
      <c r="BD159" s="5">
        <f ca="1">IF(E$11="x",0,_xlfn.NORM.INV(D159,Satokasvi!$H$8,Satokasvi!$I$8)*IF(E$8="x",(1+Toimenpiteet!$C$7),1)*IF(E$9="x",(1+Toimenpiteet!$C$34),1)*(1+E$30)*_xlfn.BINOM.INV(1,(1-(Satokasvi!$H$15*(1+E$41))),D159))</f>
        <v>2558.3322237340881</v>
      </c>
      <c r="BE159" s="5">
        <f ca="1">IF(F$11="x",0,_xlfn.NORM.INV(E159,Satokasvi!$H$8,Satokasvi!$I$8)*IF(F$8="x",(1+Toimenpiteet!$C$7),1)*IF(F$9="x",(1+Toimenpiteet!$C$34),1)*(1+F$30)*_xlfn.BINOM.INV(1,(1-(Satokasvi!$H$15*(1+F$41))),E159))</f>
        <v>2822.5811741990583</v>
      </c>
      <c r="BF159" s="5">
        <f ca="1">IF(G$11="x",0,_xlfn.NORM.INV(F159,Satokasvi!$H$8,Satokasvi!$I$8)*IF(G$8="x",(1+Toimenpiteet!$C$7),1)*IF(G$9="x",(1+Toimenpiteet!$C$34),1)*(1+G$30)*_xlfn.BINOM.INV(1,(1-(Satokasvi!$H$15*(1+G$41))),F159))</f>
        <v>2459.5737418209187</v>
      </c>
      <c r="BG159" s="5">
        <f ca="1">IF(H$11="x",0,_xlfn.NORM.INV(G159,Satokasvi!$H$8,Satokasvi!$I$8)*IF(H$8="x",(1+Toimenpiteet!$C$7),1)*IF(H$9="x",(1+Toimenpiteet!$C$34),1)*(1+H$30)*_xlfn.BINOM.INV(1,(1-(Satokasvi!$H$15*(1+H$41))),G159))</f>
        <v>2635.1447173478132</v>
      </c>
      <c r="BH159" s="5">
        <f ca="1">IF(I$11="x",0,_xlfn.NORM.INV(H159,Satokasvi!$H$8,Satokasvi!$I$8)*IF(I$8="x",(1+Toimenpiteet!$C$7),1)*IF(I$9="x",(1+Toimenpiteet!$C$34),1)*(1+I$30)*_xlfn.BINOM.INV(1,(1-(Satokasvi!$H$15*(1+I$41))),H159))</f>
        <v>0</v>
      </c>
      <c r="BI159" s="5">
        <f ca="1">IF(J$11="x",0,_xlfn.NORM.INV(I159,Satokasvi!$H$8,Satokasvi!$I$8)*IF(J$8="x",(1+Toimenpiteet!$C$7),1)*IF(J$9="x",(1+Toimenpiteet!$C$34),1)*(1+J$30)*_xlfn.BINOM.INV(1,(1-(Satokasvi!$H$15*(1+J$41))),I159))</f>
        <v>2462.7193329233614</v>
      </c>
      <c r="BJ159" s="5">
        <f ca="1">IF(K$11="x",0,_xlfn.NORM.INV(J159,Satokasvi!$H$8,Satokasvi!$I$8)*IF(K$8="x",(1+Toimenpiteet!$C$7),1)*IF(K$9="x",(1+Toimenpiteet!$C$34),1)*(1+K$30)*_xlfn.BINOM.INV(1,(1-(Satokasvi!$H$15*(1+K$41))),J159))</f>
        <v>2687.7178429470059</v>
      </c>
      <c r="BK159" s="5">
        <f ca="1">IF(L$11="x",0,_xlfn.NORM.INV(K159,Satokasvi!$H$8,Satokasvi!$I$8)*IF(L$8="x",(1+Toimenpiteet!$C$7),1)*IF(L$9="x",(1+Toimenpiteet!$C$34),1)*(1+L$30)*_xlfn.BINOM.INV(1,(1-(Satokasvi!$H$15*(1+L$41))),K159))</f>
        <v>2653.6105931991578</v>
      </c>
      <c r="BL159" s="5">
        <f ca="1">IF(M$11="x",0,_xlfn.NORM.INV(L159,Satokasvi!$H$8,Satokasvi!$I$8)*IF(M$8="x",(1+Toimenpiteet!$C$7),1)*IF(M$9="x",(1+Toimenpiteet!$C$34),1)*(1+M$30)*_xlfn.BINOM.INV(1,(1-(Satokasvi!$H$15*(1+M$41))),L159))</f>
        <v>2831.3140796825433</v>
      </c>
      <c r="BM159" s="5">
        <f ca="1">IF(N$11="x",0,_xlfn.NORM.INV(M159,Satokasvi!$H$8,Satokasvi!$I$8)*IF(N$8="x",(1+Toimenpiteet!$C$7),1)*IF(N$9="x",(1+Toimenpiteet!$C$34),1)*(1+N$30)*_xlfn.BINOM.INV(1,(1-(Satokasvi!$H$15*(1+N$41))),M159))</f>
        <v>2874.7457735555713</v>
      </c>
      <c r="BN159" s="5">
        <f ca="1">IF(O$11="x",0,_xlfn.NORM.INV(N159,Satokasvi!$H$8,Satokasvi!$I$8)*IF(O$8="x",(1+Toimenpiteet!$C$7),1)*IF(O$9="x",(1+Toimenpiteet!$C$34),1)*(1+O$30)*_xlfn.BINOM.INV(1,(1-(Satokasvi!$H$15*(1+O$41))),N159))</f>
        <v>2556.7726618167303</v>
      </c>
      <c r="BO159" s="5">
        <f ca="1">IF(P$11="x",0,_xlfn.NORM.INV(O159,Satokasvi!$H$8,Satokasvi!$I$8)*IF(P$8="x",(1+Toimenpiteet!$C$7),1)*IF(P$9="x",(1+Toimenpiteet!$C$34),1)*(1+P$30)*_xlfn.BINOM.INV(1,(1-(Satokasvi!$H$15*(1+P$41))),O159))</f>
        <v>2472.1856540950362</v>
      </c>
      <c r="BP159" s="5">
        <f ca="1">IF(Q$11="x",0,_xlfn.NORM.INV(P159,Satokasvi!$H$8,Satokasvi!$I$8)*IF(Q$8="x",(1+Toimenpiteet!$C$7),1)*IF(Q$9="x",(1+Toimenpiteet!$C$34),1)*(1+Q$30)*_xlfn.BINOM.INV(1,(1-(Satokasvi!$H$15*(1+Q$41))),P159))</f>
        <v>2518.4098747398225</v>
      </c>
      <c r="BQ159" s="5">
        <f ca="1">IF(R$11="x",0,_xlfn.NORM.INV(Q159,Satokasvi!$H$8,Satokasvi!$I$8)*IF(R$8="x",(1+Toimenpiteet!$C$7),1)*IF(R$9="x",(1+Toimenpiteet!$C$34),1)*(1+R$30)*_xlfn.BINOM.INV(1,(1-(Satokasvi!$H$15*(1+R$41))),Q159))</f>
        <v>2594.5617166996353</v>
      </c>
      <c r="BR159" s="5">
        <f ca="1">IF(S$11="x",0,_xlfn.NORM.INV(R159,Satokasvi!$H$8,Satokasvi!$I$8)*IF(S$8="x",(1+Toimenpiteet!$C$7),1)*IF(S$9="x",(1+Toimenpiteet!$C$34),1)*(1+S$30)*_xlfn.BINOM.INV(1,(1-(Satokasvi!$H$15*(1+S$41))),R159))</f>
        <v>2845.3431214104662</v>
      </c>
      <c r="BS159" s="5">
        <f ca="1">IF(T$11="x",0,_xlfn.NORM.INV(S159,Satokasvi!$H$8,Satokasvi!$I$8)*IF(T$8="x",(1+Toimenpiteet!$C$7),1)*IF(T$9="x",(1+Toimenpiteet!$C$34),1)*(1+T$30)*_xlfn.BINOM.INV(1,(1-(Satokasvi!$H$15*(1+T$41))),S159))</f>
        <v>0</v>
      </c>
      <c r="BT159" s="5">
        <f ca="1">IF(U$11="x",0,_xlfn.NORM.INV(T159,Satokasvi!$H$8,Satokasvi!$I$8)*IF(U$8="x",(1+Toimenpiteet!$C$7),1)*IF(U$9="x",(1+Toimenpiteet!$C$34),1)*(1+U$30)*_xlfn.BINOM.INV(1,(1-(Satokasvi!$H$15*(1+U$41))),T159))</f>
        <v>2477.4142963991908</v>
      </c>
      <c r="BU159" s="5">
        <f ca="1">IF(V$11="x",0,_xlfn.NORM.INV(U159,Satokasvi!$H$8,Satokasvi!$I$8)*IF(V$8="x",(1+Toimenpiteet!$C$7),1)*IF(V$9="x",(1+Toimenpiteet!$C$34),1)*(1+V$30)*_xlfn.BINOM.INV(1,(1-(Satokasvi!$H$15*(1+V$41))),U159))</f>
        <v>2723.3673374885479</v>
      </c>
      <c r="BV159" s="5">
        <f ca="1">IF(W$11="x",0,_xlfn.NORM.INV(V159,Satokasvi!$H$8,Satokasvi!$I$8)*IF(W$8="x",(1+Toimenpiteet!$C$7),1)*IF(W$9="x",(1+Toimenpiteet!$C$34),1)*(1+W$30)*_xlfn.BINOM.INV(1,(1-(Satokasvi!$H$15*(1+W$41))),V159))</f>
        <v>2587.2467044488471</v>
      </c>
      <c r="BW159" s="5">
        <f ca="1">IF(X$11="x",0,_xlfn.NORM.INV(W159,Satokasvi!$H$8,Satokasvi!$I$8)*IF(X$8="x",(1+Toimenpiteet!$C$7),1)*IF(X$9="x",(1+Toimenpiteet!$C$34),1)*(1+X$30)*_xlfn.BINOM.INV(1,(1-(Satokasvi!$H$15*(1+X$41))),W159))</f>
        <v>2364.2157712515827</v>
      </c>
      <c r="BX159" s="5">
        <f ca="1">IF(Y$11="x",0,_xlfn.NORM.INV(X159,Satokasvi!$H$8,Satokasvi!$I$8)*IF(Y$8="x",(1+Toimenpiteet!$C$7),1)*IF(Y$9="x",(1+Toimenpiteet!$C$34),1)*(1+Y$30)*_xlfn.BINOM.INV(1,(1-(Satokasvi!$H$15*(1+Y$41))),X159))</f>
        <v>2777.1657160774557</v>
      </c>
      <c r="BY159" s="5">
        <f ca="1">IF(Z$11="x",0,_xlfn.NORM.INV(Y159,Satokasvi!$H$8,Satokasvi!$I$8)*IF(Z$8="x",(1+Toimenpiteet!$C$7),1)*IF(Z$9="x",(1+Toimenpiteet!$C$34),1)*(1+Z$30)*_xlfn.BINOM.INV(1,(1-(Satokasvi!$H$15*(1+Z$41))),Y159))</f>
        <v>2653.7445161333312</v>
      </c>
      <c r="BZ159" s="5">
        <f ca="1">IF(AA$11="x",0,_xlfn.NORM.INV(Z159,Satokasvi!$H$8,Satokasvi!$I$8)*IF(AA$8="x",(1+Toimenpiteet!$C$7),1)*IF(AA$9="x",(1+Toimenpiteet!$C$34),1)*(1+AA$30)*_xlfn.BINOM.INV(1,(1-(Satokasvi!$H$15*(1+AA$41))),Z159))</f>
        <v>2361.8289320485651</v>
      </c>
      <c r="CB159" s="27">
        <f ca="1">_xlfn.NORM.INV(RAND(),Satokasvi!$H$13,Satokasvi!$I$13)</f>
        <v>191.61888213857708</v>
      </c>
      <c r="CC159" s="27">
        <f ca="1">_xlfn.NORM.INV(RAND(),Satokasvi!$H$13,Satokasvi!$I$13)</f>
        <v>230.82848350685211</v>
      </c>
      <c r="CD159" s="27">
        <f ca="1">_xlfn.NORM.INV(RAND(),Satokasvi!$H$13,Satokasvi!$I$13)</f>
        <v>201.13706761042926</v>
      </c>
      <c r="CE159" s="27">
        <f ca="1">_xlfn.NORM.INV(RAND(),Satokasvi!$H$13,Satokasvi!$I$13)</f>
        <v>334.89459076367666</v>
      </c>
      <c r="CF159" s="27">
        <f ca="1">_xlfn.NORM.INV(RAND(),Satokasvi!$H$13,Satokasvi!$I$13)</f>
        <v>82.180732265905874</v>
      </c>
      <c r="CG159" s="27">
        <f ca="1">_xlfn.NORM.INV(RAND(),Satokasvi!$H$13,Satokasvi!$I$13)</f>
        <v>167.18802379857422</v>
      </c>
      <c r="CH159" s="27">
        <f ca="1">_xlfn.NORM.INV(RAND(),Satokasvi!$H$13,Satokasvi!$I$13)</f>
        <v>200.94324784726916</v>
      </c>
      <c r="CI159" s="27">
        <f ca="1">_xlfn.NORM.INV(RAND(),Satokasvi!$H$13,Satokasvi!$I$13)</f>
        <v>185.67391496206804</v>
      </c>
      <c r="CJ159" s="27">
        <f ca="1">_xlfn.NORM.INV(RAND(),Satokasvi!$H$13,Satokasvi!$I$13)</f>
        <v>215.03328009038066</v>
      </c>
      <c r="CK159" s="27">
        <f ca="1">_xlfn.NORM.INV(RAND(),Satokasvi!$H$13,Satokasvi!$I$13)</f>
        <v>154.97185643798349</v>
      </c>
      <c r="CL159" s="27">
        <f ca="1">_xlfn.NORM.INV(RAND(),Satokasvi!$H$13,Satokasvi!$I$13)</f>
        <v>138.16356925740348</v>
      </c>
      <c r="CM159" s="27">
        <f ca="1">_xlfn.NORM.INV(RAND(),Satokasvi!$H$13,Satokasvi!$I$13)</f>
        <v>159.67944591875298</v>
      </c>
      <c r="CN159" s="27">
        <f ca="1">_xlfn.NORM.INV(RAND(),Satokasvi!$H$13,Satokasvi!$I$13)</f>
        <v>228.42296599453019</v>
      </c>
      <c r="CO159" s="27">
        <f ca="1">_xlfn.NORM.INV(RAND(),Satokasvi!$H$13,Satokasvi!$I$13)</f>
        <v>230.9038675462825</v>
      </c>
      <c r="CP159" s="27">
        <f ca="1">_xlfn.NORM.INV(RAND(),Satokasvi!$H$13,Satokasvi!$I$13)</f>
        <v>261.15612576578638</v>
      </c>
      <c r="CQ159" s="27">
        <f ca="1">_xlfn.NORM.INV(RAND(),Satokasvi!$H$13,Satokasvi!$I$13)</f>
        <v>311.52622032104307</v>
      </c>
      <c r="CR159" s="27">
        <f ca="1">_xlfn.NORM.INV(RAND(),Satokasvi!$H$13,Satokasvi!$I$13)</f>
        <v>184.16028742968132</v>
      </c>
      <c r="CS159" s="27">
        <f ca="1">_xlfn.NORM.INV(RAND(),Satokasvi!$H$13,Satokasvi!$I$13)</f>
        <v>229.74924490260389</v>
      </c>
      <c r="CT159" s="27">
        <f ca="1">_xlfn.NORM.INV(RAND(),Satokasvi!$H$13,Satokasvi!$I$13)</f>
        <v>157.86150266845192</v>
      </c>
      <c r="CU159" s="27">
        <f ca="1">_xlfn.NORM.INV(RAND(),Satokasvi!$H$13,Satokasvi!$I$13)</f>
        <v>249.03250020298896</v>
      </c>
      <c r="CV159" s="27">
        <f ca="1">_xlfn.NORM.INV(RAND(),Satokasvi!$H$13,Satokasvi!$I$13)</f>
        <v>181.15090441074614</v>
      </c>
      <c r="CW159" s="27">
        <f ca="1">_xlfn.NORM.INV(RAND(),Satokasvi!$H$13,Satokasvi!$I$13)</f>
        <v>164.37268891181472</v>
      </c>
      <c r="CX159" s="27">
        <f ca="1">_xlfn.NORM.INV(RAND(),Satokasvi!$H$13,Satokasvi!$I$13)</f>
        <v>199.11515123315178</v>
      </c>
      <c r="CY159" s="27">
        <f ca="1">_xlfn.NORM.INV(RAND(),Satokasvi!$H$13,Satokasvi!$I$13)</f>
        <v>179.59916994457683</v>
      </c>
      <c r="CZ159" s="27">
        <f ca="1">_xlfn.NORM.INV(RAND(),Satokasvi!$H$13,Satokasvi!$I$13)</f>
        <v>252.26019808255995</v>
      </c>
      <c r="DB159" s="29">
        <f ca="1">(AB159*(CB159/1000)+(Satokasvi!$E$28-Satokasvi!$E$7))/(1+$C$13)^DB$61</f>
        <v>281.77107937401286</v>
      </c>
      <c r="DC159" s="29">
        <f ca="1">(AC159*(CC159/1000)+(Satokasvi!$E$28-Satokasvi!$E$7))/(1+$C$13)^DC$61</f>
        <v>449.55476042574725</v>
      </c>
      <c r="DD159" s="29">
        <f ca="1">(AD159*(CD159/1000)+(Satokasvi!$E$28-Satokasvi!$E$7))/(1+$C$13)^DD$61</f>
        <v>310.22236809567215</v>
      </c>
      <c r="DE159" s="29">
        <f ca="1">(AE159*(CE159/1000)+(Satokasvi!$E$28-Satokasvi!$E$7))/(1+$C$13)^DE$61</f>
        <v>813.95358559271324</v>
      </c>
      <c r="DF159" s="29">
        <f ca="1">(AF159*(CF159/1000)+(Satokasvi!$E$28-Satokasvi!$E$7))/(1+$C$13)^DF$61</f>
        <v>-77.426001341705444</v>
      </c>
      <c r="DG159" s="29">
        <f ca="1">(AG159*(CG159/1000)+(Satokasvi!$E$28-Satokasvi!$E$7))/(1+$C$13)^DG$61</f>
        <v>192.79157053421926</v>
      </c>
      <c r="DH159" s="29">
        <f ca="1">(AH159*(CH159/1000)+(Satokasvi!$E$28-Satokasvi!$E$7))/(1+$C$13)^DH$61</f>
        <v>-293.52603559495071</v>
      </c>
      <c r="DI159" s="29">
        <f ca="1">(AI159*(CI159/1000)+(Satokasvi!$E$28-Satokasvi!$E$7))/(1+$C$13)^DI$61</f>
        <v>199.41326837328407</v>
      </c>
      <c r="DJ159" s="29">
        <f ca="1">(AJ159*(CJ159/1000)+(Satokasvi!$E$28-Satokasvi!$E$7))/(1+$C$13)^DJ$61</f>
        <v>317.72723418851461</v>
      </c>
      <c r="DK159" s="29">
        <f ca="1">(AK159*(CK159/1000)+(Satokasvi!$E$28-Satokasvi!$E$7))/(1+$C$13)^DK$61</f>
        <v>142.00666898223611</v>
      </c>
      <c r="DL159" s="29">
        <f ca="1">(AL159*(CL159/1000)+(Satokasvi!$E$28-Satokasvi!$E$7))/(1+$C$13)^DL$61</f>
        <v>118.43294036544663</v>
      </c>
      <c r="DM159" s="29">
        <f ca="1">(AM159*(CM159/1000)+(Satokasvi!$E$28-Satokasvi!$E$7))/(1+$C$13)^DM$61</f>
        <v>178.84679854291636</v>
      </c>
      <c r="DN159" s="29">
        <f ca="1">(AN159*(CN159/1000)+(Satokasvi!$E$28-Satokasvi!$E$7))/(1+$C$13)^DN$61</f>
        <v>287.84942101256524</v>
      </c>
      <c r="DO159" s="29">
        <f ca="1">(AO159*(CO159/1000)+(Satokasvi!$E$28-Satokasvi!$E$7))/(1+$C$13)^DO$61</f>
        <v>267.76515728336153</v>
      </c>
      <c r="DP159" s="29">
        <f ca="1">(AP159*(CP159/1000)+(Satokasvi!$E$28-Satokasvi!$E$7))/(1+$C$13)^DP$61</f>
        <v>334.78196690587777</v>
      </c>
      <c r="DQ159" s="29">
        <f ca="1">(AQ159*(CQ159/1000)+(Satokasvi!$E$28-Satokasvi!$E$7))/(1+$C$13)^DQ$61</f>
        <v>450.94875553029681</v>
      </c>
      <c r="DR159" s="29">
        <f ca="1">(AR159*(CR159/1000)+(Satokasvi!$E$28-Satokasvi!$E$7))/(1+$C$13)^DR$61</f>
        <v>207.01597916652406</v>
      </c>
      <c r="DS159" s="29">
        <f ca="1">(AS159*(CS159/1000)+(Satokasvi!$E$28-Satokasvi!$E$7))/(1+$C$13)^DS$61</f>
        <v>-212.04945334947806</v>
      </c>
      <c r="DT159" s="29">
        <f ca="1">(AT159*(CT159/1000)+(Satokasvi!$E$28-Satokasvi!$E$7))/(1+$C$13)^DT$61</f>
        <v>93.418501677796129</v>
      </c>
      <c r="DU159" s="29">
        <f ca="1">(AU159*(CU159/1000)+(Satokasvi!$E$28-Satokasvi!$E$7))/(1+$C$13)^DU$61</f>
        <v>304.02369618917106</v>
      </c>
      <c r="DV159" s="29">
        <f ca="1">(AV159*(CV159/1000)+(Satokasvi!$E$28-Satokasvi!$E$7))/(1+$C$13)^DV$61</f>
        <v>144.02806214101062</v>
      </c>
      <c r="DW159" s="29">
        <f ca="1">(AW159*(CW159/1000)+(Satokasvi!$E$28-Satokasvi!$E$7))/(1+$C$13)^DW$61</f>
        <v>83.757235683498223</v>
      </c>
      <c r="DX159" s="29">
        <f ca="1">(AX159*(CX159/1000)+(Satokasvi!$E$28-Satokasvi!$E$7))/(1+$C$13)^DX$61</f>
        <v>193.07496659078575</v>
      </c>
      <c r="DY159" s="29">
        <f ca="1">(AY159*(CY159/1000)+(Satokasvi!$E$28-Satokasvi!$E$7))/(1+$C$13)^DY$61</f>
        <v>137.03979521336942</v>
      </c>
      <c r="DZ159" s="29">
        <f ca="1">(AZ159*(CZ159/1000)+(Satokasvi!$E$28-Satokasvi!$E$7))/(1+$C$13)^DZ$61</f>
        <v>209.43519133716816</v>
      </c>
      <c r="EB159" s="29">
        <f ca="1">IF(C$11="x",Toimenpiteet!$E$115,BB159*(CB159/1000)+(Satokasvi!$E$28-Satokasvi!$E$7)+IF(C$8="x",Toimenpiteet!$E$29,0)+IF(C$9="x",Toimenpiteet!$E$60,0)+IF(C$10="x",Toimenpiteet!$E$88,0))/(1+$C$13)^EB$61</f>
        <v>237.14912863205274</v>
      </c>
      <c r="EC159" s="29">
        <f ca="1">IF(D$11="x",Toimenpiteet!$E$115,BC159*(CC159/1000)+(Satokasvi!$E$28-Satokasvi!$E$7)+IF(D$8="x",Toimenpiteet!$E$29,0)+IF(D$9="x",Toimenpiteet!$E$60,0)+IF(D$10="x",Toimenpiteet!$E$88,0))/(1+$C$13)^EC$61</f>
        <v>361.82285390392104</v>
      </c>
      <c r="ED159" s="29">
        <f ca="1">IF(E$11="x",Toimenpiteet!$E$115,BD159*(CD159/1000)+(Satokasvi!$E$28-Satokasvi!$E$7)+IF(E$8="x",Toimenpiteet!$E$29,0)+IF(E$9="x",Toimenpiteet!$E$60,0)+IF(E$10="x",Toimenpiteet!$E$88,0))/(1+$C$13)^ED$61</f>
        <v>262.34863918905927</v>
      </c>
      <c r="EE159" s="29">
        <f ca="1">IF(F$11="x",Toimenpiteet!$E$115,BE159*(CE159/1000)+(Satokasvi!$E$28-Satokasvi!$E$7)+IF(F$8="x",Toimenpiteet!$E$29,0)+IF(F$9="x",Toimenpiteet!$E$60,0)+IF(F$10="x",Toimenpiteet!$E$88,0))/(1+$C$13)^EE$61</f>
        <v>637.37143668440206</v>
      </c>
      <c r="EF159" s="29">
        <f ca="1">IF(G$11="x",Toimenpiteet!$E$115,BF159*(CF159/1000)+(Satokasvi!$E$28-Satokasvi!$E$7)+IF(G$8="x",Toimenpiteet!$E$29,0)+IF(G$9="x",Toimenpiteet!$E$60,0)+IF(G$10="x",Toimenpiteet!$E$88,0))/(1+$C$13)^EF$61</f>
        <v>-22.229798290558385</v>
      </c>
      <c r="EG159" s="29">
        <f ca="1">IF(H$11="x",Toimenpiteet!$E$115,BG159*(CG159/1000)+(Satokasvi!$E$28-Satokasvi!$E$7)+IF(H$8="x",Toimenpiteet!$E$29,0)+IF(H$9="x",Toimenpiteet!$E$60,0)+IF(H$10="x",Toimenpiteet!$E$88,0))/(1+$C$13)^EG$61</f>
        <v>178.10328604101332</v>
      </c>
      <c r="EH159" s="29">
        <f ca="1">IF(I$11="x",Toimenpiteet!$E$115,BH159*(CH159/1000)+(Satokasvi!$E$28-Satokasvi!$E$7)+IF(I$8="x",Toimenpiteet!$E$29,0)+IF(I$9="x",Toimenpiteet!$E$60,0)+IF(I$10="x",Toimenpiteet!$E$88,0))/(1+$C$13)^EH$61</f>
        <v>-185.30355543515032</v>
      </c>
      <c r="EI159" s="29">
        <f ca="1">IF(J$11="x",Toimenpiteet!$E$115,BI159*(CI159/1000)+(Satokasvi!$E$28-Satokasvi!$E$7)+IF(J$8="x",Toimenpiteet!$E$29,0)+IF(J$9="x",Toimenpiteet!$E$60,0)+IF(J$10="x",Toimenpiteet!$E$88,0))/(1+$C$13)^EI$61</f>
        <v>181.06106496090428</v>
      </c>
      <c r="EJ159" s="29">
        <f ca="1">IF(K$11="x",Toimenpiteet!$E$115,BJ159*(CJ159/1000)+(Satokasvi!$E$28-Satokasvi!$E$7)+IF(K$8="x",Toimenpiteet!$E$29,0)+IF(K$9="x",Toimenpiteet!$E$60,0)+IF(K$10="x",Toimenpiteet!$E$88,0))/(1+$C$13)^EJ$61</f>
        <v>268.28324498440043</v>
      </c>
      <c r="EK159" s="29">
        <f ca="1">IF(L$11="x",Toimenpiteet!$E$115,BK159*(CK159/1000)+(Satokasvi!$E$28-Satokasvi!$E$7)+IF(L$8="x",Toimenpiteet!$E$29,0)+IF(L$9="x",Toimenpiteet!$E$60,0)+IF(L$10="x",Toimenpiteet!$E$88,0))/(1+$C$13)^EK$61</f>
        <v>136.41842804315399</v>
      </c>
      <c r="EL159" s="29">
        <f ca="1">IF(M$11="x",Toimenpiteet!$E$115,BL159*(CL159/1000)+(Satokasvi!$E$28-Satokasvi!$E$7)+IF(M$8="x",Toimenpiteet!$E$29,0)+IF(M$9="x",Toimenpiteet!$E$60,0)+IF(M$10="x",Toimenpiteet!$E$88,0))/(1+$C$13)^EL$61</f>
        <v>117.96016727449742</v>
      </c>
      <c r="EM159" s="29">
        <f ca="1">IF(N$11="x",Toimenpiteet!$E$115,BM159*(CM159/1000)+(Satokasvi!$E$28-Satokasvi!$E$7)+IF(N$8="x",Toimenpiteet!$E$29,0)+IF(N$9="x",Toimenpiteet!$E$60,0)+IF(N$10="x",Toimenpiteet!$E$88,0))/(1+$C$13)^EM$61</f>
        <v>162.11541108405177</v>
      </c>
      <c r="EN159" s="29">
        <f ca="1">IF(O$11="x",Toimenpiteet!$E$115,BN159*(CN159/1000)+(Satokasvi!$E$28-Satokasvi!$E$7)+IF(O$8="x",Toimenpiteet!$E$29,0)+IF(O$9="x",Toimenpiteet!$E$60,0)+IF(O$10="x",Toimenpiteet!$E$88,0))/(1+$C$13)^EN$61</f>
        <v>242.50420097533114</v>
      </c>
      <c r="EO159" s="29">
        <f ca="1">IF(P$11="x",Toimenpiteet!$E$115,BO159*(CO159/1000)+(Satokasvi!$E$28-Satokasvi!$E$7)+IF(P$8="x",Toimenpiteet!$E$29,0)+IF(P$9="x",Toimenpiteet!$E$60,0)+IF(P$10="x",Toimenpiteet!$E$88,0))/(1+$C$13)^EO$61</f>
        <v>226.72190825296633</v>
      </c>
      <c r="EP159" s="29">
        <f ca="1">IF(Q$11="x",Toimenpiteet!$E$115,BP159*(CP159/1000)+(Satokasvi!$E$28-Satokasvi!$E$7)+IF(Q$8="x",Toimenpiteet!$E$29,0)+IF(Q$9="x",Toimenpiteet!$E$60,0)+IF(Q$10="x",Toimenpiteet!$E$88,0))/(1+$C$13)^EP$61</f>
        <v>275.8710878017605</v>
      </c>
      <c r="EQ159" s="29">
        <f ca="1">IF(R$11="x",Toimenpiteet!$E$115,BQ159*(CQ159/1000)+(Satokasvi!$E$28-Satokasvi!$E$7)+IF(R$8="x",Toimenpiteet!$E$29,0)+IF(R$9="x",Toimenpiteet!$E$60,0)+IF(R$10="x",Toimenpiteet!$E$88,0))/(1+$C$13)^EQ$61</f>
        <v>361.66989229447842</v>
      </c>
      <c r="ER159" s="29">
        <f ca="1">IF(S$11="x",Toimenpiteet!$E$115,BR159*(CR159/1000)+(Satokasvi!$E$28-Satokasvi!$E$7)+IF(S$8="x",Toimenpiteet!$E$29,0)+IF(S$9="x",Toimenpiteet!$E$60,0)+IF(S$10="x",Toimenpiteet!$E$88,0))/(1+$C$13)^ER$61</f>
        <v>179.14488988198244</v>
      </c>
      <c r="ES159" s="29">
        <f ca="1">IF(T$11="x",Toimenpiteet!$E$115,BS159*(CS159/1000)+(Satokasvi!$E$28-Satokasvi!$E$7)+IF(T$8="x",Toimenpiteet!$E$29,0)+IF(T$9="x",Toimenpiteet!$E$60,0)+IF(T$10="x",Toimenpiteet!$E$88,0))/(1+$C$13)^ES$61</f>
        <v>-133.86723107575082</v>
      </c>
      <c r="ET159" s="29">
        <f ca="1">IF(U$11="x",Toimenpiteet!$E$115,BT159*(CT159/1000)+(Satokasvi!$E$28-Satokasvi!$E$7)+IF(U$8="x",Toimenpiteet!$E$29,0)+IF(U$9="x",Toimenpiteet!$E$60,0)+IF(U$10="x",Toimenpiteet!$E$88,0))/(1+$C$13)^ET$61</f>
        <v>93.064032071924956</v>
      </c>
      <c r="EU159" s="29">
        <f ca="1">IF(V$11="x",Toimenpiteet!$E$115,BU159*(CU159/1000)+(Satokasvi!$E$28-Satokasvi!$E$7)+IF(V$8="x",Toimenpiteet!$E$29,0)+IF(V$9="x",Toimenpiteet!$E$60,0)+IF(V$10="x",Toimenpiteet!$E$88,0))/(1+$C$13)^EU$61</f>
        <v>249.3240551202006</v>
      </c>
      <c r="EV159" s="29">
        <f ca="1">IF(W$11="x",Toimenpiteet!$E$115,BV159*(CV159/1000)+(Satokasvi!$E$28-Satokasvi!$E$7)+IF(W$8="x",Toimenpiteet!$E$29,0)+IF(W$9="x",Toimenpiteet!$E$60,0)+IF(W$10="x",Toimenpiteet!$E$88,0))/(1+$C$13)^EV$61</f>
        <v>129.43223299488923</v>
      </c>
      <c r="EW159" s="29">
        <f ca="1">IF(X$11="x",Toimenpiteet!$E$115,BW159*(CW159/1000)+(Satokasvi!$E$28-Satokasvi!$E$7)+IF(X$8="x",Toimenpiteet!$E$29,0)+IF(X$9="x",Toimenpiteet!$E$60,0)+IF(X$10="x",Toimenpiteet!$E$88,0))/(1+$C$13)^EW$61</f>
        <v>83.874650368632345</v>
      </c>
      <c r="EX159" s="29">
        <f ca="1">IF(Y$11="x",Toimenpiteet!$E$115,BX159*(CX159/1000)+(Satokasvi!$E$28-Satokasvi!$E$7)+IF(Y$8="x",Toimenpiteet!$E$29,0)+IF(Y$9="x",Toimenpiteet!$E$60,0)+IF(Y$10="x",Toimenpiteet!$E$88,0))/(1+$C$13)^EX$61</f>
        <v>164.71321106198701</v>
      </c>
      <c r="EY159" s="29">
        <f ca="1">IF(Z$11="x",Toimenpiteet!$E$115,BY159*(CY159/1000)+(Satokasvi!$E$28-Satokasvi!$E$7)+IF(Z$8="x",Toimenpiteet!$E$29,0)+IF(Z$9="x",Toimenpiteet!$E$60,0)+IF(Z$10="x",Toimenpiteet!$E$88,0))/(1+$C$13)^EY$61</f>
        <v>122.34899321682177</v>
      </c>
      <c r="EZ159" s="29">
        <f ca="1">IF(AA$11="x",Toimenpiteet!$E$115,BZ159*(CZ159/1000)+(Satokasvi!$E$28-Satokasvi!$E$7)+IF(AA$8="x",Toimenpiteet!$E$29,0)+IF(AA$9="x",Toimenpiteet!$E$60,0)+IF(AA$10="x",Toimenpiteet!$E$88,0))/(1+$C$13)^EZ$61</f>
        <v>175.70890829690319</v>
      </c>
      <c r="FA159" s="29"/>
      <c r="FB159" s="29">
        <f t="shared" ca="1" si="117"/>
        <v>281.77107937401286</v>
      </c>
      <c r="FC159" s="29">
        <f t="shared" ca="1" si="118"/>
        <v>731.32583979976016</v>
      </c>
      <c r="FD159" s="29">
        <f t="shared" ca="1" si="119"/>
        <v>1041.5482078954324</v>
      </c>
      <c r="FE159" s="29">
        <f t="shared" ca="1" si="120"/>
        <v>1855.5017934881457</v>
      </c>
      <c r="FF159" s="29">
        <f t="shared" ca="1" si="121"/>
        <v>1778.0757921464403</v>
      </c>
      <c r="FG159" s="29">
        <f t="shared" ca="1" si="122"/>
        <v>1970.8673626806597</v>
      </c>
      <c r="FH159" s="29">
        <f t="shared" ca="1" si="123"/>
        <v>1677.3413270857091</v>
      </c>
      <c r="FI159" s="29">
        <f t="shared" ca="1" si="124"/>
        <v>1876.7545954589932</v>
      </c>
      <c r="FJ159" s="29">
        <f t="shared" ca="1" si="125"/>
        <v>2194.4818296475078</v>
      </c>
      <c r="FK159" s="29">
        <f t="shared" ca="1" si="126"/>
        <v>2336.4884986297438</v>
      </c>
      <c r="FL159" s="29">
        <f t="shared" ca="1" si="127"/>
        <v>2454.9214389951903</v>
      </c>
      <c r="FM159" s="29">
        <f t="shared" ca="1" si="128"/>
        <v>2633.7682375381069</v>
      </c>
      <c r="FN159" s="29">
        <f t="shared" ca="1" si="129"/>
        <v>2921.6176585506719</v>
      </c>
      <c r="FO159" s="29">
        <f t="shared" ca="1" si="130"/>
        <v>3189.3828158340334</v>
      </c>
      <c r="FP159" s="29">
        <f t="shared" ca="1" si="131"/>
        <v>3524.1647827399111</v>
      </c>
      <c r="FQ159" s="29">
        <f t="shared" ca="1" si="132"/>
        <v>3975.1135382702078</v>
      </c>
      <c r="FR159" s="29">
        <f t="shared" ca="1" si="133"/>
        <v>4182.1295174367315</v>
      </c>
      <c r="FS159" s="29">
        <f t="shared" ca="1" si="134"/>
        <v>3970.0800640872535</v>
      </c>
      <c r="FT159" s="29">
        <f t="shared" ca="1" si="135"/>
        <v>4063.4985657650495</v>
      </c>
      <c r="FU159" s="29">
        <f t="shared" ca="1" si="136"/>
        <v>4367.522261954221</v>
      </c>
      <c r="FV159" s="29">
        <f t="shared" ca="1" si="137"/>
        <v>4511.5503240952312</v>
      </c>
      <c r="FW159" s="29">
        <f t="shared" ca="1" si="138"/>
        <v>4595.3075597787292</v>
      </c>
      <c r="FX159" s="29">
        <f t="shared" ca="1" si="139"/>
        <v>4788.3825263695153</v>
      </c>
      <c r="FY159" s="29">
        <f t="shared" ca="1" si="140"/>
        <v>4925.4223215828843</v>
      </c>
      <c r="FZ159" s="29">
        <f t="shared" ca="1" si="141"/>
        <v>5134.8575129200526</v>
      </c>
      <c r="GA159" s="29"/>
      <c r="GB159" s="29">
        <f t="shared" ca="1" si="142"/>
        <v>237.14912863205274</v>
      </c>
      <c r="GC159" s="29">
        <f t="shared" ca="1" si="143"/>
        <v>598.97198253597378</v>
      </c>
      <c r="GD159" s="29">
        <f t="shared" ca="1" si="93"/>
        <v>861.32062172503311</v>
      </c>
      <c r="GE159" s="29">
        <f t="shared" ca="1" si="94"/>
        <v>1498.692058409435</v>
      </c>
      <c r="GF159" s="29">
        <f t="shared" ca="1" si="95"/>
        <v>1476.4622601188767</v>
      </c>
      <c r="GG159" s="29">
        <f t="shared" ca="1" si="96"/>
        <v>1654.5655461598899</v>
      </c>
      <c r="GH159" s="29">
        <f t="shared" ca="1" si="97"/>
        <v>1469.2619907247395</v>
      </c>
      <c r="GI159" s="29">
        <f t="shared" ca="1" si="98"/>
        <v>1650.3230556856438</v>
      </c>
      <c r="GJ159" s="29">
        <f t="shared" ca="1" si="99"/>
        <v>1918.6063006700442</v>
      </c>
      <c r="GK159" s="29">
        <f t="shared" ca="1" si="100"/>
        <v>2055.0247287131983</v>
      </c>
      <c r="GL159" s="29">
        <f t="shared" ca="1" si="101"/>
        <v>2172.9848959876958</v>
      </c>
      <c r="GM159" s="29">
        <f t="shared" ca="1" si="102"/>
        <v>2335.1003070717475</v>
      </c>
      <c r="GN159" s="29">
        <f t="shared" ca="1" si="103"/>
        <v>2577.6045080470785</v>
      </c>
      <c r="GO159" s="29">
        <f t="shared" ca="1" si="104"/>
        <v>2804.3264163000449</v>
      </c>
      <c r="GP159" s="29">
        <f t="shared" ca="1" si="105"/>
        <v>3080.1975041018054</v>
      </c>
      <c r="GQ159" s="29">
        <f t="shared" ca="1" si="106"/>
        <v>3441.8673963962838</v>
      </c>
      <c r="GR159" s="29">
        <f t="shared" ca="1" si="107"/>
        <v>3621.0122862782664</v>
      </c>
      <c r="GS159" s="29">
        <f t="shared" ca="1" si="108"/>
        <v>3487.1450552025158</v>
      </c>
      <c r="GT159" s="29">
        <f t="shared" ca="1" si="109"/>
        <v>3580.2090872744407</v>
      </c>
      <c r="GU159" s="29">
        <f t="shared" ca="1" si="110"/>
        <v>3829.5331423946413</v>
      </c>
      <c r="GV159" s="29">
        <f t="shared" ca="1" si="111"/>
        <v>3958.9653753895304</v>
      </c>
      <c r="GW159" s="29">
        <f t="shared" ca="1" si="153"/>
        <v>4042.8400257581629</v>
      </c>
      <c r="GX159" s="29">
        <f t="shared" ca="1" si="113"/>
        <v>4207.5532368201502</v>
      </c>
      <c r="GY159" s="29">
        <f t="shared" ca="1" si="114"/>
        <v>4329.9022300369716</v>
      </c>
      <c r="GZ159" s="29">
        <f t="shared" ca="1" si="115"/>
        <v>4505.6111383338748</v>
      </c>
      <c r="HA159" s="29"/>
      <c r="HB159" s="29">
        <f t="shared" ca="1" si="145"/>
        <v>2336.4884986297438</v>
      </c>
      <c r="HC159" s="29">
        <f t="shared" ca="1" si="144"/>
        <v>2055.0247287131983</v>
      </c>
      <c r="HD159" s="5"/>
      <c r="HE159" s="29">
        <f t="shared" si="151"/>
        <v>0.27777777777777773</v>
      </c>
      <c r="HF159" s="29">
        <f>$HF$76</f>
        <v>0.10000000000000002</v>
      </c>
      <c r="HG159" s="14">
        <f>IF(C$11="x",0,Satokasvi!$H$6*(1+$HE159)*(1+_xlfn.XLOOKUP($HF159,$HF$67:$HF$76,HG$67:HG$76)))</f>
        <v>4516.9444444444443</v>
      </c>
      <c r="HH159" s="27">
        <f>IF(D$11="x",0,Satokasvi!$H$6*(1+$HE159)*(1+_xlfn.XLOOKUP($HF159,$HF$67:$HF$76,HH$67:HH$76)))</f>
        <v>4561.6666666666661</v>
      </c>
      <c r="HI159" s="27">
        <f>IF(E$11="x",0,Satokasvi!$H$6*(1+$HE159)*(1+_xlfn.XLOOKUP($HF159,$HF$67:$HF$76,HI$67:HI$76)))</f>
        <v>4606.3888888888887</v>
      </c>
      <c r="HJ159" s="27">
        <f>IF(F$11="x",0,Satokasvi!$H$6*(1+$HE159)*(1+_xlfn.XLOOKUP($HF159,$HF$67:$HF$76,HJ$67:HJ$76)))</f>
        <v>4651.1111111111104</v>
      </c>
      <c r="HK159" s="27">
        <f>IF(G$11="x",0,Satokasvi!$H$6*(1+$HE159)*(1+_xlfn.XLOOKUP($HF159,$HF$67:$HF$76,HK$67:HK$76)))</f>
        <v>4695.833333333333</v>
      </c>
      <c r="HL159" s="27">
        <f>IF(H$11="x",0,Satokasvi!$H$6*(1+$HE159)*(1+_xlfn.XLOOKUP($HF159,$HF$67:$HF$76,HL$67:HL$76)))</f>
        <v>4740.5555555555557</v>
      </c>
      <c r="HM159" s="27">
        <f>IF(I$11="x",0,Satokasvi!$H$6*(1+$HE159)*(1+_xlfn.XLOOKUP($HF159,$HF$67:$HF$76,HM$67:HM$76)))</f>
        <v>4785.2777777777774</v>
      </c>
      <c r="HN159" s="27">
        <f>IF(J$11="x",0,Satokasvi!$H$6*(1+$HE159)*(1+_xlfn.XLOOKUP($HF159,$HF$67:$HF$76,HN$67:HN$76)))</f>
        <v>4830</v>
      </c>
      <c r="HO159" s="27">
        <f>IF(K$11="x",0,Satokasvi!$H$6*(1+$HE159)*(1+_xlfn.XLOOKUP($HF159,$HF$67:$HF$76,HO$67:HO$76)))</f>
        <v>4874.7222222222217</v>
      </c>
      <c r="HP159" s="27">
        <f>IF(L$11="x",0,Satokasvi!$H$6*(1+$HE159)*(1+_xlfn.XLOOKUP($HF159,$HF$67:$HF$76,HP$67:HP$76)))</f>
        <v>4919.4444444444443</v>
      </c>
      <c r="HQ159" s="27">
        <f>IF(M$11="x",0,Satokasvi!$H$6*(1+$HE159)*(1+_xlfn.XLOOKUP($HF159,$HF$67:$HF$76,HQ$67:HQ$76)))</f>
        <v>4919.4444444444443</v>
      </c>
      <c r="HR159" s="27">
        <f>IF(N$11="x",0,Satokasvi!$H$6*(1+$HE159)*(1+_xlfn.XLOOKUP($HF159,$HF$67:$HF$76,HR$67:HR$76)))</f>
        <v>4919.4444444444443</v>
      </c>
      <c r="HS159" s="27">
        <f>IF(O$11="x",0,Satokasvi!$H$6*(1+$HE159)*(1+_xlfn.XLOOKUP($HF159,$HF$67:$HF$76,HS$67:HS$76)))</f>
        <v>4919.4444444444443</v>
      </c>
      <c r="HT159" s="27">
        <f>IF(P$11="x",0,Satokasvi!$H$6*(1+$HE159)*(1+_xlfn.XLOOKUP($HF159,$HF$67:$HF$76,HT$67:HT$76)))</f>
        <v>4919.4444444444443</v>
      </c>
      <c r="HU159" s="27">
        <f>IF(Q$11="x",0,Satokasvi!$H$6*(1+$HE159)*(1+_xlfn.XLOOKUP($HF159,$HF$67:$HF$76,HU$67:HU$76)))</f>
        <v>4919.4444444444443</v>
      </c>
      <c r="HV159" s="27">
        <f>IF(R$11="x",0,Satokasvi!$H$6*(1+$HE159)*(1+_xlfn.XLOOKUP($HF159,$HF$67:$HF$76,HV$67:HV$76)))</f>
        <v>4919.4444444444443</v>
      </c>
      <c r="HW159" s="27">
        <f>IF(S$11="x",0,Satokasvi!$H$6*(1+$HE159)*(1+_xlfn.XLOOKUP($HF159,$HF$67:$HF$76,HW$67:HW$76)))</f>
        <v>4919.4444444444443</v>
      </c>
      <c r="HX159" s="27">
        <f>IF(T$11="x",0,Satokasvi!$H$6*(1+$HE159)*(1+_xlfn.XLOOKUP($HF159,$HF$67:$HF$76,HX$67:HX$76)))</f>
        <v>4919.4444444444443</v>
      </c>
      <c r="HY159" s="27">
        <f>IF(U$11="x",0,Satokasvi!$H$6*(1+$HE159)*(1+_xlfn.XLOOKUP($HF159,$HF$67:$HF$76,HY$67:HY$76)))</f>
        <v>4919.4444444444443</v>
      </c>
      <c r="HZ159" s="27">
        <f>IF(V$11="x",0,Satokasvi!$H$6*(1+$HE159)*(1+_xlfn.XLOOKUP($HF159,$HF$67:$HF$76,HZ$67:HZ$76)))</f>
        <v>4919.4444444444443</v>
      </c>
      <c r="IA159" s="27">
        <f>IF(W$11="x",0,Satokasvi!$H$6*(1+$HE159)*(1+_xlfn.XLOOKUP($HF159,$HF$67:$HF$76,IA$67:IA$76)))</f>
        <v>4919.4444444444443</v>
      </c>
      <c r="IB159" s="27">
        <f>IF(X$11="x",0,Satokasvi!$H$6*(1+$HE159)*(1+_xlfn.XLOOKUP($HF159,$HF$67:$HF$76,IB$67:IB$76)))</f>
        <v>4919.4444444444443</v>
      </c>
      <c r="IC159" s="27">
        <f>IF(Y$11="x",0,Satokasvi!$H$6*(1+$HE159)*(1+_xlfn.XLOOKUP($HF159,$HF$67:$HF$76,IC$67:IC$76)))</f>
        <v>4919.4444444444443</v>
      </c>
      <c r="ID159" s="27">
        <f>IF(Z$11="x",0,Satokasvi!$H$6*(1+$HE159)*(1+_xlfn.XLOOKUP($HF159,$HF$67:$HF$76,ID$67:ID$76)))</f>
        <v>4919.4444444444443</v>
      </c>
      <c r="IE159" s="27">
        <f>IF(AA$11="x",0,Satokasvi!$H$6*(1+$HE159)*(1+_xlfn.XLOOKUP($HF159,$HF$67:$HF$76,IE$67:IE$76)))</f>
        <v>4919.4444444444443</v>
      </c>
    </row>
    <row r="160" spans="2:239">
      <c r="B160" s="11">
        <f t="shared" ca="1" si="154"/>
        <v>2.4095127900060631E-2</v>
      </c>
      <c r="C160" s="11">
        <f t="shared" ca="1" si="154"/>
        <v>0.98504901534216061</v>
      </c>
      <c r="D160" s="11">
        <f t="shared" ca="1" si="154"/>
        <v>4.7893981566180188E-2</v>
      </c>
      <c r="E160" s="11">
        <f t="shared" ca="1" si="154"/>
        <v>0.9348627509896954</v>
      </c>
      <c r="F160" s="11">
        <f t="shared" ca="1" si="154"/>
        <v>0.54722199079739908</v>
      </c>
      <c r="G160" s="11">
        <f t="shared" ca="1" si="154"/>
        <v>0.27887925743706043</v>
      </c>
      <c r="H160" s="11">
        <f t="shared" ca="1" si="154"/>
        <v>9.9458783452706312E-2</v>
      </c>
      <c r="I160" s="11">
        <f t="shared" ca="1" si="154"/>
        <v>0.41893998101967045</v>
      </c>
      <c r="J160" s="11">
        <f t="shared" ca="1" si="154"/>
        <v>0.19870447425207105</v>
      </c>
      <c r="K160" s="11">
        <f t="shared" ca="1" si="154"/>
        <v>0.61063147324104849</v>
      </c>
      <c r="L160" s="11">
        <f t="shared" ca="1" si="154"/>
        <v>0.77439058176145803</v>
      </c>
      <c r="M160" s="11">
        <f t="shared" ca="1" si="154"/>
        <v>0.88345388610875641</v>
      </c>
      <c r="N160" s="11">
        <f t="shared" ca="1" si="154"/>
        <v>0.74732962179885065</v>
      </c>
      <c r="O160" s="11">
        <f t="shared" ca="1" si="154"/>
        <v>0.10973419499755455</v>
      </c>
      <c r="P160" s="11">
        <f t="shared" ca="1" si="154"/>
        <v>0.24261785197877495</v>
      </c>
      <c r="Q160" s="11">
        <f t="shared" ca="1" si="154"/>
        <v>0.10887906409812942</v>
      </c>
      <c r="R160" s="11">
        <f t="shared" ca="1" si="152"/>
        <v>0.66134662770633001</v>
      </c>
      <c r="S160" s="11">
        <f t="shared" ca="1" si="152"/>
        <v>0.78612683835722308</v>
      </c>
      <c r="T160" s="11">
        <f t="shared" ca="1" si="150"/>
        <v>0.91359032211890223</v>
      </c>
      <c r="U160" s="11">
        <f t="shared" ca="1" si="150"/>
        <v>0.64398429188012174</v>
      </c>
      <c r="V160" s="11">
        <f t="shared" ca="1" si="150"/>
        <v>0.6849311270299705</v>
      </c>
      <c r="W160" s="11">
        <f t="shared" ca="1" si="150"/>
        <v>0.62267378687468289</v>
      </c>
      <c r="X160" s="11">
        <f t="shared" ca="1" si="150"/>
        <v>0.28709950343875523</v>
      </c>
      <c r="Y160" s="11">
        <f t="shared" ca="1" si="150"/>
        <v>0.1351152583960088</v>
      </c>
      <c r="Z160" s="11">
        <f t="shared" ca="1" si="150"/>
        <v>0.50547605482719826</v>
      </c>
      <c r="AB160" s="5">
        <f ca="1">_xlfn.NORM.INV(B160,Satokasvi!$H$8,Satokasvi!$I$8)*_xlfn.BINOM.INV(1,(1-Satokasvi!$H$15),B160)</f>
        <v>0</v>
      </c>
      <c r="AC160" s="5">
        <f ca="1">_xlfn.NORM.INV(C160,Satokasvi!$H$8,Satokasvi!$I$8)*_xlfn.BINOM.INV(1,(1-Satokasvi!$H$15),C160)</f>
        <v>4042.8466223988598</v>
      </c>
      <c r="AD160" s="5">
        <f ca="1">_xlfn.NORM.INV(D160,Satokasvi!$H$8,Satokasvi!$I$8)*_xlfn.BINOM.INV(1,(1-Satokasvi!$H$15),D160)</f>
        <v>0</v>
      </c>
      <c r="AE160" s="5">
        <f ca="1">_xlfn.NORM.INV(E160,Satokasvi!$H$8,Satokasvi!$I$8)*_xlfn.BINOM.INV(1,(1-Satokasvi!$H$15),E160)</f>
        <v>3878.2550794109761</v>
      </c>
      <c r="AF160" s="5">
        <f ca="1">_xlfn.NORM.INV(F160,Satokasvi!$H$8,Satokasvi!$I$8)*_xlfn.BINOM.INV(1,(1-Satokasvi!$H$15),F160)</f>
        <v>3529.6614373905218</v>
      </c>
      <c r="AG160" s="5">
        <f ca="1">_xlfn.NORM.INV(G160,Satokasvi!$H$8,Satokasvi!$I$8)*_xlfn.BINOM.INV(1,(1-Satokasvi!$H$15),G160)</f>
        <v>3353.4564713354976</v>
      </c>
      <c r="AH160" s="5">
        <f ca="1">_xlfn.NORM.INV(H160,Satokasvi!$H$8,Satokasvi!$I$8)*_xlfn.BINOM.INV(1,(1-Satokasvi!$H$15),H160)</f>
        <v>3178.8396087876567</v>
      </c>
      <c r="AI160" s="5">
        <f ca="1">_xlfn.NORM.INV(I160,Satokasvi!$H$8,Satokasvi!$I$8)*_xlfn.BINOM.INV(1,(1-Satokasvi!$H$15),I160)</f>
        <v>3448.8484983307335</v>
      </c>
      <c r="AJ160" s="5">
        <f ca="1">_xlfn.NORM.INV(J160,Satokasvi!$H$8,Satokasvi!$I$8)*_xlfn.BINOM.INV(1,(1-Satokasvi!$H$15),J160)</f>
        <v>3288.4355520411377</v>
      </c>
      <c r="AK160" s="5">
        <f ca="1">_xlfn.NORM.INV(K160,Satokasvi!$H$8,Satokasvi!$I$8)*_xlfn.BINOM.INV(1,(1-Satokasvi!$H$15),K160)</f>
        <v>3570.2413123709089</v>
      </c>
      <c r="AL160" s="5">
        <f ca="1">_xlfn.NORM.INV(L160,Satokasvi!$H$8,Satokasvi!$I$8)*_xlfn.BINOM.INV(1,(1-Satokasvi!$H$15),L160)</f>
        <v>3688.3461490559121</v>
      </c>
      <c r="AM160" s="5">
        <f ca="1">_xlfn.NORM.INV(M160,Satokasvi!$H$8,Satokasvi!$I$8)*_xlfn.BINOM.INV(1,(1-Satokasvi!$H$15),M160)</f>
        <v>3798.107790353406</v>
      </c>
      <c r="AN160" s="5">
        <f ca="1">_xlfn.NORM.INV(N160,Satokasvi!$H$8,Satokasvi!$I$8)*_xlfn.BINOM.INV(1,(1-Satokasvi!$H$15),N160)</f>
        <v>3666.5275143895619</v>
      </c>
      <c r="AO160" s="5">
        <f ca="1">_xlfn.NORM.INV(O160,Satokasvi!$H$8,Satokasvi!$I$8)*_xlfn.BINOM.INV(1,(1-Satokasvi!$H$15),O160)</f>
        <v>3193.0142659158737</v>
      </c>
      <c r="AP160" s="5">
        <f ca="1">_xlfn.NORM.INV(P160,Satokasvi!$H$8,Satokasvi!$I$8)*_xlfn.BINOM.INV(1,(1-Satokasvi!$H$15),P160)</f>
        <v>3325.5233889147457</v>
      </c>
      <c r="AQ160" s="5">
        <f ca="1">_xlfn.NORM.INV(Q160,Satokasvi!$H$8,Satokasvi!$I$8)*_xlfn.BINOM.INV(1,(1-Satokasvi!$H$15),Q160)</f>
        <v>3191.8721616404205</v>
      </c>
      <c r="AR160" s="5">
        <f ca="1">_xlfn.NORM.INV(R160,Satokasvi!$H$8,Satokasvi!$I$8)*_xlfn.BINOM.INV(1,(1-Satokasvi!$H$15),R160)</f>
        <v>3604.0352791148966</v>
      </c>
      <c r="AS160" s="5">
        <f ca="1">_xlfn.NORM.INV(S160,Satokasvi!$H$8,Satokasvi!$I$8)*_xlfn.BINOM.INV(1,(1-Satokasvi!$H$15),S160)</f>
        <v>3698.2635165446145</v>
      </c>
      <c r="AT160" s="5">
        <f ca="1">_xlfn.NORM.INV(T160,Satokasvi!$H$8,Satokasvi!$I$8)*_xlfn.BINOM.INV(1,(1-Satokasvi!$H$15),T160)</f>
        <v>3840.8001043445261</v>
      </c>
      <c r="AU160" s="5">
        <f ca="1">_xlfn.NORM.INV(U160,Satokasvi!$H$8,Satokasvi!$I$8)*_xlfn.BINOM.INV(1,(1-Satokasvi!$H$15),U160)</f>
        <v>3592.2823029404749</v>
      </c>
      <c r="AV160" s="5">
        <f ca="1">_xlfn.NORM.INV(V160,Satokasvi!$H$8,Satokasvi!$I$8)*_xlfn.BINOM.INV(1,(1-Satokasvi!$H$15),V160)</f>
        <v>3620.383244984188</v>
      </c>
      <c r="AW160" s="5">
        <f ca="1">_xlfn.NORM.INV(W160,Satokasvi!$H$8,Satokasvi!$I$8)*_xlfn.BINOM.INV(1,(1-Satokasvi!$H$15),W160)</f>
        <v>3578.1276770752784</v>
      </c>
      <c r="AX160" s="5">
        <f ca="1">_xlfn.NORM.INV(X160,Satokasvi!$H$8,Satokasvi!$I$8)*_xlfn.BINOM.INV(1,(1-Satokasvi!$H$15),X160)</f>
        <v>3359.5304497562702</v>
      </c>
      <c r="AY160" s="5">
        <f ca="1">_xlfn.NORM.INV(Y160,Satokasvi!$H$8,Satokasvi!$I$8)*_xlfn.BINOM.INV(1,(1-Satokasvi!$H$15),Y160)</f>
        <v>3224.3670358187192</v>
      </c>
      <c r="AZ160" s="5">
        <f ca="1">_xlfn.NORM.INV(Z160,Satokasvi!$H$8,Satokasvi!$I$8)*_xlfn.BINOM.INV(1,(1-Satokasvi!$H$15),Z160)</f>
        <v>3503.4317162340053</v>
      </c>
      <c r="BB160" s="5">
        <f ca="1">IF(C$11="x",0,_xlfn.NORM.INV(B160,Satokasvi!$H$8,Satokasvi!$I$8)*IF(C$8="x",(1+Toimenpiteet!$C$7),1)*IF(C$9="x",(1+Toimenpiteet!$C$34),1)*(1+C$30)*_xlfn.BINOM.INV(1,(1-(Satokasvi!$H$15*(1+C$41))),B160))</f>
        <v>0</v>
      </c>
      <c r="BC160" s="5">
        <f ca="1">IF(D$11="x",0,_xlfn.NORM.INV(C160,Satokasvi!$H$8,Satokasvi!$I$8)*IF(D$8="x",(1+Toimenpiteet!$C$7),1)*IF(D$9="x",(1+Toimenpiteet!$C$34),1)*(1+D$30)*_xlfn.BINOM.INV(1,(1-(Satokasvi!$H$15*(1+D$41))),C160))</f>
        <v>2951.6014620809597</v>
      </c>
      <c r="BD160" s="5">
        <f ca="1">IF(E$11="x",0,_xlfn.NORM.INV(D160,Satokasvi!$H$8,Satokasvi!$I$8)*IF(E$8="x",(1+Toimenpiteet!$C$7),1)*IF(E$9="x",(1+Toimenpiteet!$C$34),1)*(1+E$30)*_xlfn.BINOM.INV(1,(1-(Satokasvi!$H$15*(1+E$41))),D160))</f>
        <v>0</v>
      </c>
      <c r="BE160" s="5">
        <f ca="1">IF(F$11="x",0,_xlfn.NORM.INV(E160,Satokasvi!$H$8,Satokasvi!$I$8)*IF(F$8="x",(1+Toimenpiteet!$C$7),1)*IF(F$9="x",(1+Toimenpiteet!$C$34),1)*(1+F$30)*_xlfn.BINOM.INV(1,(1-(Satokasvi!$H$15*(1+F$41))),E160))</f>
        <v>2870.5292795768282</v>
      </c>
      <c r="BF160" s="5">
        <f ca="1">IF(G$11="x",0,_xlfn.NORM.INV(F160,Satokasvi!$H$8,Satokasvi!$I$8)*IF(G$8="x",(1+Toimenpiteet!$C$7),1)*IF(G$9="x",(1+Toimenpiteet!$C$34),1)*(1+G$30)*_xlfn.BINOM.INV(1,(1-(Satokasvi!$H$15*(1+G$41))),F160))</f>
        <v>2630.3037031434169</v>
      </c>
      <c r="BG160" s="5">
        <f ca="1">IF(H$11="x",0,_xlfn.NORM.INV(G160,Satokasvi!$H$8,Satokasvi!$I$8)*IF(H$8="x",(1+Toimenpiteet!$C$7),1)*IF(H$9="x",(1+Toimenpiteet!$C$34),1)*(1+H$30)*_xlfn.BINOM.INV(1,(1-(Satokasvi!$H$15*(1+H$41))),G160))</f>
        <v>2498.9957624392127</v>
      </c>
      <c r="BH160" s="5">
        <f ca="1">IF(I$11="x",0,_xlfn.NORM.INV(H160,Satokasvi!$H$8,Satokasvi!$I$8)*IF(I$8="x",(1+Toimenpiteet!$C$7),1)*IF(I$9="x",(1+Toimenpiteet!$C$34),1)*(1+I$30)*_xlfn.BINOM.INV(1,(1-(Satokasvi!$H$15*(1+I$41))),H160))</f>
        <v>2368.871276468562</v>
      </c>
      <c r="BI160" s="5">
        <f ca="1">IF(J$11="x",0,_xlfn.NORM.INV(I160,Satokasvi!$H$8,Satokasvi!$I$8)*IF(J$8="x",(1+Toimenpiteet!$C$7),1)*IF(J$9="x",(1+Toimenpiteet!$C$34),1)*(1+J$30)*_xlfn.BINOM.INV(1,(1-(Satokasvi!$H$15*(1+J$41))),I160))</f>
        <v>2570.0819009560623</v>
      </c>
      <c r="BJ160" s="5">
        <f ca="1">IF(K$11="x",0,_xlfn.NORM.INV(J160,Satokasvi!$H$8,Satokasvi!$I$8)*IF(K$8="x",(1+Toimenpiteet!$C$7),1)*IF(K$9="x",(1+Toimenpiteet!$C$34),1)*(1+K$30)*_xlfn.BINOM.INV(1,(1-(Satokasvi!$H$15*(1+K$41))),J160))</f>
        <v>2450.5421733810558</v>
      </c>
      <c r="BK160" s="5">
        <f ca="1">IF(L$11="x",0,_xlfn.NORM.INV(K160,Satokasvi!$H$8,Satokasvi!$I$8)*IF(L$8="x",(1+Toimenpiteet!$C$7),1)*IF(L$9="x",(1+Toimenpiteet!$C$34),1)*(1+L$30)*_xlfn.BINOM.INV(1,(1-(Satokasvi!$H$15*(1+L$41))),K160))</f>
        <v>2660.5438259788011</v>
      </c>
      <c r="BL160" s="5">
        <f ca="1">IF(M$11="x",0,_xlfn.NORM.INV(L160,Satokasvi!$H$8,Satokasvi!$I$8)*IF(M$8="x",(1+Toimenpiteet!$C$7),1)*IF(M$9="x",(1+Toimenpiteet!$C$34),1)*(1+M$30)*_xlfn.BINOM.INV(1,(1-(Satokasvi!$H$15*(1+M$41))),L160))</f>
        <v>2748.555550276466</v>
      </c>
      <c r="BM160" s="5">
        <f ca="1">IF(N$11="x",0,_xlfn.NORM.INV(M160,Satokasvi!$H$8,Satokasvi!$I$8)*IF(N$8="x",(1+Toimenpiteet!$C$7),1)*IF(N$9="x",(1+Toimenpiteet!$C$34),1)*(1+N$30)*_xlfn.BINOM.INV(1,(1-(Satokasvi!$H$15*(1+N$41))),M160))</f>
        <v>2830.349925371358</v>
      </c>
      <c r="BN160" s="5">
        <f ca="1">IF(O$11="x",0,_xlfn.NORM.INV(N160,Satokasvi!$H$8,Satokasvi!$I$8)*IF(O$8="x",(1+Toimenpiteet!$C$7),1)*IF(O$9="x",(1+Toimenpiteet!$C$34),1)*(1+O$30)*_xlfn.BINOM.INV(1,(1-(Satokasvi!$H$15*(1+O$41))),N160))</f>
        <v>2732.2963037231016</v>
      </c>
      <c r="BO160" s="5">
        <f ca="1">IF(P$11="x",0,_xlfn.NORM.INV(O160,Satokasvi!$H$8,Satokasvi!$I$8)*IF(P$8="x",(1+Toimenpiteet!$C$7),1)*IF(P$9="x",(1+Toimenpiteet!$C$34),1)*(1+P$30)*_xlfn.BINOM.INV(1,(1-(Satokasvi!$H$15*(1+P$41))),O160))</f>
        <v>2379.4342309605095</v>
      </c>
      <c r="BP160" s="5">
        <f ca="1">IF(Q$11="x",0,_xlfn.NORM.INV(P160,Satokasvi!$H$8,Satokasvi!$I$8)*IF(Q$8="x",(1+Toimenpiteet!$C$7),1)*IF(Q$9="x",(1+Toimenpiteet!$C$34),1)*(1+Q$30)*_xlfn.BINOM.INV(1,(1-(Satokasvi!$H$15*(1+Q$41))),P160))</f>
        <v>2478.1800294192685</v>
      </c>
      <c r="BQ160" s="5">
        <f ca="1">IF(R$11="x",0,_xlfn.NORM.INV(Q160,Satokasvi!$H$8,Satokasvi!$I$8)*IF(R$8="x",(1+Toimenpiteet!$C$7),1)*IF(R$9="x",(1+Toimenpiteet!$C$34),1)*(1+R$30)*_xlfn.BINOM.INV(1,(1-(Satokasvi!$H$15*(1+R$41))),Q160))</f>
        <v>2378.5831348544416</v>
      </c>
      <c r="BR160" s="5">
        <f ca="1">IF(S$11="x",0,_xlfn.NORM.INV(R160,Satokasvi!$H$8,Satokasvi!$I$8)*IF(S$8="x",(1+Toimenpiteet!$C$7),1)*IF(S$9="x",(1+Toimenpiteet!$C$34),1)*(1+S$30)*_xlfn.BINOM.INV(1,(1-(Satokasvi!$H$15*(1+S$41))),R160))</f>
        <v>2685.727089996421</v>
      </c>
      <c r="BS160" s="5">
        <f ca="1">IF(T$11="x",0,_xlfn.NORM.INV(S160,Satokasvi!$H$8,Satokasvi!$I$8)*IF(T$8="x",(1+Toimenpiteet!$C$7),1)*IF(T$9="x",(1+Toimenpiteet!$C$34),1)*(1+T$30)*_xlfn.BINOM.INV(1,(1-(Satokasvi!$H$15*(1+T$41))),S160))</f>
        <v>2755.9459725290467</v>
      </c>
      <c r="BT160" s="5">
        <f ca="1">IF(U$11="x",0,_xlfn.NORM.INV(T160,Satokasvi!$H$8,Satokasvi!$I$8)*IF(U$8="x",(1+Toimenpiteet!$C$7),1)*IF(U$9="x",(1+Toimenpiteet!$C$34),1)*(1+U$30)*_xlfn.BINOM.INV(1,(1-(Satokasvi!$H$15*(1+U$41))),T160))</f>
        <v>2862.1642377575408</v>
      </c>
      <c r="BU160" s="5">
        <f ca="1">IF(V$11="x",0,_xlfn.NORM.INV(U160,Satokasvi!$H$8,Satokasvi!$I$8)*IF(V$8="x",(1+Toimenpiteet!$C$7),1)*IF(V$9="x",(1+Toimenpiteet!$C$34),1)*(1+V$30)*_xlfn.BINOM.INV(1,(1-(Satokasvi!$H$15*(1+V$41))),U160))</f>
        <v>2676.9687721512419</v>
      </c>
      <c r="BV160" s="5">
        <f ca="1">IF(W$11="x",0,_xlfn.NORM.INV(V160,Satokasvi!$H$8,Satokasvi!$I$8)*IF(W$8="x",(1+Toimenpiteet!$C$7),1)*IF(W$9="x",(1+Toimenpiteet!$C$34),1)*(1+W$30)*_xlfn.BINOM.INV(1,(1-(Satokasvi!$H$15*(1+W$41))),V160))</f>
        <v>2697.9095941622172</v>
      </c>
      <c r="BW160" s="5">
        <f ca="1">IF(X$11="x",0,_xlfn.NORM.INV(W160,Satokasvi!$H$8,Satokasvi!$I$8)*IF(X$8="x",(1+Toimenpiteet!$C$7),1)*IF(X$9="x",(1+Toimenpiteet!$C$34),1)*(1+X$30)*_xlfn.BINOM.INV(1,(1-(Satokasvi!$H$15*(1+X$41))),W160))</f>
        <v>2666.4207449564979</v>
      </c>
      <c r="BX160" s="5">
        <f ca="1">IF(Y$11="x",0,_xlfn.NORM.INV(X160,Satokasvi!$H$8,Satokasvi!$I$8)*IF(Y$8="x",(1+Toimenpiteet!$C$7),1)*IF(Y$9="x",(1+Toimenpiteet!$C$34),1)*(1+Y$30)*_xlfn.BINOM.INV(1,(1-(Satokasvi!$H$15*(1+Y$41))),X160))</f>
        <v>2503.5220911583724</v>
      </c>
      <c r="BY160" s="5">
        <f ca="1">IF(Z$11="x",0,_xlfn.NORM.INV(Y160,Satokasvi!$H$8,Satokasvi!$I$8)*IF(Z$8="x",(1+Toimenpiteet!$C$7),1)*IF(Z$9="x",(1+Toimenpiteet!$C$34),1)*(1+Z$30)*_xlfn.BINOM.INV(1,(1-(Satokasvi!$H$15*(1+Z$41))),Y160))</f>
        <v>2402.79831509211</v>
      </c>
      <c r="BZ160" s="5">
        <f ca="1">IF(AA$11="x",0,_xlfn.NORM.INV(Z160,Satokasvi!$H$8,Satokasvi!$I$8)*IF(AA$8="x",(1+Toimenpiteet!$C$7),1)*IF(AA$9="x",(1+Toimenpiteet!$C$34),1)*(1+AA$30)*_xlfn.BINOM.INV(1,(1-(Satokasvi!$H$15*(1+AA$41))),Z160))</f>
        <v>2610.7573149375808</v>
      </c>
      <c r="CB160" s="27">
        <f ca="1">_xlfn.NORM.INV(RAND(),Satokasvi!$H$13,Satokasvi!$I$13)</f>
        <v>192.31039813279418</v>
      </c>
      <c r="CC160" s="27">
        <f ca="1">_xlfn.NORM.INV(RAND(),Satokasvi!$H$13,Satokasvi!$I$13)</f>
        <v>230.16439996665599</v>
      </c>
      <c r="CD160" s="27">
        <f ca="1">_xlfn.NORM.INV(RAND(),Satokasvi!$H$13,Satokasvi!$I$13)</f>
        <v>263.48026683884143</v>
      </c>
      <c r="CE160" s="27">
        <f ca="1">_xlfn.NORM.INV(RAND(),Satokasvi!$H$13,Satokasvi!$I$13)</f>
        <v>195.88786412719199</v>
      </c>
      <c r="CF160" s="27">
        <f ca="1">_xlfn.NORM.INV(RAND(),Satokasvi!$H$13,Satokasvi!$I$13)</f>
        <v>248.01764315050852</v>
      </c>
      <c r="CG160" s="27">
        <f ca="1">_xlfn.NORM.INV(RAND(),Satokasvi!$H$13,Satokasvi!$I$13)</f>
        <v>266.34230775887727</v>
      </c>
      <c r="CH160" s="27">
        <f ca="1">_xlfn.NORM.INV(RAND(),Satokasvi!$H$13,Satokasvi!$I$13)</f>
        <v>287.18211868757913</v>
      </c>
      <c r="CI160" s="27">
        <f ca="1">_xlfn.NORM.INV(RAND(),Satokasvi!$H$13,Satokasvi!$I$13)</f>
        <v>279.05681089926338</v>
      </c>
      <c r="CJ160" s="27">
        <f ca="1">_xlfn.NORM.INV(RAND(),Satokasvi!$H$13,Satokasvi!$I$13)</f>
        <v>227.63156287822588</v>
      </c>
      <c r="CK160" s="27">
        <f ca="1">_xlfn.NORM.INV(RAND(),Satokasvi!$H$13,Satokasvi!$I$13)</f>
        <v>147.11028661742256</v>
      </c>
      <c r="CL160" s="27">
        <f ca="1">_xlfn.NORM.INV(RAND(),Satokasvi!$H$13,Satokasvi!$I$13)</f>
        <v>254.56679335935254</v>
      </c>
      <c r="CM160" s="27">
        <f ca="1">_xlfn.NORM.INV(RAND(),Satokasvi!$H$13,Satokasvi!$I$13)</f>
        <v>224.05171926682772</v>
      </c>
      <c r="CN160" s="27">
        <f ca="1">_xlfn.NORM.INV(RAND(),Satokasvi!$H$13,Satokasvi!$I$13)</f>
        <v>250.26492223548496</v>
      </c>
      <c r="CO160" s="27">
        <f ca="1">_xlfn.NORM.INV(RAND(),Satokasvi!$H$13,Satokasvi!$I$13)</f>
        <v>185.88403303337196</v>
      </c>
      <c r="CP160" s="27">
        <f ca="1">_xlfn.NORM.INV(RAND(),Satokasvi!$H$13,Satokasvi!$I$13)</f>
        <v>167.03915494827976</v>
      </c>
      <c r="CQ160" s="27">
        <f ca="1">_xlfn.NORM.INV(RAND(),Satokasvi!$H$13,Satokasvi!$I$13)</f>
        <v>170.02764626855833</v>
      </c>
      <c r="CR160" s="27">
        <f ca="1">_xlfn.NORM.INV(RAND(),Satokasvi!$H$13,Satokasvi!$I$13)</f>
        <v>201.99847228193195</v>
      </c>
      <c r="CS160" s="27">
        <f ca="1">_xlfn.NORM.INV(RAND(),Satokasvi!$H$13,Satokasvi!$I$13)</f>
        <v>171.18756926621359</v>
      </c>
      <c r="CT160" s="27">
        <f ca="1">_xlfn.NORM.INV(RAND(),Satokasvi!$H$13,Satokasvi!$I$13)</f>
        <v>123.46590412012499</v>
      </c>
      <c r="CU160" s="27">
        <f ca="1">_xlfn.NORM.INV(RAND(),Satokasvi!$H$13,Satokasvi!$I$13)</f>
        <v>178.43051097243537</v>
      </c>
      <c r="CV160" s="27">
        <f ca="1">_xlfn.NORM.INV(RAND(),Satokasvi!$H$13,Satokasvi!$I$13)</f>
        <v>202.2977548482894</v>
      </c>
      <c r="CW160" s="27">
        <f ca="1">_xlfn.NORM.INV(RAND(),Satokasvi!$H$13,Satokasvi!$I$13)</f>
        <v>223.39721621796991</v>
      </c>
      <c r="CX160" s="27">
        <f ca="1">_xlfn.NORM.INV(RAND(),Satokasvi!$H$13,Satokasvi!$I$13)</f>
        <v>195.71129305115315</v>
      </c>
      <c r="CY160" s="27">
        <f ca="1">_xlfn.NORM.INV(RAND(),Satokasvi!$H$13,Satokasvi!$I$13)</f>
        <v>155.91907052909957</v>
      </c>
      <c r="CZ160" s="27">
        <f ca="1">_xlfn.NORM.INV(RAND(),Satokasvi!$H$13,Satokasvi!$I$13)</f>
        <v>237.69390486168635</v>
      </c>
      <c r="DB160" s="29">
        <f ca="1">(AB160*(CB160/1000)+(Satokasvi!$E$28-Satokasvi!$E$7))/(1+$C$13)^DB$61</f>
        <v>-350.48543689320388</v>
      </c>
      <c r="DC160" s="29">
        <f ca="1">(AC160*(CC160/1000)+(Satokasvi!$E$28-Satokasvi!$E$7))/(1+$C$13)^DC$61</f>
        <v>536.82662550820578</v>
      </c>
      <c r="DD160" s="29">
        <f ca="1">(AD160*(CD160/1000)+(Satokasvi!$E$28-Satokasvi!$E$7))/(1+$C$13)^DD$61</f>
        <v>-330.3661390264906</v>
      </c>
      <c r="DE160" s="29">
        <f ca="1">(AE160*(CE160/1000)+(Satokasvi!$E$28-Satokasvi!$E$7))/(1+$C$13)^DE$61</f>
        <v>354.24254390887404</v>
      </c>
      <c r="DF160" s="29">
        <f ca="1">(AF160*(CF160/1000)+(Satokasvi!$E$28-Satokasvi!$E$7))/(1+$C$13)^DF$61</f>
        <v>443.74175376211423</v>
      </c>
      <c r="DG160" s="29">
        <f ca="1">(AG160*(CG160/1000)+(Satokasvi!$E$28-Satokasvi!$E$7))/(1+$C$13)^DG$61</f>
        <v>445.68176543975432</v>
      </c>
      <c r="DH160" s="29">
        <f ca="1">(AH160*(CH160/1000)+(Satokasvi!$E$28-Satokasvi!$E$7))/(1+$C$13)^DH$61</f>
        <v>448.74999732511111</v>
      </c>
      <c r="DI160" s="29">
        <f ca="1">(AI160*(CI160/1000)+(Satokasvi!$E$28-Satokasvi!$E$7))/(1+$C$13)^DI$61</f>
        <v>474.77018288913905</v>
      </c>
      <c r="DJ160" s="29">
        <f ca="1">(AJ160*(CJ160/1000)+(Satokasvi!$E$28-Satokasvi!$E$7))/(1+$C$13)^DJ$61</f>
        <v>297.02612602602704</v>
      </c>
      <c r="DK160" s="29">
        <f ca="1">(AK160*(CK160/1000)+(Satokasvi!$E$28-Satokasvi!$E$7))/(1+$C$13)^DK$61</f>
        <v>122.19452436199343</v>
      </c>
      <c r="DL160" s="29">
        <f ca="1">(AL160*(CL160/1000)+(Satokasvi!$E$28-Satokasvi!$E$7))/(1+$C$13)^DL$61</f>
        <v>417.50925489347946</v>
      </c>
      <c r="DM160" s="29">
        <f ca="1">(AM160*(CM160/1000)+(Satokasvi!$E$28-Satokasvi!$E$7))/(1+$C$13)^DM$61</f>
        <v>343.65690973136816</v>
      </c>
      <c r="DN160" s="29">
        <f ca="1">(AN160*(CN160/1000)+(Satokasvi!$E$28-Satokasvi!$E$7))/(1+$C$13)^DN$61</f>
        <v>379.01971072544114</v>
      </c>
      <c r="DO160" s="29">
        <f ca="1">(AO160*(CO160/1000)+(Satokasvi!$E$28-Satokasvi!$E$7))/(1+$C$13)^DO$61</f>
        <v>153.72996752560118</v>
      </c>
      <c r="DP160" s="29">
        <f ca="1">(AP160*(CP160/1000)+(Satokasvi!$E$28-Satokasvi!$E$7))/(1+$C$13)^DP$61</f>
        <v>124.83740967408062</v>
      </c>
      <c r="DQ160" s="29">
        <f ca="1">(AQ160*(CQ160/1000)+(Satokasvi!$E$28-Satokasvi!$E$7))/(1+$C$13)^DQ$61</f>
        <v>113.23349019270059</v>
      </c>
      <c r="DR160" s="29">
        <f ca="1">(AR160*(CR160/1000)+(Satokasvi!$E$28-Satokasvi!$E$7))/(1+$C$13)^DR$61</f>
        <v>222.04685614424133</v>
      </c>
      <c r="DS160" s="29">
        <f ca="1">(AS160*(CS160/1000)+(Satokasvi!$E$28-Satokasvi!$E$7))/(1+$C$13)^DS$61</f>
        <v>159.82815894389432</v>
      </c>
      <c r="DT160" s="29">
        <f ca="1">(AT160*(CT160/1000)+(Satokasvi!$E$28-Satokasvi!$E$7))/(1+$C$13)^DT$61</f>
        <v>64.560859216258237</v>
      </c>
      <c r="DU160" s="29">
        <f ca="1">(AU160*(CU160/1000)+(Satokasvi!$E$28-Satokasvi!$E$7))/(1+$C$13)^DU$61</f>
        <v>155.01413284888372</v>
      </c>
      <c r="DV160" s="29">
        <f ca="1">(AV160*(CV160/1000)+(Satokasvi!$E$28-Satokasvi!$E$7))/(1+$C$13)^DV$61</f>
        <v>199.64332950204567</v>
      </c>
      <c r="DW160" s="29">
        <f ca="1">(AW160*(CW160/1000)+(Satokasvi!$E$28-Satokasvi!$E$7))/(1+$C$13)^DW$61</f>
        <v>228.76832236925338</v>
      </c>
      <c r="DX160" s="29">
        <f ca="1">(AX160*(CX160/1000)+(Satokasvi!$E$28-Satokasvi!$E$7))/(1+$C$13)^DX$61</f>
        <v>150.23311453282508</v>
      </c>
      <c r="DY160" s="29">
        <f ca="1">(AY160*(CY160/1000)+(Satokasvi!$E$28-Satokasvi!$E$7))/(1+$C$13)^DY$61</f>
        <v>69.726840912741324</v>
      </c>
      <c r="DZ160" s="29">
        <f ca="1">(AZ160*(CZ160/1000)+(Satokasvi!$E$28-Satokasvi!$E$7))/(1+$C$13)^DZ$61</f>
        <v>225.30773601470165</v>
      </c>
      <c r="EB160" s="29">
        <f ca="1">IF(C$11="x",Toimenpiteet!$E$115,BB160*(CB160/1000)+(Satokasvi!$E$28-Satokasvi!$E$7)+IF(C$8="x",Toimenpiteet!$E$29,0)+IF(C$9="x",Toimenpiteet!$E$60,0)+IF(C$10="x",Toimenpiteet!$E$88,0))/(1+$C$13)^EB$61</f>
        <v>-221.26213592233006</v>
      </c>
      <c r="EC160" s="29">
        <f ca="1">IF(D$11="x",Toimenpiteet!$E$115,BC160*(CC160/1000)+(Satokasvi!$E$28-Satokasvi!$E$7)+IF(D$8="x",Toimenpiteet!$E$29,0)+IF(D$9="x",Toimenpiteet!$E$60,0)+IF(D$10="x",Toimenpiteet!$E$88,0))/(1+$C$13)^EC$61</f>
        <v>425.53829716332234</v>
      </c>
      <c r="ED160" s="29">
        <f ca="1">IF(E$11="x",Toimenpiteet!$E$115,BD160*(CD160/1000)+(Satokasvi!$E$28-Satokasvi!$E$7)+IF(E$8="x",Toimenpiteet!$E$29,0)+IF(E$9="x",Toimenpiteet!$E$60,0)+IF(E$10="x",Toimenpiteet!$E$88,0))/(1+$C$13)^ED$61</f>
        <v>-208.56078416658505</v>
      </c>
      <c r="EE160" s="29">
        <f ca="1">IF(F$11="x",Toimenpiteet!$E$115,BE160*(CE160/1000)+(Satokasvi!$E$28-Satokasvi!$E$7)+IF(F$8="x",Toimenpiteet!$E$29,0)+IF(F$9="x",Toimenpiteet!$E$60,0)+IF(F$10="x",Toimenpiteet!$E$88,0))/(1+$C$13)^EE$61</f>
        <v>297.1117120716915</v>
      </c>
      <c r="EF160" s="29">
        <f ca="1">IF(G$11="x",Toimenpiteet!$E$115,BF160*(CF160/1000)+(Satokasvi!$E$28-Satokasvi!$E$7)+IF(G$8="x",Toimenpiteet!$E$29,0)+IF(G$9="x",Toimenpiteet!$E$60,0)+IF(G$10="x",Toimenpiteet!$E$88,0))/(1+$C$13)^EF$61</f>
        <v>366.14441281280807</v>
      </c>
      <c r="EG160" s="29">
        <f ca="1">IF(H$11="x",Toimenpiteet!$E$115,BG160*(CG160/1000)+(Satokasvi!$E$28-Satokasvi!$E$7)+IF(H$8="x",Toimenpiteet!$E$29,0)+IF(H$9="x",Toimenpiteet!$E$60,0)+IF(H$10="x",Toimenpiteet!$E$88,0))/(1+$C$13)^EG$61</f>
        <v>366.55705928461816</v>
      </c>
      <c r="EH160" s="29">
        <f ca="1">IF(I$11="x",Toimenpiteet!$E$115,BH160*(CH160/1000)+(Satokasvi!$E$28-Satokasvi!$E$7)+IF(I$8="x",Toimenpiteet!$E$29,0)+IF(I$9="x",Toimenpiteet!$E$60,0)+IF(I$10="x",Toimenpiteet!$E$88,0))/(1+$C$13)^EH$61</f>
        <v>367.84054429687978</v>
      </c>
      <c r="EI160" s="29">
        <f ca="1">IF(J$11="x",Toimenpiteet!$E$115,BI160*(CI160/1000)+(Satokasvi!$E$28-Satokasvi!$E$7)+IF(J$8="x",Toimenpiteet!$E$29,0)+IF(J$9="x",Toimenpiteet!$E$60,0)+IF(J$10="x",Toimenpiteet!$E$88,0))/(1+$C$13)^EI$61</f>
        <v>386.25703765811932</v>
      </c>
      <c r="EJ160" s="29">
        <f ca="1">IF(K$11="x",Toimenpiteet!$E$115,BJ160*(CJ160/1000)+(Satokasvi!$E$28-Satokasvi!$E$7)+IF(K$8="x",Toimenpiteet!$E$29,0)+IF(K$9="x",Toimenpiteet!$E$60,0)+IF(K$10="x",Toimenpiteet!$E$88,0))/(1+$C$13)^EJ$61</f>
        <v>252.8567791817147</v>
      </c>
      <c r="EK160" s="29">
        <f ca="1">IF(L$11="x",Toimenpiteet!$E$115,BK160*(CK160/1000)+(Satokasvi!$E$28-Satokasvi!$E$7)+IF(L$8="x",Toimenpiteet!$E$29,0)+IF(L$9="x",Toimenpiteet!$E$60,0)+IF(L$10="x",Toimenpiteet!$E$88,0))/(1+$C$13)^EK$61</f>
        <v>121.65441787214908</v>
      </c>
      <c r="EL160" s="29">
        <f ca="1">IF(M$11="x",Toimenpiteet!$E$115,BL160*(CL160/1000)+(Satokasvi!$E$28-Satokasvi!$E$7)+IF(M$8="x",Toimenpiteet!$E$29,0)+IF(M$9="x",Toimenpiteet!$E$60,0)+IF(M$10="x",Toimenpiteet!$E$88,0))/(1+$C$13)^EL$61</f>
        <v>340.83183686078758</v>
      </c>
      <c r="EM160" s="29">
        <f ca="1">IF(N$11="x",Toimenpiteet!$E$115,BM160*(CM160/1000)+(Satokasvi!$E$28-Satokasvi!$E$7)+IF(N$8="x",Toimenpiteet!$E$29,0)+IF(N$9="x",Toimenpiteet!$E$60,0)+IF(N$10="x",Toimenpiteet!$E$88,0))/(1+$C$13)^EM$61</f>
        <v>284.93190594168607</v>
      </c>
      <c r="EN160" s="29">
        <f ca="1">IF(O$11="x",Toimenpiteet!$E$115,BN160*(CN160/1000)+(Satokasvi!$E$28-Satokasvi!$E$7)+IF(O$8="x",Toimenpiteet!$E$29,0)+IF(O$9="x",Toimenpiteet!$E$60,0)+IF(O$10="x",Toimenpiteet!$E$88,0))/(1+$C$13)^EN$61</f>
        <v>310.44430086936632</v>
      </c>
      <c r="EO160" s="29">
        <f ca="1">IF(P$11="x",Toimenpiteet!$E$115,BO160*(CO160/1000)+(Satokasvi!$E$28-Satokasvi!$E$7)+IF(P$8="x",Toimenpiteet!$E$29,0)+IF(P$9="x",Toimenpiteet!$E$60,0)+IF(P$10="x",Toimenpiteet!$E$88,0))/(1+$C$13)^EO$61</f>
        <v>141.74288484548336</v>
      </c>
      <c r="EP160" s="29">
        <f ca="1">IF(Q$11="x",Toimenpiteet!$E$115,BP160*(CP160/1000)+(Satokasvi!$E$28-Satokasvi!$E$7)+IF(Q$8="x",Toimenpiteet!$E$29,0)+IF(Q$9="x",Toimenpiteet!$E$60,0)+IF(Q$10="x",Toimenpiteet!$E$88,0))/(1+$C$13)^EP$61</f>
        <v>119.42040375262519</v>
      </c>
      <c r="EQ160" s="29">
        <f ca="1">IF(R$11="x",Toimenpiteet!$E$115,BQ160*(CQ160/1000)+(Satokasvi!$E$28-Satokasvi!$E$7)+IF(R$8="x",Toimenpiteet!$E$29,0)+IF(R$9="x",Toimenpiteet!$E$60,0)+IF(R$10="x",Toimenpiteet!$E$88,0))/(1+$C$13)^EQ$61</f>
        <v>110.00447656490179</v>
      </c>
      <c r="ER160" s="29">
        <f ca="1">IF(S$11="x",Toimenpiteet!$E$115,BR160*(CR160/1000)+(Satokasvi!$E$28-Satokasvi!$E$7)+IF(S$8="x",Toimenpiteet!$E$29,0)+IF(S$9="x",Toimenpiteet!$E$60,0)+IF(S$10="x",Toimenpiteet!$E$88,0))/(1+$C$13)^ER$61</f>
        <v>190.34589940577735</v>
      </c>
      <c r="ES160" s="29">
        <f ca="1">IF(T$11="x",Toimenpiteet!$E$115,BS160*(CS160/1000)+(Satokasvi!$E$28-Satokasvi!$E$7)+IF(T$8="x",Toimenpiteet!$E$29,0)+IF(T$9="x",Toimenpiteet!$E$60,0)+IF(T$10="x",Toimenpiteet!$E$88,0))/(1+$C$13)^ES$61</f>
        <v>143.25596560527026</v>
      </c>
      <c r="ET160" s="29">
        <f ca="1">IF(U$11="x",Toimenpiteet!$E$115,BT160*(CT160/1000)+(Satokasvi!$E$28-Satokasvi!$E$7)+IF(U$8="x",Toimenpiteet!$E$29,0)+IF(U$9="x",Toimenpiteet!$E$60,0)+IF(U$10="x",Toimenpiteet!$E$88,0))/(1+$C$13)^ET$61</f>
        <v>71.559316909586911</v>
      </c>
      <c r="EU160" s="29">
        <f ca="1">IF(V$11="x",Toimenpiteet!$E$115,BU160*(CU160/1000)+(Satokasvi!$E$28-Satokasvi!$E$7)+IF(V$8="x",Toimenpiteet!$E$29,0)+IF(V$9="x",Toimenpiteet!$E$60,0)+IF(V$10="x",Toimenpiteet!$E$88,0))/(1+$C$13)^EU$61</f>
        <v>138.2821285190185</v>
      </c>
      <c r="EV160" s="29">
        <f ca="1">IF(W$11="x",Toimenpiteet!$E$115,BV160*(CV160/1000)+(Satokasvi!$E$28-Satokasvi!$E$7)+IF(W$8="x",Toimenpiteet!$E$29,0)+IF(W$9="x",Toimenpiteet!$E$60,0)+IF(W$10="x",Toimenpiteet!$E$88,0))/(1+$C$13)^EV$61</f>
        <v>170.87673023233265</v>
      </c>
      <c r="EW160" s="29">
        <f ca="1">IF(X$11="x",Toimenpiteet!$E$115,BW160*(CW160/1000)+(Satokasvi!$E$28-Satokasvi!$E$7)+IF(X$8="x",Toimenpiteet!$E$29,0)+IF(X$9="x",Toimenpiteet!$E$60,0)+IF(X$10="x",Toimenpiteet!$E$88,0))/(1+$C$13)^EW$61</f>
        <v>191.93691216685713</v>
      </c>
      <c r="EX160" s="29">
        <f ca="1">IF(Y$11="x",Toimenpiteet!$E$115,BX160*(CX160/1000)+(Satokasvi!$E$28-Satokasvi!$E$7)+IF(Y$8="x",Toimenpiteet!$E$29,0)+IF(Y$9="x",Toimenpiteet!$E$60,0)+IF(Y$10="x",Toimenpiteet!$E$88,0))/(1+$C$13)^EX$61</f>
        <v>132.78746290839464</v>
      </c>
      <c r="EY160" s="29">
        <f ca="1">IF(Z$11="x",Toimenpiteet!$E$115,BY160*(CY160/1000)+(Satokasvi!$E$28-Satokasvi!$E$7)+IF(Z$8="x",Toimenpiteet!$E$29,0)+IF(Z$9="x",Toimenpiteet!$E$60,0)+IF(Z$10="x",Toimenpiteet!$E$88,0))/(1+$C$13)^EY$61</f>
        <v>72.187379671993725</v>
      </c>
      <c r="EZ160" s="29">
        <f ca="1">IF(AA$11="x",Toimenpiteet!$E$115,BZ160*(CZ160/1000)+(Satokasvi!$E$28-Satokasvi!$E$7)+IF(AA$8="x",Toimenpiteet!$E$29,0)+IF(AA$9="x",Toimenpiteet!$E$60,0)+IF(AA$10="x",Toimenpiteet!$E$88,0))/(1+$C$13)^EZ$61</f>
        <v>187.53712859060121</v>
      </c>
      <c r="FA160" s="29"/>
      <c r="FB160" s="29">
        <f t="shared" ca="1" si="117"/>
        <v>-350.48543689320388</v>
      </c>
      <c r="FC160" s="29">
        <f t="shared" ca="1" si="118"/>
        <v>186.3411886150019</v>
      </c>
      <c r="FD160" s="29">
        <f t="shared" ca="1" si="119"/>
        <v>-144.0249504114887</v>
      </c>
      <c r="FE160" s="29">
        <f t="shared" ca="1" si="120"/>
        <v>210.21759349738534</v>
      </c>
      <c r="FF160" s="29">
        <f t="shared" ca="1" si="121"/>
        <v>653.95934725949951</v>
      </c>
      <c r="FG160" s="29">
        <f t="shared" ca="1" si="122"/>
        <v>1099.6411126992539</v>
      </c>
      <c r="FH160" s="29">
        <f t="shared" ca="1" si="123"/>
        <v>1548.3911100243649</v>
      </c>
      <c r="FI160" s="29">
        <f t="shared" ca="1" si="124"/>
        <v>2023.161292913504</v>
      </c>
      <c r="FJ160" s="29">
        <f t="shared" ca="1" si="125"/>
        <v>2320.1874189395312</v>
      </c>
      <c r="FK160" s="29">
        <f t="shared" ca="1" si="126"/>
        <v>2442.3819433015246</v>
      </c>
      <c r="FL160" s="29">
        <f t="shared" ca="1" si="127"/>
        <v>2859.8911981950041</v>
      </c>
      <c r="FM160" s="29">
        <f t="shared" ca="1" si="128"/>
        <v>3203.5481079263723</v>
      </c>
      <c r="FN160" s="29">
        <f t="shared" ca="1" si="129"/>
        <v>3582.5678186518135</v>
      </c>
      <c r="FO160" s="29">
        <f t="shared" ca="1" si="130"/>
        <v>3736.2977861774148</v>
      </c>
      <c r="FP160" s="29">
        <f t="shared" ca="1" si="131"/>
        <v>3861.1351958514952</v>
      </c>
      <c r="FQ160" s="29">
        <f t="shared" ca="1" si="132"/>
        <v>3974.3686860441958</v>
      </c>
      <c r="FR160" s="29">
        <f t="shared" ca="1" si="133"/>
        <v>4196.415542188437</v>
      </c>
      <c r="FS160" s="29">
        <f t="shared" ca="1" si="134"/>
        <v>4356.2437011323309</v>
      </c>
      <c r="FT160" s="29">
        <f t="shared" ca="1" si="135"/>
        <v>4420.8045603485889</v>
      </c>
      <c r="FU160" s="29">
        <f t="shared" ca="1" si="136"/>
        <v>4575.8186931974724</v>
      </c>
      <c r="FV160" s="29">
        <f t="shared" ca="1" si="137"/>
        <v>4775.4620226995185</v>
      </c>
      <c r="FW160" s="29">
        <f t="shared" ca="1" si="138"/>
        <v>5004.2303450687723</v>
      </c>
      <c r="FX160" s="29">
        <f t="shared" ca="1" si="139"/>
        <v>5154.4634596015976</v>
      </c>
      <c r="FY160" s="29">
        <f t="shared" ca="1" si="140"/>
        <v>5224.1903005143386</v>
      </c>
      <c r="FZ160" s="29">
        <f t="shared" ca="1" si="141"/>
        <v>5449.4980365290403</v>
      </c>
      <c r="GA160" s="29"/>
      <c r="GB160" s="29">
        <f t="shared" ca="1" si="142"/>
        <v>-221.26213592233006</v>
      </c>
      <c r="GC160" s="29">
        <f t="shared" ca="1" si="143"/>
        <v>204.27616124099228</v>
      </c>
      <c r="GD160" s="29">
        <f t="shared" ca="1" si="93"/>
        <v>-4.284622925592771</v>
      </c>
      <c r="GE160" s="29">
        <f t="shared" ca="1" si="94"/>
        <v>292.82708914609873</v>
      </c>
      <c r="GF160" s="29">
        <f t="shared" ca="1" si="95"/>
        <v>658.97150195890686</v>
      </c>
      <c r="GG160" s="29">
        <f t="shared" ca="1" si="96"/>
        <v>1025.528561243525</v>
      </c>
      <c r="GH160" s="29">
        <f t="shared" ca="1" si="97"/>
        <v>1393.3691055404047</v>
      </c>
      <c r="GI160" s="29">
        <f t="shared" ca="1" si="98"/>
        <v>1779.626143198524</v>
      </c>
      <c r="GJ160" s="29">
        <f t="shared" ca="1" si="99"/>
        <v>2032.4829223802387</v>
      </c>
      <c r="GK160" s="29">
        <f t="shared" ca="1" si="100"/>
        <v>2154.1373402523877</v>
      </c>
      <c r="GL160" s="29">
        <f t="shared" ca="1" si="101"/>
        <v>2494.9691771131752</v>
      </c>
      <c r="GM160" s="29">
        <f t="shared" ca="1" si="102"/>
        <v>2779.9010830548614</v>
      </c>
      <c r="GN160" s="29">
        <f t="shared" ca="1" si="103"/>
        <v>3090.3453839242275</v>
      </c>
      <c r="GO160" s="29">
        <f t="shared" ca="1" si="104"/>
        <v>3232.0882687697108</v>
      </c>
      <c r="GP160" s="29">
        <f t="shared" ca="1" si="105"/>
        <v>3351.5086725223359</v>
      </c>
      <c r="GQ160" s="29">
        <f t="shared" ca="1" si="106"/>
        <v>3461.5131490872377</v>
      </c>
      <c r="GR160" s="29">
        <f t="shared" ca="1" si="107"/>
        <v>3651.8590484930151</v>
      </c>
      <c r="GS160" s="29">
        <f t="shared" ca="1" si="108"/>
        <v>3795.1150140982854</v>
      </c>
      <c r="GT160" s="29">
        <f t="shared" ca="1" si="109"/>
        <v>3866.6743310078723</v>
      </c>
      <c r="GU160" s="29">
        <f t="shared" ca="1" si="110"/>
        <v>4004.9564595268907</v>
      </c>
      <c r="GV160" s="29">
        <f t="shared" ca="1" si="111"/>
        <v>4175.8331897592234</v>
      </c>
      <c r="GW160" s="29">
        <f t="shared" ca="1" si="153"/>
        <v>4367.7701019260803</v>
      </c>
      <c r="GX160" s="29">
        <f t="shared" ca="1" si="113"/>
        <v>4500.5575648344748</v>
      </c>
      <c r="GY160" s="29">
        <f t="shared" ca="1" si="114"/>
        <v>4572.7449445064685</v>
      </c>
      <c r="GZ160" s="29">
        <f t="shared" ca="1" si="115"/>
        <v>4760.2820730970698</v>
      </c>
      <c r="HA160" s="29"/>
      <c r="HB160" s="29">
        <f t="shared" ca="1" si="145"/>
        <v>2442.3819433015246</v>
      </c>
      <c r="HC160" s="29">
        <f t="shared" ca="1" si="144"/>
        <v>2154.1373402523877</v>
      </c>
      <c r="HD160" s="5"/>
      <c r="HE160" s="29">
        <f>HE150+($BI$6-$BI$5)/9</f>
        <v>0.38888888888888884</v>
      </c>
      <c r="HF160" s="29">
        <f>$HF$67</f>
        <v>-0.1</v>
      </c>
      <c r="HG160" s="14">
        <f>IF(C$11="x",0,Satokasvi!$H$6*(1+$HE160)*(1+_xlfn.XLOOKUP($HF160,$HF$67:$HF$76,HG$67:HG$76)))</f>
        <v>4812.5</v>
      </c>
      <c r="HH160" s="27">
        <f>IF(D$11="x",0,Satokasvi!$H$6*(1+$HE160)*(1+_xlfn.XLOOKUP($HF160,$HF$67:$HF$76,HH$67:HH$76)))</f>
        <v>4763.8888888888887</v>
      </c>
      <c r="HI160" s="27">
        <f>IF(E$11="x",0,Satokasvi!$H$6*(1+$HE160)*(1+_xlfn.XLOOKUP($HF160,$HF$67:$HF$76,HI$67:HI$76)))</f>
        <v>4715.2777777777783</v>
      </c>
      <c r="HJ160" s="27">
        <f>IF(F$11="x",0,Satokasvi!$H$6*(1+$HE160)*(1+_xlfn.XLOOKUP($HF160,$HF$67:$HF$76,HJ$67:HJ$76)))</f>
        <v>4666.666666666667</v>
      </c>
      <c r="HK160" s="27">
        <f>IF(G$11="x",0,Satokasvi!$H$6*(1+$HE160)*(1+_xlfn.XLOOKUP($HF160,$HF$67:$HF$76,HK$67:HK$76)))</f>
        <v>4618.0555555555557</v>
      </c>
      <c r="HL160" s="27">
        <f>IF(H$11="x",0,Satokasvi!$H$6*(1+$HE160)*(1+_xlfn.XLOOKUP($HF160,$HF$67:$HF$76,HL$67:HL$76)))</f>
        <v>4569.4444444444443</v>
      </c>
      <c r="HM160" s="27">
        <f>IF(I$11="x",0,Satokasvi!$H$6*(1+$HE160)*(1+_xlfn.XLOOKUP($HF160,$HF$67:$HF$76,HM$67:HM$76)))</f>
        <v>4520.833333333333</v>
      </c>
      <c r="HN160" s="27">
        <f>IF(J$11="x",0,Satokasvi!$H$6*(1+$HE160)*(1+_xlfn.XLOOKUP($HF160,$HF$67:$HF$76,HN$67:HN$76)))</f>
        <v>4472.2222222222226</v>
      </c>
      <c r="HO160" s="27">
        <f>IF(K$11="x",0,Satokasvi!$H$6*(1+$HE160)*(1+_xlfn.XLOOKUP($HF160,$HF$67:$HF$76,HO$67:HO$76)))</f>
        <v>4423.6111111111113</v>
      </c>
      <c r="HP160" s="27">
        <f>IF(L$11="x",0,Satokasvi!$H$6*(1+$HE160)*(1+_xlfn.XLOOKUP($HF160,$HF$67:$HF$76,HP$67:HP$76)))</f>
        <v>4375</v>
      </c>
      <c r="HQ160" s="27">
        <f>IF(M$11="x",0,Satokasvi!$H$6*(1+$HE160)*(1+_xlfn.XLOOKUP($HF160,$HF$67:$HF$76,HQ$67:HQ$76)))</f>
        <v>4375</v>
      </c>
      <c r="HR160" s="27">
        <f>IF(N$11="x",0,Satokasvi!$H$6*(1+$HE160)*(1+_xlfn.XLOOKUP($HF160,$HF$67:$HF$76,HR$67:HR$76)))</f>
        <v>4375</v>
      </c>
      <c r="HS160" s="27">
        <f>IF(O$11="x",0,Satokasvi!$H$6*(1+$HE160)*(1+_xlfn.XLOOKUP($HF160,$HF$67:$HF$76,HS$67:HS$76)))</f>
        <v>4375</v>
      </c>
      <c r="HT160" s="27">
        <f>IF(P$11="x",0,Satokasvi!$H$6*(1+$HE160)*(1+_xlfn.XLOOKUP($HF160,$HF$67:$HF$76,HT$67:HT$76)))</f>
        <v>4375</v>
      </c>
      <c r="HU160" s="27">
        <f>IF(Q$11="x",0,Satokasvi!$H$6*(1+$HE160)*(1+_xlfn.XLOOKUP($HF160,$HF$67:$HF$76,HU$67:HU$76)))</f>
        <v>4375</v>
      </c>
      <c r="HV160" s="27">
        <f>IF(R$11="x",0,Satokasvi!$H$6*(1+$HE160)*(1+_xlfn.XLOOKUP($HF160,$HF$67:$HF$76,HV$67:HV$76)))</f>
        <v>4375</v>
      </c>
      <c r="HW160" s="27">
        <f>IF(S$11="x",0,Satokasvi!$H$6*(1+$HE160)*(1+_xlfn.XLOOKUP($HF160,$HF$67:$HF$76,HW$67:HW$76)))</f>
        <v>4375</v>
      </c>
      <c r="HX160" s="27">
        <f>IF(T$11="x",0,Satokasvi!$H$6*(1+$HE160)*(1+_xlfn.XLOOKUP($HF160,$HF$67:$HF$76,HX$67:HX$76)))</f>
        <v>4375</v>
      </c>
      <c r="HY160" s="27">
        <f>IF(U$11="x",0,Satokasvi!$H$6*(1+$HE160)*(1+_xlfn.XLOOKUP($HF160,$HF$67:$HF$76,HY$67:HY$76)))</f>
        <v>4375</v>
      </c>
      <c r="HZ160" s="27">
        <f>IF(V$11="x",0,Satokasvi!$H$6*(1+$HE160)*(1+_xlfn.XLOOKUP($HF160,$HF$67:$HF$76,HZ$67:HZ$76)))</f>
        <v>4375</v>
      </c>
      <c r="IA160" s="27">
        <f>IF(W$11="x",0,Satokasvi!$H$6*(1+$HE160)*(1+_xlfn.XLOOKUP($HF160,$HF$67:$HF$76,IA$67:IA$76)))</f>
        <v>4375</v>
      </c>
      <c r="IB160" s="27">
        <f>IF(X$11="x",0,Satokasvi!$H$6*(1+$HE160)*(1+_xlfn.XLOOKUP($HF160,$HF$67:$HF$76,IB$67:IB$76)))</f>
        <v>4375</v>
      </c>
      <c r="IC160" s="27">
        <f>IF(Y$11="x",0,Satokasvi!$H$6*(1+$HE160)*(1+_xlfn.XLOOKUP($HF160,$HF$67:$HF$76,IC$67:IC$76)))</f>
        <v>4375</v>
      </c>
      <c r="ID160" s="27">
        <f>IF(Z$11="x",0,Satokasvi!$H$6*(1+$HE160)*(1+_xlfn.XLOOKUP($HF160,$HF$67:$HF$76,ID$67:ID$76)))</f>
        <v>4375</v>
      </c>
      <c r="IE160" s="27">
        <f>IF(AA$11="x",0,Satokasvi!$H$6*(1+$HE160)*(1+_xlfn.XLOOKUP($HF160,$HF$67:$HF$76,IE$67:IE$76)))</f>
        <v>4375</v>
      </c>
    </row>
    <row r="161" spans="2:239" ht="15.75" thickBot="1">
      <c r="B161" s="73">
        <f t="shared" ca="1" si="154"/>
        <v>0.98406403919840979</v>
      </c>
      <c r="C161" s="73">
        <f t="shared" ca="1" si="154"/>
        <v>0.15928119909868232</v>
      </c>
      <c r="D161" s="73">
        <f t="shared" ca="1" si="154"/>
        <v>0.97540803928253439</v>
      </c>
      <c r="E161" s="73">
        <f t="shared" ca="1" si="154"/>
        <v>2.653332463640401E-2</v>
      </c>
      <c r="F161" s="73">
        <f t="shared" ca="1" si="154"/>
        <v>5.6286905043359758E-2</v>
      </c>
      <c r="G161" s="73">
        <f t="shared" ca="1" si="154"/>
        <v>0.77932656709800663</v>
      </c>
      <c r="H161" s="73">
        <f t="shared" ca="1" si="154"/>
        <v>0.7584394167349956</v>
      </c>
      <c r="I161" s="73">
        <f t="shared" ca="1" si="154"/>
        <v>0.17740884546540148</v>
      </c>
      <c r="J161" s="73">
        <f t="shared" ca="1" si="154"/>
        <v>0.18407884173841782</v>
      </c>
      <c r="K161" s="73">
        <f t="shared" ca="1" si="154"/>
        <v>0.75991283092120965</v>
      </c>
      <c r="L161" s="73">
        <f t="shared" ca="1" si="154"/>
        <v>3.0344109945616649E-2</v>
      </c>
      <c r="M161" s="73">
        <f t="shared" ca="1" si="154"/>
        <v>0.4601090772458245</v>
      </c>
      <c r="N161" s="73">
        <f t="shared" ca="1" si="154"/>
        <v>0.39310832142572105</v>
      </c>
      <c r="O161" s="73">
        <f t="shared" ca="1" si="154"/>
        <v>0.67666965107530286</v>
      </c>
      <c r="P161" s="73">
        <f t="shared" ca="1" si="154"/>
        <v>0.58719316662458187</v>
      </c>
      <c r="Q161" s="73">
        <f t="shared" ca="1" si="154"/>
        <v>1.3731639715035993E-2</v>
      </c>
      <c r="R161" s="73">
        <f t="shared" ca="1" si="152"/>
        <v>1.5807735023028679E-2</v>
      </c>
      <c r="S161" s="73">
        <f t="shared" ca="1" si="152"/>
        <v>0.18289365192516416</v>
      </c>
      <c r="T161" s="73">
        <f t="shared" ca="1" si="150"/>
        <v>8.4367968182285313E-2</v>
      </c>
      <c r="U161" s="73">
        <f t="shared" ca="1" si="150"/>
        <v>0.12390553731727705</v>
      </c>
      <c r="V161" s="73">
        <f t="shared" ca="1" si="150"/>
        <v>1.8273480449194524E-2</v>
      </c>
      <c r="W161" s="73">
        <f t="shared" ca="1" si="150"/>
        <v>0.9415101324151417</v>
      </c>
      <c r="X161" s="73">
        <f t="shared" ca="1" si="150"/>
        <v>0.21435069837745357</v>
      </c>
      <c r="Y161" s="73">
        <f t="shared" ca="1" si="150"/>
        <v>0.64125062714693348</v>
      </c>
      <c r="Z161" s="73">
        <f t="shared" ca="1" si="150"/>
        <v>0.19486273902353402</v>
      </c>
      <c r="AB161" s="16">
        <f ca="1">_xlfn.NORM.INV(B161,Satokasvi!$H$8,Satokasvi!$I$8)*_xlfn.BINOM.INV(1,(1-Satokasvi!$H$15),B161)</f>
        <v>4036.5033124610645</v>
      </c>
      <c r="AC161" s="16">
        <f ca="1">_xlfn.NORM.INV(C161,Satokasvi!$H$8,Satokasvi!$I$8)*_xlfn.BINOM.INV(1,(1-Satokasvi!$H$15),C161)</f>
        <v>3250.6458814797952</v>
      </c>
      <c r="AD161" s="16">
        <f ca="1">_xlfn.NORM.INV(D161,Satokasvi!$H$8,Satokasvi!$I$8)*_xlfn.BINOM.INV(1,(1-Satokasvi!$H$15),D161)</f>
        <v>3991.7484589377709</v>
      </c>
      <c r="AE161" s="16">
        <f ca="1">_xlfn.NORM.INV(E161,Satokasvi!$H$8,Satokasvi!$I$8)*_xlfn.BINOM.INV(1,(1-Satokasvi!$H$15),E161)</f>
        <v>0</v>
      </c>
      <c r="AF161" s="16">
        <f ca="1">_xlfn.NORM.INV(F161,Satokasvi!$H$8,Satokasvi!$I$8)*_xlfn.BINOM.INV(1,(1-Satokasvi!$H$15),F161)</f>
        <v>3103.3175015071006</v>
      </c>
      <c r="AG161" s="16">
        <f ca="1">_xlfn.NORM.INV(G161,Satokasvi!$H$8,Satokasvi!$I$8)*_xlfn.BINOM.INV(1,(1-Satokasvi!$H$15),G161)</f>
        <v>3692.4802037603804</v>
      </c>
      <c r="AH161" s="16">
        <f ca="1">_xlfn.NORM.INV(H161,Satokasvi!$H$8,Satokasvi!$I$8)*_xlfn.BINOM.INV(1,(1-Satokasvi!$H$15),H161)</f>
        <v>3675.3228552474361</v>
      </c>
      <c r="AI161" s="16">
        <f ca="1">_xlfn.NORM.INV(I161,Satokasvi!$H$8,Satokasvi!$I$8)*_xlfn.BINOM.INV(1,(1-Satokasvi!$H$15),I161)</f>
        <v>3268.6787556546446</v>
      </c>
      <c r="AJ161" s="16">
        <f ca="1">_xlfn.NORM.INV(J161,Satokasvi!$H$8,Satokasvi!$I$8)*_xlfn.BINOM.INV(1,(1-Satokasvi!$H$15),J161)</f>
        <v>3275.0175844013124</v>
      </c>
      <c r="AK161" s="16">
        <f ca="1">_xlfn.NORM.INV(K161,Satokasvi!$H$8,Satokasvi!$I$8)*_xlfn.BINOM.INV(1,(1-Satokasvi!$H$15),K161)</f>
        <v>3676.5055474604974</v>
      </c>
      <c r="AL161" s="16">
        <f ca="1">_xlfn.NORM.INV(L161,Satokasvi!$H$8,Satokasvi!$I$8)*_xlfn.BINOM.INV(1,(1-Satokasvi!$H$15),L161)</f>
        <v>0</v>
      </c>
      <c r="AM161" s="16">
        <f ca="1">_xlfn.NORM.INV(M161,Satokasvi!$H$8,Satokasvi!$I$8)*_xlfn.BINOM.INV(1,(1-Satokasvi!$H$15),M161)</f>
        <v>3474.9602685641457</v>
      </c>
      <c r="AN161" s="16">
        <f ca="1">_xlfn.NORM.INV(N161,Satokasvi!$H$8,Satokasvi!$I$8)*_xlfn.BINOM.INV(1,(1-Satokasvi!$H$15),N161)</f>
        <v>3432.1933133350062</v>
      </c>
      <c r="AO161" s="16">
        <f ca="1">_xlfn.NORM.INV(O161,Satokasvi!$H$8,Satokasvi!$I$8)*_xlfn.BINOM.INV(1,(1-Satokasvi!$H$15),O161)</f>
        <v>3614.6015292292882</v>
      </c>
      <c r="AP161" s="16">
        <f ca="1">_xlfn.NORM.INV(P161,Satokasvi!$H$8,Satokasvi!$I$8)*_xlfn.BINOM.INV(1,(1-Satokasvi!$H$15),P161)</f>
        <v>3555.0826575618371</v>
      </c>
      <c r="AQ161" s="16">
        <f ca="1">_xlfn.NORM.INV(Q161,Satokasvi!$H$8,Satokasvi!$I$8)*_xlfn.BINOM.INV(1,(1-Satokasvi!$H$15),Q161)</f>
        <v>0</v>
      </c>
      <c r="AR161" s="16">
        <f ca="1">_xlfn.NORM.INV(R161,Satokasvi!$H$8,Satokasvi!$I$8)*_xlfn.BINOM.INV(1,(1-Satokasvi!$H$15),R161)</f>
        <v>0</v>
      </c>
      <c r="AS161" s="16">
        <f ca="1">_xlfn.NORM.INV(S161,Satokasvi!$H$8,Satokasvi!$I$8)*_xlfn.BINOM.INV(1,(1-Satokasvi!$H$15),S161)</f>
        <v>3273.9018703721927</v>
      </c>
      <c r="AT161" s="16">
        <f ca="1">_xlfn.NORM.INV(T161,Satokasvi!$H$8,Satokasvi!$I$8)*_xlfn.BINOM.INV(1,(1-Satokasvi!$H$15),T161)</f>
        <v>3155.9307867609227</v>
      </c>
      <c r="AU161" s="16">
        <f ca="1">_xlfn.NORM.INV(U161,Satokasvi!$H$8,Satokasvi!$I$8)*_xlfn.BINOM.INV(1,(1-Satokasvi!$H$15),U161)</f>
        <v>3211.0793907787029</v>
      </c>
      <c r="AV161" s="16">
        <f ca="1">_xlfn.NORM.INV(V161,Satokasvi!$H$8,Satokasvi!$I$8)*_xlfn.BINOM.INV(1,(1-Satokasvi!$H$15),V161)</f>
        <v>0</v>
      </c>
      <c r="AW161" s="16">
        <f ca="1">_xlfn.NORM.INV(W161,Satokasvi!$H$8,Satokasvi!$I$8)*_xlfn.BINOM.INV(1,(1-Satokasvi!$H$15),W161)</f>
        <v>3891.8944085140233</v>
      </c>
      <c r="AX161" s="16">
        <f ca="1">_xlfn.NORM.INV(X161,Satokasvi!$H$8,Satokasvi!$I$8)*_xlfn.BINOM.INV(1,(1-Satokasvi!$H$15),X161)</f>
        <v>3302.1460516389875</v>
      </c>
      <c r="AY161" s="16">
        <f ca="1">_xlfn.NORM.INV(Y161,Satokasvi!$H$8,Satokasvi!$I$8)*_xlfn.BINOM.INV(1,(1-Satokasvi!$H$15),Y161)</f>
        <v>3590.4509187445879</v>
      </c>
      <c r="AZ161" s="16">
        <f ca="1">_xlfn.NORM.INV(Z161,Satokasvi!$H$8,Satokasvi!$I$8)*_xlfn.BINOM.INV(1,(1-Satokasvi!$H$15),Z161)</f>
        <v>3284.9711704461888</v>
      </c>
      <c r="BB161" s="16">
        <f ca="1">IF(C$11="x",0,_xlfn.NORM.INV(B161,Satokasvi!$H$8,Satokasvi!$I$8)*IF(C$8="x",(1+Toimenpiteet!$C$7),1)*IF(C$9="x",(1+Toimenpiteet!$C$34),1)*(1+C$30)*_xlfn.BINOM.INV(1,(1-(Satokasvi!$H$15*(1+C$41))),B161))</f>
        <v>2926.6263616667702</v>
      </c>
      <c r="BC161" s="16">
        <f ca="1">IF(D$11="x",0,_xlfn.NORM.INV(C161,Satokasvi!$H$8,Satokasvi!$I$8)*IF(D$8="x",(1+Toimenpiteet!$C$7),1)*IF(D$9="x",(1+Toimenpiteet!$C$34),1)*(1+D$30)*_xlfn.BINOM.INV(1,(1-(Satokasvi!$H$15*(1+D$41))),C161))</f>
        <v>2373.2315451507689</v>
      </c>
      <c r="BD161" s="16">
        <f ca="1">IF(E$11="x",0,_xlfn.NORM.INV(D161,Satokasvi!$H$8,Satokasvi!$I$8)*IF(E$8="x",(1+Toimenpiteet!$C$7),1)*IF(E$9="x",(1+Toimenpiteet!$C$34),1)*(1+E$30)*_xlfn.BINOM.INV(1,(1-(Satokasvi!$H$15*(1+E$41))),D161))</f>
        <v>2934.4141271343342</v>
      </c>
      <c r="BE161" s="16">
        <f ca="1">IF(F$11="x",0,_xlfn.NORM.INV(E161,Satokasvi!$H$8,Satokasvi!$I$8)*IF(F$8="x",(1+Toimenpiteet!$C$7),1)*IF(F$9="x",(1+Toimenpiteet!$C$34),1)*(1+F$30)*_xlfn.BINOM.INV(1,(1-(Satokasvi!$H$15*(1+F$41))),E161))</f>
        <v>0</v>
      </c>
      <c r="BF161" s="16">
        <f ca="1">IF(G$11="x",0,_xlfn.NORM.INV(F161,Satokasvi!$H$8,Satokasvi!$I$8)*IF(G$8="x",(1+Toimenpiteet!$C$7),1)*IF(G$9="x",(1+Toimenpiteet!$C$34),1)*(1+G$30)*_xlfn.BINOM.INV(1,(1-(Satokasvi!$H$15*(1+G$41))),F161))</f>
        <v>2312.5922021230917</v>
      </c>
      <c r="BG161" s="16">
        <f ca="1">IF(H$11="x",0,_xlfn.NORM.INV(G161,Satokasvi!$H$8,Satokasvi!$I$8)*IF(H$8="x",(1+Toimenpiteet!$C$7),1)*IF(H$9="x",(1+Toimenpiteet!$C$34),1)*(1+H$30)*_xlfn.BINOM.INV(1,(1-(Satokasvi!$H$15*(1+H$41))),G161))</f>
        <v>2751.6362478422357</v>
      </c>
      <c r="BH161" s="16">
        <f ca="1">IF(I$11="x",0,_xlfn.NORM.INV(H161,Satokasvi!$H$8,Satokasvi!$I$8)*IF(I$8="x",(1+Toimenpiteet!$C$7),1)*IF(I$9="x",(1+Toimenpiteet!$C$34),1)*(1+I$30)*_xlfn.BINOM.INV(1,(1-(Satokasvi!$H$15*(1+I$41))),H161))</f>
        <v>2738.8505917303896</v>
      </c>
      <c r="BI161" s="16">
        <f ca="1">IF(J$11="x",0,_xlfn.NORM.INV(I161,Satokasvi!$H$8,Satokasvi!$I$8)*IF(J$8="x",(1+Toimenpiteet!$C$7),1)*IF(J$9="x",(1+Toimenpiteet!$C$34),1)*(1+J$30)*_xlfn.BINOM.INV(1,(1-(Satokasvi!$H$15*(1+J$41))),I161))</f>
        <v>2435.8194087138413</v>
      </c>
      <c r="BJ161" s="16">
        <f ca="1">IF(K$11="x",0,_xlfn.NORM.INV(J161,Satokasvi!$H$8,Satokasvi!$I$8)*IF(K$8="x",(1+Toimenpiteet!$C$7),1)*IF(K$9="x",(1+Toimenpiteet!$C$34),1)*(1+K$30)*_xlfn.BINOM.INV(1,(1-(Satokasvi!$H$15*(1+K$41))),J161))</f>
        <v>2440.5431038958577</v>
      </c>
      <c r="BK161" s="16">
        <f ca="1">IF(L$11="x",0,_xlfn.NORM.INV(K161,Satokasvi!$H$8,Satokasvi!$I$8)*IF(L$8="x",(1+Toimenpiteet!$C$7),1)*IF(L$9="x",(1+Toimenpiteet!$C$34),1)*(1+L$30)*_xlfn.BINOM.INV(1,(1-(Satokasvi!$H$15*(1+L$41))),K161))</f>
        <v>2739.7319339675623</v>
      </c>
      <c r="BL161" s="16">
        <f ca="1">IF(M$11="x",0,_xlfn.NORM.INV(L161,Satokasvi!$H$8,Satokasvi!$I$8)*IF(M$8="x",(1+Toimenpiteet!$C$7),1)*IF(M$9="x",(1+Toimenpiteet!$C$34),1)*(1+M$30)*_xlfn.BINOM.INV(1,(1-(Satokasvi!$H$15*(1+M$41))),L161))</f>
        <v>0</v>
      </c>
      <c r="BM161" s="16">
        <f ca="1">IF(N$11="x",0,_xlfn.NORM.INV(M161,Satokasvi!$H$8,Satokasvi!$I$8)*IF(N$8="x",(1+Toimenpiteet!$C$7),1)*IF(N$9="x",(1+Toimenpiteet!$C$34),1)*(1+N$30)*_xlfn.BINOM.INV(1,(1-(Satokasvi!$H$15*(1+N$41))),M161))</f>
        <v>2589.5403921340012</v>
      </c>
      <c r="BN161" s="16">
        <f ca="1">IF(O$11="x",0,_xlfn.NORM.INV(N161,Satokasvi!$H$8,Satokasvi!$I$8)*IF(O$8="x",(1+Toimenpiteet!$C$7),1)*IF(O$9="x",(1+Toimenpiteet!$C$34),1)*(1+O$30)*_xlfn.BINOM.INV(1,(1-(Satokasvi!$H$15*(1+O$41))),N161))</f>
        <v>2557.6704570972465</v>
      </c>
      <c r="BO161" s="16">
        <f ca="1">IF(P$11="x",0,_xlfn.NORM.INV(O161,Satokasvi!$H$8,Satokasvi!$I$8)*IF(P$8="x",(1+Toimenpiteet!$C$7),1)*IF(P$9="x",(1+Toimenpiteet!$C$34),1)*(1+P$30)*_xlfn.BINOM.INV(1,(1-(Satokasvi!$H$15*(1+P$41))),O161))</f>
        <v>2693.6010595816656</v>
      </c>
      <c r="BP161" s="16">
        <f ca="1">IF(Q$11="x",0,_xlfn.NORM.INV(P161,Satokasvi!$H$8,Satokasvi!$I$8)*IF(Q$8="x",(1+Toimenpiteet!$C$7),1)*IF(Q$9="x",(1+Toimenpiteet!$C$34),1)*(1+Q$30)*_xlfn.BINOM.INV(1,(1-(Satokasvi!$H$15*(1+Q$41))),P161))</f>
        <v>2649.2475964150808</v>
      </c>
      <c r="BQ161" s="16">
        <f ca="1">IF(R$11="x",0,_xlfn.NORM.INV(Q161,Satokasvi!$H$8,Satokasvi!$I$8)*IF(R$8="x",(1+Toimenpiteet!$C$7),1)*IF(R$9="x",(1+Toimenpiteet!$C$34),1)*(1+R$30)*_xlfn.BINOM.INV(1,(1-(Satokasvi!$H$15*(1+R$41))),Q161))</f>
        <v>0</v>
      </c>
      <c r="BR161" s="16">
        <f ca="1">IF(S$11="x",0,_xlfn.NORM.INV(R161,Satokasvi!$H$8,Satokasvi!$I$8)*IF(S$8="x",(1+Toimenpiteet!$C$7),1)*IF(S$9="x",(1+Toimenpiteet!$C$34),1)*(1+S$30)*_xlfn.BINOM.INV(1,(1-(Satokasvi!$H$15*(1+S$41))),R161))</f>
        <v>0</v>
      </c>
      <c r="BS161" s="16">
        <f ca="1">IF(T$11="x",0,_xlfn.NORM.INV(S161,Satokasvi!$H$8,Satokasvi!$I$8)*IF(T$8="x",(1+Toimenpiteet!$C$7),1)*IF(T$9="x",(1+Toimenpiteet!$C$34),1)*(1+T$30)*_xlfn.BINOM.INV(1,(1-(Satokasvi!$H$15*(1+T$41))),S161))</f>
        <v>2439.7116738013578</v>
      </c>
      <c r="BT161" s="16">
        <f ca="1">IF(U$11="x",0,_xlfn.NORM.INV(T161,Satokasvi!$H$8,Satokasvi!$I$8)*IF(U$8="x",(1+Toimenpiteet!$C$7),1)*IF(U$9="x",(1+Toimenpiteet!$C$34),1)*(1+U$30)*_xlfn.BINOM.INV(1,(1-(Satokasvi!$H$15*(1+U$41))),T161))</f>
        <v>2351.7996222942397</v>
      </c>
      <c r="BU161" s="16">
        <f ca="1">IF(V$11="x",0,_xlfn.NORM.INV(U161,Satokasvi!$H$8,Satokasvi!$I$8)*IF(V$8="x",(1+Toimenpiteet!$C$7),1)*IF(V$9="x",(1+Toimenpiteet!$C$34),1)*(1+V$30)*_xlfn.BINOM.INV(1,(1-(Satokasvi!$H$15*(1+V$41))),U161))</f>
        <v>2392.8963620082895</v>
      </c>
      <c r="BV161" s="16">
        <f ca="1">IF(W$11="x",0,_xlfn.NORM.INV(V161,Satokasvi!$H$8,Satokasvi!$I$8)*IF(W$8="x",(1+Toimenpiteet!$C$7),1)*IF(W$9="x",(1+Toimenpiteet!$C$34),1)*(1+W$30)*_xlfn.BINOM.INV(1,(1-(Satokasvi!$H$15*(1+W$41))),V161))</f>
        <v>0</v>
      </c>
      <c r="BW161" s="16">
        <f ca="1">IF(X$11="x",0,_xlfn.NORM.INV(W161,Satokasvi!$H$8,Satokasvi!$I$8)*IF(X$8="x",(1+Toimenpiteet!$C$7),1)*IF(X$9="x",(1+Toimenpiteet!$C$34),1)*(1+X$30)*_xlfn.BINOM.INV(1,(1-(Satokasvi!$H$15*(1+X$41))),W161))</f>
        <v>2900.2397132246501</v>
      </c>
      <c r="BX161" s="16">
        <f ca="1">IF(Y$11="x",0,_xlfn.NORM.INV(X161,Satokasvi!$H$8,Satokasvi!$I$8)*IF(Y$8="x",(1+Toimenpiteet!$C$7),1)*IF(Y$9="x",(1+Toimenpiteet!$C$34),1)*(1+Y$30)*_xlfn.BINOM.INV(1,(1-(Satokasvi!$H$15*(1+Y$41))),X161))</f>
        <v>2460.7592376813736</v>
      </c>
      <c r="BY161" s="16">
        <f ca="1">IF(Z$11="x",0,_xlfn.NORM.INV(Y161,Satokasvi!$H$8,Satokasvi!$I$8)*IF(Z$8="x",(1+Toimenpiteet!$C$7),1)*IF(Z$9="x",(1+Toimenpiteet!$C$34),1)*(1+Z$30)*_xlfn.BINOM.INV(1,(1-(Satokasvi!$H$15*(1+Z$41))),Y161))</f>
        <v>2675.6040246484672</v>
      </c>
      <c r="BZ161" s="16">
        <f ca="1">IF(AA$11="x",0,_xlfn.NORM.INV(Z161,Satokasvi!$H$8,Satokasvi!$I$8)*IF(AA$8="x",(1+Toimenpiteet!$C$7),1)*IF(AA$9="x",(1+Toimenpiteet!$C$34),1)*(1+AA$30)*_xlfn.BINOM.INV(1,(1-(Satokasvi!$H$15*(1+AA$41))),Z161))</f>
        <v>2447.9605162164999</v>
      </c>
      <c r="CB161" s="23">
        <f ca="1">_xlfn.NORM.INV(RAND(),Satokasvi!$H$13,Satokasvi!$I$13)</f>
        <v>278.89281042886904</v>
      </c>
      <c r="CC161" s="23">
        <f ca="1">_xlfn.NORM.INV(RAND(),Satokasvi!$H$13,Satokasvi!$I$13)</f>
        <v>191.03749343664435</v>
      </c>
      <c r="CD161" s="23">
        <f ca="1">_xlfn.NORM.INV(RAND(),Satokasvi!$H$13,Satokasvi!$I$13)</f>
        <v>192.60008140015003</v>
      </c>
      <c r="CE161" s="23">
        <f ca="1">_xlfn.NORM.INV(RAND(),Satokasvi!$H$13,Satokasvi!$I$13)</f>
        <v>138.55796860260259</v>
      </c>
      <c r="CF161" s="23">
        <f ca="1">_xlfn.NORM.INV(RAND(),Satokasvi!$H$13,Satokasvi!$I$13)</f>
        <v>127.34866044567443</v>
      </c>
      <c r="CG161" s="23">
        <f ca="1">_xlfn.NORM.INV(RAND(),Satokasvi!$H$13,Satokasvi!$I$13)</f>
        <v>191.32927813742958</v>
      </c>
      <c r="CH161" s="23">
        <f ca="1">_xlfn.NORM.INV(RAND(),Satokasvi!$H$13,Satokasvi!$I$13)</f>
        <v>248.61207977814411</v>
      </c>
      <c r="CI161" s="23">
        <f ca="1">_xlfn.NORM.INV(RAND(),Satokasvi!$H$13,Satokasvi!$I$13)</f>
        <v>111.45819116343047</v>
      </c>
      <c r="CJ161" s="23">
        <f ca="1">_xlfn.NORM.INV(RAND(),Satokasvi!$H$13,Satokasvi!$I$13)</f>
        <v>187.23484438705231</v>
      </c>
      <c r="CK161" s="23">
        <f ca="1">_xlfn.NORM.INV(RAND(),Satokasvi!$H$13,Satokasvi!$I$13)</f>
        <v>262.75921968633224</v>
      </c>
      <c r="CL161" s="23">
        <f ca="1">_xlfn.NORM.INV(RAND(),Satokasvi!$H$13,Satokasvi!$I$13)</f>
        <v>258.6956453426497</v>
      </c>
      <c r="CM161" s="23">
        <f ca="1">_xlfn.NORM.INV(RAND(),Satokasvi!$H$13,Satokasvi!$I$13)</f>
        <v>202.64318510637034</v>
      </c>
      <c r="CN161" s="23">
        <f ca="1">_xlfn.NORM.INV(RAND(),Satokasvi!$H$13,Satokasvi!$I$13)</f>
        <v>274.08876908261374</v>
      </c>
      <c r="CO161" s="23">
        <f ca="1">_xlfn.NORM.INV(RAND(),Satokasvi!$H$13,Satokasvi!$I$13)</f>
        <v>198.13926722030521</v>
      </c>
      <c r="CP161" s="23">
        <f ca="1">_xlfn.NORM.INV(RAND(),Satokasvi!$H$13,Satokasvi!$I$13)</f>
        <v>153.32566956972363</v>
      </c>
      <c r="CQ161" s="23">
        <f ca="1">_xlfn.NORM.INV(RAND(),Satokasvi!$H$13,Satokasvi!$I$13)</f>
        <v>134.14614301450774</v>
      </c>
      <c r="CR161" s="23">
        <f ca="1">_xlfn.NORM.INV(RAND(),Satokasvi!$H$13,Satokasvi!$I$13)</f>
        <v>223.33833875879222</v>
      </c>
      <c r="CS161" s="23">
        <f ca="1">_xlfn.NORM.INV(RAND(),Satokasvi!$H$13,Satokasvi!$I$13)</f>
        <v>260.19645861204441</v>
      </c>
      <c r="CT161" s="23">
        <f ca="1">_xlfn.NORM.INV(RAND(),Satokasvi!$H$13,Satokasvi!$I$13)</f>
        <v>274.27558394231039</v>
      </c>
      <c r="CU161" s="23">
        <f ca="1">_xlfn.NORM.INV(RAND(),Satokasvi!$H$13,Satokasvi!$I$13)</f>
        <v>194.09544259671347</v>
      </c>
      <c r="CV161" s="23">
        <f ca="1">_xlfn.NORM.INV(RAND(),Satokasvi!$H$13,Satokasvi!$I$13)</f>
        <v>230.72751357237539</v>
      </c>
      <c r="CW161" s="23">
        <f ca="1">_xlfn.NORM.INV(RAND(),Satokasvi!$H$13,Satokasvi!$I$13)</f>
        <v>276.0991769148215</v>
      </c>
      <c r="CX161" s="23">
        <f ca="1">_xlfn.NORM.INV(RAND(),Satokasvi!$H$13,Satokasvi!$I$13)</f>
        <v>115.71598114834468</v>
      </c>
      <c r="CY161" s="23">
        <f ca="1">_xlfn.NORM.INV(RAND(),Satokasvi!$H$13,Satokasvi!$I$13)</f>
        <v>251.81917835265429</v>
      </c>
      <c r="CZ161" s="23">
        <f ca="1">_xlfn.NORM.INV(RAND(),Satokasvi!$H$13,Satokasvi!$I$13)</f>
        <v>149.18585502728857</v>
      </c>
      <c r="DB161" s="59">
        <f ca="1">(AB161*(CB161/1000)+(Satokasvi!$E$28-Satokasvi!$E$7))/(1+$C$13)^DB$61</f>
        <v>742.47743021136466</v>
      </c>
      <c r="DC161" s="59">
        <f ca="1">(AC161*(CC161/1000)+(Satokasvi!$E$28-Satokasvi!$E$7))/(1+$C$13)^DC$61</f>
        <v>245.07045079465686</v>
      </c>
      <c r="DD161" s="59">
        <f ca="1">(AD161*(CD161/1000)+(Satokasvi!$E$28-Satokasvi!$E$7))/(1+$C$13)^DD$61</f>
        <v>373.20490673364725</v>
      </c>
      <c r="DE161" s="59">
        <f ca="1">(AE161*(CE161/1000)+(Satokasvi!$E$28-Satokasvi!$E$7))/(1+$C$13)^DE$61</f>
        <v>-320.74382429756372</v>
      </c>
      <c r="DF161" s="59">
        <f ca="1">(AF161*(CF161/1000)+(Satokasvi!$E$28-Satokasvi!$E$7))/(1+$C$13)^DF$61</f>
        <v>29.504090113633698</v>
      </c>
      <c r="DG161" s="59">
        <f ca="1">(AG161*(CG161/1000)+(Satokasvi!$E$28-Satokasvi!$E$7))/(1+$C$13)^DG$61</f>
        <v>289.33370249066962</v>
      </c>
      <c r="DH161" s="59">
        <f ca="1">(AH161*(CH161/1000)+(Satokasvi!$E$28-Satokasvi!$E$7))/(1+$C$13)^DH$61</f>
        <v>449.41979371865671</v>
      </c>
      <c r="DI161" s="59">
        <f ca="1">(AI161*(CI161/1000)+(Satokasvi!$E$28-Satokasvi!$E$7))/(1+$C$13)^DI$61</f>
        <v>2.6216451180798197</v>
      </c>
      <c r="DJ161" s="59">
        <f ca="1">(AJ161*(CJ161/1000)+(Satokasvi!$E$28-Satokasvi!$E$7))/(1+$C$13)^DJ$61</f>
        <v>193.2883131764645</v>
      </c>
      <c r="DK161" s="59">
        <f ca="1">(AK161*(CK161/1000)+(Satokasvi!$E$28-Satokasvi!$E$7))/(1+$C$13)^DK$61</f>
        <v>450.2034041124424</v>
      </c>
      <c r="DL161" s="59">
        <f ca="1">(AL161*(CL161/1000)+(Satokasvi!$E$28-Satokasvi!$E$7))/(1+$C$13)^DL$61</f>
        <v>-260.79408085215317</v>
      </c>
      <c r="DM161" s="59">
        <f ca="1">(AM161*(CM161/1000)+(Satokasvi!$E$28-Satokasvi!$E$7))/(1+$C$13)^DM$61</f>
        <v>240.69745502630767</v>
      </c>
      <c r="DN161" s="59">
        <f ca="1">(AN161*(CN161/1000)+(Satokasvi!$E$28-Satokasvi!$E$7))/(1+$C$13)^DN$61</f>
        <v>394.76495173067093</v>
      </c>
      <c r="DO161" s="59">
        <f ca="1">(AO161*(CO161/1000)+(Satokasvi!$E$28-Satokasvi!$E$7))/(1+$C$13)^DO$61</f>
        <v>234.82540735156024</v>
      </c>
      <c r="DP161" s="59">
        <f ca="1">(AP161*(CP161/1000)+(Satokasvi!$E$28-Satokasvi!$E$7))/(1+$C$13)^DP$61</f>
        <v>118.15743184669815</v>
      </c>
      <c r="DQ161" s="59">
        <f ca="1">(AQ161*(CQ161/1000)+(Satokasvi!$E$28-Satokasvi!$E$7))/(1+$C$13)^DQ$61</f>
        <v>-224.96326505846127</v>
      </c>
      <c r="DR161" s="59">
        <f ca="1">(AR161*(CR161/1000)+(Satokasvi!$E$28-Satokasvi!$E$7))/(1+$C$13)^DR$61</f>
        <v>-218.41093694996241</v>
      </c>
      <c r="DS161" s="59">
        <f ca="1">(AS161*(CS161/1000)+(Satokasvi!$E$28-Satokasvi!$E$7))/(1+$C$13)^DS$61</f>
        <v>288.32714994191622</v>
      </c>
      <c r="DT161" s="59">
        <f ca="1">(AT161*(CT161/1000)+(Satokasvi!$E$28-Satokasvi!$E$7))/(1+$C$13)^DT$61</f>
        <v>287.76334049996035</v>
      </c>
      <c r="DU161" s="59">
        <f ca="1">(AU161*(CU161/1000)+(Satokasvi!$E$28-Satokasvi!$E$7))/(1+$C$13)^DU$61</f>
        <v>145.20471969401157</v>
      </c>
      <c r="DV161" s="59">
        <f ca="1">(AV161*(CV161/1000)+(Satokasvi!$E$28-Satokasvi!$E$7))/(1+$C$13)^DV$61</f>
        <v>-194.05528860317179</v>
      </c>
      <c r="DW161" s="59">
        <f ca="1">(AW161*(CW161/1000)+(Satokasvi!$E$28-Satokasvi!$E$7))/(1+$C$13)^DW$61</f>
        <v>372.39579008648514</v>
      </c>
      <c r="DX161" s="59">
        <f ca="1">(AX161*(CX161/1000)+(Satokasvi!$E$28-Satokasvi!$E$7))/(1+$C$13)^DX$61</f>
        <v>10.696805101534064</v>
      </c>
      <c r="DY161" s="59">
        <f ca="1">(AY161*(CY161/1000)+(Satokasvi!$E$28-Satokasvi!$E$7))/(1+$C$13)^DY$61</f>
        <v>267.19105419856993</v>
      </c>
      <c r="DZ161" s="59">
        <f ca="1">(AZ161*(CZ161/1000)+(Satokasvi!$E$28-Satokasvi!$E$7))/(1+$C$13)^DZ$61</f>
        <v>61.645139618184622</v>
      </c>
      <c r="EB161" s="59">
        <f ca="1">IF(C$11="x",Toimenpiteet!$E$115,BB161*(CB161/1000)+(Satokasvi!$E$28-Satokasvi!$E$7)+IF(C$8="x",Toimenpiteet!$E$29,0)+IF(C$9="x",Toimenpiteet!$E$60,0)+IF(C$10="x",Toimenpiteet!$E$88,0))/(1+$C$13)^EB$61</f>
        <v>571.17966124316638</v>
      </c>
      <c r="EC161" s="59">
        <f ca="1">IF(D$11="x",Toimenpiteet!$E$115,BC161*(CC161/1000)+(Satokasvi!$E$28-Satokasvi!$E$7)+IF(D$8="x",Toimenpiteet!$E$29,0)+IF(D$9="x",Toimenpiteet!$E$60,0)+IF(D$10="x",Toimenpiteet!$E$88,0))/(1+$C$13)^EC$61</f>
        <v>212.5329491284545</v>
      </c>
      <c r="ED161" s="59">
        <f ca="1">IF(E$11="x",Toimenpiteet!$E$115,BD161*(CD161/1000)+(Satokasvi!$E$28-Satokasvi!$E$7)+IF(E$8="x",Toimenpiteet!$E$29,0)+IF(E$9="x",Toimenpiteet!$E$60,0)+IF(E$10="x",Toimenpiteet!$E$88,0))/(1+$C$13)^ED$61</f>
        <v>308.64836299260747</v>
      </c>
      <c r="EE161" s="59">
        <f ca="1">IF(F$11="x",Toimenpiteet!$E$115,BE161*(CE161/1000)+(Satokasvi!$E$28-Satokasvi!$E$7)+IF(F$8="x",Toimenpiteet!$E$29,0)+IF(F$9="x",Toimenpiteet!$E$60,0)+IF(F$10="x",Toimenpiteet!$E$88,0))/(1+$C$13)^EE$61</f>
        <v>-202.48619821998551</v>
      </c>
      <c r="EF161" s="59">
        <f ca="1">IF(G$11="x",Toimenpiteet!$E$115,BF161*(CF161/1000)+(Satokasvi!$E$28-Satokasvi!$E$7)+IF(G$8="x",Toimenpiteet!$E$29,0)+IF(G$9="x",Toimenpiteet!$E$60,0)+IF(G$10="x",Toimenpiteet!$E$88,0))/(1+$C$13)^EF$61</f>
        <v>57.454505861960385</v>
      </c>
      <c r="EG161" s="59">
        <f ca="1">IF(H$11="x",Toimenpiteet!$E$115,BG161*(CG161/1000)+(Satokasvi!$E$28-Satokasvi!$E$7)+IF(H$8="x",Toimenpiteet!$E$29,0)+IF(H$9="x",Toimenpiteet!$E$60,0)+IF(H$10="x",Toimenpiteet!$E$88,0))/(1+$C$13)^EG$61</f>
        <v>250.0464827749602</v>
      </c>
      <c r="EH161" s="59">
        <f ca="1">IF(I$11="x",Toimenpiteet!$E$115,BH161*(CH161/1000)+(Satokasvi!$E$28-Satokasvi!$E$7)+IF(I$8="x",Toimenpiteet!$E$29,0)+IF(I$9="x",Toimenpiteet!$E$60,0)+IF(I$10="x",Toimenpiteet!$E$88,0))/(1+$C$13)^EH$61</f>
        <v>368.33967656934999</v>
      </c>
      <c r="EI161" s="59">
        <f ca="1">IF(J$11="x",Toimenpiteet!$E$115,BI161*(CI161/1000)+(Satokasvi!$E$28-Satokasvi!$E$7)+IF(J$8="x",Toimenpiteet!$E$29,0)+IF(J$9="x",Toimenpiteet!$E$60,0)+IF(J$10="x",Toimenpiteet!$E$88,0))/(1+$C$13)^EI$61</f>
        <v>34.411947311126042</v>
      </c>
      <c r="EJ161" s="59">
        <f ca="1">IF(K$11="x",Toimenpiteet!$E$115,BJ161*(CJ161/1000)+(Satokasvi!$E$28-Satokasvi!$E$7)+IF(K$8="x",Toimenpiteet!$E$29,0)+IF(K$9="x",Toimenpiteet!$E$60,0)+IF(K$10="x",Toimenpiteet!$E$88,0))/(1+$C$13)^EJ$61</f>
        <v>175.55136104622071</v>
      </c>
      <c r="EK161" s="59">
        <f ca="1">IF(L$11="x",Toimenpiteet!$E$115,BK161*(CK161/1000)+(Satokasvi!$E$28-Satokasvi!$E$7)+IF(L$8="x",Toimenpiteet!$E$29,0)+IF(L$9="x",Toimenpiteet!$E$60,0)+IF(L$10="x",Toimenpiteet!$E$88,0))/(1+$C$13)^EK$61</f>
        <v>366.08663506218363</v>
      </c>
      <c r="EL161" s="59">
        <f ca="1">IF(M$11="x",Toimenpiteet!$E$115,BL161*(CL161/1000)+(Satokasvi!$E$28-Satokasvi!$E$7)+IF(M$8="x",Toimenpiteet!$E$29,0)+IF(M$9="x",Toimenpiteet!$E$60,0)+IF(M$10="x",Toimenpiteet!$E$88,0))/(1+$C$13)^EL$61</f>
        <v>-164.63980893685792</v>
      </c>
      <c r="EM161" s="59">
        <f ca="1">IF(N$11="x",Toimenpiteet!$E$115,BM161*(CM161/1000)+(Satokasvi!$E$28-Satokasvi!$E$7)+IF(N$8="x",Toimenpiteet!$E$29,0)+IF(N$9="x",Toimenpiteet!$E$60,0)+IF(N$10="x",Toimenpiteet!$E$88,0))/(1+$C$13)^EM$61</f>
        <v>208.20652029547492</v>
      </c>
      <c r="EN161" s="59">
        <f ca="1">IF(O$11="x",Toimenpiteet!$E$115,BN161*(CN161/1000)+(Satokasvi!$E$28-Satokasvi!$E$7)+IF(O$8="x",Toimenpiteet!$E$29,0)+IF(O$9="x",Toimenpiteet!$E$60,0)+IF(O$10="x",Toimenpiteet!$E$88,0))/(1+$C$13)^EN$61</f>
        <v>322.17765446646342</v>
      </c>
      <c r="EO161" s="59">
        <f ca="1">IF(P$11="x",Toimenpiteet!$E$115,BO161*(CO161/1000)+(Satokasvi!$E$28-Satokasvi!$E$7)+IF(P$8="x",Toimenpiteet!$E$29,0)+IF(P$9="x",Toimenpiteet!$E$60,0)+IF(P$10="x",Toimenpiteet!$E$88,0))/(1+$C$13)^EO$61</f>
        <v>202.17520660378807</v>
      </c>
      <c r="EP161" s="59">
        <f ca="1">IF(Q$11="x",Toimenpiteet!$E$115,BP161*(CP161/1000)+(Satokasvi!$E$28-Satokasvi!$E$7)+IF(Q$8="x",Toimenpiteet!$E$29,0)+IF(Q$9="x",Toimenpiteet!$E$60,0)+IF(Q$10="x",Toimenpiteet!$E$88,0))/(1+$C$13)^EP$61</f>
        <v>114.44248427565975</v>
      </c>
      <c r="EQ161" s="59">
        <f ca="1">IF(R$11="x",Toimenpiteet!$E$115,BQ161*(CQ161/1000)+(Satokasvi!$E$28-Satokasvi!$E$7)+IF(R$8="x",Toimenpiteet!$E$29,0)+IF(R$9="x",Toimenpiteet!$E$60,0)+IF(R$10="x",Toimenpiteet!$E$88,0))/(1+$C$13)^EQ$61</f>
        <v>-142.01974544826405</v>
      </c>
      <c r="ER161" s="59">
        <f ca="1">IF(S$11="x",Toimenpiteet!$E$115,BR161*(CR161/1000)+(Satokasvi!$E$28-Satokasvi!$E$7)+IF(S$8="x",Toimenpiteet!$E$29,0)+IF(S$9="x",Toimenpiteet!$E$60,0)+IF(S$10="x",Toimenpiteet!$E$88,0))/(1+$C$13)^ER$61</f>
        <v>-137.88324800802334</v>
      </c>
      <c r="ES161" s="59">
        <f ca="1">IF(T$11="x",Toimenpiteet!$E$115,BS161*(CS161/1000)+(Satokasvi!$E$28-Satokasvi!$E$7)+IF(T$8="x",Toimenpiteet!$E$29,0)+IF(T$9="x",Toimenpiteet!$E$60,0)+IF(T$10="x",Toimenpiteet!$E$88,0))/(1+$C$13)^ES$61</f>
        <v>239.01341369699622</v>
      </c>
      <c r="ET161" s="59">
        <f ca="1">IF(U$11="x",Toimenpiteet!$E$115,BT161*(CT161/1000)+(Satokasvi!$E$28-Satokasvi!$E$7)+IF(U$8="x",Toimenpiteet!$E$29,0)+IF(U$9="x",Toimenpiteet!$E$60,0)+IF(U$10="x",Toimenpiteet!$E$88,0))/(1+$C$13)^ET$61</f>
        <v>237.88980596220176</v>
      </c>
      <c r="EU161" s="59">
        <f ca="1">IF(V$11="x",Toimenpiteet!$E$115,BU161*(CU161/1000)+(Satokasvi!$E$28-Satokasvi!$E$7)+IF(V$8="x",Toimenpiteet!$E$29,0)+IF(V$9="x",Toimenpiteet!$E$60,0)+IF(V$10="x",Toimenpiteet!$E$88,0))/(1+$C$13)^EU$61</f>
        <v>130.97215383600783</v>
      </c>
      <c r="EV161" s="59">
        <f ca="1">IF(W$11="x",Toimenpiteet!$E$115,BV161*(CV161/1000)+(Satokasvi!$E$28-Satokasvi!$E$7)+IF(W$8="x",Toimenpiteet!$E$29,0)+IF(W$9="x",Toimenpiteet!$E$60,0)+IF(W$10="x",Toimenpiteet!$E$88,0))/(1+$C$13)^EV$61</f>
        <v>-122.50747997967548</v>
      </c>
      <c r="EW161" s="59">
        <f ca="1">IF(X$11="x",Toimenpiteet!$E$115,BW161*(CW161/1000)+(Satokasvi!$E$28-Satokasvi!$E$7)+IF(X$8="x",Toimenpiteet!$E$29,0)+IF(X$9="x",Toimenpiteet!$E$60,0)+IF(X$10="x",Toimenpiteet!$E$88,0))/(1+$C$13)^EW$61</f>
        <v>298.9681011097382</v>
      </c>
      <c r="EX161" s="59">
        <f ca="1">IF(Y$11="x",Toimenpiteet!$E$115,BX161*(CX161/1000)+(Satokasvi!$E$28-Satokasvi!$E$7)+IF(Y$8="x",Toimenpiteet!$E$29,0)+IF(Y$9="x",Toimenpiteet!$E$60,0)+IF(Y$10="x",Toimenpiteet!$E$88,0))/(1+$C$13)^EX$61</f>
        <v>28.80500512019664</v>
      </c>
      <c r="EY161" s="59">
        <f ca="1">IF(Z$11="x",Toimenpiteet!$E$115,BY161*(CY161/1000)+(Satokasvi!$E$28-Satokasvi!$E$7)+IF(Z$8="x",Toimenpiteet!$E$29,0)+IF(Z$9="x",Toimenpiteet!$E$60,0)+IF(Z$10="x",Toimenpiteet!$E$88,0))/(1+$C$13)^EY$61</f>
        <v>219.33771141259328</v>
      </c>
      <c r="EZ161" s="59">
        <f ca="1">IF(AA$11="x",Toimenpiteet!$E$115,BZ161*(CZ161/1000)+(Satokasvi!$E$28-Satokasvi!$E$7)+IF(AA$8="x",Toimenpiteet!$E$29,0)+IF(AA$9="x",Toimenpiteet!$E$60,0)+IF(AA$10="x",Toimenpiteet!$E$88,0))/(1+$C$13)^EZ$61</f>
        <v>65.575761755916687</v>
      </c>
      <c r="FA161" s="29"/>
      <c r="FB161" s="59">
        <f t="shared" ca="1" si="117"/>
        <v>742.47743021136466</v>
      </c>
      <c r="FC161" s="59">
        <f t="shared" ca="1" si="118"/>
        <v>987.5478810060215</v>
      </c>
      <c r="FD161" s="59">
        <f t="shared" ca="1" si="119"/>
        <v>1360.7527877396687</v>
      </c>
      <c r="FE161" s="59">
        <f t="shared" ca="1" si="120"/>
        <v>1040.0089634421051</v>
      </c>
      <c r="FF161" s="59">
        <f t="shared" ca="1" si="121"/>
        <v>1069.5130535557389</v>
      </c>
      <c r="FG161" s="59">
        <f t="shared" ca="1" si="122"/>
        <v>1358.8467560464085</v>
      </c>
      <c r="FH161" s="59">
        <f t="shared" ca="1" si="123"/>
        <v>1808.2665497650651</v>
      </c>
      <c r="FI161" s="59">
        <f t="shared" ca="1" si="124"/>
        <v>1810.8881948831449</v>
      </c>
      <c r="FJ161" s="59">
        <f t="shared" ca="1" si="125"/>
        <v>2004.1765080596094</v>
      </c>
      <c r="FK161" s="59">
        <f t="shared" ca="1" si="126"/>
        <v>2454.3799121720517</v>
      </c>
      <c r="FL161" s="59">
        <f t="shared" ca="1" si="127"/>
        <v>2193.5858313198987</v>
      </c>
      <c r="FM161" s="59">
        <f t="shared" ca="1" si="128"/>
        <v>2434.2832863462063</v>
      </c>
      <c r="FN161" s="59">
        <f t="shared" ca="1" si="129"/>
        <v>2829.0482380768772</v>
      </c>
      <c r="FO161" s="59">
        <f t="shared" ca="1" si="130"/>
        <v>3063.8736454284376</v>
      </c>
      <c r="FP161" s="59">
        <f t="shared" ca="1" si="131"/>
        <v>3182.0310772751359</v>
      </c>
      <c r="FQ161" s="59">
        <f t="shared" ca="1" si="132"/>
        <v>2957.0678122166746</v>
      </c>
      <c r="FR161" s="59">
        <f t="shared" ca="1" si="133"/>
        <v>2738.6568752667122</v>
      </c>
      <c r="FS161" s="59">
        <f t="shared" ca="1" si="134"/>
        <v>3026.9840252086283</v>
      </c>
      <c r="FT161" s="59">
        <f t="shared" ca="1" si="135"/>
        <v>3314.7473657085884</v>
      </c>
      <c r="FU161" s="59">
        <f t="shared" ca="1" si="136"/>
        <v>3459.9520854026</v>
      </c>
      <c r="FV161" s="59">
        <f t="shared" ca="1" si="137"/>
        <v>3265.8967967994281</v>
      </c>
      <c r="FW161" s="59">
        <f t="shared" ca="1" si="138"/>
        <v>3638.2925868859134</v>
      </c>
      <c r="FX161" s="59">
        <f t="shared" ca="1" si="139"/>
        <v>3648.9893919874476</v>
      </c>
      <c r="FY161" s="59">
        <f t="shared" ca="1" si="140"/>
        <v>3916.1804461860174</v>
      </c>
      <c r="FZ161" s="59">
        <f t="shared" ca="1" si="141"/>
        <v>3977.8255858042021</v>
      </c>
      <c r="GA161" s="29"/>
      <c r="GB161" s="59">
        <f t="shared" ca="1" si="142"/>
        <v>571.17966124316638</v>
      </c>
      <c r="GC161" s="59">
        <f t="shared" ca="1" si="143"/>
        <v>783.71261037162094</v>
      </c>
      <c r="GD161" s="59">
        <f t="shared" ca="1" si="93"/>
        <v>1092.3609733642284</v>
      </c>
      <c r="GE161" s="59">
        <f t="shared" ca="1" si="94"/>
        <v>889.8747751442429</v>
      </c>
      <c r="GF161" s="59">
        <f t="shared" ca="1" si="95"/>
        <v>947.32928100620325</v>
      </c>
      <c r="GG161" s="59">
        <f t="shared" ca="1" si="96"/>
        <v>1197.3757637811634</v>
      </c>
      <c r="GH161" s="59">
        <f t="shared" ca="1" si="97"/>
        <v>1565.7154403505133</v>
      </c>
      <c r="GI161" s="59">
        <f t="shared" ca="1" si="98"/>
        <v>1600.1273876616394</v>
      </c>
      <c r="GJ161" s="59">
        <f t="shared" ca="1" si="99"/>
        <v>1775.6787487078602</v>
      </c>
      <c r="GK161" s="59">
        <f t="shared" ca="1" si="100"/>
        <v>2141.7653837700436</v>
      </c>
      <c r="GL161" s="59">
        <f t="shared" ca="1" si="101"/>
        <v>1977.1255748331857</v>
      </c>
      <c r="GM161" s="59">
        <f t="shared" ca="1" si="102"/>
        <v>2185.3320951286605</v>
      </c>
      <c r="GN161" s="59">
        <f t="shared" ca="1" si="103"/>
        <v>2507.509749595124</v>
      </c>
      <c r="GO161" s="59">
        <f t="shared" ca="1" si="104"/>
        <v>2709.684956198912</v>
      </c>
      <c r="GP161" s="59">
        <f t="shared" ca="1" si="105"/>
        <v>2824.1274404745718</v>
      </c>
      <c r="GQ161" s="59">
        <f t="shared" ca="1" si="106"/>
        <v>2682.1076950263077</v>
      </c>
      <c r="GR161" s="59">
        <f t="shared" ca="1" si="107"/>
        <v>2544.2244470182845</v>
      </c>
      <c r="GS161" s="59">
        <f t="shared" ca="1" si="108"/>
        <v>2783.2378607152809</v>
      </c>
      <c r="GT161" s="59">
        <f t="shared" ca="1" si="109"/>
        <v>3021.1276666774829</v>
      </c>
      <c r="GU161" s="59">
        <f t="shared" ca="1" si="110"/>
        <v>3152.0998205134906</v>
      </c>
      <c r="GV161" s="59">
        <f t="shared" ca="1" si="111"/>
        <v>3029.5923405338153</v>
      </c>
      <c r="GW161" s="59">
        <f t="shared" ca="1" si="153"/>
        <v>3328.5604416435535</v>
      </c>
      <c r="GX161" s="59">
        <f t="shared" ca="1" si="113"/>
        <v>3357.3654467637502</v>
      </c>
      <c r="GY161" s="59">
        <f t="shared" ca="1" si="114"/>
        <v>3576.7031581763435</v>
      </c>
      <c r="GZ161" s="59">
        <f t="shared" ca="1" si="115"/>
        <v>3642.2789199322601</v>
      </c>
      <c r="HA161" s="29"/>
      <c r="HB161" s="59">
        <f t="shared" ca="1" si="145"/>
        <v>2454.3799121720517</v>
      </c>
      <c r="HC161" s="59">
        <f t="shared" ca="1" si="144"/>
        <v>2141.7653837700436</v>
      </c>
      <c r="HD161" s="5"/>
      <c r="HE161" s="29">
        <f t="shared" ref="HE161:HE169" si="155">HE160</f>
        <v>0.38888888888888884</v>
      </c>
      <c r="HF161" s="29">
        <f>$HF$68</f>
        <v>-7.7777777777777779E-2</v>
      </c>
      <c r="HG161" s="14">
        <f>IF(C$11="x",0,Satokasvi!$H$6*(1+$HE161)*(1+_xlfn.XLOOKUP($HF161,$HF$67:$HF$76,HG$67:HG$76)))</f>
        <v>4823.3024691358023</v>
      </c>
      <c r="HH161" s="27">
        <f>IF(D$11="x",0,Satokasvi!$H$6*(1+$HE161)*(1+_xlfn.XLOOKUP($HF161,$HF$67:$HF$76,HH$67:HH$76)))</f>
        <v>4785.4938271604942</v>
      </c>
      <c r="HI161" s="27">
        <f>IF(E$11="x",0,Satokasvi!$H$6*(1+$HE161)*(1+_xlfn.XLOOKUP($HF161,$HF$67:$HF$76,HI$67:HI$76)))</f>
        <v>4747.6851851851852</v>
      </c>
      <c r="HJ161" s="27">
        <f>IF(F$11="x",0,Satokasvi!$H$6*(1+$HE161)*(1+_xlfn.XLOOKUP($HF161,$HF$67:$HF$76,HJ$67:HJ$76)))</f>
        <v>4709.8765432098771</v>
      </c>
      <c r="HK161" s="27">
        <f>IF(G$11="x",0,Satokasvi!$H$6*(1+$HE161)*(1+_xlfn.XLOOKUP($HF161,$HF$67:$HF$76,HK$67:HK$76)))</f>
        <v>4672.0679012345681</v>
      </c>
      <c r="HL161" s="27">
        <f>IF(H$11="x",0,Satokasvi!$H$6*(1+$HE161)*(1+_xlfn.XLOOKUP($HF161,$HF$67:$HF$76,HL$67:HL$76)))</f>
        <v>4634.25925925926</v>
      </c>
      <c r="HM161" s="27">
        <f>IF(I$11="x",0,Satokasvi!$H$6*(1+$HE161)*(1+_xlfn.XLOOKUP($HF161,$HF$67:$HF$76,HM$67:HM$76)))</f>
        <v>4596.450617283951</v>
      </c>
      <c r="HN161" s="27">
        <f>IF(J$11="x",0,Satokasvi!$H$6*(1+$HE161)*(1+_xlfn.XLOOKUP($HF161,$HF$67:$HF$76,HN$67:HN$76)))</f>
        <v>4558.641975308642</v>
      </c>
      <c r="HO161" s="27">
        <f>IF(K$11="x",0,Satokasvi!$H$6*(1+$HE161)*(1+_xlfn.XLOOKUP($HF161,$HF$67:$HF$76,HO$67:HO$76)))</f>
        <v>4520.8333333333339</v>
      </c>
      <c r="HP161" s="27">
        <f>IF(L$11="x",0,Satokasvi!$H$6*(1+$HE161)*(1+_xlfn.XLOOKUP($HF161,$HF$67:$HF$76,HP$67:HP$76)))</f>
        <v>4483.0246913580249</v>
      </c>
      <c r="HQ161" s="27">
        <f>IF(M$11="x",0,Satokasvi!$H$6*(1+$HE161)*(1+_xlfn.XLOOKUP($HF161,$HF$67:$HF$76,HQ$67:HQ$76)))</f>
        <v>4483.0246913580249</v>
      </c>
      <c r="HR161" s="27">
        <f>IF(N$11="x",0,Satokasvi!$H$6*(1+$HE161)*(1+_xlfn.XLOOKUP($HF161,$HF$67:$HF$76,HR$67:HR$76)))</f>
        <v>4483.0246913580249</v>
      </c>
      <c r="HS161" s="27">
        <f>IF(O$11="x",0,Satokasvi!$H$6*(1+$HE161)*(1+_xlfn.XLOOKUP($HF161,$HF$67:$HF$76,HS$67:HS$76)))</f>
        <v>4483.0246913580249</v>
      </c>
      <c r="HT161" s="27">
        <f>IF(P$11="x",0,Satokasvi!$H$6*(1+$HE161)*(1+_xlfn.XLOOKUP($HF161,$HF$67:$HF$76,HT$67:HT$76)))</f>
        <v>4483.0246913580249</v>
      </c>
      <c r="HU161" s="27">
        <f>IF(Q$11="x",0,Satokasvi!$H$6*(1+$HE161)*(1+_xlfn.XLOOKUP($HF161,$HF$67:$HF$76,HU$67:HU$76)))</f>
        <v>4483.0246913580249</v>
      </c>
      <c r="HV161" s="27">
        <f>IF(R$11="x",0,Satokasvi!$H$6*(1+$HE161)*(1+_xlfn.XLOOKUP($HF161,$HF$67:$HF$76,HV$67:HV$76)))</f>
        <v>4483.0246913580249</v>
      </c>
      <c r="HW161" s="27">
        <f>IF(S$11="x",0,Satokasvi!$H$6*(1+$HE161)*(1+_xlfn.XLOOKUP($HF161,$HF$67:$HF$76,HW$67:HW$76)))</f>
        <v>4483.0246913580249</v>
      </c>
      <c r="HX161" s="27">
        <f>IF(T$11="x",0,Satokasvi!$H$6*(1+$HE161)*(1+_xlfn.XLOOKUP($HF161,$HF$67:$HF$76,HX$67:HX$76)))</f>
        <v>4483.0246913580249</v>
      </c>
      <c r="HY161" s="27">
        <f>IF(U$11="x",0,Satokasvi!$H$6*(1+$HE161)*(1+_xlfn.XLOOKUP($HF161,$HF$67:$HF$76,HY$67:HY$76)))</f>
        <v>4483.0246913580249</v>
      </c>
      <c r="HZ161" s="27">
        <f>IF(V$11="x",0,Satokasvi!$H$6*(1+$HE161)*(1+_xlfn.XLOOKUP($HF161,$HF$67:$HF$76,HZ$67:HZ$76)))</f>
        <v>4483.0246913580249</v>
      </c>
      <c r="IA161" s="27">
        <f>IF(W$11="x",0,Satokasvi!$H$6*(1+$HE161)*(1+_xlfn.XLOOKUP($HF161,$HF$67:$HF$76,IA$67:IA$76)))</f>
        <v>4483.0246913580249</v>
      </c>
      <c r="IB161" s="27">
        <f>IF(X$11="x",0,Satokasvi!$H$6*(1+$HE161)*(1+_xlfn.XLOOKUP($HF161,$HF$67:$HF$76,IB$67:IB$76)))</f>
        <v>4483.0246913580249</v>
      </c>
      <c r="IC161" s="27">
        <f>IF(Y$11="x",0,Satokasvi!$H$6*(1+$HE161)*(1+_xlfn.XLOOKUP($HF161,$HF$67:$HF$76,IC$67:IC$76)))</f>
        <v>4483.0246913580249</v>
      </c>
      <c r="ID161" s="27">
        <f>IF(Z$11="x",0,Satokasvi!$H$6*(1+$HE161)*(1+_xlfn.XLOOKUP($HF161,$HF$67:$HF$76,ID$67:ID$76)))</f>
        <v>4483.0246913580249</v>
      </c>
      <c r="IE161" s="27">
        <f>IF(AA$11="x",0,Satokasvi!$H$6*(1+$HE161)*(1+_xlfn.XLOOKUP($HF161,$HF$67:$HF$76,IE$67:IE$76)))</f>
        <v>4483.0246913580249</v>
      </c>
    </row>
    <row r="162" spans="2:239" ht="15.75" thickTop="1">
      <c r="HE162" s="29">
        <f t="shared" si="155"/>
        <v>0.38888888888888884</v>
      </c>
      <c r="HF162" s="29">
        <f>$HF$69</f>
        <v>-5.5555555555555552E-2</v>
      </c>
      <c r="HG162" s="14">
        <f>IF(C$11="x",0,Satokasvi!$H$6*(1+$HE162)*(1+_xlfn.XLOOKUP($HF162,$HF$67:$HF$76,HG$67:HG$76)))</f>
        <v>4834.1049382716055</v>
      </c>
      <c r="HH162" s="27">
        <f>IF(D$11="x",0,Satokasvi!$H$6*(1+$HE162)*(1+_xlfn.XLOOKUP($HF162,$HF$67:$HF$76,HH$67:HH$76)))</f>
        <v>4807.0987654320988</v>
      </c>
      <c r="HI162" s="27">
        <f>IF(E$11="x",0,Satokasvi!$H$6*(1+$HE162)*(1+_xlfn.XLOOKUP($HF162,$HF$67:$HF$76,HI$67:HI$76)))</f>
        <v>4780.0925925925931</v>
      </c>
      <c r="HJ162" s="27">
        <f>IF(F$11="x",0,Satokasvi!$H$6*(1+$HE162)*(1+_xlfn.XLOOKUP($HF162,$HF$67:$HF$76,HJ$67:HJ$76)))</f>
        <v>4753.0864197530864</v>
      </c>
      <c r="HK162" s="27">
        <f>IF(G$11="x",0,Satokasvi!$H$6*(1+$HE162)*(1+_xlfn.XLOOKUP($HF162,$HF$67:$HF$76,HK$67:HK$76)))</f>
        <v>4726.0802469135806</v>
      </c>
      <c r="HL162" s="27">
        <f>IF(H$11="x",0,Satokasvi!$H$6*(1+$HE162)*(1+_xlfn.XLOOKUP($HF162,$HF$67:$HF$76,HL$67:HL$76)))</f>
        <v>4699.0740740740739</v>
      </c>
      <c r="HM162" s="27">
        <f>IF(I$11="x",0,Satokasvi!$H$6*(1+$HE162)*(1+_xlfn.XLOOKUP($HF162,$HF$67:$HF$76,HM$67:HM$76)))</f>
        <v>4672.0679012345681</v>
      </c>
      <c r="HN162" s="27">
        <f>IF(J$11="x",0,Satokasvi!$H$6*(1+$HE162)*(1+_xlfn.XLOOKUP($HF162,$HF$67:$HF$76,HN$67:HN$76)))</f>
        <v>4645.0617283950623</v>
      </c>
      <c r="HO162" s="27">
        <f>IF(K$11="x",0,Satokasvi!$H$6*(1+$HE162)*(1+_xlfn.XLOOKUP($HF162,$HF$67:$HF$76,HO$67:HO$76)))</f>
        <v>4618.0555555555557</v>
      </c>
      <c r="HP162" s="27">
        <f>IF(L$11="x",0,Satokasvi!$H$6*(1+$HE162)*(1+_xlfn.XLOOKUP($HF162,$HF$67:$HF$76,HP$67:HP$76)))</f>
        <v>4591.0493827160499</v>
      </c>
      <c r="HQ162" s="27">
        <f>IF(M$11="x",0,Satokasvi!$H$6*(1+$HE162)*(1+_xlfn.XLOOKUP($HF162,$HF$67:$HF$76,HQ$67:HQ$76)))</f>
        <v>4591.0493827160499</v>
      </c>
      <c r="HR162" s="27">
        <f>IF(N$11="x",0,Satokasvi!$H$6*(1+$HE162)*(1+_xlfn.XLOOKUP($HF162,$HF$67:$HF$76,HR$67:HR$76)))</f>
        <v>4591.0493827160499</v>
      </c>
      <c r="HS162" s="27">
        <f>IF(O$11="x",0,Satokasvi!$H$6*(1+$HE162)*(1+_xlfn.XLOOKUP($HF162,$HF$67:$HF$76,HS$67:HS$76)))</f>
        <v>4591.0493827160499</v>
      </c>
      <c r="HT162" s="27">
        <f>IF(P$11="x",0,Satokasvi!$H$6*(1+$HE162)*(1+_xlfn.XLOOKUP($HF162,$HF$67:$HF$76,HT$67:HT$76)))</f>
        <v>4591.0493827160499</v>
      </c>
      <c r="HU162" s="27">
        <f>IF(Q$11="x",0,Satokasvi!$H$6*(1+$HE162)*(1+_xlfn.XLOOKUP($HF162,$HF$67:$HF$76,HU$67:HU$76)))</f>
        <v>4591.0493827160499</v>
      </c>
      <c r="HV162" s="27">
        <f>IF(R$11="x",0,Satokasvi!$H$6*(1+$HE162)*(1+_xlfn.XLOOKUP($HF162,$HF$67:$HF$76,HV$67:HV$76)))</f>
        <v>4591.0493827160499</v>
      </c>
      <c r="HW162" s="27">
        <f>IF(S$11="x",0,Satokasvi!$H$6*(1+$HE162)*(1+_xlfn.XLOOKUP($HF162,$HF$67:$HF$76,HW$67:HW$76)))</f>
        <v>4591.0493827160499</v>
      </c>
      <c r="HX162" s="27">
        <f>IF(T$11="x",0,Satokasvi!$H$6*(1+$HE162)*(1+_xlfn.XLOOKUP($HF162,$HF$67:$HF$76,HX$67:HX$76)))</f>
        <v>4591.0493827160499</v>
      </c>
      <c r="HY162" s="27">
        <f>IF(U$11="x",0,Satokasvi!$H$6*(1+$HE162)*(1+_xlfn.XLOOKUP($HF162,$HF$67:$HF$76,HY$67:HY$76)))</f>
        <v>4591.0493827160499</v>
      </c>
      <c r="HZ162" s="27">
        <f>IF(V$11="x",0,Satokasvi!$H$6*(1+$HE162)*(1+_xlfn.XLOOKUP($HF162,$HF$67:$HF$76,HZ$67:HZ$76)))</f>
        <v>4591.0493827160499</v>
      </c>
      <c r="IA162" s="27">
        <f>IF(W$11="x",0,Satokasvi!$H$6*(1+$HE162)*(1+_xlfn.XLOOKUP($HF162,$HF$67:$HF$76,IA$67:IA$76)))</f>
        <v>4591.0493827160499</v>
      </c>
      <c r="IB162" s="27">
        <f>IF(X$11="x",0,Satokasvi!$H$6*(1+$HE162)*(1+_xlfn.XLOOKUP($HF162,$HF$67:$HF$76,IB$67:IB$76)))</f>
        <v>4591.0493827160499</v>
      </c>
      <c r="IC162" s="27">
        <f>IF(Y$11="x",0,Satokasvi!$H$6*(1+$HE162)*(1+_xlfn.XLOOKUP($HF162,$HF$67:$HF$76,IC$67:IC$76)))</f>
        <v>4591.0493827160499</v>
      </c>
      <c r="ID162" s="27">
        <f>IF(Z$11="x",0,Satokasvi!$H$6*(1+$HE162)*(1+_xlfn.XLOOKUP($HF162,$HF$67:$HF$76,ID$67:ID$76)))</f>
        <v>4591.0493827160499</v>
      </c>
      <c r="IE162" s="27">
        <f>IF(AA$11="x",0,Satokasvi!$H$6*(1+$HE162)*(1+_xlfn.XLOOKUP($HF162,$HF$67:$HF$76,IE$67:IE$76)))</f>
        <v>4591.0493827160499</v>
      </c>
    </row>
    <row r="163" spans="2:239">
      <c r="HE163" s="29">
        <f>HE162</f>
        <v>0.38888888888888884</v>
      </c>
      <c r="HF163" s="29">
        <f>$HF$70</f>
        <v>-3.3333333333333326E-2</v>
      </c>
      <c r="HG163" s="14">
        <f>IF(C$11="x",0,Satokasvi!$H$6*(1+$HE163)*(1+_xlfn.XLOOKUP($HF163,$HF$67:$HF$76,HG$67:HG$76)))</f>
        <v>4844.9074074074078</v>
      </c>
      <c r="HH163" s="27">
        <f>IF(D$11="x",0,Satokasvi!$H$6*(1+$HE163)*(1+_xlfn.XLOOKUP($HF163,$HF$67:$HF$76,HH$67:HH$76)))</f>
        <v>4828.7037037037035</v>
      </c>
      <c r="HI163" s="27">
        <f>IF(E$11="x",0,Satokasvi!$H$6*(1+$HE163)*(1+_xlfn.XLOOKUP($HF163,$HF$67:$HF$76,HI$67:HI$76)))</f>
        <v>4812.5</v>
      </c>
      <c r="HJ163" s="27">
        <f>IF(F$11="x",0,Satokasvi!$H$6*(1+$HE163)*(1+_xlfn.XLOOKUP($HF163,$HF$67:$HF$76,HJ$67:HJ$76)))</f>
        <v>4796.2962962962965</v>
      </c>
      <c r="HK163" s="27">
        <f>IF(G$11="x",0,Satokasvi!$H$6*(1+$HE163)*(1+_xlfn.XLOOKUP($HF163,$HF$67:$HF$76,HK$67:HK$76)))</f>
        <v>4780.0925925925931</v>
      </c>
      <c r="HL163" s="27">
        <f>IF(H$11="x",0,Satokasvi!$H$6*(1+$HE163)*(1+_xlfn.XLOOKUP($HF163,$HF$67:$HF$76,HL$67:HL$76)))</f>
        <v>4763.8888888888887</v>
      </c>
      <c r="HM163" s="27">
        <f>IF(I$11="x",0,Satokasvi!$H$6*(1+$HE163)*(1+_xlfn.XLOOKUP($HF163,$HF$67:$HF$76,HM$67:HM$76)))</f>
        <v>4747.6851851851852</v>
      </c>
      <c r="HN163" s="27">
        <f>IF(J$11="x",0,Satokasvi!$H$6*(1+$HE163)*(1+_xlfn.XLOOKUP($HF163,$HF$67:$HF$76,HN$67:HN$76)))</f>
        <v>4731.4814814814818</v>
      </c>
      <c r="HO163" s="27">
        <f>IF(K$11="x",0,Satokasvi!$H$6*(1+$HE163)*(1+_xlfn.XLOOKUP($HF163,$HF$67:$HF$76,HO$67:HO$76)))</f>
        <v>4715.2777777777783</v>
      </c>
      <c r="HP163" s="27">
        <f>IF(L$11="x",0,Satokasvi!$H$6*(1+$HE163)*(1+_xlfn.XLOOKUP($HF163,$HF$67:$HF$76,HP$67:HP$76)))</f>
        <v>4699.0740740740739</v>
      </c>
      <c r="HQ163" s="27">
        <f>IF(M$11="x",0,Satokasvi!$H$6*(1+$HE163)*(1+_xlfn.XLOOKUP($HF163,$HF$67:$HF$76,HQ$67:HQ$76)))</f>
        <v>4699.0740740740739</v>
      </c>
      <c r="HR163" s="27">
        <f>IF(N$11="x",0,Satokasvi!$H$6*(1+$HE163)*(1+_xlfn.XLOOKUP($HF163,$HF$67:$HF$76,HR$67:HR$76)))</f>
        <v>4699.0740740740739</v>
      </c>
      <c r="HS163" s="27">
        <f>IF(O$11="x",0,Satokasvi!$H$6*(1+$HE163)*(1+_xlfn.XLOOKUP($HF163,$HF$67:$HF$76,HS$67:HS$76)))</f>
        <v>4699.0740740740739</v>
      </c>
      <c r="HT163" s="27">
        <f>IF(P$11="x",0,Satokasvi!$H$6*(1+$HE163)*(1+_xlfn.XLOOKUP($HF163,$HF$67:$HF$76,HT$67:HT$76)))</f>
        <v>4699.0740740740739</v>
      </c>
      <c r="HU163" s="27">
        <f>IF(Q$11="x",0,Satokasvi!$H$6*(1+$HE163)*(1+_xlfn.XLOOKUP($HF163,$HF$67:$HF$76,HU$67:HU$76)))</f>
        <v>4699.0740740740739</v>
      </c>
      <c r="HV163" s="27">
        <f>IF(R$11="x",0,Satokasvi!$H$6*(1+$HE163)*(1+_xlfn.XLOOKUP($HF163,$HF$67:$HF$76,HV$67:HV$76)))</f>
        <v>4699.0740740740739</v>
      </c>
      <c r="HW163" s="27">
        <f>IF(S$11="x",0,Satokasvi!$H$6*(1+$HE163)*(1+_xlfn.XLOOKUP($HF163,$HF$67:$HF$76,HW$67:HW$76)))</f>
        <v>4699.0740740740739</v>
      </c>
      <c r="HX163" s="27">
        <f>IF(T$11="x",0,Satokasvi!$H$6*(1+$HE163)*(1+_xlfn.XLOOKUP($HF163,$HF$67:$HF$76,HX$67:HX$76)))</f>
        <v>4699.0740740740739</v>
      </c>
      <c r="HY163" s="27">
        <f>IF(U$11="x",0,Satokasvi!$H$6*(1+$HE163)*(1+_xlfn.XLOOKUP($HF163,$HF$67:$HF$76,HY$67:HY$76)))</f>
        <v>4699.0740740740739</v>
      </c>
      <c r="HZ163" s="27">
        <f>IF(V$11="x",0,Satokasvi!$H$6*(1+$HE163)*(1+_xlfn.XLOOKUP($HF163,$HF$67:$HF$76,HZ$67:HZ$76)))</f>
        <v>4699.0740740740739</v>
      </c>
      <c r="IA163" s="27">
        <f>IF(W$11="x",0,Satokasvi!$H$6*(1+$HE163)*(1+_xlfn.XLOOKUP($HF163,$HF$67:$HF$76,IA$67:IA$76)))</f>
        <v>4699.0740740740739</v>
      </c>
      <c r="IB163" s="27">
        <f>IF(X$11="x",0,Satokasvi!$H$6*(1+$HE163)*(1+_xlfn.XLOOKUP($HF163,$HF$67:$HF$76,IB$67:IB$76)))</f>
        <v>4699.0740740740739</v>
      </c>
      <c r="IC163" s="27">
        <f>IF(Y$11="x",0,Satokasvi!$H$6*(1+$HE163)*(1+_xlfn.XLOOKUP($HF163,$HF$67:$HF$76,IC$67:IC$76)))</f>
        <v>4699.0740740740739</v>
      </c>
      <c r="ID163" s="27">
        <f>IF(Z$11="x",0,Satokasvi!$H$6*(1+$HE163)*(1+_xlfn.XLOOKUP($HF163,$HF$67:$HF$76,ID$67:ID$76)))</f>
        <v>4699.0740740740739</v>
      </c>
      <c r="IE163" s="27">
        <f>IF(AA$11="x",0,Satokasvi!$H$6*(1+$HE163)*(1+_xlfn.XLOOKUP($HF163,$HF$67:$HF$76,IE$67:IE$76)))</f>
        <v>4699.0740740740739</v>
      </c>
    </row>
    <row r="164" spans="2:239">
      <c r="HE164" s="29">
        <f>HE163</f>
        <v>0.38888888888888884</v>
      </c>
      <c r="HF164" s="29">
        <f>$HF$71</f>
        <v>-1.1111111111111103E-2</v>
      </c>
      <c r="HG164" s="14">
        <f>IF(C$11="x",0,Satokasvi!$H$6*(1+$HE164)*(1+_xlfn.XLOOKUP($HF164,$HF$67:$HF$76,HG$67:HG$76)))</f>
        <v>4855.7098765432102</v>
      </c>
      <c r="HH164" s="27">
        <f>IF(D$11="x",0,Satokasvi!$H$6*(1+$HE164)*(1+_xlfn.XLOOKUP($HF164,$HF$67:$HF$76,HH$67:HH$76)))</f>
        <v>4850.308641975309</v>
      </c>
      <c r="HI164" s="27">
        <f>IF(E$11="x",0,Satokasvi!$H$6*(1+$HE164)*(1+_xlfn.XLOOKUP($HF164,$HF$67:$HF$76,HI$67:HI$76)))</f>
        <v>4844.9074074074078</v>
      </c>
      <c r="HJ164" s="27">
        <f>IF(F$11="x",0,Satokasvi!$H$6*(1+$HE164)*(1+_xlfn.XLOOKUP($HF164,$HF$67:$HF$76,HJ$67:HJ$76)))</f>
        <v>4839.5061728395067</v>
      </c>
      <c r="HK164" s="27">
        <f>IF(G$11="x",0,Satokasvi!$H$6*(1+$HE164)*(1+_xlfn.XLOOKUP($HF164,$HF$67:$HF$76,HK$67:HK$76)))</f>
        <v>4834.1049382716055</v>
      </c>
      <c r="HL164" s="27">
        <f>IF(H$11="x",0,Satokasvi!$H$6*(1+$HE164)*(1+_xlfn.XLOOKUP($HF164,$HF$67:$HF$76,HL$67:HL$76)))</f>
        <v>4828.7037037037035</v>
      </c>
      <c r="HM164" s="27">
        <f>IF(I$11="x",0,Satokasvi!$H$6*(1+$HE164)*(1+_xlfn.XLOOKUP($HF164,$HF$67:$HF$76,HM$67:HM$76)))</f>
        <v>4823.3024691358023</v>
      </c>
      <c r="HN164" s="27">
        <f>IF(J$11="x",0,Satokasvi!$H$6*(1+$HE164)*(1+_xlfn.XLOOKUP($HF164,$HF$67:$HF$76,HN$67:HN$76)))</f>
        <v>4817.9012345679021</v>
      </c>
      <c r="HO164" s="27">
        <f>IF(K$11="x",0,Satokasvi!$H$6*(1+$HE164)*(1+_xlfn.XLOOKUP($HF164,$HF$67:$HF$76,HO$67:HO$76)))</f>
        <v>4812.5</v>
      </c>
      <c r="HP164" s="27">
        <f>IF(L$11="x",0,Satokasvi!$H$6*(1+$HE164)*(1+_xlfn.XLOOKUP($HF164,$HF$67:$HF$76,HP$67:HP$76)))</f>
        <v>4807.0987654320988</v>
      </c>
      <c r="HQ164" s="27">
        <f>IF(M$11="x",0,Satokasvi!$H$6*(1+$HE164)*(1+_xlfn.XLOOKUP($HF164,$HF$67:$HF$76,HQ$67:HQ$76)))</f>
        <v>4807.0987654320988</v>
      </c>
      <c r="HR164" s="27">
        <f>IF(N$11="x",0,Satokasvi!$H$6*(1+$HE164)*(1+_xlfn.XLOOKUP($HF164,$HF$67:$HF$76,HR$67:HR$76)))</f>
        <v>4807.0987654320988</v>
      </c>
      <c r="HS164" s="27">
        <f>IF(O$11="x",0,Satokasvi!$H$6*(1+$HE164)*(1+_xlfn.XLOOKUP($HF164,$HF$67:$HF$76,HS$67:HS$76)))</f>
        <v>4807.0987654320988</v>
      </c>
      <c r="HT164" s="27">
        <f>IF(P$11="x",0,Satokasvi!$H$6*(1+$HE164)*(1+_xlfn.XLOOKUP($HF164,$HF$67:$HF$76,HT$67:HT$76)))</f>
        <v>4807.0987654320988</v>
      </c>
      <c r="HU164" s="27">
        <f>IF(Q$11="x",0,Satokasvi!$H$6*(1+$HE164)*(1+_xlfn.XLOOKUP($HF164,$HF$67:$HF$76,HU$67:HU$76)))</f>
        <v>4807.0987654320988</v>
      </c>
      <c r="HV164" s="27">
        <f>IF(R$11="x",0,Satokasvi!$H$6*(1+$HE164)*(1+_xlfn.XLOOKUP($HF164,$HF$67:$HF$76,HV$67:HV$76)))</f>
        <v>4807.0987654320988</v>
      </c>
      <c r="HW164" s="27">
        <f>IF(S$11="x",0,Satokasvi!$H$6*(1+$HE164)*(1+_xlfn.XLOOKUP($HF164,$HF$67:$HF$76,HW$67:HW$76)))</f>
        <v>4807.0987654320988</v>
      </c>
      <c r="HX164" s="27">
        <f>IF(T$11="x",0,Satokasvi!$H$6*(1+$HE164)*(1+_xlfn.XLOOKUP($HF164,$HF$67:$HF$76,HX$67:HX$76)))</f>
        <v>4807.0987654320988</v>
      </c>
      <c r="HY164" s="27">
        <f>IF(U$11="x",0,Satokasvi!$H$6*(1+$HE164)*(1+_xlfn.XLOOKUP($HF164,$HF$67:$HF$76,HY$67:HY$76)))</f>
        <v>4807.0987654320988</v>
      </c>
      <c r="HZ164" s="27">
        <f>IF(V$11="x",0,Satokasvi!$H$6*(1+$HE164)*(1+_xlfn.XLOOKUP($HF164,$HF$67:$HF$76,HZ$67:HZ$76)))</f>
        <v>4807.0987654320988</v>
      </c>
      <c r="IA164" s="27">
        <f>IF(W$11="x",0,Satokasvi!$H$6*(1+$HE164)*(1+_xlfn.XLOOKUP($HF164,$HF$67:$HF$76,IA$67:IA$76)))</f>
        <v>4807.0987654320988</v>
      </c>
      <c r="IB164" s="27">
        <f>IF(X$11="x",0,Satokasvi!$H$6*(1+$HE164)*(1+_xlfn.XLOOKUP($HF164,$HF$67:$HF$76,IB$67:IB$76)))</f>
        <v>4807.0987654320988</v>
      </c>
      <c r="IC164" s="27">
        <f>IF(Y$11="x",0,Satokasvi!$H$6*(1+$HE164)*(1+_xlfn.XLOOKUP($HF164,$HF$67:$HF$76,IC$67:IC$76)))</f>
        <v>4807.0987654320988</v>
      </c>
      <c r="ID164" s="27">
        <f>IF(Z$11="x",0,Satokasvi!$H$6*(1+$HE164)*(1+_xlfn.XLOOKUP($HF164,$HF$67:$HF$76,ID$67:ID$76)))</f>
        <v>4807.0987654320988</v>
      </c>
      <c r="IE164" s="27">
        <f>IF(AA$11="x",0,Satokasvi!$H$6*(1+$HE164)*(1+_xlfn.XLOOKUP($HF164,$HF$67:$HF$76,IE$67:IE$76)))</f>
        <v>4807.0987654320988</v>
      </c>
    </row>
    <row r="165" spans="2:239">
      <c r="HE165" s="29">
        <f>HE164</f>
        <v>0.38888888888888884</v>
      </c>
      <c r="HF165" s="29">
        <f>$HF$72</f>
        <v>1.111111111111112E-2</v>
      </c>
      <c r="HG165" s="14">
        <f>IF(C$11="x",0,Satokasvi!$H$6*(1+$HE165)*(1+_xlfn.XLOOKUP($HF165,$HF$67:$HF$76,HG$67:HG$76)))</f>
        <v>4866.5123456790125</v>
      </c>
      <c r="HH165" s="27">
        <f>IF(D$11="x",0,Satokasvi!$H$6*(1+$HE165)*(1+_xlfn.XLOOKUP($HF165,$HF$67:$HF$76,HH$67:HH$76)))</f>
        <v>4871.9135802469136</v>
      </c>
      <c r="HI165" s="27">
        <f>IF(E$11="x",0,Satokasvi!$H$6*(1+$HE165)*(1+_xlfn.XLOOKUP($HF165,$HF$67:$HF$76,HI$67:HI$76)))</f>
        <v>4877.3148148148157</v>
      </c>
      <c r="HJ165" s="27">
        <f>IF(F$11="x",0,Satokasvi!$H$6*(1+$HE165)*(1+_xlfn.XLOOKUP($HF165,$HF$67:$HF$76,HJ$67:HJ$76)))</f>
        <v>4882.7160493827159</v>
      </c>
      <c r="HK165" s="27">
        <f>IF(G$11="x",0,Satokasvi!$H$6*(1+$HE165)*(1+_xlfn.XLOOKUP($HF165,$HF$67:$HF$76,HK$67:HK$76)))</f>
        <v>4888.1172839506171</v>
      </c>
      <c r="HL165" s="27">
        <f>IF(H$11="x",0,Satokasvi!$H$6*(1+$HE165)*(1+_xlfn.XLOOKUP($HF165,$HF$67:$HF$76,HL$67:HL$76)))</f>
        <v>4893.5185185185182</v>
      </c>
      <c r="HM165" s="27">
        <f>IF(I$11="x",0,Satokasvi!$H$6*(1+$HE165)*(1+_xlfn.XLOOKUP($HF165,$HF$67:$HF$76,HM$67:HM$76)))</f>
        <v>4898.9197530864203</v>
      </c>
      <c r="HN165" s="27">
        <f>IF(J$11="x",0,Satokasvi!$H$6*(1+$HE165)*(1+_xlfn.XLOOKUP($HF165,$HF$67:$HF$76,HN$67:HN$76)))</f>
        <v>4904.3209876543215</v>
      </c>
      <c r="HO165" s="27">
        <f>IF(K$11="x",0,Satokasvi!$H$6*(1+$HE165)*(1+_xlfn.XLOOKUP($HF165,$HF$67:$HF$76,HO$67:HO$76)))</f>
        <v>4909.7222222222226</v>
      </c>
      <c r="HP165" s="27">
        <f>IF(L$11="x",0,Satokasvi!$H$6*(1+$HE165)*(1+_xlfn.XLOOKUP($HF165,$HF$67:$HF$76,HP$67:HP$76)))</f>
        <v>4915.1234567901238</v>
      </c>
      <c r="HQ165" s="27">
        <f>IF(M$11="x",0,Satokasvi!$H$6*(1+$HE165)*(1+_xlfn.XLOOKUP($HF165,$HF$67:$HF$76,HQ$67:HQ$76)))</f>
        <v>4915.1234567901238</v>
      </c>
      <c r="HR165" s="27">
        <f>IF(N$11="x",0,Satokasvi!$H$6*(1+$HE165)*(1+_xlfn.XLOOKUP($HF165,$HF$67:$HF$76,HR$67:HR$76)))</f>
        <v>4915.1234567901238</v>
      </c>
      <c r="HS165" s="27">
        <f>IF(O$11="x",0,Satokasvi!$H$6*(1+$HE165)*(1+_xlfn.XLOOKUP($HF165,$HF$67:$HF$76,HS$67:HS$76)))</f>
        <v>4915.1234567901238</v>
      </c>
      <c r="HT165" s="27">
        <f>IF(P$11="x",0,Satokasvi!$H$6*(1+$HE165)*(1+_xlfn.XLOOKUP($HF165,$HF$67:$HF$76,HT$67:HT$76)))</f>
        <v>4915.1234567901238</v>
      </c>
      <c r="HU165" s="27">
        <f>IF(Q$11="x",0,Satokasvi!$H$6*(1+$HE165)*(1+_xlfn.XLOOKUP($HF165,$HF$67:$HF$76,HU$67:HU$76)))</f>
        <v>4915.1234567901238</v>
      </c>
      <c r="HV165" s="27">
        <f>IF(R$11="x",0,Satokasvi!$H$6*(1+$HE165)*(1+_xlfn.XLOOKUP($HF165,$HF$67:$HF$76,HV$67:HV$76)))</f>
        <v>4915.1234567901238</v>
      </c>
      <c r="HW165" s="27">
        <f>IF(S$11="x",0,Satokasvi!$H$6*(1+$HE165)*(1+_xlfn.XLOOKUP($HF165,$HF$67:$HF$76,HW$67:HW$76)))</f>
        <v>4915.1234567901238</v>
      </c>
      <c r="HX165" s="27">
        <f>IF(T$11="x",0,Satokasvi!$H$6*(1+$HE165)*(1+_xlfn.XLOOKUP($HF165,$HF$67:$HF$76,HX$67:HX$76)))</f>
        <v>4915.1234567901238</v>
      </c>
      <c r="HY165" s="27">
        <f>IF(U$11="x",0,Satokasvi!$H$6*(1+$HE165)*(1+_xlfn.XLOOKUP($HF165,$HF$67:$HF$76,HY$67:HY$76)))</f>
        <v>4915.1234567901238</v>
      </c>
      <c r="HZ165" s="27">
        <f>IF(V$11="x",0,Satokasvi!$H$6*(1+$HE165)*(1+_xlfn.XLOOKUP($HF165,$HF$67:$HF$76,HZ$67:HZ$76)))</f>
        <v>4915.1234567901238</v>
      </c>
      <c r="IA165" s="27">
        <f>IF(W$11="x",0,Satokasvi!$H$6*(1+$HE165)*(1+_xlfn.XLOOKUP($HF165,$HF$67:$HF$76,IA$67:IA$76)))</f>
        <v>4915.1234567901238</v>
      </c>
      <c r="IB165" s="27">
        <f>IF(X$11="x",0,Satokasvi!$H$6*(1+$HE165)*(1+_xlfn.XLOOKUP($HF165,$HF$67:$HF$76,IB$67:IB$76)))</f>
        <v>4915.1234567901238</v>
      </c>
      <c r="IC165" s="27">
        <f>IF(Y$11="x",0,Satokasvi!$H$6*(1+$HE165)*(1+_xlfn.XLOOKUP($HF165,$HF$67:$HF$76,IC$67:IC$76)))</f>
        <v>4915.1234567901238</v>
      </c>
      <c r="ID165" s="27">
        <f>IF(Z$11="x",0,Satokasvi!$H$6*(1+$HE165)*(1+_xlfn.XLOOKUP($HF165,$HF$67:$HF$76,ID$67:ID$76)))</f>
        <v>4915.1234567901238</v>
      </c>
      <c r="IE165" s="27">
        <f>IF(AA$11="x",0,Satokasvi!$H$6*(1+$HE165)*(1+_xlfn.XLOOKUP($HF165,$HF$67:$HF$76,IE$67:IE$76)))</f>
        <v>4915.1234567901238</v>
      </c>
    </row>
    <row r="166" spans="2:239">
      <c r="HE166" s="29">
        <f>HE165</f>
        <v>0.38888888888888884</v>
      </c>
      <c r="HF166" s="29">
        <f>$HF$73</f>
        <v>3.333333333333334E-2</v>
      </c>
      <c r="HG166" s="14">
        <f>IF(C$11="x",0,Satokasvi!$H$6*(1+$HE166)*(1+_xlfn.XLOOKUP($HF166,$HF$67:$HF$76,HG$67:HG$76)))</f>
        <v>4877.3148148148157</v>
      </c>
      <c r="HH166" s="27">
        <f>IF(D$11="x",0,Satokasvi!$H$6*(1+$HE166)*(1+_xlfn.XLOOKUP($HF166,$HF$67:$HF$76,HH$67:HH$76)))</f>
        <v>4893.5185185185182</v>
      </c>
      <c r="HI166" s="27">
        <f>IF(E$11="x",0,Satokasvi!$H$6*(1+$HE166)*(1+_xlfn.XLOOKUP($HF166,$HF$67:$HF$76,HI$67:HI$76)))</f>
        <v>4909.7222222222226</v>
      </c>
      <c r="HJ166" s="27">
        <f>IF(F$11="x",0,Satokasvi!$H$6*(1+$HE166)*(1+_xlfn.XLOOKUP($HF166,$HF$67:$HF$76,HJ$67:HJ$76)))</f>
        <v>4925.9259259259261</v>
      </c>
      <c r="HK166" s="27">
        <f>IF(G$11="x",0,Satokasvi!$H$6*(1+$HE166)*(1+_xlfn.XLOOKUP($HF166,$HF$67:$HF$76,HK$67:HK$76)))</f>
        <v>4942.1296296296296</v>
      </c>
      <c r="HL166" s="27">
        <f>IF(H$11="x",0,Satokasvi!$H$6*(1+$HE166)*(1+_xlfn.XLOOKUP($HF166,$HF$67:$HF$76,HL$67:HL$76)))</f>
        <v>4958.3333333333339</v>
      </c>
      <c r="HM166" s="27">
        <f>IF(I$11="x",0,Satokasvi!$H$6*(1+$HE166)*(1+_xlfn.XLOOKUP($HF166,$HF$67:$HF$76,HM$67:HM$76)))</f>
        <v>4974.5370370370374</v>
      </c>
      <c r="HN166" s="27">
        <f>IF(J$11="x",0,Satokasvi!$H$6*(1+$HE166)*(1+_xlfn.XLOOKUP($HF166,$HF$67:$HF$76,HN$67:HN$76)))</f>
        <v>4990.7407407407409</v>
      </c>
      <c r="HO166" s="27">
        <f>IF(K$11="x",0,Satokasvi!$H$6*(1+$HE166)*(1+_xlfn.XLOOKUP($HF166,$HF$67:$HF$76,HO$67:HO$76)))</f>
        <v>5006.9444444444443</v>
      </c>
      <c r="HP166" s="27">
        <f>IF(L$11="x",0,Satokasvi!$H$6*(1+$HE166)*(1+_xlfn.XLOOKUP($HF166,$HF$67:$HF$76,HP$67:HP$76)))</f>
        <v>5023.1481481481487</v>
      </c>
      <c r="HQ166" s="27">
        <f>IF(M$11="x",0,Satokasvi!$H$6*(1+$HE166)*(1+_xlfn.XLOOKUP($HF166,$HF$67:$HF$76,HQ$67:HQ$76)))</f>
        <v>5023.1481481481487</v>
      </c>
      <c r="HR166" s="27">
        <f>IF(N$11="x",0,Satokasvi!$H$6*(1+$HE166)*(1+_xlfn.XLOOKUP($HF166,$HF$67:$HF$76,HR$67:HR$76)))</f>
        <v>5023.1481481481487</v>
      </c>
      <c r="HS166" s="27">
        <f>IF(O$11="x",0,Satokasvi!$H$6*(1+$HE166)*(1+_xlfn.XLOOKUP($HF166,$HF$67:$HF$76,HS$67:HS$76)))</f>
        <v>5023.1481481481487</v>
      </c>
      <c r="HT166" s="27">
        <f>IF(P$11="x",0,Satokasvi!$H$6*(1+$HE166)*(1+_xlfn.XLOOKUP($HF166,$HF$67:$HF$76,HT$67:HT$76)))</f>
        <v>5023.1481481481487</v>
      </c>
      <c r="HU166" s="27">
        <f>IF(Q$11="x",0,Satokasvi!$H$6*(1+$HE166)*(1+_xlfn.XLOOKUP($HF166,$HF$67:$HF$76,HU$67:HU$76)))</f>
        <v>5023.1481481481487</v>
      </c>
      <c r="HV166" s="27">
        <f>IF(R$11="x",0,Satokasvi!$H$6*(1+$HE166)*(1+_xlfn.XLOOKUP($HF166,$HF$67:$HF$76,HV$67:HV$76)))</f>
        <v>5023.1481481481487</v>
      </c>
      <c r="HW166" s="27">
        <f>IF(S$11="x",0,Satokasvi!$H$6*(1+$HE166)*(1+_xlfn.XLOOKUP($HF166,$HF$67:$HF$76,HW$67:HW$76)))</f>
        <v>5023.1481481481487</v>
      </c>
      <c r="HX166" s="27">
        <f>IF(T$11="x",0,Satokasvi!$H$6*(1+$HE166)*(1+_xlfn.XLOOKUP($HF166,$HF$67:$HF$76,HX$67:HX$76)))</f>
        <v>5023.1481481481487</v>
      </c>
      <c r="HY166" s="27">
        <f>IF(U$11="x",0,Satokasvi!$H$6*(1+$HE166)*(1+_xlfn.XLOOKUP($HF166,$HF$67:$HF$76,HY$67:HY$76)))</f>
        <v>5023.1481481481487</v>
      </c>
      <c r="HZ166" s="27">
        <f>IF(V$11="x",0,Satokasvi!$H$6*(1+$HE166)*(1+_xlfn.XLOOKUP($HF166,$HF$67:$HF$76,HZ$67:HZ$76)))</f>
        <v>5023.1481481481487</v>
      </c>
      <c r="IA166" s="27">
        <f>IF(W$11="x",0,Satokasvi!$H$6*(1+$HE166)*(1+_xlfn.XLOOKUP($HF166,$HF$67:$HF$76,IA$67:IA$76)))</f>
        <v>5023.1481481481487</v>
      </c>
      <c r="IB166" s="27">
        <f>IF(X$11="x",0,Satokasvi!$H$6*(1+$HE166)*(1+_xlfn.XLOOKUP($HF166,$HF$67:$HF$76,IB$67:IB$76)))</f>
        <v>5023.1481481481487</v>
      </c>
      <c r="IC166" s="27">
        <f>IF(Y$11="x",0,Satokasvi!$H$6*(1+$HE166)*(1+_xlfn.XLOOKUP($HF166,$HF$67:$HF$76,IC$67:IC$76)))</f>
        <v>5023.1481481481487</v>
      </c>
      <c r="ID166" s="27">
        <f>IF(Z$11="x",0,Satokasvi!$H$6*(1+$HE166)*(1+_xlfn.XLOOKUP($HF166,$HF$67:$HF$76,ID$67:ID$76)))</f>
        <v>5023.1481481481487</v>
      </c>
      <c r="IE166" s="27">
        <f>IF(AA$11="x",0,Satokasvi!$H$6*(1+$HE166)*(1+_xlfn.XLOOKUP($HF166,$HF$67:$HF$76,IE$67:IE$76)))</f>
        <v>5023.1481481481487</v>
      </c>
    </row>
    <row r="167" spans="2:239">
      <c r="HE167" s="29">
        <f t="shared" si="155"/>
        <v>0.38888888888888884</v>
      </c>
      <c r="HF167" s="29">
        <f>$HF$74</f>
        <v>5.5555555555555566E-2</v>
      </c>
      <c r="HG167" s="14">
        <f>IF(C$11="x",0,Satokasvi!$H$6*(1+$HE167)*(1+_xlfn.XLOOKUP($HF167,$HF$67:$HF$76,HG$67:HG$76)))</f>
        <v>4888.1172839506171</v>
      </c>
      <c r="HH167" s="27">
        <f>IF(D$11="x",0,Satokasvi!$H$6*(1+$HE167)*(1+_xlfn.XLOOKUP($HF167,$HF$67:$HF$76,HH$67:HH$76)))</f>
        <v>4915.1234567901238</v>
      </c>
      <c r="HI167" s="27">
        <f>IF(E$11="x",0,Satokasvi!$H$6*(1+$HE167)*(1+_xlfn.XLOOKUP($HF167,$HF$67:$HF$76,HI$67:HI$76)))</f>
        <v>4942.1296296296296</v>
      </c>
      <c r="HJ167" s="27">
        <f>IF(F$11="x",0,Satokasvi!$H$6*(1+$HE167)*(1+_xlfn.XLOOKUP($HF167,$HF$67:$HF$76,HJ$67:HJ$76)))</f>
        <v>4969.1358024691353</v>
      </c>
      <c r="HK167" s="27">
        <f>IF(G$11="x",0,Satokasvi!$H$6*(1+$HE167)*(1+_xlfn.XLOOKUP($HF167,$HF$67:$HF$76,HK$67:HK$76)))</f>
        <v>4996.141975308642</v>
      </c>
      <c r="HL167" s="27">
        <f>IF(H$11="x",0,Satokasvi!$H$6*(1+$HE167)*(1+_xlfn.XLOOKUP($HF167,$HF$67:$HF$76,HL$67:HL$76)))</f>
        <v>5023.1481481481487</v>
      </c>
      <c r="HM167" s="27">
        <f>IF(I$11="x",0,Satokasvi!$H$6*(1+$HE167)*(1+_xlfn.XLOOKUP($HF167,$HF$67:$HF$76,HM$67:HM$76)))</f>
        <v>5050.1543209876545</v>
      </c>
      <c r="HN167" s="27">
        <f>IF(J$11="x",0,Satokasvi!$H$6*(1+$HE167)*(1+_xlfn.XLOOKUP($HF167,$HF$67:$HF$76,HN$67:HN$76)))</f>
        <v>5077.1604938271612</v>
      </c>
      <c r="HO167" s="27">
        <f>IF(K$11="x",0,Satokasvi!$H$6*(1+$HE167)*(1+_xlfn.XLOOKUP($HF167,$HF$67:$HF$76,HO$67:HO$76)))</f>
        <v>5104.166666666667</v>
      </c>
      <c r="HP167" s="27">
        <f>IF(L$11="x",0,Satokasvi!$H$6*(1+$HE167)*(1+_xlfn.XLOOKUP($HF167,$HF$67:$HF$76,HP$67:HP$76)))</f>
        <v>5131.1728395061727</v>
      </c>
      <c r="HQ167" s="27">
        <f>IF(M$11="x",0,Satokasvi!$H$6*(1+$HE167)*(1+_xlfn.XLOOKUP($HF167,$HF$67:$HF$76,HQ$67:HQ$76)))</f>
        <v>5131.1728395061727</v>
      </c>
      <c r="HR167" s="27">
        <f>IF(N$11="x",0,Satokasvi!$H$6*(1+$HE167)*(1+_xlfn.XLOOKUP($HF167,$HF$67:$HF$76,HR$67:HR$76)))</f>
        <v>5131.1728395061727</v>
      </c>
      <c r="HS167" s="27">
        <f>IF(O$11="x",0,Satokasvi!$H$6*(1+$HE167)*(1+_xlfn.XLOOKUP($HF167,$HF$67:$HF$76,HS$67:HS$76)))</f>
        <v>5131.1728395061727</v>
      </c>
      <c r="HT167" s="27">
        <f>IF(P$11="x",0,Satokasvi!$H$6*(1+$HE167)*(1+_xlfn.XLOOKUP($HF167,$HF$67:$HF$76,HT$67:HT$76)))</f>
        <v>5131.1728395061727</v>
      </c>
      <c r="HU167" s="27">
        <f>IF(Q$11="x",0,Satokasvi!$H$6*(1+$HE167)*(1+_xlfn.XLOOKUP($HF167,$HF$67:$HF$76,HU$67:HU$76)))</f>
        <v>5131.1728395061727</v>
      </c>
      <c r="HV167" s="27">
        <f>IF(R$11="x",0,Satokasvi!$H$6*(1+$HE167)*(1+_xlfn.XLOOKUP($HF167,$HF$67:$HF$76,HV$67:HV$76)))</f>
        <v>5131.1728395061727</v>
      </c>
      <c r="HW167" s="27">
        <f>IF(S$11="x",0,Satokasvi!$H$6*(1+$HE167)*(1+_xlfn.XLOOKUP($HF167,$HF$67:$HF$76,HW$67:HW$76)))</f>
        <v>5131.1728395061727</v>
      </c>
      <c r="HX167" s="27">
        <f>IF(T$11="x",0,Satokasvi!$H$6*(1+$HE167)*(1+_xlfn.XLOOKUP($HF167,$HF$67:$HF$76,HX$67:HX$76)))</f>
        <v>5131.1728395061727</v>
      </c>
      <c r="HY167" s="27">
        <f>IF(U$11="x",0,Satokasvi!$H$6*(1+$HE167)*(1+_xlfn.XLOOKUP($HF167,$HF$67:$HF$76,HY$67:HY$76)))</f>
        <v>5131.1728395061727</v>
      </c>
      <c r="HZ167" s="27">
        <f>IF(V$11="x",0,Satokasvi!$H$6*(1+$HE167)*(1+_xlfn.XLOOKUP($HF167,$HF$67:$HF$76,HZ$67:HZ$76)))</f>
        <v>5131.1728395061727</v>
      </c>
      <c r="IA167" s="27">
        <f>IF(W$11="x",0,Satokasvi!$H$6*(1+$HE167)*(1+_xlfn.XLOOKUP($HF167,$HF$67:$HF$76,IA$67:IA$76)))</f>
        <v>5131.1728395061727</v>
      </c>
      <c r="IB167" s="27">
        <f>IF(X$11="x",0,Satokasvi!$H$6*(1+$HE167)*(1+_xlfn.XLOOKUP($HF167,$HF$67:$HF$76,IB$67:IB$76)))</f>
        <v>5131.1728395061727</v>
      </c>
      <c r="IC167" s="27">
        <f>IF(Y$11="x",0,Satokasvi!$H$6*(1+$HE167)*(1+_xlfn.XLOOKUP($HF167,$HF$67:$HF$76,IC$67:IC$76)))</f>
        <v>5131.1728395061727</v>
      </c>
      <c r="ID167" s="27">
        <f>IF(Z$11="x",0,Satokasvi!$H$6*(1+$HE167)*(1+_xlfn.XLOOKUP($HF167,$HF$67:$HF$76,ID$67:ID$76)))</f>
        <v>5131.1728395061727</v>
      </c>
      <c r="IE167" s="27">
        <f>IF(AA$11="x",0,Satokasvi!$H$6*(1+$HE167)*(1+_xlfn.XLOOKUP($HF167,$HF$67:$HF$76,IE$67:IE$76)))</f>
        <v>5131.1728395061727</v>
      </c>
    </row>
    <row r="168" spans="2:239">
      <c r="HE168" s="29">
        <f t="shared" si="155"/>
        <v>0.38888888888888884</v>
      </c>
      <c r="HF168" s="29">
        <f>$HF$75</f>
        <v>7.7777777777777793E-2</v>
      </c>
      <c r="HG168" s="14">
        <f>IF(C$11="x",0,Satokasvi!$H$6*(1+$HE168)*(1+_xlfn.XLOOKUP($HF168,$HF$67:$HF$76,HG$67:HG$76)))</f>
        <v>4898.9197530864203</v>
      </c>
      <c r="HH168" s="27">
        <f>IF(D$11="x",0,Satokasvi!$H$6*(1+$HE168)*(1+_xlfn.XLOOKUP($HF168,$HF$67:$HF$76,HH$67:HH$76)))</f>
        <v>4936.7283950617284</v>
      </c>
      <c r="HI168" s="27">
        <f>IF(E$11="x",0,Satokasvi!$H$6*(1+$HE168)*(1+_xlfn.XLOOKUP($HF168,$HF$67:$HF$76,HI$67:HI$76)))</f>
        <v>4974.5370370370374</v>
      </c>
      <c r="HJ168" s="27">
        <f>IF(F$11="x",0,Satokasvi!$H$6*(1+$HE168)*(1+_xlfn.XLOOKUP($HF168,$HF$67:$HF$76,HJ$67:HJ$76)))</f>
        <v>5012.3456790123455</v>
      </c>
      <c r="HK168" s="27">
        <f>IF(G$11="x",0,Satokasvi!$H$6*(1+$HE168)*(1+_xlfn.XLOOKUP($HF168,$HF$67:$HF$76,HK$67:HK$76)))</f>
        <v>5050.1543209876545</v>
      </c>
      <c r="HL168" s="27">
        <f>IF(H$11="x",0,Satokasvi!$H$6*(1+$HE168)*(1+_xlfn.XLOOKUP($HF168,$HF$67:$HF$76,HL$67:HL$76)))</f>
        <v>5087.9629629629626</v>
      </c>
      <c r="HM168" s="27">
        <f>IF(I$11="x",0,Satokasvi!$H$6*(1+$HE168)*(1+_xlfn.XLOOKUP($HF168,$HF$67:$HF$76,HM$67:HM$76)))</f>
        <v>5125.7716049382725</v>
      </c>
      <c r="HN168" s="27">
        <f>IF(J$11="x",0,Satokasvi!$H$6*(1+$HE168)*(1+_xlfn.XLOOKUP($HF168,$HF$67:$HF$76,HN$67:HN$76)))</f>
        <v>5163.5802469135806</v>
      </c>
      <c r="HO168" s="27">
        <f>IF(K$11="x",0,Satokasvi!$H$6*(1+$HE168)*(1+_xlfn.XLOOKUP($HF168,$HF$67:$HF$76,HO$67:HO$76)))</f>
        <v>5201.3888888888896</v>
      </c>
      <c r="HP168" s="27">
        <f>IF(L$11="x",0,Satokasvi!$H$6*(1+$HE168)*(1+_xlfn.XLOOKUP($HF168,$HF$67:$HF$76,HP$67:HP$76)))</f>
        <v>5239.1975308641977</v>
      </c>
      <c r="HQ168" s="27">
        <f>IF(M$11="x",0,Satokasvi!$H$6*(1+$HE168)*(1+_xlfn.XLOOKUP($HF168,$HF$67:$HF$76,HQ$67:HQ$76)))</f>
        <v>5239.1975308641977</v>
      </c>
      <c r="HR168" s="27">
        <f>IF(N$11="x",0,Satokasvi!$H$6*(1+$HE168)*(1+_xlfn.XLOOKUP($HF168,$HF$67:$HF$76,HR$67:HR$76)))</f>
        <v>5239.1975308641977</v>
      </c>
      <c r="HS168" s="27">
        <f>IF(O$11="x",0,Satokasvi!$H$6*(1+$HE168)*(1+_xlfn.XLOOKUP($HF168,$HF$67:$HF$76,HS$67:HS$76)))</f>
        <v>5239.1975308641977</v>
      </c>
      <c r="HT168" s="27">
        <f>IF(P$11="x",0,Satokasvi!$H$6*(1+$HE168)*(1+_xlfn.XLOOKUP($HF168,$HF$67:$HF$76,HT$67:HT$76)))</f>
        <v>5239.1975308641977</v>
      </c>
      <c r="HU168" s="27">
        <f>IF(Q$11="x",0,Satokasvi!$H$6*(1+$HE168)*(1+_xlfn.XLOOKUP($HF168,$HF$67:$HF$76,HU$67:HU$76)))</f>
        <v>5239.1975308641977</v>
      </c>
      <c r="HV168" s="27">
        <f>IF(R$11="x",0,Satokasvi!$H$6*(1+$HE168)*(1+_xlfn.XLOOKUP($HF168,$HF$67:$HF$76,HV$67:HV$76)))</f>
        <v>5239.1975308641977</v>
      </c>
      <c r="HW168" s="27">
        <f>IF(S$11="x",0,Satokasvi!$H$6*(1+$HE168)*(1+_xlfn.XLOOKUP($HF168,$HF$67:$HF$76,HW$67:HW$76)))</f>
        <v>5239.1975308641977</v>
      </c>
      <c r="HX168" s="27">
        <f>IF(T$11="x",0,Satokasvi!$H$6*(1+$HE168)*(1+_xlfn.XLOOKUP($HF168,$HF$67:$HF$76,HX$67:HX$76)))</f>
        <v>5239.1975308641977</v>
      </c>
      <c r="HY168" s="27">
        <f>IF(U$11="x",0,Satokasvi!$H$6*(1+$HE168)*(1+_xlfn.XLOOKUP($HF168,$HF$67:$HF$76,HY$67:HY$76)))</f>
        <v>5239.1975308641977</v>
      </c>
      <c r="HZ168" s="27">
        <f>IF(V$11="x",0,Satokasvi!$H$6*(1+$HE168)*(1+_xlfn.XLOOKUP($HF168,$HF$67:$HF$76,HZ$67:HZ$76)))</f>
        <v>5239.1975308641977</v>
      </c>
      <c r="IA168" s="27">
        <f>IF(W$11="x",0,Satokasvi!$H$6*(1+$HE168)*(1+_xlfn.XLOOKUP($HF168,$HF$67:$HF$76,IA$67:IA$76)))</f>
        <v>5239.1975308641977</v>
      </c>
      <c r="IB168" s="27">
        <f>IF(X$11="x",0,Satokasvi!$H$6*(1+$HE168)*(1+_xlfn.XLOOKUP($HF168,$HF$67:$HF$76,IB$67:IB$76)))</f>
        <v>5239.1975308641977</v>
      </c>
      <c r="IC168" s="27">
        <f>IF(Y$11="x",0,Satokasvi!$H$6*(1+$HE168)*(1+_xlfn.XLOOKUP($HF168,$HF$67:$HF$76,IC$67:IC$76)))</f>
        <v>5239.1975308641977</v>
      </c>
      <c r="ID168" s="27">
        <f>IF(Z$11="x",0,Satokasvi!$H$6*(1+$HE168)*(1+_xlfn.XLOOKUP($HF168,$HF$67:$HF$76,ID$67:ID$76)))</f>
        <v>5239.1975308641977</v>
      </c>
      <c r="IE168" s="27">
        <f>IF(AA$11="x",0,Satokasvi!$H$6*(1+$HE168)*(1+_xlfn.XLOOKUP($HF168,$HF$67:$HF$76,IE$67:IE$76)))</f>
        <v>5239.1975308641977</v>
      </c>
    </row>
    <row r="169" spans="2:239">
      <c r="HE169" s="29">
        <f t="shared" si="155"/>
        <v>0.38888888888888884</v>
      </c>
      <c r="HF169" s="29">
        <f>$HF$76</f>
        <v>0.10000000000000002</v>
      </c>
      <c r="HG169" s="14">
        <f>IF(C$11="x",0,Satokasvi!$H$6*(1+$HE169)*(1+_xlfn.XLOOKUP($HF169,$HF$67:$HF$76,HG$67:HG$76)))</f>
        <v>4909.7222222222226</v>
      </c>
      <c r="HH169" s="27">
        <f>IF(D$11="x",0,Satokasvi!$H$6*(1+$HE169)*(1+_xlfn.XLOOKUP($HF169,$HF$67:$HF$76,HH$67:HH$76)))</f>
        <v>4958.3333333333339</v>
      </c>
      <c r="HI169" s="27">
        <f>IF(E$11="x",0,Satokasvi!$H$6*(1+$HE169)*(1+_xlfn.XLOOKUP($HF169,$HF$67:$HF$76,HI$67:HI$76)))</f>
        <v>5006.9444444444443</v>
      </c>
      <c r="HJ169" s="27">
        <f>IF(F$11="x",0,Satokasvi!$H$6*(1+$HE169)*(1+_xlfn.XLOOKUP($HF169,$HF$67:$HF$76,HJ$67:HJ$76)))</f>
        <v>5055.5555555555557</v>
      </c>
      <c r="HK169" s="27">
        <f>IF(G$11="x",0,Satokasvi!$H$6*(1+$HE169)*(1+_xlfn.XLOOKUP($HF169,$HF$67:$HF$76,HK$67:HK$76)))</f>
        <v>5104.166666666667</v>
      </c>
      <c r="HL169" s="27">
        <f>IF(H$11="x",0,Satokasvi!$H$6*(1+$HE169)*(1+_xlfn.XLOOKUP($HF169,$HF$67:$HF$76,HL$67:HL$76)))</f>
        <v>5152.7777777777783</v>
      </c>
      <c r="HM169" s="27">
        <f>IF(I$11="x",0,Satokasvi!$H$6*(1+$HE169)*(1+_xlfn.XLOOKUP($HF169,$HF$67:$HF$76,HM$67:HM$76)))</f>
        <v>5201.3888888888896</v>
      </c>
      <c r="HN169" s="27">
        <f>IF(J$11="x",0,Satokasvi!$H$6*(1+$HE169)*(1+_xlfn.XLOOKUP($HF169,$HF$67:$HF$76,HN$67:HN$76)))</f>
        <v>5250.0000000000009</v>
      </c>
      <c r="HO169" s="27">
        <f>IF(K$11="x",0,Satokasvi!$H$6*(1+$HE169)*(1+_xlfn.XLOOKUP($HF169,$HF$67:$HF$76,HO$67:HO$76)))</f>
        <v>5298.6111111111113</v>
      </c>
      <c r="HP169" s="27">
        <f>IF(L$11="x",0,Satokasvi!$H$6*(1+$HE169)*(1+_xlfn.XLOOKUP($HF169,$HF$67:$HF$76,HP$67:HP$76)))</f>
        <v>5347.2222222222226</v>
      </c>
      <c r="HQ169" s="27">
        <f>IF(M$11="x",0,Satokasvi!$H$6*(1+$HE169)*(1+_xlfn.XLOOKUP($HF169,$HF$67:$HF$76,HQ$67:HQ$76)))</f>
        <v>5347.2222222222226</v>
      </c>
      <c r="HR169" s="27">
        <f>IF(N$11="x",0,Satokasvi!$H$6*(1+$HE169)*(1+_xlfn.XLOOKUP($HF169,$HF$67:$HF$76,HR$67:HR$76)))</f>
        <v>5347.2222222222226</v>
      </c>
      <c r="HS169" s="27">
        <f>IF(O$11="x",0,Satokasvi!$H$6*(1+$HE169)*(1+_xlfn.XLOOKUP($HF169,$HF$67:$HF$76,HS$67:HS$76)))</f>
        <v>5347.2222222222226</v>
      </c>
      <c r="HT169" s="27">
        <f>IF(P$11="x",0,Satokasvi!$H$6*(1+$HE169)*(1+_xlfn.XLOOKUP($HF169,$HF$67:$HF$76,HT$67:HT$76)))</f>
        <v>5347.2222222222226</v>
      </c>
      <c r="HU169" s="27">
        <f>IF(Q$11="x",0,Satokasvi!$H$6*(1+$HE169)*(1+_xlfn.XLOOKUP($HF169,$HF$67:$HF$76,HU$67:HU$76)))</f>
        <v>5347.2222222222226</v>
      </c>
      <c r="HV169" s="27">
        <f>IF(R$11="x",0,Satokasvi!$H$6*(1+$HE169)*(1+_xlfn.XLOOKUP($HF169,$HF$67:$HF$76,HV$67:HV$76)))</f>
        <v>5347.2222222222226</v>
      </c>
      <c r="HW169" s="27">
        <f>IF(S$11="x",0,Satokasvi!$H$6*(1+$HE169)*(1+_xlfn.XLOOKUP($HF169,$HF$67:$HF$76,HW$67:HW$76)))</f>
        <v>5347.2222222222226</v>
      </c>
      <c r="HX169" s="27">
        <f>IF(T$11="x",0,Satokasvi!$H$6*(1+$HE169)*(1+_xlfn.XLOOKUP($HF169,$HF$67:$HF$76,HX$67:HX$76)))</f>
        <v>5347.2222222222226</v>
      </c>
      <c r="HY169" s="27">
        <f>IF(U$11="x",0,Satokasvi!$H$6*(1+$HE169)*(1+_xlfn.XLOOKUP($HF169,$HF$67:$HF$76,HY$67:HY$76)))</f>
        <v>5347.2222222222226</v>
      </c>
      <c r="HZ169" s="27">
        <f>IF(V$11="x",0,Satokasvi!$H$6*(1+$HE169)*(1+_xlfn.XLOOKUP($HF169,$HF$67:$HF$76,HZ$67:HZ$76)))</f>
        <v>5347.2222222222226</v>
      </c>
      <c r="IA169" s="27">
        <f>IF(W$11="x",0,Satokasvi!$H$6*(1+$HE169)*(1+_xlfn.XLOOKUP($HF169,$HF$67:$HF$76,IA$67:IA$76)))</f>
        <v>5347.2222222222226</v>
      </c>
      <c r="IB169" s="27">
        <f>IF(X$11="x",0,Satokasvi!$H$6*(1+$HE169)*(1+_xlfn.XLOOKUP($HF169,$HF$67:$HF$76,IB$67:IB$76)))</f>
        <v>5347.2222222222226</v>
      </c>
      <c r="IC169" s="27">
        <f>IF(Y$11="x",0,Satokasvi!$H$6*(1+$HE169)*(1+_xlfn.XLOOKUP($HF169,$HF$67:$HF$76,IC$67:IC$76)))</f>
        <v>5347.2222222222226</v>
      </c>
      <c r="ID169" s="27">
        <f>IF(Z$11="x",0,Satokasvi!$H$6*(1+$HE169)*(1+_xlfn.XLOOKUP($HF169,$HF$67:$HF$76,ID$67:ID$76)))</f>
        <v>5347.2222222222226</v>
      </c>
      <c r="IE169" s="27">
        <f>IF(AA$11="x",0,Satokasvi!$H$6*(1+$HE169)*(1+_xlfn.XLOOKUP($HF169,$HF$67:$HF$76,IE$67:IE$76)))</f>
        <v>5347.2222222222226</v>
      </c>
    </row>
    <row r="170" spans="2:239">
      <c r="HE170" s="29">
        <f>HE160+($BI$6-$BI$5)/9</f>
        <v>0.49999999999999994</v>
      </c>
      <c r="HF170" s="29">
        <f>$HF$67</f>
        <v>-0.1</v>
      </c>
      <c r="HG170" s="14">
        <f>IF(C$11="x",0,Satokasvi!$H$6*(1+$HE170)*(1+_xlfn.XLOOKUP($HF170,$HF$67:$HF$76,HG$67:HG$76)))</f>
        <v>5197.5</v>
      </c>
      <c r="HH170" s="27">
        <f>IF(D$11="x",0,Satokasvi!$H$6*(1+$HE170)*(1+_xlfn.XLOOKUP($HF170,$HF$67:$HF$76,HH$67:HH$76)))</f>
        <v>5145</v>
      </c>
      <c r="HI170" s="27">
        <f>IF(E$11="x",0,Satokasvi!$H$6*(1+$HE170)*(1+_xlfn.XLOOKUP($HF170,$HF$67:$HF$76,HI$67:HI$76)))</f>
        <v>5092.5</v>
      </c>
      <c r="HJ170" s="27">
        <f>IF(F$11="x",0,Satokasvi!$H$6*(1+$HE170)*(1+_xlfn.XLOOKUP($HF170,$HF$67:$HF$76,HJ$67:HJ$76)))</f>
        <v>5040</v>
      </c>
      <c r="HK170" s="27">
        <f>IF(G$11="x",0,Satokasvi!$H$6*(1+$HE170)*(1+_xlfn.XLOOKUP($HF170,$HF$67:$HF$76,HK$67:HK$76)))</f>
        <v>4987.5</v>
      </c>
      <c r="HL170" s="27">
        <f>IF(H$11="x",0,Satokasvi!$H$6*(1+$HE170)*(1+_xlfn.XLOOKUP($HF170,$HF$67:$HF$76,HL$67:HL$76)))</f>
        <v>4935</v>
      </c>
      <c r="HM170" s="27">
        <f>IF(I$11="x",0,Satokasvi!$H$6*(1+$HE170)*(1+_xlfn.XLOOKUP($HF170,$HF$67:$HF$76,HM$67:HM$76)))</f>
        <v>4882.5</v>
      </c>
      <c r="HN170" s="27">
        <f>IF(J$11="x",0,Satokasvi!$H$6*(1+$HE170)*(1+_xlfn.XLOOKUP($HF170,$HF$67:$HF$76,HN$67:HN$76)))</f>
        <v>4830</v>
      </c>
      <c r="HO170" s="27">
        <f>IF(K$11="x",0,Satokasvi!$H$6*(1+$HE170)*(1+_xlfn.XLOOKUP($HF170,$HF$67:$HF$76,HO$67:HO$76)))</f>
        <v>4777.5</v>
      </c>
      <c r="HP170" s="27">
        <f>IF(L$11="x",0,Satokasvi!$H$6*(1+$HE170)*(1+_xlfn.XLOOKUP($HF170,$HF$67:$HF$76,HP$67:HP$76)))</f>
        <v>4725</v>
      </c>
      <c r="HQ170" s="27">
        <f>IF(M$11="x",0,Satokasvi!$H$6*(1+$HE170)*(1+_xlfn.XLOOKUP($HF170,$HF$67:$HF$76,HQ$67:HQ$76)))</f>
        <v>4725</v>
      </c>
      <c r="HR170" s="27">
        <f>IF(N$11="x",0,Satokasvi!$H$6*(1+$HE170)*(1+_xlfn.XLOOKUP($HF170,$HF$67:$HF$76,HR$67:HR$76)))</f>
        <v>4725</v>
      </c>
      <c r="HS170" s="27">
        <f>IF(O$11="x",0,Satokasvi!$H$6*(1+$HE170)*(1+_xlfn.XLOOKUP($HF170,$HF$67:$HF$76,HS$67:HS$76)))</f>
        <v>4725</v>
      </c>
      <c r="HT170" s="27">
        <f>IF(P$11="x",0,Satokasvi!$H$6*(1+$HE170)*(1+_xlfn.XLOOKUP($HF170,$HF$67:$HF$76,HT$67:HT$76)))</f>
        <v>4725</v>
      </c>
      <c r="HU170" s="27">
        <f>IF(Q$11="x",0,Satokasvi!$H$6*(1+$HE170)*(1+_xlfn.XLOOKUP($HF170,$HF$67:$HF$76,HU$67:HU$76)))</f>
        <v>4725</v>
      </c>
      <c r="HV170" s="27">
        <f>IF(R$11="x",0,Satokasvi!$H$6*(1+$HE170)*(1+_xlfn.XLOOKUP($HF170,$HF$67:$HF$76,HV$67:HV$76)))</f>
        <v>4725</v>
      </c>
      <c r="HW170" s="27">
        <f>IF(S$11="x",0,Satokasvi!$H$6*(1+$HE170)*(1+_xlfn.XLOOKUP($HF170,$HF$67:$HF$76,HW$67:HW$76)))</f>
        <v>4725</v>
      </c>
      <c r="HX170" s="27">
        <f>IF(T$11="x",0,Satokasvi!$H$6*(1+$HE170)*(1+_xlfn.XLOOKUP($HF170,$HF$67:$HF$76,HX$67:HX$76)))</f>
        <v>4725</v>
      </c>
      <c r="HY170" s="27">
        <f>IF(U$11="x",0,Satokasvi!$H$6*(1+$HE170)*(1+_xlfn.XLOOKUP($HF170,$HF$67:$HF$76,HY$67:HY$76)))</f>
        <v>4725</v>
      </c>
      <c r="HZ170" s="27">
        <f>IF(V$11="x",0,Satokasvi!$H$6*(1+$HE170)*(1+_xlfn.XLOOKUP($HF170,$HF$67:$HF$76,HZ$67:HZ$76)))</f>
        <v>4725</v>
      </c>
      <c r="IA170" s="27">
        <f>IF(W$11="x",0,Satokasvi!$H$6*(1+$HE170)*(1+_xlfn.XLOOKUP($HF170,$HF$67:$HF$76,IA$67:IA$76)))</f>
        <v>4725</v>
      </c>
      <c r="IB170" s="27">
        <f>IF(X$11="x",0,Satokasvi!$H$6*(1+$HE170)*(1+_xlfn.XLOOKUP($HF170,$HF$67:$HF$76,IB$67:IB$76)))</f>
        <v>4725</v>
      </c>
      <c r="IC170" s="27">
        <f>IF(Y$11="x",0,Satokasvi!$H$6*(1+$HE170)*(1+_xlfn.XLOOKUP($HF170,$HF$67:$HF$76,IC$67:IC$76)))</f>
        <v>4725</v>
      </c>
      <c r="ID170" s="27">
        <f>IF(Z$11="x",0,Satokasvi!$H$6*(1+$HE170)*(1+_xlfn.XLOOKUP($HF170,$HF$67:$HF$76,ID$67:ID$76)))</f>
        <v>4725</v>
      </c>
      <c r="IE170" s="27">
        <f>IF(AA$11="x",0,Satokasvi!$H$6*(1+$HE170)*(1+_xlfn.XLOOKUP($HF170,$HF$67:$HF$76,IE$67:IE$76)))</f>
        <v>4725</v>
      </c>
    </row>
    <row r="171" spans="2:239">
      <c r="HE171" s="29">
        <f t="shared" ref="HE171:HE177" si="156">HE170</f>
        <v>0.49999999999999994</v>
      </c>
      <c r="HF171" s="29">
        <f>$HF$68</f>
        <v>-7.7777777777777779E-2</v>
      </c>
      <c r="HG171" s="14">
        <f>IF(C$11="x",0,Satokasvi!$H$6*(1+$HE171)*(1+_xlfn.XLOOKUP($HF171,$HF$67:$HF$76,HG$67:HG$76)))</f>
        <v>5209.166666666667</v>
      </c>
      <c r="HH171" s="27">
        <f>IF(D$11="x",0,Satokasvi!$H$6*(1+$HE171)*(1+_xlfn.XLOOKUP($HF171,$HF$67:$HF$76,HH$67:HH$76)))</f>
        <v>5168.333333333333</v>
      </c>
      <c r="HI171" s="27">
        <f>IF(E$11="x",0,Satokasvi!$H$6*(1+$HE171)*(1+_xlfn.XLOOKUP($HF171,$HF$67:$HF$76,HI$67:HI$76)))</f>
        <v>5127.5</v>
      </c>
      <c r="HJ171" s="27">
        <f>IF(F$11="x",0,Satokasvi!$H$6*(1+$HE171)*(1+_xlfn.XLOOKUP($HF171,$HF$67:$HF$76,HJ$67:HJ$76)))</f>
        <v>5086.666666666667</v>
      </c>
      <c r="HK171" s="27">
        <f>IF(G$11="x",0,Satokasvi!$H$6*(1+$HE171)*(1+_xlfn.XLOOKUP($HF171,$HF$67:$HF$76,HK$67:HK$76)))</f>
        <v>5045.833333333333</v>
      </c>
      <c r="HL171" s="27">
        <f>IF(H$11="x",0,Satokasvi!$H$6*(1+$HE171)*(1+_xlfn.XLOOKUP($HF171,$HF$67:$HF$76,HL$67:HL$76)))</f>
        <v>5005</v>
      </c>
      <c r="HM171" s="27">
        <f>IF(I$11="x",0,Satokasvi!$H$6*(1+$HE171)*(1+_xlfn.XLOOKUP($HF171,$HF$67:$HF$76,HM$67:HM$76)))</f>
        <v>4964.166666666667</v>
      </c>
      <c r="HN171" s="27">
        <f>IF(J$11="x",0,Satokasvi!$H$6*(1+$HE171)*(1+_xlfn.XLOOKUP($HF171,$HF$67:$HF$76,HN$67:HN$76)))</f>
        <v>4923.3333333333339</v>
      </c>
      <c r="HO171" s="27">
        <f>IF(K$11="x",0,Satokasvi!$H$6*(1+$HE171)*(1+_xlfn.XLOOKUP($HF171,$HF$67:$HF$76,HO$67:HO$76)))</f>
        <v>4882.5</v>
      </c>
      <c r="HP171" s="27">
        <f>IF(L$11="x",0,Satokasvi!$H$6*(1+$HE171)*(1+_xlfn.XLOOKUP($HF171,$HF$67:$HF$76,HP$67:HP$76)))</f>
        <v>4841.666666666667</v>
      </c>
      <c r="HQ171" s="27">
        <f>IF(M$11="x",0,Satokasvi!$H$6*(1+$HE171)*(1+_xlfn.XLOOKUP($HF171,$HF$67:$HF$76,HQ$67:HQ$76)))</f>
        <v>4841.666666666667</v>
      </c>
      <c r="HR171" s="27">
        <f>IF(N$11="x",0,Satokasvi!$H$6*(1+$HE171)*(1+_xlfn.XLOOKUP($HF171,$HF$67:$HF$76,HR$67:HR$76)))</f>
        <v>4841.666666666667</v>
      </c>
      <c r="HS171" s="27">
        <f>IF(O$11="x",0,Satokasvi!$H$6*(1+$HE171)*(1+_xlfn.XLOOKUP($HF171,$HF$67:$HF$76,HS$67:HS$76)))</f>
        <v>4841.666666666667</v>
      </c>
      <c r="HT171" s="27">
        <f>IF(P$11="x",0,Satokasvi!$H$6*(1+$HE171)*(1+_xlfn.XLOOKUP($HF171,$HF$67:$HF$76,HT$67:HT$76)))</f>
        <v>4841.666666666667</v>
      </c>
      <c r="HU171" s="27">
        <f>IF(Q$11="x",0,Satokasvi!$H$6*(1+$HE171)*(1+_xlfn.XLOOKUP($HF171,$HF$67:$HF$76,HU$67:HU$76)))</f>
        <v>4841.666666666667</v>
      </c>
      <c r="HV171" s="27">
        <f>IF(R$11="x",0,Satokasvi!$H$6*(1+$HE171)*(1+_xlfn.XLOOKUP($HF171,$HF$67:$HF$76,HV$67:HV$76)))</f>
        <v>4841.666666666667</v>
      </c>
      <c r="HW171" s="27">
        <f>IF(S$11="x",0,Satokasvi!$H$6*(1+$HE171)*(1+_xlfn.XLOOKUP($HF171,$HF$67:$HF$76,HW$67:HW$76)))</f>
        <v>4841.666666666667</v>
      </c>
      <c r="HX171" s="27">
        <f>IF(T$11="x",0,Satokasvi!$H$6*(1+$HE171)*(1+_xlfn.XLOOKUP($HF171,$HF$67:$HF$76,HX$67:HX$76)))</f>
        <v>4841.666666666667</v>
      </c>
      <c r="HY171" s="27">
        <f>IF(U$11="x",0,Satokasvi!$H$6*(1+$HE171)*(1+_xlfn.XLOOKUP($HF171,$HF$67:$HF$76,HY$67:HY$76)))</f>
        <v>4841.666666666667</v>
      </c>
      <c r="HZ171" s="27">
        <f>IF(V$11="x",0,Satokasvi!$H$6*(1+$HE171)*(1+_xlfn.XLOOKUP($HF171,$HF$67:$HF$76,HZ$67:HZ$76)))</f>
        <v>4841.666666666667</v>
      </c>
      <c r="IA171" s="27">
        <f>IF(W$11="x",0,Satokasvi!$H$6*(1+$HE171)*(1+_xlfn.XLOOKUP($HF171,$HF$67:$HF$76,IA$67:IA$76)))</f>
        <v>4841.666666666667</v>
      </c>
      <c r="IB171" s="27">
        <f>IF(X$11="x",0,Satokasvi!$H$6*(1+$HE171)*(1+_xlfn.XLOOKUP($HF171,$HF$67:$HF$76,IB$67:IB$76)))</f>
        <v>4841.666666666667</v>
      </c>
      <c r="IC171" s="27">
        <f>IF(Y$11="x",0,Satokasvi!$H$6*(1+$HE171)*(1+_xlfn.XLOOKUP($HF171,$HF$67:$HF$76,IC$67:IC$76)))</f>
        <v>4841.666666666667</v>
      </c>
      <c r="ID171" s="27">
        <f>IF(Z$11="x",0,Satokasvi!$H$6*(1+$HE171)*(1+_xlfn.XLOOKUP($HF171,$HF$67:$HF$76,ID$67:ID$76)))</f>
        <v>4841.666666666667</v>
      </c>
      <c r="IE171" s="27">
        <f>IF(AA$11="x",0,Satokasvi!$H$6*(1+$HE171)*(1+_xlfn.XLOOKUP($HF171,$HF$67:$HF$76,IE$67:IE$76)))</f>
        <v>4841.666666666667</v>
      </c>
    </row>
    <row r="172" spans="2:239">
      <c r="HE172" s="29">
        <f t="shared" si="156"/>
        <v>0.49999999999999994</v>
      </c>
      <c r="HF172" s="29">
        <f>$HF$69</f>
        <v>-5.5555555555555552E-2</v>
      </c>
      <c r="HG172" s="14">
        <f>IF(C$11="x",0,Satokasvi!$H$6*(1+$HE172)*(1+_xlfn.XLOOKUP($HF172,$HF$67:$HF$76,HG$67:HG$76)))</f>
        <v>5220.833333333333</v>
      </c>
      <c r="HH172" s="27">
        <f>IF(D$11="x",0,Satokasvi!$H$6*(1+$HE172)*(1+_xlfn.XLOOKUP($HF172,$HF$67:$HF$76,HH$67:HH$76)))</f>
        <v>5191.666666666667</v>
      </c>
      <c r="HI172" s="27">
        <f>IF(E$11="x",0,Satokasvi!$H$6*(1+$HE172)*(1+_xlfn.XLOOKUP($HF172,$HF$67:$HF$76,HI$67:HI$76)))</f>
        <v>5162.5</v>
      </c>
      <c r="HJ172" s="27">
        <f>IF(F$11="x",0,Satokasvi!$H$6*(1+$HE172)*(1+_xlfn.XLOOKUP($HF172,$HF$67:$HF$76,HJ$67:HJ$76)))</f>
        <v>5133.333333333333</v>
      </c>
      <c r="HK172" s="27">
        <f>IF(G$11="x",0,Satokasvi!$H$6*(1+$HE172)*(1+_xlfn.XLOOKUP($HF172,$HF$67:$HF$76,HK$67:HK$76)))</f>
        <v>5104.166666666667</v>
      </c>
      <c r="HL172" s="27">
        <f>IF(H$11="x",0,Satokasvi!$H$6*(1+$HE172)*(1+_xlfn.XLOOKUP($HF172,$HF$67:$HF$76,HL$67:HL$76)))</f>
        <v>5075</v>
      </c>
      <c r="HM172" s="27">
        <f>IF(I$11="x",0,Satokasvi!$H$6*(1+$HE172)*(1+_xlfn.XLOOKUP($HF172,$HF$67:$HF$76,HM$67:HM$76)))</f>
        <v>5045.833333333333</v>
      </c>
      <c r="HN172" s="27">
        <f>IF(J$11="x",0,Satokasvi!$H$6*(1+$HE172)*(1+_xlfn.XLOOKUP($HF172,$HF$67:$HF$76,HN$67:HN$76)))</f>
        <v>5016.666666666667</v>
      </c>
      <c r="HO172" s="27">
        <f>IF(K$11="x",0,Satokasvi!$H$6*(1+$HE172)*(1+_xlfn.XLOOKUP($HF172,$HF$67:$HF$76,HO$67:HO$76)))</f>
        <v>4987.5</v>
      </c>
      <c r="HP172" s="27">
        <f>IF(L$11="x",0,Satokasvi!$H$6*(1+$HE172)*(1+_xlfn.XLOOKUP($HF172,$HF$67:$HF$76,HP$67:HP$76)))</f>
        <v>4958.333333333333</v>
      </c>
      <c r="HQ172" s="27">
        <f>IF(M$11="x",0,Satokasvi!$H$6*(1+$HE172)*(1+_xlfn.XLOOKUP($HF172,$HF$67:$HF$76,HQ$67:HQ$76)))</f>
        <v>4958.333333333333</v>
      </c>
      <c r="HR172" s="27">
        <f>IF(N$11="x",0,Satokasvi!$H$6*(1+$HE172)*(1+_xlfn.XLOOKUP($HF172,$HF$67:$HF$76,HR$67:HR$76)))</f>
        <v>4958.333333333333</v>
      </c>
      <c r="HS172" s="27">
        <f>IF(O$11="x",0,Satokasvi!$H$6*(1+$HE172)*(1+_xlfn.XLOOKUP($HF172,$HF$67:$HF$76,HS$67:HS$76)))</f>
        <v>4958.333333333333</v>
      </c>
      <c r="HT172" s="27">
        <f>IF(P$11="x",0,Satokasvi!$H$6*(1+$HE172)*(1+_xlfn.XLOOKUP($HF172,$HF$67:$HF$76,HT$67:HT$76)))</f>
        <v>4958.333333333333</v>
      </c>
      <c r="HU172" s="27">
        <f>IF(Q$11="x",0,Satokasvi!$H$6*(1+$HE172)*(1+_xlfn.XLOOKUP($HF172,$HF$67:$HF$76,HU$67:HU$76)))</f>
        <v>4958.333333333333</v>
      </c>
      <c r="HV172" s="27">
        <f>IF(R$11="x",0,Satokasvi!$H$6*(1+$HE172)*(1+_xlfn.XLOOKUP($HF172,$HF$67:$HF$76,HV$67:HV$76)))</f>
        <v>4958.333333333333</v>
      </c>
      <c r="HW172" s="27">
        <f>IF(S$11="x",0,Satokasvi!$H$6*(1+$HE172)*(1+_xlfn.XLOOKUP($HF172,$HF$67:$HF$76,HW$67:HW$76)))</f>
        <v>4958.333333333333</v>
      </c>
      <c r="HX172" s="27">
        <f>IF(T$11="x",0,Satokasvi!$H$6*(1+$HE172)*(1+_xlfn.XLOOKUP($HF172,$HF$67:$HF$76,HX$67:HX$76)))</f>
        <v>4958.333333333333</v>
      </c>
      <c r="HY172" s="27">
        <f>IF(U$11="x",0,Satokasvi!$H$6*(1+$HE172)*(1+_xlfn.XLOOKUP($HF172,$HF$67:$HF$76,HY$67:HY$76)))</f>
        <v>4958.333333333333</v>
      </c>
      <c r="HZ172" s="27">
        <f>IF(V$11="x",0,Satokasvi!$H$6*(1+$HE172)*(1+_xlfn.XLOOKUP($HF172,$HF$67:$HF$76,HZ$67:HZ$76)))</f>
        <v>4958.333333333333</v>
      </c>
      <c r="IA172" s="27">
        <f>IF(W$11="x",0,Satokasvi!$H$6*(1+$HE172)*(1+_xlfn.XLOOKUP($HF172,$HF$67:$HF$76,IA$67:IA$76)))</f>
        <v>4958.333333333333</v>
      </c>
      <c r="IB172" s="27">
        <f>IF(X$11="x",0,Satokasvi!$H$6*(1+$HE172)*(1+_xlfn.XLOOKUP($HF172,$HF$67:$HF$76,IB$67:IB$76)))</f>
        <v>4958.333333333333</v>
      </c>
      <c r="IC172" s="27">
        <f>IF(Y$11="x",0,Satokasvi!$H$6*(1+$HE172)*(1+_xlfn.XLOOKUP($HF172,$HF$67:$HF$76,IC$67:IC$76)))</f>
        <v>4958.333333333333</v>
      </c>
      <c r="ID172" s="27">
        <f>IF(Z$11="x",0,Satokasvi!$H$6*(1+$HE172)*(1+_xlfn.XLOOKUP($HF172,$HF$67:$HF$76,ID$67:ID$76)))</f>
        <v>4958.333333333333</v>
      </c>
      <c r="IE172" s="27">
        <f>IF(AA$11="x",0,Satokasvi!$H$6*(1+$HE172)*(1+_xlfn.XLOOKUP($HF172,$HF$67:$HF$76,IE$67:IE$76)))</f>
        <v>4958.333333333333</v>
      </c>
    </row>
    <row r="173" spans="2:239">
      <c r="HE173" s="29">
        <f t="shared" si="156"/>
        <v>0.49999999999999994</v>
      </c>
      <c r="HF173" s="29">
        <f>$HF$70</f>
        <v>-3.3333333333333326E-2</v>
      </c>
      <c r="HG173" s="14">
        <f>IF(C$11="x",0,Satokasvi!$H$6*(1+$HE173)*(1+_xlfn.XLOOKUP($HF173,$HF$67:$HF$76,HG$67:HG$76)))</f>
        <v>5232.5</v>
      </c>
      <c r="HH173" s="27">
        <f>IF(D$11="x",0,Satokasvi!$H$6*(1+$HE173)*(1+_xlfn.XLOOKUP($HF173,$HF$67:$HF$76,HH$67:HH$76)))</f>
        <v>5215</v>
      </c>
      <c r="HI173" s="27">
        <f>IF(E$11="x",0,Satokasvi!$H$6*(1+$HE173)*(1+_xlfn.XLOOKUP($HF173,$HF$67:$HF$76,HI$67:HI$76)))</f>
        <v>5197.5</v>
      </c>
      <c r="HJ173" s="27">
        <f>IF(F$11="x",0,Satokasvi!$H$6*(1+$HE173)*(1+_xlfn.XLOOKUP($HF173,$HF$67:$HF$76,HJ$67:HJ$76)))</f>
        <v>5180</v>
      </c>
      <c r="HK173" s="27">
        <f>IF(G$11="x",0,Satokasvi!$H$6*(1+$HE173)*(1+_xlfn.XLOOKUP($HF173,$HF$67:$HF$76,HK$67:HK$76)))</f>
        <v>5162.5</v>
      </c>
      <c r="HL173" s="27">
        <f>IF(H$11="x",0,Satokasvi!$H$6*(1+$HE173)*(1+_xlfn.XLOOKUP($HF173,$HF$67:$HF$76,HL$67:HL$76)))</f>
        <v>5145</v>
      </c>
      <c r="HM173" s="27">
        <f>IF(I$11="x",0,Satokasvi!$H$6*(1+$HE173)*(1+_xlfn.XLOOKUP($HF173,$HF$67:$HF$76,HM$67:HM$76)))</f>
        <v>5127.5</v>
      </c>
      <c r="HN173" s="27">
        <f>IF(J$11="x",0,Satokasvi!$H$6*(1+$HE173)*(1+_xlfn.XLOOKUP($HF173,$HF$67:$HF$76,HN$67:HN$76)))</f>
        <v>5110</v>
      </c>
      <c r="HO173" s="27">
        <f>IF(K$11="x",0,Satokasvi!$H$6*(1+$HE173)*(1+_xlfn.XLOOKUP($HF173,$HF$67:$HF$76,HO$67:HO$76)))</f>
        <v>5092.5</v>
      </c>
      <c r="HP173" s="27">
        <f>IF(L$11="x",0,Satokasvi!$H$6*(1+$HE173)*(1+_xlfn.XLOOKUP($HF173,$HF$67:$HF$76,HP$67:HP$76)))</f>
        <v>5075</v>
      </c>
      <c r="HQ173" s="27">
        <f>IF(M$11="x",0,Satokasvi!$H$6*(1+$HE173)*(1+_xlfn.XLOOKUP($HF173,$HF$67:$HF$76,HQ$67:HQ$76)))</f>
        <v>5075</v>
      </c>
      <c r="HR173" s="27">
        <f>IF(N$11="x",0,Satokasvi!$H$6*(1+$HE173)*(1+_xlfn.XLOOKUP($HF173,$HF$67:$HF$76,HR$67:HR$76)))</f>
        <v>5075</v>
      </c>
      <c r="HS173" s="27">
        <f>IF(O$11="x",0,Satokasvi!$H$6*(1+$HE173)*(1+_xlfn.XLOOKUP($HF173,$HF$67:$HF$76,HS$67:HS$76)))</f>
        <v>5075</v>
      </c>
      <c r="HT173" s="27">
        <f>IF(P$11="x",0,Satokasvi!$H$6*(1+$HE173)*(1+_xlfn.XLOOKUP($HF173,$HF$67:$HF$76,HT$67:HT$76)))</f>
        <v>5075</v>
      </c>
      <c r="HU173" s="27">
        <f>IF(Q$11="x",0,Satokasvi!$H$6*(1+$HE173)*(1+_xlfn.XLOOKUP($HF173,$HF$67:$HF$76,HU$67:HU$76)))</f>
        <v>5075</v>
      </c>
      <c r="HV173" s="27">
        <f>IF(R$11="x",0,Satokasvi!$H$6*(1+$HE173)*(1+_xlfn.XLOOKUP($HF173,$HF$67:$HF$76,HV$67:HV$76)))</f>
        <v>5075</v>
      </c>
      <c r="HW173" s="27">
        <f>IF(S$11="x",0,Satokasvi!$H$6*(1+$HE173)*(1+_xlfn.XLOOKUP($HF173,$HF$67:$HF$76,HW$67:HW$76)))</f>
        <v>5075</v>
      </c>
      <c r="HX173" s="27">
        <f>IF(T$11="x",0,Satokasvi!$H$6*(1+$HE173)*(1+_xlfn.XLOOKUP($HF173,$HF$67:$HF$76,HX$67:HX$76)))</f>
        <v>5075</v>
      </c>
      <c r="HY173" s="27">
        <f>IF(U$11="x",0,Satokasvi!$H$6*(1+$HE173)*(1+_xlfn.XLOOKUP($HF173,$HF$67:$HF$76,HY$67:HY$76)))</f>
        <v>5075</v>
      </c>
      <c r="HZ173" s="27">
        <f>IF(V$11="x",0,Satokasvi!$H$6*(1+$HE173)*(1+_xlfn.XLOOKUP($HF173,$HF$67:$HF$76,HZ$67:HZ$76)))</f>
        <v>5075</v>
      </c>
      <c r="IA173" s="27">
        <f>IF(W$11="x",0,Satokasvi!$H$6*(1+$HE173)*(1+_xlfn.XLOOKUP($HF173,$HF$67:$HF$76,IA$67:IA$76)))</f>
        <v>5075</v>
      </c>
      <c r="IB173" s="27">
        <f>IF(X$11="x",0,Satokasvi!$H$6*(1+$HE173)*(1+_xlfn.XLOOKUP($HF173,$HF$67:$HF$76,IB$67:IB$76)))</f>
        <v>5075</v>
      </c>
      <c r="IC173" s="27">
        <f>IF(Y$11="x",0,Satokasvi!$H$6*(1+$HE173)*(1+_xlfn.XLOOKUP($HF173,$HF$67:$HF$76,IC$67:IC$76)))</f>
        <v>5075</v>
      </c>
      <c r="ID173" s="27">
        <f>IF(Z$11="x",0,Satokasvi!$H$6*(1+$HE173)*(1+_xlfn.XLOOKUP($HF173,$HF$67:$HF$76,ID$67:ID$76)))</f>
        <v>5075</v>
      </c>
      <c r="IE173" s="27">
        <f>IF(AA$11="x",0,Satokasvi!$H$6*(1+$HE173)*(1+_xlfn.XLOOKUP($HF173,$HF$67:$HF$76,IE$67:IE$76)))</f>
        <v>5075</v>
      </c>
    </row>
    <row r="174" spans="2:239">
      <c r="HE174" s="29">
        <f t="shared" si="156"/>
        <v>0.49999999999999994</v>
      </c>
      <c r="HF174" s="29">
        <f>$HF$71</f>
        <v>-1.1111111111111103E-2</v>
      </c>
      <c r="HG174" s="14">
        <f>IF(C$11="x",0,Satokasvi!$H$6*(1+$HE174)*(1+_xlfn.XLOOKUP($HF174,$HF$67:$HF$76,HG$67:HG$76)))</f>
        <v>5244.166666666667</v>
      </c>
      <c r="HH174" s="27">
        <f>IF(D$11="x",0,Satokasvi!$H$6*(1+$HE174)*(1+_xlfn.XLOOKUP($HF174,$HF$67:$HF$76,HH$67:HH$76)))</f>
        <v>5238.333333333333</v>
      </c>
      <c r="HI174" s="27">
        <f>IF(E$11="x",0,Satokasvi!$H$6*(1+$HE174)*(1+_xlfn.XLOOKUP($HF174,$HF$67:$HF$76,HI$67:HI$76)))</f>
        <v>5232.5</v>
      </c>
      <c r="HJ174" s="27">
        <f>IF(F$11="x",0,Satokasvi!$H$6*(1+$HE174)*(1+_xlfn.XLOOKUP($HF174,$HF$67:$HF$76,HJ$67:HJ$76)))</f>
        <v>5226.666666666667</v>
      </c>
      <c r="HK174" s="27">
        <f>IF(G$11="x",0,Satokasvi!$H$6*(1+$HE174)*(1+_xlfn.XLOOKUP($HF174,$HF$67:$HF$76,HK$67:HK$76)))</f>
        <v>5220.833333333333</v>
      </c>
      <c r="HL174" s="27">
        <f>IF(H$11="x",0,Satokasvi!$H$6*(1+$HE174)*(1+_xlfn.XLOOKUP($HF174,$HF$67:$HF$76,HL$67:HL$76)))</f>
        <v>5215</v>
      </c>
      <c r="HM174" s="27">
        <f>IF(I$11="x",0,Satokasvi!$H$6*(1+$HE174)*(1+_xlfn.XLOOKUP($HF174,$HF$67:$HF$76,HM$67:HM$76)))</f>
        <v>5209.166666666667</v>
      </c>
      <c r="HN174" s="27">
        <f>IF(J$11="x",0,Satokasvi!$H$6*(1+$HE174)*(1+_xlfn.XLOOKUP($HF174,$HF$67:$HF$76,HN$67:HN$76)))</f>
        <v>5203.3333333333339</v>
      </c>
      <c r="HO174" s="27">
        <f>IF(K$11="x",0,Satokasvi!$H$6*(1+$HE174)*(1+_xlfn.XLOOKUP($HF174,$HF$67:$HF$76,HO$67:HO$76)))</f>
        <v>5197.5</v>
      </c>
      <c r="HP174" s="27">
        <f>IF(L$11="x",0,Satokasvi!$H$6*(1+$HE174)*(1+_xlfn.XLOOKUP($HF174,$HF$67:$HF$76,HP$67:HP$76)))</f>
        <v>5191.666666666667</v>
      </c>
      <c r="HQ174" s="27">
        <f>IF(M$11="x",0,Satokasvi!$H$6*(1+$HE174)*(1+_xlfn.XLOOKUP($HF174,$HF$67:$HF$76,HQ$67:HQ$76)))</f>
        <v>5191.666666666667</v>
      </c>
      <c r="HR174" s="27">
        <f>IF(N$11="x",0,Satokasvi!$H$6*(1+$HE174)*(1+_xlfn.XLOOKUP($HF174,$HF$67:$HF$76,HR$67:HR$76)))</f>
        <v>5191.666666666667</v>
      </c>
      <c r="HS174" s="27">
        <f>IF(O$11="x",0,Satokasvi!$H$6*(1+$HE174)*(1+_xlfn.XLOOKUP($HF174,$HF$67:$HF$76,HS$67:HS$76)))</f>
        <v>5191.666666666667</v>
      </c>
      <c r="HT174" s="27">
        <f>IF(P$11="x",0,Satokasvi!$H$6*(1+$HE174)*(1+_xlfn.XLOOKUP($HF174,$HF$67:$HF$76,HT$67:HT$76)))</f>
        <v>5191.666666666667</v>
      </c>
      <c r="HU174" s="27">
        <f>IF(Q$11="x",0,Satokasvi!$H$6*(1+$HE174)*(1+_xlfn.XLOOKUP($HF174,$HF$67:$HF$76,HU$67:HU$76)))</f>
        <v>5191.666666666667</v>
      </c>
      <c r="HV174" s="27">
        <f>IF(R$11="x",0,Satokasvi!$H$6*(1+$HE174)*(1+_xlfn.XLOOKUP($HF174,$HF$67:$HF$76,HV$67:HV$76)))</f>
        <v>5191.666666666667</v>
      </c>
      <c r="HW174" s="27">
        <f>IF(S$11="x",0,Satokasvi!$H$6*(1+$HE174)*(1+_xlfn.XLOOKUP($HF174,$HF$67:$HF$76,HW$67:HW$76)))</f>
        <v>5191.666666666667</v>
      </c>
      <c r="HX174" s="27">
        <f>IF(T$11="x",0,Satokasvi!$H$6*(1+$HE174)*(1+_xlfn.XLOOKUP($HF174,$HF$67:$HF$76,HX$67:HX$76)))</f>
        <v>5191.666666666667</v>
      </c>
      <c r="HY174" s="27">
        <f>IF(U$11="x",0,Satokasvi!$H$6*(1+$HE174)*(1+_xlfn.XLOOKUP($HF174,$HF$67:$HF$76,HY$67:HY$76)))</f>
        <v>5191.666666666667</v>
      </c>
      <c r="HZ174" s="27">
        <f>IF(V$11="x",0,Satokasvi!$H$6*(1+$HE174)*(1+_xlfn.XLOOKUP($HF174,$HF$67:$HF$76,HZ$67:HZ$76)))</f>
        <v>5191.666666666667</v>
      </c>
      <c r="IA174" s="27">
        <f>IF(W$11="x",0,Satokasvi!$H$6*(1+$HE174)*(1+_xlfn.XLOOKUP($HF174,$HF$67:$HF$76,IA$67:IA$76)))</f>
        <v>5191.666666666667</v>
      </c>
      <c r="IB174" s="27">
        <f>IF(X$11="x",0,Satokasvi!$H$6*(1+$HE174)*(1+_xlfn.XLOOKUP($HF174,$HF$67:$HF$76,IB$67:IB$76)))</f>
        <v>5191.666666666667</v>
      </c>
      <c r="IC174" s="27">
        <f>IF(Y$11="x",0,Satokasvi!$H$6*(1+$HE174)*(1+_xlfn.XLOOKUP($HF174,$HF$67:$HF$76,IC$67:IC$76)))</f>
        <v>5191.666666666667</v>
      </c>
      <c r="ID174" s="27">
        <f>IF(Z$11="x",0,Satokasvi!$H$6*(1+$HE174)*(1+_xlfn.XLOOKUP($HF174,$HF$67:$HF$76,ID$67:ID$76)))</f>
        <v>5191.666666666667</v>
      </c>
      <c r="IE174" s="27">
        <f>IF(AA$11="x",0,Satokasvi!$H$6*(1+$HE174)*(1+_xlfn.XLOOKUP($HF174,$HF$67:$HF$76,IE$67:IE$76)))</f>
        <v>5191.666666666667</v>
      </c>
    </row>
    <row r="175" spans="2:239">
      <c r="HE175" s="29">
        <f t="shared" si="156"/>
        <v>0.49999999999999994</v>
      </c>
      <c r="HF175" s="29">
        <f>$HF$72</f>
        <v>1.111111111111112E-2</v>
      </c>
      <c r="HG175" s="14">
        <f>IF(C$11="x",0,Satokasvi!$H$6*(1+$HE175)*(1+_xlfn.XLOOKUP($HF175,$HF$67:$HF$76,HG$67:HG$76)))</f>
        <v>5255.833333333333</v>
      </c>
      <c r="HH175" s="27">
        <f>IF(D$11="x",0,Satokasvi!$H$6*(1+$HE175)*(1+_xlfn.XLOOKUP($HF175,$HF$67:$HF$76,HH$67:HH$76)))</f>
        <v>5261.6666666666661</v>
      </c>
      <c r="HI175" s="27">
        <f>IF(E$11="x",0,Satokasvi!$H$6*(1+$HE175)*(1+_xlfn.XLOOKUP($HF175,$HF$67:$HF$76,HI$67:HI$76)))</f>
        <v>5267.5</v>
      </c>
      <c r="HJ175" s="27">
        <f>IF(F$11="x",0,Satokasvi!$H$6*(1+$HE175)*(1+_xlfn.XLOOKUP($HF175,$HF$67:$HF$76,HJ$67:HJ$76)))</f>
        <v>5273.333333333333</v>
      </c>
      <c r="HK175" s="27">
        <f>IF(G$11="x",0,Satokasvi!$H$6*(1+$HE175)*(1+_xlfn.XLOOKUP($HF175,$HF$67:$HF$76,HK$67:HK$76)))</f>
        <v>5279.166666666667</v>
      </c>
      <c r="HL175" s="27">
        <f>IF(H$11="x",0,Satokasvi!$H$6*(1+$HE175)*(1+_xlfn.XLOOKUP($HF175,$HF$67:$HF$76,HL$67:HL$76)))</f>
        <v>5285</v>
      </c>
      <c r="HM175" s="27">
        <f>IF(I$11="x",0,Satokasvi!$H$6*(1+$HE175)*(1+_xlfn.XLOOKUP($HF175,$HF$67:$HF$76,HM$67:HM$76)))</f>
        <v>5290.8333333333339</v>
      </c>
      <c r="HN175" s="27">
        <f>IF(J$11="x",0,Satokasvi!$H$6*(1+$HE175)*(1+_xlfn.XLOOKUP($HF175,$HF$67:$HF$76,HN$67:HN$76)))</f>
        <v>5296.666666666667</v>
      </c>
      <c r="HO175" s="27">
        <f>IF(K$11="x",0,Satokasvi!$H$6*(1+$HE175)*(1+_xlfn.XLOOKUP($HF175,$HF$67:$HF$76,HO$67:HO$76)))</f>
        <v>5302.5</v>
      </c>
      <c r="HP175" s="27">
        <f>IF(L$11="x",0,Satokasvi!$H$6*(1+$HE175)*(1+_xlfn.XLOOKUP($HF175,$HF$67:$HF$76,HP$67:HP$76)))</f>
        <v>5308.333333333333</v>
      </c>
      <c r="HQ175" s="27">
        <f>IF(M$11="x",0,Satokasvi!$H$6*(1+$HE175)*(1+_xlfn.XLOOKUP($HF175,$HF$67:$HF$76,HQ$67:HQ$76)))</f>
        <v>5308.333333333333</v>
      </c>
      <c r="HR175" s="27">
        <f>IF(N$11="x",0,Satokasvi!$H$6*(1+$HE175)*(1+_xlfn.XLOOKUP($HF175,$HF$67:$HF$76,HR$67:HR$76)))</f>
        <v>5308.333333333333</v>
      </c>
      <c r="HS175" s="27">
        <f>IF(O$11="x",0,Satokasvi!$H$6*(1+$HE175)*(1+_xlfn.XLOOKUP($HF175,$HF$67:$HF$76,HS$67:HS$76)))</f>
        <v>5308.333333333333</v>
      </c>
      <c r="HT175" s="27">
        <f>IF(P$11="x",0,Satokasvi!$H$6*(1+$HE175)*(1+_xlfn.XLOOKUP($HF175,$HF$67:$HF$76,HT$67:HT$76)))</f>
        <v>5308.333333333333</v>
      </c>
      <c r="HU175" s="27">
        <f>IF(Q$11="x",0,Satokasvi!$H$6*(1+$HE175)*(1+_xlfn.XLOOKUP($HF175,$HF$67:$HF$76,HU$67:HU$76)))</f>
        <v>5308.333333333333</v>
      </c>
      <c r="HV175" s="27">
        <f>IF(R$11="x",0,Satokasvi!$H$6*(1+$HE175)*(1+_xlfn.XLOOKUP($HF175,$HF$67:$HF$76,HV$67:HV$76)))</f>
        <v>5308.333333333333</v>
      </c>
      <c r="HW175" s="27">
        <f>IF(S$11="x",0,Satokasvi!$H$6*(1+$HE175)*(1+_xlfn.XLOOKUP($HF175,$HF$67:$HF$76,HW$67:HW$76)))</f>
        <v>5308.333333333333</v>
      </c>
      <c r="HX175" s="27">
        <f>IF(T$11="x",0,Satokasvi!$H$6*(1+$HE175)*(1+_xlfn.XLOOKUP($HF175,$HF$67:$HF$76,HX$67:HX$76)))</f>
        <v>5308.333333333333</v>
      </c>
      <c r="HY175" s="27">
        <f>IF(U$11="x",0,Satokasvi!$H$6*(1+$HE175)*(1+_xlfn.XLOOKUP($HF175,$HF$67:$HF$76,HY$67:HY$76)))</f>
        <v>5308.333333333333</v>
      </c>
      <c r="HZ175" s="27">
        <f>IF(V$11="x",0,Satokasvi!$H$6*(1+$HE175)*(1+_xlfn.XLOOKUP($HF175,$HF$67:$HF$76,HZ$67:HZ$76)))</f>
        <v>5308.333333333333</v>
      </c>
      <c r="IA175" s="27">
        <f>IF(W$11="x",0,Satokasvi!$H$6*(1+$HE175)*(1+_xlfn.XLOOKUP($HF175,$HF$67:$HF$76,IA$67:IA$76)))</f>
        <v>5308.333333333333</v>
      </c>
      <c r="IB175" s="27">
        <f>IF(X$11="x",0,Satokasvi!$H$6*(1+$HE175)*(1+_xlfn.XLOOKUP($HF175,$HF$67:$HF$76,IB$67:IB$76)))</f>
        <v>5308.333333333333</v>
      </c>
      <c r="IC175" s="27">
        <f>IF(Y$11="x",0,Satokasvi!$H$6*(1+$HE175)*(1+_xlfn.XLOOKUP($HF175,$HF$67:$HF$76,IC$67:IC$76)))</f>
        <v>5308.333333333333</v>
      </c>
      <c r="ID175" s="27">
        <f>IF(Z$11="x",0,Satokasvi!$H$6*(1+$HE175)*(1+_xlfn.XLOOKUP($HF175,$HF$67:$HF$76,ID$67:ID$76)))</f>
        <v>5308.333333333333</v>
      </c>
      <c r="IE175" s="27">
        <f>IF(AA$11="x",0,Satokasvi!$H$6*(1+$HE175)*(1+_xlfn.XLOOKUP($HF175,$HF$67:$HF$76,IE$67:IE$76)))</f>
        <v>5308.333333333333</v>
      </c>
    </row>
    <row r="176" spans="2:239">
      <c r="HE176" s="29">
        <f t="shared" si="156"/>
        <v>0.49999999999999994</v>
      </c>
      <c r="HF176" s="29">
        <f>$HF$73</f>
        <v>3.333333333333334E-2</v>
      </c>
      <c r="HG176" s="14">
        <f>IF(C$11="x",0,Satokasvi!$H$6*(1+$HE176)*(1+_xlfn.XLOOKUP($HF176,$HF$67:$HF$76,HG$67:HG$76)))</f>
        <v>5267.5</v>
      </c>
      <c r="HH176" s="27">
        <f>IF(D$11="x",0,Satokasvi!$H$6*(1+$HE176)*(1+_xlfn.XLOOKUP($HF176,$HF$67:$HF$76,HH$67:HH$76)))</f>
        <v>5285</v>
      </c>
      <c r="HI176" s="27">
        <f>IF(E$11="x",0,Satokasvi!$H$6*(1+$HE176)*(1+_xlfn.XLOOKUP($HF176,$HF$67:$HF$76,HI$67:HI$76)))</f>
        <v>5302.5</v>
      </c>
      <c r="HJ176" s="27">
        <f>IF(F$11="x",0,Satokasvi!$H$6*(1+$HE176)*(1+_xlfn.XLOOKUP($HF176,$HF$67:$HF$76,HJ$67:HJ$76)))</f>
        <v>5320</v>
      </c>
      <c r="HK176" s="27">
        <f>IF(G$11="x",0,Satokasvi!$H$6*(1+$HE176)*(1+_xlfn.XLOOKUP($HF176,$HF$67:$HF$76,HK$67:HK$76)))</f>
        <v>5337.5</v>
      </c>
      <c r="HL176" s="27">
        <f>IF(H$11="x",0,Satokasvi!$H$6*(1+$HE176)*(1+_xlfn.XLOOKUP($HF176,$HF$67:$HF$76,HL$67:HL$76)))</f>
        <v>5355</v>
      </c>
      <c r="HM176" s="27">
        <f>IF(I$11="x",0,Satokasvi!$H$6*(1+$HE176)*(1+_xlfn.XLOOKUP($HF176,$HF$67:$HF$76,HM$67:HM$76)))</f>
        <v>5372.5000000000009</v>
      </c>
      <c r="HN176" s="27">
        <f>IF(J$11="x",0,Satokasvi!$H$6*(1+$HE176)*(1+_xlfn.XLOOKUP($HF176,$HF$67:$HF$76,HN$67:HN$76)))</f>
        <v>5390</v>
      </c>
      <c r="HO176" s="27">
        <f>IF(K$11="x",0,Satokasvi!$H$6*(1+$HE176)*(1+_xlfn.XLOOKUP($HF176,$HF$67:$HF$76,HO$67:HO$76)))</f>
        <v>5407.5</v>
      </c>
      <c r="HP176" s="27">
        <f>IF(L$11="x",0,Satokasvi!$H$6*(1+$HE176)*(1+_xlfn.XLOOKUP($HF176,$HF$67:$HF$76,HP$67:HP$76)))</f>
        <v>5425.0000000000009</v>
      </c>
      <c r="HQ176" s="27">
        <f>IF(M$11="x",0,Satokasvi!$H$6*(1+$HE176)*(1+_xlfn.XLOOKUP($HF176,$HF$67:$HF$76,HQ$67:HQ$76)))</f>
        <v>5425.0000000000009</v>
      </c>
      <c r="HR176" s="27">
        <f>IF(N$11="x",0,Satokasvi!$H$6*(1+$HE176)*(1+_xlfn.XLOOKUP($HF176,$HF$67:$HF$76,HR$67:HR$76)))</f>
        <v>5425.0000000000009</v>
      </c>
      <c r="HS176" s="27">
        <f>IF(O$11="x",0,Satokasvi!$H$6*(1+$HE176)*(1+_xlfn.XLOOKUP($HF176,$HF$67:$HF$76,HS$67:HS$76)))</f>
        <v>5425.0000000000009</v>
      </c>
      <c r="HT176" s="27">
        <f>IF(P$11="x",0,Satokasvi!$H$6*(1+$HE176)*(1+_xlfn.XLOOKUP($HF176,$HF$67:$HF$76,HT$67:HT$76)))</f>
        <v>5425.0000000000009</v>
      </c>
      <c r="HU176" s="27">
        <f>IF(Q$11="x",0,Satokasvi!$H$6*(1+$HE176)*(1+_xlfn.XLOOKUP($HF176,$HF$67:$HF$76,HU$67:HU$76)))</f>
        <v>5425.0000000000009</v>
      </c>
      <c r="HV176" s="27">
        <f>IF(R$11="x",0,Satokasvi!$H$6*(1+$HE176)*(1+_xlfn.XLOOKUP($HF176,$HF$67:$HF$76,HV$67:HV$76)))</f>
        <v>5425.0000000000009</v>
      </c>
      <c r="HW176" s="27">
        <f>IF(S$11="x",0,Satokasvi!$H$6*(1+$HE176)*(1+_xlfn.XLOOKUP($HF176,$HF$67:$HF$76,HW$67:HW$76)))</f>
        <v>5425.0000000000009</v>
      </c>
      <c r="HX176" s="27">
        <f>IF(T$11="x",0,Satokasvi!$H$6*(1+$HE176)*(1+_xlfn.XLOOKUP($HF176,$HF$67:$HF$76,HX$67:HX$76)))</f>
        <v>5425.0000000000009</v>
      </c>
      <c r="HY176" s="27">
        <f>IF(U$11="x",0,Satokasvi!$H$6*(1+$HE176)*(1+_xlfn.XLOOKUP($HF176,$HF$67:$HF$76,HY$67:HY$76)))</f>
        <v>5425.0000000000009</v>
      </c>
      <c r="HZ176" s="27">
        <f>IF(V$11="x",0,Satokasvi!$H$6*(1+$HE176)*(1+_xlfn.XLOOKUP($HF176,$HF$67:$HF$76,HZ$67:HZ$76)))</f>
        <v>5425.0000000000009</v>
      </c>
      <c r="IA176" s="27">
        <f>IF(W$11="x",0,Satokasvi!$H$6*(1+$HE176)*(1+_xlfn.XLOOKUP($HF176,$HF$67:$HF$76,IA$67:IA$76)))</f>
        <v>5425.0000000000009</v>
      </c>
      <c r="IB176" s="27">
        <f>IF(X$11="x",0,Satokasvi!$H$6*(1+$HE176)*(1+_xlfn.XLOOKUP($HF176,$HF$67:$HF$76,IB$67:IB$76)))</f>
        <v>5425.0000000000009</v>
      </c>
      <c r="IC176" s="27">
        <f>IF(Y$11="x",0,Satokasvi!$H$6*(1+$HE176)*(1+_xlfn.XLOOKUP($HF176,$HF$67:$HF$76,IC$67:IC$76)))</f>
        <v>5425.0000000000009</v>
      </c>
      <c r="ID176" s="27">
        <f>IF(Z$11="x",0,Satokasvi!$H$6*(1+$HE176)*(1+_xlfn.XLOOKUP($HF176,$HF$67:$HF$76,ID$67:ID$76)))</f>
        <v>5425.0000000000009</v>
      </c>
      <c r="IE176" s="27">
        <f>IF(AA$11="x",0,Satokasvi!$H$6*(1+$HE176)*(1+_xlfn.XLOOKUP($HF176,$HF$67:$HF$76,IE$67:IE$76)))</f>
        <v>5425.0000000000009</v>
      </c>
    </row>
    <row r="177" spans="213:267">
      <c r="HE177" s="29">
        <f t="shared" si="156"/>
        <v>0.49999999999999994</v>
      </c>
      <c r="HF177" s="29">
        <f>$HF$74</f>
        <v>5.5555555555555566E-2</v>
      </c>
      <c r="HG177" s="14">
        <f>IF(C$11="x",0,Satokasvi!$H$6*(1+$HE177)*(1+_xlfn.XLOOKUP($HF177,$HF$67:$HF$76,HG$67:HG$76)))</f>
        <v>5279.166666666667</v>
      </c>
      <c r="HH177" s="27">
        <f>IF(D$11="x",0,Satokasvi!$H$6*(1+$HE177)*(1+_xlfn.XLOOKUP($HF177,$HF$67:$HF$76,HH$67:HH$76)))</f>
        <v>5308.333333333333</v>
      </c>
      <c r="HI177" s="27">
        <f>IF(E$11="x",0,Satokasvi!$H$6*(1+$HE177)*(1+_xlfn.XLOOKUP($HF177,$HF$67:$HF$76,HI$67:HI$76)))</f>
        <v>5337.5</v>
      </c>
      <c r="HJ177" s="27">
        <f>IF(F$11="x",0,Satokasvi!$H$6*(1+$HE177)*(1+_xlfn.XLOOKUP($HF177,$HF$67:$HF$76,HJ$67:HJ$76)))</f>
        <v>5366.6666666666661</v>
      </c>
      <c r="HK177" s="27">
        <f>IF(G$11="x",0,Satokasvi!$H$6*(1+$HE177)*(1+_xlfn.XLOOKUP($HF177,$HF$67:$HF$76,HK$67:HK$76)))</f>
        <v>5395.833333333333</v>
      </c>
      <c r="HL177" s="27">
        <f>IF(H$11="x",0,Satokasvi!$H$6*(1+$HE177)*(1+_xlfn.XLOOKUP($HF177,$HF$67:$HF$76,HL$67:HL$76)))</f>
        <v>5425.0000000000009</v>
      </c>
      <c r="HM177" s="27">
        <f>IF(I$11="x",0,Satokasvi!$H$6*(1+$HE177)*(1+_xlfn.XLOOKUP($HF177,$HF$67:$HF$76,HM$67:HM$76)))</f>
        <v>5454.166666666667</v>
      </c>
      <c r="HN177" s="27">
        <f>IF(J$11="x",0,Satokasvi!$H$6*(1+$HE177)*(1+_xlfn.XLOOKUP($HF177,$HF$67:$HF$76,HN$67:HN$76)))</f>
        <v>5483.3333333333339</v>
      </c>
      <c r="HO177" s="27">
        <f>IF(K$11="x",0,Satokasvi!$H$6*(1+$HE177)*(1+_xlfn.XLOOKUP($HF177,$HF$67:$HF$76,HO$67:HO$76)))</f>
        <v>5512.5</v>
      </c>
      <c r="HP177" s="27">
        <f>IF(L$11="x",0,Satokasvi!$H$6*(1+$HE177)*(1+_xlfn.XLOOKUP($HF177,$HF$67:$HF$76,HP$67:HP$76)))</f>
        <v>5541.666666666667</v>
      </c>
      <c r="HQ177" s="27">
        <f>IF(M$11="x",0,Satokasvi!$H$6*(1+$HE177)*(1+_xlfn.XLOOKUP($HF177,$HF$67:$HF$76,HQ$67:HQ$76)))</f>
        <v>5541.666666666667</v>
      </c>
      <c r="HR177" s="27">
        <f>IF(N$11="x",0,Satokasvi!$H$6*(1+$HE177)*(1+_xlfn.XLOOKUP($HF177,$HF$67:$HF$76,HR$67:HR$76)))</f>
        <v>5541.666666666667</v>
      </c>
      <c r="HS177" s="27">
        <f>IF(O$11="x",0,Satokasvi!$H$6*(1+$HE177)*(1+_xlfn.XLOOKUP($HF177,$HF$67:$HF$76,HS$67:HS$76)))</f>
        <v>5541.666666666667</v>
      </c>
      <c r="HT177" s="27">
        <f>IF(P$11="x",0,Satokasvi!$H$6*(1+$HE177)*(1+_xlfn.XLOOKUP($HF177,$HF$67:$HF$76,HT$67:HT$76)))</f>
        <v>5541.666666666667</v>
      </c>
      <c r="HU177" s="27">
        <f>IF(Q$11="x",0,Satokasvi!$H$6*(1+$HE177)*(1+_xlfn.XLOOKUP($HF177,$HF$67:$HF$76,HU$67:HU$76)))</f>
        <v>5541.666666666667</v>
      </c>
      <c r="HV177" s="27">
        <f>IF(R$11="x",0,Satokasvi!$H$6*(1+$HE177)*(1+_xlfn.XLOOKUP($HF177,$HF$67:$HF$76,HV$67:HV$76)))</f>
        <v>5541.666666666667</v>
      </c>
      <c r="HW177" s="27">
        <f>IF(S$11="x",0,Satokasvi!$H$6*(1+$HE177)*(1+_xlfn.XLOOKUP($HF177,$HF$67:$HF$76,HW$67:HW$76)))</f>
        <v>5541.666666666667</v>
      </c>
      <c r="HX177" s="27">
        <f>IF(T$11="x",0,Satokasvi!$H$6*(1+$HE177)*(1+_xlfn.XLOOKUP($HF177,$HF$67:$HF$76,HX$67:HX$76)))</f>
        <v>5541.666666666667</v>
      </c>
      <c r="HY177" s="27">
        <f>IF(U$11="x",0,Satokasvi!$H$6*(1+$HE177)*(1+_xlfn.XLOOKUP($HF177,$HF$67:$HF$76,HY$67:HY$76)))</f>
        <v>5541.666666666667</v>
      </c>
      <c r="HZ177" s="27">
        <f>IF(V$11="x",0,Satokasvi!$H$6*(1+$HE177)*(1+_xlfn.XLOOKUP($HF177,$HF$67:$HF$76,HZ$67:HZ$76)))</f>
        <v>5541.666666666667</v>
      </c>
      <c r="IA177" s="27">
        <f>IF(W$11="x",0,Satokasvi!$H$6*(1+$HE177)*(1+_xlfn.XLOOKUP($HF177,$HF$67:$HF$76,IA$67:IA$76)))</f>
        <v>5541.666666666667</v>
      </c>
      <c r="IB177" s="27">
        <f>IF(X$11="x",0,Satokasvi!$H$6*(1+$HE177)*(1+_xlfn.XLOOKUP($HF177,$HF$67:$HF$76,IB$67:IB$76)))</f>
        <v>5541.666666666667</v>
      </c>
      <c r="IC177" s="27">
        <f>IF(Y$11="x",0,Satokasvi!$H$6*(1+$HE177)*(1+_xlfn.XLOOKUP($HF177,$HF$67:$HF$76,IC$67:IC$76)))</f>
        <v>5541.666666666667</v>
      </c>
      <c r="ID177" s="27">
        <f>IF(Z$11="x",0,Satokasvi!$H$6*(1+$HE177)*(1+_xlfn.XLOOKUP($HF177,$HF$67:$HF$76,ID$67:ID$76)))</f>
        <v>5541.666666666667</v>
      </c>
      <c r="IE177" s="27">
        <f>IF(AA$11="x",0,Satokasvi!$H$6*(1+$HE177)*(1+_xlfn.XLOOKUP($HF177,$HF$67:$HF$76,IE$67:IE$76)))</f>
        <v>5541.666666666667</v>
      </c>
    </row>
    <row r="178" spans="213:267">
      <c r="HE178" s="29">
        <f t="shared" ref="HE178" si="157">HE177</f>
        <v>0.49999999999999994</v>
      </c>
      <c r="HF178" s="29">
        <f>$HF$75</f>
        <v>7.7777777777777793E-2</v>
      </c>
      <c r="HG178" s="14">
        <f>IF(C$11="x",0,Satokasvi!$H$6*(1+$HE178)*(1+_xlfn.XLOOKUP($HF178,$HF$67:$HF$76,HG$67:HG$76)))</f>
        <v>5290.8333333333339</v>
      </c>
      <c r="HH178" s="27">
        <f>IF(D$11="x",0,Satokasvi!$H$6*(1+$HE178)*(1+_xlfn.XLOOKUP($HF178,$HF$67:$HF$76,HH$67:HH$76)))</f>
        <v>5331.666666666667</v>
      </c>
      <c r="HI178" s="27">
        <f>IF(E$11="x",0,Satokasvi!$H$6*(1+$HE178)*(1+_xlfn.XLOOKUP($HF178,$HF$67:$HF$76,HI$67:HI$76)))</f>
        <v>5372.5000000000009</v>
      </c>
      <c r="HJ178" s="27">
        <f>IF(F$11="x",0,Satokasvi!$H$6*(1+$HE178)*(1+_xlfn.XLOOKUP($HF178,$HF$67:$HF$76,HJ$67:HJ$76)))</f>
        <v>5413.333333333333</v>
      </c>
      <c r="HK178" s="27">
        <f>IF(G$11="x",0,Satokasvi!$H$6*(1+$HE178)*(1+_xlfn.XLOOKUP($HF178,$HF$67:$HF$76,HK$67:HK$76)))</f>
        <v>5454.166666666667</v>
      </c>
      <c r="HL178" s="27">
        <f>IF(H$11="x",0,Satokasvi!$H$6*(1+$HE178)*(1+_xlfn.XLOOKUP($HF178,$HF$67:$HF$76,HL$67:HL$76)))</f>
        <v>5495</v>
      </c>
      <c r="HM178" s="27">
        <f>IF(I$11="x",0,Satokasvi!$H$6*(1+$HE178)*(1+_xlfn.XLOOKUP($HF178,$HF$67:$HF$76,HM$67:HM$76)))</f>
        <v>5535.8333333333339</v>
      </c>
      <c r="HN178" s="27">
        <f>IF(J$11="x",0,Satokasvi!$H$6*(1+$HE178)*(1+_xlfn.XLOOKUP($HF178,$HF$67:$HF$76,HN$67:HN$76)))</f>
        <v>5576.6666666666661</v>
      </c>
      <c r="HO178" s="27">
        <f>IF(K$11="x",0,Satokasvi!$H$6*(1+$HE178)*(1+_xlfn.XLOOKUP($HF178,$HF$67:$HF$76,HO$67:HO$76)))</f>
        <v>5617.5</v>
      </c>
      <c r="HP178" s="27">
        <f>IF(L$11="x",0,Satokasvi!$H$6*(1+$HE178)*(1+_xlfn.XLOOKUP($HF178,$HF$67:$HF$76,HP$67:HP$76)))</f>
        <v>5658.333333333333</v>
      </c>
      <c r="HQ178" s="27">
        <f>IF(M$11="x",0,Satokasvi!$H$6*(1+$HE178)*(1+_xlfn.XLOOKUP($HF178,$HF$67:$HF$76,HQ$67:HQ$76)))</f>
        <v>5658.333333333333</v>
      </c>
      <c r="HR178" s="27">
        <f>IF(N$11="x",0,Satokasvi!$H$6*(1+$HE178)*(1+_xlfn.XLOOKUP($HF178,$HF$67:$HF$76,HR$67:HR$76)))</f>
        <v>5658.333333333333</v>
      </c>
      <c r="HS178" s="27">
        <f>IF(O$11="x",0,Satokasvi!$H$6*(1+$HE178)*(1+_xlfn.XLOOKUP($HF178,$HF$67:$HF$76,HS$67:HS$76)))</f>
        <v>5658.333333333333</v>
      </c>
      <c r="HT178" s="27">
        <f>IF(P$11="x",0,Satokasvi!$H$6*(1+$HE178)*(1+_xlfn.XLOOKUP($HF178,$HF$67:$HF$76,HT$67:HT$76)))</f>
        <v>5658.333333333333</v>
      </c>
      <c r="HU178" s="27">
        <f>IF(Q$11="x",0,Satokasvi!$H$6*(1+$HE178)*(1+_xlfn.XLOOKUP($HF178,$HF$67:$HF$76,HU$67:HU$76)))</f>
        <v>5658.333333333333</v>
      </c>
      <c r="HV178" s="27">
        <f>IF(R$11="x",0,Satokasvi!$H$6*(1+$HE178)*(1+_xlfn.XLOOKUP($HF178,$HF$67:$HF$76,HV$67:HV$76)))</f>
        <v>5658.333333333333</v>
      </c>
      <c r="HW178" s="27">
        <f>IF(S$11="x",0,Satokasvi!$H$6*(1+$HE178)*(1+_xlfn.XLOOKUP($HF178,$HF$67:$HF$76,HW$67:HW$76)))</f>
        <v>5658.333333333333</v>
      </c>
      <c r="HX178" s="27">
        <f>IF(T$11="x",0,Satokasvi!$H$6*(1+$HE178)*(1+_xlfn.XLOOKUP($HF178,$HF$67:$HF$76,HX$67:HX$76)))</f>
        <v>5658.333333333333</v>
      </c>
      <c r="HY178" s="27">
        <f>IF(U$11="x",0,Satokasvi!$H$6*(1+$HE178)*(1+_xlfn.XLOOKUP($HF178,$HF$67:$HF$76,HY$67:HY$76)))</f>
        <v>5658.333333333333</v>
      </c>
      <c r="HZ178" s="27">
        <f>IF(V$11="x",0,Satokasvi!$H$6*(1+$HE178)*(1+_xlfn.XLOOKUP($HF178,$HF$67:$HF$76,HZ$67:HZ$76)))</f>
        <v>5658.333333333333</v>
      </c>
      <c r="IA178" s="27">
        <f>IF(W$11="x",0,Satokasvi!$H$6*(1+$HE178)*(1+_xlfn.XLOOKUP($HF178,$HF$67:$HF$76,IA$67:IA$76)))</f>
        <v>5658.333333333333</v>
      </c>
      <c r="IB178" s="27">
        <f>IF(X$11="x",0,Satokasvi!$H$6*(1+$HE178)*(1+_xlfn.XLOOKUP($HF178,$HF$67:$HF$76,IB$67:IB$76)))</f>
        <v>5658.333333333333</v>
      </c>
      <c r="IC178" s="27">
        <f>IF(Y$11="x",0,Satokasvi!$H$6*(1+$HE178)*(1+_xlfn.XLOOKUP($HF178,$HF$67:$HF$76,IC$67:IC$76)))</f>
        <v>5658.333333333333</v>
      </c>
      <c r="ID178" s="27">
        <f>IF(Z$11="x",0,Satokasvi!$H$6*(1+$HE178)*(1+_xlfn.XLOOKUP($HF178,$HF$67:$HF$76,ID$67:ID$76)))</f>
        <v>5658.333333333333</v>
      </c>
      <c r="IE178" s="27">
        <f>IF(AA$11="x",0,Satokasvi!$H$6*(1+$HE178)*(1+_xlfn.XLOOKUP($HF178,$HF$67:$HF$76,IE$67:IE$76)))</f>
        <v>5658.333333333333</v>
      </c>
    </row>
    <row r="179" spans="213:267">
      <c r="HE179" s="29">
        <f t="shared" ref="HE179" si="158">HE178</f>
        <v>0.49999999999999994</v>
      </c>
      <c r="HF179" s="29">
        <f>$HF$76</f>
        <v>0.10000000000000002</v>
      </c>
      <c r="HG179" s="14">
        <f>IF(C$11="x",0,Satokasvi!$H$6*(1+$HE179)*(1+_xlfn.XLOOKUP($HF179,$HF$67:$HF$76,HG$67:HG$76)))</f>
        <v>5302.5</v>
      </c>
      <c r="HH179" s="27">
        <f>IF(D$11="x",0,Satokasvi!$H$6*(1+$HE179)*(1+_xlfn.XLOOKUP($HF179,$HF$67:$HF$76,HH$67:HH$76)))</f>
        <v>5355</v>
      </c>
      <c r="HI179" s="27">
        <f>IF(E$11="x",0,Satokasvi!$H$6*(1+$HE179)*(1+_xlfn.XLOOKUP($HF179,$HF$67:$HF$76,HI$67:HI$76)))</f>
        <v>5407.5</v>
      </c>
      <c r="HJ179" s="27">
        <f>IF(F$11="x",0,Satokasvi!$H$6*(1+$HE179)*(1+_xlfn.XLOOKUP($HF179,$HF$67:$HF$76,HJ$67:HJ$76)))</f>
        <v>5460</v>
      </c>
      <c r="HK179" s="27">
        <f>IF(G$11="x",0,Satokasvi!$H$6*(1+$HE179)*(1+_xlfn.XLOOKUP($HF179,$HF$67:$HF$76,HK$67:HK$76)))</f>
        <v>5512.5</v>
      </c>
      <c r="HL179" s="27">
        <f>IF(H$11="x",0,Satokasvi!$H$6*(1+$HE179)*(1+_xlfn.XLOOKUP($HF179,$HF$67:$HF$76,HL$67:HL$76)))</f>
        <v>5565</v>
      </c>
      <c r="HM179" s="27">
        <f>IF(I$11="x",0,Satokasvi!$H$6*(1+$HE179)*(1+_xlfn.XLOOKUP($HF179,$HF$67:$HF$76,HM$67:HM$76)))</f>
        <v>5617.5</v>
      </c>
      <c r="HN179" s="27">
        <f>IF(J$11="x",0,Satokasvi!$H$6*(1+$HE179)*(1+_xlfn.XLOOKUP($HF179,$HF$67:$HF$76,HN$67:HN$76)))</f>
        <v>5670</v>
      </c>
      <c r="HO179" s="27">
        <f>IF(K$11="x",0,Satokasvi!$H$6*(1+$HE179)*(1+_xlfn.XLOOKUP($HF179,$HF$67:$HF$76,HO$67:HO$76)))</f>
        <v>5722.5</v>
      </c>
      <c r="HP179" s="27">
        <f>IF(L$11="x",0,Satokasvi!$H$6*(1+$HE179)*(1+_xlfn.XLOOKUP($HF179,$HF$67:$HF$76,HP$67:HP$76)))</f>
        <v>5775.0000000000009</v>
      </c>
      <c r="HQ179" s="27">
        <f>IF(M$11="x",0,Satokasvi!$H$6*(1+$HE179)*(1+_xlfn.XLOOKUP($HF179,$HF$67:$HF$76,HQ$67:HQ$76)))</f>
        <v>5775.0000000000009</v>
      </c>
      <c r="HR179" s="27">
        <f>IF(N$11="x",0,Satokasvi!$H$6*(1+$HE179)*(1+_xlfn.XLOOKUP($HF179,$HF$67:$HF$76,HR$67:HR$76)))</f>
        <v>5775.0000000000009</v>
      </c>
      <c r="HS179" s="27">
        <f>IF(O$11="x",0,Satokasvi!$H$6*(1+$HE179)*(1+_xlfn.XLOOKUP($HF179,$HF$67:$HF$76,HS$67:HS$76)))</f>
        <v>5775.0000000000009</v>
      </c>
      <c r="HT179" s="27">
        <f>IF(P$11="x",0,Satokasvi!$H$6*(1+$HE179)*(1+_xlfn.XLOOKUP($HF179,$HF$67:$HF$76,HT$67:HT$76)))</f>
        <v>5775.0000000000009</v>
      </c>
      <c r="HU179" s="27">
        <f>IF(Q$11="x",0,Satokasvi!$H$6*(1+$HE179)*(1+_xlfn.XLOOKUP($HF179,$HF$67:$HF$76,HU$67:HU$76)))</f>
        <v>5775.0000000000009</v>
      </c>
      <c r="HV179" s="27">
        <f>IF(R$11="x",0,Satokasvi!$H$6*(1+$HE179)*(1+_xlfn.XLOOKUP($HF179,$HF$67:$HF$76,HV$67:HV$76)))</f>
        <v>5775.0000000000009</v>
      </c>
      <c r="HW179" s="27">
        <f>IF(S$11="x",0,Satokasvi!$H$6*(1+$HE179)*(1+_xlfn.XLOOKUP($HF179,$HF$67:$HF$76,HW$67:HW$76)))</f>
        <v>5775.0000000000009</v>
      </c>
      <c r="HX179" s="27">
        <f>IF(T$11="x",0,Satokasvi!$H$6*(1+$HE179)*(1+_xlfn.XLOOKUP($HF179,$HF$67:$HF$76,HX$67:HX$76)))</f>
        <v>5775.0000000000009</v>
      </c>
      <c r="HY179" s="27">
        <f>IF(U$11="x",0,Satokasvi!$H$6*(1+$HE179)*(1+_xlfn.XLOOKUP($HF179,$HF$67:$HF$76,HY$67:HY$76)))</f>
        <v>5775.0000000000009</v>
      </c>
      <c r="HZ179" s="27">
        <f>IF(V$11="x",0,Satokasvi!$H$6*(1+$HE179)*(1+_xlfn.XLOOKUP($HF179,$HF$67:$HF$76,HZ$67:HZ$76)))</f>
        <v>5775.0000000000009</v>
      </c>
      <c r="IA179" s="27">
        <f>IF(W$11="x",0,Satokasvi!$H$6*(1+$HE179)*(1+_xlfn.XLOOKUP($HF179,$HF$67:$HF$76,IA$67:IA$76)))</f>
        <v>5775.0000000000009</v>
      </c>
      <c r="IB179" s="27">
        <f>IF(X$11="x",0,Satokasvi!$H$6*(1+$HE179)*(1+_xlfn.XLOOKUP($HF179,$HF$67:$HF$76,IB$67:IB$76)))</f>
        <v>5775.0000000000009</v>
      </c>
      <c r="IC179" s="27">
        <f>IF(Y$11="x",0,Satokasvi!$H$6*(1+$HE179)*(1+_xlfn.XLOOKUP($HF179,$HF$67:$HF$76,IC$67:IC$76)))</f>
        <v>5775.0000000000009</v>
      </c>
      <c r="ID179" s="27">
        <f>IF(Z$11="x",0,Satokasvi!$H$6*(1+$HE179)*(1+_xlfn.XLOOKUP($HF179,$HF$67:$HF$76,ID$67:ID$76)))</f>
        <v>5775.0000000000009</v>
      </c>
      <c r="IE179" s="27">
        <f>IF(AA$11="x",0,Satokasvi!$H$6*(1+$HE179)*(1+_xlfn.XLOOKUP($HF179,$HF$67:$HF$76,IE$67:IE$76)))</f>
        <v>5775.0000000000009</v>
      </c>
    </row>
    <row r="181" spans="213:267">
      <c r="HE181" s="32" t="s">
        <v>85</v>
      </c>
      <c r="HF181" s="10"/>
      <c r="HG181" s="10"/>
      <c r="HH181" s="10"/>
      <c r="HI181" s="10"/>
      <c r="HJ181" s="10"/>
      <c r="HK181" s="10"/>
      <c r="HL181" s="10"/>
      <c r="HM181" s="10"/>
      <c r="HN181" s="10"/>
      <c r="HO181" s="10"/>
      <c r="HP181" s="10"/>
      <c r="HQ181" s="10"/>
      <c r="HR181" s="10"/>
      <c r="HS181" s="10"/>
      <c r="HT181" s="10"/>
      <c r="HU181" s="10"/>
      <c r="HV181" s="10"/>
      <c r="HW181" s="10"/>
      <c r="HX181" s="10"/>
      <c r="HY181" s="10"/>
      <c r="HZ181" s="10"/>
      <c r="IA181" s="10"/>
      <c r="IB181" s="10"/>
      <c r="IC181" s="10"/>
      <c r="ID181" s="10"/>
      <c r="IE181" s="10"/>
    </row>
    <row r="183" spans="213:267">
      <c r="HE183" s="60">
        <f>$BI$5</f>
        <v>-0.5</v>
      </c>
      <c r="HF183" s="60">
        <f>$HF$67</f>
        <v>-0.1</v>
      </c>
      <c r="HG183" s="29">
        <f>IF(C$11="x",Toimenpiteet!$E$115,HG80*(Satokasvi!$H$11/1000)+(Satokasvi!$E$28-Satokasvi!$E$7)+IF(C$8="x",Toimenpiteet!$E$29,0)+IF(C$9="x",Toimenpiteet!$E$60,0)+IF(C$10="x",Toimenpiteet!$E$88,0))/(1+$C$13)^HG$61</f>
        <v>115.14563106796116</v>
      </c>
      <c r="HH183" s="29">
        <f>IF(D$11="x",Toimenpiteet!$E$115,HH80*(Satokasvi!$H$11/1000)+(Satokasvi!$E$28-Satokasvi!$E$7)+IF(D$8="x",Toimenpiteet!$E$29,0)+IF(D$9="x",Toimenpiteet!$E$60,0)+IF(D$10="x",Toimenpiteet!$E$88,0))/(1+$C$13)^HH$61</f>
        <v>108.49278914129512</v>
      </c>
      <c r="HI183" s="29">
        <f>IF(E$11="x",Toimenpiteet!$E$115,HI80*(Satokasvi!$H$11/1000)+(Satokasvi!$E$28-Satokasvi!$E$7)+IF(E$8="x",Toimenpiteet!$E$29,0)+IF(E$9="x",Toimenpiteet!$E$60,0)+IF(E$10="x",Toimenpiteet!$E$88,0))/(1+$C$13)^HI$61</f>
        <v>102.1298091838126</v>
      </c>
      <c r="HJ183" s="29">
        <f>IF(F$11="x",Toimenpiteet!$E$115,HJ80*(Satokasvi!$H$11/1000)+(Satokasvi!$E$28-Satokasvi!$E$7)+IF(F$8="x",Toimenpiteet!$E$29,0)+IF(F$9="x",Toimenpiteet!$E$60,0)+IF(F$10="x",Toimenpiteet!$E$88,0))/(1+$C$13)^HJ$61</f>
        <v>96.045449879685975</v>
      </c>
      <c r="HK183" s="29">
        <f>IF(G$11="x",Toimenpiteet!$E$115,HK80*(Satokasvi!$H$11/1000)+(Satokasvi!$E$28-Satokasvi!$E$7)+IF(G$8="x",Toimenpiteet!$E$29,0)+IF(G$9="x",Toimenpiteet!$E$60,0)+IF(G$10="x",Toimenpiteet!$E$88,0))/(1+$C$13)^HK$61</f>
        <v>90.228878846583555</v>
      </c>
      <c r="HL183" s="29">
        <f>IF(H$11="x",Toimenpiteet!$E$115,HL80*(Satokasvi!$H$11/1000)+(Satokasvi!$E$28-Satokasvi!$E$7)+IF(H$8="x",Toimenpiteet!$E$29,0)+IF(H$9="x",Toimenpiteet!$E$60,0)+IF(H$10="x",Toimenpiteet!$E$88,0))/(1+$C$13)^HL$61</f>
        <v>84.669658350717455</v>
      </c>
      <c r="HM183" s="29">
        <f>IF(I$11="x",Toimenpiteet!$E$115,HM80*(Satokasvi!$H$11/1000)+(Satokasvi!$E$28-Satokasvi!$E$7)+IF(I$8="x",Toimenpiteet!$E$29,0)+IF(I$9="x",Toimenpiteet!$E$60,0)+IF(I$10="x",Toimenpiteet!$E$88,0))/(1+$C$13)^HM$61</f>
        <v>79.357731507111325</v>
      </c>
      <c r="HN183" s="29">
        <f>IF(J$11="x",Toimenpiteet!$E$115,HN80*(Satokasvi!$H$11/1000)+(Satokasvi!$E$28-Satokasvi!$E$7)+IF(J$8="x",Toimenpiteet!$E$29,0)+IF(J$9="x",Toimenpiteet!$E$60,0)+IF(J$10="x",Toimenpiteet!$E$88,0))/(1+$C$13)^HN$61</f>
        <v>74.283408948941357</v>
      </c>
      <c r="HO183" s="29">
        <f>IF(K$11="x",Toimenpiteet!$E$115,HO80*(Satokasvi!$H$11/1000)+(Satokasvi!$E$28-Satokasvi!$E$7)+IF(K$8="x",Toimenpiteet!$E$29,0)+IF(K$9="x",Toimenpiteet!$E$60,0)+IF(K$10="x",Toimenpiteet!$E$88,0))/(1+$C$13)^HO$61</f>
        <v>69.437355950332602</v>
      </c>
      <c r="HP183" s="29">
        <f>IF(L$11="x",Toimenpiteet!$E$115,HP80*(Satokasvi!$H$11/1000)+(Satokasvi!$E$28-Satokasvi!$E$7)+IF(L$8="x",Toimenpiteet!$E$29,0)+IF(L$9="x",Toimenpiteet!$E$60,0)+IF(L$10="x",Toimenpiteet!$E$88,0))/(1+$C$13)^HP$61</f>
        <v>64.810579987504767</v>
      </c>
      <c r="HQ183" s="29">
        <f>IF(M$11="x",Toimenpiteet!$E$115,HQ80*(Satokasvi!$H$11/1000)+(Satokasvi!$E$28-Satokasvi!$E$7)+IF(M$8="x",Toimenpiteet!$E$29,0)+IF(M$9="x",Toimenpiteet!$E$60,0)+IF(M$10="x",Toimenpiteet!$E$88,0))/(1+$C$13)^HQ$61</f>
        <v>62.922893191752195</v>
      </c>
      <c r="HR183" s="29">
        <f>IF(N$11="x",Toimenpiteet!$E$115,HR80*(Satokasvi!$H$11/1000)+(Satokasvi!$E$28-Satokasvi!$E$7)+IF(N$8="x",Toimenpiteet!$E$29,0)+IF(N$9="x",Toimenpiteet!$E$60,0)+IF(N$10="x",Toimenpiteet!$E$88,0))/(1+$C$13)^HR$61</f>
        <v>61.090187564807962</v>
      </c>
      <c r="HS183" s="29">
        <f>IF(O$11="x",Toimenpiteet!$E$115,HS80*(Satokasvi!$H$11/1000)+(Satokasvi!$E$28-Satokasvi!$E$7)+IF(O$8="x",Toimenpiteet!$E$29,0)+IF(O$9="x",Toimenpiteet!$E$60,0)+IF(O$10="x",Toimenpiteet!$E$88,0))/(1+$C$13)^HS$61</f>
        <v>59.310861713405792</v>
      </c>
      <c r="HT183" s="29">
        <f>IF(P$11="x",Toimenpiteet!$E$115,HT80*(Satokasvi!$H$11/1000)+(Satokasvi!$E$28-Satokasvi!$E$7)+IF(P$8="x",Toimenpiteet!$E$29,0)+IF(P$9="x",Toimenpiteet!$E$60,0)+IF(P$10="x",Toimenpiteet!$E$88,0))/(1+$C$13)^HT$61</f>
        <v>57.583360886801735</v>
      </c>
      <c r="HU183" s="29">
        <f>IF(Q$11="x",Toimenpiteet!$E$115,HU80*(Satokasvi!$H$11/1000)+(Satokasvi!$E$28-Satokasvi!$E$7)+IF(Q$8="x",Toimenpiteet!$E$29,0)+IF(Q$9="x",Toimenpiteet!$E$60,0)+IF(Q$10="x",Toimenpiteet!$E$88,0))/(1+$C$13)^HU$61</f>
        <v>55.906175618254103</v>
      </c>
      <c r="HV183" s="29">
        <f>IF(R$11="x",Toimenpiteet!$E$115,HV80*(Satokasvi!$H$11/1000)+(Satokasvi!$E$28-Satokasvi!$E$7)+IF(R$8="x",Toimenpiteet!$E$29,0)+IF(R$9="x",Toimenpiteet!$E$60,0)+IF(R$10="x",Toimenpiteet!$E$88,0))/(1+$C$13)^HV$61</f>
        <v>54.277840406071959</v>
      </c>
      <c r="HW183" s="29">
        <f>IF(S$11="x",Toimenpiteet!$E$115,HW80*(Satokasvi!$H$11/1000)+(Satokasvi!$E$28-Satokasvi!$E$7)+IF(S$8="x",Toimenpiteet!$E$29,0)+IF(S$9="x",Toimenpiteet!$E$60,0)+IF(S$10="x",Toimenpiteet!$E$88,0))/(1+$C$13)^HW$61</f>
        <v>52.696932433079567</v>
      </c>
      <c r="HX183" s="29">
        <f>IF(T$11="x",Toimenpiteet!$E$115,HX80*(Satokasvi!$H$11/1000)+(Satokasvi!$E$28-Satokasvi!$E$7)+IF(T$8="x",Toimenpiteet!$E$29,0)+IF(T$9="x",Toimenpiteet!$E$60,0)+IF(T$10="x",Toimenpiteet!$E$88,0))/(1+$C$13)^HX$61</f>
        <v>51.162070323378224</v>
      </c>
      <c r="HY183" s="29">
        <f>IF(U$11="x",Toimenpiteet!$E$115,HY80*(Satokasvi!$H$11/1000)+(Satokasvi!$E$28-Satokasvi!$E$7)+IF(U$8="x",Toimenpiteet!$E$29,0)+IF(U$9="x",Toimenpiteet!$E$60,0)+IF(U$10="x",Toimenpiteet!$E$88,0))/(1+$C$13)^HY$61</f>
        <v>49.671912935318666</v>
      </c>
      <c r="HZ183" s="29">
        <f>IF(V$11="x",Toimenpiteet!$E$115,HZ80*(Satokasvi!$H$11/1000)+(Satokasvi!$E$28-Satokasvi!$E$7)+IF(V$8="x",Toimenpiteet!$E$29,0)+IF(V$9="x",Toimenpiteet!$E$60,0)+IF(V$10="x",Toimenpiteet!$E$88,0))/(1+$C$13)^HZ$61</f>
        <v>48.225158189629774</v>
      </c>
      <c r="IA183" s="29">
        <f>IF(W$11="x",Toimenpiteet!$E$115,IA80*(Satokasvi!$H$11/1000)+(Satokasvi!$E$28-Satokasvi!$E$7)+IF(W$8="x",Toimenpiteet!$E$29,0)+IF(W$9="x",Toimenpiteet!$E$60,0)+IF(W$10="x",Toimenpiteet!$E$88,0))/(1+$C$13)^IA$61</f>
        <v>46.820541931679394</v>
      </c>
      <c r="IB183" s="29">
        <f>IF(X$11="x",Toimenpiteet!$E$115,IB80*(Satokasvi!$H$11/1000)+(Satokasvi!$E$28-Satokasvi!$E$7)+IF(X$8="x",Toimenpiteet!$E$29,0)+IF(X$9="x",Toimenpiteet!$E$60,0)+IF(X$10="x",Toimenpiteet!$E$88,0))/(1+$C$13)^IB$61</f>
        <v>45.456836826873193</v>
      </c>
      <c r="IC183" s="29">
        <f>IF(Y$11="x",Toimenpiteet!$E$115,IC80*(Satokasvi!$H$11/1000)+(Satokasvi!$E$28-Satokasvi!$E$7)+IF(Y$8="x",Toimenpiteet!$E$29,0)+IF(Y$9="x",Toimenpiteet!$E$60,0)+IF(Y$10="x",Toimenpiteet!$E$88,0))/(1+$C$13)^IC$61</f>
        <v>44.132851288226405</v>
      </c>
      <c r="ID183" s="29">
        <f>IF(Z$11="x",Toimenpiteet!$E$115,ID80*(Satokasvi!$H$11/1000)+(Satokasvi!$E$28-Satokasvi!$E$7)+IF(Z$8="x",Toimenpiteet!$E$29,0)+IF(Z$9="x",Toimenpiteet!$E$60,0)+IF(Z$10="x",Toimenpiteet!$E$88,0))/(1+$C$13)^ID$61</f>
        <v>42.847428435171267</v>
      </c>
      <c r="IE183" s="29">
        <f>IF(AA$11="x",Toimenpiteet!$E$115,IE80*(Satokasvi!$H$11/1000)+(Satokasvi!$E$28-Satokasvi!$E$7)+IF(AA$8="x",Toimenpiteet!$E$29,0)+IF(AA$9="x",Toimenpiteet!$E$60,0)+IF(AA$10="x",Toimenpiteet!$E$88,0))/(1+$C$13)^IE$61</f>
        <v>41.599445082690551</v>
      </c>
      <c r="IG183" s="11">
        <f>HG183</f>
        <v>115.14563106796116</v>
      </c>
      <c r="IH183" s="11">
        <f>IG183+HH183</f>
        <v>223.63842020925628</v>
      </c>
      <c r="II183" s="11">
        <f t="shared" ref="II183:JE183" si="159">IH183+HI183</f>
        <v>325.76822939306885</v>
      </c>
      <c r="IJ183" s="11">
        <f t="shared" si="159"/>
        <v>421.81367927275483</v>
      </c>
      <c r="IK183" s="11">
        <f t="shared" si="159"/>
        <v>512.04255811933842</v>
      </c>
      <c r="IL183" s="11">
        <f t="shared" si="159"/>
        <v>596.71221647005586</v>
      </c>
      <c r="IM183" s="11">
        <f t="shared" si="159"/>
        <v>676.0699479771672</v>
      </c>
      <c r="IN183" s="11">
        <f t="shared" si="159"/>
        <v>750.35335692610852</v>
      </c>
      <c r="IO183" s="11">
        <f t="shared" si="159"/>
        <v>819.79071287644115</v>
      </c>
      <c r="IP183" s="11">
        <f t="shared" si="159"/>
        <v>884.6012928639459</v>
      </c>
      <c r="IQ183" s="11">
        <f t="shared" si="159"/>
        <v>947.52418605569812</v>
      </c>
      <c r="IR183" s="11">
        <f t="shared" si="159"/>
        <v>1008.6143736205061</v>
      </c>
      <c r="IS183" s="11">
        <f t="shared" si="159"/>
        <v>1067.9252353339118</v>
      </c>
      <c r="IT183" s="11">
        <f t="shared" si="159"/>
        <v>1125.5085962207136</v>
      </c>
      <c r="IU183" s="11">
        <f t="shared" si="159"/>
        <v>1181.4147718389677</v>
      </c>
      <c r="IV183" s="11">
        <f t="shared" si="159"/>
        <v>1235.6926122450395</v>
      </c>
      <c r="IW183" s="11">
        <f t="shared" si="159"/>
        <v>1288.3895446781191</v>
      </c>
      <c r="IX183" s="11">
        <f t="shared" si="159"/>
        <v>1339.5516150014973</v>
      </c>
      <c r="IY183" s="11">
        <f t="shared" si="159"/>
        <v>1389.223527936816</v>
      </c>
      <c r="IZ183" s="11">
        <f t="shared" si="159"/>
        <v>1437.4486861264459</v>
      </c>
      <c r="JA183" s="11">
        <f t="shared" si="159"/>
        <v>1484.2692280581252</v>
      </c>
      <c r="JB183" s="11">
        <f t="shared" si="159"/>
        <v>1529.7260648849983</v>
      </c>
      <c r="JC183" s="11">
        <f t="shared" si="159"/>
        <v>1573.8589161732248</v>
      </c>
      <c r="JD183" s="11">
        <f t="shared" si="159"/>
        <v>1616.706344608396</v>
      </c>
      <c r="JE183" s="11">
        <f t="shared" si="159"/>
        <v>1658.3057896910866</v>
      </c>
      <c r="JF183" s="11"/>
      <c r="JG183" s="11"/>
    </row>
    <row r="184" spans="213:267">
      <c r="HE184" s="60">
        <f>HE183</f>
        <v>-0.5</v>
      </c>
      <c r="HF184" s="60">
        <f>$HF$68</f>
        <v>-7.7777777777777779E-2</v>
      </c>
      <c r="HG184" s="29">
        <f>IF(C$11="x",Toimenpiteet!$E$115,HG81*(Satokasvi!$H$11/1000)+(Satokasvi!$E$28-Satokasvi!$E$7)+IF(C$8="x",Toimenpiteet!$E$29,0)+IF(C$9="x",Toimenpiteet!$E$60,0)+IF(C$10="x",Toimenpiteet!$E$88,0))/(1+$C$13)^HG$61</f>
        <v>115.90075512405613</v>
      </c>
      <c r="HH184" s="29">
        <f>IF(D$11="x",Toimenpiteet!$E$115,HH81*(Satokasvi!$H$11/1000)+(Satokasvi!$E$28-Satokasvi!$E$7)+IF(D$8="x",Toimenpiteet!$E$29,0)+IF(D$9="x",Toimenpiteet!$E$60,0)+IF(D$10="x",Toimenpiteet!$E$88,0))/(1+$C$13)^HH$61</f>
        <v>109.95904944439212</v>
      </c>
      <c r="HI184" s="29">
        <f>IF(E$11="x",Toimenpiteet!$E$115,HI81*(Satokasvi!$H$11/1000)+(Satokasvi!$E$28-Satokasvi!$E$7)+IF(E$8="x",Toimenpiteet!$E$29,0)+IF(E$9="x",Toimenpiteet!$E$60,0)+IF(E$10="x",Toimenpiteet!$E$88,0))/(1+$C$13)^HI$61</f>
        <v>104.26513972230335</v>
      </c>
      <c r="HJ184" s="29">
        <f>IF(F$11="x",Toimenpiteet!$E$115,HJ81*(Satokasvi!$H$11/1000)+(Satokasvi!$E$28-Satokasvi!$E$7)+IF(F$8="x",Toimenpiteet!$E$29,0)+IF(F$9="x",Toimenpiteet!$E$60,0)+IF(F$10="x",Toimenpiteet!$E$88,0))/(1+$C$13)^HJ$61</f>
        <v>98.80963180653481</v>
      </c>
      <c r="HK184" s="29">
        <f>IF(G$11="x",Toimenpiteet!$E$115,HK81*(Satokasvi!$H$11/1000)+(Satokasvi!$E$28-Satokasvi!$E$7)+IF(G$8="x",Toimenpiteet!$E$29,0)+IF(G$9="x",Toimenpiteet!$E$60,0)+IF(G$10="x",Toimenpiteet!$E$88,0))/(1+$C$13)^HK$61</f>
        <v>93.583468563633105</v>
      </c>
      <c r="HL184" s="29">
        <f>IF(H$11="x",Toimenpiteet!$E$115,HL81*(Satokasvi!$H$11/1000)+(Satokasvi!$E$28-Satokasvi!$E$7)+IF(H$8="x",Toimenpiteet!$E$29,0)+IF(H$9="x",Toimenpiteet!$E$60,0)+IF(H$10="x",Toimenpiteet!$E$88,0))/(1+$C$13)^HL$61</f>
        <v>88.57791821524124</v>
      </c>
      <c r="HM184" s="29">
        <f>IF(I$11="x",Toimenpiteet!$E$115,HM81*(Satokasvi!$H$11/1000)+(Satokasvi!$E$28-Satokasvi!$E$7)+IF(I$8="x",Toimenpiteet!$E$29,0)+IF(I$9="x",Toimenpiteet!$E$60,0)+IF(I$10="x",Toimenpiteet!$E$88,0))/(1+$C$13)^HM$61</f>
        <v>83.784563068869645</v>
      </c>
      <c r="HN184" s="29">
        <f>IF(J$11="x",Toimenpiteet!$E$115,HN81*(Satokasvi!$H$11/1000)+(Satokasvi!$E$28-Satokasvi!$E$7)+IF(J$8="x",Toimenpiteet!$E$29,0)+IF(J$9="x",Toimenpiteet!$E$60,0)+IF(J$10="x",Toimenpiteet!$E$88,0))/(1+$C$13)^HN$61</f>
        <v>79.195288629116959</v>
      </c>
      <c r="HO184" s="29">
        <f>IF(K$11="x",Toimenpiteet!$E$115,HO81*(Satokasvi!$H$11/1000)+(Satokasvi!$E$28-Satokasvi!$E$7)+IF(K$8="x",Toimenpiteet!$E$29,0)+IF(K$9="x",Toimenpiteet!$E$60,0)+IF(K$10="x",Toimenpiteet!$E$88,0))/(1+$C$13)^HO$61</f>
        <v>74.80227307673799</v>
      </c>
      <c r="HP184" s="29">
        <f>IF(L$11="x",Toimenpiteet!$E$115,HP81*(Satokasvi!$H$11/1000)+(Satokasvi!$E$28-Satokasvi!$E$7)+IF(L$8="x",Toimenpiteet!$E$29,0)+IF(L$9="x",Toimenpiteet!$E$60,0)+IF(L$10="x",Toimenpiteet!$E$88,0))/(1+$C$13)^HP$61</f>
        <v>70.597977103368223</v>
      </c>
      <c r="HQ184" s="29">
        <f>IF(M$11="x",Toimenpiteet!$E$115,HQ81*(Satokasvi!$H$11/1000)+(Satokasvi!$E$28-Satokasvi!$E$7)+IF(M$8="x",Toimenpiteet!$E$29,0)+IF(M$9="x",Toimenpiteet!$E$60,0)+IF(M$10="x",Toimenpiteet!$E$88,0))/(1+$C$13)^HQ$61</f>
        <v>68.541725343075939</v>
      </c>
      <c r="HR184" s="29">
        <f>IF(N$11="x",Toimenpiteet!$E$115,HR81*(Satokasvi!$H$11/1000)+(Satokasvi!$E$28-Satokasvi!$E$7)+IF(N$8="x",Toimenpiteet!$E$29,0)+IF(N$9="x",Toimenpiteet!$E$60,0)+IF(N$10="x",Toimenpiteet!$E$88,0))/(1+$C$13)^HR$61</f>
        <v>66.545364410753351</v>
      </c>
      <c r="HS184" s="29">
        <f>IF(O$11="x",Toimenpiteet!$E$115,HS81*(Satokasvi!$H$11/1000)+(Satokasvi!$E$28-Satokasvi!$E$7)+IF(O$8="x",Toimenpiteet!$E$29,0)+IF(O$9="x",Toimenpiteet!$E$60,0)+IF(O$10="x",Toimenpiteet!$E$88,0))/(1+$C$13)^HS$61</f>
        <v>64.607149913352771</v>
      </c>
      <c r="HT184" s="29">
        <f>IF(P$11="x",Toimenpiteet!$E$115,HT81*(Satokasvi!$H$11/1000)+(Satokasvi!$E$28-Satokasvi!$E$7)+IF(P$8="x",Toimenpiteet!$E$29,0)+IF(P$9="x",Toimenpiteet!$E$60,0)+IF(P$10="x",Toimenpiteet!$E$88,0))/(1+$C$13)^HT$61</f>
        <v>62.725388265391025</v>
      </c>
      <c r="HU184" s="29">
        <f>IF(Q$11="x",Toimenpiteet!$E$115,HU81*(Satokasvi!$H$11/1000)+(Satokasvi!$E$28-Satokasvi!$E$7)+IF(Q$8="x",Toimenpiteet!$E$29,0)+IF(Q$9="x",Toimenpiteet!$E$60,0)+IF(Q$10="x",Toimenpiteet!$E$88,0))/(1+$C$13)^HU$61</f>
        <v>60.898435209117501</v>
      </c>
      <c r="HV184" s="29">
        <f>IF(R$11="x",Toimenpiteet!$E$115,HV81*(Satokasvi!$H$11/1000)+(Satokasvi!$E$28-Satokasvi!$E$7)+IF(R$8="x",Toimenpiteet!$E$29,0)+IF(R$9="x",Toimenpiteet!$E$60,0)+IF(R$10="x",Toimenpiteet!$E$88,0))/(1+$C$13)^HV$61</f>
        <v>59.124694377783989</v>
      </c>
      <c r="HW184" s="29">
        <f>IF(S$11="x",Toimenpiteet!$E$115,HW81*(Satokasvi!$H$11/1000)+(Satokasvi!$E$28-Satokasvi!$E$7)+IF(S$8="x",Toimenpiteet!$E$29,0)+IF(S$9="x",Toimenpiteet!$E$60,0)+IF(S$10="x",Toimenpiteet!$E$88,0))/(1+$C$13)^HW$61</f>
        <v>57.402615900761155</v>
      </c>
      <c r="HX184" s="29">
        <f>IF(T$11="x",Toimenpiteet!$E$115,HX81*(Satokasvi!$H$11/1000)+(Satokasvi!$E$28-Satokasvi!$E$7)+IF(T$8="x",Toimenpiteet!$E$29,0)+IF(T$9="x",Toimenpiteet!$E$60,0)+IF(T$10="x",Toimenpiteet!$E$88,0))/(1+$C$13)^HX$61</f>
        <v>55.730695049282673</v>
      </c>
      <c r="HY184" s="29">
        <f>IF(U$11="x",Toimenpiteet!$E$115,HY81*(Satokasvi!$H$11/1000)+(Satokasvi!$E$28-Satokasvi!$E$7)+IF(U$8="x",Toimenpiteet!$E$29,0)+IF(U$9="x",Toimenpiteet!$E$60,0)+IF(U$10="x",Toimenpiteet!$E$88,0))/(1+$C$13)^HY$61</f>
        <v>54.107470921633663</v>
      </c>
      <c r="HZ184" s="29">
        <f>IF(V$11="x",Toimenpiteet!$E$115,HZ81*(Satokasvi!$H$11/1000)+(Satokasvi!$E$28-Satokasvi!$E$7)+IF(V$8="x",Toimenpiteet!$E$29,0)+IF(V$9="x",Toimenpiteet!$E$60,0)+IF(V$10="x",Toimenpiteet!$E$88,0))/(1+$C$13)^HZ$61</f>
        <v>52.53152516663463</v>
      </c>
      <c r="IA184" s="29">
        <f>IF(W$11="x",Toimenpiteet!$E$115,IA81*(Satokasvi!$H$11/1000)+(Satokasvi!$E$28-Satokasvi!$E$7)+IF(W$8="x",Toimenpiteet!$E$29,0)+IF(W$9="x",Toimenpiteet!$E$60,0)+IF(W$10="x",Toimenpiteet!$E$88,0))/(1+$C$13)^IA$61</f>
        <v>51.001480744305468</v>
      </c>
      <c r="IB184" s="29">
        <f>IF(X$11="x",Toimenpiteet!$E$115,IB81*(Satokasvi!$H$11/1000)+(Satokasvi!$E$28-Satokasvi!$E$7)+IF(X$8="x",Toimenpiteet!$E$29,0)+IF(X$9="x",Toimenpiteet!$E$60,0)+IF(X$10="x",Toimenpiteet!$E$88,0))/(1+$C$13)^IB$61</f>
        <v>49.516000722626664</v>
      </c>
      <c r="IC184" s="29">
        <f>IF(Y$11="x",Toimenpiteet!$E$115,IC81*(Satokasvi!$H$11/1000)+(Satokasvi!$E$28-Satokasvi!$E$7)+IF(Y$8="x",Toimenpiteet!$E$29,0)+IF(Y$9="x",Toimenpiteet!$E$60,0)+IF(Y$10="x",Toimenpiteet!$E$88,0))/(1+$C$13)^IC$61</f>
        <v>48.073787109346277</v>
      </c>
      <c r="ID184" s="29">
        <f>IF(Z$11="x",Toimenpiteet!$E$115,ID81*(Satokasvi!$H$11/1000)+(Satokasvi!$E$28-Satokasvi!$E$7)+IF(Z$8="x",Toimenpiteet!$E$29,0)+IF(Z$9="x",Toimenpiteet!$E$60,0)+IF(Z$10="x",Toimenpiteet!$E$88,0))/(1+$C$13)^ID$61</f>
        <v>46.673579717811926</v>
      </c>
      <c r="IE184" s="29">
        <f>IF(AA$11="x",Toimenpiteet!$E$115,IE81*(Satokasvi!$H$11/1000)+(Satokasvi!$E$28-Satokasvi!$E$7)+IF(AA$8="x",Toimenpiteet!$E$29,0)+IF(AA$9="x",Toimenpiteet!$E$60,0)+IF(AA$10="x",Toimenpiteet!$E$88,0))/(1+$C$13)^IE$61</f>
        <v>45.314155065836822</v>
      </c>
      <c r="IG184" s="11">
        <f t="shared" ref="IG184:IG247" si="160">HG184</f>
        <v>115.90075512405613</v>
      </c>
      <c r="IH184" s="11">
        <f t="shared" ref="IH184:IH247" si="161">IG184+HH184</f>
        <v>225.85980456844825</v>
      </c>
      <c r="II184" s="11">
        <f t="shared" ref="II184:II247" si="162">IH184+HI184</f>
        <v>330.12494429075161</v>
      </c>
      <c r="IJ184" s="11">
        <f t="shared" ref="IJ184:IJ247" si="163">II184+HJ184</f>
        <v>428.93457609728642</v>
      </c>
      <c r="IK184" s="11">
        <f t="shared" ref="IK184:IK247" si="164">IJ184+HK184</f>
        <v>522.51804466091949</v>
      </c>
      <c r="IL184" s="11">
        <f t="shared" ref="IL184:IL247" si="165">IK184+HL184</f>
        <v>611.09596287616068</v>
      </c>
      <c r="IM184" s="11">
        <f t="shared" ref="IM184:IM247" si="166">IL184+HM184</f>
        <v>694.88052594503029</v>
      </c>
      <c r="IN184" s="11">
        <f t="shared" ref="IN184:IN247" si="167">IM184+HN184</f>
        <v>774.07581457414722</v>
      </c>
      <c r="IO184" s="11">
        <f t="shared" ref="IO184:IO247" si="168">IN184+HO184</f>
        <v>848.87808765088516</v>
      </c>
      <c r="IP184" s="11">
        <f t="shared" ref="IP184:IP247" si="169">IO184+HP184</f>
        <v>919.47606475425334</v>
      </c>
      <c r="IQ184" s="11">
        <f t="shared" ref="IQ184:IQ247" si="170">IP184+HQ184</f>
        <v>988.01779009732923</v>
      </c>
      <c r="IR184" s="11">
        <f t="shared" ref="IR184:IR247" si="171">IQ184+HR184</f>
        <v>1054.5631545080826</v>
      </c>
      <c r="IS184" s="11">
        <f t="shared" ref="IS184:IS247" si="172">IR184+HS184</f>
        <v>1119.1703044214353</v>
      </c>
      <c r="IT184" s="11">
        <f t="shared" ref="IT184:IT247" si="173">IS184+HT184</f>
        <v>1181.8956926868264</v>
      </c>
      <c r="IU184" s="11">
        <f t="shared" ref="IU184:IU247" si="174">IT184+HU184</f>
        <v>1242.7941278959438</v>
      </c>
      <c r="IV184" s="11">
        <f t="shared" ref="IV184:IV247" si="175">IU184+HV184</f>
        <v>1301.9188222737278</v>
      </c>
      <c r="IW184" s="11">
        <f t="shared" ref="IW184:IW247" si="176">IV184+HW184</f>
        <v>1359.321438174489</v>
      </c>
      <c r="IX184" s="11">
        <f t="shared" ref="IX184:IX247" si="177">IW184+HX184</f>
        <v>1415.0521332237718</v>
      </c>
      <c r="IY184" s="11">
        <f t="shared" ref="IY184:IY247" si="178">IX184+HY184</f>
        <v>1469.1596041454054</v>
      </c>
      <c r="IZ184" s="11">
        <f t="shared" ref="IZ184:IZ247" si="179">IY184+HZ184</f>
        <v>1521.6911293120399</v>
      </c>
      <c r="JA184" s="11">
        <f t="shared" ref="JA184:JA247" si="180">IZ184+IA184</f>
        <v>1572.6926100563455</v>
      </c>
      <c r="JB184" s="11">
        <f t="shared" ref="JB184:JB247" si="181">JA184+IB184</f>
        <v>1622.2086107789721</v>
      </c>
      <c r="JC184" s="11">
        <f t="shared" ref="JC184:JC247" si="182">JB184+IC184</f>
        <v>1670.2823978883184</v>
      </c>
      <c r="JD184" s="11">
        <f t="shared" ref="JD184:JD247" si="183">JC184+ID184</f>
        <v>1716.9559776061303</v>
      </c>
      <c r="JE184" s="11">
        <f t="shared" ref="JE184:JE247" si="184">JD184+IE184</f>
        <v>1762.2701326719671</v>
      </c>
    </row>
    <row r="185" spans="213:267">
      <c r="HE185" s="60">
        <f t="shared" ref="HE185:HE192" si="185">HE184</f>
        <v>-0.5</v>
      </c>
      <c r="HF185" s="60">
        <f>$HF$69</f>
        <v>-5.5555555555555552E-2</v>
      </c>
      <c r="HG185" s="29">
        <f>IF(C$11="x",Toimenpiteet!$E$115,HG82*(Satokasvi!$H$11/1000)+(Satokasvi!$E$28-Satokasvi!$E$7)+IF(C$8="x",Toimenpiteet!$E$29,0)+IF(C$9="x",Toimenpiteet!$E$60,0)+IF(C$10="x",Toimenpiteet!$E$88,0))/(1+$C$13)^HG$61</f>
        <v>116.65587918015106</v>
      </c>
      <c r="HH185" s="29">
        <f>IF(D$11="x",Toimenpiteet!$E$115,HH82*(Satokasvi!$H$11/1000)+(Satokasvi!$E$28-Satokasvi!$E$7)+IF(D$8="x",Toimenpiteet!$E$29,0)+IF(D$9="x",Toimenpiteet!$E$60,0)+IF(D$10="x",Toimenpiteet!$E$88,0))/(1+$C$13)^HH$61</f>
        <v>111.42530974748905</v>
      </c>
      <c r="HI185" s="29">
        <f>IF(E$11="x",Toimenpiteet!$E$115,HI82*(Satokasvi!$H$11/1000)+(Satokasvi!$E$28-Satokasvi!$E$7)+IF(E$8="x",Toimenpiteet!$E$29,0)+IF(E$9="x",Toimenpiteet!$E$60,0)+IF(E$10="x",Toimenpiteet!$E$88,0))/(1+$C$13)^HI$61</f>
        <v>106.40047026079408</v>
      </c>
      <c r="HJ185" s="29">
        <f>IF(F$11="x",Toimenpiteet!$E$115,HJ82*(Satokasvi!$H$11/1000)+(Satokasvi!$E$28-Satokasvi!$E$7)+IF(F$8="x",Toimenpiteet!$E$29,0)+IF(F$9="x",Toimenpiteet!$E$60,0)+IF(F$10="x",Toimenpiteet!$E$88,0))/(1+$C$13)^HJ$61</f>
        <v>101.5738137333836</v>
      </c>
      <c r="HK185" s="29">
        <f>IF(G$11="x",Toimenpiteet!$E$115,HK82*(Satokasvi!$H$11/1000)+(Satokasvi!$E$28-Satokasvi!$E$7)+IF(G$8="x",Toimenpiteet!$E$29,0)+IF(G$9="x",Toimenpiteet!$E$60,0)+IF(G$10="x",Toimenpiteet!$E$88,0))/(1+$C$13)^HK$61</f>
        <v>96.938058280682654</v>
      </c>
      <c r="HL185" s="29">
        <f>IF(H$11="x",Toimenpiteet!$E$115,HL82*(Satokasvi!$H$11/1000)+(Satokasvi!$E$28-Satokasvi!$E$7)+IF(H$8="x",Toimenpiteet!$E$29,0)+IF(H$9="x",Toimenpiteet!$E$60,0)+IF(H$10="x",Toimenpiteet!$E$88,0))/(1+$C$13)^HL$61</f>
        <v>92.486178079764926</v>
      </c>
      <c r="HM185" s="29">
        <f>IF(I$11="x",Toimenpiteet!$E$115,HM82*(Satokasvi!$H$11/1000)+(Satokasvi!$E$28-Satokasvi!$E$7)+IF(I$8="x",Toimenpiteet!$E$29,0)+IF(I$9="x",Toimenpiteet!$E$60,0)+IF(I$10="x",Toimenpiteet!$E$88,0))/(1+$C$13)^HM$61</f>
        <v>88.211394630627865</v>
      </c>
      <c r="HN185" s="29">
        <f>IF(J$11="x",Toimenpiteet!$E$115,HN82*(Satokasvi!$H$11/1000)+(Satokasvi!$E$28-Satokasvi!$E$7)+IF(J$8="x",Toimenpiteet!$E$29,0)+IF(J$9="x",Toimenpiteet!$E$60,0)+IF(J$10="x",Toimenpiteet!$E$88,0))/(1+$C$13)^HN$61</f>
        <v>84.107168309292604</v>
      </c>
      <c r="HO185" s="29">
        <f>IF(K$11="x",Toimenpiteet!$E$115,HO82*(Satokasvi!$H$11/1000)+(Satokasvi!$E$28-Satokasvi!$E$7)+IF(K$8="x",Toimenpiteet!$E$29,0)+IF(K$9="x",Toimenpiteet!$E$60,0)+IF(K$10="x",Toimenpiteet!$E$88,0))/(1+$C$13)^HO$61</f>
        <v>80.167190203143377</v>
      </c>
      <c r="HP185" s="29">
        <f>IF(L$11="x",Toimenpiteet!$E$115,HP82*(Satokasvi!$H$11/1000)+(Satokasvi!$E$28-Satokasvi!$E$7)+IF(L$8="x",Toimenpiteet!$E$29,0)+IF(L$9="x",Toimenpiteet!$E$60,0)+IF(L$10="x",Toimenpiteet!$E$88,0))/(1+$C$13)^HP$61</f>
        <v>76.385374219231636</v>
      </c>
      <c r="HQ185" s="29">
        <f>IF(M$11="x",Toimenpiteet!$E$115,HQ82*(Satokasvi!$H$11/1000)+(Satokasvi!$E$28-Satokasvi!$E$7)+IF(M$8="x",Toimenpiteet!$E$29,0)+IF(M$9="x",Toimenpiteet!$E$60,0)+IF(M$10="x",Toimenpiteet!$E$88,0))/(1+$C$13)^HQ$61</f>
        <v>74.16055749439964</v>
      </c>
      <c r="HR185" s="29">
        <f>IF(N$11="x",Toimenpiteet!$E$115,HR82*(Satokasvi!$H$11/1000)+(Satokasvi!$E$28-Satokasvi!$E$7)+IF(N$8="x",Toimenpiteet!$E$29,0)+IF(N$9="x",Toimenpiteet!$E$60,0)+IF(N$10="x",Toimenpiteet!$E$88,0))/(1+$C$13)^HR$61</f>
        <v>72.000541256698682</v>
      </c>
      <c r="HS185" s="29">
        <f>IF(O$11="x",Toimenpiteet!$E$115,HS82*(Satokasvi!$H$11/1000)+(Satokasvi!$E$28-Satokasvi!$E$7)+IF(O$8="x",Toimenpiteet!$E$29,0)+IF(O$9="x",Toimenpiteet!$E$60,0)+IF(O$10="x",Toimenpiteet!$E$88,0))/(1+$C$13)^HS$61</f>
        <v>69.9034381132997</v>
      </c>
      <c r="HT185" s="29">
        <f>IF(P$11="x",Toimenpiteet!$E$115,HT82*(Satokasvi!$H$11/1000)+(Satokasvi!$E$28-Satokasvi!$E$7)+IF(P$8="x",Toimenpiteet!$E$29,0)+IF(P$9="x",Toimenpiteet!$E$60,0)+IF(P$10="x",Toimenpiteet!$E$88,0))/(1+$C$13)^HT$61</f>
        <v>67.86741564398028</v>
      </c>
      <c r="HU185" s="29">
        <f>IF(Q$11="x",Toimenpiteet!$E$115,HU82*(Satokasvi!$H$11/1000)+(Satokasvi!$E$28-Satokasvi!$E$7)+IF(Q$8="x",Toimenpiteet!$E$29,0)+IF(Q$9="x",Toimenpiteet!$E$60,0)+IF(Q$10="x",Toimenpiteet!$E$88,0))/(1+$C$13)^HU$61</f>
        <v>65.890694799980849</v>
      </c>
      <c r="HV185" s="29">
        <f>IF(R$11="x",Toimenpiteet!$E$115,HV82*(Satokasvi!$H$11/1000)+(Satokasvi!$E$28-Satokasvi!$E$7)+IF(R$8="x",Toimenpiteet!$E$29,0)+IF(R$9="x",Toimenpiteet!$E$60,0)+IF(R$10="x",Toimenpiteet!$E$88,0))/(1+$C$13)^HV$61</f>
        <v>63.97154834949599</v>
      </c>
      <c r="HW185" s="29">
        <f>IF(S$11="x",Toimenpiteet!$E$115,HW82*(Satokasvi!$H$11/1000)+(Satokasvi!$E$28-Satokasvi!$E$7)+IF(S$8="x",Toimenpiteet!$E$29,0)+IF(S$9="x",Toimenpiteet!$E$60,0)+IF(S$10="x",Toimenpiteet!$E$88,0))/(1+$C$13)^HW$61</f>
        <v>62.108299368442708</v>
      </c>
      <c r="HX185" s="29">
        <f>IF(T$11="x",Toimenpiteet!$E$115,HX82*(Satokasvi!$H$11/1000)+(Satokasvi!$E$28-Satokasvi!$E$7)+IF(T$8="x",Toimenpiteet!$E$29,0)+IF(T$9="x",Toimenpiteet!$E$60,0)+IF(T$10="x",Toimenpiteet!$E$88,0))/(1+$C$13)^HX$61</f>
        <v>60.299319775187094</v>
      </c>
      <c r="HY185" s="29">
        <f>IF(U$11="x",Toimenpiteet!$E$115,HY82*(Satokasvi!$H$11/1000)+(Satokasvi!$E$28-Satokasvi!$E$7)+IF(U$8="x",Toimenpiteet!$E$29,0)+IF(U$9="x",Toimenpiteet!$E$60,0)+IF(U$10="x",Toimenpiteet!$E$88,0))/(1+$C$13)^HY$61</f>
        <v>58.543028907948631</v>
      </c>
      <c r="HZ185" s="29">
        <f>IF(V$11="x",Toimenpiteet!$E$115,HZ82*(Satokasvi!$H$11/1000)+(Satokasvi!$E$28-Satokasvi!$E$7)+IF(V$8="x",Toimenpiteet!$E$29,0)+IF(V$9="x",Toimenpiteet!$E$60,0)+IF(V$10="x",Toimenpiteet!$E$88,0))/(1+$C$13)^HZ$61</f>
        <v>56.837892143639451</v>
      </c>
      <c r="IA185" s="29">
        <f>IF(W$11="x",Toimenpiteet!$E$115,IA82*(Satokasvi!$H$11/1000)+(Satokasvi!$E$28-Satokasvi!$E$7)+IF(W$8="x",Toimenpiteet!$E$29,0)+IF(W$9="x",Toimenpiteet!$E$60,0)+IF(W$10="x",Toimenpiteet!$E$88,0))/(1+$C$13)^IA$61</f>
        <v>55.182419556931514</v>
      </c>
      <c r="IB185" s="29">
        <f>IF(X$11="x",Toimenpiteet!$E$115,IB82*(Satokasvi!$H$11/1000)+(Satokasvi!$E$28-Satokasvi!$E$7)+IF(X$8="x",Toimenpiteet!$E$29,0)+IF(X$9="x",Toimenpiteet!$E$60,0)+IF(X$10="x",Toimenpiteet!$E$88,0))/(1+$C$13)^IB$61</f>
        <v>53.575164618380107</v>
      </c>
      <c r="IC185" s="29">
        <f>IF(Y$11="x",Toimenpiteet!$E$115,IC82*(Satokasvi!$H$11/1000)+(Satokasvi!$E$28-Satokasvi!$E$7)+IF(Y$8="x",Toimenpiteet!$E$29,0)+IF(Y$9="x",Toimenpiteet!$E$60,0)+IF(Y$10="x",Toimenpiteet!$E$88,0))/(1+$C$13)^IC$61</f>
        <v>52.014722930466121</v>
      </c>
      <c r="ID185" s="29">
        <f>IF(Z$11="x",Toimenpiteet!$E$115,ID82*(Satokasvi!$H$11/1000)+(Satokasvi!$E$28-Satokasvi!$E$7)+IF(Z$8="x",Toimenpiteet!$E$29,0)+IF(Z$9="x",Toimenpiteet!$E$60,0)+IF(Z$10="x",Toimenpiteet!$E$88,0))/(1+$C$13)^ID$61</f>
        <v>50.499731000452549</v>
      </c>
      <c r="IE185" s="29">
        <f>IF(AA$11="x",Toimenpiteet!$E$115,IE82*(Satokasvi!$H$11/1000)+(Satokasvi!$E$28-Satokasvi!$E$7)+IF(AA$8="x",Toimenpiteet!$E$29,0)+IF(AA$9="x",Toimenpiteet!$E$60,0)+IF(AA$10="x",Toimenpiteet!$E$88,0))/(1+$C$13)^IE$61</f>
        <v>49.028865048983057</v>
      </c>
      <c r="IG185" s="11">
        <f t="shared" si="160"/>
        <v>116.65587918015106</v>
      </c>
      <c r="IH185" s="11">
        <f t="shared" si="161"/>
        <v>228.08118892764011</v>
      </c>
      <c r="II185" s="11">
        <f t="shared" si="162"/>
        <v>334.48165918843421</v>
      </c>
      <c r="IJ185" s="11">
        <f t="shared" si="163"/>
        <v>436.0554729218178</v>
      </c>
      <c r="IK185" s="11">
        <f t="shared" si="164"/>
        <v>532.99353120250044</v>
      </c>
      <c r="IL185" s="11">
        <f t="shared" si="165"/>
        <v>625.47970928226539</v>
      </c>
      <c r="IM185" s="11">
        <f t="shared" si="166"/>
        <v>713.69110391289325</v>
      </c>
      <c r="IN185" s="11">
        <f t="shared" si="167"/>
        <v>797.79827222218591</v>
      </c>
      <c r="IO185" s="11">
        <f t="shared" si="168"/>
        <v>877.96546242532929</v>
      </c>
      <c r="IP185" s="11">
        <f t="shared" si="169"/>
        <v>954.3508366445609</v>
      </c>
      <c r="IQ185" s="11">
        <f t="shared" si="170"/>
        <v>1028.5113941389604</v>
      </c>
      <c r="IR185" s="11">
        <f t="shared" si="171"/>
        <v>1100.5119353956591</v>
      </c>
      <c r="IS185" s="11">
        <f t="shared" si="172"/>
        <v>1170.4153735089587</v>
      </c>
      <c r="IT185" s="11">
        <f t="shared" si="173"/>
        <v>1238.2827891529391</v>
      </c>
      <c r="IU185" s="11">
        <f t="shared" si="174"/>
        <v>1304.1734839529199</v>
      </c>
      <c r="IV185" s="11">
        <f t="shared" si="175"/>
        <v>1368.145032302416</v>
      </c>
      <c r="IW185" s="11">
        <f t="shared" si="176"/>
        <v>1430.2533316708586</v>
      </c>
      <c r="IX185" s="11">
        <f t="shared" si="177"/>
        <v>1490.5526514460457</v>
      </c>
      <c r="IY185" s="11">
        <f t="shared" si="178"/>
        <v>1549.0956803539943</v>
      </c>
      <c r="IZ185" s="11">
        <f t="shared" si="179"/>
        <v>1605.9335724976338</v>
      </c>
      <c r="JA185" s="11">
        <f t="shared" si="180"/>
        <v>1661.1159920545654</v>
      </c>
      <c r="JB185" s="11">
        <f t="shared" si="181"/>
        <v>1714.6911566729455</v>
      </c>
      <c r="JC185" s="11">
        <f t="shared" si="182"/>
        <v>1766.7058796034116</v>
      </c>
      <c r="JD185" s="11">
        <f t="shared" si="183"/>
        <v>1817.2056106038642</v>
      </c>
      <c r="JE185" s="11">
        <f t="shared" si="184"/>
        <v>1866.2344756528473</v>
      </c>
    </row>
    <row r="186" spans="213:267">
      <c r="HE186" s="60">
        <f t="shared" si="185"/>
        <v>-0.5</v>
      </c>
      <c r="HF186" s="60">
        <f>$HF$70</f>
        <v>-3.3333333333333326E-2</v>
      </c>
      <c r="HG186" s="29">
        <f>IF(C$11="x",Toimenpiteet!$E$115,HG83*(Satokasvi!$H$11/1000)+(Satokasvi!$E$28-Satokasvi!$E$7)+IF(C$8="x",Toimenpiteet!$E$29,0)+IF(C$9="x",Toimenpiteet!$E$60,0)+IF(C$10="x",Toimenpiteet!$E$88,0))/(1+$C$13)^HG$61</f>
        <v>117.41100323624599</v>
      </c>
      <c r="HH186" s="29">
        <f>IF(D$11="x",Toimenpiteet!$E$115,HH83*(Satokasvi!$H$11/1000)+(Satokasvi!$E$28-Satokasvi!$E$7)+IF(D$8="x",Toimenpiteet!$E$29,0)+IF(D$9="x",Toimenpiteet!$E$60,0)+IF(D$10="x",Toimenpiteet!$E$88,0))/(1+$C$13)^HH$61</f>
        <v>112.891570050586</v>
      </c>
      <c r="HI186" s="29">
        <f>IF(E$11="x",Toimenpiteet!$E$115,HI83*(Satokasvi!$H$11/1000)+(Satokasvi!$E$28-Satokasvi!$E$7)+IF(E$8="x",Toimenpiteet!$E$29,0)+IF(E$9="x",Toimenpiteet!$E$60,0)+IF(E$10="x",Toimenpiteet!$E$88,0))/(1+$C$13)^HI$61</f>
        <v>108.53580079928471</v>
      </c>
      <c r="HJ186" s="29">
        <f>IF(F$11="x",Toimenpiteet!$E$115,HJ83*(Satokasvi!$H$11/1000)+(Satokasvi!$E$28-Satokasvi!$E$7)+IF(F$8="x",Toimenpiteet!$E$29,0)+IF(F$9="x",Toimenpiteet!$E$60,0)+IF(F$10="x",Toimenpiteet!$E$88,0))/(1+$C$13)^HJ$61</f>
        <v>104.33799566023244</v>
      </c>
      <c r="HK186" s="29">
        <f>IF(G$11="x",Toimenpiteet!$E$115,HK83*(Satokasvi!$H$11/1000)+(Satokasvi!$E$28-Satokasvi!$E$7)+IF(G$8="x",Toimenpiteet!$E$29,0)+IF(G$9="x",Toimenpiteet!$E$60,0)+IF(G$10="x",Toimenpiteet!$E$88,0))/(1+$C$13)^HK$61</f>
        <v>100.2926479977322</v>
      </c>
      <c r="HL186" s="29">
        <f>IF(H$11="x",Toimenpiteet!$E$115,HL83*(Satokasvi!$H$11/1000)+(Satokasvi!$E$28-Satokasvi!$E$7)+IF(H$8="x",Toimenpiteet!$E$29,0)+IF(H$9="x",Toimenpiteet!$E$60,0)+IF(H$10="x",Toimenpiteet!$E$88,0))/(1+$C$13)^HL$61</f>
        <v>96.394437944288612</v>
      </c>
      <c r="HM186" s="29">
        <f>IF(I$11="x",Toimenpiteet!$E$115,HM83*(Satokasvi!$H$11/1000)+(Satokasvi!$E$28-Satokasvi!$E$7)+IF(I$8="x",Toimenpiteet!$E$29,0)+IF(I$9="x",Toimenpiteet!$E$60,0)+IF(I$10="x",Toimenpiteet!$E$88,0))/(1+$C$13)^HM$61</f>
        <v>92.638226192386128</v>
      </c>
      <c r="HN186" s="29">
        <f>IF(J$11="x",Toimenpiteet!$E$115,HN83*(Satokasvi!$H$11/1000)+(Satokasvi!$E$28-Satokasvi!$E$7)+IF(J$8="x",Toimenpiteet!$E$29,0)+IF(J$9="x",Toimenpiteet!$E$60,0)+IF(J$10="x",Toimenpiteet!$E$88,0))/(1+$C$13)^HN$61</f>
        <v>89.01904798946822</v>
      </c>
      <c r="HO186" s="29">
        <f>IF(K$11="x",Toimenpiteet!$E$115,HO83*(Satokasvi!$H$11/1000)+(Satokasvi!$E$28-Satokasvi!$E$7)+IF(K$8="x",Toimenpiteet!$E$29,0)+IF(K$9="x",Toimenpiteet!$E$60,0)+IF(K$10="x",Toimenpiteet!$E$88,0))/(1+$C$13)^HO$61</f>
        <v>85.532107329548765</v>
      </c>
      <c r="HP186" s="29">
        <f>IF(L$11="x",Toimenpiteet!$E$115,HP83*(Satokasvi!$H$11/1000)+(Satokasvi!$E$28-Satokasvi!$E$7)+IF(L$8="x",Toimenpiteet!$E$29,0)+IF(L$9="x",Toimenpiteet!$E$60,0)+IF(L$10="x",Toimenpiteet!$E$88,0))/(1+$C$13)^HP$61</f>
        <v>82.172771335095049</v>
      </c>
      <c r="HQ186" s="29">
        <f>IF(M$11="x",Toimenpiteet!$E$115,HQ83*(Satokasvi!$H$11/1000)+(Satokasvi!$E$28-Satokasvi!$E$7)+IF(M$8="x",Toimenpiteet!$E$29,0)+IF(M$9="x",Toimenpiteet!$E$60,0)+IF(M$10="x",Toimenpiteet!$E$88,0))/(1+$C$13)^HQ$61</f>
        <v>79.779389645723342</v>
      </c>
      <c r="HR186" s="29">
        <f>IF(N$11="x",Toimenpiteet!$E$115,HR83*(Satokasvi!$H$11/1000)+(Satokasvi!$E$28-Satokasvi!$E$7)+IF(N$8="x",Toimenpiteet!$E$29,0)+IF(N$9="x",Toimenpiteet!$E$60,0)+IF(N$10="x",Toimenpiteet!$E$88,0))/(1+$C$13)^HR$61</f>
        <v>77.455718102644028</v>
      </c>
      <c r="HS186" s="29">
        <f>IF(O$11="x",Toimenpiteet!$E$115,HS83*(Satokasvi!$H$11/1000)+(Satokasvi!$E$28-Satokasvi!$E$7)+IF(O$8="x",Toimenpiteet!$E$29,0)+IF(O$9="x",Toimenpiteet!$E$60,0)+IF(O$10="x",Toimenpiteet!$E$88,0))/(1+$C$13)^HS$61</f>
        <v>75.199726313246629</v>
      </c>
      <c r="HT186" s="29">
        <f>IF(P$11="x",Toimenpiteet!$E$115,HT83*(Satokasvi!$H$11/1000)+(Satokasvi!$E$28-Satokasvi!$E$7)+IF(P$8="x",Toimenpiteet!$E$29,0)+IF(P$9="x",Toimenpiteet!$E$60,0)+IF(P$10="x",Toimenpiteet!$E$88,0))/(1+$C$13)^HT$61</f>
        <v>73.009443022569542</v>
      </c>
      <c r="HU186" s="29">
        <f>IF(Q$11="x",Toimenpiteet!$E$115,HU83*(Satokasvi!$H$11/1000)+(Satokasvi!$E$28-Satokasvi!$E$7)+IF(Q$8="x",Toimenpiteet!$E$29,0)+IF(Q$9="x",Toimenpiteet!$E$60,0)+IF(Q$10="x",Toimenpiteet!$E$88,0))/(1+$C$13)^HU$61</f>
        <v>70.882954390844205</v>
      </c>
      <c r="HV186" s="29">
        <f>IF(R$11="x",Toimenpiteet!$E$115,HV83*(Satokasvi!$H$11/1000)+(Satokasvi!$E$28-Satokasvi!$E$7)+IF(R$8="x",Toimenpiteet!$E$29,0)+IF(R$9="x",Toimenpiteet!$E$60,0)+IF(R$10="x",Toimenpiteet!$E$88,0))/(1+$C$13)^HV$61</f>
        <v>68.818402321207984</v>
      </c>
      <c r="HW186" s="29">
        <f>IF(S$11="x",Toimenpiteet!$E$115,HW83*(Satokasvi!$H$11/1000)+(Satokasvi!$E$28-Satokasvi!$E$7)+IF(S$8="x",Toimenpiteet!$E$29,0)+IF(S$9="x",Toimenpiteet!$E$60,0)+IF(S$10="x",Toimenpiteet!$E$88,0))/(1+$C$13)^HW$61</f>
        <v>66.813982836124254</v>
      </c>
      <c r="HX186" s="29">
        <f>IF(T$11="x",Toimenpiteet!$E$115,HX83*(Satokasvi!$H$11/1000)+(Satokasvi!$E$28-Satokasvi!$E$7)+IF(T$8="x",Toimenpiteet!$E$29,0)+IF(T$9="x",Toimenpiteet!$E$60,0)+IF(T$10="x",Toimenpiteet!$E$88,0))/(1+$C$13)^HX$61</f>
        <v>64.867944501091515</v>
      </c>
      <c r="HY186" s="29">
        <f>IF(U$11="x",Toimenpiteet!$E$115,HY83*(Satokasvi!$H$11/1000)+(Satokasvi!$E$28-Satokasvi!$E$7)+IF(U$8="x",Toimenpiteet!$E$29,0)+IF(U$9="x",Toimenpiteet!$E$60,0)+IF(U$10="x",Toimenpiteet!$E$88,0))/(1+$C$13)^HY$61</f>
        <v>62.9785868942636</v>
      </c>
      <c r="HZ186" s="29">
        <f>IF(V$11="x",Toimenpiteet!$E$115,HZ83*(Satokasvi!$H$11/1000)+(Satokasvi!$E$28-Satokasvi!$E$7)+IF(V$8="x",Toimenpiteet!$E$29,0)+IF(V$9="x",Toimenpiteet!$E$60,0)+IF(V$10="x",Toimenpiteet!$E$88,0))/(1+$C$13)^HZ$61</f>
        <v>61.144259120644278</v>
      </c>
      <c r="IA186" s="29">
        <f>IF(W$11="x",Toimenpiteet!$E$115,IA83*(Satokasvi!$H$11/1000)+(Satokasvi!$E$28-Satokasvi!$E$7)+IF(W$8="x",Toimenpiteet!$E$29,0)+IF(W$9="x",Toimenpiteet!$E$60,0)+IF(W$10="x",Toimenpiteet!$E$88,0))/(1+$C$13)^IA$61</f>
        <v>59.36335836955756</v>
      </c>
      <c r="IB186" s="29">
        <f>IF(X$11="x",Toimenpiteet!$E$115,IB83*(Satokasvi!$H$11/1000)+(Satokasvi!$E$28-Satokasvi!$E$7)+IF(X$8="x",Toimenpiteet!$E$29,0)+IF(X$9="x",Toimenpiteet!$E$60,0)+IF(X$10="x",Toimenpiteet!$E$88,0))/(1+$C$13)^IB$61</f>
        <v>57.634328514133543</v>
      </c>
      <c r="IC186" s="29">
        <f>IF(Y$11="x",Toimenpiteet!$E$115,IC83*(Satokasvi!$H$11/1000)+(Satokasvi!$E$28-Satokasvi!$E$7)+IF(Y$8="x",Toimenpiteet!$E$29,0)+IF(Y$9="x",Toimenpiteet!$E$60,0)+IF(Y$10="x",Toimenpiteet!$E$88,0))/(1+$C$13)^IC$61</f>
        <v>55.955658751585965</v>
      </c>
      <c r="ID186" s="29">
        <f>IF(Z$11="x",Toimenpiteet!$E$115,ID83*(Satokasvi!$H$11/1000)+(Satokasvi!$E$28-Satokasvi!$E$7)+IF(Z$8="x",Toimenpiteet!$E$29,0)+IF(Z$9="x",Toimenpiteet!$E$60,0)+IF(Z$10="x",Toimenpiteet!$E$88,0))/(1+$C$13)^ID$61</f>
        <v>54.325882283093172</v>
      </c>
      <c r="IE186" s="29">
        <f>IF(AA$11="x",Toimenpiteet!$E$115,IE83*(Satokasvi!$H$11/1000)+(Satokasvi!$E$28-Satokasvi!$E$7)+IF(AA$8="x",Toimenpiteet!$E$29,0)+IF(AA$9="x",Toimenpiteet!$E$60,0)+IF(AA$10="x",Toimenpiteet!$E$88,0))/(1+$C$13)^IE$61</f>
        <v>52.7435750321293</v>
      </c>
      <c r="IG186" s="11">
        <f t="shared" si="160"/>
        <v>117.41100323624599</v>
      </c>
      <c r="IH186" s="11">
        <f t="shared" si="161"/>
        <v>230.302573286832</v>
      </c>
      <c r="II186" s="11">
        <f t="shared" si="162"/>
        <v>338.83837408611669</v>
      </c>
      <c r="IJ186" s="11">
        <f t="shared" si="163"/>
        <v>443.17636974634911</v>
      </c>
      <c r="IK186" s="11">
        <f t="shared" si="164"/>
        <v>543.46901774408127</v>
      </c>
      <c r="IL186" s="11">
        <f t="shared" si="165"/>
        <v>639.86345568836987</v>
      </c>
      <c r="IM186" s="11">
        <f t="shared" si="166"/>
        <v>732.501681880756</v>
      </c>
      <c r="IN186" s="11">
        <f t="shared" si="167"/>
        <v>821.52072987022416</v>
      </c>
      <c r="IO186" s="11">
        <f t="shared" si="168"/>
        <v>907.05283719977297</v>
      </c>
      <c r="IP186" s="11">
        <f t="shared" si="169"/>
        <v>989.225608534868</v>
      </c>
      <c r="IQ186" s="11">
        <f t="shared" si="170"/>
        <v>1069.0049981805914</v>
      </c>
      <c r="IR186" s="11">
        <f t="shared" si="171"/>
        <v>1146.4607162832353</v>
      </c>
      <c r="IS186" s="11">
        <f t="shared" si="172"/>
        <v>1221.660442596482</v>
      </c>
      <c r="IT186" s="11">
        <f t="shared" si="173"/>
        <v>1294.6698856190515</v>
      </c>
      <c r="IU186" s="11">
        <f t="shared" si="174"/>
        <v>1365.5528400098956</v>
      </c>
      <c r="IV186" s="11">
        <f t="shared" si="175"/>
        <v>1434.3712423311035</v>
      </c>
      <c r="IW186" s="11">
        <f t="shared" si="176"/>
        <v>1501.1852251672278</v>
      </c>
      <c r="IX186" s="11">
        <f t="shared" si="177"/>
        <v>1566.0531696683192</v>
      </c>
      <c r="IY186" s="11">
        <f t="shared" si="178"/>
        <v>1629.0317565625828</v>
      </c>
      <c r="IZ186" s="11">
        <f t="shared" si="179"/>
        <v>1690.176015683227</v>
      </c>
      <c r="JA186" s="11">
        <f t="shared" si="180"/>
        <v>1749.5393740527845</v>
      </c>
      <c r="JB186" s="11">
        <f t="shared" si="181"/>
        <v>1807.1737025669181</v>
      </c>
      <c r="JC186" s="11">
        <f t="shared" si="182"/>
        <v>1863.1293613185042</v>
      </c>
      <c r="JD186" s="11">
        <f t="shared" si="183"/>
        <v>1917.4552436015974</v>
      </c>
      <c r="JE186" s="11">
        <f t="shared" si="184"/>
        <v>1970.1988186337267</v>
      </c>
    </row>
    <row r="187" spans="213:267">
      <c r="HE187" s="60">
        <f t="shared" si="185"/>
        <v>-0.5</v>
      </c>
      <c r="HF187" s="60">
        <f>$HF$71</f>
        <v>-1.1111111111111103E-2</v>
      </c>
      <c r="HG187" s="29">
        <f>IF(C$11="x",Toimenpiteet!$E$115,HG84*(Satokasvi!$H$11/1000)+(Satokasvi!$E$28-Satokasvi!$E$7)+IF(C$8="x",Toimenpiteet!$E$29,0)+IF(C$9="x",Toimenpiteet!$E$60,0)+IF(C$10="x",Toimenpiteet!$E$88,0))/(1+$C$13)^HG$61</f>
        <v>118.1661272923409</v>
      </c>
      <c r="HH187" s="29">
        <f>IF(D$11="x",Toimenpiteet!$E$115,HH84*(Satokasvi!$H$11/1000)+(Satokasvi!$E$28-Satokasvi!$E$7)+IF(D$8="x",Toimenpiteet!$E$29,0)+IF(D$9="x",Toimenpiteet!$E$60,0)+IF(D$10="x",Toimenpiteet!$E$88,0))/(1+$C$13)^HH$61</f>
        <v>114.35783035368294</v>
      </c>
      <c r="HI187" s="29">
        <f>IF(E$11="x",Toimenpiteet!$E$115,HI84*(Satokasvi!$H$11/1000)+(Satokasvi!$E$28-Satokasvi!$E$7)+IF(E$8="x",Toimenpiteet!$E$29,0)+IF(E$9="x",Toimenpiteet!$E$60,0)+IF(E$10="x",Toimenpiteet!$E$88,0))/(1+$C$13)^HI$61</f>
        <v>110.67113133777546</v>
      </c>
      <c r="HJ187" s="29">
        <f>IF(F$11="x",Toimenpiteet!$E$115,HJ84*(Satokasvi!$H$11/1000)+(Satokasvi!$E$28-Satokasvi!$E$7)+IF(F$8="x",Toimenpiteet!$E$29,0)+IF(F$9="x",Toimenpiteet!$E$60,0)+IF(F$10="x",Toimenpiteet!$E$88,0))/(1+$C$13)^HJ$61</f>
        <v>107.10217758708123</v>
      </c>
      <c r="HK187" s="29">
        <f>IF(G$11="x",Toimenpiteet!$E$115,HK84*(Satokasvi!$H$11/1000)+(Satokasvi!$E$28-Satokasvi!$E$7)+IF(G$8="x",Toimenpiteet!$E$29,0)+IF(G$9="x",Toimenpiteet!$E$60,0)+IF(G$10="x",Toimenpiteet!$E$88,0))/(1+$C$13)^HK$61</f>
        <v>103.64723771478171</v>
      </c>
      <c r="HL187" s="29">
        <f>IF(H$11="x",Toimenpiteet!$E$115,HL84*(Satokasvi!$H$11/1000)+(Satokasvi!$E$28-Satokasvi!$E$7)+IF(H$8="x",Toimenpiteet!$E$29,0)+IF(H$9="x",Toimenpiteet!$E$60,0)+IF(H$10="x",Toimenpiteet!$E$88,0))/(1+$C$13)^HL$61</f>
        <v>100.30269780881235</v>
      </c>
      <c r="HM187" s="29">
        <f>IF(I$11="x",Toimenpiteet!$E$115,HM84*(Satokasvi!$H$11/1000)+(Satokasvi!$E$28-Satokasvi!$E$7)+IF(I$8="x",Toimenpiteet!$E$29,0)+IF(I$9="x",Toimenpiteet!$E$60,0)+IF(I$10="x",Toimenpiteet!$E$88,0))/(1+$C$13)^HM$61</f>
        <v>97.065057754144405</v>
      </c>
      <c r="HN187" s="29">
        <f>IF(J$11="x",Toimenpiteet!$E$115,HN84*(Satokasvi!$H$11/1000)+(Satokasvi!$E$28-Satokasvi!$E$7)+IF(J$8="x",Toimenpiteet!$E$29,0)+IF(J$9="x",Toimenpiteet!$E$60,0)+IF(J$10="x",Toimenpiteet!$E$88,0))/(1+$C$13)^HN$61</f>
        <v>93.930927669643779</v>
      </c>
      <c r="HO187" s="29">
        <f>IF(K$11="x",Toimenpiteet!$E$115,HO84*(Satokasvi!$H$11/1000)+(Satokasvi!$E$28-Satokasvi!$E$7)+IF(K$8="x",Toimenpiteet!$E$29,0)+IF(K$9="x",Toimenpiteet!$E$60,0)+IF(K$10="x",Toimenpiteet!$E$88,0))/(1+$C$13)^HO$61</f>
        <v>90.897024455954153</v>
      </c>
      <c r="HP187" s="29">
        <f>IF(L$11="x",Toimenpiteet!$E$115,HP84*(Satokasvi!$H$11/1000)+(Satokasvi!$E$28-Satokasvi!$E$7)+IF(L$8="x",Toimenpiteet!$E$29,0)+IF(L$9="x",Toimenpiteet!$E$60,0)+IF(L$10="x",Toimenpiteet!$E$88,0))/(1+$C$13)^HP$61</f>
        <v>87.960168450958463</v>
      </c>
      <c r="HQ187" s="29">
        <f>IF(M$11="x",Toimenpiteet!$E$115,HQ84*(Satokasvi!$H$11/1000)+(Satokasvi!$E$28-Satokasvi!$E$7)+IF(M$8="x",Toimenpiteet!$E$29,0)+IF(M$9="x",Toimenpiteet!$E$60,0)+IF(M$10="x",Toimenpiteet!$E$88,0))/(1+$C$13)^HQ$61</f>
        <v>85.398221797047043</v>
      </c>
      <c r="HR187" s="29">
        <f>IF(N$11="x",Toimenpiteet!$E$115,HR84*(Satokasvi!$H$11/1000)+(Satokasvi!$E$28-Satokasvi!$E$7)+IF(N$8="x",Toimenpiteet!$E$29,0)+IF(N$9="x",Toimenpiteet!$E$60,0)+IF(N$10="x",Toimenpiteet!$E$88,0))/(1+$C$13)^HR$61</f>
        <v>82.910894948589373</v>
      </c>
      <c r="HS187" s="29">
        <f>IF(O$11="x",Toimenpiteet!$E$115,HS84*(Satokasvi!$H$11/1000)+(Satokasvi!$E$28-Satokasvi!$E$7)+IF(O$8="x",Toimenpiteet!$E$29,0)+IF(O$9="x",Toimenpiteet!$E$60,0)+IF(O$10="x",Toimenpiteet!$E$88,0))/(1+$C$13)^HS$61</f>
        <v>80.496014513193572</v>
      </c>
      <c r="HT187" s="29">
        <f>IF(P$11="x",Toimenpiteet!$E$115,HT84*(Satokasvi!$H$11/1000)+(Satokasvi!$E$28-Satokasvi!$E$7)+IF(P$8="x",Toimenpiteet!$E$29,0)+IF(P$9="x",Toimenpiteet!$E$60,0)+IF(P$10="x",Toimenpiteet!$E$88,0))/(1+$C$13)^HT$61</f>
        <v>78.151470401158804</v>
      </c>
      <c r="HU187" s="29">
        <f>IF(Q$11="x",Toimenpiteet!$E$115,HU84*(Satokasvi!$H$11/1000)+(Satokasvi!$E$28-Satokasvi!$E$7)+IF(Q$8="x",Toimenpiteet!$E$29,0)+IF(Q$9="x",Toimenpiteet!$E$60,0)+IF(Q$10="x",Toimenpiteet!$E$88,0))/(1+$C$13)^HU$61</f>
        <v>75.87521398170756</v>
      </c>
      <c r="HV187" s="29">
        <f>IF(R$11="x",Toimenpiteet!$E$115,HV84*(Satokasvi!$H$11/1000)+(Satokasvi!$E$28-Satokasvi!$E$7)+IF(R$8="x",Toimenpiteet!$E$29,0)+IF(R$9="x",Toimenpiteet!$E$60,0)+IF(R$10="x",Toimenpiteet!$E$88,0))/(1+$C$13)^HV$61</f>
        <v>73.665256292919977</v>
      </c>
      <c r="HW187" s="29">
        <f>IF(S$11="x",Toimenpiteet!$E$115,HW84*(Satokasvi!$H$11/1000)+(Satokasvi!$E$28-Satokasvi!$E$7)+IF(S$8="x",Toimenpiteet!$E$29,0)+IF(S$9="x",Toimenpiteet!$E$60,0)+IF(S$10="x",Toimenpiteet!$E$88,0))/(1+$C$13)^HW$61</f>
        <v>71.519666303805806</v>
      </c>
      <c r="HX187" s="29">
        <f>IF(T$11="x",Toimenpiteet!$E$115,HX84*(Satokasvi!$H$11/1000)+(Satokasvi!$E$28-Satokasvi!$E$7)+IF(T$8="x",Toimenpiteet!$E$29,0)+IF(T$9="x",Toimenpiteet!$E$60,0)+IF(T$10="x",Toimenpiteet!$E$88,0))/(1+$C$13)^HX$61</f>
        <v>69.436569226995928</v>
      </c>
      <c r="HY187" s="29">
        <f>IF(U$11="x",Toimenpiteet!$E$115,HY84*(Satokasvi!$H$11/1000)+(Satokasvi!$E$28-Satokasvi!$E$7)+IF(U$8="x",Toimenpiteet!$E$29,0)+IF(U$9="x",Toimenpiteet!$E$60,0)+IF(U$10="x",Toimenpiteet!$E$88,0))/(1+$C$13)^HY$61</f>
        <v>67.414144880578576</v>
      </c>
      <c r="HZ187" s="29">
        <f>IF(V$11="x",Toimenpiteet!$E$115,HZ84*(Satokasvi!$H$11/1000)+(Satokasvi!$E$28-Satokasvi!$E$7)+IF(V$8="x",Toimenpiteet!$E$29,0)+IF(V$9="x",Toimenpiteet!$E$60,0)+IF(V$10="x",Toimenpiteet!$E$88,0))/(1+$C$13)^HZ$61</f>
        <v>65.450626097649106</v>
      </c>
      <c r="IA187" s="29">
        <f>IF(W$11="x",Toimenpiteet!$E$115,IA84*(Satokasvi!$H$11/1000)+(Satokasvi!$E$28-Satokasvi!$E$7)+IF(W$8="x",Toimenpiteet!$E$29,0)+IF(W$9="x",Toimenpiteet!$E$60,0)+IF(W$10="x",Toimenpiteet!$E$88,0))/(1+$C$13)^IA$61</f>
        <v>63.544297182183598</v>
      </c>
      <c r="IB187" s="29">
        <f>IF(X$11="x",Toimenpiteet!$E$115,IB84*(Satokasvi!$H$11/1000)+(Satokasvi!$E$28-Satokasvi!$E$7)+IF(X$8="x",Toimenpiteet!$E$29,0)+IF(X$9="x",Toimenpiteet!$E$60,0)+IF(X$10="x",Toimenpiteet!$E$88,0))/(1+$C$13)^IB$61</f>
        <v>61.693492409886986</v>
      </c>
      <c r="IC187" s="29">
        <f>IF(Y$11="x",Toimenpiteet!$E$115,IC84*(Satokasvi!$H$11/1000)+(Satokasvi!$E$28-Satokasvi!$E$7)+IF(Y$8="x",Toimenpiteet!$E$29,0)+IF(Y$9="x",Toimenpiteet!$E$60,0)+IF(Y$10="x",Toimenpiteet!$E$88,0))/(1+$C$13)^IC$61</f>
        <v>59.896594572705808</v>
      </c>
      <c r="ID187" s="29">
        <f>IF(Z$11="x",Toimenpiteet!$E$115,ID84*(Satokasvi!$H$11/1000)+(Satokasvi!$E$28-Satokasvi!$E$7)+IF(Z$8="x",Toimenpiteet!$E$29,0)+IF(Z$9="x",Toimenpiteet!$E$60,0)+IF(Z$10="x",Toimenpiteet!$E$88,0))/(1+$C$13)^ID$61</f>
        <v>58.152033565733802</v>
      </c>
      <c r="IE187" s="29">
        <f>IF(AA$11="x",Toimenpiteet!$E$115,IE84*(Satokasvi!$H$11/1000)+(Satokasvi!$E$28-Satokasvi!$E$7)+IF(AA$8="x",Toimenpiteet!$E$29,0)+IF(AA$9="x",Toimenpiteet!$E$60,0)+IF(AA$10="x",Toimenpiteet!$E$88,0))/(1+$C$13)^IE$61</f>
        <v>56.458285015275536</v>
      </c>
      <c r="IG187" s="11">
        <f t="shared" si="160"/>
        <v>118.1661272923409</v>
      </c>
      <c r="IH187" s="11">
        <f t="shared" si="161"/>
        <v>232.52395764602386</v>
      </c>
      <c r="II187" s="11">
        <f t="shared" si="162"/>
        <v>343.19508898379934</v>
      </c>
      <c r="IJ187" s="11">
        <f t="shared" si="163"/>
        <v>450.29726657088054</v>
      </c>
      <c r="IK187" s="11">
        <f t="shared" si="164"/>
        <v>553.94450428566222</v>
      </c>
      <c r="IL187" s="11">
        <f t="shared" si="165"/>
        <v>654.24720209447457</v>
      </c>
      <c r="IM187" s="11">
        <f t="shared" si="166"/>
        <v>751.31225984861896</v>
      </c>
      <c r="IN187" s="11">
        <f t="shared" si="167"/>
        <v>845.24318751826274</v>
      </c>
      <c r="IO187" s="11">
        <f t="shared" si="168"/>
        <v>936.14021197421687</v>
      </c>
      <c r="IP187" s="11">
        <f t="shared" si="169"/>
        <v>1024.1003804251754</v>
      </c>
      <c r="IQ187" s="11">
        <f t="shared" si="170"/>
        <v>1109.4986022222224</v>
      </c>
      <c r="IR187" s="11">
        <f t="shared" si="171"/>
        <v>1192.4094971708118</v>
      </c>
      <c r="IS187" s="11">
        <f t="shared" si="172"/>
        <v>1272.9055116840054</v>
      </c>
      <c r="IT187" s="11">
        <f t="shared" si="173"/>
        <v>1351.0569820851642</v>
      </c>
      <c r="IU187" s="11">
        <f t="shared" si="174"/>
        <v>1426.9321960668717</v>
      </c>
      <c r="IV187" s="11">
        <f t="shared" si="175"/>
        <v>1500.5974523597918</v>
      </c>
      <c r="IW187" s="11">
        <f t="shared" si="176"/>
        <v>1572.1171186635975</v>
      </c>
      <c r="IX187" s="11">
        <f t="shared" si="177"/>
        <v>1641.5536878905934</v>
      </c>
      <c r="IY187" s="11">
        <f t="shared" si="178"/>
        <v>1708.967832771172</v>
      </c>
      <c r="IZ187" s="11">
        <f t="shared" si="179"/>
        <v>1774.4184588688211</v>
      </c>
      <c r="JA187" s="11">
        <f t="shared" si="180"/>
        <v>1837.9627560510046</v>
      </c>
      <c r="JB187" s="11">
        <f t="shared" si="181"/>
        <v>1899.6562484608917</v>
      </c>
      <c r="JC187" s="11">
        <f t="shared" si="182"/>
        <v>1959.5528430335976</v>
      </c>
      <c r="JD187" s="11">
        <f t="shared" si="183"/>
        <v>2017.7048765993313</v>
      </c>
      <c r="JE187" s="11">
        <f t="shared" si="184"/>
        <v>2074.1631616146069</v>
      </c>
    </row>
    <row r="188" spans="213:267">
      <c r="HE188" s="60">
        <f t="shared" si="185"/>
        <v>-0.5</v>
      </c>
      <c r="HF188" s="60">
        <f>$HF$72</f>
        <v>1.111111111111112E-2</v>
      </c>
      <c r="HG188" s="29">
        <f>IF(C$11="x",Toimenpiteet!$E$115,HG85*(Satokasvi!$H$11/1000)+(Satokasvi!$E$28-Satokasvi!$E$7)+IF(C$8="x",Toimenpiteet!$E$29,0)+IF(C$9="x",Toimenpiteet!$E$60,0)+IF(C$10="x",Toimenpiteet!$E$88,0))/(1+$C$13)^HG$61</f>
        <v>118.92125134843583</v>
      </c>
      <c r="HH188" s="29">
        <f>IF(D$11="x",Toimenpiteet!$E$115,HH85*(Satokasvi!$H$11/1000)+(Satokasvi!$E$28-Satokasvi!$E$7)+IF(D$8="x",Toimenpiteet!$E$29,0)+IF(D$9="x",Toimenpiteet!$E$60,0)+IF(D$10="x",Toimenpiteet!$E$88,0))/(1+$C$13)^HH$61</f>
        <v>115.82409065677987</v>
      </c>
      <c r="HI188" s="29">
        <f>IF(E$11="x",Toimenpiteet!$E$115,HI85*(Satokasvi!$H$11/1000)+(Satokasvi!$E$28-Satokasvi!$E$7)+IF(E$8="x",Toimenpiteet!$E$29,0)+IF(E$9="x",Toimenpiteet!$E$60,0)+IF(E$10="x",Toimenpiteet!$E$88,0))/(1+$C$13)^HI$61</f>
        <v>112.8064618762662</v>
      </c>
      <c r="HJ188" s="29">
        <f>IF(F$11="x",Toimenpiteet!$E$115,HJ85*(Satokasvi!$H$11/1000)+(Satokasvi!$E$28-Satokasvi!$E$7)+IF(F$8="x",Toimenpiteet!$E$29,0)+IF(F$9="x",Toimenpiteet!$E$60,0)+IF(F$10="x",Toimenpiteet!$E$88,0))/(1+$C$13)^HJ$61</f>
        <v>109.86635951393006</v>
      </c>
      <c r="HK188" s="29">
        <f>IF(G$11="x",Toimenpiteet!$E$115,HK85*(Satokasvi!$H$11/1000)+(Satokasvi!$E$28-Satokasvi!$E$7)+IF(G$8="x",Toimenpiteet!$E$29,0)+IF(G$9="x",Toimenpiteet!$E$60,0)+IF(G$10="x",Toimenpiteet!$E$88,0))/(1+$C$13)^HK$61</f>
        <v>107.0018274318312</v>
      </c>
      <c r="HL188" s="29">
        <f>IF(H$11="x",Toimenpiteet!$E$115,HL85*(Satokasvi!$H$11/1000)+(Satokasvi!$E$28-Satokasvi!$E$7)+IF(H$8="x",Toimenpiteet!$E$29,0)+IF(H$9="x",Toimenpiteet!$E$60,0)+IF(H$10="x",Toimenpiteet!$E$88,0))/(1+$C$13)^HL$61</f>
        <v>104.21095767333604</v>
      </c>
      <c r="HM188" s="29">
        <f>IF(I$11="x",Toimenpiteet!$E$115,HM85*(Satokasvi!$H$11/1000)+(Satokasvi!$E$28-Satokasvi!$E$7)+IF(I$8="x",Toimenpiteet!$E$29,0)+IF(I$9="x",Toimenpiteet!$E$60,0)+IF(I$10="x",Toimenpiteet!$E$88,0))/(1+$C$13)^HM$61</f>
        <v>101.49188931590267</v>
      </c>
      <c r="HN188" s="29">
        <f>IF(J$11="x",Toimenpiteet!$E$115,HN85*(Satokasvi!$H$11/1000)+(Satokasvi!$E$28-Satokasvi!$E$7)+IF(J$8="x",Toimenpiteet!$E$29,0)+IF(J$9="x",Toimenpiteet!$E$60,0)+IF(J$10="x",Toimenpiteet!$E$88,0))/(1+$C$13)^HN$61</f>
        <v>98.842807349819381</v>
      </c>
      <c r="HO188" s="29">
        <f>IF(K$11="x",Toimenpiteet!$E$115,HO85*(Satokasvi!$H$11/1000)+(Satokasvi!$E$28-Satokasvi!$E$7)+IF(K$8="x",Toimenpiteet!$E$29,0)+IF(K$9="x",Toimenpiteet!$E$60,0)+IF(K$10="x",Toimenpiteet!$E$88,0))/(1+$C$13)^HO$61</f>
        <v>96.26194158235954</v>
      </c>
      <c r="HP188" s="29">
        <f>IF(L$11="x",Toimenpiteet!$E$115,HP85*(Satokasvi!$H$11/1000)+(Satokasvi!$E$28-Satokasvi!$E$7)+IF(L$8="x",Toimenpiteet!$E$29,0)+IF(L$9="x",Toimenpiteet!$E$60,0)+IF(L$10="x",Toimenpiteet!$E$88,0))/(1+$C$13)^HP$61</f>
        <v>93.747565566821876</v>
      </c>
      <c r="HQ188" s="29">
        <f>IF(M$11="x",Toimenpiteet!$E$115,HQ85*(Satokasvi!$H$11/1000)+(Satokasvi!$E$28-Satokasvi!$E$7)+IF(M$8="x",Toimenpiteet!$E$29,0)+IF(M$9="x",Toimenpiteet!$E$60,0)+IF(M$10="x",Toimenpiteet!$E$88,0))/(1+$C$13)^HQ$61</f>
        <v>91.017053948370744</v>
      </c>
      <c r="HR188" s="29">
        <f>IF(N$11="x",Toimenpiteet!$E$115,HR85*(Satokasvi!$H$11/1000)+(Satokasvi!$E$28-Satokasvi!$E$7)+IF(N$8="x",Toimenpiteet!$E$29,0)+IF(N$9="x",Toimenpiteet!$E$60,0)+IF(N$10="x",Toimenpiteet!$E$88,0))/(1+$C$13)^HR$61</f>
        <v>88.366071794534719</v>
      </c>
      <c r="HS188" s="29">
        <f>IF(O$11="x",Toimenpiteet!$E$115,HS85*(Satokasvi!$H$11/1000)+(Satokasvi!$E$28-Satokasvi!$E$7)+IF(O$8="x",Toimenpiteet!$E$29,0)+IF(O$9="x",Toimenpiteet!$E$60,0)+IF(O$10="x",Toimenpiteet!$E$88,0))/(1+$C$13)^HS$61</f>
        <v>85.792302713140501</v>
      </c>
      <c r="HT188" s="29">
        <f>IF(P$11="x",Toimenpiteet!$E$115,HT85*(Satokasvi!$H$11/1000)+(Satokasvi!$E$28-Satokasvi!$E$7)+IF(P$8="x",Toimenpiteet!$E$29,0)+IF(P$9="x",Toimenpiteet!$E$60,0)+IF(P$10="x",Toimenpiteet!$E$88,0))/(1+$C$13)^HT$61</f>
        <v>83.293497779748051</v>
      </c>
      <c r="HU188" s="29">
        <f>IF(Q$11="x",Toimenpiteet!$E$115,HU85*(Satokasvi!$H$11/1000)+(Satokasvi!$E$28-Satokasvi!$E$7)+IF(Q$8="x",Toimenpiteet!$E$29,0)+IF(Q$9="x",Toimenpiteet!$E$60,0)+IF(Q$10="x",Toimenpiteet!$E$88,0))/(1+$C$13)^HU$61</f>
        <v>80.867473572570916</v>
      </c>
      <c r="HV188" s="29">
        <f>IF(R$11="x",Toimenpiteet!$E$115,HV85*(Satokasvi!$H$11/1000)+(Satokasvi!$E$28-Satokasvi!$E$7)+IF(R$8="x",Toimenpiteet!$E$29,0)+IF(R$9="x",Toimenpiteet!$E$60,0)+IF(R$10="x",Toimenpiteet!$E$88,0))/(1+$C$13)^HV$61</f>
        <v>78.512110264631971</v>
      </c>
      <c r="HW188" s="29">
        <f>IF(S$11="x",Toimenpiteet!$E$115,HW85*(Satokasvi!$H$11/1000)+(Satokasvi!$E$28-Satokasvi!$E$7)+IF(S$8="x",Toimenpiteet!$E$29,0)+IF(S$9="x",Toimenpiteet!$E$60,0)+IF(S$10="x",Toimenpiteet!$E$88,0))/(1+$C$13)^HW$61</f>
        <v>76.225349771487359</v>
      </c>
      <c r="HX188" s="29">
        <f>IF(T$11="x",Toimenpiteet!$E$115,HX85*(Satokasvi!$H$11/1000)+(Satokasvi!$E$28-Satokasvi!$E$7)+IF(T$8="x",Toimenpiteet!$E$29,0)+IF(T$9="x",Toimenpiteet!$E$60,0)+IF(T$10="x",Toimenpiteet!$E$88,0))/(1+$C$13)^HX$61</f>
        <v>74.005193952900342</v>
      </c>
      <c r="HY188" s="29">
        <f>IF(U$11="x",Toimenpiteet!$E$115,HY85*(Satokasvi!$H$11/1000)+(Satokasvi!$E$28-Satokasvi!$E$7)+IF(U$8="x",Toimenpiteet!$E$29,0)+IF(U$9="x",Toimenpiteet!$E$60,0)+IF(U$10="x",Toimenpiteet!$E$88,0))/(1+$C$13)^HY$61</f>
        <v>71.849702866893537</v>
      </c>
      <c r="HZ188" s="29">
        <f>IF(V$11="x",Toimenpiteet!$E$115,HZ85*(Satokasvi!$H$11/1000)+(Satokasvi!$E$28-Satokasvi!$E$7)+IF(V$8="x",Toimenpiteet!$E$29,0)+IF(V$9="x",Toimenpiteet!$E$60,0)+IF(V$10="x",Toimenpiteet!$E$88,0))/(1+$C$13)^HZ$61</f>
        <v>69.75699307465392</v>
      </c>
      <c r="IA188" s="29">
        <f>IF(W$11="x",Toimenpiteet!$E$115,IA85*(Satokasvi!$H$11/1000)+(Satokasvi!$E$28-Satokasvi!$E$7)+IF(W$8="x",Toimenpiteet!$E$29,0)+IF(W$9="x",Toimenpiteet!$E$60,0)+IF(W$10="x",Toimenpiteet!$E$88,0))/(1+$C$13)^IA$61</f>
        <v>67.725235994809637</v>
      </c>
      <c r="IB188" s="29">
        <f>IF(X$11="x",Toimenpiteet!$E$115,IB85*(Satokasvi!$H$11/1000)+(Satokasvi!$E$28-Satokasvi!$E$7)+IF(X$8="x",Toimenpiteet!$E$29,0)+IF(X$9="x",Toimenpiteet!$E$60,0)+IF(X$10="x",Toimenpiteet!$E$88,0))/(1+$C$13)^IB$61</f>
        <v>65.752656305640429</v>
      </c>
      <c r="IC188" s="29">
        <f>IF(Y$11="x",Toimenpiteet!$E$115,IC85*(Satokasvi!$H$11/1000)+(Satokasvi!$E$28-Satokasvi!$E$7)+IF(Y$8="x",Toimenpiteet!$E$29,0)+IF(Y$9="x",Toimenpiteet!$E$60,0)+IF(Y$10="x",Toimenpiteet!$E$88,0))/(1+$C$13)^IC$61</f>
        <v>63.837530393825652</v>
      </c>
      <c r="ID188" s="29">
        <f>IF(Z$11="x",Toimenpiteet!$E$115,ID85*(Satokasvi!$H$11/1000)+(Satokasvi!$E$28-Satokasvi!$E$7)+IF(Z$8="x",Toimenpiteet!$E$29,0)+IF(Z$9="x",Toimenpiteet!$E$60,0)+IF(Z$10="x",Toimenpiteet!$E$88,0))/(1+$C$13)^ID$61</f>
        <v>61.978184848374426</v>
      </c>
      <c r="IE188" s="29">
        <f>IF(AA$11="x",Toimenpiteet!$E$115,IE85*(Satokasvi!$H$11/1000)+(Satokasvi!$E$28-Satokasvi!$E$7)+IF(AA$8="x",Toimenpiteet!$E$29,0)+IF(AA$9="x",Toimenpiteet!$E$60,0)+IF(AA$10="x",Toimenpiteet!$E$88,0))/(1+$C$13)^IE$61</f>
        <v>60.172994998421778</v>
      </c>
      <c r="IG188" s="11">
        <f t="shared" si="160"/>
        <v>118.92125134843583</v>
      </c>
      <c r="IH188" s="11">
        <f t="shared" si="161"/>
        <v>234.74534200521572</v>
      </c>
      <c r="II188" s="11">
        <f t="shared" si="162"/>
        <v>347.55180388148193</v>
      </c>
      <c r="IJ188" s="11">
        <f t="shared" si="163"/>
        <v>457.41816339541197</v>
      </c>
      <c r="IK188" s="11">
        <f t="shared" si="164"/>
        <v>564.41999082724317</v>
      </c>
      <c r="IL188" s="11">
        <f t="shared" si="165"/>
        <v>668.63094850057917</v>
      </c>
      <c r="IM188" s="11">
        <f t="shared" si="166"/>
        <v>770.12283781648182</v>
      </c>
      <c r="IN188" s="11">
        <f t="shared" si="167"/>
        <v>868.96564516630121</v>
      </c>
      <c r="IO188" s="11">
        <f t="shared" si="168"/>
        <v>965.22758674866077</v>
      </c>
      <c r="IP188" s="11">
        <f t="shared" si="169"/>
        <v>1058.9751523154825</v>
      </c>
      <c r="IQ188" s="11">
        <f t="shared" si="170"/>
        <v>1149.9922062638534</v>
      </c>
      <c r="IR188" s="11">
        <f t="shared" si="171"/>
        <v>1238.3582780583881</v>
      </c>
      <c r="IS188" s="11">
        <f t="shared" si="172"/>
        <v>1324.1505807715287</v>
      </c>
      <c r="IT188" s="11">
        <f t="shared" si="173"/>
        <v>1407.4440785512768</v>
      </c>
      <c r="IU188" s="11">
        <f t="shared" si="174"/>
        <v>1488.3115521238476</v>
      </c>
      <c r="IV188" s="11">
        <f t="shared" si="175"/>
        <v>1566.8236623884795</v>
      </c>
      <c r="IW188" s="11">
        <f t="shared" si="176"/>
        <v>1643.0490121599669</v>
      </c>
      <c r="IX188" s="11">
        <f t="shared" si="177"/>
        <v>1717.0542061128672</v>
      </c>
      <c r="IY188" s="11">
        <f t="shared" si="178"/>
        <v>1788.9039089797607</v>
      </c>
      <c r="IZ188" s="11">
        <f t="shared" si="179"/>
        <v>1858.6609020544147</v>
      </c>
      <c r="JA188" s="11">
        <f t="shared" si="180"/>
        <v>1926.3861380492244</v>
      </c>
      <c r="JB188" s="11">
        <f t="shared" si="181"/>
        <v>1992.1387943548648</v>
      </c>
      <c r="JC188" s="11">
        <f t="shared" si="182"/>
        <v>2055.9763247486903</v>
      </c>
      <c r="JD188" s="11">
        <f t="shared" si="183"/>
        <v>2117.9545095970648</v>
      </c>
      <c r="JE188" s="11">
        <f t="shared" si="184"/>
        <v>2178.1275045954867</v>
      </c>
    </row>
    <row r="189" spans="213:267">
      <c r="HE189" s="60">
        <f t="shared" si="185"/>
        <v>-0.5</v>
      </c>
      <c r="HF189" s="60">
        <f>$HF$73</f>
        <v>3.333333333333334E-2</v>
      </c>
      <c r="HG189" s="29">
        <f>IF(C$11="x",Toimenpiteet!$E$115,HG86*(Satokasvi!$H$11/1000)+(Satokasvi!$E$28-Satokasvi!$E$7)+IF(C$8="x",Toimenpiteet!$E$29,0)+IF(C$9="x",Toimenpiteet!$E$60,0)+IF(C$10="x",Toimenpiteet!$E$88,0))/(1+$C$13)^HG$61</f>
        <v>119.67637540453082</v>
      </c>
      <c r="HH189" s="29">
        <f>IF(D$11="x",Toimenpiteet!$E$115,HH86*(Satokasvi!$H$11/1000)+(Satokasvi!$E$28-Satokasvi!$E$7)+IF(D$8="x",Toimenpiteet!$E$29,0)+IF(D$9="x",Toimenpiteet!$E$60,0)+IF(D$10="x",Toimenpiteet!$E$88,0))/(1+$C$13)^HH$61</f>
        <v>117.29035095987682</v>
      </c>
      <c r="HI189" s="29">
        <f>IF(E$11="x",Toimenpiteet!$E$115,HI86*(Satokasvi!$H$11/1000)+(Satokasvi!$E$28-Satokasvi!$E$7)+IF(E$8="x",Toimenpiteet!$E$29,0)+IF(E$9="x",Toimenpiteet!$E$60,0)+IF(E$10="x",Toimenpiteet!$E$88,0))/(1+$C$13)^HI$61</f>
        <v>114.94179241475683</v>
      </c>
      <c r="HJ189" s="29">
        <f>IF(F$11="x",Toimenpiteet!$E$115,HJ86*(Satokasvi!$H$11/1000)+(Satokasvi!$E$28-Satokasvi!$E$7)+IF(F$8="x",Toimenpiteet!$E$29,0)+IF(F$9="x",Toimenpiteet!$E$60,0)+IF(F$10="x",Toimenpiteet!$E$88,0))/(1+$C$13)^HJ$61</f>
        <v>112.6305414407789</v>
      </c>
      <c r="HK189" s="29">
        <f>IF(G$11="x",Toimenpiteet!$E$115,HK86*(Satokasvi!$H$11/1000)+(Satokasvi!$E$28-Satokasvi!$E$7)+IF(G$8="x",Toimenpiteet!$E$29,0)+IF(G$9="x",Toimenpiteet!$E$60,0)+IF(G$10="x",Toimenpiteet!$E$88,0))/(1+$C$13)^HK$61</f>
        <v>110.35641714888071</v>
      </c>
      <c r="HL189" s="29">
        <f>IF(H$11="x",Toimenpiteet!$E$115,HL86*(Satokasvi!$H$11/1000)+(Satokasvi!$E$28-Satokasvi!$E$7)+IF(H$8="x",Toimenpiteet!$E$29,0)+IF(H$9="x",Toimenpiteet!$E$60,0)+IF(H$10="x",Toimenpiteet!$E$88,0))/(1+$C$13)^HL$61</f>
        <v>108.11921753785978</v>
      </c>
      <c r="HM189" s="29">
        <f>IF(I$11="x",Toimenpiteet!$E$115,HM86*(Satokasvi!$H$11/1000)+(Satokasvi!$E$28-Satokasvi!$E$7)+IF(I$8="x",Toimenpiteet!$E$29,0)+IF(I$9="x",Toimenpiteet!$E$60,0)+IF(I$10="x",Toimenpiteet!$E$88,0))/(1+$C$13)^HM$61</f>
        <v>105.91872087766095</v>
      </c>
      <c r="HN189" s="29">
        <f>IF(J$11="x",Toimenpiteet!$E$115,HN86*(Satokasvi!$H$11/1000)+(Satokasvi!$E$28-Satokasvi!$E$7)+IF(J$8="x",Toimenpiteet!$E$29,0)+IF(J$9="x",Toimenpiteet!$E$60,0)+IF(J$10="x",Toimenpiteet!$E$88,0))/(1+$C$13)^HN$61</f>
        <v>103.75468702999494</v>
      </c>
      <c r="HO189" s="29">
        <f>IF(K$11="x",Toimenpiteet!$E$115,HO86*(Satokasvi!$H$11/1000)+(Satokasvi!$E$28-Satokasvi!$E$7)+IF(K$8="x",Toimenpiteet!$E$29,0)+IF(K$9="x",Toimenpiteet!$E$60,0)+IF(K$10="x",Toimenpiteet!$E$88,0))/(1+$C$13)^HO$61</f>
        <v>101.62685870876493</v>
      </c>
      <c r="HP189" s="29">
        <f>IF(L$11="x",Toimenpiteet!$E$115,HP86*(Satokasvi!$H$11/1000)+(Satokasvi!$E$28-Satokasvi!$E$7)+IF(L$8="x",Toimenpiteet!$E$29,0)+IF(L$9="x",Toimenpiteet!$E$60,0)+IF(L$10="x",Toimenpiteet!$E$88,0))/(1+$C$13)^HP$61</f>
        <v>99.534962682685318</v>
      </c>
      <c r="HQ189" s="29">
        <f>IF(M$11="x",Toimenpiteet!$E$115,HQ86*(Satokasvi!$H$11/1000)+(Satokasvi!$E$28-Satokasvi!$E$7)+IF(M$8="x",Toimenpiteet!$E$29,0)+IF(M$9="x",Toimenpiteet!$E$60,0)+IF(M$10="x",Toimenpiteet!$E$88,0))/(1+$C$13)^HQ$61</f>
        <v>96.635886099694488</v>
      </c>
      <c r="HR189" s="29">
        <f>IF(N$11="x",Toimenpiteet!$E$115,HR86*(Satokasvi!$H$11/1000)+(Satokasvi!$E$28-Satokasvi!$E$7)+IF(N$8="x",Toimenpiteet!$E$29,0)+IF(N$9="x",Toimenpiteet!$E$60,0)+IF(N$10="x",Toimenpiteet!$E$88,0))/(1+$C$13)^HR$61</f>
        <v>93.821248640480093</v>
      </c>
      <c r="HS189" s="29">
        <f>IF(O$11="x",Toimenpiteet!$E$115,HS86*(Satokasvi!$H$11/1000)+(Satokasvi!$E$28-Satokasvi!$E$7)+IF(O$8="x",Toimenpiteet!$E$29,0)+IF(O$9="x",Toimenpiteet!$E$60,0)+IF(O$10="x",Toimenpiteet!$E$88,0))/(1+$C$13)^HS$61</f>
        <v>91.088590913087472</v>
      </c>
      <c r="HT189" s="29">
        <f>IF(P$11="x",Toimenpiteet!$E$115,HT86*(Satokasvi!$H$11/1000)+(Satokasvi!$E$28-Satokasvi!$E$7)+IF(P$8="x",Toimenpiteet!$E$29,0)+IF(P$9="x",Toimenpiteet!$E$60,0)+IF(P$10="x",Toimenpiteet!$E$88,0))/(1+$C$13)^HT$61</f>
        <v>88.435525158337342</v>
      </c>
      <c r="HU189" s="29">
        <f>IF(Q$11="x",Toimenpiteet!$E$115,HU86*(Satokasvi!$H$11/1000)+(Satokasvi!$E$28-Satokasvi!$E$7)+IF(Q$8="x",Toimenpiteet!$E$29,0)+IF(Q$9="x",Toimenpiteet!$E$60,0)+IF(Q$10="x",Toimenpiteet!$E$88,0))/(1+$C$13)^HU$61</f>
        <v>85.859733163434313</v>
      </c>
      <c r="HV189" s="29">
        <f>IF(R$11="x",Toimenpiteet!$E$115,HV86*(Satokasvi!$H$11/1000)+(Satokasvi!$E$28-Satokasvi!$E$7)+IF(R$8="x",Toimenpiteet!$E$29,0)+IF(R$9="x",Toimenpiteet!$E$60,0)+IF(R$10="x",Toimenpiteet!$E$88,0))/(1+$C$13)^HV$61</f>
        <v>83.358964236344008</v>
      </c>
      <c r="HW189" s="29">
        <f>IF(S$11="x",Toimenpiteet!$E$115,HW86*(Satokasvi!$H$11/1000)+(Satokasvi!$E$28-Satokasvi!$E$7)+IF(S$8="x",Toimenpiteet!$E$29,0)+IF(S$9="x",Toimenpiteet!$E$60,0)+IF(S$10="x",Toimenpiteet!$E$88,0))/(1+$C$13)^HW$61</f>
        <v>80.93103323916894</v>
      </c>
      <c r="HX189" s="29">
        <f>IF(T$11="x",Toimenpiteet!$E$115,HX86*(Satokasvi!$H$11/1000)+(Satokasvi!$E$28-Satokasvi!$E$7)+IF(T$8="x",Toimenpiteet!$E$29,0)+IF(T$9="x",Toimenpiteet!$E$60,0)+IF(T$10="x",Toimenpiteet!$E$88,0))/(1+$C$13)^HX$61</f>
        <v>78.573818678804798</v>
      </c>
      <c r="HY189" s="29">
        <f>IF(U$11="x",Toimenpiteet!$E$115,HY86*(Satokasvi!$H$11/1000)+(Satokasvi!$E$28-Satokasvi!$E$7)+IF(U$8="x",Toimenpiteet!$E$29,0)+IF(U$9="x",Toimenpiteet!$E$60,0)+IF(U$10="x",Toimenpiteet!$E$88,0))/(1+$C$13)^HY$61</f>
        <v>76.285260853208541</v>
      </c>
      <c r="HZ189" s="29">
        <f>IF(V$11="x",Toimenpiteet!$E$115,HZ86*(Satokasvi!$H$11/1000)+(Satokasvi!$E$28-Satokasvi!$E$7)+IF(V$8="x",Toimenpiteet!$E$29,0)+IF(V$9="x",Toimenpiteet!$E$60,0)+IF(V$10="x",Toimenpiteet!$E$88,0))/(1+$C$13)^HZ$61</f>
        <v>74.063360051658776</v>
      </c>
      <c r="IA189" s="29">
        <f>IF(W$11="x",Toimenpiteet!$E$115,IA86*(Satokasvi!$H$11/1000)+(Satokasvi!$E$28-Satokasvi!$E$7)+IF(W$8="x",Toimenpiteet!$E$29,0)+IF(W$9="x",Toimenpiteet!$E$60,0)+IF(W$10="x",Toimenpiteet!$E$88,0))/(1+$C$13)^IA$61</f>
        <v>71.906174807435718</v>
      </c>
      <c r="IB189" s="29">
        <f>IF(X$11="x",Toimenpiteet!$E$115,IB86*(Satokasvi!$H$11/1000)+(Satokasvi!$E$28-Satokasvi!$E$7)+IF(X$8="x",Toimenpiteet!$E$29,0)+IF(X$9="x",Toimenpiteet!$E$60,0)+IF(X$10="x",Toimenpiteet!$E$88,0))/(1+$C$13)^IB$61</f>
        <v>69.8118202013939</v>
      </c>
      <c r="IC189" s="29">
        <f>IF(Y$11="x",Toimenpiteet!$E$115,IC86*(Satokasvi!$H$11/1000)+(Satokasvi!$E$28-Satokasvi!$E$7)+IF(Y$8="x",Toimenpiteet!$E$29,0)+IF(Y$9="x",Toimenpiteet!$E$60,0)+IF(Y$10="x",Toimenpiteet!$E$88,0))/(1+$C$13)^IC$61</f>
        <v>67.778466214945524</v>
      </c>
      <c r="ID189" s="29">
        <f>IF(Z$11="x",Toimenpiteet!$E$115,ID86*(Satokasvi!$H$11/1000)+(Satokasvi!$E$28-Satokasvi!$E$7)+IF(Z$8="x",Toimenpiteet!$E$29,0)+IF(Z$9="x",Toimenpiteet!$E$60,0)+IF(Z$10="x",Toimenpiteet!$E$88,0))/(1+$C$13)^ID$61</f>
        <v>65.804336131015077</v>
      </c>
      <c r="IE189" s="29">
        <f>IF(AA$11="x",Toimenpiteet!$E$115,IE86*(Satokasvi!$H$11/1000)+(Satokasvi!$E$28-Satokasvi!$E$7)+IF(AA$8="x",Toimenpiteet!$E$29,0)+IF(AA$9="x",Toimenpiteet!$E$60,0)+IF(AA$10="x",Toimenpiteet!$E$88,0))/(1+$C$13)^IE$61</f>
        <v>63.887704981568042</v>
      </c>
      <c r="IG189" s="11">
        <f t="shared" si="160"/>
        <v>119.67637540453082</v>
      </c>
      <c r="IH189" s="11">
        <f t="shared" si="161"/>
        <v>236.96672636440763</v>
      </c>
      <c r="II189" s="11">
        <f t="shared" si="162"/>
        <v>351.90851877916447</v>
      </c>
      <c r="IJ189" s="11">
        <f t="shared" si="163"/>
        <v>464.53906021994339</v>
      </c>
      <c r="IK189" s="11">
        <f t="shared" si="164"/>
        <v>574.89547736882412</v>
      </c>
      <c r="IL189" s="11">
        <f t="shared" si="165"/>
        <v>683.01469490668387</v>
      </c>
      <c r="IM189" s="11">
        <f t="shared" si="166"/>
        <v>788.93341578434479</v>
      </c>
      <c r="IN189" s="11">
        <f t="shared" si="167"/>
        <v>892.68810281433969</v>
      </c>
      <c r="IO189" s="11">
        <f t="shared" si="168"/>
        <v>994.31496152310456</v>
      </c>
      <c r="IP189" s="11">
        <f t="shared" si="169"/>
        <v>1093.8499242057899</v>
      </c>
      <c r="IQ189" s="11">
        <f t="shared" si="170"/>
        <v>1190.4858103054844</v>
      </c>
      <c r="IR189" s="11">
        <f t="shared" si="171"/>
        <v>1284.3070589459644</v>
      </c>
      <c r="IS189" s="11">
        <f t="shared" si="172"/>
        <v>1375.3956498590519</v>
      </c>
      <c r="IT189" s="11">
        <f t="shared" si="173"/>
        <v>1463.8311750173893</v>
      </c>
      <c r="IU189" s="11">
        <f t="shared" si="174"/>
        <v>1549.6909081808237</v>
      </c>
      <c r="IV189" s="11">
        <f t="shared" si="175"/>
        <v>1633.0498724171678</v>
      </c>
      <c r="IW189" s="11">
        <f t="shared" si="176"/>
        <v>1713.9809056563367</v>
      </c>
      <c r="IX189" s="11">
        <f t="shared" si="177"/>
        <v>1792.5547243351416</v>
      </c>
      <c r="IY189" s="11">
        <f t="shared" si="178"/>
        <v>1868.8399851883501</v>
      </c>
      <c r="IZ189" s="11">
        <f t="shared" si="179"/>
        <v>1942.9033452400088</v>
      </c>
      <c r="JA189" s="11">
        <f t="shared" si="180"/>
        <v>2014.8095200474445</v>
      </c>
      <c r="JB189" s="11">
        <f t="shared" si="181"/>
        <v>2084.6213402488384</v>
      </c>
      <c r="JC189" s="11">
        <f t="shared" si="182"/>
        <v>2152.399806463784</v>
      </c>
      <c r="JD189" s="11">
        <f t="shared" si="183"/>
        <v>2218.2041425947991</v>
      </c>
      <c r="JE189" s="11">
        <f t="shared" si="184"/>
        <v>2282.0918475763669</v>
      </c>
    </row>
    <row r="190" spans="213:267">
      <c r="HE190" s="60">
        <f t="shared" si="185"/>
        <v>-0.5</v>
      </c>
      <c r="HF190" s="60">
        <f>$HF$74</f>
        <v>5.5555555555555566E-2</v>
      </c>
      <c r="HG190" s="29">
        <f>IF(C$11="x",Toimenpiteet!$E$115,HG87*(Satokasvi!$H$11/1000)+(Satokasvi!$E$28-Satokasvi!$E$7)+IF(C$8="x",Toimenpiteet!$E$29,0)+IF(C$9="x",Toimenpiteet!$E$60,0)+IF(C$10="x",Toimenpiteet!$E$88,0))/(1+$C$13)^HG$61</f>
        <v>120.43149946062567</v>
      </c>
      <c r="HH190" s="29">
        <f>IF(D$11="x",Toimenpiteet!$E$115,HH87*(Satokasvi!$H$11/1000)+(Satokasvi!$E$28-Satokasvi!$E$7)+IF(D$8="x",Toimenpiteet!$E$29,0)+IF(D$9="x",Toimenpiteet!$E$60,0)+IF(D$10="x",Toimenpiteet!$E$88,0))/(1+$C$13)^HH$61</f>
        <v>118.75661126297381</v>
      </c>
      <c r="HI190" s="29">
        <f>IF(E$11="x",Toimenpiteet!$E$115,HI87*(Satokasvi!$H$11/1000)+(Satokasvi!$E$28-Satokasvi!$E$7)+IF(E$8="x",Toimenpiteet!$E$29,0)+IF(E$9="x",Toimenpiteet!$E$60,0)+IF(E$10="x",Toimenpiteet!$E$88,0))/(1+$C$13)^HI$61</f>
        <v>117.07712295324752</v>
      </c>
      <c r="HJ190" s="29">
        <f>IF(F$11="x",Toimenpiteet!$E$115,HJ87*(Satokasvi!$H$11/1000)+(Satokasvi!$E$28-Satokasvi!$E$7)+IF(F$8="x",Toimenpiteet!$E$29,0)+IF(F$9="x",Toimenpiteet!$E$60,0)+IF(F$10="x",Toimenpiteet!$E$88,0))/(1+$C$13)^HJ$61</f>
        <v>115.39472336762763</v>
      </c>
      <c r="HK190" s="29">
        <f>IF(G$11="x",Toimenpiteet!$E$115,HK87*(Satokasvi!$H$11/1000)+(Satokasvi!$E$28-Satokasvi!$E$7)+IF(G$8="x",Toimenpiteet!$E$29,0)+IF(G$9="x",Toimenpiteet!$E$60,0)+IF(G$10="x",Toimenpiteet!$E$88,0))/(1+$C$13)^HK$61</f>
        <v>113.7110068659302</v>
      </c>
      <c r="HL190" s="29">
        <f>IF(H$11="x",Toimenpiteet!$E$115,HL87*(Satokasvi!$H$11/1000)+(Satokasvi!$E$28-Satokasvi!$E$7)+IF(H$8="x",Toimenpiteet!$E$29,0)+IF(H$9="x",Toimenpiteet!$E$60,0)+IF(H$10="x",Toimenpiteet!$E$88,0))/(1+$C$13)^HL$61</f>
        <v>112.02747740238357</v>
      </c>
      <c r="HM190" s="29">
        <f>IF(I$11="x",Toimenpiteet!$E$115,HM87*(Satokasvi!$H$11/1000)+(Satokasvi!$E$28-Satokasvi!$E$7)+IF(I$8="x",Toimenpiteet!$E$29,0)+IF(I$9="x",Toimenpiteet!$E$60,0)+IF(I$10="x",Toimenpiteet!$E$88,0))/(1+$C$13)^HM$61</f>
        <v>110.34555243941917</v>
      </c>
      <c r="HN190" s="29">
        <f>IF(J$11="x",Toimenpiteet!$E$115,HN87*(Satokasvi!$H$11/1000)+(Satokasvi!$E$28-Satokasvi!$E$7)+IF(J$8="x",Toimenpiteet!$E$29,0)+IF(J$9="x",Toimenpiteet!$E$60,0)+IF(J$10="x",Toimenpiteet!$E$88,0))/(1+$C$13)^HN$61</f>
        <v>108.66656671017058</v>
      </c>
      <c r="HO190" s="29">
        <f>IF(K$11="x",Toimenpiteet!$E$115,HO87*(Satokasvi!$H$11/1000)+(Satokasvi!$E$28-Satokasvi!$E$7)+IF(K$8="x",Toimenpiteet!$E$29,0)+IF(K$9="x",Toimenpiteet!$E$60,0)+IF(K$10="x",Toimenpiteet!$E$88,0))/(1+$C$13)^HO$61</f>
        <v>106.99177583517032</v>
      </c>
      <c r="HP190" s="29">
        <f>IF(L$11="x",Toimenpiteet!$E$115,HP87*(Satokasvi!$H$11/1000)+(Satokasvi!$E$28-Satokasvi!$E$7)+IF(L$8="x",Toimenpiteet!$E$29,0)+IF(L$9="x",Toimenpiteet!$E$60,0)+IF(L$10="x",Toimenpiteet!$E$88,0))/(1+$C$13)^HP$61</f>
        <v>105.3223597985487</v>
      </c>
      <c r="HQ190" s="29">
        <f>IF(M$11="x",Toimenpiteet!$E$115,HQ87*(Satokasvi!$H$11/1000)+(Satokasvi!$E$28-Satokasvi!$E$7)+IF(M$8="x",Toimenpiteet!$E$29,0)+IF(M$9="x",Toimenpiteet!$E$60,0)+IF(M$10="x",Toimenpiteet!$E$88,0))/(1+$C$13)^HQ$61</f>
        <v>102.25471825101815</v>
      </c>
      <c r="HR190" s="29">
        <f>IF(N$11="x",Toimenpiteet!$E$115,HR87*(Satokasvi!$H$11/1000)+(Satokasvi!$E$28-Satokasvi!$E$7)+IF(N$8="x",Toimenpiteet!$E$29,0)+IF(N$9="x",Toimenpiteet!$E$60,0)+IF(N$10="x",Toimenpiteet!$E$88,0))/(1+$C$13)^HR$61</f>
        <v>99.276425486425396</v>
      </c>
      <c r="HS190" s="29">
        <f>IF(O$11="x",Toimenpiteet!$E$115,HS87*(Satokasvi!$H$11/1000)+(Satokasvi!$E$28-Satokasvi!$E$7)+IF(O$8="x",Toimenpiteet!$E$29,0)+IF(O$9="x",Toimenpiteet!$E$60,0)+IF(O$10="x",Toimenpiteet!$E$88,0))/(1+$C$13)^HS$61</f>
        <v>96.384879113034373</v>
      </c>
      <c r="HT190" s="29">
        <f>IF(P$11="x",Toimenpiteet!$E$115,HT87*(Satokasvi!$H$11/1000)+(Satokasvi!$E$28-Satokasvi!$E$7)+IF(P$8="x",Toimenpiteet!$E$29,0)+IF(P$9="x",Toimenpiteet!$E$60,0)+IF(P$10="x",Toimenpiteet!$E$88,0))/(1+$C$13)^HT$61</f>
        <v>93.577552536926561</v>
      </c>
      <c r="HU190" s="29">
        <f>IF(Q$11="x",Toimenpiteet!$E$115,HU87*(Satokasvi!$H$11/1000)+(Satokasvi!$E$28-Satokasvi!$E$7)+IF(Q$8="x",Toimenpiteet!$E$29,0)+IF(Q$9="x",Toimenpiteet!$E$60,0)+IF(Q$10="x",Toimenpiteet!$E$88,0))/(1+$C$13)^HU$61</f>
        <v>90.851992754297626</v>
      </c>
      <c r="HV190" s="29">
        <f>IF(R$11="x",Toimenpiteet!$E$115,HV87*(Satokasvi!$H$11/1000)+(Satokasvi!$E$28-Satokasvi!$E$7)+IF(R$8="x",Toimenpiteet!$E$29,0)+IF(R$9="x",Toimenpiteet!$E$60,0)+IF(R$10="x",Toimenpiteet!$E$88,0))/(1+$C$13)^HV$61</f>
        <v>88.205818208055973</v>
      </c>
      <c r="HW190" s="29">
        <f>IF(S$11="x",Toimenpiteet!$E$115,HW87*(Satokasvi!$H$11/1000)+(Satokasvi!$E$28-Satokasvi!$E$7)+IF(S$8="x",Toimenpiteet!$E$29,0)+IF(S$9="x",Toimenpiteet!$E$60,0)+IF(S$10="x",Toimenpiteet!$E$88,0))/(1+$C$13)^HW$61</f>
        <v>85.63671670685045</v>
      </c>
      <c r="HX190" s="29">
        <f>IF(T$11="x",Toimenpiteet!$E$115,HX87*(Satokasvi!$H$11/1000)+(Satokasvi!$E$28-Satokasvi!$E$7)+IF(T$8="x",Toimenpiteet!$E$29,0)+IF(T$9="x",Toimenpiteet!$E$60,0)+IF(T$10="x",Toimenpiteet!$E$88,0))/(1+$C$13)^HX$61</f>
        <v>83.142443404709184</v>
      </c>
      <c r="HY190" s="29">
        <f>IF(U$11="x",Toimenpiteet!$E$115,HY87*(Satokasvi!$H$11/1000)+(Satokasvi!$E$28-Satokasvi!$E$7)+IF(U$8="x",Toimenpiteet!$E$29,0)+IF(U$9="x",Toimenpiteet!$E$60,0)+IF(U$10="x",Toimenpiteet!$E$88,0))/(1+$C$13)^HY$61</f>
        <v>80.720818839523474</v>
      </c>
      <c r="HZ190" s="29">
        <f>IF(V$11="x",Toimenpiteet!$E$115,HZ87*(Satokasvi!$H$11/1000)+(Satokasvi!$E$28-Satokasvi!$E$7)+IF(V$8="x",Toimenpiteet!$E$29,0)+IF(V$9="x",Toimenpiteet!$E$60,0)+IF(V$10="x",Toimenpiteet!$E$88,0))/(1+$C$13)^HZ$61</f>
        <v>78.369727028663576</v>
      </c>
      <c r="IA190" s="29">
        <f>IF(W$11="x",Toimenpiteet!$E$115,IA87*(Satokasvi!$H$11/1000)+(Satokasvi!$E$28-Satokasvi!$E$7)+IF(W$8="x",Toimenpiteet!$E$29,0)+IF(W$9="x",Toimenpiteet!$E$60,0)+IF(W$10="x",Toimenpiteet!$E$88,0))/(1+$C$13)^IA$61</f>
        <v>76.087113620061729</v>
      </c>
      <c r="IB190" s="29">
        <f>IF(X$11="x",Toimenpiteet!$E$115,IB87*(Satokasvi!$H$11/1000)+(Satokasvi!$E$28-Satokasvi!$E$7)+IF(X$8="x",Toimenpiteet!$E$29,0)+IF(X$9="x",Toimenpiteet!$E$60,0)+IF(X$10="x",Toimenpiteet!$E$88,0))/(1+$C$13)^IB$61</f>
        <v>73.8709840971473</v>
      </c>
      <c r="IC190" s="29">
        <f>IF(Y$11="x",Toimenpiteet!$E$115,IC87*(Satokasvi!$H$11/1000)+(Satokasvi!$E$28-Satokasvi!$E$7)+IF(Y$8="x",Toimenpiteet!$E$29,0)+IF(Y$9="x",Toimenpiteet!$E$60,0)+IF(Y$10="x",Toimenpiteet!$E$88,0))/(1+$C$13)^IC$61</f>
        <v>71.719402036065333</v>
      </c>
      <c r="ID190" s="29">
        <f>IF(Z$11="x",Toimenpiteet!$E$115,ID87*(Satokasvi!$H$11/1000)+(Satokasvi!$E$28-Satokasvi!$E$7)+IF(Z$8="x",Toimenpiteet!$E$29,0)+IF(Z$9="x",Toimenpiteet!$E$60,0)+IF(Z$10="x",Toimenpiteet!$E$88,0))/(1+$C$13)^ID$61</f>
        <v>69.630487413655686</v>
      </c>
      <c r="IE190" s="29">
        <f>IF(AA$11="x",Toimenpiteet!$E$115,IE87*(Satokasvi!$H$11/1000)+(Satokasvi!$E$28-Satokasvi!$E$7)+IF(AA$8="x",Toimenpiteet!$E$29,0)+IF(AA$9="x",Toimenpiteet!$E$60,0)+IF(AA$10="x",Toimenpiteet!$E$88,0))/(1+$C$13)^IE$61</f>
        <v>67.602414964714256</v>
      </c>
      <c r="IG190" s="11">
        <f t="shared" si="160"/>
        <v>120.43149946062567</v>
      </c>
      <c r="IH190" s="11">
        <f t="shared" si="161"/>
        <v>239.18811072359949</v>
      </c>
      <c r="II190" s="11">
        <f t="shared" si="162"/>
        <v>356.265233676847</v>
      </c>
      <c r="IJ190" s="11">
        <f t="shared" si="163"/>
        <v>471.65995704447465</v>
      </c>
      <c r="IK190" s="11">
        <f t="shared" si="164"/>
        <v>585.37096391040484</v>
      </c>
      <c r="IL190" s="11">
        <f t="shared" si="165"/>
        <v>697.39844131278846</v>
      </c>
      <c r="IM190" s="11">
        <f t="shared" si="166"/>
        <v>807.74399375220764</v>
      </c>
      <c r="IN190" s="11">
        <f t="shared" si="167"/>
        <v>916.41056046237827</v>
      </c>
      <c r="IO190" s="11">
        <f t="shared" si="168"/>
        <v>1023.4023362975486</v>
      </c>
      <c r="IP190" s="11">
        <f t="shared" si="169"/>
        <v>1128.7246960960972</v>
      </c>
      <c r="IQ190" s="11">
        <f t="shared" si="170"/>
        <v>1230.9794143471154</v>
      </c>
      <c r="IR190" s="11">
        <f t="shared" si="171"/>
        <v>1330.2558398335407</v>
      </c>
      <c r="IS190" s="11">
        <f t="shared" si="172"/>
        <v>1426.6407189465751</v>
      </c>
      <c r="IT190" s="11">
        <f t="shared" si="173"/>
        <v>1520.2182714835017</v>
      </c>
      <c r="IU190" s="11">
        <f t="shared" si="174"/>
        <v>1611.0702642377994</v>
      </c>
      <c r="IV190" s="11">
        <f t="shared" si="175"/>
        <v>1699.2760824458553</v>
      </c>
      <c r="IW190" s="11">
        <f t="shared" si="176"/>
        <v>1784.9127991527057</v>
      </c>
      <c r="IX190" s="11">
        <f t="shared" si="177"/>
        <v>1868.0552425574149</v>
      </c>
      <c r="IY190" s="11">
        <f t="shared" si="178"/>
        <v>1948.7760613969383</v>
      </c>
      <c r="IZ190" s="11">
        <f t="shared" si="179"/>
        <v>2027.1457884256019</v>
      </c>
      <c r="JA190" s="11">
        <f t="shared" si="180"/>
        <v>2103.2329020456636</v>
      </c>
      <c r="JB190" s="11">
        <f t="shared" si="181"/>
        <v>2177.103886142811</v>
      </c>
      <c r="JC190" s="11">
        <f t="shared" si="182"/>
        <v>2248.8232881788763</v>
      </c>
      <c r="JD190" s="11">
        <f t="shared" si="183"/>
        <v>2318.4537755925321</v>
      </c>
      <c r="JE190" s="11">
        <f t="shared" si="184"/>
        <v>2386.0561905572463</v>
      </c>
    </row>
    <row r="191" spans="213:267">
      <c r="HE191" s="60">
        <f t="shared" si="185"/>
        <v>-0.5</v>
      </c>
      <c r="HF191" s="60">
        <f>$HF$75</f>
        <v>7.7777777777777793E-2</v>
      </c>
      <c r="HG191" s="29">
        <f>IF(C$11="x",Toimenpiteet!$E$115,HG88*(Satokasvi!$H$11/1000)+(Satokasvi!$E$28-Satokasvi!$E$7)+IF(C$8="x",Toimenpiteet!$E$29,0)+IF(C$9="x",Toimenpiteet!$E$60,0)+IF(C$10="x",Toimenpiteet!$E$88,0))/(1+$C$13)^HG$61</f>
        <v>121.18662351672066</v>
      </c>
      <c r="HH191" s="29">
        <f>IF(D$11="x",Toimenpiteet!$E$115,HH88*(Satokasvi!$H$11/1000)+(Satokasvi!$E$28-Satokasvi!$E$7)+IF(D$8="x",Toimenpiteet!$E$29,0)+IF(D$9="x",Toimenpiteet!$E$60,0)+IF(D$10="x",Toimenpiteet!$E$88,0))/(1+$C$13)^HH$61</f>
        <v>120.22287156607075</v>
      </c>
      <c r="HI191" s="29">
        <f>IF(E$11="x",Toimenpiteet!$E$115,HI88*(Satokasvi!$H$11/1000)+(Satokasvi!$E$28-Satokasvi!$E$7)+IF(E$8="x",Toimenpiteet!$E$29,0)+IF(E$9="x",Toimenpiteet!$E$60,0)+IF(E$10="x",Toimenpiteet!$E$88,0))/(1+$C$13)^HI$61</f>
        <v>119.21245349173832</v>
      </c>
      <c r="HJ191" s="29">
        <f>IF(F$11="x",Toimenpiteet!$E$115,HJ88*(Satokasvi!$H$11/1000)+(Satokasvi!$E$28-Satokasvi!$E$7)+IF(F$8="x",Toimenpiteet!$E$29,0)+IF(F$9="x",Toimenpiteet!$E$60,0)+IF(F$10="x",Toimenpiteet!$E$88,0))/(1+$C$13)^HJ$61</f>
        <v>118.15890529447648</v>
      </c>
      <c r="HK191" s="29">
        <f>IF(G$11="x",Toimenpiteet!$E$115,HK88*(Satokasvi!$H$11/1000)+(Satokasvi!$E$28-Satokasvi!$E$7)+IF(G$8="x",Toimenpiteet!$E$29,0)+IF(G$9="x",Toimenpiteet!$E$60,0)+IF(G$10="x",Toimenpiteet!$E$88,0))/(1+$C$13)^HK$61</f>
        <v>117.06559658297981</v>
      </c>
      <c r="HL191" s="29">
        <f>IF(H$11="x",Toimenpiteet!$E$115,HL88*(Satokasvi!$H$11/1000)+(Satokasvi!$E$28-Satokasvi!$E$7)+IF(H$8="x",Toimenpiteet!$E$29,0)+IF(H$9="x",Toimenpiteet!$E$60,0)+IF(H$10="x",Toimenpiteet!$E$88,0))/(1+$C$13)^HL$61</f>
        <v>115.93573726690721</v>
      </c>
      <c r="HM191" s="29">
        <f>IF(I$11="x",Toimenpiteet!$E$115,HM88*(Satokasvi!$H$11/1000)+(Satokasvi!$E$28-Satokasvi!$E$7)+IF(I$8="x",Toimenpiteet!$E$29,0)+IF(I$9="x",Toimenpiteet!$E$60,0)+IF(I$10="x",Toimenpiteet!$E$88,0))/(1+$C$13)^HM$61</f>
        <v>114.77238400117743</v>
      </c>
      <c r="HN191" s="29">
        <f>IF(J$11="x",Toimenpiteet!$E$115,HN88*(Satokasvi!$H$11/1000)+(Satokasvi!$E$28-Satokasvi!$E$7)+IF(J$8="x",Toimenpiteet!$E$29,0)+IF(J$9="x",Toimenpiteet!$E$60,0)+IF(J$10="x",Toimenpiteet!$E$88,0))/(1+$C$13)^HN$61</f>
        <v>113.5784463903462</v>
      </c>
      <c r="HO191" s="29">
        <f>IF(K$11="x",Toimenpiteet!$E$115,HO88*(Satokasvi!$H$11/1000)+(Satokasvi!$E$28-Satokasvi!$E$7)+IF(K$8="x",Toimenpiteet!$E$29,0)+IF(K$9="x",Toimenpiteet!$E$60,0)+IF(K$10="x",Toimenpiteet!$E$88,0))/(1+$C$13)^HO$61</f>
        <v>112.3566929615757</v>
      </c>
      <c r="HP191" s="29">
        <f>IF(L$11="x",Toimenpiteet!$E$115,HP88*(Satokasvi!$H$11/1000)+(Satokasvi!$E$28-Satokasvi!$E$7)+IF(L$8="x",Toimenpiteet!$E$29,0)+IF(L$9="x",Toimenpiteet!$E$60,0)+IF(L$10="x",Toimenpiteet!$E$88,0))/(1+$C$13)^HP$61</f>
        <v>111.10975691441212</v>
      </c>
      <c r="HQ191" s="29">
        <f>IF(M$11="x",Toimenpiteet!$E$115,HQ88*(Satokasvi!$H$11/1000)+(Satokasvi!$E$28-Satokasvi!$E$7)+IF(M$8="x",Toimenpiteet!$E$29,0)+IF(M$9="x",Toimenpiteet!$E$60,0)+IF(M$10="x",Toimenpiteet!$E$88,0))/(1+$C$13)^HQ$61</f>
        <v>107.87355040234185</v>
      </c>
      <c r="HR191" s="29">
        <f>IF(N$11="x",Toimenpiteet!$E$115,HR88*(Satokasvi!$H$11/1000)+(Satokasvi!$E$28-Satokasvi!$E$7)+IF(N$8="x",Toimenpiteet!$E$29,0)+IF(N$9="x",Toimenpiteet!$E$60,0)+IF(N$10="x",Toimenpiteet!$E$88,0))/(1+$C$13)^HR$61</f>
        <v>104.73160233237074</v>
      </c>
      <c r="HS191" s="29">
        <f>IF(O$11="x",Toimenpiteet!$E$115,HS88*(Satokasvi!$H$11/1000)+(Satokasvi!$E$28-Satokasvi!$E$7)+IF(O$8="x",Toimenpiteet!$E$29,0)+IF(O$9="x",Toimenpiteet!$E$60,0)+IF(O$10="x",Toimenpiteet!$E$88,0))/(1+$C$13)^HS$61</f>
        <v>101.68116731298132</v>
      </c>
      <c r="HT191" s="29">
        <f>IF(P$11="x",Toimenpiteet!$E$115,HT88*(Satokasvi!$H$11/1000)+(Satokasvi!$E$28-Satokasvi!$E$7)+IF(P$8="x",Toimenpiteet!$E$29,0)+IF(P$9="x",Toimenpiteet!$E$60,0)+IF(P$10="x",Toimenpiteet!$E$88,0))/(1+$C$13)^HT$61</f>
        <v>98.719579915515823</v>
      </c>
      <c r="HU191" s="29">
        <f>IF(Q$11="x",Toimenpiteet!$E$115,HU88*(Satokasvi!$H$11/1000)+(Satokasvi!$E$28-Satokasvi!$E$7)+IF(Q$8="x",Toimenpiteet!$E$29,0)+IF(Q$9="x",Toimenpiteet!$E$60,0)+IF(Q$10="x",Toimenpiteet!$E$88,0))/(1+$C$13)^HU$61</f>
        <v>95.844252345160982</v>
      </c>
      <c r="HV191" s="29">
        <f>IF(R$11="x",Toimenpiteet!$E$115,HV88*(Satokasvi!$H$11/1000)+(Satokasvi!$E$28-Satokasvi!$E$7)+IF(R$8="x",Toimenpiteet!$E$29,0)+IF(R$9="x",Toimenpiteet!$E$60,0)+IF(R$10="x",Toimenpiteet!$E$88,0))/(1+$C$13)^HV$61</f>
        <v>93.052672179767967</v>
      </c>
      <c r="HW191" s="29">
        <f>IF(S$11="x",Toimenpiteet!$E$115,HW88*(Satokasvi!$H$11/1000)+(Satokasvi!$E$28-Satokasvi!$E$7)+IF(S$8="x",Toimenpiteet!$E$29,0)+IF(S$9="x",Toimenpiteet!$E$60,0)+IF(S$10="x",Toimenpiteet!$E$88,0))/(1+$C$13)^HW$61</f>
        <v>90.342400174532003</v>
      </c>
      <c r="HX191" s="29">
        <f>IF(T$11="x",Toimenpiteet!$E$115,HX88*(Satokasvi!$H$11/1000)+(Satokasvi!$E$28-Satokasvi!$E$7)+IF(T$8="x",Toimenpiteet!$E$29,0)+IF(T$9="x",Toimenpiteet!$E$60,0)+IF(T$10="x",Toimenpiteet!$E$88,0))/(1+$C$13)^HX$61</f>
        <v>87.711068130613597</v>
      </c>
      <c r="HY191" s="29">
        <f>IF(U$11="x",Toimenpiteet!$E$115,HY88*(Satokasvi!$H$11/1000)+(Satokasvi!$E$28-Satokasvi!$E$7)+IF(U$8="x",Toimenpiteet!$E$29,0)+IF(U$9="x",Toimenpiteet!$E$60,0)+IF(U$10="x",Toimenpiteet!$E$88,0))/(1+$C$13)^HY$61</f>
        <v>85.15637682583845</v>
      </c>
      <c r="HZ191" s="29">
        <f>IF(V$11="x",Toimenpiteet!$E$115,HZ88*(Satokasvi!$H$11/1000)+(Satokasvi!$E$28-Satokasvi!$E$7)+IF(V$8="x",Toimenpiteet!$E$29,0)+IF(V$9="x",Toimenpiteet!$E$60,0)+IF(V$10="x",Toimenpiteet!$E$88,0))/(1+$C$13)^HZ$61</f>
        <v>82.676094005668389</v>
      </c>
      <c r="IA191" s="29">
        <f>IF(W$11="x",Toimenpiteet!$E$115,IA88*(Satokasvi!$H$11/1000)+(Satokasvi!$E$28-Satokasvi!$E$7)+IF(W$8="x",Toimenpiteet!$E$29,0)+IF(W$9="x",Toimenpiteet!$E$60,0)+IF(W$10="x",Toimenpiteet!$E$88,0))/(1+$C$13)^IA$61</f>
        <v>80.268052432687767</v>
      </c>
      <c r="IB191" s="29">
        <f>IF(X$11="x",Toimenpiteet!$E$115,IB88*(Satokasvi!$H$11/1000)+(Satokasvi!$E$28-Satokasvi!$E$7)+IF(X$8="x",Toimenpiteet!$E$29,0)+IF(X$9="x",Toimenpiteet!$E$60,0)+IF(X$10="x",Toimenpiteet!$E$88,0))/(1+$C$13)^IB$61</f>
        <v>77.930147992900743</v>
      </c>
      <c r="IC191" s="29">
        <f>IF(Y$11="x",Toimenpiteet!$E$115,IC88*(Satokasvi!$H$11/1000)+(Satokasvi!$E$28-Satokasvi!$E$7)+IF(Y$8="x",Toimenpiteet!$E$29,0)+IF(Y$9="x",Toimenpiteet!$E$60,0)+IF(Y$10="x",Toimenpiteet!$E$88,0))/(1+$C$13)^IC$61</f>
        <v>75.660337857185183</v>
      </c>
      <c r="ID191" s="29">
        <f>IF(Z$11="x",Toimenpiteet!$E$115,ID88*(Satokasvi!$H$11/1000)+(Satokasvi!$E$28-Satokasvi!$E$7)+IF(Z$8="x",Toimenpiteet!$E$29,0)+IF(Z$9="x",Toimenpiteet!$E$60,0)+IF(Z$10="x",Toimenpiteet!$E$88,0))/(1+$C$13)^ID$61</f>
        <v>73.456638696296309</v>
      </c>
      <c r="IE191" s="29">
        <f>IF(AA$11="x",Toimenpiteet!$E$115,IE88*(Satokasvi!$H$11/1000)+(Satokasvi!$E$28-Satokasvi!$E$7)+IF(AA$8="x",Toimenpiteet!$E$29,0)+IF(AA$9="x",Toimenpiteet!$E$60,0)+IF(AA$10="x",Toimenpiteet!$E$88,0))/(1+$C$13)^IE$61</f>
        <v>71.317124947860492</v>
      </c>
      <c r="IG191" s="11">
        <f t="shared" si="160"/>
        <v>121.18662351672066</v>
      </c>
      <c r="IH191" s="11">
        <f t="shared" si="161"/>
        <v>241.40949508279141</v>
      </c>
      <c r="II191" s="11">
        <f t="shared" si="162"/>
        <v>360.62194857452971</v>
      </c>
      <c r="IJ191" s="11">
        <f t="shared" si="163"/>
        <v>478.78085386900619</v>
      </c>
      <c r="IK191" s="11">
        <f t="shared" si="164"/>
        <v>595.84645045198602</v>
      </c>
      <c r="IL191" s="11">
        <f t="shared" si="165"/>
        <v>711.78218771889328</v>
      </c>
      <c r="IM191" s="11">
        <f t="shared" si="166"/>
        <v>826.55457172007073</v>
      </c>
      <c r="IN191" s="11">
        <f t="shared" si="167"/>
        <v>940.13301811041697</v>
      </c>
      <c r="IO191" s="11">
        <f t="shared" si="168"/>
        <v>1052.4897110719926</v>
      </c>
      <c r="IP191" s="11">
        <f t="shared" si="169"/>
        <v>1163.5994679864048</v>
      </c>
      <c r="IQ191" s="11">
        <f t="shared" si="170"/>
        <v>1271.4730183887466</v>
      </c>
      <c r="IR191" s="11">
        <f t="shared" si="171"/>
        <v>1376.2046207211174</v>
      </c>
      <c r="IS191" s="11">
        <f t="shared" si="172"/>
        <v>1477.8857880340988</v>
      </c>
      <c r="IT191" s="11">
        <f t="shared" si="173"/>
        <v>1576.6053679496147</v>
      </c>
      <c r="IU191" s="11">
        <f t="shared" si="174"/>
        <v>1672.4496202947757</v>
      </c>
      <c r="IV191" s="11">
        <f t="shared" si="175"/>
        <v>1765.5022924745438</v>
      </c>
      <c r="IW191" s="11">
        <f t="shared" si="176"/>
        <v>1855.8446926490758</v>
      </c>
      <c r="IX191" s="11">
        <f t="shared" si="177"/>
        <v>1943.5557607796893</v>
      </c>
      <c r="IY191" s="11">
        <f t="shared" si="178"/>
        <v>2028.7121376055277</v>
      </c>
      <c r="IZ191" s="11">
        <f t="shared" si="179"/>
        <v>2111.3882316111963</v>
      </c>
      <c r="JA191" s="11">
        <f t="shared" si="180"/>
        <v>2191.6562840438842</v>
      </c>
      <c r="JB191" s="11">
        <f t="shared" si="181"/>
        <v>2269.586432036785</v>
      </c>
      <c r="JC191" s="11">
        <f t="shared" si="182"/>
        <v>2345.2467698939704</v>
      </c>
      <c r="JD191" s="11">
        <f t="shared" si="183"/>
        <v>2418.7034085902669</v>
      </c>
      <c r="JE191" s="11">
        <f t="shared" si="184"/>
        <v>2490.0205335381274</v>
      </c>
    </row>
    <row r="192" spans="213:267">
      <c r="HE192" s="60">
        <f t="shared" si="185"/>
        <v>-0.5</v>
      </c>
      <c r="HF192" s="60">
        <f>$HF$76</f>
        <v>0.10000000000000002</v>
      </c>
      <c r="HG192" s="29">
        <f>IF(C$11="x",Toimenpiteet!$E$115,HG89*(Satokasvi!$H$11/1000)+(Satokasvi!$E$28-Satokasvi!$E$7)+IF(C$8="x",Toimenpiteet!$E$29,0)+IF(C$9="x",Toimenpiteet!$E$60,0)+IF(C$10="x",Toimenpiteet!$E$88,0))/(1+$C$13)^HG$61</f>
        <v>121.94174757281553</v>
      </c>
      <c r="HH192" s="29">
        <f>IF(D$11="x",Toimenpiteet!$E$115,HH89*(Satokasvi!$H$11/1000)+(Satokasvi!$E$28-Satokasvi!$E$7)+IF(D$8="x",Toimenpiteet!$E$29,0)+IF(D$9="x",Toimenpiteet!$E$60,0)+IF(D$10="x",Toimenpiteet!$E$88,0))/(1+$C$13)^HH$61</f>
        <v>121.68913186916768</v>
      </c>
      <c r="HI192" s="29">
        <f>IF(E$11="x",Toimenpiteet!$E$115,HI89*(Satokasvi!$H$11/1000)+(Satokasvi!$E$28-Satokasvi!$E$7)+IF(E$8="x",Toimenpiteet!$E$29,0)+IF(E$9="x",Toimenpiteet!$E$60,0)+IF(E$10="x",Toimenpiteet!$E$88,0))/(1+$C$13)^HI$61</f>
        <v>121.34778403022895</v>
      </c>
      <c r="HJ192" s="29">
        <f>IF(F$11="x",Toimenpiteet!$E$115,HJ89*(Satokasvi!$H$11/1000)+(Satokasvi!$E$28-Satokasvi!$E$7)+IF(F$8="x",Toimenpiteet!$E$29,0)+IF(F$9="x",Toimenpiteet!$E$60,0)+IF(F$10="x",Toimenpiteet!$E$88,0))/(1+$C$13)^HJ$61</f>
        <v>120.92308722132526</v>
      </c>
      <c r="HK192" s="29">
        <f>IF(G$11="x",Toimenpiteet!$E$115,HK89*(Satokasvi!$H$11/1000)+(Satokasvi!$E$28-Satokasvi!$E$7)+IF(G$8="x",Toimenpiteet!$E$29,0)+IF(G$9="x",Toimenpiteet!$E$60,0)+IF(G$10="x",Toimenpiteet!$E$88,0))/(1+$C$13)^HK$61</f>
        <v>120.4201863000293</v>
      </c>
      <c r="HL192" s="29">
        <f>IF(H$11="x",Toimenpiteet!$E$115,HL89*(Satokasvi!$H$11/1000)+(Satokasvi!$E$28-Satokasvi!$E$7)+IF(H$8="x",Toimenpiteet!$E$29,0)+IF(H$9="x",Toimenpiteet!$E$60,0)+IF(H$10="x",Toimenpiteet!$E$88,0))/(1+$C$13)^HL$61</f>
        <v>119.84399713143094</v>
      </c>
      <c r="HM192" s="29">
        <f>IF(I$11="x",Toimenpiteet!$E$115,HM89*(Satokasvi!$H$11/1000)+(Satokasvi!$E$28-Satokasvi!$E$7)+IF(I$8="x",Toimenpiteet!$E$29,0)+IF(I$9="x",Toimenpiteet!$E$60,0)+IF(I$10="x",Toimenpiteet!$E$88,0))/(1+$C$13)^HM$61</f>
        <v>119.19921556293565</v>
      </c>
      <c r="HN192" s="29">
        <f>IF(J$11="x",Toimenpiteet!$E$115,HN89*(Satokasvi!$H$11/1000)+(Satokasvi!$E$28-Satokasvi!$E$7)+IF(J$8="x",Toimenpiteet!$E$29,0)+IF(J$9="x",Toimenpiteet!$E$60,0)+IF(J$10="x",Toimenpiteet!$E$88,0))/(1+$C$13)^HN$61</f>
        <v>118.4903260705218</v>
      </c>
      <c r="HO192" s="29">
        <f>IF(K$11="x",Toimenpiteet!$E$115,HO89*(Satokasvi!$H$11/1000)+(Satokasvi!$E$28-Satokasvi!$E$7)+IF(K$8="x",Toimenpiteet!$E$29,0)+IF(K$9="x",Toimenpiteet!$E$60,0)+IF(K$10="x",Toimenpiteet!$E$88,0))/(1+$C$13)^HO$61</f>
        <v>117.72161008798113</v>
      </c>
      <c r="HP192" s="29">
        <f>IF(L$11="x",Toimenpiteet!$E$115,HP89*(Satokasvi!$H$11/1000)+(Satokasvi!$E$28-Satokasvi!$E$7)+IF(L$8="x",Toimenpiteet!$E$29,0)+IF(L$9="x",Toimenpiteet!$E$60,0)+IF(L$10="x",Toimenpiteet!$E$88,0))/(1+$C$13)^HP$61</f>
        <v>116.89715403027556</v>
      </c>
      <c r="HQ192" s="29">
        <f>IF(M$11="x",Toimenpiteet!$E$115,HQ89*(Satokasvi!$H$11/1000)+(Satokasvi!$E$28-Satokasvi!$E$7)+IF(M$8="x",Toimenpiteet!$E$29,0)+IF(M$9="x",Toimenpiteet!$E$60,0)+IF(M$10="x",Toimenpiteet!$E$88,0))/(1+$C$13)^HQ$61</f>
        <v>113.49238255366559</v>
      </c>
      <c r="HR192" s="29">
        <f>IF(N$11="x",Toimenpiteet!$E$115,HR89*(Satokasvi!$H$11/1000)+(Satokasvi!$E$28-Satokasvi!$E$7)+IF(N$8="x",Toimenpiteet!$E$29,0)+IF(N$9="x",Toimenpiteet!$E$60,0)+IF(N$10="x",Toimenpiteet!$E$88,0))/(1+$C$13)^HR$61</f>
        <v>110.18677917831613</v>
      </c>
      <c r="HS192" s="29">
        <f>IF(O$11="x",Toimenpiteet!$E$115,HS89*(Satokasvi!$H$11/1000)+(Satokasvi!$E$28-Satokasvi!$E$7)+IF(O$8="x",Toimenpiteet!$E$29,0)+IF(O$9="x",Toimenpiteet!$E$60,0)+IF(O$10="x",Toimenpiteet!$E$88,0))/(1+$C$13)^HS$61</f>
        <v>106.97745551292829</v>
      </c>
      <c r="HT192" s="29">
        <f>IF(P$11="x",Toimenpiteet!$E$115,HT89*(Satokasvi!$H$11/1000)+(Satokasvi!$E$28-Satokasvi!$E$7)+IF(P$8="x",Toimenpiteet!$E$29,0)+IF(P$9="x",Toimenpiteet!$E$60,0)+IF(P$10="x",Toimenpiteet!$E$88,0))/(1+$C$13)^HT$61</f>
        <v>103.86160729410511</v>
      </c>
      <c r="HU192" s="29">
        <f>IF(Q$11="x",Toimenpiteet!$E$115,HU89*(Satokasvi!$H$11/1000)+(Satokasvi!$E$28-Satokasvi!$E$7)+IF(Q$8="x",Toimenpiteet!$E$29,0)+IF(Q$9="x",Toimenpiteet!$E$60,0)+IF(Q$10="x",Toimenpiteet!$E$88,0))/(1+$C$13)^HU$61</f>
        <v>100.83651193602438</v>
      </c>
      <c r="HV192" s="29">
        <f>IF(R$11="x",Toimenpiteet!$E$115,HV89*(Satokasvi!$H$11/1000)+(Satokasvi!$E$28-Satokasvi!$E$7)+IF(R$8="x",Toimenpiteet!$E$29,0)+IF(R$9="x",Toimenpiteet!$E$60,0)+IF(R$10="x",Toimenpiteet!$E$88,0))/(1+$C$13)^HV$61</f>
        <v>97.899526151480003</v>
      </c>
      <c r="HW192" s="29">
        <f>IF(S$11="x",Toimenpiteet!$E$115,HW89*(Satokasvi!$H$11/1000)+(Satokasvi!$E$28-Satokasvi!$E$7)+IF(S$8="x",Toimenpiteet!$E$29,0)+IF(S$9="x",Toimenpiteet!$E$60,0)+IF(S$10="x",Toimenpiteet!$E$88,0))/(1+$C$13)^HW$61</f>
        <v>95.048083642213598</v>
      </c>
      <c r="HX192" s="29">
        <f>IF(T$11="x",Toimenpiteet!$E$115,HX89*(Satokasvi!$H$11/1000)+(Satokasvi!$E$28-Satokasvi!$E$7)+IF(T$8="x",Toimenpiteet!$E$29,0)+IF(T$9="x",Toimenpiteet!$E$60,0)+IF(T$10="x",Toimenpiteet!$E$88,0))/(1+$C$13)^HX$61</f>
        <v>92.279692856518054</v>
      </c>
      <c r="HY192" s="29">
        <f>IF(U$11="x",Toimenpiteet!$E$115,HY89*(Satokasvi!$H$11/1000)+(Satokasvi!$E$28-Satokasvi!$E$7)+IF(U$8="x",Toimenpiteet!$E$29,0)+IF(U$9="x",Toimenpiteet!$E$60,0)+IF(U$10="x",Toimenpiteet!$E$88,0))/(1+$C$13)^HY$61</f>
        <v>89.591934812153454</v>
      </c>
      <c r="HZ192" s="29">
        <f>IF(V$11="x",Toimenpiteet!$E$115,HZ89*(Satokasvi!$H$11/1000)+(Satokasvi!$E$28-Satokasvi!$E$7)+IF(V$8="x",Toimenpiteet!$E$29,0)+IF(V$9="x",Toimenpiteet!$E$60,0)+IF(V$10="x",Toimenpiteet!$E$88,0))/(1+$C$13)^HZ$61</f>
        <v>86.982460982673246</v>
      </c>
      <c r="IA192" s="29">
        <f>IF(W$11="x",Toimenpiteet!$E$115,IA89*(Satokasvi!$H$11/1000)+(Satokasvi!$E$28-Satokasvi!$E$7)+IF(W$8="x",Toimenpiteet!$E$29,0)+IF(W$9="x",Toimenpiteet!$E$60,0)+IF(W$10="x",Toimenpiteet!$E$88,0))/(1+$C$13)^IA$61</f>
        <v>84.448991245313849</v>
      </c>
      <c r="IB192" s="29">
        <f>IF(X$11="x",Toimenpiteet!$E$115,IB89*(Satokasvi!$H$11/1000)+(Satokasvi!$E$28-Satokasvi!$E$7)+IF(X$8="x",Toimenpiteet!$E$29,0)+IF(X$9="x",Toimenpiteet!$E$60,0)+IF(X$10="x",Toimenpiteet!$E$88,0))/(1+$C$13)^IB$61</f>
        <v>81.989311888654214</v>
      </c>
      <c r="IC192" s="29">
        <f>IF(Y$11="x",Toimenpiteet!$E$115,IC89*(Satokasvi!$H$11/1000)+(Satokasvi!$E$28-Satokasvi!$E$7)+IF(Y$8="x",Toimenpiteet!$E$29,0)+IF(Y$9="x",Toimenpiteet!$E$60,0)+IF(Y$10="x",Toimenpiteet!$E$88,0))/(1+$C$13)^IC$61</f>
        <v>79.601273678305063</v>
      </c>
      <c r="ID192" s="29">
        <f>IF(Z$11="x",Toimenpiteet!$E$115,ID89*(Satokasvi!$H$11/1000)+(Satokasvi!$E$28-Satokasvi!$E$7)+IF(Z$8="x",Toimenpiteet!$E$29,0)+IF(Z$9="x",Toimenpiteet!$E$60,0)+IF(Z$10="x",Toimenpiteet!$E$88,0))/(1+$C$13)^ID$61</f>
        <v>77.282789978936961</v>
      </c>
      <c r="IE192" s="29">
        <f>IF(AA$11="x",Toimenpiteet!$E$115,IE89*(Satokasvi!$H$11/1000)+(Satokasvi!$E$28-Satokasvi!$E$7)+IF(AA$8="x",Toimenpiteet!$E$29,0)+IF(AA$9="x",Toimenpiteet!$E$60,0)+IF(AA$10="x",Toimenpiteet!$E$88,0))/(1+$C$13)^IE$61</f>
        <v>75.031834931006756</v>
      </c>
      <c r="IG192" s="11">
        <f t="shared" si="160"/>
        <v>121.94174757281553</v>
      </c>
      <c r="IH192" s="11">
        <f t="shared" si="161"/>
        <v>243.63087944198321</v>
      </c>
      <c r="II192" s="11">
        <f t="shared" si="162"/>
        <v>364.97866347221213</v>
      </c>
      <c r="IJ192" s="11">
        <f t="shared" si="163"/>
        <v>485.90175069353739</v>
      </c>
      <c r="IK192" s="11">
        <f t="shared" si="164"/>
        <v>606.32193699356674</v>
      </c>
      <c r="IL192" s="11">
        <f t="shared" si="165"/>
        <v>726.16593412499765</v>
      </c>
      <c r="IM192" s="11">
        <f t="shared" si="166"/>
        <v>845.36514968793335</v>
      </c>
      <c r="IN192" s="11">
        <f t="shared" si="167"/>
        <v>963.85547575845521</v>
      </c>
      <c r="IO192" s="11">
        <f t="shared" si="168"/>
        <v>1081.5770858464364</v>
      </c>
      <c r="IP192" s="11">
        <f t="shared" si="169"/>
        <v>1198.4742398767119</v>
      </c>
      <c r="IQ192" s="11">
        <f t="shared" si="170"/>
        <v>1311.9666224303774</v>
      </c>
      <c r="IR192" s="11">
        <f t="shared" si="171"/>
        <v>1422.1534016086935</v>
      </c>
      <c r="IS192" s="11">
        <f t="shared" si="172"/>
        <v>1529.1308571216218</v>
      </c>
      <c r="IT192" s="11">
        <f t="shared" si="173"/>
        <v>1632.992464415727</v>
      </c>
      <c r="IU192" s="11">
        <f t="shared" si="174"/>
        <v>1733.8289763517514</v>
      </c>
      <c r="IV192" s="11">
        <f t="shared" si="175"/>
        <v>1831.7285025032313</v>
      </c>
      <c r="IW192" s="11">
        <f t="shared" si="176"/>
        <v>1926.776586145445</v>
      </c>
      <c r="IX192" s="11">
        <f t="shared" si="177"/>
        <v>2019.056279001963</v>
      </c>
      <c r="IY192" s="11">
        <f t="shared" si="178"/>
        <v>2108.6482138141164</v>
      </c>
      <c r="IZ192" s="11">
        <f t="shared" si="179"/>
        <v>2195.6306747967897</v>
      </c>
      <c r="JA192" s="11">
        <f t="shared" si="180"/>
        <v>2280.0796660421033</v>
      </c>
      <c r="JB192" s="11">
        <f t="shared" si="181"/>
        <v>2362.0689779307577</v>
      </c>
      <c r="JC192" s="11">
        <f t="shared" si="182"/>
        <v>2441.6702516090627</v>
      </c>
      <c r="JD192" s="11">
        <f t="shared" si="183"/>
        <v>2518.9530415879995</v>
      </c>
      <c r="JE192" s="11">
        <f t="shared" si="184"/>
        <v>2593.9848765190063</v>
      </c>
    </row>
    <row r="193" spans="213:265">
      <c r="HE193" s="60">
        <f>HE183+($BI$6-$BI$5)/9</f>
        <v>-0.3888888888888889</v>
      </c>
      <c r="HF193" s="60">
        <f>$HF$67</f>
        <v>-0.1</v>
      </c>
      <c r="HG193" s="29">
        <f>IF(C$11="x",Toimenpiteet!$E$115,HG90*(Satokasvi!$H$11/1000)+(Satokasvi!$E$28-Satokasvi!$E$7)+IF(C$8="x",Toimenpiteet!$E$29,0)+IF(C$9="x",Toimenpiteet!$E$60,0)+IF(C$10="x",Toimenpiteet!$E$88,0))/(1+$C$13)^HG$61</f>
        <v>189.90291262135932</v>
      </c>
      <c r="HH193" s="29">
        <f>IF(D$11="x",Toimenpiteet!$E$115,HH90*(Satokasvi!$H$11/1000)+(Satokasvi!$E$28-Satokasvi!$E$7)+IF(D$8="x",Toimenpiteet!$E$29,0)+IF(D$9="x",Toimenpiteet!$E$60,0)+IF(D$10="x",Toimenpiteet!$E$88,0))/(1+$C$13)^HH$61</f>
        <v>180.33954399304579</v>
      </c>
      <c r="HI193" s="29">
        <f>IF(E$11="x",Toimenpiteet!$E$115,HI90*(Satokasvi!$H$11/1000)+(Satokasvi!$E$28-Satokasvi!$E$7)+IF(E$8="x",Toimenpiteet!$E$29,0)+IF(E$9="x",Toimenpiteet!$E$60,0)+IF(E$10="x",Toimenpiteet!$E$88,0))/(1+$C$13)^HI$61</f>
        <v>171.17216326167886</v>
      </c>
      <c r="HJ193" s="29">
        <f>IF(F$11="x",Toimenpiteet!$E$115,HJ90*(Satokasvi!$H$11/1000)+(Satokasvi!$E$28-Satokasvi!$E$7)+IF(F$8="x",Toimenpiteet!$E$29,0)+IF(F$9="x",Toimenpiteet!$E$60,0)+IF(F$10="x",Toimenpiteet!$E$88,0))/(1+$C$13)^HJ$61</f>
        <v>162.38581612405747</v>
      </c>
      <c r="HK193" s="29">
        <f>IF(G$11="x",Toimenpiteet!$E$115,HK90*(Satokasvi!$H$11/1000)+(Satokasvi!$E$28-Satokasvi!$E$7)+IF(G$8="x",Toimenpiteet!$E$29,0)+IF(G$9="x",Toimenpiteet!$E$60,0)+IF(G$10="x",Toimenpiteet!$E$88,0))/(1+$C$13)^HK$61</f>
        <v>153.96608347052461</v>
      </c>
      <c r="HL193" s="29">
        <f>IF(H$11="x",Toimenpiteet!$E$115,HL90*(Satokasvi!$H$11/1000)+(Satokasvi!$E$28-Satokasvi!$E$7)+IF(H$8="x",Toimenpiteet!$E$29,0)+IF(H$9="x",Toimenpiteet!$E$60,0)+IF(H$10="x",Toimenpiteet!$E$88,0))/(1+$C$13)^HL$61</f>
        <v>145.89906289492245</v>
      </c>
      <c r="HM193" s="29">
        <f>IF(I$11="x",Toimenpiteet!$E$115,HM90*(Satokasvi!$H$11/1000)+(Satokasvi!$E$28-Satokasvi!$E$7)+IF(I$8="x",Toimenpiteet!$E$29,0)+IF(I$9="x",Toimenpiteet!$E$60,0)+IF(I$10="x",Toimenpiteet!$E$88,0))/(1+$C$13)^HM$61</f>
        <v>138.17135082761394</v>
      </c>
      <c r="HN193" s="29">
        <f>IF(J$11="x",Toimenpiteet!$E$115,HN90*(Satokasvi!$H$11/1000)+(Satokasvi!$E$28-Satokasvi!$E$7)+IF(J$8="x",Toimenpiteet!$E$29,0)+IF(J$9="x",Toimenpiteet!$E$60,0)+IF(J$10="x",Toimenpiteet!$E$88,0))/(1+$C$13)^HN$61</f>
        <v>130.77002527096084</v>
      </c>
      <c r="HO193" s="29">
        <f>IF(K$11="x",Toimenpiteet!$E$115,HO90*(Satokasvi!$H$11/1000)+(Satokasvi!$E$28-Satokasvi!$E$7)+IF(K$8="x",Toimenpiteet!$E$29,0)+IF(K$9="x",Toimenpiteet!$E$60,0)+IF(K$10="x",Toimenpiteet!$E$88,0))/(1+$C$13)^HO$61</f>
        <v>123.68262911732046</v>
      </c>
      <c r="HP193" s="29">
        <f>IF(L$11="x",Toimenpiteet!$E$115,HP90*(Satokasvi!$H$11/1000)+(Satokasvi!$E$28-Satokasvi!$E$7)+IF(L$8="x",Toimenpiteet!$E$29,0)+IF(L$9="x",Toimenpiteet!$E$60,0)+IF(L$10="x",Toimenpiteet!$E$88,0))/(1+$C$13)^HP$61</f>
        <v>116.89715403027556</v>
      </c>
      <c r="HQ193" s="29">
        <f>IF(M$11="x",Toimenpiteet!$E$115,HQ90*(Satokasvi!$H$11/1000)+(Satokasvi!$E$28-Satokasvi!$E$7)+IF(M$8="x",Toimenpiteet!$E$29,0)+IF(M$9="x",Toimenpiteet!$E$60,0)+IF(M$10="x",Toimenpiteet!$E$88,0))/(1+$C$13)^HQ$61</f>
        <v>113.49238255366559</v>
      </c>
      <c r="HR193" s="29">
        <f>IF(N$11="x",Toimenpiteet!$E$115,HR90*(Satokasvi!$H$11/1000)+(Satokasvi!$E$28-Satokasvi!$E$7)+IF(N$8="x",Toimenpiteet!$E$29,0)+IF(N$9="x",Toimenpiteet!$E$60,0)+IF(N$10="x",Toimenpiteet!$E$88,0))/(1+$C$13)^HR$61</f>
        <v>110.18677917831613</v>
      </c>
      <c r="HS193" s="29">
        <f>IF(O$11="x",Toimenpiteet!$E$115,HS90*(Satokasvi!$H$11/1000)+(Satokasvi!$E$28-Satokasvi!$E$7)+IF(O$8="x",Toimenpiteet!$E$29,0)+IF(O$9="x",Toimenpiteet!$E$60,0)+IF(O$10="x",Toimenpiteet!$E$88,0))/(1+$C$13)^HS$61</f>
        <v>106.97745551292829</v>
      </c>
      <c r="HT193" s="29">
        <f>IF(P$11="x",Toimenpiteet!$E$115,HT90*(Satokasvi!$H$11/1000)+(Satokasvi!$E$28-Satokasvi!$E$7)+IF(P$8="x",Toimenpiteet!$E$29,0)+IF(P$9="x",Toimenpiteet!$E$60,0)+IF(P$10="x",Toimenpiteet!$E$88,0))/(1+$C$13)^HT$61</f>
        <v>103.86160729410511</v>
      </c>
      <c r="HU193" s="29">
        <f>IF(Q$11="x",Toimenpiteet!$E$115,HU90*(Satokasvi!$H$11/1000)+(Satokasvi!$E$28-Satokasvi!$E$7)+IF(Q$8="x",Toimenpiteet!$E$29,0)+IF(Q$9="x",Toimenpiteet!$E$60,0)+IF(Q$10="x",Toimenpiteet!$E$88,0))/(1+$C$13)^HU$61</f>
        <v>100.83651193602438</v>
      </c>
      <c r="HV193" s="29">
        <f>IF(R$11="x",Toimenpiteet!$E$115,HV90*(Satokasvi!$H$11/1000)+(Satokasvi!$E$28-Satokasvi!$E$7)+IF(R$8="x",Toimenpiteet!$E$29,0)+IF(R$9="x",Toimenpiteet!$E$60,0)+IF(R$10="x",Toimenpiteet!$E$88,0))/(1+$C$13)^HV$61</f>
        <v>97.899526151480003</v>
      </c>
      <c r="HW193" s="29">
        <f>IF(S$11="x",Toimenpiteet!$E$115,HW90*(Satokasvi!$H$11/1000)+(Satokasvi!$E$28-Satokasvi!$E$7)+IF(S$8="x",Toimenpiteet!$E$29,0)+IF(S$9="x",Toimenpiteet!$E$60,0)+IF(S$10="x",Toimenpiteet!$E$88,0))/(1+$C$13)^HW$61</f>
        <v>95.048083642213598</v>
      </c>
      <c r="HX193" s="29">
        <f>IF(T$11="x",Toimenpiteet!$E$115,HX90*(Satokasvi!$H$11/1000)+(Satokasvi!$E$28-Satokasvi!$E$7)+IF(T$8="x",Toimenpiteet!$E$29,0)+IF(T$9="x",Toimenpiteet!$E$60,0)+IF(T$10="x",Toimenpiteet!$E$88,0))/(1+$C$13)^HX$61</f>
        <v>92.279692856518054</v>
      </c>
      <c r="HY193" s="29">
        <f>IF(U$11="x",Toimenpiteet!$E$115,HY90*(Satokasvi!$H$11/1000)+(Satokasvi!$E$28-Satokasvi!$E$7)+IF(U$8="x",Toimenpiteet!$E$29,0)+IF(U$9="x",Toimenpiteet!$E$60,0)+IF(U$10="x",Toimenpiteet!$E$88,0))/(1+$C$13)^HY$61</f>
        <v>89.591934812153454</v>
      </c>
      <c r="HZ193" s="29">
        <f>IF(V$11="x",Toimenpiteet!$E$115,HZ90*(Satokasvi!$H$11/1000)+(Satokasvi!$E$28-Satokasvi!$E$7)+IF(V$8="x",Toimenpiteet!$E$29,0)+IF(V$9="x",Toimenpiteet!$E$60,0)+IF(V$10="x",Toimenpiteet!$E$88,0))/(1+$C$13)^HZ$61</f>
        <v>86.982460982673246</v>
      </c>
      <c r="IA193" s="29">
        <f>IF(W$11="x",Toimenpiteet!$E$115,IA90*(Satokasvi!$H$11/1000)+(Satokasvi!$E$28-Satokasvi!$E$7)+IF(W$8="x",Toimenpiteet!$E$29,0)+IF(W$9="x",Toimenpiteet!$E$60,0)+IF(W$10="x",Toimenpiteet!$E$88,0))/(1+$C$13)^IA$61</f>
        <v>84.448991245313849</v>
      </c>
      <c r="IB193" s="29">
        <f>IF(X$11="x",Toimenpiteet!$E$115,IB90*(Satokasvi!$H$11/1000)+(Satokasvi!$E$28-Satokasvi!$E$7)+IF(X$8="x",Toimenpiteet!$E$29,0)+IF(X$9="x",Toimenpiteet!$E$60,0)+IF(X$10="x",Toimenpiteet!$E$88,0))/(1+$C$13)^IB$61</f>
        <v>81.989311888654214</v>
      </c>
      <c r="IC193" s="29">
        <f>IF(Y$11="x",Toimenpiteet!$E$115,IC90*(Satokasvi!$H$11/1000)+(Satokasvi!$E$28-Satokasvi!$E$7)+IF(Y$8="x",Toimenpiteet!$E$29,0)+IF(Y$9="x",Toimenpiteet!$E$60,0)+IF(Y$10="x",Toimenpiteet!$E$88,0))/(1+$C$13)^IC$61</f>
        <v>79.601273678305063</v>
      </c>
      <c r="ID193" s="29">
        <f>IF(Z$11="x",Toimenpiteet!$E$115,ID90*(Satokasvi!$H$11/1000)+(Satokasvi!$E$28-Satokasvi!$E$7)+IF(Z$8="x",Toimenpiteet!$E$29,0)+IF(Z$9="x",Toimenpiteet!$E$60,0)+IF(Z$10="x",Toimenpiteet!$E$88,0))/(1+$C$13)^ID$61</f>
        <v>77.282789978936961</v>
      </c>
      <c r="IE193" s="29">
        <f>IF(AA$11="x",Toimenpiteet!$E$115,IE90*(Satokasvi!$H$11/1000)+(Satokasvi!$E$28-Satokasvi!$E$7)+IF(AA$8="x",Toimenpiteet!$E$29,0)+IF(AA$9="x",Toimenpiteet!$E$60,0)+IF(AA$10="x",Toimenpiteet!$E$88,0))/(1+$C$13)^IE$61</f>
        <v>75.031834931006756</v>
      </c>
      <c r="IG193" s="11">
        <f t="shared" si="160"/>
        <v>189.90291262135932</v>
      </c>
      <c r="IH193" s="11">
        <f t="shared" si="161"/>
        <v>370.24245661440511</v>
      </c>
      <c r="II193" s="11">
        <f t="shared" si="162"/>
        <v>541.41461987608398</v>
      </c>
      <c r="IJ193" s="11">
        <f t="shared" si="163"/>
        <v>703.80043600014142</v>
      </c>
      <c r="IK193" s="11">
        <f t="shared" si="164"/>
        <v>857.76651947066603</v>
      </c>
      <c r="IL193" s="11">
        <f t="shared" si="165"/>
        <v>1003.6655823655885</v>
      </c>
      <c r="IM193" s="11">
        <f t="shared" si="166"/>
        <v>1141.8369331932024</v>
      </c>
      <c r="IN193" s="11">
        <f t="shared" si="167"/>
        <v>1272.6069584641632</v>
      </c>
      <c r="IO193" s="11">
        <f t="shared" si="168"/>
        <v>1396.2895875814836</v>
      </c>
      <c r="IP193" s="11">
        <f t="shared" si="169"/>
        <v>1513.1867416117591</v>
      </c>
      <c r="IQ193" s="11">
        <f t="shared" si="170"/>
        <v>1626.6791241654246</v>
      </c>
      <c r="IR193" s="11">
        <f t="shared" si="171"/>
        <v>1736.8659033437407</v>
      </c>
      <c r="IS193" s="11">
        <f t="shared" si="172"/>
        <v>1843.8433588566691</v>
      </c>
      <c r="IT193" s="11">
        <f t="shared" si="173"/>
        <v>1947.7049661507742</v>
      </c>
      <c r="IU193" s="11">
        <f t="shared" si="174"/>
        <v>2048.5414780867986</v>
      </c>
      <c r="IV193" s="11">
        <f t="shared" si="175"/>
        <v>2146.4410042382788</v>
      </c>
      <c r="IW193" s="11">
        <f t="shared" si="176"/>
        <v>2241.4890878804922</v>
      </c>
      <c r="IX193" s="11">
        <f t="shared" si="177"/>
        <v>2333.7687807370103</v>
      </c>
      <c r="IY193" s="11">
        <f t="shared" si="178"/>
        <v>2423.3607155491636</v>
      </c>
      <c r="IZ193" s="11">
        <f t="shared" si="179"/>
        <v>2510.3431765318369</v>
      </c>
      <c r="JA193" s="11">
        <f t="shared" si="180"/>
        <v>2594.7921677771506</v>
      </c>
      <c r="JB193" s="11">
        <f t="shared" si="181"/>
        <v>2676.7814796658049</v>
      </c>
      <c r="JC193" s="11">
        <f t="shared" si="182"/>
        <v>2756.3827533441099</v>
      </c>
      <c r="JD193" s="11">
        <f t="shared" si="183"/>
        <v>2833.6655433230467</v>
      </c>
      <c r="JE193" s="11">
        <f t="shared" si="184"/>
        <v>2908.6973782540535</v>
      </c>
    </row>
    <row r="194" spans="213:265">
      <c r="HE194" s="60">
        <f t="shared" ref="HE194:HE202" si="186">HE193</f>
        <v>-0.3888888888888889</v>
      </c>
      <c r="HF194" s="60">
        <f>$HF$68</f>
        <v>-7.7777777777777779E-2</v>
      </c>
      <c r="HG194" s="29">
        <f>IF(C$11="x",Toimenpiteet!$E$115,HG91*(Satokasvi!$H$11/1000)+(Satokasvi!$E$28-Satokasvi!$E$7)+IF(C$8="x",Toimenpiteet!$E$29,0)+IF(C$9="x",Toimenpiteet!$E$60,0)+IF(C$10="x",Toimenpiteet!$E$88,0))/(1+$C$13)^HG$61</f>
        <v>190.8258420232531</v>
      </c>
      <c r="HH194" s="29">
        <f>IF(D$11="x",Toimenpiteet!$E$115,HH91*(Satokasvi!$H$11/1000)+(Satokasvi!$E$28-Satokasvi!$E$7)+IF(D$8="x",Toimenpiteet!$E$29,0)+IF(D$9="x",Toimenpiteet!$E$60,0)+IF(D$10="x",Toimenpiteet!$E$88,0))/(1+$C$13)^HH$61</f>
        <v>182.13163991905321</v>
      </c>
      <c r="HI194" s="29">
        <f>IF(E$11="x",Toimenpiteet!$E$115,HI91*(Satokasvi!$H$11/1000)+(Satokasvi!$E$28-Satokasvi!$E$7)+IF(E$8="x",Toimenpiteet!$E$29,0)+IF(E$9="x",Toimenpiteet!$E$60,0)+IF(E$10="x",Toimenpiteet!$E$88,0))/(1+$C$13)^HI$61</f>
        <v>173.78201169761189</v>
      </c>
      <c r="HJ194" s="29">
        <f>IF(F$11="x",Toimenpiteet!$E$115,HJ91*(Satokasvi!$H$11/1000)+(Satokasvi!$E$28-Satokasvi!$E$7)+IF(F$8="x",Toimenpiteet!$E$29,0)+IF(F$9="x",Toimenpiteet!$E$60,0)+IF(F$10="x",Toimenpiteet!$E$88,0))/(1+$C$13)^HJ$61</f>
        <v>165.76426070131714</v>
      </c>
      <c r="HK194" s="29">
        <f>IF(G$11="x",Toimenpiteet!$E$115,HK91*(Satokasvi!$H$11/1000)+(Satokasvi!$E$28-Satokasvi!$E$7)+IF(G$8="x",Toimenpiteet!$E$29,0)+IF(G$9="x",Toimenpiteet!$E$60,0)+IF(G$10="x",Toimenpiteet!$E$88,0))/(1+$C$13)^HK$61</f>
        <v>158.06613756914072</v>
      </c>
      <c r="HL194" s="29">
        <f>IF(H$11="x",Toimenpiteet!$E$115,HL91*(Satokasvi!$H$11/1000)+(Satokasvi!$E$28-Satokasvi!$E$7)+IF(H$8="x",Toimenpiteet!$E$29,0)+IF(H$9="x",Toimenpiteet!$E$60,0)+IF(H$10="x",Toimenpiteet!$E$88,0))/(1+$C$13)^HL$61</f>
        <v>150.67582495156259</v>
      </c>
      <c r="HM194" s="29">
        <f>IF(I$11="x",Toimenpiteet!$E$115,HM91*(Satokasvi!$H$11/1000)+(Satokasvi!$E$28-Satokasvi!$E$7)+IF(I$8="x",Toimenpiteet!$E$29,0)+IF(I$9="x",Toimenpiteet!$E$60,0)+IF(I$10="x",Toimenpiteet!$E$88,0))/(1+$C$13)^HM$61</f>
        <v>143.58192273642965</v>
      </c>
      <c r="HN194" s="29">
        <f>IF(J$11="x",Toimenpiteet!$E$115,HN91*(Satokasvi!$H$11/1000)+(Satokasvi!$E$28-Satokasvi!$E$7)+IF(J$8="x",Toimenpiteet!$E$29,0)+IF(J$9="x",Toimenpiteet!$E$60,0)+IF(J$10="x",Toimenpiteet!$E$88,0))/(1+$C$13)^HN$61</f>
        <v>136.77343376895323</v>
      </c>
      <c r="HO194" s="29">
        <f>IF(K$11="x",Toimenpiteet!$E$115,HO91*(Satokasvi!$H$11/1000)+(Satokasvi!$E$28-Satokasvi!$E$7)+IF(K$8="x",Toimenpiteet!$E$29,0)+IF(K$9="x",Toimenpiteet!$E$60,0)+IF(K$10="x",Toimenpiteet!$E$88,0))/(1+$C$13)^HO$61</f>
        <v>130.23975004959374</v>
      </c>
      <c r="HP194" s="29">
        <f>IF(L$11="x",Toimenpiteet!$E$115,HP91*(Satokasvi!$H$11/1000)+(Satokasvi!$E$28-Satokasvi!$E$7)+IF(L$8="x",Toimenpiteet!$E$29,0)+IF(L$9="x",Toimenpiteet!$E$60,0)+IF(L$10="x",Toimenpiteet!$E$88,0))/(1+$C$13)^HP$61</f>
        <v>123.97063939410863</v>
      </c>
      <c r="HQ194" s="29">
        <f>IF(M$11="x",Toimenpiteet!$E$115,HQ91*(Satokasvi!$H$11/1000)+(Satokasvi!$E$28-Satokasvi!$E$7)+IF(M$8="x",Toimenpiteet!$E$29,0)+IF(M$9="x",Toimenpiteet!$E$60,0)+IF(M$10="x",Toimenpiteet!$E$88,0))/(1+$C$13)^HQ$61</f>
        <v>120.35984407195012</v>
      </c>
      <c r="HR194" s="29">
        <f>IF(N$11="x",Toimenpiteet!$E$115,HR91*(Satokasvi!$H$11/1000)+(Satokasvi!$E$28-Satokasvi!$E$7)+IF(N$8="x",Toimenpiteet!$E$29,0)+IF(N$9="x",Toimenpiteet!$E$60,0)+IF(N$10="x",Toimenpiteet!$E$88,0))/(1+$C$13)^HR$61</f>
        <v>116.85421754558267</v>
      </c>
      <c r="HS194" s="29">
        <f>IF(O$11="x",Toimenpiteet!$E$115,HS91*(Satokasvi!$H$11/1000)+(Satokasvi!$E$28-Satokasvi!$E$7)+IF(O$8="x",Toimenpiteet!$E$29,0)+IF(O$9="x",Toimenpiteet!$E$60,0)+IF(O$10="x",Toimenpiteet!$E$88,0))/(1+$C$13)^HS$61</f>
        <v>113.45069664619677</v>
      </c>
      <c r="HT194" s="29">
        <f>IF(P$11="x",Toimenpiteet!$E$115,HT91*(Satokasvi!$H$11/1000)+(Satokasvi!$E$28-Satokasvi!$E$7)+IF(P$8="x",Toimenpiteet!$E$29,0)+IF(P$9="x",Toimenpiteet!$E$60,0)+IF(P$10="x",Toimenpiteet!$E$88,0))/(1+$C$13)^HT$61</f>
        <v>110.14630742349199</v>
      </c>
      <c r="HU194" s="29">
        <f>IF(Q$11="x",Toimenpiteet!$E$115,HU91*(Satokasvi!$H$11/1000)+(Satokasvi!$E$28-Satokasvi!$E$7)+IF(Q$8="x",Toimenpiteet!$E$29,0)+IF(Q$9="x",Toimenpiteet!$E$60,0)+IF(Q$10="x",Toimenpiteet!$E$88,0))/(1+$C$13)^HU$61</f>
        <v>106.9381625470796</v>
      </c>
      <c r="HV194" s="29">
        <f>IF(R$11="x",Toimenpiteet!$E$115,HV91*(Satokasvi!$H$11/1000)+(Satokasvi!$E$28-Satokasvi!$E$7)+IF(R$8="x",Toimenpiteet!$E$29,0)+IF(R$9="x",Toimenpiteet!$E$60,0)+IF(R$10="x",Toimenpiteet!$E$88,0))/(1+$C$13)^HV$61</f>
        <v>103.82345878357245</v>
      </c>
      <c r="HW194" s="29">
        <f>IF(S$11="x",Toimenpiteet!$E$115,HW91*(Satokasvi!$H$11/1000)+(Satokasvi!$E$28-Satokasvi!$E$7)+IF(S$8="x",Toimenpiteet!$E$29,0)+IF(S$9="x",Toimenpiteet!$E$60,0)+IF(S$10="x",Toimenpiteet!$E$88,0))/(1+$C$13)^HW$61</f>
        <v>100.79947454715771</v>
      </c>
      <c r="HX194" s="29">
        <f>IF(T$11="x",Toimenpiteet!$E$115,HX91*(Satokasvi!$H$11/1000)+(Satokasvi!$E$28-Satokasvi!$E$7)+IF(T$8="x",Toimenpiteet!$E$29,0)+IF(T$9="x",Toimenpiteet!$E$60,0)+IF(T$10="x",Toimenpiteet!$E$88,0))/(1+$C$13)^HX$61</f>
        <v>97.863567521512337</v>
      </c>
      <c r="HY194" s="29">
        <f>IF(U$11="x",Toimenpiteet!$E$115,HY91*(Satokasvi!$H$11/1000)+(Satokasvi!$E$28-Satokasvi!$E$7)+IF(U$8="x",Toimenpiteet!$E$29,0)+IF(U$9="x",Toimenpiteet!$E$60,0)+IF(U$10="x",Toimenpiteet!$E$88,0))/(1+$C$13)^HY$61</f>
        <v>95.013172350982856</v>
      </c>
      <c r="HZ194" s="29">
        <f>IF(V$11="x",Toimenpiteet!$E$115,HZ91*(Satokasvi!$H$11/1000)+(Satokasvi!$E$28-Satokasvi!$E$7)+IF(V$8="x",Toimenpiteet!$E$29,0)+IF(V$9="x",Toimenpiteet!$E$60,0)+IF(V$10="x",Toimenpiteet!$E$88,0))/(1+$C$13)^HZ$61</f>
        <v>92.245798399012486</v>
      </c>
      <c r="IA194" s="29">
        <f>IF(W$11="x",Toimenpiteet!$E$115,IA91*(Satokasvi!$H$11/1000)+(Satokasvi!$E$28-Satokasvi!$E$7)+IF(W$8="x",Toimenpiteet!$E$29,0)+IF(W$9="x",Toimenpiteet!$E$60,0)+IF(W$10="x",Toimenpiteet!$E$88,0))/(1+$C$13)^IA$61</f>
        <v>89.559027571856802</v>
      </c>
      <c r="IB194" s="29">
        <f>IF(X$11="x",Toimenpiteet!$E$115,IB91*(Satokasvi!$H$11/1000)+(Satokasvi!$E$28-Satokasvi!$E$7)+IF(X$8="x",Toimenpiteet!$E$29,0)+IF(X$9="x",Toimenpiteet!$E$60,0)+IF(X$10="x",Toimenpiteet!$E$88,0))/(1+$C$13)^IB$61</f>
        <v>86.950512205686195</v>
      </c>
      <c r="IC194" s="29">
        <f>IF(Y$11="x",Toimenpiteet!$E$115,IC91*(Satokasvi!$H$11/1000)+(Satokasvi!$E$28-Satokasvi!$E$7)+IF(Y$8="x",Toimenpiteet!$E$29,0)+IF(Y$9="x",Toimenpiteet!$E$60,0)+IF(Y$10="x",Toimenpiteet!$E$88,0))/(1+$C$13)^IC$61</f>
        <v>84.417973015229322</v>
      </c>
      <c r="ID194" s="29">
        <f>IF(Z$11="x",Toimenpiteet!$E$115,ID91*(Satokasvi!$H$11/1000)+(Satokasvi!$E$28-Satokasvi!$E$7)+IF(Z$8="x",Toimenpiteet!$E$29,0)+IF(Z$9="x",Toimenpiteet!$E$60,0)+IF(Z$10="x",Toimenpiteet!$E$88,0))/(1+$C$13)^ID$61</f>
        <v>81.959197102164396</v>
      </c>
      <c r="IE194" s="29">
        <f>IF(AA$11="x",Toimenpiteet!$E$115,IE91*(Satokasvi!$H$11/1000)+(Satokasvi!$E$28-Satokasvi!$E$7)+IF(AA$8="x",Toimenpiteet!$E$29,0)+IF(AA$9="x",Toimenpiteet!$E$60,0)+IF(AA$10="x",Toimenpiteet!$E$88,0))/(1+$C$13)^IE$61</f>
        <v>79.572036021518826</v>
      </c>
      <c r="IG194" s="11">
        <f t="shared" si="160"/>
        <v>190.8258420232531</v>
      </c>
      <c r="IH194" s="11">
        <f t="shared" si="161"/>
        <v>372.95748194230634</v>
      </c>
      <c r="II194" s="11">
        <f t="shared" si="162"/>
        <v>546.73949363991824</v>
      </c>
      <c r="IJ194" s="11">
        <f t="shared" si="163"/>
        <v>712.50375434123544</v>
      </c>
      <c r="IK194" s="11">
        <f t="shared" si="164"/>
        <v>870.5698919103761</v>
      </c>
      <c r="IL194" s="11">
        <f t="shared" si="165"/>
        <v>1021.2457168619387</v>
      </c>
      <c r="IM194" s="11">
        <f t="shared" si="166"/>
        <v>1164.8276395983685</v>
      </c>
      <c r="IN194" s="11">
        <f t="shared" si="167"/>
        <v>1301.6010733673218</v>
      </c>
      <c r="IO194" s="11">
        <f t="shared" si="168"/>
        <v>1431.8408234169156</v>
      </c>
      <c r="IP194" s="11">
        <f t="shared" si="169"/>
        <v>1555.8114628110243</v>
      </c>
      <c r="IQ194" s="11">
        <f t="shared" si="170"/>
        <v>1676.1713068829745</v>
      </c>
      <c r="IR194" s="11">
        <f t="shared" si="171"/>
        <v>1793.0255244285572</v>
      </c>
      <c r="IS194" s="11">
        <f t="shared" si="172"/>
        <v>1906.476221074754</v>
      </c>
      <c r="IT194" s="11">
        <f t="shared" si="173"/>
        <v>2016.6225284982461</v>
      </c>
      <c r="IU194" s="11">
        <f t="shared" si="174"/>
        <v>2123.5606910453257</v>
      </c>
      <c r="IV194" s="11">
        <f t="shared" si="175"/>
        <v>2227.384149828898</v>
      </c>
      <c r="IW194" s="11">
        <f t="shared" si="176"/>
        <v>2328.1836243760558</v>
      </c>
      <c r="IX194" s="11">
        <f t="shared" si="177"/>
        <v>2426.0471918975682</v>
      </c>
      <c r="IY194" s="11">
        <f t="shared" si="178"/>
        <v>2521.0603642485512</v>
      </c>
      <c r="IZ194" s="11">
        <f t="shared" si="179"/>
        <v>2613.3061626475637</v>
      </c>
      <c r="JA194" s="11">
        <f t="shared" si="180"/>
        <v>2702.8651902194206</v>
      </c>
      <c r="JB194" s="11">
        <f t="shared" si="181"/>
        <v>2789.8157024251068</v>
      </c>
      <c r="JC194" s="11">
        <f t="shared" si="182"/>
        <v>2874.2336754403359</v>
      </c>
      <c r="JD194" s="11">
        <f t="shared" si="183"/>
        <v>2956.1928725425005</v>
      </c>
      <c r="JE194" s="11">
        <f t="shared" si="184"/>
        <v>3035.7649085640192</v>
      </c>
    </row>
    <row r="195" spans="213:265">
      <c r="HE195" s="60">
        <f t="shared" si="186"/>
        <v>-0.3888888888888889</v>
      </c>
      <c r="HF195" s="60">
        <f>$HF$69</f>
        <v>-5.5555555555555552E-2</v>
      </c>
      <c r="HG195" s="29">
        <f>IF(C$11="x",Toimenpiteet!$E$115,HG92*(Satokasvi!$H$11/1000)+(Satokasvi!$E$28-Satokasvi!$E$7)+IF(C$8="x",Toimenpiteet!$E$29,0)+IF(C$9="x",Toimenpiteet!$E$60,0)+IF(C$10="x",Toimenpiteet!$E$88,0))/(1+$C$13)^HG$61</f>
        <v>191.74877142514697</v>
      </c>
      <c r="HH195" s="29">
        <f>IF(D$11="x",Toimenpiteet!$E$115,HH92*(Satokasvi!$H$11/1000)+(Satokasvi!$E$28-Satokasvi!$E$7)+IF(D$8="x",Toimenpiteet!$E$29,0)+IF(D$9="x",Toimenpiteet!$E$60,0)+IF(D$10="x",Toimenpiteet!$E$88,0))/(1+$C$13)^HH$61</f>
        <v>183.92373584506058</v>
      </c>
      <c r="HI195" s="29">
        <f>IF(E$11="x",Toimenpiteet!$E$115,HI92*(Satokasvi!$H$11/1000)+(Satokasvi!$E$28-Satokasvi!$E$7)+IF(E$8="x",Toimenpiteet!$E$29,0)+IF(E$9="x",Toimenpiteet!$E$60,0)+IF(E$10="x",Toimenpiteet!$E$88,0))/(1+$C$13)^HI$61</f>
        <v>176.39186013354504</v>
      </c>
      <c r="HJ195" s="29">
        <f>IF(F$11="x",Toimenpiteet!$E$115,HJ92*(Satokasvi!$H$11/1000)+(Satokasvi!$E$28-Satokasvi!$E$7)+IF(F$8="x",Toimenpiteet!$E$29,0)+IF(F$9="x",Toimenpiteet!$E$60,0)+IF(F$10="x",Toimenpiteet!$E$88,0))/(1+$C$13)^HJ$61</f>
        <v>169.14270527857681</v>
      </c>
      <c r="HK195" s="29">
        <f>IF(G$11="x",Toimenpiteet!$E$115,HK92*(Satokasvi!$H$11/1000)+(Satokasvi!$E$28-Satokasvi!$E$7)+IF(G$8="x",Toimenpiteet!$E$29,0)+IF(G$9="x",Toimenpiteet!$E$60,0)+IF(G$10="x",Toimenpiteet!$E$88,0))/(1+$C$13)^HK$61</f>
        <v>162.16619166775683</v>
      </c>
      <c r="HL195" s="29">
        <f>IF(H$11="x",Toimenpiteet!$E$115,HL92*(Satokasvi!$H$11/1000)+(Satokasvi!$E$28-Satokasvi!$E$7)+IF(H$8="x",Toimenpiteet!$E$29,0)+IF(H$9="x",Toimenpiteet!$E$60,0)+IF(H$10="x",Toimenpiteet!$E$88,0))/(1+$C$13)^HL$61</f>
        <v>155.45258700820273</v>
      </c>
      <c r="HM195" s="29">
        <f>IF(I$11="x",Toimenpiteet!$E$115,HM92*(Satokasvi!$H$11/1000)+(Satokasvi!$E$28-Satokasvi!$E$7)+IF(I$8="x",Toimenpiteet!$E$29,0)+IF(I$9="x",Toimenpiteet!$E$60,0)+IF(I$10="x",Toimenpiteet!$E$88,0))/(1+$C$13)^HM$61</f>
        <v>148.99249464524524</v>
      </c>
      <c r="HN195" s="29">
        <f>IF(J$11="x",Toimenpiteet!$E$115,HN92*(Satokasvi!$H$11/1000)+(Satokasvi!$E$28-Satokasvi!$E$7)+IF(J$8="x",Toimenpiteet!$E$29,0)+IF(J$9="x",Toimenpiteet!$E$60,0)+IF(J$10="x",Toimenpiteet!$E$88,0))/(1+$C$13)^HN$61</f>
        <v>142.77684226694564</v>
      </c>
      <c r="HO195" s="29">
        <f>IF(K$11="x",Toimenpiteet!$E$115,HO92*(Satokasvi!$H$11/1000)+(Satokasvi!$E$28-Satokasvi!$E$7)+IF(K$8="x",Toimenpiteet!$E$29,0)+IF(K$9="x",Toimenpiteet!$E$60,0)+IF(K$10="x",Toimenpiteet!$E$88,0))/(1+$C$13)^HO$61</f>
        <v>136.79687098186693</v>
      </c>
      <c r="HP195" s="29">
        <f>IF(L$11="x",Toimenpiteet!$E$115,HP92*(Satokasvi!$H$11/1000)+(Satokasvi!$E$28-Satokasvi!$E$7)+IF(L$8="x",Toimenpiteet!$E$29,0)+IF(L$9="x",Toimenpiteet!$E$60,0)+IF(L$10="x",Toimenpiteet!$E$88,0))/(1+$C$13)^HP$61</f>
        <v>131.04412475794172</v>
      </c>
      <c r="HQ195" s="29">
        <f>IF(M$11="x",Toimenpiteet!$E$115,HQ92*(Satokasvi!$H$11/1000)+(Satokasvi!$E$28-Satokasvi!$E$7)+IF(M$8="x",Toimenpiteet!$E$29,0)+IF(M$9="x",Toimenpiteet!$E$60,0)+IF(M$10="x",Toimenpiteet!$E$88,0))/(1+$C$13)^HQ$61</f>
        <v>127.22730559023466</v>
      </c>
      <c r="HR195" s="29">
        <f>IF(N$11="x",Toimenpiteet!$E$115,HR92*(Satokasvi!$H$11/1000)+(Satokasvi!$E$28-Satokasvi!$E$7)+IF(N$8="x",Toimenpiteet!$E$29,0)+IF(N$9="x",Toimenpiteet!$E$60,0)+IF(N$10="x",Toimenpiteet!$E$88,0))/(1+$C$13)^HR$61</f>
        <v>123.5216559128492</v>
      </c>
      <c r="HS195" s="29">
        <f>IF(O$11="x",Toimenpiteet!$E$115,HS92*(Satokasvi!$H$11/1000)+(Satokasvi!$E$28-Satokasvi!$E$7)+IF(O$8="x",Toimenpiteet!$E$29,0)+IF(O$9="x",Toimenpiteet!$E$60,0)+IF(O$10="x",Toimenpiteet!$E$88,0))/(1+$C$13)^HS$61</f>
        <v>119.92393777946525</v>
      </c>
      <c r="HT195" s="29">
        <f>IF(P$11="x",Toimenpiteet!$E$115,HT92*(Satokasvi!$H$11/1000)+(Satokasvi!$E$28-Satokasvi!$E$7)+IF(P$8="x",Toimenpiteet!$E$29,0)+IF(P$9="x",Toimenpiteet!$E$60,0)+IF(P$10="x",Toimenpiteet!$E$88,0))/(1+$C$13)^HT$61</f>
        <v>116.43100755287887</v>
      </c>
      <c r="HU195" s="29">
        <f>IF(Q$11="x",Toimenpiteet!$E$115,HU92*(Satokasvi!$H$11/1000)+(Satokasvi!$E$28-Satokasvi!$E$7)+IF(Q$8="x",Toimenpiteet!$E$29,0)+IF(Q$9="x",Toimenpiteet!$E$60,0)+IF(Q$10="x",Toimenpiteet!$E$88,0))/(1+$C$13)^HU$61</f>
        <v>113.03981315813482</v>
      </c>
      <c r="HV195" s="29">
        <f>IF(R$11="x",Toimenpiteet!$E$115,HV92*(Satokasvi!$H$11/1000)+(Satokasvi!$E$28-Satokasvi!$E$7)+IF(R$8="x",Toimenpiteet!$E$29,0)+IF(R$9="x",Toimenpiteet!$E$60,0)+IF(R$10="x",Toimenpiteet!$E$88,0))/(1+$C$13)^HV$61</f>
        <v>109.74739141566489</v>
      </c>
      <c r="HW195" s="29">
        <f>IF(S$11="x",Toimenpiteet!$E$115,HW92*(Satokasvi!$H$11/1000)+(Satokasvi!$E$28-Satokasvi!$E$7)+IF(S$8="x",Toimenpiteet!$E$29,0)+IF(S$9="x",Toimenpiteet!$E$60,0)+IF(S$10="x",Toimenpiteet!$E$88,0))/(1+$C$13)^HW$61</f>
        <v>106.55086545210185</v>
      </c>
      <c r="HX195" s="29">
        <f>IF(T$11="x",Toimenpiteet!$E$115,HX92*(Satokasvi!$H$11/1000)+(Satokasvi!$E$28-Satokasvi!$E$7)+IF(T$8="x",Toimenpiteet!$E$29,0)+IF(T$9="x",Toimenpiteet!$E$60,0)+IF(T$10="x",Toimenpiteet!$E$88,0))/(1+$C$13)^HX$61</f>
        <v>103.44744218650663</v>
      </c>
      <c r="HY195" s="29">
        <f>IF(U$11="x",Toimenpiteet!$E$115,HY92*(Satokasvi!$H$11/1000)+(Satokasvi!$E$28-Satokasvi!$E$7)+IF(U$8="x",Toimenpiteet!$E$29,0)+IF(U$9="x",Toimenpiteet!$E$60,0)+IF(U$10="x",Toimenpiteet!$E$88,0))/(1+$C$13)^HY$61</f>
        <v>100.43440988981227</v>
      </c>
      <c r="HZ195" s="29">
        <f>IF(V$11="x",Toimenpiteet!$E$115,HZ92*(Satokasvi!$H$11/1000)+(Satokasvi!$E$28-Satokasvi!$E$7)+IF(V$8="x",Toimenpiteet!$E$29,0)+IF(V$9="x",Toimenpiteet!$E$60,0)+IF(V$10="x",Toimenpiteet!$E$88,0))/(1+$C$13)^HZ$61</f>
        <v>97.509135815351726</v>
      </c>
      <c r="IA195" s="29">
        <f>IF(W$11="x",Toimenpiteet!$E$115,IA92*(Satokasvi!$H$11/1000)+(Satokasvi!$E$28-Satokasvi!$E$7)+IF(W$8="x",Toimenpiteet!$E$29,0)+IF(W$9="x",Toimenpiteet!$E$60,0)+IF(W$10="x",Toimenpiteet!$E$88,0))/(1+$C$13)^IA$61</f>
        <v>94.669063898399742</v>
      </c>
      <c r="IB195" s="29">
        <f>IF(X$11="x",Toimenpiteet!$E$115,IB92*(Satokasvi!$H$11/1000)+(Satokasvi!$E$28-Satokasvi!$E$7)+IF(X$8="x",Toimenpiteet!$E$29,0)+IF(X$9="x",Toimenpiteet!$E$60,0)+IF(X$10="x",Toimenpiteet!$E$88,0))/(1+$C$13)^IB$61</f>
        <v>91.91171252271819</v>
      </c>
      <c r="IC195" s="29">
        <f>IF(Y$11="x",Toimenpiteet!$E$115,IC92*(Satokasvi!$H$11/1000)+(Satokasvi!$E$28-Satokasvi!$E$7)+IF(Y$8="x",Toimenpiteet!$E$29,0)+IF(Y$9="x",Toimenpiteet!$E$60,0)+IF(Y$10="x",Toimenpiteet!$E$88,0))/(1+$C$13)^IC$61</f>
        <v>89.234672352153581</v>
      </c>
      <c r="ID195" s="29">
        <f>IF(Z$11="x",Toimenpiteet!$E$115,ID92*(Satokasvi!$H$11/1000)+(Satokasvi!$E$28-Satokasvi!$E$7)+IF(Z$8="x",Toimenpiteet!$E$29,0)+IF(Z$9="x",Toimenpiteet!$E$60,0)+IF(Z$10="x",Toimenpiteet!$E$88,0))/(1+$C$13)^ID$61</f>
        <v>86.63560422539183</v>
      </c>
      <c r="IE195" s="29">
        <f>IF(AA$11="x",Toimenpiteet!$E$115,IE92*(Satokasvi!$H$11/1000)+(Satokasvi!$E$28-Satokasvi!$E$7)+IF(AA$8="x",Toimenpiteet!$E$29,0)+IF(AA$9="x",Toimenpiteet!$E$60,0)+IF(AA$10="x",Toimenpiteet!$E$88,0))/(1+$C$13)^IE$61</f>
        <v>84.112237112030911</v>
      </c>
      <c r="IG195" s="11">
        <f t="shared" si="160"/>
        <v>191.74877142514697</v>
      </c>
      <c r="IH195" s="11">
        <f t="shared" si="161"/>
        <v>375.67250727020757</v>
      </c>
      <c r="II195" s="11">
        <f t="shared" si="162"/>
        <v>552.06436740375261</v>
      </c>
      <c r="IJ195" s="11">
        <f t="shared" si="163"/>
        <v>721.20707268232945</v>
      </c>
      <c r="IK195" s="11">
        <f t="shared" si="164"/>
        <v>883.37326435008629</v>
      </c>
      <c r="IL195" s="11">
        <f t="shared" si="165"/>
        <v>1038.8258513582891</v>
      </c>
      <c r="IM195" s="11">
        <f t="shared" si="166"/>
        <v>1187.8183460035343</v>
      </c>
      <c r="IN195" s="11">
        <f t="shared" si="167"/>
        <v>1330.5951882704799</v>
      </c>
      <c r="IO195" s="11">
        <f t="shared" si="168"/>
        <v>1467.3920592523468</v>
      </c>
      <c r="IP195" s="11">
        <f t="shared" si="169"/>
        <v>1598.4361840102886</v>
      </c>
      <c r="IQ195" s="11">
        <f t="shared" si="170"/>
        <v>1725.6634896005232</v>
      </c>
      <c r="IR195" s="11">
        <f t="shared" si="171"/>
        <v>1849.1851455133724</v>
      </c>
      <c r="IS195" s="11">
        <f t="shared" si="172"/>
        <v>1969.1090832928376</v>
      </c>
      <c r="IT195" s="11">
        <f t="shared" si="173"/>
        <v>2085.5400908457163</v>
      </c>
      <c r="IU195" s="11">
        <f t="shared" si="174"/>
        <v>2198.579904003851</v>
      </c>
      <c r="IV195" s="11">
        <f t="shared" si="175"/>
        <v>2308.3272954195158</v>
      </c>
      <c r="IW195" s="11">
        <f t="shared" si="176"/>
        <v>2414.8781608716176</v>
      </c>
      <c r="IX195" s="11">
        <f t="shared" si="177"/>
        <v>2518.3256030581242</v>
      </c>
      <c r="IY195" s="11">
        <f t="shared" si="178"/>
        <v>2618.7600129479365</v>
      </c>
      <c r="IZ195" s="11">
        <f t="shared" si="179"/>
        <v>2716.2691487632883</v>
      </c>
      <c r="JA195" s="11">
        <f t="shared" si="180"/>
        <v>2810.9382126616879</v>
      </c>
      <c r="JB195" s="11">
        <f t="shared" si="181"/>
        <v>2902.8499251844059</v>
      </c>
      <c r="JC195" s="11">
        <f t="shared" si="182"/>
        <v>2992.0845975365596</v>
      </c>
      <c r="JD195" s="11">
        <f t="shared" si="183"/>
        <v>3078.7202017619516</v>
      </c>
      <c r="JE195" s="11">
        <f t="shared" si="184"/>
        <v>3162.8324388739825</v>
      </c>
    </row>
    <row r="196" spans="213:265">
      <c r="HE196" s="60">
        <f t="shared" si="186"/>
        <v>-0.3888888888888889</v>
      </c>
      <c r="HF196" s="60">
        <f>$HF$70</f>
        <v>-3.3333333333333326E-2</v>
      </c>
      <c r="HG196" s="29">
        <f>IF(C$11="x",Toimenpiteet!$E$115,HG93*(Satokasvi!$H$11/1000)+(Satokasvi!$E$28-Satokasvi!$E$7)+IF(C$8="x",Toimenpiteet!$E$29,0)+IF(C$9="x",Toimenpiteet!$E$60,0)+IF(C$10="x",Toimenpiteet!$E$88,0))/(1+$C$13)^HG$61</f>
        <v>192.67170082704072</v>
      </c>
      <c r="HH196" s="29">
        <f>IF(D$11="x",Toimenpiteet!$E$115,HH93*(Satokasvi!$H$11/1000)+(Satokasvi!$E$28-Satokasvi!$E$7)+IF(D$8="x",Toimenpiteet!$E$29,0)+IF(D$9="x",Toimenpiteet!$E$60,0)+IF(D$10="x",Toimenpiteet!$E$88,0))/(1+$C$13)^HH$61</f>
        <v>185.71583177106788</v>
      </c>
      <c r="HI196" s="29">
        <f>IF(E$11="x",Toimenpiteet!$E$115,HI93*(Satokasvi!$H$11/1000)+(Satokasvi!$E$28-Satokasvi!$E$7)+IF(E$8="x",Toimenpiteet!$E$29,0)+IF(E$9="x",Toimenpiteet!$E$60,0)+IF(E$10="x",Toimenpiteet!$E$88,0))/(1+$C$13)^HI$61</f>
        <v>179.0017085694781</v>
      </c>
      <c r="HJ196" s="29">
        <f>IF(F$11="x",Toimenpiteet!$E$115,HJ93*(Satokasvi!$H$11/1000)+(Satokasvi!$E$28-Satokasvi!$E$7)+IF(F$8="x",Toimenpiteet!$E$29,0)+IF(F$9="x",Toimenpiteet!$E$60,0)+IF(F$10="x",Toimenpiteet!$E$88,0))/(1+$C$13)^HJ$61</f>
        <v>172.52114985583648</v>
      </c>
      <c r="HK196" s="29">
        <f>IF(G$11="x",Toimenpiteet!$E$115,HK93*(Satokasvi!$H$11/1000)+(Satokasvi!$E$28-Satokasvi!$E$7)+IF(G$8="x",Toimenpiteet!$E$29,0)+IF(G$9="x",Toimenpiteet!$E$60,0)+IF(G$10="x",Toimenpiteet!$E$88,0))/(1+$C$13)^HK$61</f>
        <v>166.26624576637295</v>
      </c>
      <c r="HL196" s="29">
        <f>IF(H$11="x",Toimenpiteet!$E$115,HL93*(Satokasvi!$H$11/1000)+(Satokasvi!$E$28-Satokasvi!$E$7)+IF(H$8="x",Toimenpiteet!$E$29,0)+IF(H$9="x",Toimenpiteet!$E$60,0)+IF(H$10="x",Toimenpiteet!$E$88,0))/(1+$C$13)^HL$61</f>
        <v>160.22934906484278</v>
      </c>
      <c r="HM196" s="29">
        <f>IF(I$11="x",Toimenpiteet!$E$115,HM93*(Satokasvi!$H$11/1000)+(Satokasvi!$E$28-Satokasvi!$E$7)+IF(I$8="x",Toimenpiteet!$E$29,0)+IF(I$9="x",Toimenpiteet!$E$60,0)+IF(I$10="x",Toimenpiteet!$E$88,0))/(1+$C$13)^HM$61</f>
        <v>154.40306655406093</v>
      </c>
      <c r="HN196" s="29">
        <f>IF(J$11="x",Toimenpiteet!$E$115,HN93*(Satokasvi!$H$11/1000)+(Satokasvi!$E$28-Satokasvi!$E$7)+IF(J$8="x",Toimenpiteet!$E$29,0)+IF(J$9="x",Toimenpiteet!$E$60,0)+IF(J$10="x",Toimenpiteet!$E$88,0))/(1+$C$13)^HN$61</f>
        <v>148.78025076493802</v>
      </c>
      <c r="HO196" s="29">
        <f>IF(K$11="x",Toimenpiteet!$E$115,HO93*(Satokasvi!$H$11/1000)+(Satokasvi!$E$28-Satokasvi!$E$7)+IF(K$8="x",Toimenpiteet!$E$29,0)+IF(K$9="x",Toimenpiteet!$E$60,0)+IF(K$10="x",Toimenpiteet!$E$88,0))/(1+$C$13)^HO$61</f>
        <v>143.35399191414027</v>
      </c>
      <c r="HP196" s="29">
        <f>IF(L$11="x",Toimenpiteet!$E$115,HP93*(Satokasvi!$H$11/1000)+(Satokasvi!$E$28-Satokasvi!$E$7)+IF(L$8="x",Toimenpiteet!$E$29,0)+IF(L$9="x",Toimenpiteet!$E$60,0)+IF(L$10="x",Toimenpiteet!$E$88,0))/(1+$C$13)^HP$61</f>
        <v>138.11761012177482</v>
      </c>
      <c r="HQ196" s="29">
        <f>IF(M$11="x",Toimenpiteet!$E$115,HQ93*(Satokasvi!$H$11/1000)+(Satokasvi!$E$28-Satokasvi!$E$7)+IF(M$8="x",Toimenpiteet!$E$29,0)+IF(M$9="x",Toimenpiteet!$E$60,0)+IF(M$10="x",Toimenpiteet!$E$88,0))/(1+$C$13)^HQ$61</f>
        <v>134.09476710851925</v>
      </c>
      <c r="HR196" s="29">
        <f>IF(N$11="x",Toimenpiteet!$E$115,HR93*(Satokasvi!$H$11/1000)+(Satokasvi!$E$28-Satokasvi!$E$7)+IF(N$8="x",Toimenpiteet!$E$29,0)+IF(N$9="x",Toimenpiteet!$E$60,0)+IF(N$10="x",Toimenpiteet!$E$88,0))/(1+$C$13)^HR$61</f>
        <v>130.1890942801158</v>
      </c>
      <c r="HS196" s="29">
        <f>IF(O$11="x",Toimenpiteet!$E$115,HS93*(Satokasvi!$H$11/1000)+(Satokasvi!$E$28-Satokasvi!$E$7)+IF(O$8="x",Toimenpiteet!$E$29,0)+IF(O$9="x",Toimenpiteet!$E$60,0)+IF(O$10="x",Toimenpiteet!$E$88,0))/(1+$C$13)^HS$61</f>
        <v>126.39717891273378</v>
      </c>
      <c r="HT196" s="29">
        <f>IF(P$11="x",Toimenpiteet!$E$115,HT93*(Satokasvi!$H$11/1000)+(Satokasvi!$E$28-Satokasvi!$E$7)+IF(P$8="x",Toimenpiteet!$E$29,0)+IF(P$9="x",Toimenpiteet!$E$60,0)+IF(P$10="x",Toimenpiteet!$E$88,0))/(1+$C$13)^HT$61</f>
        <v>122.71570768226579</v>
      </c>
      <c r="HU196" s="29">
        <f>IF(Q$11="x",Toimenpiteet!$E$115,HU93*(Satokasvi!$H$11/1000)+(Satokasvi!$E$28-Satokasvi!$E$7)+IF(Q$8="x",Toimenpiteet!$E$29,0)+IF(Q$9="x",Toimenpiteet!$E$60,0)+IF(Q$10="x",Toimenpiteet!$E$88,0))/(1+$C$13)^HU$61</f>
        <v>119.14146376919008</v>
      </c>
      <c r="HV196" s="29">
        <f>IF(R$11="x",Toimenpiteet!$E$115,HV93*(Satokasvi!$H$11/1000)+(Satokasvi!$E$28-Satokasvi!$E$7)+IF(R$8="x",Toimenpiteet!$E$29,0)+IF(R$9="x",Toimenpiteet!$E$60,0)+IF(R$10="x",Toimenpiteet!$E$88,0))/(1+$C$13)^HV$61</f>
        <v>115.67132404775738</v>
      </c>
      <c r="HW196" s="29">
        <f>IF(S$11="x",Toimenpiteet!$E$115,HW93*(Satokasvi!$H$11/1000)+(Satokasvi!$E$28-Satokasvi!$E$7)+IF(S$8="x",Toimenpiteet!$E$29,0)+IF(S$9="x",Toimenpiteet!$E$60,0)+IF(S$10="x",Toimenpiteet!$E$88,0))/(1+$C$13)^HW$61</f>
        <v>112.30225635704601</v>
      </c>
      <c r="HX196" s="29">
        <f>IF(T$11="x",Toimenpiteet!$E$115,HX93*(Satokasvi!$H$11/1000)+(Satokasvi!$E$28-Satokasvi!$E$7)+IF(T$8="x",Toimenpiteet!$E$29,0)+IF(T$9="x",Toimenpiteet!$E$60,0)+IF(T$10="x",Toimenpiteet!$E$88,0))/(1+$C$13)^HX$61</f>
        <v>109.03131685150097</v>
      </c>
      <c r="HY196" s="29">
        <f>IF(U$11="x",Toimenpiteet!$E$115,HY93*(Satokasvi!$H$11/1000)+(Satokasvi!$E$28-Satokasvi!$E$7)+IF(U$8="x",Toimenpiteet!$E$29,0)+IF(U$9="x",Toimenpiteet!$E$60,0)+IF(U$10="x",Toimenpiteet!$E$88,0))/(1+$C$13)^HY$61</f>
        <v>105.85564742864172</v>
      </c>
      <c r="HZ196" s="29">
        <f>IF(V$11="x",Toimenpiteet!$E$115,HZ93*(Satokasvi!$H$11/1000)+(Satokasvi!$E$28-Satokasvi!$E$7)+IF(V$8="x",Toimenpiteet!$E$29,0)+IF(V$9="x",Toimenpiteet!$E$60,0)+IF(V$10="x",Toimenpiteet!$E$88,0))/(1+$C$13)^HZ$61</f>
        <v>102.772473231691</v>
      </c>
      <c r="IA196" s="29">
        <f>IF(W$11="x",Toimenpiteet!$E$115,IA93*(Satokasvi!$H$11/1000)+(Satokasvi!$E$28-Satokasvi!$E$7)+IF(W$8="x",Toimenpiteet!$E$29,0)+IF(W$9="x",Toimenpiteet!$E$60,0)+IF(W$10="x",Toimenpiteet!$E$88,0))/(1+$C$13)^IA$61</f>
        <v>99.779100224942724</v>
      </c>
      <c r="IB196" s="29">
        <f>IF(X$11="x",Toimenpiteet!$E$115,IB93*(Satokasvi!$H$11/1000)+(Satokasvi!$E$28-Satokasvi!$E$7)+IF(X$8="x",Toimenpiteet!$E$29,0)+IF(X$9="x",Toimenpiteet!$E$60,0)+IF(X$10="x",Toimenpiteet!$E$88,0))/(1+$C$13)^IB$61</f>
        <v>96.872912839750214</v>
      </c>
      <c r="IC196" s="29">
        <f>IF(Y$11="x",Toimenpiteet!$E$115,IC93*(Satokasvi!$H$11/1000)+(Satokasvi!$E$28-Satokasvi!$E$7)+IF(Y$8="x",Toimenpiteet!$E$29,0)+IF(Y$9="x",Toimenpiteet!$E$60,0)+IF(Y$10="x",Toimenpiteet!$E$88,0))/(1+$C$13)^IC$61</f>
        <v>94.051371689077868</v>
      </c>
      <c r="ID196" s="29">
        <f>IF(Z$11="x",Toimenpiteet!$E$115,ID93*(Satokasvi!$H$11/1000)+(Satokasvi!$E$28-Satokasvi!$E$7)+IF(Z$8="x",Toimenpiteet!$E$29,0)+IF(Z$9="x",Toimenpiteet!$E$60,0)+IF(Z$10="x",Toimenpiteet!$E$88,0))/(1+$C$13)^ID$61</f>
        <v>91.312011348619293</v>
      </c>
      <c r="IE196" s="29">
        <f>IF(AA$11="x",Toimenpiteet!$E$115,IE93*(Satokasvi!$H$11/1000)+(Satokasvi!$E$28-Satokasvi!$E$7)+IF(AA$8="x",Toimenpiteet!$E$29,0)+IF(AA$9="x",Toimenpiteet!$E$60,0)+IF(AA$10="x",Toimenpiteet!$E$88,0))/(1+$C$13)^IE$61</f>
        <v>88.65243820254301</v>
      </c>
      <c r="IG196" s="11">
        <f t="shared" si="160"/>
        <v>192.67170082704072</v>
      </c>
      <c r="IH196" s="11">
        <f t="shared" si="161"/>
        <v>378.38753259810858</v>
      </c>
      <c r="II196" s="11">
        <f t="shared" si="162"/>
        <v>557.38924116758665</v>
      </c>
      <c r="IJ196" s="11">
        <f t="shared" si="163"/>
        <v>729.91039102342313</v>
      </c>
      <c r="IK196" s="11">
        <f t="shared" si="164"/>
        <v>896.17663678979602</v>
      </c>
      <c r="IL196" s="11">
        <f t="shared" si="165"/>
        <v>1056.4059858546389</v>
      </c>
      <c r="IM196" s="11">
        <f t="shared" si="166"/>
        <v>1210.8090524086997</v>
      </c>
      <c r="IN196" s="11">
        <f t="shared" si="167"/>
        <v>1359.5893031736377</v>
      </c>
      <c r="IO196" s="11">
        <f t="shared" si="168"/>
        <v>1502.9432950877781</v>
      </c>
      <c r="IP196" s="11">
        <f t="shared" si="169"/>
        <v>1641.0609052095529</v>
      </c>
      <c r="IQ196" s="11">
        <f t="shared" si="170"/>
        <v>1775.155672318072</v>
      </c>
      <c r="IR196" s="11">
        <f t="shared" si="171"/>
        <v>1905.3447665981878</v>
      </c>
      <c r="IS196" s="11">
        <f t="shared" si="172"/>
        <v>2031.7419455109216</v>
      </c>
      <c r="IT196" s="11">
        <f t="shared" si="173"/>
        <v>2154.4576531931875</v>
      </c>
      <c r="IU196" s="11">
        <f t="shared" si="174"/>
        <v>2273.5991169623776</v>
      </c>
      <c r="IV196" s="11">
        <f t="shared" si="175"/>
        <v>2389.2704410101351</v>
      </c>
      <c r="IW196" s="11">
        <f t="shared" si="176"/>
        <v>2501.5726973671813</v>
      </c>
      <c r="IX196" s="11">
        <f t="shared" si="177"/>
        <v>2610.6040142186821</v>
      </c>
      <c r="IY196" s="11">
        <f t="shared" si="178"/>
        <v>2716.4596616473236</v>
      </c>
      <c r="IZ196" s="11">
        <f t="shared" si="179"/>
        <v>2819.2321348790147</v>
      </c>
      <c r="JA196" s="11">
        <f t="shared" si="180"/>
        <v>2919.0112351039575</v>
      </c>
      <c r="JB196" s="11">
        <f t="shared" si="181"/>
        <v>3015.8841479437078</v>
      </c>
      <c r="JC196" s="11">
        <f t="shared" si="182"/>
        <v>3109.9355196327856</v>
      </c>
      <c r="JD196" s="11">
        <f t="shared" si="183"/>
        <v>3201.2475309814049</v>
      </c>
      <c r="JE196" s="11">
        <f t="shared" si="184"/>
        <v>3289.8999691839481</v>
      </c>
    </row>
    <row r="197" spans="213:265">
      <c r="HE197" s="60">
        <f t="shared" si="186"/>
        <v>-0.3888888888888889</v>
      </c>
      <c r="HF197" s="60">
        <f>$HF$71</f>
        <v>-1.1111111111111103E-2</v>
      </c>
      <c r="HG197" s="29">
        <f>IF(C$11="x",Toimenpiteet!$E$115,HG94*(Satokasvi!$H$11/1000)+(Satokasvi!$E$28-Satokasvi!$E$7)+IF(C$8="x",Toimenpiteet!$E$29,0)+IF(C$9="x",Toimenpiteet!$E$60,0)+IF(C$10="x",Toimenpiteet!$E$88,0))/(1+$C$13)^HG$61</f>
        <v>193.59463022893456</v>
      </c>
      <c r="HH197" s="29">
        <f>IF(D$11="x",Toimenpiteet!$E$115,HH94*(Satokasvi!$H$11/1000)+(Satokasvi!$E$28-Satokasvi!$E$7)+IF(D$8="x",Toimenpiteet!$E$29,0)+IF(D$9="x",Toimenpiteet!$E$60,0)+IF(D$10="x",Toimenpiteet!$E$88,0))/(1+$C$13)^HH$61</f>
        <v>187.5079276970753</v>
      </c>
      <c r="HI197" s="29">
        <f>IF(E$11="x",Toimenpiteet!$E$115,HI94*(Satokasvi!$H$11/1000)+(Satokasvi!$E$28-Satokasvi!$E$7)+IF(E$8="x",Toimenpiteet!$E$29,0)+IF(E$9="x",Toimenpiteet!$E$60,0)+IF(E$10="x",Toimenpiteet!$E$88,0))/(1+$C$13)^HI$61</f>
        <v>181.61155700541119</v>
      </c>
      <c r="HJ197" s="29">
        <f>IF(F$11="x",Toimenpiteet!$E$115,HJ94*(Satokasvi!$H$11/1000)+(Satokasvi!$E$28-Satokasvi!$E$7)+IF(F$8="x",Toimenpiteet!$E$29,0)+IF(F$9="x",Toimenpiteet!$E$60,0)+IF(F$10="x",Toimenpiteet!$E$88,0))/(1+$C$13)^HJ$61</f>
        <v>175.8995944330961</v>
      </c>
      <c r="HK197" s="29">
        <f>IF(G$11="x",Toimenpiteet!$E$115,HK94*(Satokasvi!$H$11/1000)+(Satokasvi!$E$28-Satokasvi!$E$7)+IF(G$8="x",Toimenpiteet!$E$29,0)+IF(G$9="x",Toimenpiteet!$E$60,0)+IF(G$10="x",Toimenpiteet!$E$88,0))/(1+$C$13)^HK$61</f>
        <v>170.36629986498906</v>
      </c>
      <c r="HL197" s="29">
        <f>IF(H$11="x",Toimenpiteet!$E$115,HL94*(Satokasvi!$H$11/1000)+(Satokasvi!$E$28-Satokasvi!$E$7)+IF(H$8="x",Toimenpiteet!$E$29,0)+IF(H$9="x",Toimenpiteet!$E$60,0)+IF(H$10="x",Toimenpiteet!$E$88,0))/(1+$C$13)^HL$61</f>
        <v>165.00611112148283</v>
      </c>
      <c r="HM197" s="29">
        <f>IF(I$11="x",Toimenpiteet!$E$115,HM94*(Satokasvi!$H$11/1000)+(Satokasvi!$E$28-Satokasvi!$E$7)+IF(I$8="x",Toimenpiteet!$E$29,0)+IF(I$9="x",Toimenpiteet!$E$60,0)+IF(I$10="x",Toimenpiteet!$E$88,0))/(1+$C$13)^HM$61</f>
        <v>159.81363846287658</v>
      </c>
      <c r="HN197" s="29">
        <f>IF(J$11="x",Toimenpiteet!$E$115,HN94*(Satokasvi!$H$11/1000)+(Satokasvi!$E$28-Satokasvi!$E$7)+IF(J$8="x",Toimenpiteet!$E$29,0)+IF(J$9="x",Toimenpiteet!$E$60,0)+IF(J$10="x",Toimenpiteet!$E$88,0))/(1+$C$13)^HN$61</f>
        <v>154.78365926293048</v>
      </c>
      <c r="HO197" s="29">
        <f>IF(K$11="x",Toimenpiteet!$E$115,HO94*(Satokasvi!$H$11/1000)+(Satokasvi!$E$28-Satokasvi!$E$7)+IF(K$8="x",Toimenpiteet!$E$29,0)+IF(K$9="x",Toimenpiteet!$E$60,0)+IF(K$10="x",Toimenpiteet!$E$88,0))/(1+$C$13)^HO$61</f>
        <v>149.91111284641352</v>
      </c>
      <c r="HP197" s="29">
        <f>IF(L$11="x",Toimenpiteet!$E$115,HP94*(Satokasvi!$H$11/1000)+(Satokasvi!$E$28-Satokasvi!$E$7)+IF(L$8="x",Toimenpiteet!$E$29,0)+IF(L$9="x",Toimenpiteet!$E$60,0)+IF(L$10="x",Toimenpiteet!$E$88,0))/(1+$C$13)^HP$61</f>
        <v>145.19109548560786</v>
      </c>
      <c r="HQ197" s="29">
        <f>IF(M$11="x",Toimenpiteet!$E$115,HQ94*(Satokasvi!$H$11/1000)+(Satokasvi!$E$28-Satokasvi!$E$7)+IF(M$8="x",Toimenpiteet!$E$29,0)+IF(M$9="x",Toimenpiteet!$E$60,0)+IF(M$10="x",Toimenpiteet!$E$88,0))/(1+$C$13)^HQ$61</f>
        <v>140.96222862680372</v>
      </c>
      <c r="HR197" s="29">
        <f>IF(N$11="x",Toimenpiteet!$E$115,HR94*(Satokasvi!$H$11/1000)+(Satokasvi!$E$28-Satokasvi!$E$7)+IF(N$8="x",Toimenpiteet!$E$29,0)+IF(N$9="x",Toimenpiteet!$E$60,0)+IF(N$10="x",Toimenpiteet!$E$88,0))/(1+$C$13)^HR$61</f>
        <v>136.85653264738229</v>
      </c>
      <c r="HS197" s="29">
        <f>IF(O$11="x",Toimenpiteet!$E$115,HS94*(Satokasvi!$H$11/1000)+(Satokasvi!$E$28-Satokasvi!$E$7)+IF(O$8="x",Toimenpiteet!$E$29,0)+IF(O$9="x",Toimenpiteet!$E$60,0)+IF(O$10="x",Toimenpiteet!$E$88,0))/(1+$C$13)^HS$61</f>
        <v>132.87042004600221</v>
      </c>
      <c r="HT197" s="29">
        <f>IF(P$11="x",Toimenpiteet!$E$115,HT94*(Satokasvi!$H$11/1000)+(Satokasvi!$E$28-Satokasvi!$E$7)+IF(P$8="x",Toimenpiteet!$E$29,0)+IF(P$9="x",Toimenpiteet!$E$60,0)+IF(P$10="x",Toimenpiteet!$E$88,0))/(1+$C$13)^HT$61</f>
        <v>129.00040781165262</v>
      </c>
      <c r="HU197" s="29">
        <f>IF(Q$11="x",Toimenpiteet!$E$115,HU94*(Satokasvi!$H$11/1000)+(Satokasvi!$E$28-Satokasvi!$E$7)+IF(Q$8="x",Toimenpiteet!$E$29,0)+IF(Q$9="x",Toimenpiteet!$E$60,0)+IF(Q$10="x",Toimenpiteet!$E$88,0))/(1+$C$13)^HU$61</f>
        <v>125.24311438024526</v>
      </c>
      <c r="HV197" s="29">
        <f>IF(R$11="x",Toimenpiteet!$E$115,HV94*(Satokasvi!$H$11/1000)+(Satokasvi!$E$28-Satokasvi!$E$7)+IF(R$8="x",Toimenpiteet!$E$29,0)+IF(R$9="x",Toimenpiteet!$E$60,0)+IF(R$10="x",Toimenpiteet!$E$88,0))/(1+$C$13)^HV$61</f>
        <v>121.5952566798498</v>
      </c>
      <c r="HW197" s="29">
        <f>IF(S$11="x",Toimenpiteet!$E$115,HW94*(Satokasvi!$H$11/1000)+(Satokasvi!$E$28-Satokasvi!$E$7)+IF(S$8="x",Toimenpiteet!$E$29,0)+IF(S$9="x",Toimenpiteet!$E$60,0)+IF(S$10="x",Toimenpiteet!$E$88,0))/(1+$C$13)^HW$61</f>
        <v>118.05364726199009</v>
      </c>
      <c r="HX197" s="29">
        <f>IF(T$11="x",Toimenpiteet!$E$115,HX94*(Satokasvi!$H$11/1000)+(Satokasvi!$E$28-Satokasvi!$E$7)+IF(T$8="x",Toimenpiteet!$E$29,0)+IF(T$9="x",Toimenpiteet!$E$60,0)+IF(T$10="x",Toimenpiteet!$E$88,0))/(1+$C$13)^HX$61</f>
        <v>114.61519151649523</v>
      </c>
      <c r="HY197" s="29">
        <f>IF(U$11="x",Toimenpiteet!$E$115,HY94*(Satokasvi!$H$11/1000)+(Satokasvi!$E$28-Satokasvi!$E$7)+IF(U$8="x",Toimenpiteet!$E$29,0)+IF(U$9="x",Toimenpiteet!$E$60,0)+IF(U$10="x",Toimenpiteet!$E$88,0))/(1+$C$13)^HY$61</f>
        <v>111.2768849674711</v>
      </c>
      <c r="HZ197" s="29">
        <f>IF(V$11="x",Toimenpiteet!$E$115,HZ94*(Satokasvi!$H$11/1000)+(Satokasvi!$E$28-Satokasvi!$E$7)+IF(V$8="x",Toimenpiteet!$E$29,0)+IF(V$9="x",Toimenpiteet!$E$60,0)+IF(V$10="x",Toimenpiteet!$E$88,0))/(1+$C$13)^HZ$61</f>
        <v>108.03581064803019</v>
      </c>
      <c r="IA197" s="29">
        <f>IF(W$11="x",Toimenpiteet!$E$115,IA94*(Satokasvi!$H$11/1000)+(Satokasvi!$E$28-Satokasvi!$E$7)+IF(W$8="x",Toimenpiteet!$E$29,0)+IF(W$9="x",Toimenpiteet!$E$60,0)+IF(W$10="x",Toimenpiteet!$E$88,0))/(1+$C$13)^IA$61</f>
        <v>104.88913655148563</v>
      </c>
      <c r="IB197" s="29">
        <f>IF(X$11="x",Toimenpiteet!$E$115,IB94*(Satokasvi!$H$11/1000)+(Satokasvi!$E$28-Satokasvi!$E$7)+IF(X$8="x",Toimenpiteet!$E$29,0)+IF(X$9="x",Toimenpiteet!$E$60,0)+IF(X$10="x",Toimenpiteet!$E$88,0))/(1+$C$13)^IB$61</f>
        <v>101.83411315678217</v>
      </c>
      <c r="IC197" s="29">
        <f>IF(Y$11="x",Toimenpiteet!$E$115,IC94*(Satokasvi!$H$11/1000)+(Satokasvi!$E$28-Satokasvi!$E$7)+IF(Y$8="x",Toimenpiteet!$E$29,0)+IF(Y$9="x",Toimenpiteet!$E$60,0)+IF(Y$10="x",Toimenpiteet!$E$88,0))/(1+$C$13)^IC$61</f>
        <v>98.868071026002099</v>
      </c>
      <c r="ID197" s="29">
        <f>IF(Z$11="x",Toimenpiteet!$E$115,ID94*(Satokasvi!$H$11/1000)+(Satokasvi!$E$28-Satokasvi!$E$7)+IF(Z$8="x",Toimenpiteet!$E$29,0)+IF(Z$9="x",Toimenpiteet!$E$60,0)+IF(Z$10="x",Toimenpiteet!$E$88,0))/(1+$C$13)^ID$61</f>
        <v>95.988418471846714</v>
      </c>
      <c r="IE197" s="29">
        <f>IF(AA$11="x",Toimenpiteet!$E$115,IE94*(Satokasvi!$H$11/1000)+(Satokasvi!$E$28-Satokasvi!$E$7)+IF(AA$8="x",Toimenpiteet!$E$29,0)+IF(AA$9="x",Toimenpiteet!$E$60,0)+IF(AA$10="x",Toimenpiteet!$E$88,0))/(1+$C$13)^IE$61</f>
        <v>93.192639293055066</v>
      </c>
      <c r="IG197" s="11">
        <f t="shared" si="160"/>
        <v>193.59463022893456</v>
      </c>
      <c r="IH197" s="11">
        <f t="shared" si="161"/>
        <v>381.10255792600987</v>
      </c>
      <c r="II197" s="11">
        <f t="shared" si="162"/>
        <v>562.71411493142102</v>
      </c>
      <c r="IJ197" s="11">
        <f t="shared" si="163"/>
        <v>738.61370936451715</v>
      </c>
      <c r="IK197" s="11">
        <f t="shared" si="164"/>
        <v>908.98000922950621</v>
      </c>
      <c r="IL197" s="11">
        <f t="shared" si="165"/>
        <v>1073.986120350989</v>
      </c>
      <c r="IM197" s="11">
        <f t="shared" si="166"/>
        <v>1233.7997588138655</v>
      </c>
      <c r="IN197" s="11">
        <f t="shared" si="167"/>
        <v>1388.5834180767961</v>
      </c>
      <c r="IO197" s="11">
        <f t="shared" si="168"/>
        <v>1538.4945309232096</v>
      </c>
      <c r="IP197" s="11">
        <f t="shared" si="169"/>
        <v>1683.6856264088174</v>
      </c>
      <c r="IQ197" s="11">
        <f t="shared" si="170"/>
        <v>1824.647855035621</v>
      </c>
      <c r="IR197" s="11">
        <f t="shared" si="171"/>
        <v>1961.5043876830032</v>
      </c>
      <c r="IS197" s="11">
        <f t="shared" si="172"/>
        <v>2094.3748077290056</v>
      </c>
      <c r="IT197" s="11">
        <f t="shared" si="173"/>
        <v>2223.3752155406582</v>
      </c>
      <c r="IU197" s="11">
        <f t="shared" si="174"/>
        <v>2348.6183299209033</v>
      </c>
      <c r="IV197" s="11">
        <f t="shared" si="175"/>
        <v>2470.2135866007529</v>
      </c>
      <c r="IW197" s="11">
        <f t="shared" si="176"/>
        <v>2588.2672338627431</v>
      </c>
      <c r="IX197" s="11">
        <f t="shared" si="177"/>
        <v>2702.8824253792382</v>
      </c>
      <c r="IY197" s="11">
        <f t="shared" si="178"/>
        <v>2814.1593103467094</v>
      </c>
      <c r="IZ197" s="11">
        <f t="shared" si="179"/>
        <v>2922.1951209947397</v>
      </c>
      <c r="JA197" s="11">
        <f t="shared" si="180"/>
        <v>3027.0842575462252</v>
      </c>
      <c r="JB197" s="11">
        <f t="shared" si="181"/>
        <v>3128.9183707030074</v>
      </c>
      <c r="JC197" s="11">
        <f t="shared" si="182"/>
        <v>3227.7864417290093</v>
      </c>
      <c r="JD197" s="11">
        <f t="shared" si="183"/>
        <v>3323.774860200856</v>
      </c>
      <c r="JE197" s="11">
        <f t="shared" si="184"/>
        <v>3416.967499493911</v>
      </c>
    </row>
    <row r="198" spans="213:265">
      <c r="HE198" s="60">
        <f t="shared" si="186"/>
        <v>-0.3888888888888889</v>
      </c>
      <c r="HF198" s="60">
        <f>$HF$72</f>
        <v>1.111111111111112E-2</v>
      </c>
      <c r="HG198" s="29">
        <f>IF(C$11="x",Toimenpiteet!$E$115,HG95*(Satokasvi!$H$11/1000)+(Satokasvi!$E$28-Satokasvi!$E$7)+IF(C$8="x",Toimenpiteet!$E$29,0)+IF(C$9="x",Toimenpiteet!$E$60,0)+IF(C$10="x",Toimenpiteet!$E$88,0))/(1+$C$13)^HG$61</f>
        <v>194.51755963082826</v>
      </c>
      <c r="HH198" s="29">
        <f>IF(D$11="x",Toimenpiteet!$E$115,HH95*(Satokasvi!$H$11/1000)+(Satokasvi!$E$28-Satokasvi!$E$7)+IF(D$8="x",Toimenpiteet!$E$29,0)+IF(D$9="x",Toimenpiteet!$E$60,0)+IF(D$10="x",Toimenpiteet!$E$88,0))/(1+$C$13)^HH$61</f>
        <v>189.30002362308267</v>
      </c>
      <c r="HI198" s="29">
        <f>IF(E$11="x",Toimenpiteet!$E$115,HI95*(Satokasvi!$H$11/1000)+(Satokasvi!$E$28-Satokasvi!$E$7)+IF(E$8="x",Toimenpiteet!$E$29,0)+IF(E$9="x",Toimenpiteet!$E$60,0)+IF(E$10="x",Toimenpiteet!$E$88,0))/(1+$C$13)^HI$61</f>
        <v>184.22140544134433</v>
      </c>
      <c r="HJ198" s="29">
        <f>IF(F$11="x",Toimenpiteet!$E$115,HJ95*(Satokasvi!$H$11/1000)+(Satokasvi!$E$28-Satokasvi!$E$7)+IF(F$8="x",Toimenpiteet!$E$29,0)+IF(F$9="x",Toimenpiteet!$E$60,0)+IF(F$10="x",Toimenpiteet!$E$88,0))/(1+$C$13)^HJ$61</f>
        <v>179.27803901035577</v>
      </c>
      <c r="HK198" s="29">
        <f>IF(G$11="x",Toimenpiteet!$E$115,HK95*(Satokasvi!$H$11/1000)+(Satokasvi!$E$28-Satokasvi!$E$7)+IF(G$8="x",Toimenpiteet!$E$29,0)+IF(G$9="x",Toimenpiteet!$E$60,0)+IF(G$10="x",Toimenpiteet!$E$88,0))/(1+$C$13)^HK$61</f>
        <v>174.46635396360503</v>
      </c>
      <c r="HL198" s="29">
        <f>IF(H$11="x",Toimenpiteet!$E$115,HL95*(Satokasvi!$H$11/1000)+(Satokasvi!$E$28-Satokasvi!$E$7)+IF(H$8="x",Toimenpiteet!$E$29,0)+IF(H$9="x",Toimenpiteet!$E$60,0)+IF(H$10="x",Toimenpiteet!$E$88,0))/(1+$C$13)^HL$61</f>
        <v>169.78287317812297</v>
      </c>
      <c r="HM198" s="29">
        <f>IF(I$11="x",Toimenpiteet!$E$115,HM95*(Satokasvi!$H$11/1000)+(Satokasvi!$E$28-Satokasvi!$E$7)+IF(I$8="x",Toimenpiteet!$E$29,0)+IF(I$9="x",Toimenpiteet!$E$60,0)+IF(I$10="x",Toimenpiteet!$E$88,0))/(1+$C$13)^HM$61</f>
        <v>165.22421037169227</v>
      </c>
      <c r="HN198" s="29">
        <f>IF(J$11="x",Toimenpiteet!$E$115,HN95*(Satokasvi!$H$11/1000)+(Satokasvi!$E$28-Satokasvi!$E$7)+IF(J$8="x",Toimenpiteet!$E$29,0)+IF(J$9="x",Toimenpiteet!$E$60,0)+IF(J$10="x",Toimenpiteet!$E$88,0))/(1+$C$13)^HN$61</f>
        <v>160.78706776092287</v>
      </c>
      <c r="HO198" s="29">
        <f>IF(K$11="x",Toimenpiteet!$E$115,HO95*(Satokasvi!$H$11/1000)+(Satokasvi!$E$28-Satokasvi!$E$7)+IF(K$8="x",Toimenpiteet!$E$29,0)+IF(K$9="x",Toimenpiteet!$E$60,0)+IF(K$10="x",Toimenpiteet!$E$88,0))/(1+$C$13)^HO$61</f>
        <v>156.46823377868671</v>
      </c>
      <c r="HP198" s="29">
        <f>IF(L$11="x",Toimenpiteet!$E$115,HP95*(Satokasvi!$H$11/1000)+(Satokasvi!$E$28-Satokasvi!$E$7)+IF(L$8="x",Toimenpiteet!$E$29,0)+IF(L$9="x",Toimenpiteet!$E$60,0)+IF(L$10="x",Toimenpiteet!$E$88,0))/(1+$C$13)^HP$61</f>
        <v>152.2645808494409</v>
      </c>
      <c r="HQ198" s="29">
        <f>IF(M$11="x",Toimenpiteet!$E$115,HQ95*(Satokasvi!$H$11/1000)+(Satokasvi!$E$28-Satokasvi!$E$7)+IF(M$8="x",Toimenpiteet!$E$29,0)+IF(M$9="x",Toimenpiteet!$E$60,0)+IF(M$10="x",Toimenpiteet!$E$88,0))/(1+$C$13)^HQ$61</f>
        <v>147.82969014508825</v>
      </c>
      <c r="HR198" s="29">
        <f>IF(N$11="x",Toimenpiteet!$E$115,HR95*(Satokasvi!$H$11/1000)+(Satokasvi!$E$28-Satokasvi!$E$7)+IF(N$8="x",Toimenpiteet!$E$29,0)+IF(N$9="x",Toimenpiteet!$E$60,0)+IF(N$10="x",Toimenpiteet!$E$88,0))/(1+$C$13)^HR$61</f>
        <v>143.52397101464882</v>
      </c>
      <c r="HS198" s="29">
        <f>IF(O$11="x",Toimenpiteet!$E$115,HS95*(Satokasvi!$H$11/1000)+(Satokasvi!$E$28-Satokasvi!$E$7)+IF(O$8="x",Toimenpiteet!$E$29,0)+IF(O$9="x",Toimenpiteet!$E$60,0)+IF(O$10="x",Toimenpiteet!$E$88,0))/(1+$C$13)^HS$61</f>
        <v>139.3436611792707</v>
      </c>
      <c r="HT198" s="29">
        <f>IF(P$11="x",Toimenpiteet!$E$115,HT95*(Satokasvi!$H$11/1000)+(Satokasvi!$E$28-Satokasvi!$E$7)+IF(P$8="x",Toimenpiteet!$E$29,0)+IF(P$9="x",Toimenpiteet!$E$60,0)+IF(P$10="x",Toimenpiteet!$E$88,0))/(1+$C$13)^HT$61</f>
        <v>135.28510794103951</v>
      </c>
      <c r="HU198" s="29">
        <f>IF(Q$11="x",Toimenpiteet!$E$115,HU95*(Satokasvi!$H$11/1000)+(Satokasvi!$E$28-Satokasvi!$E$7)+IF(Q$8="x",Toimenpiteet!$E$29,0)+IF(Q$9="x",Toimenpiteet!$E$60,0)+IF(Q$10="x",Toimenpiteet!$E$88,0))/(1+$C$13)^HU$61</f>
        <v>131.34476499130048</v>
      </c>
      <c r="HV198" s="29">
        <f>IF(R$11="x",Toimenpiteet!$E$115,HV95*(Satokasvi!$H$11/1000)+(Satokasvi!$E$28-Satokasvi!$E$7)+IF(R$8="x",Toimenpiteet!$E$29,0)+IF(R$9="x",Toimenpiteet!$E$60,0)+IF(R$10="x",Toimenpiteet!$E$88,0))/(1+$C$13)^HV$61</f>
        <v>127.51918931194224</v>
      </c>
      <c r="HW198" s="29">
        <f>IF(S$11="x",Toimenpiteet!$E$115,HW95*(Satokasvi!$H$11/1000)+(Satokasvi!$E$28-Satokasvi!$E$7)+IF(S$8="x",Toimenpiteet!$E$29,0)+IF(S$9="x",Toimenpiteet!$E$60,0)+IF(S$10="x",Toimenpiteet!$E$88,0))/(1+$C$13)^HW$61</f>
        <v>123.80503816693421</v>
      </c>
      <c r="HX198" s="29">
        <f>IF(T$11="x",Toimenpiteet!$E$115,HX95*(Satokasvi!$H$11/1000)+(Satokasvi!$E$28-Satokasvi!$E$7)+IF(T$8="x",Toimenpiteet!$E$29,0)+IF(T$9="x",Toimenpiteet!$E$60,0)+IF(T$10="x",Toimenpiteet!$E$88,0))/(1+$C$13)^HX$61</f>
        <v>120.19906618148953</v>
      </c>
      <c r="HY198" s="29">
        <f>IF(U$11="x",Toimenpiteet!$E$115,HY95*(Satokasvi!$H$11/1000)+(Satokasvi!$E$28-Satokasvi!$E$7)+IF(U$8="x",Toimenpiteet!$E$29,0)+IF(U$9="x",Toimenpiteet!$E$60,0)+IF(U$10="x",Toimenpiteet!$E$88,0))/(1+$C$13)^HY$61</f>
        <v>116.69812250630051</v>
      </c>
      <c r="HZ198" s="29">
        <f>IF(V$11="x",Toimenpiteet!$E$115,HZ95*(Satokasvi!$H$11/1000)+(Satokasvi!$E$28-Satokasvi!$E$7)+IF(V$8="x",Toimenpiteet!$E$29,0)+IF(V$9="x",Toimenpiteet!$E$60,0)+IF(V$10="x",Toimenpiteet!$E$88,0))/(1+$C$13)^HZ$61</f>
        <v>113.29914806436943</v>
      </c>
      <c r="IA198" s="29">
        <f>IF(W$11="x",Toimenpiteet!$E$115,IA95*(Satokasvi!$H$11/1000)+(Satokasvi!$E$28-Satokasvi!$E$7)+IF(W$8="x",Toimenpiteet!$E$29,0)+IF(W$9="x",Toimenpiteet!$E$60,0)+IF(W$10="x",Toimenpiteet!$E$88,0))/(1+$C$13)^IA$61</f>
        <v>109.99917287802859</v>
      </c>
      <c r="IB198" s="29">
        <f>IF(X$11="x",Toimenpiteet!$E$115,IB95*(Satokasvi!$H$11/1000)+(Satokasvi!$E$28-Satokasvi!$E$7)+IF(X$8="x",Toimenpiteet!$E$29,0)+IF(X$9="x",Toimenpiteet!$E$60,0)+IF(X$10="x",Toimenpiteet!$E$88,0))/(1+$C$13)^IB$61</f>
        <v>106.79531347381416</v>
      </c>
      <c r="IC198" s="29">
        <f>IF(Y$11="x",Toimenpiteet!$E$115,IC95*(Satokasvi!$H$11/1000)+(Satokasvi!$E$28-Satokasvi!$E$7)+IF(Y$8="x",Toimenpiteet!$E$29,0)+IF(Y$9="x",Toimenpiteet!$E$60,0)+IF(Y$10="x",Toimenpiteet!$E$88,0))/(1+$C$13)^IC$61</f>
        <v>103.68477036292636</v>
      </c>
      <c r="ID198" s="29">
        <f>IF(Z$11="x",Toimenpiteet!$E$115,ID95*(Satokasvi!$H$11/1000)+(Satokasvi!$E$28-Satokasvi!$E$7)+IF(Z$8="x",Toimenpiteet!$E$29,0)+IF(Z$9="x",Toimenpiteet!$E$60,0)+IF(Z$10="x",Toimenpiteet!$E$88,0))/(1+$C$13)^ID$61</f>
        <v>100.66482559507415</v>
      </c>
      <c r="IE198" s="29">
        <f>IF(AA$11="x",Toimenpiteet!$E$115,IE95*(Satokasvi!$H$11/1000)+(Satokasvi!$E$28-Satokasvi!$E$7)+IF(AA$8="x",Toimenpiteet!$E$29,0)+IF(AA$9="x",Toimenpiteet!$E$60,0)+IF(AA$10="x",Toimenpiteet!$E$88,0))/(1+$C$13)^IE$61</f>
        <v>97.732840383567137</v>
      </c>
      <c r="IG198" s="11">
        <f t="shared" si="160"/>
        <v>194.51755963082826</v>
      </c>
      <c r="IH198" s="11">
        <f t="shared" si="161"/>
        <v>383.81758325391093</v>
      </c>
      <c r="II198" s="11">
        <f t="shared" si="162"/>
        <v>568.03898869525528</v>
      </c>
      <c r="IJ198" s="11">
        <f t="shared" si="163"/>
        <v>747.31702770561105</v>
      </c>
      <c r="IK198" s="11">
        <f t="shared" si="164"/>
        <v>921.78338166921606</v>
      </c>
      <c r="IL198" s="11">
        <f t="shared" si="165"/>
        <v>1091.566254847339</v>
      </c>
      <c r="IM198" s="11">
        <f t="shared" si="166"/>
        <v>1256.7904652190314</v>
      </c>
      <c r="IN198" s="11">
        <f t="shared" si="167"/>
        <v>1417.5775329799542</v>
      </c>
      <c r="IO198" s="11">
        <f t="shared" si="168"/>
        <v>1574.0457667586409</v>
      </c>
      <c r="IP198" s="11">
        <f t="shared" si="169"/>
        <v>1726.3103476080819</v>
      </c>
      <c r="IQ198" s="11">
        <f t="shared" si="170"/>
        <v>1874.1400377531702</v>
      </c>
      <c r="IR198" s="11">
        <f t="shared" si="171"/>
        <v>2017.664008767819</v>
      </c>
      <c r="IS198" s="11">
        <f t="shared" si="172"/>
        <v>2157.0076699470897</v>
      </c>
      <c r="IT198" s="11">
        <f t="shared" si="173"/>
        <v>2292.292777888129</v>
      </c>
      <c r="IU198" s="11">
        <f t="shared" si="174"/>
        <v>2423.6375428794295</v>
      </c>
      <c r="IV198" s="11">
        <f t="shared" si="175"/>
        <v>2551.1567321913717</v>
      </c>
      <c r="IW198" s="11">
        <f t="shared" si="176"/>
        <v>2674.9617703583058</v>
      </c>
      <c r="IX198" s="11">
        <f t="shared" si="177"/>
        <v>2795.1608365397951</v>
      </c>
      <c r="IY198" s="11">
        <f t="shared" si="178"/>
        <v>2911.8589590460956</v>
      </c>
      <c r="IZ198" s="11">
        <f t="shared" si="179"/>
        <v>3025.1581071104652</v>
      </c>
      <c r="JA198" s="11">
        <f t="shared" si="180"/>
        <v>3135.1572799884939</v>
      </c>
      <c r="JB198" s="11">
        <f t="shared" si="181"/>
        <v>3241.952593462308</v>
      </c>
      <c r="JC198" s="11">
        <f t="shared" si="182"/>
        <v>3345.6373638252344</v>
      </c>
      <c r="JD198" s="11">
        <f t="shared" si="183"/>
        <v>3446.3021894203084</v>
      </c>
      <c r="JE198" s="11">
        <f t="shared" si="184"/>
        <v>3544.0350298038757</v>
      </c>
    </row>
    <row r="199" spans="213:265">
      <c r="HE199" s="60">
        <f t="shared" si="186"/>
        <v>-0.3888888888888889</v>
      </c>
      <c r="HF199" s="60">
        <f>$HF$73</f>
        <v>3.333333333333334E-2</v>
      </c>
      <c r="HG199" s="29">
        <f>IF(C$11="x",Toimenpiteet!$E$115,HG96*(Satokasvi!$H$11/1000)+(Satokasvi!$E$28-Satokasvi!$E$7)+IF(C$8="x",Toimenpiteet!$E$29,0)+IF(C$9="x",Toimenpiteet!$E$60,0)+IF(C$10="x",Toimenpiteet!$E$88,0))/(1+$C$13)^HG$61</f>
        <v>195.44048903272218</v>
      </c>
      <c r="HH199" s="29">
        <f>IF(D$11="x",Toimenpiteet!$E$115,HH96*(Satokasvi!$H$11/1000)+(Satokasvi!$E$28-Satokasvi!$E$7)+IF(D$8="x",Toimenpiteet!$E$29,0)+IF(D$9="x",Toimenpiteet!$E$60,0)+IF(D$10="x",Toimenpiteet!$E$88,0))/(1+$C$13)^HH$61</f>
        <v>191.09211954909009</v>
      </c>
      <c r="HI199" s="29">
        <f>IF(E$11="x",Toimenpiteet!$E$115,HI96*(Satokasvi!$H$11/1000)+(Satokasvi!$E$28-Satokasvi!$E$7)+IF(E$8="x",Toimenpiteet!$E$29,0)+IF(E$9="x",Toimenpiteet!$E$60,0)+IF(E$10="x",Toimenpiteet!$E$88,0))/(1+$C$13)^HI$61</f>
        <v>186.83125387727731</v>
      </c>
      <c r="HJ199" s="29">
        <f>IF(F$11="x",Toimenpiteet!$E$115,HJ96*(Satokasvi!$H$11/1000)+(Satokasvi!$E$28-Satokasvi!$E$7)+IF(F$8="x",Toimenpiteet!$E$29,0)+IF(F$9="x",Toimenpiteet!$E$60,0)+IF(F$10="x",Toimenpiteet!$E$88,0))/(1+$C$13)^HJ$61</f>
        <v>182.65648358761544</v>
      </c>
      <c r="HK199" s="29">
        <f>IF(G$11="x",Toimenpiteet!$E$115,HK96*(Satokasvi!$H$11/1000)+(Satokasvi!$E$28-Satokasvi!$E$7)+IF(G$8="x",Toimenpiteet!$E$29,0)+IF(G$9="x",Toimenpiteet!$E$60,0)+IF(G$10="x",Toimenpiteet!$E$88,0))/(1+$C$13)^HK$61</f>
        <v>178.56640806222109</v>
      </c>
      <c r="HL199" s="29">
        <f>IF(H$11="x",Toimenpiteet!$E$115,HL96*(Satokasvi!$H$11/1000)+(Satokasvi!$E$28-Satokasvi!$E$7)+IF(H$8="x",Toimenpiteet!$E$29,0)+IF(H$9="x",Toimenpiteet!$E$60,0)+IF(H$10="x",Toimenpiteet!$E$88,0))/(1+$C$13)^HL$61</f>
        <v>174.55963523476311</v>
      </c>
      <c r="HM199" s="29">
        <f>IF(I$11="x",Toimenpiteet!$E$115,HM96*(Satokasvi!$H$11/1000)+(Satokasvi!$E$28-Satokasvi!$E$7)+IF(I$8="x",Toimenpiteet!$E$29,0)+IF(I$9="x",Toimenpiteet!$E$60,0)+IF(I$10="x",Toimenpiteet!$E$88,0))/(1+$C$13)^HM$61</f>
        <v>170.63478228050789</v>
      </c>
      <c r="HN199" s="29">
        <f>IF(J$11="x",Toimenpiteet!$E$115,HN96*(Satokasvi!$H$11/1000)+(Satokasvi!$E$28-Satokasvi!$E$7)+IF(J$8="x",Toimenpiteet!$E$29,0)+IF(J$9="x",Toimenpiteet!$E$60,0)+IF(J$10="x",Toimenpiteet!$E$88,0))/(1+$C$13)^HN$61</f>
        <v>166.79047625891519</v>
      </c>
      <c r="HO199" s="29">
        <f>IF(K$11="x",Toimenpiteet!$E$115,HO96*(Satokasvi!$H$11/1000)+(Satokasvi!$E$28-Satokasvi!$E$7)+IF(K$8="x",Toimenpiteet!$E$29,0)+IF(K$9="x",Toimenpiteet!$E$60,0)+IF(K$10="x",Toimenpiteet!$E$88,0))/(1+$C$13)^HO$61</f>
        <v>163.02535471095996</v>
      </c>
      <c r="HP199" s="29">
        <f>IF(L$11="x",Toimenpiteet!$E$115,HP96*(Satokasvi!$H$11/1000)+(Satokasvi!$E$28-Satokasvi!$E$7)+IF(L$8="x",Toimenpiteet!$E$29,0)+IF(L$9="x",Toimenpiteet!$E$60,0)+IF(L$10="x",Toimenpiteet!$E$88,0))/(1+$C$13)^HP$61</f>
        <v>159.33806621327403</v>
      </c>
      <c r="HQ199" s="29">
        <f>IF(M$11="x",Toimenpiteet!$E$115,HQ96*(Satokasvi!$H$11/1000)+(Satokasvi!$E$28-Satokasvi!$E$7)+IF(M$8="x",Toimenpiteet!$E$29,0)+IF(M$9="x",Toimenpiteet!$E$60,0)+IF(M$10="x",Toimenpiteet!$E$88,0))/(1+$C$13)^HQ$61</f>
        <v>154.69715166337284</v>
      </c>
      <c r="HR199" s="29">
        <f>IF(N$11="x",Toimenpiteet!$E$115,HR96*(Satokasvi!$H$11/1000)+(Satokasvi!$E$28-Satokasvi!$E$7)+IF(N$8="x",Toimenpiteet!$E$29,0)+IF(N$9="x",Toimenpiteet!$E$60,0)+IF(N$10="x",Toimenpiteet!$E$88,0))/(1+$C$13)^HR$61</f>
        <v>150.19140938191541</v>
      </c>
      <c r="HS199" s="29">
        <f>IF(O$11="x",Toimenpiteet!$E$115,HS96*(Satokasvi!$H$11/1000)+(Satokasvi!$E$28-Satokasvi!$E$7)+IF(O$8="x",Toimenpiteet!$E$29,0)+IF(O$9="x",Toimenpiteet!$E$60,0)+IF(O$10="x",Toimenpiteet!$E$88,0))/(1+$C$13)^HS$61</f>
        <v>145.81690231253924</v>
      </c>
      <c r="HT199" s="29">
        <f>IF(P$11="x",Toimenpiteet!$E$115,HT96*(Satokasvi!$H$11/1000)+(Satokasvi!$E$28-Satokasvi!$E$7)+IF(P$8="x",Toimenpiteet!$E$29,0)+IF(P$9="x",Toimenpiteet!$E$60,0)+IF(P$10="x",Toimenpiteet!$E$88,0))/(1+$C$13)^HT$61</f>
        <v>141.56980807042643</v>
      </c>
      <c r="HU199" s="29">
        <f>IF(Q$11="x",Toimenpiteet!$E$115,HU96*(Satokasvi!$H$11/1000)+(Satokasvi!$E$28-Satokasvi!$E$7)+IF(Q$8="x",Toimenpiteet!$E$29,0)+IF(Q$9="x",Toimenpiteet!$E$60,0)+IF(Q$10="x",Toimenpiteet!$E$88,0))/(1+$C$13)^HU$61</f>
        <v>137.44641560235573</v>
      </c>
      <c r="HV199" s="29">
        <f>IF(R$11="x",Toimenpiteet!$E$115,HV96*(Satokasvi!$H$11/1000)+(Satokasvi!$E$28-Satokasvi!$E$7)+IF(R$8="x",Toimenpiteet!$E$29,0)+IF(R$9="x",Toimenpiteet!$E$60,0)+IF(R$10="x",Toimenpiteet!$E$88,0))/(1+$C$13)^HV$61</f>
        <v>133.44312194403471</v>
      </c>
      <c r="HW199" s="29">
        <f>IF(S$11="x",Toimenpiteet!$E$115,HW96*(Satokasvi!$H$11/1000)+(Satokasvi!$E$28-Satokasvi!$E$7)+IF(S$8="x",Toimenpiteet!$E$29,0)+IF(S$9="x",Toimenpiteet!$E$60,0)+IF(S$10="x",Toimenpiteet!$E$88,0))/(1+$C$13)^HW$61</f>
        <v>129.55642907187837</v>
      </c>
      <c r="HX199" s="29">
        <f>IF(T$11="x",Toimenpiteet!$E$115,HX96*(Satokasvi!$H$11/1000)+(Satokasvi!$E$28-Satokasvi!$E$7)+IF(T$8="x",Toimenpiteet!$E$29,0)+IF(T$9="x",Toimenpiteet!$E$60,0)+IF(T$10="x",Toimenpiteet!$E$88,0))/(1+$C$13)^HX$61</f>
        <v>125.78294084648385</v>
      </c>
      <c r="HY199" s="29">
        <f>IF(U$11="x",Toimenpiteet!$E$115,HY96*(Satokasvi!$H$11/1000)+(Satokasvi!$E$28-Satokasvi!$E$7)+IF(U$8="x",Toimenpiteet!$E$29,0)+IF(U$9="x",Toimenpiteet!$E$60,0)+IF(U$10="x",Toimenpiteet!$E$88,0))/(1+$C$13)^HY$61</f>
        <v>122.11936004512997</v>
      </c>
      <c r="HZ199" s="29">
        <f>IF(V$11="x",Toimenpiteet!$E$115,HZ96*(Satokasvi!$H$11/1000)+(Satokasvi!$E$28-Satokasvi!$E$7)+IF(V$8="x",Toimenpiteet!$E$29,0)+IF(V$9="x",Toimenpiteet!$E$60,0)+IF(V$10="x",Toimenpiteet!$E$88,0))/(1+$C$13)^HZ$61</f>
        <v>118.5624854807087</v>
      </c>
      <c r="IA199" s="29">
        <f>IF(W$11="x",Toimenpiteet!$E$115,IA96*(Satokasvi!$H$11/1000)+(Satokasvi!$E$28-Satokasvi!$E$7)+IF(W$8="x",Toimenpiteet!$E$29,0)+IF(W$9="x",Toimenpiteet!$E$60,0)+IF(W$10="x",Toimenpiteet!$E$88,0))/(1+$C$13)^IA$61</f>
        <v>115.10920920457157</v>
      </c>
      <c r="IB199" s="29">
        <f>IF(X$11="x",Toimenpiteet!$E$115,IB96*(Satokasvi!$H$11/1000)+(Satokasvi!$E$28-Satokasvi!$E$7)+IF(X$8="x",Toimenpiteet!$E$29,0)+IF(X$9="x",Toimenpiteet!$E$60,0)+IF(X$10="x",Toimenpiteet!$E$88,0))/(1+$C$13)^IB$61</f>
        <v>111.75651379084617</v>
      </c>
      <c r="IC199" s="29">
        <f>IF(Y$11="x",Toimenpiteet!$E$115,IC96*(Satokasvi!$H$11/1000)+(Satokasvi!$E$28-Satokasvi!$E$7)+IF(Y$8="x",Toimenpiteet!$E$29,0)+IF(Y$9="x",Toimenpiteet!$E$60,0)+IF(Y$10="x",Toimenpiteet!$E$88,0))/(1+$C$13)^IC$61</f>
        <v>108.50146969985065</v>
      </c>
      <c r="ID199" s="29">
        <f>IF(Z$11="x",Toimenpiteet!$E$115,ID96*(Satokasvi!$H$11/1000)+(Satokasvi!$E$28-Satokasvi!$E$7)+IF(Z$8="x",Toimenpiteet!$E$29,0)+IF(Z$9="x",Toimenpiteet!$E$60,0)+IF(Z$10="x",Toimenpiteet!$E$88,0))/(1+$C$13)^ID$61</f>
        <v>105.34123271830161</v>
      </c>
      <c r="IE199" s="29">
        <f>IF(AA$11="x",Toimenpiteet!$E$115,IE96*(Satokasvi!$H$11/1000)+(Satokasvi!$E$28-Satokasvi!$E$7)+IF(AA$8="x",Toimenpiteet!$E$29,0)+IF(AA$9="x",Toimenpiteet!$E$60,0)+IF(AA$10="x",Toimenpiteet!$E$88,0))/(1+$C$13)^IE$61</f>
        <v>102.27304147407924</v>
      </c>
      <c r="IG199" s="11">
        <f t="shared" si="160"/>
        <v>195.44048903272218</v>
      </c>
      <c r="IH199" s="11">
        <f t="shared" si="161"/>
        <v>386.53260858181227</v>
      </c>
      <c r="II199" s="11">
        <f t="shared" si="162"/>
        <v>573.36386245908955</v>
      </c>
      <c r="IJ199" s="11">
        <f t="shared" si="163"/>
        <v>756.02034604670496</v>
      </c>
      <c r="IK199" s="11">
        <f t="shared" si="164"/>
        <v>934.58675410892602</v>
      </c>
      <c r="IL199" s="11">
        <f t="shared" si="165"/>
        <v>1109.1463893436892</v>
      </c>
      <c r="IM199" s="11">
        <f t="shared" si="166"/>
        <v>1279.781171624197</v>
      </c>
      <c r="IN199" s="11">
        <f t="shared" si="167"/>
        <v>1446.5716478831123</v>
      </c>
      <c r="IO199" s="11">
        <f t="shared" si="168"/>
        <v>1609.5970025940724</v>
      </c>
      <c r="IP199" s="11">
        <f t="shared" si="169"/>
        <v>1768.9350688073464</v>
      </c>
      <c r="IQ199" s="11">
        <f t="shared" si="170"/>
        <v>1923.6322204707192</v>
      </c>
      <c r="IR199" s="11">
        <f t="shared" si="171"/>
        <v>2073.8236298526344</v>
      </c>
      <c r="IS199" s="11">
        <f t="shared" si="172"/>
        <v>2219.6405321651737</v>
      </c>
      <c r="IT199" s="11">
        <f t="shared" si="173"/>
        <v>2361.2103402356001</v>
      </c>
      <c r="IU199" s="11">
        <f t="shared" si="174"/>
        <v>2498.6567558379556</v>
      </c>
      <c r="IV199" s="11">
        <f t="shared" si="175"/>
        <v>2632.0998777819905</v>
      </c>
      <c r="IW199" s="11">
        <f t="shared" si="176"/>
        <v>2761.656306853869</v>
      </c>
      <c r="IX199" s="11">
        <f t="shared" si="177"/>
        <v>2887.439247700353</v>
      </c>
      <c r="IY199" s="11">
        <f t="shared" si="178"/>
        <v>3009.5586077454832</v>
      </c>
      <c r="IZ199" s="11">
        <f t="shared" si="179"/>
        <v>3128.121093226192</v>
      </c>
      <c r="JA199" s="11">
        <f t="shared" si="180"/>
        <v>3243.2303024307635</v>
      </c>
      <c r="JB199" s="11">
        <f t="shared" si="181"/>
        <v>3354.9868162216098</v>
      </c>
      <c r="JC199" s="11">
        <f t="shared" si="182"/>
        <v>3463.4882859214604</v>
      </c>
      <c r="JD199" s="11">
        <f t="shared" si="183"/>
        <v>3568.8295186397618</v>
      </c>
      <c r="JE199" s="11">
        <f t="shared" si="184"/>
        <v>3671.1025601138408</v>
      </c>
    </row>
    <row r="200" spans="213:265">
      <c r="HE200" s="60">
        <f t="shared" si="186"/>
        <v>-0.3888888888888889</v>
      </c>
      <c r="HF200" s="60">
        <f>$HF$74</f>
        <v>5.5555555555555566E-2</v>
      </c>
      <c r="HG200" s="29">
        <f>IF(C$11="x",Toimenpiteet!$E$115,HG97*(Satokasvi!$H$11/1000)+(Satokasvi!$E$28-Satokasvi!$E$7)+IF(C$8="x",Toimenpiteet!$E$29,0)+IF(C$9="x",Toimenpiteet!$E$60,0)+IF(C$10="x",Toimenpiteet!$E$88,0))/(1+$C$13)^HG$61</f>
        <v>196.36341843461585</v>
      </c>
      <c r="HH200" s="29">
        <f>IF(D$11="x",Toimenpiteet!$E$115,HH97*(Satokasvi!$H$11/1000)+(Satokasvi!$E$28-Satokasvi!$E$7)+IF(D$8="x",Toimenpiteet!$E$29,0)+IF(D$9="x",Toimenpiteet!$E$60,0)+IF(D$10="x",Toimenpiteet!$E$88,0))/(1+$C$13)^HH$61</f>
        <v>192.88421547509751</v>
      </c>
      <c r="HI200" s="29">
        <f>IF(E$11="x",Toimenpiteet!$E$115,HI97*(Satokasvi!$H$11/1000)+(Satokasvi!$E$28-Satokasvi!$E$7)+IF(E$8="x",Toimenpiteet!$E$29,0)+IF(E$9="x",Toimenpiteet!$E$60,0)+IF(E$10="x",Toimenpiteet!$E$88,0))/(1+$C$13)^HI$61</f>
        <v>189.44110231321034</v>
      </c>
      <c r="HJ200" s="29">
        <f>IF(F$11="x",Toimenpiteet!$E$115,HJ97*(Satokasvi!$H$11/1000)+(Satokasvi!$E$28-Satokasvi!$E$7)+IF(F$8="x",Toimenpiteet!$E$29,0)+IF(F$9="x",Toimenpiteet!$E$60,0)+IF(F$10="x",Toimenpiteet!$E$88,0))/(1+$C$13)^HJ$61</f>
        <v>186.03492816487505</v>
      </c>
      <c r="HK200" s="29">
        <f>IF(G$11="x",Toimenpiteet!$E$115,HK97*(Satokasvi!$H$11/1000)+(Satokasvi!$E$28-Satokasvi!$E$7)+IF(G$8="x",Toimenpiteet!$E$29,0)+IF(G$9="x",Toimenpiteet!$E$60,0)+IF(G$10="x",Toimenpiteet!$E$88,0))/(1+$C$13)^HK$61</f>
        <v>182.6664621608372</v>
      </c>
      <c r="HL200" s="29">
        <f>IF(H$11="x",Toimenpiteet!$E$115,HL97*(Satokasvi!$H$11/1000)+(Satokasvi!$E$28-Satokasvi!$E$7)+IF(H$8="x",Toimenpiteet!$E$29,0)+IF(H$9="x",Toimenpiteet!$E$60,0)+IF(H$10="x",Toimenpiteet!$E$88,0))/(1+$C$13)^HL$61</f>
        <v>179.33639729140324</v>
      </c>
      <c r="HM200" s="29">
        <f>IF(I$11="x",Toimenpiteet!$E$115,HM97*(Satokasvi!$H$11/1000)+(Satokasvi!$E$28-Satokasvi!$E$7)+IF(I$8="x",Toimenpiteet!$E$29,0)+IF(I$9="x",Toimenpiteet!$E$60,0)+IF(I$10="x",Toimenpiteet!$E$88,0))/(1+$C$13)^HM$61</f>
        <v>176.04535418932349</v>
      </c>
      <c r="HN200" s="29">
        <f>IF(J$11="x",Toimenpiteet!$E$115,HN97*(Satokasvi!$H$11/1000)+(Satokasvi!$E$28-Satokasvi!$E$7)+IF(J$8="x",Toimenpiteet!$E$29,0)+IF(J$9="x",Toimenpiteet!$E$60,0)+IF(J$10="x",Toimenpiteet!$E$88,0))/(1+$C$13)^HN$61</f>
        <v>172.79388475690766</v>
      </c>
      <c r="HO200" s="29">
        <f>IF(K$11="x",Toimenpiteet!$E$115,HO97*(Satokasvi!$H$11/1000)+(Satokasvi!$E$28-Satokasvi!$E$7)+IF(K$8="x",Toimenpiteet!$E$29,0)+IF(K$9="x",Toimenpiteet!$E$60,0)+IF(K$10="x",Toimenpiteet!$E$88,0))/(1+$C$13)^HO$61</f>
        <v>169.58247564323324</v>
      </c>
      <c r="HP200" s="29">
        <f>IF(L$11="x",Toimenpiteet!$E$115,HP97*(Satokasvi!$H$11/1000)+(Satokasvi!$E$28-Satokasvi!$E$7)+IF(L$8="x",Toimenpiteet!$E$29,0)+IF(L$9="x",Toimenpiteet!$E$60,0)+IF(L$10="x",Toimenpiteet!$E$88,0))/(1+$C$13)^HP$61</f>
        <v>166.41155157710705</v>
      </c>
      <c r="HQ200" s="29">
        <f>IF(M$11="x",Toimenpiteet!$E$115,HQ97*(Satokasvi!$H$11/1000)+(Satokasvi!$E$28-Satokasvi!$E$7)+IF(M$8="x",Toimenpiteet!$E$29,0)+IF(M$9="x",Toimenpiteet!$E$60,0)+IF(M$10="x",Toimenpiteet!$E$88,0))/(1+$C$13)^HQ$61</f>
        <v>161.56461318165734</v>
      </c>
      <c r="HR200" s="29">
        <f>IF(N$11="x",Toimenpiteet!$E$115,HR97*(Satokasvi!$H$11/1000)+(Satokasvi!$E$28-Satokasvi!$E$7)+IF(N$8="x",Toimenpiteet!$E$29,0)+IF(N$9="x",Toimenpiteet!$E$60,0)+IF(N$10="x",Toimenpiteet!$E$88,0))/(1+$C$13)^HR$61</f>
        <v>156.8588477491819</v>
      </c>
      <c r="HS200" s="29">
        <f>IF(O$11="x",Toimenpiteet!$E$115,HS97*(Satokasvi!$H$11/1000)+(Satokasvi!$E$28-Satokasvi!$E$7)+IF(O$8="x",Toimenpiteet!$E$29,0)+IF(O$9="x",Toimenpiteet!$E$60,0)+IF(O$10="x",Toimenpiteet!$E$88,0))/(1+$C$13)^HS$61</f>
        <v>152.29014344580767</v>
      </c>
      <c r="HT200" s="29">
        <f>IF(P$11="x",Toimenpiteet!$E$115,HT97*(Satokasvi!$H$11/1000)+(Satokasvi!$E$28-Satokasvi!$E$7)+IF(P$8="x",Toimenpiteet!$E$29,0)+IF(P$9="x",Toimenpiteet!$E$60,0)+IF(P$10="x",Toimenpiteet!$E$88,0))/(1+$C$13)^HT$61</f>
        <v>147.85450819981327</v>
      </c>
      <c r="HU200" s="29">
        <f>IF(Q$11="x",Toimenpiteet!$E$115,HU97*(Satokasvi!$H$11/1000)+(Satokasvi!$E$28-Satokasvi!$E$7)+IF(Q$8="x",Toimenpiteet!$E$29,0)+IF(Q$9="x",Toimenpiteet!$E$60,0)+IF(Q$10="x",Toimenpiteet!$E$88,0))/(1+$C$13)^HU$61</f>
        <v>143.54806621341092</v>
      </c>
      <c r="HV200" s="29">
        <f>IF(R$11="x",Toimenpiteet!$E$115,HV97*(Satokasvi!$H$11/1000)+(Satokasvi!$E$28-Satokasvi!$E$7)+IF(R$8="x",Toimenpiteet!$E$29,0)+IF(R$9="x",Toimenpiteet!$E$60,0)+IF(R$10="x",Toimenpiteet!$E$88,0))/(1+$C$13)^HV$61</f>
        <v>139.36705457612715</v>
      </c>
      <c r="HW200" s="29">
        <f>IF(S$11="x",Toimenpiteet!$E$115,HW97*(Satokasvi!$H$11/1000)+(Satokasvi!$E$28-Satokasvi!$E$7)+IF(S$8="x",Toimenpiteet!$E$29,0)+IF(S$9="x",Toimenpiteet!$E$60,0)+IF(S$10="x",Toimenpiteet!$E$88,0))/(1+$C$13)^HW$61</f>
        <v>135.30781997682246</v>
      </c>
      <c r="HX200" s="29">
        <f>IF(T$11="x",Toimenpiteet!$E$115,HX97*(Satokasvi!$H$11/1000)+(Satokasvi!$E$28-Satokasvi!$E$7)+IF(T$8="x",Toimenpiteet!$E$29,0)+IF(T$9="x",Toimenpiteet!$E$60,0)+IF(T$10="x",Toimenpiteet!$E$88,0))/(1+$C$13)^HX$61</f>
        <v>131.36681551147811</v>
      </c>
      <c r="HY200" s="29">
        <f>IF(U$11="x",Toimenpiteet!$E$115,HY97*(Satokasvi!$H$11/1000)+(Satokasvi!$E$28-Satokasvi!$E$7)+IF(U$8="x",Toimenpiteet!$E$29,0)+IF(U$9="x",Toimenpiteet!$E$60,0)+IF(U$10="x",Toimenpiteet!$E$88,0))/(1+$C$13)^HY$61</f>
        <v>127.54059758395934</v>
      </c>
      <c r="HZ200" s="29">
        <f>IF(V$11="x",Toimenpiteet!$E$115,HZ97*(Satokasvi!$H$11/1000)+(Satokasvi!$E$28-Satokasvi!$E$7)+IF(V$8="x",Toimenpiteet!$E$29,0)+IF(V$9="x",Toimenpiteet!$E$60,0)+IF(V$10="x",Toimenpiteet!$E$88,0))/(1+$C$13)^HZ$61</f>
        <v>123.8258228970479</v>
      </c>
      <c r="IA200" s="29">
        <f>IF(W$11="x",Toimenpiteet!$E$115,IA97*(Satokasvi!$H$11/1000)+(Satokasvi!$E$28-Satokasvi!$E$7)+IF(W$8="x",Toimenpiteet!$E$29,0)+IF(W$9="x",Toimenpiteet!$E$60,0)+IF(W$10="x",Toimenpiteet!$E$88,0))/(1+$C$13)^IA$61</f>
        <v>120.21924553111448</v>
      </c>
      <c r="IB200" s="29">
        <f>IF(X$11="x",Toimenpiteet!$E$115,IB97*(Satokasvi!$H$11/1000)+(Satokasvi!$E$28-Satokasvi!$E$7)+IF(X$8="x",Toimenpiteet!$E$29,0)+IF(X$9="x",Toimenpiteet!$E$60,0)+IF(X$10="x",Toimenpiteet!$E$88,0))/(1+$C$13)^IB$61</f>
        <v>116.71771410787814</v>
      </c>
      <c r="IC200" s="29">
        <f>IF(Y$11="x",Toimenpiteet!$E$115,IC97*(Satokasvi!$H$11/1000)+(Satokasvi!$E$28-Satokasvi!$E$7)+IF(Y$8="x",Toimenpiteet!$E$29,0)+IF(Y$9="x",Toimenpiteet!$E$60,0)+IF(Y$10="x",Toimenpiteet!$E$88,0))/(1+$C$13)^IC$61</f>
        <v>113.31816903677488</v>
      </c>
      <c r="ID200" s="29">
        <f>IF(Z$11="x",Toimenpiteet!$E$115,ID97*(Satokasvi!$H$11/1000)+(Satokasvi!$E$28-Satokasvi!$E$7)+IF(Z$8="x",Toimenpiteet!$E$29,0)+IF(Z$9="x",Toimenpiteet!$E$60,0)+IF(Z$10="x",Toimenpiteet!$E$88,0))/(1+$C$13)^ID$61</f>
        <v>110.01763984152902</v>
      </c>
      <c r="IE200" s="29">
        <f>IF(AA$11="x",Toimenpiteet!$E$115,IE97*(Satokasvi!$H$11/1000)+(Satokasvi!$E$28-Satokasvi!$E$7)+IF(AA$8="x",Toimenpiteet!$E$29,0)+IF(AA$9="x",Toimenpiteet!$E$60,0)+IF(AA$10="x",Toimenpiteet!$E$88,0))/(1+$C$13)^IE$61</f>
        <v>106.81324256459129</v>
      </c>
      <c r="IG200" s="11">
        <f t="shared" si="160"/>
        <v>196.36341843461585</v>
      </c>
      <c r="IH200" s="11">
        <f t="shared" si="161"/>
        <v>389.24763390971339</v>
      </c>
      <c r="II200" s="11">
        <f t="shared" si="162"/>
        <v>578.68873622292369</v>
      </c>
      <c r="IJ200" s="11">
        <f t="shared" si="163"/>
        <v>764.72366438779875</v>
      </c>
      <c r="IK200" s="11">
        <f t="shared" si="164"/>
        <v>947.39012654863598</v>
      </c>
      <c r="IL200" s="11">
        <f t="shared" si="165"/>
        <v>1126.7265238400391</v>
      </c>
      <c r="IM200" s="11">
        <f t="shared" si="166"/>
        <v>1302.7718780293626</v>
      </c>
      <c r="IN200" s="11">
        <f t="shared" si="167"/>
        <v>1475.5657627862702</v>
      </c>
      <c r="IO200" s="11">
        <f t="shared" si="168"/>
        <v>1645.1482384295034</v>
      </c>
      <c r="IP200" s="11">
        <f t="shared" si="169"/>
        <v>1811.5597900066105</v>
      </c>
      <c r="IQ200" s="11">
        <f t="shared" si="170"/>
        <v>1973.1244031882677</v>
      </c>
      <c r="IR200" s="11">
        <f t="shared" si="171"/>
        <v>2129.9832509374496</v>
      </c>
      <c r="IS200" s="11">
        <f t="shared" si="172"/>
        <v>2282.2733943832573</v>
      </c>
      <c r="IT200" s="11">
        <f t="shared" si="173"/>
        <v>2430.1279025830704</v>
      </c>
      <c r="IU200" s="11">
        <f t="shared" si="174"/>
        <v>2573.6759687964814</v>
      </c>
      <c r="IV200" s="11">
        <f t="shared" si="175"/>
        <v>2713.0430233726083</v>
      </c>
      <c r="IW200" s="11">
        <f t="shared" si="176"/>
        <v>2848.3508433494308</v>
      </c>
      <c r="IX200" s="11">
        <f t="shared" si="177"/>
        <v>2979.7176588609091</v>
      </c>
      <c r="IY200" s="11">
        <f t="shared" si="178"/>
        <v>3107.2582564448685</v>
      </c>
      <c r="IZ200" s="11">
        <f t="shared" si="179"/>
        <v>3231.0840793419165</v>
      </c>
      <c r="JA200" s="11">
        <f t="shared" si="180"/>
        <v>3351.3033248730312</v>
      </c>
      <c r="JB200" s="11">
        <f t="shared" si="181"/>
        <v>3468.0210389809095</v>
      </c>
      <c r="JC200" s="11">
        <f t="shared" si="182"/>
        <v>3581.3392080176845</v>
      </c>
      <c r="JD200" s="11">
        <f t="shared" si="183"/>
        <v>3691.3568478592138</v>
      </c>
      <c r="JE200" s="11">
        <f t="shared" si="184"/>
        <v>3798.170090423805</v>
      </c>
    </row>
    <row r="201" spans="213:265">
      <c r="HE201" s="60">
        <f t="shared" si="186"/>
        <v>-0.3888888888888889</v>
      </c>
      <c r="HF201" s="60">
        <f>$HF$75</f>
        <v>7.7777777777777793E-2</v>
      </c>
      <c r="HG201" s="29">
        <f>IF(C$11="x",Toimenpiteet!$E$115,HG98*(Satokasvi!$H$11/1000)+(Satokasvi!$E$28-Satokasvi!$E$7)+IF(C$8="x",Toimenpiteet!$E$29,0)+IF(C$9="x",Toimenpiteet!$E$60,0)+IF(C$10="x",Toimenpiteet!$E$88,0))/(1+$C$13)^HG$61</f>
        <v>197.28634783650978</v>
      </c>
      <c r="HH201" s="29">
        <f>IF(D$11="x",Toimenpiteet!$E$115,HH98*(Satokasvi!$H$11/1000)+(Satokasvi!$E$28-Satokasvi!$E$7)+IF(D$8="x",Toimenpiteet!$E$29,0)+IF(D$9="x",Toimenpiteet!$E$60,0)+IF(D$10="x",Toimenpiteet!$E$88,0))/(1+$C$13)^HH$61</f>
        <v>194.67631140110487</v>
      </c>
      <c r="HI201" s="29">
        <f>IF(E$11="x",Toimenpiteet!$E$115,HI98*(Satokasvi!$H$11/1000)+(Satokasvi!$E$28-Satokasvi!$E$7)+IF(E$8="x",Toimenpiteet!$E$29,0)+IF(E$9="x",Toimenpiteet!$E$60,0)+IF(E$10="x",Toimenpiteet!$E$88,0))/(1+$C$13)^HI$61</f>
        <v>192.05095074914351</v>
      </c>
      <c r="HJ201" s="29">
        <f>IF(F$11="x",Toimenpiteet!$E$115,HJ98*(Satokasvi!$H$11/1000)+(Satokasvi!$E$28-Satokasvi!$E$7)+IF(F$8="x",Toimenpiteet!$E$29,0)+IF(F$9="x",Toimenpiteet!$E$60,0)+IF(F$10="x",Toimenpiteet!$E$88,0))/(1+$C$13)^HJ$61</f>
        <v>189.41337274213473</v>
      </c>
      <c r="HK201" s="29">
        <f>IF(G$11="x",Toimenpiteet!$E$115,HK98*(Satokasvi!$H$11/1000)+(Satokasvi!$E$28-Satokasvi!$E$7)+IF(G$8="x",Toimenpiteet!$E$29,0)+IF(G$9="x",Toimenpiteet!$E$60,0)+IF(G$10="x",Toimenpiteet!$E$88,0))/(1+$C$13)^HK$61</f>
        <v>186.76651625945331</v>
      </c>
      <c r="HL201" s="29">
        <f>IF(H$11="x",Toimenpiteet!$E$115,HL98*(Satokasvi!$H$11/1000)+(Satokasvi!$E$28-Satokasvi!$E$7)+IF(H$8="x",Toimenpiteet!$E$29,0)+IF(H$9="x",Toimenpiteet!$E$60,0)+IF(H$10="x",Toimenpiteet!$E$88,0))/(1+$C$13)^HL$61</f>
        <v>184.1131593480433</v>
      </c>
      <c r="HM201" s="29">
        <f>IF(I$11="x",Toimenpiteet!$E$115,HM98*(Satokasvi!$H$11/1000)+(Satokasvi!$E$28-Satokasvi!$E$7)+IF(I$8="x",Toimenpiteet!$E$29,0)+IF(I$9="x",Toimenpiteet!$E$60,0)+IF(I$10="x",Toimenpiteet!$E$88,0))/(1+$C$13)^HM$61</f>
        <v>181.45592609813914</v>
      </c>
      <c r="HN201" s="29">
        <f>IF(J$11="x",Toimenpiteet!$E$115,HN98*(Satokasvi!$H$11/1000)+(Satokasvi!$E$28-Satokasvi!$E$7)+IF(J$8="x",Toimenpiteet!$E$29,0)+IF(J$9="x",Toimenpiteet!$E$60,0)+IF(J$10="x",Toimenpiteet!$E$88,0))/(1+$C$13)^HN$61</f>
        <v>178.79729325490004</v>
      </c>
      <c r="HO201" s="29">
        <f>IF(K$11="x",Toimenpiteet!$E$115,HO98*(Satokasvi!$H$11/1000)+(Satokasvi!$E$28-Satokasvi!$E$7)+IF(K$8="x",Toimenpiteet!$E$29,0)+IF(K$9="x",Toimenpiteet!$E$60,0)+IF(K$10="x",Toimenpiteet!$E$88,0))/(1+$C$13)^HO$61</f>
        <v>176.13959657550649</v>
      </c>
      <c r="HP201" s="29">
        <f>IF(L$11="x",Toimenpiteet!$E$115,HP98*(Satokasvi!$H$11/1000)+(Satokasvi!$E$28-Satokasvi!$E$7)+IF(L$8="x",Toimenpiteet!$E$29,0)+IF(L$9="x",Toimenpiteet!$E$60,0)+IF(L$10="x",Toimenpiteet!$E$88,0))/(1+$C$13)^HP$61</f>
        <v>173.48503694094009</v>
      </c>
      <c r="HQ201" s="29">
        <f>IF(M$11="x",Toimenpiteet!$E$115,HQ98*(Satokasvi!$H$11/1000)+(Satokasvi!$E$28-Satokasvi!$E$7)+IF(M$8="x",Toimenpiteet!$E$29,0)+IF(M$9="x",Toimenpiteet!$E$60,0)+IF(M$10="x",Toimenpiteet!$E$88,0))/(1+$C$13)^HQ$61</f>
        <v>168.43207469994184</v>
      </c>
      <c r="HR201" s="29">
        <f>IF(N$11="x",Toimenpiteet!$E$115,HR98*(Satokasvi!$H$11/1000)+(Satokasvi!$E$28-Satokasvi!$E$7)+IF(N$8="x",Toimenpiteet!$E$29,0)+IF(N$9="x",Toimenpiteet!$E$60,0)+IF(N$10="x",Toimenpiteet!$E$88,0))/(1+$C$13)^HR$61</f>
        <v>163.5262861164484</v>
      </c>
      <c r="HS201" s="29">
        <f>IF(O$11="x",Toimenpiteet!$E$115,HS98*(Satokasvi!$H$11/1000)+(Satokasvi!$E$28-Satokasvi!$E$7)+IF(O$8="x",Toimenpiteet!$E$29,0)+IF(O$9="x",Toimenpiteet!$E$60,0)+IF(O$10="x",Toimenpiteet!$E$88,0))/(1+$C$13)^HS$61</f>
        <v>158.76338457907613</v>
      </c>
      <c r="HT201" s="29">
        <f>IF(P$11="x",Toimenpiteet!$E$115,HT98*(Satokasvi!$H$11/1000)+(Satokasvi!$E$28-Satokasvi!$E$7)+IF(P$8="x",Toimenpiteet!$E$29,0)+IF(P$9="x",Toimenpiteet!$E$60,0)+IF(P$10="x",Toimenpiteet!$E$88,0))/(1+$C$13)^HT$61</f>
        <v>154.1392083292001</v>
      </c>
      <c r="HU201" s="29">
        <f>IF(Q$11="x",Toimenpiteet!$E$115,HU98*(Satokasvi!$H$11/1000)+(Satokasvi!$E$28-Satokasvi!$E$7)+IF(Q$8="x",Toimenpiteet!$E$29,0)+IF(Q$9="x",Toimenpiteet!$E$60,0)+IF(Q$10="x",Toimenpiteet!$E$88,0))/(1+$C$13)^HU$61</f>
        <v>149.64971682446611</v>
      </c>
      <c r="HV201" s="29">
        <f>IF(R$11="x",Toimenpiteet!$E$115,HV98*(Satokasvi!$H$11/1000)+(Satokasvi!$E$28-Satokasvi!$E$7)+IF(R$8="x",Toimenpiteet!$E$29,0)+IF(R$9="x",Toimenpiteet!$E$60,0)+IF(R$10="x",Toimenpiteet!$E$88,0))/(1+$C$13)^HV$61</f>
        <v>145.29098720821955</v>
      </c>
      <c r="HW201" s="29">
        <f>IF(S$11="x",Toimenpiteet!$E$115,HW98*(Satokasvi!$H$11/1000)+(Satokasvi!$E$28-Satokasvi!$E$7)+IF(S$8="x",Toimenpiteet!$E$29,0)+IF(S$9="x",Toimenpiteet!$E$60,0)+IF(S$10="x",Toimenpiteet!$E$88,0))/(1+$C$13)^HW$61</f>
        <v>141.05921088176655</v>
      </c>
      <c r="HX201" s="29">
        <f>IF(T$11="x",Toimenpiteet!$E$115,HX98*(Satokasvi!$H$11/1000)+(Satokasvi!$E$28-Satokasvi!$E$7)+IF(T$8="x",Toimenpiteet!$E$29,0)+IF(T$9="x",Toimenpiteet!$E$60,0)+IF(T$10="x",Toimenpiteet!$E$88,0))/(1+$C$13)^HX$61</f>
        <v>136.95069017647239</v>
      </c>
      <c r="HY201" s="29">
        <f>IF(U$11="x",Toimenpiteet!$E$115,HY98*(Satokasvi!$H$11/1000)+(Satokasvi!$E$28-Satokasvi!$E$7)+IF(U$8="x",Toimenpiteet!$E$29,0)+IF(U$9="x",Toimenpiteet!$E$60,0)+IF(U$10="x",Toimenpiteet!$E$88,0))/(1+$C$13)^HY$61</f>
        <v>132.96183512278873</v>
      </c>
      <c r="HZ201" s="29">
        <f>IF(V$11="x",Toimenpiteet!$E$115,HZ98*(Satokasvi!$H$11/1000)+(Satokasvi!$E$28-Satokasvi!$E$7)+IF(V$8="x",Toimenpiteet!$E$29,0)+IF(V$9="x",Toimenpiteet!$E$60,0)+IF(V$10="x",Toimenpiteet!$E$88,0))/(1+$C$13)^HZ$61</f>
        <v>129.08916031338711</v>
      </c>
      <c r="IA201" s="29">
        <f>IF(W$11="x",Toimenpiteet!$E$115,IA98*(Satokasvi!$H$11/1000)+(Satokasvi!$E$28-Satokasvi!$E$7)+IF(W$8="x",Toimenpiteet!$E$29,0)+IF(W$9="x",Toimenpiteet!$E$60,0)+IF(W$10="x",Toimenpiteet!$E$88,0))/(1+$C$13)^IA$61</f>
        <v>125.32928185765741</v>
      </c>
      <c r="IB201" s="29">
        <f>IF(X$11="x",Toimenpiteet!$E$115,IB98*(Satokasvi!$H$11/1000)+(Satokasvi!$E$28-Satokasvi!$E$7)+IF(X$8="x",Toimenpiteet!$E$29,0)+IF(X$9="x",Toimenpiteet!$E$60,0)+IF(X$10="x",Toimenpiteet!$E$88,0))/(1+$C$13)^IB$61</f>
        <v>121.67891442491009</v>
      </c>
      <c r="IC201" s="29">
        <f>IF(Y$11="x",Toimenpiteet!$E$115,IC98*(Satokasvi!$H$11/1000)+(Satokasvi!$E$28-Satokasvi!$E$7)+IF(Y$8="x",Toimenpiteet!$E$29,0)+IF(Y$9="x",Toimenpiteet!$E$60,0)+IF(Y$10="x",Toimenpiteet!$E$88,0))/(1+$C$13)^IC$61</f>
        <v>118.13486837369911</v>
      </c>
      <c r="ID201" s="29">
        <f>IF(Z$11="x",Toimenpiteet!$E$115,ID98*(Satokasvi!$H$11/1000)+(Satokasvi!$E$28-Satokasvi!$E$7)+IF(Z$8="x",Toimenpiteet!$E$29,0)+IF(Z$9="x",Toimenpiteet!$E$60,0)+IF(Z$10="x",Toimenpiteet!$E$88,0))/(1+$C$13)^ID$61</f>
        <v>114.69404696475644</v>
      </c>
      <c r="IE201" s="29">
        <f>IF(AA$11="x",Toimenpiteet!$E$115,IE98*(Satokasvi!$H$11/1000)+(Satokasvi!$E$28-Satokasvi!$E$7)+IF(AA$8="x",Toimenpiteet!$E$29,0)+IF(AA$9="x",Toimenpiteet!$E$60,0)+IF(AA$10="x",Toimenpiteet!$E$88,0))/(1+$C$13)^IE$61</f>
        <v>111.35344365510333</v>
      </c>
      <c r="IG201" s="11">
        <f t="shared" si="160"/>
        <v>197.28634783650978</v>
      </c>
      <c r="IH201" s="11">
        <f t="shared" si="161"/>
        <v>391.96265923761462</v>
      </c>
      <c r="II201" s="11">
        <f t="shared" si="162"/>
        <v>584.01360998675818</v>
      </c>
      <c r="IJ201" s="11">
        <f t="shared" si="163"/>
        <v>773.42698272889288</v>
      </c>
      <c r="IK201" s="11">
        <f t="shared" si="164"/>
        <v>960.19349898834616</v>
      </c>
      <c r="IL201" s="11">
        <f t="shared" si="165"/>
        <v>1144.3066583363895</v>
      </c>
      <c r="IM201" s="11">
        <f t="shared" si="166"/>
        <v>1325.7625844345287</v>
      </c>
      <c r="IN201" s="11">
        <f t="shared" si="167"/>
        <v>1504.5598776894287</v>
      </c>
      <c r="IO201" s="11">
        <f t="shared" si="168"/>
        <v>1680.6994742649351</v>
      </c>
      <c r="IP201" s="11">
        <f t="shared" si="169"/>
        <v>1854.1845112058752</v>
      </c>
      <c r="IQ201" s="11">
        <f t="shared" si="170"/>
        <v>2022.6165859058169</v>
      </c>
      <c r="IR201" s="11">
        <f t="shared" si="171"/>
        <v>2186.1428720222652</v>
      </c>
      <c r="IS201" s="11">
        <f t="shared" si="172"/>
        <v>2344.9062566013413</v>
      </c>
      <c r="IT201" s="11">
        <f t="shared" si="173"/>
        <v>2499.0454649305416</v>
      </c>
      <c r="IU201" s="11">
        <f t="shared" si="174"/>
        <v>2648.6951817550075</v>
      </c>
      <c r="IV201" s="11">
        <f t="shared" si="175"/>
        <v>2793.9861689632271</v>
      </c>
      <c r="IW201" s="11">
        <f t="shared" si="176"/>
        <v>2935.0453798449935</v>
      </c>
      <c r="IX201" s="11">
        <f t="shared" si="177"/>
        <v>3071.996070021466</v>
      </c>
      <c r="IY201" s="11">
        <f t="shared" si="178"/>
        <v>3204.9579051442547</v>
      </c>
      <c r="IZ201" s="11">
        <f t="shared" si="179"/>
        <v>3334.047065457642</v>
      </c>
      <c r="JA201" s="11">
        <f t="shared" si="180"/>
        <v>3459.3763473152994</v>
      </c>
      <c r="JB201" s="11">
        <f t="shared" si="181"/>
        <v>3581.0552617402095</v>
      </c>
      <c r="JC201" s="11">
        <f t="shared" si="182"/>
        <v>3699.1901301139087</v>
      </c>
      <c r="JD201" s="11">
        <f t="shared" si="183"/>
        <v>3813.8841770786653</v>
      </c>
      <c r="JE201" s="11">
        <f t="shared" si="184"/>
        <v>3925.2376207337688</v>
      </c>
    </row>
    <row r="202" spans="213:265">
      <c r="HE202" s="60">
        <f t="shared" si="186"/>
        <v>-0.3888888888888889</v>
      </c>
      <c r="HF202" s="60">
        <f>$HF$76</f>
        <v>0.10000000000000002</v>
      </c>
      <c r="HG202" s="29">
        <f>IF(C$11="x",Toimenpiteet!$E$115,HG99*(Satokasvi!$H$11/1000)+(Satokasvi!$E$28-Satokasvi!$E$7)+IF(C$8="x",Toimenpiteet!$E$29,0)+IF(C$9="x",Toimenpiteet!$E$60,0)+IF(C$10="x",Toimenpiteet!$E$88,0))/(1+$C$13)^HG$61</f>
        <v>198.20927723840347</v>
      </c>
      <c r="HH202" s="29">
        <f>IF(D$11="x",Toimenpiteet!$E$115,HH99*(Satokasvi!$H$11/1000)+(Satokasvi!$E$28-Satokasvi!$E$7)+IF(D$8="x",Toimenpiteet!$E$29,0)+IF(D$9="x",Toimenpiteet!$E$60,0)+IF(D$10="x",Toimenpiteet!$E$88,0))/(1+$C$13)^HH$61</f>
        <v>196.46840732711229</v>
      </c>
      <c r="HI202" s="29">
        <f>IF(E$11="x",Toimenpiteet!$E$115,HI99*(Satokasvi!$H$11/1000)+(Satokasvi!$E$28-Satokasvi!$E$7)+IF(E$8="x",Toimenpiteet!$E$29,0)+IF(E$9="x",Toimenpiteet!$E$60,0)+IF(E$10="x",Toimenpiteet!$E$88,0))/(1+$C$13)^HI$61</f>
        <v>194.66079918507654</v>
      </c>
      <c r="HJ202" s="29">
        <f>IF(F$11="x",Toimenpiteet!$E$115,HJ99*(Satokasvi!$H$11/1000)+(Satokasvi!$E$28-Satokasvi!$E$7)+IF(F$8="x",Toimenpiteet!$E$29,0)+IF(F$9="x",Toimenpiteet!$E$60,0)+IF(F$10="x",Toimenpiteet!$E$88,0))/(1+$C$13)^HJ$61</f>
        <v>192.7918173193944</v>
      </c>
      <c r="HK202" s="29">
        <f>IF(G$11="x",Toimenpiteet!$E$115,HK99*(Satokasvi!$H$11/1000)+(Satokasvi!$E$28-Satokasvi!$E$7)+IF(G$8="x",Toimenpiteet!$E$29,0)+IF(G$9="x",Toimenpiteet!$E$60,0)+IF(G$10="x",Toimenpiteet!$E$88,0))/(1+$C$13)^HK$61</f>
        <v>190.86657035806942</v>
      </c>
      <c r="HL202" s="29">
        <f>IF(H$11="x",Toimenpiteet!$E$115,HL99*(Satokasvi!$H$11/1000)+(Satokasvi!$E$28-Satokasvi!$E$7)+IF(H$8="x",Toimenpiteet!$E$29,0)+IF(H$9="x",Toimenpiteet!$E$60,0)+IF(H$10="x",Toimenpiteet!$E$88,0))/(1+$C$13)^HL$61</f>
        <v>188.88992140468343</v>
      </c>
      <c r="HM202" s="29">
        <f>IF(I$11="x",Toimenpiteet!$E$115,HM99*(Satokasvi!$H$11/1000)+(Satokasvi!$E$28-Satokasvi!$E$7)+IF(I$8="x",Toimenpiteet!$E$29,0)+IF(I$9="x",Toimenpiteet!$E$60,0)+IF(I$10="x",Toimenpiteet!$E$88,0))/(1+$C$13)^HM$61</f>
        <v>186.86649800695483</v>
      </c>
      <c r="HN202" s="29">
        <f>IF(J$11="x",Toimenpiteet!$E$115,HN99*(Satokasvi!$H$11/1000)+(Satokasvi!$E$28-Satokasvi!$E$7)+IF(J$8="x",Toimenpiteet!$E$29,0)+IF(J$9="x",Toimenpiteet!$E$60,0)+IF(J$10="x",Toimenpiteet!$E$88,0))/(1+$C$13)^HN$61</f>
        <v>184.80070175289245</v>
      </c>
      <c r="HO202" s="29">
        <f>IF(K$11="x",Toimenpiteet!$E$115,HO99*(Satokasvi!$H$11/1000)+(Satokasvi!$E$28-Satokasvi!$E$7)+IF(K$8="x",Toimenpiteet!$E$29,0)+IF(K$9="x",Toimenpiteet!$E$60,0)+IF(K$10="x",Toimenpiteet!$E$88,0))/(1+$C$13)^HO$61</f>
        <v>182.69671750777974</v>
      </c>
      <c r="HP202" s="29">
        <f>IF(L$11="x",Toimenpiteet!$E$115,HP99*(Satokasvi!$H$11/1000)+(Satokasvi!$E$28-Satokasvi!$E$7)+IF(L$8="x",Toimenpiteet!$E$29,0)+IF(L$9="x",Toimenpiteet!$E$60,0)+IF(L$10="x",Toimenpiteet!$E$88,0))/(1+$C$13)^HP$61</f>
        <v>180.55852230477319</v>
      </c>
      <c r="HQ202" s="29">
        <f>IF(M$11="x",Toimenpiteet!$E$115,HQ99*(Satokasvi!$H$11/1000)+(Satokasvi!$E$28-Satokasvi!$E$7)+IF(M$8="x",Toimenpiteet!$E$29,0)+IF(M$9="x",Toimenpiteet!$E$60,0)+IF(M$10="x",Toimenpiteet!$E$88,0))/(1+$C$13)^HQ$61</f>
        <v>175.29953621822639</v>
      </c>
      <c r="HR202" s="29">
        <f>IF(N$11="x",Toimenpiteet!$E$115,HR99*(Satokasvi!$H$11/1000)+(Satokasvi!$E$28-Satokasvi!$E$7)+IF(N$8="x",Toimenpiteet!$E$29,0)+IF(N$9="x",Toimenpiteet!$E$60,0)+IF(N$10="x",Toimenpiteet!$E$88,0))/(1+$C$13)^HR$61</f>
        <v>170.19372448371499</v>
      </c>
      <c r="HS202" s="29">
        <f>IF(O$11="x",Toimenpiteet!$E$115,HS99*(Satokasvi!$H$11/1000)+(Satokasvi!$E$28-Satokasvi!$E$7)+IF(O$8="x",Toimenpiteet!$E$29,0)+IF(O$9="x",Toimenpiteet!$E$60,0)+IF(O$10="x",Toimenpiteet!$E$88,0))/(1+$C$13)^HS$61</f>
        <v>165.23662571234465</v>
      </c>
      <c r="HT202" s="29">
        <f>IF(P$11="x",Toimenpiteet!$E$115,HT99*(Satokasvi!$H$11/1000)+(Satokasvi!$E$28-Satokasvi!$E$7)+IF(P$8="x",Toimenpiteet!$E$29,0)+IF(P$9="x",Toimenpiteet!$E$60,0)+IF(P$10="x",Toimenpiteet!$E$88,0))/(1+$C$13)^HT$61</f>
        <v>160.42390845858702</v>
      </c>
      <c r="HU202" s="29">
        <f>IF(Q$11="x",Toimenpiteet!$E$115,HU99*(Satokasvi!$H$11/1000)+(Satokasvi!$E$28-Satokasvi!$E$7)+IF(Q$8="x",Toimenpiteet!$E$29,0)+IF(Q$9="x",Toimenpiteet!$E$60,0)+IF(Q$10="x",Toimenpiteet!$E$88,0))/(1+$C$13)^HU$61</f>
        <v>155.75136743552136</v>
      </c>
      <c r="HV202" s="29">
        <f>IF(R$11="x",Toimenpiteet!$E$115,HV99*(Satokasvi!$H$11/1000)+(Satokasvi!$E$28-Satokasvi!$E$7)+IF(R$8="x",Toimenpiteet!$E$29,0)+IF(R$9="x",Toimenpiteet!$E$60,0)+IF(R$10="x",Toimenpiteet!$E$88,0))/(1+$C$13)^HV$61</f>
        <v>151.21491984031204</v>
      </c>
      <c r="HW202" s="29">
        <f>IF(S$11="x",Toimenpiteet!$E$115,HW99*(Satokasvi!$H$11/1000)+(Satokasvi!$E$28-Satokasvi!$E$7)+IF(S$8="x",Toimenpiteet!$E$29,0)+IF(S$9="x",Toimenpiteet!$E$60,0)+IF(S$10="x",Toimenpiteet!$E$88,0))/(1+$C$13)^HW$61</f>
        <v>146.81060178671072</v>
      </c>
      <c r="HX202" s="29">
        <f>IF(T$11="x",Toimenpiteet!$E$115,HX99*(Satokasvi!$H$11/1000)+(Satokasvi!$E$28-Satokasvi!$E$7)+IF(T$8="x",Toimenpiteet!$E$29,0)+IF(T$9="x",Toimenpiteet!$E$60,0)+IF(T$10="x",Toimenpiteet!$E$88,0))/(1+$C$13)^HX$61</f>
        <v>142.5345648414667</v>
      </c>
      <c r="HY202" s="29">
        <f>IF(U$11="x",Toimenpiteet!$E$115,HY99*(Satokasvi!$H$11/1000)+(Satokasvi!$E$28-Satokasvi!$E$7)+IF(U$8="x",Toimenpiteet!$E$29,0)+IF(U$9="x",Toimenpiteet!$E$60,0)+IF(U$10="x",Toimenpiteet!$E$88,0))/(1+$C$13)^HY$61</f>
        <v>138.38307266161817</v>
      </c>
      <c r="HZ202" s="29">
        <f>IF(V$11="x",Toimenpiteet!$E$115,HZ99*(Satokasvi!$H$11/1000)+(Satokasvi!$E$28-Satokasvi!$E$7)+IF(V$8="x",Toimenpiteet!$E$29,0)+IF(V$9="x",Toimenpiteet!$E$60,0)+IF(V$10="x",Toimenpiteet!$E$88,0))/(1+$C$13)^HZ$61</f>
        <v>134.35249772972637</v>
      </c>
      <c r="IA202" s="29">
        <f>IF(W$11="x",Toimenpiteet!$E$115,IA99*(Satokasvi!$H$11/1000)+(Satokasvi!$E$28-Satokasvi!$E$7)+IF(W$8="x",Toimenpiteet!$E$29,0)+IF(W$9="x",Toimenpiteet!$E$60,0)+IF(W$10="x",Toimenpiteet!$E$88,0))/(1+$C$13)^IA$61</f>
        <v>130.43931818420037</v>
      </c>
      <c r="IB202" s="29">
        <f>IF(X$11="x",Toimenpiteet!$E$115,IB99*(Satokasvi!$H$11/1000)+(Satokasvi!$E$28-Satokasvi!$E$7)+IF(X$8="x",Toimenpiteet!$E$29,0)+IF(X$9="x",Toimenpiteet!$E$60,0)+IF(X$10="x",Toimenpiteet!$E$88,0))/(1+$C$13)^IB$61</f>
        <v>126.64011474194211</v>
      </c>
      <c r="IC202" s="29">
        <f>IF(Y$11="x",Toimenpiteet!$E$115,IC99*(Satokasvi!$H$11/1000)+(Satokasvi!$E$28-Satokasvi!$E$7)+IF(Y$8="x",Toimenpiteet!$E$29,0)+IF(Y$9="x",Toimenpiteet!$E$60,0)+IF(Y$10="x",Toimenpiteet!$E$88,0))/(1+$C$13)^IC$61</f>
        <v>122.95156771062339</v>
      </c>
      <c r="ID202" s="29">
        <f>IF(Z$11="x",Toimenpiteet!$E$115,ID99*(Satokasvi!$H$11/1000)+(Satokasvi!$E$28-Satokasvi!$E$7)+IF(Z$8="x",Toimenpiteet!$E$29,0)+IF(Z$9="x",Toimenpiteet!$E$60,0)+IF(Z$10="x",Toimenpiteet!$E$88,0))/(1+$C$13)^ID$61</f>
        <v>119.3704540879839</v>
      </c>
      <c r="IE202" s="29">
        <f>IF(AA$11="x",Toimenpiteet!$E$115,IE99*(Satokasvi!$H$11/1000)+(Satokasvi!$E$28-Satokasvi!$E$7)+IF(AA$8="x",Toimenpiteet!$E$29,0)+IF(AA$9="x",Toimenpiteet!$E$60,0)+IF(AA$10="x",Toimenpiteet!$E$88,0))/(1+$C$13)^IE$61</f>
        <v>115.89364474561543</v>
      </c>
      <c r="IG202" s="11">
        <f t="shared" si="160"/>
        <v>198.20927723840347</v>
      </c>
      <c r="IH202" s="11">
        <f t="shared" si="161"/>
        <v>394.67768456551573</v>
      </c>
      <c r="II202" s="11">
        <f t="shared" si="162"/>
        <v>589.33848375059233</v>
      </c>
      <c r="IJ202" s="11">
        <f t="shared" si="163"/>
        <v>782.13030106998667</v>
      </c>
      <c r="IK202" s="11">
        <f t="shared" si="164"/>
        <v>972.99687142805612</v>
      </c>
      <c r="IL202" s="11">
        <f t="shared" si="165"/>
        <v>1161.8867928327395</v>
      </c>
      <c r="IM202" s="11">
        <f t="shared" si="166"/>
        <v>1348.7532908396943</v>
      </c>
      <c r="IN202" s="11">
        <f t="shared" si="167"/>
        <v>1533.5539925925868</v>
      </c>
      <c r="IO202" s="11">
        <f t="shared" si="168"/>
        <v>1716.2507101003666</v>
      </c>
      <c r="IP202" s="11">
        <f t="shared" si="169"/>
        <v>1896.8092324051399</v>
      </c>
      <c r="IQ202" s="11">
        <f t="shared" si="170"/>
        <v>2072.1087686233664</v>
      </c>
      <c r="IR202" s="11">
        <f t="shared" si="171"/>
        <v>2242.3024931070813</v>
      </c>
      <c r="IS202" s="11">
        <f t="shared" si="172"/>
        <v>2407.5391188194258</v>
      </c>
      <c r="IT202" s="11">
        <f t="shared" si="173"/>
        <v>2567.9630272780128</v>
      </c>
      <c r="IU202" s="11">
        <f t="shared" si="174"/>
        <v>2723.7143947135341</v>
      </c>
      <c r="IV202" s="11">
        <f t="shared" si="175"/>
        <v>2874.9293145538463</v>
      </c>
      <c r="IW202" s="11">
        <f t="shared" si="176"/>
        <v>3021.7399163405571</v>
      </c>
      <c r="IX202" s="11">
        <f t="shared" si="177"/>
        <v>3164.2744811820239</v>
      </c>
      <c r="IY202" s="11">
        <f t="shared" si="178"/>
        <v>3302.6575538436423</v>
      </c>
      <c r="IZ202" s="11">
        <f t="shared" si="179"/>
        <v>3437.0100515733689</v>
      </c>
      <c r="JA202" s="11">
        <f t="shared" si="180"/>
        <v>3567.449369757569</v>
      </c>
      <c r="JB202" s="11">
        <f t="shared" si="181"/>
        <v>3694.0894844995109</v>
      </c>
      <c r="JC202" s="11">
        <f t="shared" si="182"/>
        <v>3817.0410522101342</v>
      </c>
      <c r="JD202" s="11">
        <f t="shared" si="183"/>
        <v>3936.4115062981182</v>
      </c>
      <c r="JE202" s="11">
        <f t="shared" si="184"/>
        <v>4052.3051510437335</v>
      </c>
    </row>
    <row r="203" spans="213:265">
      <c r="HE203" s="60">
        <f>HE193+($BI$6-$BI$5)/9</f>
        <v>-0.27777777777777779</v>
      </c>
      <c r="HF203" s="60">
        <f>$HF$67</f>
        <v>-0.1</v>
      </c>
      <c r="HG203" s="29">
        <f>IF(C$11="x",Toimenpiteet!$E$115,HG100*(Satokasvi!$H$11/1000)+(Satokasvi!$E$28-Satokasvi!$E$7)+IF(C$8="x",Toimenpiteet!$E$29,0)+IF(C$9="x",Toimenpiteet!$E$60,0)+IF(C$10="x",Toimenpiteet!$E$88,0))/(1+$C$13)^HG$61</f>
        <v>264.66019417475729</v>
      </c>
      <c r="HH203" s="29">
        <f>IF(D$11="x",Toimenpiteet!$E$115,HH100*(Satokasvi!$H$11/1000)+(Satokasvi!$E$28-Satokasvi!$E$7)+IF(D$8="x",Toimenpiteet!$E$29,0)+IF(D$9="x",Toimenpiteet!$E$60,0)+IF(D$10="x",Toimenpiteet!$E$88,0))/(1+$C$13)^HH$61</f>
        <v>252.1862988447964</v>
      </c>
      <c r="HI203" s="29">
        <f>IF(E$11="x",Toimenpiteet!$E$115,HI100*(Satokasvi!$H$11/1000)+(Satokasvi!$E$28-Satokasvi!$E$7)+IF(E$8="x",Toimenpiteet!$E$29,0)+IF(E$9="x",Toimenpiteet!$E$60,0)+IF(E$10="x",Toimenpiteet!$E$88,0))/(1+$C$13)^HI$61</f>
        <v>240.21451733954495</v>
      </c>
      <c r="HJ203" s="29">
        <f>IF(F$11="x",Toimenpiteet!$E$115,HJ100*(Satokasvi!$H$11/1000)+(Satokasvi!$E$28-Satokasvi!$E$7)+IF(F$8="x",Toimenpiteet!$E$29,0)+IF(F$9="x",Toimenpiteet!$E$60,0)+IF(F$10="x",Toimenpiteet!$E$88,0))/(1+$C$13)^HJ$61</f>
        <v>228.72618236842882</v>
      </c>
      <c r="HK203" s="29">
        <f>IF(G$11="x",Toimenpiteet!$E$115,HK100*(Satokasvi!$H$11/1000)+(Satokasvi!$E$28-Satokasvi!$E$7)+IF(G$8="x",Toimenpiteet!$E$29,0)+IF(G$9="x",Toimenpiteet!$E$60,0)+IF(G$10="x",Toimenpiteet!$E$88,0))/(1+$C$13)^HK$61</f>
        <v>217.70328809446559</v>
      </c>
      <c r="HL203" s="29">
        <f>IF(H$11="x",Toimenpiteet!$E$115,HL100*(Satokasvi!$H$11/1000)+(Satokasvi!$E$28-Satokasvi!$E$7)+IF(H$8="x",Toimenpiteet!$E$29,0)+IF(H$9="x",Toimenpiteet!$E$60,0)+IF(H$10="x",Toimenpiteet!$E$88,0))/(1+$C$13)^HL$61</f>
        <v>207.12846743912732</v>
      </c>
      <c r="HM203" s="29">
        <f>IF(I$11="x",Toimenpiteet!$E$115,HM100*(Satokasvi!$H$11/1000)+(Satokasvi!$E$28-Satokasvi!$E$7)+IF(I$8="x",Toimenpiteet!$E$29,0)+IF(I$9="x",Toimenpiteet!$E$60,0)+IF(I$10="x",Toimenpiteet!$E$88,0))/(1+$C$13)^HM$61</f>
        <v>196.98497014811647</v>
      </c>
      <c r="HN203" s="29">
        <f>IF(J$11="x",Toimenpiteet!$E$115,HN100*(Satokasvi!$H$11/1000)+(Satokasvi!$E$28-Satokasvi!$E$7)+IF(J$8="x",Toimenpiteet!$E$29,0)+IF(J$9="x",Toimenpiteet!$E$60,0)+IF(J$10="x",Toimenpiteet!$E$88,0))/(1+$C$13)^HN$61</f>
        <v>187.25664159298017</v>
      </c>
      <c r="HO203" s="29">
        <f>IF(K$11="x",Toimenpiteet!$E$115,HO100*(Satokasvi!$H$11/1000)+(Satokasvi!$E$28-Satokasvi!$E$7)+IF(K$8="x",Toimenpiteet!$E$29,0)+IF(K$9="x",Toimenpiteet!$E$60,0)+IF(K$10="x",Toimenpiteet!$E$88,0))/(1+$C$13)^HO$61</f>
        <v>177.92790228430826</v>
      </c>
      <c r="HP203" s="29">
        <f>IF(L$11="x",Toimenpiteet!$E$115,HP100*(Satokasvi!$H$11/1000)+(Satokasvi!$E$28-Satokasvi!$E$7)+IF(L$8="x",Toimenpiteet!$E$29,0)+IF(L$9="x",Toimenpiteet!$E$60,0)+IF(L$10="x",Toimenpiteet!$E$88,0))/(1+$C$13)^HP$61</f>
        <v>168.98372807304628</v>
      </c>
      <c r="HQ203" s="29">
        <f>IF(M$11="x",Toimenpiteet!$E$115,HQ100*(Satokasvi!$H$11/1000)+(Satokasvi!$E$28-Satokasvi!$E$7)+IF(M$8="x",Toimenpiteet!$E$29,0)+IF(M$9="x",Toimenpiteet!$E$60,0)+IF(M$10="x",Toimenpiteet!$E$88,0))/(1+$C$13)^HQ$61</f>
        <v>164.06187191557891</v>
      </c>
      <c r="HR203" s="29">
        <f>IF(N$11="x",Toimenpiteet!$E$115,HR100*(Satokasvi!$H$11/1000)+(Satokasvi!$E$28-Satokasvi!$E$7)+IF(N$8="x",Toimenpiteet!$E$29,0)+IF(N$9="x",Toimenpiteet!$E$60,0)+IF(N$10="x",Toimenpiteet!$E$88,0))/(1+$C$13)^HR$61</f>
        <v>159.28337079182421</v>
      </c>
      <c r="HS203" s="29">
        <f>IF(O$11="x",Toimenpiteet!$E$115,HS100*(Satokasvi!$H$11/1000)+(Satokasvi!$E$28-Satokasvi!$E$7)+IF(O$8="x",Toimenpiteet!$E$29,0)+IF(O$9="x",Toimenpiteet!$E$60,0)+IF(O$10="x",Toimenpiteet!$E$88,0))/(1+$C$13)^HS$61</f>
        <v>154.6440493124507</v>
      </c>
      <c r="HT203" s="29">
        <f>IF(P$11="x",Toimenpiteet!$E$115,HT100*(Satokasvi!$H$11/1000)+(Satokasvi!$E$28-Satokasvi!$E$7)+IF(P$8="x",Toimenpiteet!$E$29,0)+IF(P$9="x",Toimenpiteet!$E$60,0)+IF(P$10="x",Toimenpiteet!$E$88,0))/(1+$C$13)^HT$61</f>
        <v>150.13985370140844</v>
      </c>
      <c r="HU203" s="29">
        <f>IF(Q$11="x",Toimenpiteet!$E$115,HU100*(Satokasvi!$H$11/1000)+(Satokasvi!$E$28-Satokasvi!$E$7)+IF(Q$8="x",Toimenpiteet!$E$29,0)+IF(Q$9="x",Toimenpiteet!$E$60,0)+IF(Q$10="x",Toimenpiteet!$E$88,0))/(1+$C$13)^HU$61</f>
        <v>145.76684825379459</v>
      </c>
      <c r="HV203" s="29">
        <f>IF(R$11="x",Toimenpiteet!$E$115,HV100*(Satokasvi!$H$11/1000)+(Satokasvi!$E$28-Satokasvi!$E$7)+IF(R$8="x",Toimenpiteet!$E$29,0)+IF(R$9="x",Toimenpiteet!$E$60,0)+IF(R$10="x",Toimenpiteet!$E$88,0))/(1+$C$13)^HV$61</f>
        <v>141.52121189688796</v>
      </c>
      <c r="HW203" s="29">
        <f>IF(S$11="x",Toimenpiteet!$E$115,HW100*(Satokasvi!$H$11/1000)+(Satokasvi!$E$28-Satokasvi!$E$7)+IF(S$8="x",Toimenpiteet!$E$29,0)+IF(S$9="x",Toimenpiteet!$E$60,0)+IF(S$10="x",Toimenpiteet!$E$88,0))/(1+$C$13)^HW$61</f>
        <v>137.39923485134753</v>
      </c>
      <c r="HX203" s="29">
        <f>IF(T$11="x",Toimenpiteet!$E$115,HX100*(Satokasvi!$H$11/1000)+(Satokasvi!$E$28-Satokasvi!$E$7)+IF(T$8="x",Toimenpiteet!$E$29,0)+IF(T$9="x",Toimenpiteet!$E$60,0)+IF(T$10="x",Toimenpiteet!$E$88,0))/(1+$C$13)^HX$61</f>
        <v>133.39731538965782</v>
      </c>
      <c r="HY203" s="29">
        <f>IF(U$11="x",Toimenpiteet!$E$115,HY100*(Satokasvi!$H$11/1000)+(Satokasvi!$E$28-Satokasvi!$E$7)+IF(U$8="x",Toimenpiteet!$E$29,0)+IF(U$9="x",Toimenpiteet!$E$60,0)+IF(U$10="x",Toimenpiteet!$E$88,0))/(1+$C$13)^HY$61</f>
        <v>129.51195668898816</v>
      </c>
      <c r="HZ203" s="29">
        <f>IF(V$11="x",Toimenpiteet!$E$115,HZ100*(Satokasvi!$H$11/1000)+(Satokasvi!$E$28-Satokasvi!$E$7)+IF(V$8="x",Toimenpiteet!$E$29,0)+IF(V$9="x",Toimenpiteet!$E$60,0)+IF(V$10="x",Toimenpiteet!$E$88,0))/(1+$C$13)^HZ$61</f>
        <v>125.73976377571667</v>
      </c>
      <c r="IA203" s="29">
        <f>IF(W$11="x",Toimenpiteet!$E$115,IA100*(Satokasvi!$H$11/1000)+(Satokasvi!$E$28-Satokasvi!$E$7)+IF(W$8="x",Toimenpiteet!$E$29,0)+IF(W$9="x",Toimenpiteet!$E$60,0)+IF(W$10="x",Toimenpiteet!$E$88,0))/(1+$C$13)^IA$61</f>
        <v>122.07744055894824</v>
      </c>
      <c r="IB203" s="29">
        <f>IF(X$11="x",Toimenpiteet!$E$115,IB100*(Satokasvi!$H$11/1000)+(Satokasvi!$E$28-Satokasvi!$E$7)+IF(X$8="x",Toimenpiteet!$E$29,0)+IF(X$9="x",Toimenpiteet!$E$60,0)+IF(X$10="x",Toimenpiteet!$E$88,0))/(1+$C$13)^IB$61</f>
        <v>118.52178695043517</v>
      </c>
      <c r="IC203" s="29">
        <f>IF(Y$11="x",Toimenpiteet!$E$115,IC100*(Satokasvi!$H$11/1000)+(Satokasvi!$E$28-Satokasvi!$E$7)+IF(Y$8="x",Toimenpiteet!$E$29,0)+IF(Y$9="x",Toimenpiteet!$E$60,0)+IF(Y$10="x",Toimenpiteet!$E$88,0))/(1+$C$13)^IC$61</f>
        <v>115.06969606838365</v>
      </c>
      <c r="ID203" s="29">
        <f>IF(Z$11="x",Toimenpiteet!$E$115,ID100*(Satokasvi!$H$11/1000)+(Satokasvi!$E$28-Satokasvi!$E$7)+IF(Z$8="x",Toimenpiteet!$E$29,0)+IF(Z$9="x",Toimenpiteet!$E$60,0)+IF(Z$10="x",Toimenpiteet!$E$88,0))/(1+$C$13)^ID$61</f>
        <v>111.7181515227026</v>
      </c>
      <c r="IE203" s="29">
        <f>IF(AA$11="x",Toimenpiteet!$E$115,IE100*(Satokasvi!$H$11/1000)+(Satokasvi!$E$28-Satokasvi!$E$7)+IF(AA$8="x",Toimenpiteet!$E$29,0)+IF(AA$9="x",Toimenpiteet!$E$60,0)+IF(AA$10="x",Toimenpiteet!$E$88,0))/(1+$C$13)^IE$61</f>
        <v>108.4642247793229</v>
      </c>
      <c r="IG203" s="11">
        <f t="shared" si="160"/>
        <v>264.66019417475729</v>
      </c>
      <c r="IH203" s="11">
        <f t="shared" si="161"/>
        <v>516.84649301955369</v>
      </c>
      <c r="II203" s="11">
        <f t="shared" si="162"/>
        <v>757.06101035909865</v>
      </c>
      <c r="IJ203" s="11">
        <f t="shared" si="163"/>
        <v>985.78719272752744</v>
      </c>
      <c r="IK203" s="11">
        <f t="shared" si="164"/>
        <v>1203.4904808219931</v>
      </c>
      <c r="IL203" s="11">
        <f t="shared" si="165"/>
        <v>1410.6189482611203</v>
      </c>
      <c r="IM203" s="11">
        <f t="shared" si="166"/>
        <v>1607.6039184092367</v>
      </c>
      <c r="IN203" s="11">
        <f t="shared" si="167"/>
        <v>1794.860560002217</v>
      </c>
      <c r="IO203" s="11">
        <f t="shared" si="168"/>
        <v>1972.7884622865251</v>
      </c>
      <c r="IP203" s="11">
        <f t="shared" si="169"/>
        <v>2141.7721903595716</v>
      </c>
      <c r="IQ203" s="11">
        <f t="shared" si="170"/>
        <v>2305.8340622751507</v>
      </c>
      <c r="IR203" s="11">
        <f t="shared" si="171"/>
        <v>2465.1174330669751</v>
      </c>
      <c r="IS203" s="11">
        <f t="shared" si="172"/>
        <v>2619.7614823794256</v>
      </c>
      <c r="IT203" s="11">
        <f t="shared" si="173"/>
        <v>2769.901336080834</v>
      </c>
      <c r="IU203" s="11">
        <f t="shared" si="174"/>
        <v>2915.6681843346287</v>
      </c>
      <c r="IV203" s="11">
        <f t="shared" si="175"/>
        <v>3057.1893962315166</v>
      </c>
      <c r="IW203" s="11">
        <f t="shared" si="176"/>
        <v>3194.5886310828641</v>
      </c>
      <c r="IX203" s="11">
        <f t="shared" si="177"/>
        <v>3327.9859464725218</v>
      </c>
      <c r="IY203" s="11">
        <f t="shared" si="178"/>
        <v>3457.4979031615098</v>
      </c>
      <c r="IZ203" s="11">
        <f t="shared" si="179"/>
        <v>3583.2376669372265</v>
      </c>
      <c r="JA203" s="11">
        <f t="shared" si="180"/>
        <v>3705.3151074961747</v>
      </c>
      <c r="JB203" s="11">
        <f t="shared" si="181"/>
        <v>3823.8368944466101</v>
      </c>
      <c r="JC203" s="11">
        <f t="shared" si="182"/>
        <v>3938.9065905149937</v>
      </c>
      <c r="JD203" s="11">
        <f t="shared" si="183"/>
        <v>4050.6247420376963</v>
      </c>
      <c r="JE203" s="11">
        <f t="shared" si="184"/>
        <v>4159.0889668170194</v>
      </c>
    </row>
    <row r="204" spans="213:265">
      <c r="HE204" s="60">
        <f t="shared" ref="HE204:HE212" si="187">HE203</f>
        <v>-0.27777777777777779</v>
      </c>
      <c r="HF204" s="60">
        <f>$HF$68</f>
        <v>-7.7777777777777779E-2</v>
      </c>
      <c r="HG204" s="29">
        <f>IF(C$11="x",Toimenpiteet!$E$115,HG101*(Satokasvi!$H$11/1000)+(Satokasvi!$E$28-Satokasvi!$E$7)+IF(C$8="x",Toimenpiteet!$E$29,0)+IF(C$9="x",Toimenpiteet!$E$60,0)+IF(C$10="x",Toimenpiteet!$E$88,0))/(1+$C$13)^HG$61</f>
        <v>265.75092892245004</v>
      </c>
      <c r="HH204" s="29">
        <f>IF(D$11="x",Toimenpiteet!$E$115,HH101*(Satokasvi!$H$11/1000)+(Satokasvi!$E$28-Satokasvi!$E$7)+IF(D$8="x",Toimenpiteet!$E$29,0)+IF(D$9="x",Toimenpiteet!$E$60,0)+IF(D$10="x",Toimenpiteet!$E$88,0))/(1+$C$13)^HH$61</f>
        <v>254.30423039371419</v>
      </c>
      <c r="HI204" s="29">
        <f>IF(E$11="x",Toimenpiteet!$E$115,HI101*(Satokasvi!$H$11/1000)+(Satokasvi!$E$28-Satokasvi!$E$7)+IF(E$8="x",Toimenpiteet!$E$29,0)+IF(E$9="x",Toimenpiteet!$E$60,0)+IF(E$10="x",Toimenpiteet!$E$88,0))/(1+$C$13)^HI$61</f>
        <v>243.29888367292048</v>
      </c>
      <c r="HJ204" s="29">
        <f>IF(F$11="x",Toimenpiteet!$E$115,HJ101*(Satokasvi!$H$11/1000)+(Satokasvi!$E$28-Satokasvi!$E$7)+IF(F$8="x",Toimenpiteet!$E$29,0)+IF(F$9="x",Toimenpiteet!$E$60,0)+IF(F$10="x",Toimenpiteet!$E$88,0))/(1+$C$13)^HJ$61</f>
        <v>232.71888959609936</v>
      </c>
      <c r="HK204" s="29">
        <f>IF(G$11="x",Toimenpiteet!$E$115,HK101*(Satokasvi!$H$11/1000)+(Satokasvi!$E$28-Satokasvi!$E$7)+IF(G$8="x",Toimenpiteet!$E$29,0)+IF(G$9="x",Toimenpiteet!$E$60,0)+IF(G$10="x",Toimenpiteet!$E$88,0))/(1+$C$13)^HK$61</f>
        <v>222.54880657464832</v>
      </c>
      <c r="HL204" s="29">
        <f>IF(H$11="x",Toimenpiteet!$E$115,HL101*(Satokasvi!$H$11/1000)+(Satokasvi!$E$28-Satokasvi!$E$7)+IF(H$8="x",Toimenpiteet!$E$29,0)+IF(H$9="x",Toimenpiteet!$E$60,0)+IF(H$10="x",Toimenpiteet!$E$88,0))/(1+$C$13)^HL$61</f>
        <v>212.77373168788387</v>
      </c>
      <c r="HM204" s="29">
        <f>IF(I$11="x",Toimenpiteet!$E$115,HM101*(Satokasvi!$H$11/1000)+(Satokasvi!$E$28-Satokasvi!$E$7)+IF(I$8="x",Toimenpiteet!$E$29,0)+IF(I$9="x",Toimenpiteet!$E$60,0)+IF(I$10="x",Toimenpiteet!$E$88,0))/(1+$C$13)^HM$61</f>
        <v>203.37928240398961</v>
      </c>
      <c r="HN204" s="29">
        <f>IF(J$11="x",Toimenpiteet!$E$115,HN101*(Satokasvi!$H$11/1000)+(Satokasvi!$E$28-Satokasvi!$E$7)+IF(J$8="x",Toimenpiteet!$E$29,0)+IF(J$9="x",Toimenpiteet!$E$60,0)+IF(J$10="x",Toimenpiteet!$E$88,0))/(1+$C$13)^HN$61</f>
        <v>194.35157890878938</v>
      </c>
      <c r="HO204" s="29">
        <f>IF(K$11="x",Toimenpiteet!$E$115,HO101*(Satokasvi!$H$11/1000)+(Satokasvi!$E$28-Satokasvi!$E$7)+IF(K$8="x",Toimenpiteet!$E$29,0)+IF(K$9="x",Toimenpiteet!$E$60,0)+IF(K$10="x",Toimenpiteet!$E$88,0))/(1+$C$13)^HO$61</f>
        <v>185.67722702244942</v>
      </c>
      <c r="HP204" s="29">
        <f>IF(L$11="x",Toimenpiteet!$E$115,HP101*(Satokasvi!$H$11/1000)+(Satokasvi!$E$28-Satokasvi!$E$7)+IF(L$8="x",Toimenpiteet!$E$29,0)+IF(L$9="x",Toimenpiteet!$E$60,0)+IF(L$10="x",Toimenpiteet!$E$88,0))/(1+$C$13)^HP$61</f>
        <v>177.34330168484905</v>
      </c>
      <c r="HQ204" s="29">
        <f>IF(M$11="x",Toimenpiteet!$E$115,HQ101*(Satokasvi!$H$11/1000)+(Satokasvi!$E$28-Satokasvi!$E$7)+IF(M$8="x",Toimenpiteet!$E$29,0)+IF(M$9="x",Toimenpiteet!$E$60,0)+IF(M$10="x",Toimenpiteet!$E$88,0))/(1+$C$13)^HQ$61</f>
        <v>172.17796280082433</v>
      </c>
      <c r="HR204" s="29">
        <f>IF(N$11="x",Toimenpiteet!$E$115,HR101*(Satokasvi!$H$11/1000)+(Satokasvi!$E$28-Satokasvi!$E$7)+IF(N$8="x",Toimenpiteet!$E$29,0)+IF(N$9="x",Toimenpiteet!$E$60,0)+IF(N$10="x",Toimenpiteet!$E$88,0))/(1+$C$13)^HR$61</f>
        <v>167.16307068041198</v>
      </c>
      <c r="HS204" s="29">
        <f>IF(O$11="x",Toimenpiteet!$E$115,HS101*(Satokasvi!$H$11/1000)+(Satokasvi!$E$28-Satokasvi!$E$7)+IF(O$8="x",Toimenpiteet!$E$29,0)+IF(O$9="x",Toimenpiteet!$E$60,0)+IF(O$10="x",Toimenpiteet!$E$88,0))/(1+$C$13)^HS$61</f>
        <v>162.29424337904078</v>
      </c>
      <c r="HT204" s="29">
        <f>IF(P$11="x",Toimenpiteet!$E$115,HT101*(Satokasvi!$H$11/1000)+(Satokasvi!$E$28-Satokasvi!$E$7)+IF(P$8="x",Toimenpiteet!$E$29,0)+IF(P$9="x",Toimenpiteet!$E$60,0)+IF(P$10="x",Toimenpiteet!$E$88,0))/(1+$C$13)^HT$61</f>
        <v>157.56722658159296</v>
      </c>
      <c r="HU204" s="29">
        <f>IF(Q$11="x",Toimenpiteet!$E$115,HU101*(Satokasvi!$H$11/1000)+(Satokasvi!$E$28-Satokasvi!$E$7)+IF(Q$8="x",Toimenpiteet!$E$29,0)+IF(Q$9="x",Toimenpiteet!$E$60,0)+IF(Q$10="x",Toimenpiteet!$E$88,0))/(1+$C$13)^HU$61</f>
        <v>152.97788988504169</v>
      </c>
      <c r="HV204" s="29">
        <f>IF(R$11="x",Toimenpiteet!$E$115,HV101*(Satokasvi!$H$11/1000)+(Satokasvi!$E$28-Satokasvi!$E$7)+IF(R$8="x",Toimenpiteet!$E$29,0)+IF(R$9="x",Toimenpiteet!$E$60,0)+IF(R$10="x",Toimenpiteet!$E$88,0))/(1+$C$13)^HV$61</f>
        <v>148.52222318936091</v>
      </c>
      <c r="HW204" s="29">
        <f>IF(S$11="x",Toimenpiteet!$E$115,HW101*(Satokasvi!$H$11/1000)+(Satokasvi!$E$28-Satokasvi!$E$7)+IF(S$8="x",Toimenpiteet!$E$29,0)+IF(S$9="x",Toimenpiteet!$E$60,0)+IF(S$10="x",Toimenpiteet!$E$88,0))/(1+$C$13)^HW$61</f>
        <v>144.19633319355427</v>
      </c>
      <c r="HX204" s="29">
        <f>IF(T$11="x",Toimenpiteet!$E$115,HX101*(Satokasvi!$H$11/1000)+(Satokasvi!$E$28-Satokasvi!$E$7)+IF(T$8="x",Toimenpiteet!$E$29,0)+IF(T$9="x",Toimenpiteet!$E$60,0)+IF(T$10="x",Toimenpiteet!$E$88,0))/(1+$C$13)^HX$61</f>
        <v>139.996439993742</v>
      </c>
      <c r="HY204" s="29">
        <f>IF(U$11="x",Toimenpiteet!$E$115,HY101*(Satokasvi!$H$11/1000)+(Satokasvi!$E$28-Satokasvi!$E$7)+IF(U$8="x",Toimenpiteet!$E$29,0)+IF(U$9="x",Toimenpiteet!$E$60,0)+IF(U$10="x",Toimenpiteet!$E$88,0))/(1+$C$13)^HY$61</f>
        <v>135.91887378033206</v>
      </c>
      <c r="HZ204" s="29">
        <f>IF(V$11="x",Toimenpiteet!$E$115,HZ101*(Satokasvi!$H$11/1000)+(Satokasvi!$E$28-Satokasvi!$E$7)+IF(V$8="x",Toimenpiteet!$E$29,0)+IF(V$9="x",Toimenpiteet!$E$60,0)+IF(V$10="x",Toimenpiteet!$E$88,0))/(1+$C$13)^HZ$61</f>
        <v>131.96007163139035</v>
      </c>
      <c r="IA204" s="29">
        <f>IF(W$11="x",Toimenpiteet!$E$115,IA101*(Satokasvi!$H$11/1000)+(Satokasvi!$E$28-Satokasvi!$E$7)+IF(W$8="x",Toimenpiteet!$E$29,0)+IF(W$9="x",Toimenpiteet!$E$60,0)+IF(W$10="x",Toimenpiteet!$E$88,0))/(1+$C$13)^IA$61</f>
        <v>128.11657439940811</v>
      </c>
      <c r="IB204" s="29">
        <f>IF(X$11="x",Toimenpiteet!$E$115,IB101*(Satokasvi!$H$11/1000)+(Satokasvi!$E$28-Satokasvi!$E$7)+IF(X$8="x",Toimenpiteet!$E$29,0)+IF(X$9="x",Toimenpiteet!$E$60,0)+IF(X$10="x",Toimenpiteet!$E$88,0))/(1+$C$13)^IB$61</f>
        <v>124.38502368874573</v>
      </c>
      <c r="IC204" s="29">
        <f>IF(Y$11="x",Toimenpiteet!$E$115,IC101*(Satokasvi!$H$11/1000)+(Satokasvi!$E$28-Satokasvi!$E$7)+IF(Y$8="x",Toimenpiteet!$E$29,0)+IF(Y$9="x",Toimenpiteet!$E$60,0)+IF(Y$10="x",Toimenpiteet!$E$88,0))/(1+$C$13)^IC$61</f>
        <v>120.76215892111236</v>
      </c>
      <c r="ID204" s="29">
        <f>IF(Z$11="x",Toimenpiteet!$E$115,ID101*(Satokasvi!$H$11/1000)+(Satokasvi!$E$28-Satokasvi!$E$7)+IF(Z$8="x",Toimenpiteet!$E$29,0)+IF(Z$9="x",Toimenpiteet!$E$60,0)+IF(Z$10="x",Toimenpiteet!$E$88,0))/(1+$C$13)^ID$61</f>
        <v>117.24481448651687</v>
      </c>
      <c r="IE204" s="29">
        <f>IF(AA$11="x",Toimenpiteet!$E$115,IE101*(Satokasvi!$H$11/1000)+(Satokasvi!$E$28-Satokasvi!$E$7)+IF(AA$8="x",Toimenpiteet!$E$29,0)+IF(AA$9="x",Toimenpiteet!$E$60,0)+IF(AA$10="x",Toimenpiteet!$E$88,0))/(1+$C$13)^IE$61</f>
        <v>113.82991697720085</v>
      </c>
      <c r="IG204" s="11">
        <f t="shared" si="160"/>
        <v>265.75092892245004</v>
      </c>
      <c r="IH204" s="11">
        <f t="shared" si="161"/>
        <v>520.05515931616424</v>
      </c>
      <c r="II204" s="11">
        <f t="shared" si="162"/>
        <v>763.35404298908475</v>
      </c>
      <c r="IJ204" s="11">
        <f t="shared" si="163"/>
        <v>996.07293258518416</v>
      </c>
      <c r="IK204" s="11">
        <f t="shared" si="164"/>
        <v>1218.6217391598325</v>
      </c>
      <c r="IL204" s="11">
        <f t="shared" si="165"/>
        <v>1431.3954708477163</v>
      </c>
      <c r="IM204" s="11">
        <f t="shared" si="166"/>
        <v>1634.774753251706</v>
      </c>
      <c r="IN204" s="11">
        <f t="shared" si="167"/>
        <v>1829.1263321604954</v>
      </c>
      <c r="IO204" s="11">
        <f t="shared" si="168"/>
        <v>2014.8035591829448</v>
      </c>
      <c r="IP204" s="11">
        <f t="shared" si="169"/>
        <v>2192.1468608677937</v>
      </c>
      <c r="IQ204" s="11">
        <f t="shared" si="170"/>
        <v>2364.3248236686181</v>
      </c>
      <c r="IR204" s="11">
        <f t="shared" si="171"/>
        <v>2531.4878943490303</v>
      </c>
      <c r="IS204" s="11">
        <f t="shared" si="172"/>
        <v>2693.7821377280711</v>
      </c>
      <c r="IT204" s="11">
        <f t="shared" si="173"/>
        <v>2851.349364309664</v>
      </c>
      <c r="IU204" s="11">
        <f t="shared" si="174"/>
        <v>3004.3272541947058</v>
      </c>
      <c r="IV204" s="11">
        <f t="shared" si="175"/>
        <v>3152.8494773840666</v>
      </c>
      <c r="IW204" s="11">
        <f t="shared" si="176"/>
        <v>3297.0458105776211</v>
      </c>
      <c r="IX204" s="11">
        <f t="shared" si="177"/>
        <v>3437.0422505713632</v>
      </c>
      <c r="IY204" s="11">
        <f t="shared" si="178"/>
        <v>3572.9611243516952</v>
      </c>
      <c r="IZ204" s="11">
        <f t="shared" si="179"/>
        <v>3704.9211959830855</v>
      </c>
      <c r="JA204" s="11">
        <f t="shared" si="180"/>
        <v>3833.0377703824934</v>
      </c>
      <c r="JB204" s="11">
        <f t="shared" si="181"/>
        <v>3957.422794071239</v>
      </c>
      <c r="JC204" s="11">
        <f t="shared" si="182"/>
        <v>4078.1849529923511</v>
      </c>
      <c r="JD204" s="11">
        <f t="shared" si="183"/>
        <v>4195.4297674788677</v>
      </c>
      <c r="JE204" s="11">
        <f t="shared" si="184"/>
        <v>4309.2596844560685</v>
      </c>
    </row>
    <row r="205" spans="213:265">
      <c r="HE205" s="60">
        <f t="shared" si="187"/>
        <v>-0.27777777777777779</v>
      </c>
      <c r="HF205" s="60">
        <f>$HF$69</f>
        <v>-5.5555555555555552E-2</v>
      </c>
      <c r="HG205" s="29">
        <f>IF(C$11="x",Toimenpiteet!$E$115,HG102*(Satokasvi!$H$11/1000)+(Satokasvi!$E$28-Satokasvi!$E$7)+IF(C$8="x",Toimenpiteet!$E$29,0)+IF(C$9="x",Toimenpiteet!$E$60,0)+IF(C$10="x",Toimenpiteet!$E$88,0))/(1+$C$13)^HG$61</f>
        <v>266.84166367014262</v>
      </c>
      <c r="HH205" s="29">
        <f>IF(D$11="x",Toimenpiteet!$E$115,HH102*(Satokasvi!$H$11/1000)+(Satokasvi!$E$28-Satokasvi!$E$7)+IF(D$8="x",Toimenpiteet!$E$29,0)+IF(D$9="x",Toimenpiteet!$E$60,0)+IF(D$10="x",Toimenpiteet!$E$88,0))/(1+$C$13)^HH$61</f>
        <v>256.4221619426321</v>
      </c>
      <c r="HI205" s="29">
        <f>IF(E$11="x",Toimenpiteet!$E$115,HI102*(Satokasvi!$H$11/1000)+(Satokasvi!$E$28-Satokasvi!$E$7)+IF(E$8="x",Toimenpiteet!$E$29,0)+IF(E$9="x",Toimenpiteet!$E$60,0)+IF(E$10="x",Toimenpiteet!$E$88,0))/(1+$C$13)^HI$61</f>
        <v>246.3832500062959</v>
      </c>
      <c r="HJ205" s="29">
        <f>IF(F$11="x",Toimenpiteet!$E$115,HJ102*(Satokasvi!$H$11/1000)+(Satokasvi!$E$28-Satokasvi!$E$7)+IF(F$8="x",Toimenpiteet!$E$29,0)+IF(F$9="x",Toimenpiteet!$E$60,0)+IF(F$10="x",Toimenpiteet!$E$88,0))/(1+$C$13)^HJ$61</f>
        <v>236.71159682376992</v>
      </c>
      <c r="HK205" s="29">
        <f>IF(G$11="x",Toimenpiteet!$E$115,HK102*(Satokasvi!$H$11/1000)+(Satokasvi!$E$28-Satokasvi!$E$7)+IF(G$8="x",Toimenpiteet!$E$29,0)+IF(G$9="x",Toimenpiteet!$E$60,0)+IF(G$10="x",Toimenpiteet!$E$88,0))/(1+$C$13)^HK$61</f>
        <v>227.39432505483092</v>
      </c>
      <c r="HL205" s="29">
        <f>IF(H$11="x",Toimenpiteet!$E$115,HL102*(Satokasvi!$H$11/1000)+(Satokasvi!$E$28-Satokasvi!$E$7)+IF(H$8="x",Toimenpiteet!$E$29,0)+IF(H$9="x",Toimenpiteet!$E$60,0)+IF(H$10="x",Toimenpiteet!$E$88,0))/(1+$C$13)^HL$61</f>
        <v>218.41899593664036</v>
      </c>
      <c r="HM205" s="29">
        <f>IF(I$11="x",Toimenpiteet!$E$115,HM102*(Satokasvi!$H$11/1000)+(Satokasvi!$E$28-Satokasvi!$E$7)+IF(I$8="x",Toimenpiteet!$E$29,0)+IF(I$9="x",Toimenpiteet!$E$60,0)+IF(I$10="x",Toimenpiteet!$E$88,0))/(1+$C$13)^HM$61</f>
        <v>209.77359465986268</v>
      </c>
      <c r="HN205" s="29">
        <f>IF(J$11="x",Toimenpiteet!$E$115,HN102*(Satokasvi!$H$11/1000)+(Satokasvi!$E$28-Satokasvi!$E$7)+IF(J$8="x",Toimenpiteet!$E$29,0)+IF(J$9="x",Toimenpiteet!$E$60,0)+IF(J$10="x",Toimenpiteet!$E$88,0))/(1+$C$13)^HN$61</f>
        <v>201.44651622459861</v>
      </c>
      <c r="HO205" s="29">
        <f>IF(K$11="x",Toimenpiteet!$E$115,HO102*(Satokasvi!$H$11/1000)+(Satokasvi!$E$28-Satokasvi!$E$7)+IF(K$8="x",Toimenpiteet!$E$29,0)+IF(K$9="x",Toimenpiteet!$E$60,0)+IF(K$10="x",Toimenpiteet!$E$88,0))/(1+$C$13)^HO$61</f>
        <v>193.42655176059046</v>
      </c>
      <c r="HP205" s="29">
        <f>IF(L$11="x",Toimenpiteet!$E$115,HP102*(Satokasvi!$H$11/1000)+(Satokasvi!$E$28-Satokasvi!$E$7)+IF(L$8="x",Toimenpiteet!$E$29,0)+IF(L$9="x",Toimenpiteet!$E$60,0)+IF(L$10="x",Toimenpiteet!$E$88,0))/(1+$C$13)^HP$61</f>
        <v>185.70287529665171</v>
      </c>
      <c r="HQ205" s="29">
        <f>IF(M$11="x",Toimenpiteet!$E$115,HQ102*(Satokasvi!$H$11/1000)+(Satokasvi!$E$28-Satokasvi!$E$7)+IF(M$8="x",Toimenpiteet!$E$29,0)+IF(M$9="x",Toimenpiteet!$E$60,0)+IF(M$10="x",Toimenpiteet!$E$88,0))/(1+$C$13)^HQ$61</f>
        <v>180.29405368606962</v>
      </c>
      <c r="HR205" s="29">
        <f>IF(N$11="x",Toimenpiteet!$E$115,HR102*(Satokasvi!$H$11/1000)+(Satokasvi!$E$28-Satokasvi!$E$7)+IF(N$8="x",Toimenpiteet!$E$29,0)+IF(N$9="x",Toimenpiteet!$E$60,0)+IF(N$10="x",Toimenpiteet!$E$88,0))/(1+$C$13)^HR$61</f>
        <v>175.04277056899963</v>
      </c>
      <c r="HS205" s="29">
        <f>IF(O$11="x",Toimenpiteet!$E$115,HS102*(Satokasvi!$H$11/1000)+(Satokasvi!$E$28-Satokasvi!$E$7)+IF(O$8="x",Toimenpiteet!$E$29,0)+IF(O$9="x",Toimenpiteet!$E$60,0)+IF(O$10="x",Toimenpiteet!$E$88,0))/(1+$C$13)^HS$61</f>
        <v>169.94443744563074</v>
      </c>
      <c r="HT205" s="29">
        <f>IF(P$11="x",Toimenpiteet!$E$115,HT102*(Satokasvi!$H$11/1000)+(Satokasvi!$E$28-Satokasvi!$E$7)+IF(P$8="x",Toimenpiteet!$E$29,0)+IF(P$9="x",Toimenpiteet!$E$60,0)+IF(P$10="x",Toimenpiteet!$E$88,0))/(1+$C$13)^HT$61</f>
        <v>164.9945994617774</v>
      </c>
      <c r="HU205" s="29">
        <f>IF(Q$11="x",Toimenpiteet!$E$115,HU102*(Satokasvi!$H$11/1000)+(Satokasvi!$E$28-Satokasvi!$E$7)+IF(Q$8="x",Toimenpiteet!$E$29,0)+IF(Q$9="x",Toimenpiteet!$E$60,0)+IF(Q$10="x",Toimenpiteet!$E$88,0))/(1+$C$13)^HU$61</f>
        <v>160.1889315162887</v>
      </c>
      <c r="HV205" s="29">
        <f>IF(R$11="x",Toimenpiteet!$E$115,HV102*(Satokasvi!$H$11/1000)+(Satokasvi!$E$28-Satokasvi!$E$7)+IF(R$8="x",Toimenpiteet!$E$29,0)+IF(R$9="x",Toimenpiteet!$E$60,0)+IF(R$10="x",Toimenpiteet!$E$88,0))/(1+$C$13)^HV$61</f>
        <v>155.52323448183373</v>
      </c>
      <c r="HW205" s="29">
        <f>IF(S$11="x",Toimenpiteet!$E$115,HW102*(Satokasvi!$H$11/1000)+(Satokasvi!$E$28-Satokasvi!$E$7)+IF(S$8="x",Toimenpiteet!$E$29,0)+IF(S$9="x",Toimenpiteet!$E$60,0)+IF(S$10="x",Toimenpiteet!$E$88,0))/(1+$C$13)^HW$61</f>
        <v>150.99343153576092</v>
      </c>
      <c r="HX205" s="29">
        <f>IF(T$11="x",Toimenpiteet!$E$115,HX102*(Satokasvi!$H$11/1000)+(Satokasvi!$E$28-Satokasvi!$E$7)+IF(T$8="x",Toimenpiteet!$E$29,0)+IF(T$9="x",Toimenpiteet!$E$60,0)+IF(T$10="x",Toimenpiteet!$E$88,0))/(1+$C$13)^HX$61</f>
        <v>146.59556459782613</v>
      </c>
      <c r="HY205" s="29">
        <f>IF(U$11="x",Toimenpiteet!$E$115,HY102*(Satokasvi!$H$11/1000)+(Satokasvi!$E$28-Satokasvi!$E$7)+IF(U$8="x",Toimenpiteet!$E$29,0)+IF(U$9="x",Toimenpiteet!$E$60,0)+IF(U$10="x",Toimenpiteet!$E$88,0))/(1+$C$13)^HY$61</f>
        <v>142.32579087167585</v>
      </c>
      <c r="HZ205" s="29">
        <f>IF(V$11="x",Toimenpiteet!$E$115,HZ102*(Satokasvi!$H$11/1000)+(Satokasvi!$E$28-Satokasvi!$E$7)+IF(V$8="x",Toimenpiteet!$E$29,0)+IF(V$9="x",Toimenpiteet!$E$60,0)+IF(V$10="x",Toimenpiteet!$E$88,0))/(1+$C$13)^HZ$61</f>
        <v>138.18037948706393</v>
      </c>
      <c r="IA205" s="29">
        <f>IF(W$11="x",Toimenpiteet!$E$115,IA102*(Satokasvi!$H$11/1000)+(Satokasvi!$E$28-Satokasvi!$E$7)+IF(W$8="x",Toimenpiteet!$E$29,0)+IF(W$9="x",Toimenpiteet!$E$60,0)+IF(W$10="x",Toimenpiteet!$E$88,0))/(1+$C$13)^IA$61</f>
        <v>134.15570823986792</v>
      </c>
      <c r="IB205" s="29">
        <f>IF(X$11="x",Toimenpiteet!$E$115,IB102*(Satokasvi!$H$11/1000)+(Satokasvi!$E$28-Satokasvi!$E$7)+IF(X$8="x",Toimenpiteet!$E$29,0)+IF(X$9="x",Toimenpiteet!$E$60,0)+IF(X$10="x",Toimenpiteet!$E$88,0))/(1+$C$13)^IB$61</f>
        <v>130.24826042705621</v>
      </c>
      <c r="IC205" s="29">
        <f>IF(Y$11="x",Toimenpiteet!$E$115,IC102*(Satokasvi!$H$11/1000)+(Satokasvi!$E$28-Satokasvi!$E$7)+IF(Y$8="x",Toimenpiteet!$E$29,0)+IF(Y$9="x",Toimenpiteet!$E$60,0)+IF(Y$10="x",Toimenpiteet!$E$88,0))/(1+$C$13)^IC$61</f>
        <v>126.45462177384098</v>
      </c>
      <c r="ID205" s="29">
        <f>IF(Z$11="x",Toimenpiteet!$E$115,ID102*(Satokasvi!$H$11/1000)+(Satokasvi!$E$28-Satokasvi!$E$7)+IF(Z$8="x",Toimenpiteet!$E$29,0)+IF(Z$9="x",Toimenpiteet!$E$60,0)+IF(Z$10="x",Toimenpiteet!$E$88,0))/(1+$C$13)^ID$61</f>
        <v>122.77147745033106</v>
      </c>
      <c r="IE205" s="29">
        <f>IF(AA$11="x",Toimenpiteet!$E$115,IE102*(Satokasvi!$H$11/1000)+(Satokasvi!$E$28-Satokasvi!$E$7)+IF(AA$8="x",Toimenpiteet!$E$29,0)+IF(AA$9="x",Toimenpiteet!$E$60,0)+IF(AA$10="x",Toimenpiteet!$E$88,0))/(1+$C$13)^IE$61</f>
        <v>119.1956091750787</v>
      </c>
      <c r="IG205" s="11">
        <f t="shared" si="160"/>
        <v>266.84166367014262</v>
      </c>
      <c r="IH205" s="11">
        <f t="shared" si="161"/>
        <v>523.26382561277478</v>
      </c>
      <c r="II205" s="11">
        <f t="shared" si="162"/>
        <v>769.64707561907062</v>
      </c>
      <c r="IJ205" s="11">
        <f t="shared" si="163"/>
        <v>1006.3586724428405</v>
      </c>
      <c r="IK205" s="11">
        <f t="shared" si="164"/>
        <v>1233.7529974976715</v>
      </c>
      <c r="IL205" s="11">
        <f t="shared" si="165"/>
        <v>1452.1719934343118</v>
      </c>
      <c r="IM205" s="11">
        <f t="shared" si="166"/>
        <v>1661.9455880941746</v>
      </c>
      <c r="IN205" s="11">
        <f t="shared" si="167"/>
        <v>1863.3921043187731</v>
      </c>
      <c r="IO205" s="11">
        <f t="shared" si="168"/>
        <v>2056.8186560793638</v>
      </c>
      <c r="IP205" s="11">
        <f t="shared" si="169"/>
        <v>2242.5215313760154</v>
      </c>
      <c r="IQ205" s="11">
        <f t="shared" si="170"/>
        <v>2422.8155850620851</v>
      </c>
      <c r="IR205" s="11">
        <f t="shared" si="171"/>
        <v>2597.8583556310846</v>
      </c>
      <c r="IS205" s="11">
        <f t="shared" si="172"/>
        <v>2767.8027930767153</v>
      </c>
      <c r="IT205" s="11">
        <f t="shared" si="173"/>
        <v>2932.7973925384927</v>
      </c>
      <c r="IU205" s="11">
        <f t="shared" si="174"/>
        <v>3092.9863240547816</v>
      </c>
      <c r="IV205" s="11">
        <f t="shared" si="175"/>
        <v>3248.5095585366153</v>
      </c>
      <c r="IW205" s="11">
        <f t="shared" si="176"/>
        <v>3399.5029900723762</v>
      </c>
      <c r="IX205" s="11">
        <f t="shared" si="177"/>
        <v>3546.0985546702022</v>
      </c>
      <c r="IY205" s="11">
        <f t="shared" si="178"/>
        <v>3688.4243455418782</v>
      </c>
      <c r="IZ205" s="11">
        <f t="shared" si="179"/>
        <v>3826.6047250289421</v>
      </c>
      <c r="JA205" s="11">
        <f t="shared" si="180"/>
        <v>3960.7604332688102</v>
      </c>
      <c r="JB205" s="11">
        <f t="shared" si="181"/>
        <v>4091.0086936958664</v>
      </c>
      <c r="JC205" s="11">
        <f t="shared" si="182"/>
        <v>4217.4633154697076</v>
      </c>
      <c r="JD205" s="11">
        <f t="shared" si="183"/>
        <v>4340.2347929200387</v>
      </c>
      <c r="JE205" s="11">
        <f t="shared" si="184"/>
        <v>4459.4304020951176</v>
      </c>
    </row>
    <row r="206" spans="213:265">
      <c r="HE206" s="60">
        <f t="shared" si="187"/>
        <v>-0.27777777777777779</v>
      </c>
      <c r="HF206" s="60">
        <f>$HF$70</f>
        <v>-3.3333333333333326E-2</v>
      </c>
      <c r="HG206" s="29">
        <f>IF(C$11="x",Toimenpiteet!$E$115,HG103*(Satokasvi!$H$11/1000)+(Satokasvi!$E$28-Satokasvi!$E$7)+IF(C$8="x",Toimenpiteet!$E$29,0)+IF(C$9="x",Toimenpiteet!$E$60,0)+IF(C$10="x",Toimenpiteet!$E$88,0))/(1+$C$13)^HG$61</f>
        <v>267.93239841783537</v>
      </c>
      <c r="HH206" s="29">
        <f>IF(D$11="x",Toimenpiteet!$E$115,HH103*(Satokasvi!$H$11/1000)+(Satokasvi!$E$28-Satokasvi!$E$7)+IF(D$8="x",Toimenpiteet!$E$29,0)+IF(D$9="x",Toimenpiteet!$E$60,0)+IF(D$10="x",Toimenpiteet!$E$88,0))/(1+$C$13)^HH$61</f>
        <v>258.54009349154984</v>
      </c>
      <c r="HI206" s="29">
        <f>IF(E$11="x",Toimenpiteet!$E$115,HI103*(Satokasvi!$H$11/1000)+(Satokasvi!$E$28-Satokasvi!$E$7)+IF(E$8="x",Toimenpiteet!$E$29,0)+IF(E$9="x",Toimenpiteet!$E$60,0)+IF(E$10="x",Toimenpiteet!$E$88,0))/(1+$C$13)^HI$61</f>
        <v>249.46761633967131</v>
      </c>
      <c r="HJ206" s="29">
        <f>IF(F$11="x",Toimenpiteet!$E$115,HJ103*(Satokasvi!$H$11/1000)+(Satokasvi!$E$28-Satokasvi!$E$7)+IF(F$8="x",Toimenpiteet!$E$29,0)+IF(F$9="x",Toimenpiteet!$E$60,0)+IF(F$10="x",Toimenpiteet!$E$88,0))/(1+$C$13)^HJ$61</f>
        <v>240.70430405144046</v>
      </c>
      <c r="HK206" s="29">
        <f>IF(G$11="x",Toimenpiteet!$E$115,HK103*(Satokasvi!$H$11/1000)+(Satokasvi!$E$28-Satokasvi!$E$7)+IF(G$8="x",Toimenpiteet!$E$29,0)+IF(G$9="x",Toimenpiteet!$E$60,0)+IF(G$10="x",Toimenpiteet!$E$88,0))/(1+$C$13)^HK$61</f>
        <v>232.23984353501359</v>
      </c>
      <c r="HL206" s="29">
        <f>IF(H$11="x",Toimenpiteet!$E$115,HL103*(Satokasvi!$H$11/1000)+(Satokasvi!$E$28-Satokasvi!$E$7)+IF(H$8="x",Toimenpiteet!$E$29,0)+IF(H$9="x",Toimenpiteet!$E$60,0)+IF(H$10="x",Toimenpiteet!$E$88,0))/(1+$C$13)^HL$61</f>
        <v>224.06426018539685</v>
      </c>
      <c r="HM206" s="29">
        <f>IF(I$11="x",Toimenpiteet!$E$115,HM103*(Satokasvi!$H$11/1000)+(Satokasvi!$E$28-Satokasvi!$E$7)+IF(I$8="x",Toimenpiteet!$E$29,0)+IF(I$9="x",Toimenpiteet!$E$60,0)+IF(I$10="x",Toimenpiteet!$E$88,0))/(1+$C$13)^HM$61</f>
        <v>216.16790691573573</v>
      </c>
      <c r="HN206" s="29">
        <f>IF(J$11="x",Toimenpiteet!$E$115,HN103*(Satokasvi!$H$11/1000)+(Satokasvi!$E$28-Satokasvi!$E$7)+IF(J$8="x",Toimenpiteet!$E$29,0)+IF(J$9="x",Toimenpiteet!$E$60,0)+IF(J$10="x",Toimenpiteet!$E$88,0))/(1+$C$13)^HN$61</f>
        <v>208.54145354040784</v>
      </c>
      <c r="HO206" s="29">
        <f>IF(K$11="x",Toimenpiteet!$E$115,HO103*(Satokasvi!$H$11/1000)+(Satokasvi!$E$28-Satokasvi!$E$7)+IF(K$8="x",Toimenpiteet!$E$29,0)+IF(K$9="x",Toimenpiteet!$E$60,0)+IF(K$10="x",Toimenpiteet!$E$88,0))/(1+$C$13)^HO$61</f>
        <v>201.17587649873161</v>
      </c>
      <c r="HP206" s="29">
        <f>IF(L$11="x",Toimenpiteet!$E$115,HP103*(Satokasvi!$H$11/1000)+(Satokasvi!$E$28-Satokasvi!$E$7)+IF(L$8="x",Toimenpiteet!$E$29,0)+IF(L$9="x",Toimenpiteet!$E$60,0)+IF(L$10="x",Toimenpiteet!$E$88,0))/(1+$C$13)^HP$61</f>
        <v>194.06244890845446</v>
      </c>
      <c r="HQ206" s="29">
        <f>IF(M$11="x",Toimenpiteet!$E$115,HQ103*(Satokasvi!$H$11/1000)+(Satokasvi!$E$28-Satokasvi!$E$7)+IF(M$8="x",Toimenpiteet!$E$29,0)+IF(M$9="x",Toimenpiteet!$E$60,0)+IF(M$10="x",Toimenpiteet!$E$88,0))/(1+$C$13)^HQ$61</f>
        <v>188.41014457131499</v>
      </c>
      <c r="HR206" s="29">
        <f>IF(N$11="x",Toimenpiteet!$E$115,HR103*(Satokasvi!$H$11/1000)+(Satokasvi!$E$28-Satokasvi!$E$7)+IF(N$8="x",Toimenpiteet!$E$29,0)+IF(N$9="x",Toimenpiteet!$E$60,0)+IF(N$10="x",Toimenpiteet!$E$88,0))/(1+$C$13)^HR$61</f>
        <v>182.92247045758739</v>
      </c>
      <c r="HS206" s="29">
        <f>IF(O$11="x",Toimenpiteet!$E$115,HS103*(Satokasvi!$H$11/1000)+(Satokasvi!$E$28-Satokasvi!$E$7)+IF(O$8="x",Toimenpiteet!$E$29,0)+IF(O$9="x",Toimenpiteet!$E$60,0)+IF(O$10="x",Toimenpiteet!$E$88,0))/(1+$C$13)^HS$61</f>
        <v>177.59463151222079</v>
      </c>
      <c r="HT206" s="29">
        <f>IF(P$11="x",Toimenpiteet!$E$115,HT103*(Satokasvi!$H$11/1000)+(Satokasvi!$E$28-Satokasvi!$E$7)+IF(P$8="x",Toimenpiteet!$E$29,0)+IF(P$9="x",Toimenpiteet!$E$60,0)+IF(P$10="x",Toimenpiteet!$E$88,0))/(1+$C$13)^HT$61</f>
        <v>172.42197234196192</v>
      </c>
      <c r="HU206" s="29">
        <f>IF(Q$11="x",Toimenpiteet!$E$115,HU103*(Satokasvi!$H$11/1000)+(Satokasvi!$E$28-Satokasvi!$E$7)+IF(Q$8="x",Toimenpiteet!$E$29,0)+IF(Q$9="x",Toimenpiteet!$E$60,0)+IF(Q$10="x",Toimenpiteet!$E$88,0))/(1+$C$13)^HU$61</f>
        <v>167.39997314753583</v>
      </c>
      <c r="HV206" s="29">
        <f>IF(R$11="x",Toimenpiteet!$E$115,HV103*(Satokasvi!$H$11/1000)+(Satokasvi!$E$28-Satokasvi!$E$7)+IF(R$8="x",Toimenpiteet!$E$29,0)+IF(R$9="x",Toimenpiteet!$E$60,0)+IF(R$10="x",Toimenpiteet!$E$88,0))/(1+$C$13)^HV$61</f>
        <v>162.52424577430665</v>
      </c>
      <c r="HW206" s="29">
        <f>IF(S$11="x",Toimenpiteet!$E$115,HW103*(Satokasvi!$H$11/1000)+(Satokasvi!$E$28-Satokasvi!$E$7)+IF(S$8="x",Toimenpiteet!$E$29,0)+IF(S$9="x",Toimenpiteet!$E$60,0)+IF(S$10="x",Toimenpiteet!$E$88,0))/(1+$C$13)^HW$61</f>
        <v>157.79052987796763</v>
      </c>
      <c r="HX206" s="29">
        <f>IF(T$11="x",Toimenpiteet!$E$115,HX103*(Satokasvi!$H$11/1000)+(Satokasvi!$E$28-Satokasvi!$E$7)+IF(T$8="x",Toimenpiteet!$E$29,0)+IF(T$9="x",Toimenpiteet!$E$60,0)+IF(T$10="x",Toimenpiteet!$E$88,0))/(1+$C$13)^HX$61</f>
        <v>153.19468920191031</v>
      </c>
      <c r="HY206" s="29">
        <f>IF(U$11="x",Toimenpiteet!$E$115,HY103*(Satokasvi!$H$11/1000)+(Satokasvi!$E$28-Satokasvi!$E$7)+IF(U$8="x",Toimenpiteet!$E$29,0)+IF(U$9="x",Toimenpiteet!$E$60,0)+IF(U$10="x",Toimenpiteet!$E$88,0))/(1+$C$13)^HY$61</f>
        <v>148.73270796301972</v>
      </c>
      <c r="HZ206" s="29">
        <f>IF(V$11="x",Toimenpiteet!$E$115,HZ103*(Satokasvi!$H$11/1000)+(Satokasvi!$E$28-Satokasvi!$E$7)+IF(V$8="x",Toimenpiteet!$E$29,0)+IF(V$9="x",Toimenpiteet!$E$60,0)+IF(V$10="x",Toimenpiteet!$E$88,0))/(1+$C$13)^HZ$61</f>
        <v>144.4006873427376</v>
      </c>
      <c r="IA206" s="29">
        <f>IF(W$11="x",Toimenpiteet!$E$115,IA103*(Satokasvi!$H$11/1000)+(Satokasvi!$E$28-Satokasvi!$E$7)+IF(W$8="x",Toimenpiteet!$E$29,0)+IF(W$9="x",Toimenpiteet!$E$60,0)+IF(W$10="x",Toimenpiteet!$E$88,0))/(1+$C$13)^IA$61</f>
        <v>140.19484208032779</v>
      </c>
      <c r="IB206" s="29">
        <f>IF(X$11="x",Toimenpiteet!$E$115,IB103*(Satokasvi!$H$11/1000)+(Satokasvi!$E$28-Satokasvi!$E$7)+IF(X$8="x",Toimenpiteet!$E$29,0)+IF(X$9="x",Toimenpiteet!$E$60,0)+IF(X$10="x",Toimenpiteet!$E$88,0))/(1+$C$13)^IB$61</f>
        <v>136.11149716536676</v>
      </c>
      <c r="IC206" s="29">
        <f>IF(Y$11="x",Toimenpiteet!$E$115,IC103*(Satokasvi!$H$11/1000)+(Satokasvi!$E$28-Satokasvi!$E$7)+IF(Y$8="x",Toimenpiteet!$E$29,0)+IF(Y$9="x",Toimenpiteet!$E$60,0)+IF(Y$10="x",Toimenpiteet!$E$88,0))/(1+$C$13)^IC$61</f>
        <v>132.14708462656967</v>
      </c>
      <c r="ID206" s="29">
        <f>IF(Z$11="x",Toimenpiteet!$E$115,ID103*(Satokasvi!$H$11/1000)+(Satokasvi!$E$28-Satokasvi!$E$7)+IF(Z$8="x",Toimenpiteet!$E$29,0)+IF(Z$9="x",Toimenpiteet!$E$60,0)+IF(Z$10="x",Toimenpiteet!$E$88,0))/(1+$C$13)^ID$61</f>
        <v>128.29814041414534</v>
      </c>
      <c r="IE206" s="29">
        <f>IF(AA$11="x",Toimenpiteet!$E$115,IE103*(Satokasvi!$H$11/1000)+(Satokasvi!$E$28-Satokasvi!$E$7)+IF(AA$8="x",Toimenpiteet!$E$29,0)+IF(AA$9="x",Toimenpiteet!$E$60,0)+IF(AA$10="x",Toimenpiteet!$E$88,0))/(1+$C$13)^IE$61</f>
        <v>124.56130137295663</v>
      </c>
      <c r="IG206" s="11">
        <f t="shared" si="160"/>
        <v>267.93239841783537</v>
      </c>
      <c r="IH206" s="11">
        <f t="shared" si="161"/>
        <v>526.47249190938521</v>
      </c>
      <c r="II206" s="11">
        <f t="shared" si="162"/>
        <v>775.94010824905649</v>
      </c>
      <c r="IJ206" s="11">
        <f t="shared" si="163"/>
        <v>1016.6444123004969</v>
      </c>
      <c r="IK206" s="11">
        <f t="shared" si="164"/>
        <v>1248.8842558355104</v>
      </c>
      <c r="IL206" s="11">
        <f t="shared" si="165"/>
        <v>1472.9485160209074</v>
      </c>
      <c r="IM206" s="11">
        <f t="shared" si="166"/>
        <v>1689.1164229366432</v>
      </c>
      <c r="IN206" s="11">
        <f t="shared" si="167"/>
        <v>1897.6578764770511</v>
      </c>
      <c r="IO206" s="11">
        <f t="shared" si="168"/>
        <v>2098.8337529757828</v>
      </c>
      <c r="IP206" s="11">
        <f t="shared" si="169"/>
        <v>2292.8962018842371</v>
      </c>
      <c r="IQ206" s="11">
        <f t="shared" si="170"/>
        <v>2481.3063464555521</v>
      </c>
      <c r="IR206" s="11">
        <f t="shared" si="171"/>
        <v>2664.2288169131393</v>
      </c>
      <c r="IS206" s="11">
        <f t="shared" si="172"/>
        <v>2841.8234484253603</v>
      </c>
      <c r="IT206" s="11">
        <f t="shared" si="173"/>
        <v>3014.2454207673222</v>
      </c>
      <c r="IU206" s="11">
        <f t="shared" si="174"/>
        <v>3181.6453939148582</v>
      </c>
      <c r="IV206" s="11">
        <f t="shared" si="175"/>
        <v>3344.1696396891648</v>
      </c>
      <c r="IW206" s="11">
        <f t="shared" si="176"/>
        <v>3501.9601695671327</v>
      </c>
      <c r="IX206" s="11">
        <f t="shared" si="177"/>
        <v>3655.1548587690431</v>
      </c>
      <c r="IY206" s="11">
        <f t="shared" si="178"/>
        <v>3803.8875667320626</v>
      </c>
      <c r="IZ206" s="11">
        <f t="shared" si="179"/>
        <v>3948.2882540748001</v>
      </c>
      <c r="JA206" s="11">
        <f t="shared" si="180"/>
        <v>4088.4830961551279</v>
      </c>
      <c r="JB206" s="11">
        <f t="shared" si="181"/>
        <v>4224.5945933204948</v>
      </c>
      <c r="JC206" s="11">
        <f t="shared" si="182"/>
        <v>4356.7416779470641</v>
      </c>
      <c r="JD206" s="11">
        <f t="shared" si="183"/>
        <v>4485.0398183612097</v>
      </c>
      <c r="JE206" s="11">
        <f t="shared" si="184"/>
        <v>4609.6011197341659</v>
      </c>
    </row>
    <row r="207" spans="213:265">
      <c r="HE207" s="60">
        <f t="shared" si="187"/>
        <v>-0.27777777777777779</v>
      </c>
      <c r="HF207" s="60">
        <f>$HF$71</f>
        <v>-1.1111111111111103E-2</v>
      </c>
      <c r="HG207" s="29">
        <f>IF(C$11="x",Toimenpiteet!$E$115,HG104*(Satokasvi!$H$11/1000)+(Satokasvi!$E$28-Satokasvi!$E$7)+IF(C$8="x",Toimenpiteet!$E$29,0)+IF(C$9="x",Toimenpiteet!$E$60,0)+IF(C$10="x",Toimenpiteet!$E$88,0))/(1+$C$13)^HG$61</f>
        <v>269.02313316552807</v>
      </c>
      <c r="HH207" s="29">
        <f>IF(D$11="x",Toimenpiteet!$E$115,HH104*(Satokasvi!$H$11/1000)+(Satokasvi!$E$28-Satokasvi!$E$7)+IF(D$8="x",Toimenpiteet!$E$29,0)+IF(D$9="x",Toimenpiteet!$E$60,0)+IF(D$10="x",Toimenpiteet!$E$88,0))/(1+$C$13)^HH$61</f>
        <v>260.65802504046763</v>
      </c>
      <c r="HI207" s="29">
        <f>IF(E$11="x",Toimenpiteet!$E$115,HI104*(Satokasvi!$H$11/1000)+(Satokasvi!$E$28-Satokasvi!$E$7)+IF(E$8="x",Toimenpiteet!$E$29,0)+IF(E$9="x",Toimenpiteet!$E$60,0)+IF(E$10="x",Toimenpiteet!$E$88,0))/(1+$C$13)^HI$61</f>
        <v>252.55198267304684</v>
      </c>
      <c r="HJ207" s="29">
        <f>IF(F$11="x",Toimenpiteet!$E$115,HJ104*(Satokasvi!$H$11/1000)+(Satokasvi!$E$28-Satokasvi!$E$7)+IF(F$8="x",Toimenpiteet!$E$29,0)+IF(F$9="x",Toimenpiteet!$E$60,0)+IF(F$10="x",Toimenpiteet!$E$88,0))/(1+$C$13)^HJ$61</f>
        <v>244.69701127911091</v>
      </c>
      <c r="HK207" s="29">
        <f>IF(G$11="x",Toimenpiteet!$E$115,HK104*(Satokasvi!$H$11/1000)+(Satokasvi!$E$28-Satokasvi!$E$7)+IF(G$8="x",Toimenpiteet!$E$29,0)+IF(G$9="x",Toimenpiteet!$E$60,0)+IF(G$10="x",Toimenpiteet!$E$88,0))/(1+$C$13)^HK$61</f>
        <v>237.08536201519618</v>
      </c>
      <c r="HL207" s="29">
        <f>IF(H$11="x",Toimenpiteet!$E$115,HL104*(Satokasvi!$H$11/1000)+(Satokasvi!$E$28-Satokasvi!$E$7)+IF(H$8="x",Toimenpiteet!$E$29,0)+IF(H$9="x",Toimenpiteet!$E$60,0)+IF(H$10="x",Toimenpiteet!$E$88,0))/(1+$C$13)^HL$61</f>
        <v>229.70952443415337</v>
      </c>
      <c r="HM207" s="29">
        <f>IF(I$11="x",Toimenpiteet!$E$115,HM104*(Satokasvi!$H$11/1000)+(Satokasvi!$E$28-Satokasvi!$E$7)+IF(I$8="x",Toimenpiteet!$E$29,0)+IF(I$9="x",Toimenpiteet!$E$60,0)+IF(I$10="x",Toimenpiteet!$E$88,0))/(1+$C$13)^HM$61</f>
        <v>222.56221917160877</v>
      </c>
      <c r="HN207" s="29">
        <f>IF(J$11="x",Toimenpiteet!$E$115,HN104*(Satokasvi!$H$11/1000)+(Satokasvi!$E$28-Satokasvi!$E$7)+IF(J$8="x",Toimenpiteet!$E$29,0)+IF(J$9="x",Toimenpiteet!$E$60,0)+IF(J$10="x",Toimenpiteet!$E$88,0))/(1+$C$13)^HN$61</f>
        <v>215.63639085621702</v>
      </c>
      <c r="HO207" s="29">
        <f>IF(K$11="x",Toimenpiteet!$E$115,HO104*(Satokasvi!$H$11/1000)+(Satokasvi!$E$28-Satokasvi!$E$7)+IF(K$8="x",Toimenpiteet!$E$29,0)+IF(K$9="x",Toimenpiteet!$E$60,0)+IF(K$10="x",Toimenpiteet!$E$88,0))/(1+$C$13)^HO$61</f>
        <v>208.92520123687271</v>
      </c>
      <c r="HP207" s="29">
        <f>IF(L$11="x",Toimenpiteet!$E$115,HP104*(Satokasvi!$H$11/1000)+(Satokasvi!$E$28-Satokasvi!$E$7)+IF(L$8="x",Toimenpiteet!$E$29,0)+IF(L$9="x",Toimenpiteet!$E$60,0)+IF(L$10="x",Toimenpiteet!$E$88,0))/(1+$C$13)^HP$61</f>
        <v>202.42202252025723</v>
      </c>
      <c r="HQ207" s="29">
        <f>IF(M$11="x",Toimenpiteet!$E$115,HQ104*(Satokasvi!$H$11/1000)+(Satokasvi!$E$28-Satokasvi!$E$7)+IF(M$8="x",Toimenpiteet!$E$29,0)+IF(M$9="x",Toimenpiteet!$E$60,0)+IF(M$10="x",Toimenpiteet!$E$88,0))/(1+$C$13)^HQ$61</f>
        <v>196.52623545656039</v>
      </c>
      <c r="HR207" s="29">
        <f>IF(N$11="x",Toimenpiteet!$E$115,HR104*(Satokasvi!$H$11/1000)+(Satokasvi!$E$28-Satokasvi!$E$7)+IF(N$8="x",Toimenpiteet!$E$29,0)+IF(N$9="x",Toimenpiteet!$E$60,0)+IF(N$10="x",Toimenpiteet!$E$88,0))/(1+$C$13)^HR$61</f>
        <v>190.80217034617516</v>
      </c>
      <c r="HS207" s="29">
        <f>IF(O$11="x",Toimenpiteet!$E$115,HS104*(Satokasvi!$H$11/1000)+(Satokasvi!$E$28-Satokasvi!$E$7)+IF(O$8="x",Toimenpiteet!$E$29,0)+IF(O$9="x",Toimenpiteet!$E$60,0)+IF(O$10="x",Toimenpiteet!$E$88,0))/(1+$C$13)^HS$61</f>
        <v>185.24482557881086</v>
      </c>
      <c r="HT207" s="29">
        <f>IF(P$11="x",Toimenpiteet!$E$115,HT104*(Satokasvi!$H$11/1000)+(Satokasvi!$E$28-Satokasvi!$E$7)+IF(P$8="x",Toimenpiteet!$E$29,0)+IF(P$9="x",Toimenpiteet!$E$60,0)+IF(P$10="x",Toimenpiteet!$E$88,0))/(1+$C$13)^HT$61</f>
        <v>179.84934522214644</v>
      </c>
      <c r="HU207" s="29">
        <f>IF(Q$11="x",Toimenpiteet!$E$115,HU104*(Satokasvi!$H$11/1000)+(Satokasvi!$E$28-Satokasvi!$E$7)+IF(Q$8="x",Toimenpiteet!$E$29,0)+IF(Q$9="x",Toimenpiteet!$E$60,0)+IF(Q$10="x",Toimenpiteet!$E$88,0))/(1+$C$13)^HU$61</f>
        <v>174.61101477878293</v>
      </c>
      <c r="HV207" s="29">
        <f>IF(R$11="x",Toimenpiteet!$E$115,HV104*(Satokasvi!$H$11/1000)+(Satokasvi!$E$28-Satokasvi!$E$7)+IF(R$8="x",Toimenpiteet!$E$29,0)+IF(R$9="x",Toimenpiteet!$E$60,0)+IF(R$10="x",Toimenpiteet!$E$88,0))/(1+$C$13)^HV$61</f>
        <v>169.52525706677957</v>
      </c>
      <c r="HW207" s="29">
        <f>IF(S$11="x",Toimenpiteet!$E$115,HW104*(Satokasvi!$H$11/1000)+(Satokasvi!$E$28-Satokasvi!$E$7)+IF(S$8="x",Toimenpiteet!$E$29,0)+IF(S$9="x",Toimenpiteet!$E$60,0)+IF(S$10="x",Toimenpiteet!$E$88,0))/(1+$C$13)^HW$61</f>
        <v>164.58762822017437</v>
      </c>
      <c r="HX207" s="29">
        <f>IF(T$11="x",Toimenpiteet!$E$115,HX104*(Satokasvi!$H$11/1000)+(Satokasvi!$E$28-Satokasvi!$E$7)+IF(T$8="x",Toimenpiteet!$E$29,0)+IF(T$9="x",Toimenpiteet!$E$60,0)+IF(T$10="x",Toimenpiteet!$E$88,0))/(1+$C$13)^HX$61</f>
        <v>159.79381380599452</v>
      </c>
      <c r="HY207" s="29">
        <f>IF(U$11="x",Toimenpiteet!$E$115,HY104*(Satokasvi!$H$11/1000)+(Satokasvi!$E$28-Satokasvi!$E$7)+IF(U$8="x",Toimenpiteet!$E$29,0)+IF(U$9="x",Toimenpiteet!$E$60,0)+IF(U$10="x",Toimenpiteet!$E$88,0))/(1+$C$13)^HY$61</f>
        <v>155.13962505436362</v>
      </c>
      <c r="HZ207" s="29">
        <f>IF(V$11="x",Toimenpiteet!$E$115,HZ104*(Satokasvi!$H$11/1000)+(Satokasvi!$E$28-Satokasvi!$E$7)+IF(V$8="x",Toimenpiteet!$E$29,0)+IF(V$9="x",Toimenpiteet!$E$60,0)+IF(V$10="x",Toimenpiteet!$E$88,0))/(1+$C$13)^HZ$61</f>
        <v>150.62099519841126</v>
      </c>
      <c r="IA207" s="29">
        <f>IF(W$11="x",Toimenpiteet!$E$115,IA104*(Satokasvi!$H$11/1000)+(Satokasvi!$E$28-Satokasvi!$E$7)+IF(W$8="x",Toimenpiteet!$E$29,0)+IF(W$9="x",Toimenpiteet!$E$60,0)+IF(W$10="x",Toimenpiteet!$E$88,0))/(1+$C$13)^IA$61</f>
        <v>146.23397592078766</v>
      </c>
      <c r="IB207" s="29">
        <f>IF(X$11="x",Toimenpiteet!$E$115,IB104*(Satokasvi!$H$11/1000)+(Satokasvi!$E$28-Satokasvi!$E$7)+IF(X$8="x",Toimenpiteet!$E$29,0)+IF(X$9="x",Toimenpiteet!$E$60,0)+IF(X$10="x",Toimenpiteet!$E$88,0))/(1+$C$13)^IB$61</f>
        <v>141.97473390367733</v>
      </c>
      <c r="IC207" s="29">
        <f>IF(Y$11="x",Toimenpiteet!$E$115,IC104*(Satokasvi!$H$11/1000)+(Satokasvi!$E$28-Satokasvi!$E$7)+IF(Y$8="x",Toimenpiteet!$E$29,0)+IF(Y$9="x",Toimenpiteet!$E$60,0)+IF(Y$10="x",Toimenpiteet!$E$88,0))/(1+$C$13)^IC$61</f>
        <v>137.83954747929837</v>
      </c>
      <c r="ID207" s="29">
        <f>IF(Z$11="x",Toimenpiteet!$E$115,ID104*(Satokasvi!$H$11/1000)+(Satokasvi!$E$28-Satokasvi!$E$7)+IF(Z$8="x",Toimenpiteet!$E$29,0)+IF(Z$9="x",Toimenpiteet!$E$60,0)+IF(Z$10="x",Toimenpiteet!$E$88,0))/(1+$C$13)^ID$61</f>
        <v>133.8248033779596</v>
      </c>
      <c r="IE207" s="29">
        <f>IF(AA$11="x",Toimenpiteet!$E$115,IE104*(Satokasvi!$H$11/1000)+(Satokasvi!$E$28-Satokasvi!$E$7)+IF(AA$8="x",Toimenpiteet!$E$29,0)+IF(AA$9="x",Toimenpiteet!$E$60,0)+IF(AA$10="x",Toimenpiteet!$E$88,0))/(1+$C$13)^IE$61</f>
        <v>129.92699357083458</v>
      </c>
      <c r="IG207" s="11">
        <f t="shared" si="160"/>
        <v>269.02313316552807</v>
      </c>
      <c r="IH207" s="11">
        <f t="shared" si="161"/>
        <v>529.68115820599564</v>
      </c>
      <c r="II207" s="11">
        <f t="shared" si="162"/>
        <v>782.23314087904248</v>
      </c>
      <c r="IJ207" s="11">
        <f t="shared" si="163"/>
        <v>1026.9301521581533</v>
      </c>
      <c r="IK207" s="11">
        <f t="shared" si="164"/>
        <v>1264.0155141733494</v>
      </c>
      <c r="IL207" s="11">
        <f t="shared" si="165"/>
        <v>1493.7250386075027</v>
      </c>
      <c r="IM207" s="11">
        <f t="shared" si="166"/>
        <v>1716.2872577791115</v>
      </c>
      <c r="IN207" s="11">
        <f t="shared" si="167"/>
        <v>1931.9236486353286</v>
      </c>
      <c r="IO207" s="11">
        <f t="shared" si="168"/>
        <v>2140.8488498722013</v>
      </c>
      <c r="IP207" s="11">
        <f t="shared" si="169"/>
        <v>2343.2708723924584</v>
      </c>
      <c r="IQ207" s="11">
        <f t="shared" si="170"/>
        <v>2539.7971078490186</v>
      </c>
      <c r="IR207" s="11">
        <f t="shared" si="171"/>
        <v>2730.5992781951936</v>
      </c>
      <c r="IS207" s="11">
        <f t="shared" si="172"/>
        <v>2915.8441037740045</v>
      </c>
      <c r="IT207" s="11">
        <f t="shared" si="173"/>
        <v>3095.6934489961509</v>
      </c>
      <c r="IU207" s="11">
        <f t="shared" si="174"/>
        <v>3270.304463774934</v>
      </c>
      <c r="IV207" s="11">
        <f t="shared" si="175"/>
        <v>3439.8297208417134</v>
      </c>
      <c r="IW207" s="11">
        <f t="shared" si="176"/>
        <v>3604.4173490618878</v>
      </c>
      <c r="IX207" s="11">
        <f t="shared" si="177"/>
        <v>3764.2111628678822</v>
      </c>
      <c r="IY207" s="11">
        <f t="shared" si="178"/>
        <v>3919.3507879222457</v>
      </c>
      <c r="IZ207" s="11">
        <f t="shared" si="179"/>
        <v>4069.9717831206572</v>
      </c>
      <c r="JA207" s="11">
        <f t="shared" si="180"/>
        <v>4216.2057590414452</v>
      </c>
      <c r="JB207" s="11">
        <f t="shared" si="181"/>
        <v>4358.1804929451228</v>
      </c>
      <c r="JC207" s="11">
        <f t="shared" si="182"/>
        <v>4496.0200404244215</v>
      </c>
      <c r="JD207" s="11">
        <f t="shared" si="183"/>
        <v>4629.8448438023806</v>
      </c>
      <c r="JE207" s="11">
        <f t="shared" si="184"/>
        <v>4759.771837373215</v>
      </c>
    </row>
    <row r="208" spans="213:265">
      <c r="HE208" s="60">
        <f t="shared" si="187"/>
        <v>-0.27777777777777779</v>
      </c>
      <c r="HF208" s="60">
        <f>$HF$72</f>
        <v>1.111111111111112E-2</v>
      </c>
      <c r="HG208" s="29">
        <f>IF(C$11="x",Toimenpiteet!$E$115,HG105*(Satokasvi!$H$11/1000)+(Satokasvi!$E$28-Satokasvi!$E$7)+IF(C$8="x",Toimenpiteet!$E$29,0)+IF(C$9="x",Toimenpiteet!$E$60,0)+IF(C$10="x",Toimenpiteet!$E$88,0))/(1+$C$13)^HG$61</f>
        <v>270.1138679132207</v>
      </c>
      <c r="HH208" s="29">
        <f>IF(D$11="x",Toimenpiteet!$E$115,HH105*(Satokasvi!$H$11/1000)+(Satokasvi!$E$28-Satokasvi!$E$7)+IF(D$8="x",Toimenpiteet!$E$29,0)+IF(D$9="x",Toimenpiteet!$E$60,0)+IF(D$10="x",Toimenpiteet!$E$88,0))/(1+$C$13)^HH$61</f>
        <v>262.77595658938543</v>
      </c>
      <c r="HI208" s="29">
        <f>IF(E$11="x",Toimenpiteet!$E$115,HI105*(Satokasvi!$H$11/1000)+(Satokasvi!$E$28-Satokasvi!$E$7)+IF(E$8="x",Toimenpiteet!$E$29,0)+IF(E$9="x",Toimenpiteet!$E$60,0)+IF(E$10="x",Toimenpiteet!$E$88,0))/(1+$C$13)^HI$61</f>
        <v>255.63634900642228</v>
      </c>
      <c r="HJ208" s="29">
        <f>IF(F$11="x",Toimenpiteet!$E$115,HJ105*(Satokasvi!$H$11/1000)+(Satokasvi!$E$28-Satokasvi!$E$7)+IF(F$8="x",Toimenpiteet!$E$29,0)+IF(F$9="x",Toimenpiteet!$E$60,0)+IF(F$10="x",Toimenpiteet!$E$88,0))/(1+$C$13)^HJ$61</f>
        <v>248.68971850678147</v>
      </c>
      <c r="HK208" s="29">
        <f>IF(G$11="x",Toimenpiteet!$E$115,HK105*(Satokasvi!$H$11/1000)+(Satokasvi!$E$28-Satokasvi!$E$7)+IF(G$8="x",Toimenpiteet!$E$29,0)+IF(G$9="x",Toimenpiteet!$E$60,0)+IF(G$10="x",Toimenpiteet!$E$88,0))/(1+$C$13)^HK$61</f>
        <v>241.93088049537886</v>
      </c>
      <c r="HL208" s="29">
        <f>IF(H$11="x",Toimenpiteet!$E$115,HL105*(Satokasvi!$H$11/1000)+(Satokasvi!$E$28-Satokasvi!$E$7)+IF(H$8="x",Toimenpiteet!$E$29,0)+IF(H$9="x",Toimenpiteet!$E$60,0)+IF(H$10="x",Toimenpiteet!$E$88,0))/(1+$C$13)^HL$61</f>
        <v>235.35478868290977</v>
      </c>
      <c r="HM208" s="29">
        <f>IF(I$11="x",Toimenpiteet!$E$115,HM105*(Satokasvi!$H$11/1000)+(Satokasvi!$E$28-Satokasvi!$E$7)+IF(I$8="x",Toimenpiteet!$E$29,0)+IF(I$9="x",Toimenpiteet!$E$60,0)+IF(I$10="x",Toimenpiteet!$E$88,0))/(1+$C$13)^HM$61</f>
        <v>228.95653142748182</v>
      </c>
      <c r="HN208" s="29">
        <f>IF(J$11="x",Toimenpiteet!$E$115,HN105*(Satokasvi!$H$11/1000)+(Satokasvi!$E$28-Satokasvi!$E$7)+IF(J$8="x",Toimenpiteet!$E$29,0)+IF(J$9="x",Toimenpiteet!$E$60,0)+IF(J$10="x",Toimenpiteet!$E$88,0))/(1+$C$13)^HN$61</f>
        <v>222.73132817202622</v>
      </c>
      <c r="HO208" s="29">
        <f>IF(K$11="x",Toimenpiteet!$E$115,HO105*(Satokasvi!$H$11/1000)+(Satokasvi!$E$28-Satokasvi!$E$7)+IF(K$8="x",Toimenpiteet!$E$29,0)+IF(K$9="x",Toimenpiteet!$E$60,0)+IF(K$10="x",Toimenpiteet!$E$88,0))/(1+$C$13)^HO$61</f>
        <v>216.67452597501381</v>
      </c>
      <c r="HP208" s="29">
        <f>IF(L$11="x",Toimenpiteet!$E$115,HP105*(Satokasvi!$H$11/1000)+(Satokasvi!$E$28-Satokasvi!$E$7)+IF(L$8="x",Toimenpiteet!$E$29,0)+IF(L$9="x",Toimenpiteet!$E$60,0)+IF(L$10="x",Toimenpiteet!$E$88,0))/(1+$C$13)^HP$61</f>
        <v>210.78159613205989</v>
      </c>
      <c r="HQ208" s="29">
        <f>IF(M$11="x",Toimenpiteet!$E$115,HQ105*(Satokasvi!$H$11/1000)+(Satokasvi!$E$28-Satokasvi!$E$7)+IF(M$8="x",Toimenpiteet!$E$29,0)+IF(M$9="x",Toimenpiteet!$E$60,0)+IF(M$10="x",Toimenpiteet!$E$88,0))/(1+$C$13)^HQ$61</f>
        <v>204.64232634180573</v>
      </c>
      <c r="HR208" s="29">
        <f>IF(N$11="x",Toimenpiteet!$E$115,HR105*(Satokasvi!$H$11/1000)+(Satokasvi!$E$28-Satokasvi!$E$7)+IF(N$8="x",Toimenpiteet!$E$29,0)+IF(N$9="x",Toimenpiteet!$E$60,0)+IF(N$10="x",Toimenpiteet!$E$88,0))/(1+$C$13)^HR$61</f>
        <v>198.68187023476287</v>
      </c>
      <c r="HS208" s="29">
        <f>IF(O$11="x",Toimenpiteet!$E$115,HS105*(Satokasvi!$H$11/1000)+(Satokasvi!$E$28-Satokasvi!$E$7)+IF(O$8="x",Toimenpiteet!$E$29,0)+IF(O$9="x",Toimenpiteet!$E$60,0)+IF(O$10="x",Toimenpiteet!$E$88,0))/(1+$C$13)^HS$61</f>
        <v>192.89501964540085</v>
      </c>
      <c r="HT208" s="29">
        <f>IF(P$11="x",Toimenpiteet!$E$115,HT105*(Satokasvi!$H$11/1000)+(Satokasvi!$E$28-Satokasvi!$E$7)+IF(P$8="x",Toimenpiteet!$E$29,0)+IF(P$9="x",Toimenpiteet!$E$60,0)+IF(P$10="x",Toimenpiteet!$E$88,0))/(1+$C$13)^HT$61</f>
        <v>187.2767181023309</v>
      </c>
      <c r="HU208" s="29">
        <f>IF(Q$11="x",Toimenpiteet!$E$115,HU105*(Satokasvi!$H$11/1000)+(Satokasvi!$E$28-Satokasvi!$E$7)+IF(Q$8="x",Toimenpiteet!$E$29,0)+IF(Q$9="x",Toimenpiteet!$E$60,0)+IF(Q$10="x",Toimenpiteet!$E$88,0))/(1+$C$13)^HU$61</f>
        <v>181.82205641003</v>
      </c>
      <c r="HV208" s="29">
        <f>IF(R$11="x",Toimenpiteet!$E$115,HV105*(Satokasvi!$H$11/1000)+(Satokasvi!$E$28-Satokasvi!$E$7)+IF(R$8="x",Toimenpiteet!$E$29,0)+IF(R$9="x",Toimenpiteet!$E$60,0)+IF(R$10="x",Toimenpiteet!$E$88,0))/(1+$C$13)^HV$61</f>
        <v>176.52626835925244</v>
      </c>
      <c r="HW208" s="29">
        <f>IF(S$11="x",Toimenpiteet!$E$115,HW105*(Satokasvi!$H$11/1000)+(Satokasvi!$E$28-Satokasvi!$E$7)+IF(S$8="x",Toimenpiteet!$E$29,0)+IF(S$9="x",Toimenpiteet!$E$60,0)+IF(S$10="x",Toimenpiteet!$E$88,0))/(1+$C$13)^HW$61</f>
        <v>171.38472656238102</v>
      </c>
      <c r="HX208" s="29">
        <f>IF(T$11="x",Toimenpiteet!$E$115,HX105*(Satokasvi!$H$11/1000)+(Satokasvi!$E$28-Satokasvi!$E$7)+IF(T$8="x",Toimenpiteet!$E$29,0)+IF(T$9="x",Toimenpiteet!$E$60,0)+IF(T$10="x",Toimenpiteet!$E$88,0))/(1+$C$13)^HX$61</f>
        <v>166.39293841007867</v>
      </c>
      <c r="HY208" s="29">
        <f>IF(U$11="x",Toimenpiteet!$E$115,HY105*(Satokasvi!$H$11/1000)+(Satokasvi!$E$28-Satokasvi!$E$7)+IF(U$8="x",Toimenpiteet!$E$29,0)+IF(U$9="x",Toimenpiteet!$E$60,0)+IF(U$10="x",Toimenpiteet!$E$88,0))/(1+$C$13)^HY$61</f>
        <v>161.54654214570743</v>
      </c>
      <c r="HZ208" s="29">
        <f>IF(V$11="x",Toimenpiteet!$E$115,HZ105*(Satokasvi!$H$11/1000)+(Satokasvi!$E$28-Satokasvi!$E$7)+IF(V$8="x",Toimenpiteet!$E$29,0)+IF(V$9="x",Toimenpiteet!$E$60,0)+IF(V$10="x",Toimenpiteet!$E$88,0))/(1+$C$13)^HZ$61</f>
        <v>156.8413030540849</v>
      </c>
      <c r="IA208" s="29">
        <f>IF(W$11="x",Toimenpiteet!$E$115,IA105*(Satokasvi!$H$11/1000)+(Satokasvi!$E$28-Satokasvi!$E$7)+IF(W$8="x",Toimenpiteet!$E$29,0)+IF(W$9="x",Toimenpiteet!$E$60,0)+IF(W$10="x",Toimenpiteet!$E$88,0))/(1+$C$13)^IA$61</f>
        <v>152.2731097612475</v>
      </c>
      <c r="IB208" s="29">
        <f>IF(X$11="x",Toimenpiteet!$E$115,IB105*(Satokasvi!$H$11/1000)+(Satokasvi!$E$28-Satokasvi!$E$7)+IF(X$8="x",Toimenpiteet!$E$29,0)+IF(X$9="x",Toimenpiteet!$E$60,0)+IF(X$10="x",Toimenpiteet!$E$88,0))/(1+$C$13)^IB$61</f>
        <v>147.83797064198785</v>
      </c>
      <c r="IC208" s="29">
        <f>IF(Y$11="x",Toimenpiteet!$E$115,IC105*(Satokasvi!$H$11/1000)+(Satokasvi!$E$28-Satokasvi!$E$7)+IF(Y$8="x",Toimenpiteet!$E$29,0)+IF(Y$9="x",Toimenpiteet!$E$60,0)+IF(Y$10="x",Toimenpiteet!$E$88,0))/(1+$C$13)^IC$61</f>
        <v>143.53201033202703</v>
      </c>
      <c r="ID208" s="29">
        <f>IF(Z$11="x",Toimenpiteet!$E$115,ID105*(Satokasvi!$H$11/1000)+(Satokasvi!$E$28-Satokasvi!$E$7)+IF(Z$8="x",Toimenpiteet!$E$29,0)+IF(Z$9="x",Toimenpiteet!$E$60,0)+IF(Z$10="x",Toimenpiteet!$E$88,0))/(1+$C$13)^ID$61</f>
        <v>139.35146634177383</v>
      </c>
      <c r="IE208" s="29">
        <f>IF(AA$11="x",Toimenpiteet!$E$115,IE105*(Satokasvi!$H$11/1000)+(Satokasvi!$E$28-Satokasvi!$E$7)+IF(AA$8="x",Toimenpiteet!$E$29,0)+IF(AA$9="x",Toimenpiteet!$E$60,0)+IF(AA$10="x",Toimenpiteet!$E$88,0))/(1+$C$13)^IE$61</f>
        <v>135.29268576871246</v>
      </c>
      <c r="IG208" s="11">
        <f t="shared" si="160"/>
        <v>270.1138679132207</v>
      </c>
      <c r="IH208" s="11">
        <f t="shared" si="161"/>
        <v>532.88982450260619</v>
      </c>
      <c r="II208" s="11">
        <f t="shared" si="162"/>
        <v>788.52617350902847</v>
      </c>
      <c r="IJ208" s="11">
        <f t="shared" si="163"/>
        <v>1037.2158920158099</v>
      </c>
      <c r="IK208" s="11">
        <f t="shared" si="164"/>
        <v>1279.1467725111888</v>
      </c>
      <c r="IL208" s="11">
        <f t="shared" si="165"/>
        <v>1514.5015611940985</v>
      </c>
      <c r="IM208" s="11">
        <f t="shared" si="166"/>
        <v>1743.4580926215804</v>
      </c>
      <c r="IN208" s="11">
        <f t="shared" si="167"/>
        <v>1966.1894207936066</v>
      </c>
      <c r="IO208" s="11">
        <f t="shared" si="168"/>
        <v>2182.8639467686203</v>
      </c>
      <c r="IP208" s="11">
        <f t="shared" si="169"/>
        <v>2393.6455429006801</v>
      </c>
      <c r="IQ208" s="11">
        <f t="shared" si="170"/>
        <v>2598.2878692424856</v>
      </c>
      <c r="IR208" s="11">
        <f t="shared" si="171"/>
        <v>2796.9697394772484</v>
      </c>
      <c r="IS208" s="11">
        <f t="shared" si="172"/>
        <v>2989.864759122649</v>
      </c>
      <c r="IT208" s="11">
        <f t="shared" si="173"/>
        <v>3177.14147722498</v>
      </c>
      <c r="IU208" s="11">
        <f t="shared" si="174"/>
        <v>3358.9635336350102</v>
      </c>
      <c r="IV208" s="11">
        <f t="shared" si="175"/>
        <v>3535.4898019942625</v>
      </c>
      <c r="IW208" s="11">
        <f t="shared" si="176"/>
        <v>3706.8745285566433</v>
      </c>
      <c r="IX208" s="11">
        <f t="shared" si="177"/>
        <v>3873.2674669667222</v>
      </c>
      <c r="IY208" s="11">
        <f t="shared" si="178"/>
        <v>4034.8140091124296</v>
      </c>
      <c r="IZ208" s="11">
        <f t="shared" si="179"/>
        <v>4191.6553121665147</v>
      </c>
      <c r="JA208" s="11">
        <f t="shared" si="180"/>
        <v>4343.9284219277624</v>
      </c>
      <c r="JB208" s="11">
        <f t="shared" si="181"/>
        <v>4491.7663925697507</v>
      </c>
      <c r="JC208" s="11">
        <f t="shared" si="182"/>
        <v>4635.298402901778</v>
      </c>
      <c r="JD208" s="11">
        <f t="shared" si="183"/>
        <v>4774.6498692435516</v>
      </c>
      <c r="JE208" s="11">
        <f t="shared" si="184"/>
        <v>4909.9425550122642</v>
      </c>
    </row>
    <row r="209" spans="213:265">
      <c r="HE209" s="60">
        <f t="shared" si="187"/>
        <v>-0.27777777777777779</v>
      </c>
      <c r="HF209" s="60">
        <f>$HF$73</f>
        <v>3.333333333333334E-2</v>
      </c>
      <c r="HG209" s="29">
        <f>IF(C$11="x",Toimenpiteet!$E$115,HG106*(Satokasvi!$H$11/1000)+(Satokasvi!$E$28-Satokasvi!$E$7)+IF(C$8="x",Toimenpiteet!$E$29,0)+IF(C$9="x",Toimenpiteet!$E$60,0)+IF(C$10="x",Toimenpiteet!$E$88,0))/(1+$C$13)^HG$61</f>
        <v>271.20460266091339</v>
      </c>
      <c r="HH209" s="29">
        <f>IF(D$11="x",Toimenpiteet!$E$115,HH106*(Satokasvi!$H$11/1000)+(Satokasvi!$E$28-Satokasvi!$E$7)+IF(D$8="x",Toimenpiteet!$E$29,0)+IF(D$9="x",Toimenpiteet!$E$60,0)+IF(D$10="x",Toimenpiteet!$E$88,0))/(1+$C$13)^HH$61</f>
        <v>264.89388813830323</v>
      </c>
      <c r="HI209" s="29">
        <f>IF(E$11="x",Toimenpiteet!$E$115,HI106*(Satokasvi!$H$11/1000)+(Satokasvi!$E$28-Satokasvi!$E$7)+IF(E$8="x",Toimenpiteet!$E$29,0)+IF(E$9="x",Toimenpiteet!$E$60,0)+IF(E$10="x",Toimenpiteet!$E$88,0))/(1+$C$13)^HI$61</f>
        <v>258.72071533979766</v>
      </c>
      <c r="HJ209" s="29">
        <f>IF(F$11="x",Toimenpiteet!$E$115,HJ106*(Satokasvi!$H$11/1000)+(Satokasvi!$E$28-Satokasvi!$E$7)+IF(F$8="x",Toimenpiteet!$E$29,0)+IF(F$9="x",Toimenpiteet!$E$60,0)+IF(F$10="x",Toimenpiteet!$E$88,0))/(1+$C$13)^HJ$61</f>
        <v>252.68242573445201</v>
      </c>
      <c r="HK209" s="29">
        <f>IF(G$11="x",Toimenpiteet!$E$115,HK106*(Satokasvi!$H$11/1000)+(Satokasvi!$E$28-Satokasvi!$E$7)+IF(G$8="x",Toimenpiteet!$E$29,0)+IF(G$9="x",Toimenpiteet!$E$60,0)+IF(G$10="x",Toimenpiteet!$E$88,0))/(1+$C$13)^HK$61</f>
        <v>246.77639897556156</v>
      </c>
      <c r="HL209" s="29">
        <f>IF(H$11="x",Toimenpiteet!$E$115,HL106*(Satokasvi!$H$11/1000)+(Satokasvi!$E$28-Satokasvi!$E$7)+IF(H$8="x",Toimenpiteet!$E$29,0)+IF(H$9="x",Toimenpiteet!$E$60,0)+IF(H$10="x",Toimenpiteet!$E$88,0))/(1+$C$13)^HL$61</f>
        <v>241.00005293166637</v>
      </c>
      <c r="HM209" s="29">
        <f>IF(I$11="x",Toimenpiteet!$E$115,HM106*(Satokasvi!$H$11/1000)+(Satokasvi!$E$28-Satokasvi!$E$7)+IF(I$8="x",Toimenpiteet!$E$29,0)+IF(I$9="x",Toimenpiteet!$E$60,0)+IF(I$10="x",Toimenpiteet!$E$88,0))/(1+$C$13)^HM$61</f>
        <v>235.35084368335487</v>
      </c>
      <c r="HN209" s="29">
        <f>IF(J$11="x",Toimenpiteet!$E$115,HN106*(Satokasvi!$H$11/1000)+(Satokasvi!$E$28-Satokasvi!$E$7)+IF(J$8="x",Toimenpiteet!$E$29,0)+IF(J$9="x",Toimenpiteet!$E$60,0)+IF(J$10="x",Toimenpiteet!$E$88,0))/(1+$C$13)^HN$61</f>
        <v>229.8262654878354</v>
      </c>
      <c r="HO209" s="29">
        <f>IF(K$11="x",Toimenpiteet!$E$115,HO106*(Satokasvi!$H$11/1000)+(Satokasvi!$E$28-Satokasvi!$E$7)+IF(K$8="x",Toimenpiteet!$E$29,0)+IF(K$9="x",Toimenpiteet!$E$60,0)+IF(K$10="x",Toimenpiteet!$E$88,0))/(1+$C$13)^HO$61</f>
        <v>224.42385071315499</v>
      </c>
      <c r="HP209" s="29">
        <f>IF(L$11="x",Toimenpiteet!$E$115,HP106*(Satokasvi!$H$11/1000)+(Satokasvi!$E$28-Satokasvi!$E$7)+IF(L$8="x",Toimenpiteet!$E$29,0)+IF(L$9="x",Toimenpiteet!$E$60,0)+IF(L$10="x",Toimenpiteet!$E$88,0))/(1+$C$13)^HP$61</f>
        <v>219.14116974386266</v>
      </c>
      <c r="HQ209" s="29">
        <f>IF(M$11="x",Toimenpiteet!$E$115,HQ106*(Satokasvi!$H$11/1000)+(Satokasvi!$E$28-Satokasvi!$E$7)+IF(M$8="x",Toimenpiteet!$E$29,0)+IF(M$9="x",Toimenpiteet!$E$60,0)+IF(M$10="x",Toimenpiteet!$E$88,0))/(1+$C$13)^HQ$61</f>
        <v>212.75841722705113</v>
      </c>
      <c r="HR209" s="29">
        <f>IF(N$11="x",Toimenpiteet!$E$115,HR106*(Satokasvi!$H$11/1000)+(Satokasvi!$E$28-Satokasvi!$E$7)+IF(N$8="x",Toimenpiteet!$E$29,0)+IF(N$9="x",Toimenpiteet!$E$60,0)+IF(N$10="x",Toimenpiteet!$E$88,0))/(1+$C$13)^HR$61</f>
        <v>206.56157012335063</v>
      </c>
      <c r="HS209" s="29">
        <f>IF(O$11="x",Toimenpiteet!$E$115,HS106*(Satokasvi!$H$11/1000)+(Satokasvi!$E$28-Satokasvi!$E$7)+IF(O$8="x",Toimenpiteet!$E$29,0)+IF(O$9="x",Toimenpiteet!$E$60,0)+IF(O$10="x",Toimenpiteet!$E$88,0))/(1+$C$13)^HS$61</f>
        <v>200.54521371199093</v>
      </c>
      <c r="HT209" s="29">
        <f>IF(P$11="x",Toimenpiteet!$E$115,HT106*(Satokasvi!$H$11/1000)+(Satokasvi!$E$28-Satokasvi!$E$7)+IF(P$8="x",Toimenpiteet!$E$29,0)+IF(P$9="x",Toimenpiteet!$E$60,0)+IF(P$10="x",Toimenpiteet!$E$88,0))/(1+$C$13)^HT$61</f>
        <v>194.70409098251542</v>
      </c>
      <c r="HU209" s="29">
        <f>IF(Q$11="x",Toimenpiteet!$E$115,HU106*(Satokasvi!$H$11/1000)+(Satokasvi!$E$28-Satokasvi!$E$7)+IF(Q$8="x",Toimenpiteet!$E$29,0)+IF(Q$9="x",Toimenpiteet!$E$60,0)+IF(Q$10="x",Toimenpiteet!$E$88,0))/(1+$C$13)^HU$61</f>
        <v>189.0330980412771</v>
      </c>
      <c r="HV209" s="29">
        <f>IF(R$11="x",Toimenpiteet!$E$115,HV106*(Satokasvi!$H$11/1000)+(Satokasvi!$E$28-Satokasvi!$E$7)+IF(R$8="x",Toimenpiteet!$E$29,0)+IF(R$9="x",Toimenpiteet!$E$60,0)+IF(R$10="x",Toimenpiteet!$E$88,0))/(1+$C$13)^HV$61</f>
        <v>183.52727965172539</v>
      </c>
      <c r="HW209" s="29">
        <f>IF(S$11="x",Toimenpiteet!$E$115,HW106*(Satokasvi!$H$11/1000)+(Satokasvi!$E$28-Satokasvi!$E$7)+IF(S$8="x",Toimenpiteet!$E$29,0)+IF(S$9="x",Toimenpiteet!$E$60,0)+IF(S$10="x",Toimenpiteet!$E$88,0))/(1+$C$13)^HW$61</f>
        <v>178.18182490458776</v>
      </c>
      <c r="HX209" s="29">
        <f>IF(T$11="x",Toimenpiteet!$E$115,HX106*(Satokasvi!$H$11/1000)+(Satokasvi!$E$28-Satokasvi!$E$7)+IF(T$8="x",Toimenpiteet!$E$29,0)+IF(T$9="x",Toimenpiteet!$E$60,0)+IF(T$10="x",Toimenpiteet!$E$88,0))/(1+$C$13)^HX$61</f>
        <v>172.99206301416285</v>
      </c>
      <c r="HY209" s="29">
        <f>IF(U$11="x",Toimenpiteet!$E$115,HY106*(Satokasvi!$H$11/1000)+(Satokasvi!$E$28-Satokasvi!$E$7)+IF(U$8="x",Toimenpiteet!$E$29,0)+IF(U$9="x",Toimenpiteet!$E$60,0)+IF(U$10="x",Toimenpiteet!$E$88,0))/(1+$C$13)^HY$61</f>
        <v>167.95345923705133</v>
      </c>
      <c r="HZ209" s="29">
        <f>IF(V$11="x",Toimenpiteet!$E$115,HZ106*(Satokasvi!$H$11/1000)+(Satokasvi!$E$28-Satokasvi!$E$7)+IF(V$8="x",Toimenpiteet!$E$29,0)+IF(V$9="x",Toimenpiteet!$E$60,0)+IF(V$10="x",Toimenpiteet!$E$88,0))/(1+$C$13)^HZ$61</f>
        <v>163.06161090975857</v>
      </c>
      <c r="IA209" s="29">
        <f>IF(W$11="x",Toimenpiteet!$E$115,IA106*(Satokasvi!$H$11/1000)+(Satokasvi!$E$28-Satokasvi!$E$7)+IF(W$8="x",Toimenpiteet!$E$29,0)+IF(W$9="x",Toimenpiteet!$E$60,0)+IF(W$10="x",Toimenpiteet!$E$88,0))/(1+$C$13)^IA$61</f>
        <v>158.31224360170737</v>
      </c>
      <c r="IB209" s="29">
        <f>IF(X$11="x",Toimenpiteet!$E$115,IB106*(Satokasvi!$H$11/1000)+(Satokasvi!$E$28-Satokasvi!$E$7)+IF(X$8="x",Toimenpiteet!$E$29,0)+IF(X$9="x",Toimenpiteet!$E$60,0)+IF(X$10="x",Toimenpiteet!$E$88,0))/(1+$C$13)^IB$61</f>
        <v>153.7012073802984</v>
      </c>
      <c r="IC209" s="29">
        <f>IF(Y$11="x",Toimenpiteet!$E$115,IC106*(Satokasvi!$H$11/1000)+(Satokasvi!$E$28-Satokasvi!$E$7)+IF(Y$8="x",Toimenpiteet!$E$29,0)+IF(Y$9="x",Toimenpiteet!$E$60,0)+IF(Y$10="x",Toimenpiteet!$E$88,0))/(1+$C$13)^IC$61</f>
        <v>149.22447318475574</v>
      </c>
      <c r="ID209" s="29">
        <f>IF(Z$11="x",Toimenpiteet!$E$115,ID106*(Satokasvi!$H$11/1000)+(Satokasvi!$E$28-Satokasvi!$E$7)+IF(Z$8="x",Toimenpiteet!$E$29,0)+IF(Z$9="x",Toimenpiteet!$E$60,0)+IF(Z$10="x",Toimenpiteet!$E$88,0))/(1+$C$13)^ID$61</f>
        <v>144.87812930558812</v>
      </c>
      <c r="IE209" s="29">
        <f>IF(AA$11="x",Toimenpiteet!$E$115,IE106*(Satokasvi!$H$11/1000)+(Satokasvi!$E$28-Satokasvi!$E$7)+IF(AA$8="x",Toimenpiteet!$E$29,0)+IF(AA$9="x",Toimenpiteet!$E$60,0)+IF(AA$10="x",Toimenpiteet!$E$88,0))/(1+$C$13)^IE$61</f>
        <v>140.65837796659039</v>
      </c>
      <c r="IG209" s="11">
        <f t="shared" si="160"/>
        <v>271.20460266091339</v>
      </c>
      <c r="IH209" s="11">
        <f t="shared" si="161"/>
        <v>536.09849079921662</v>
      </c>
      <c r="II209" s="11">
        <f t="shared" si="162"/>
        <v>794.81920613901434</v>
      </c>
      <c r="IJ209" s="11">
        <f t="shared" si="163"/>
        <v>1047.5016318734663</v>
      </c>
      <c r="IK209" s="11">
        <f t="shared" si="164"/>
        <v>1294.2780308490278</v>
      </c>
      <c r="IL209" s="11">
        <f t="shared" si="165"/>
        <v>1535.2780837806943</v>
      </c>
      <c r="IM209" s="11">
        <f t="shared" si="166"/>
        <v>1770.6289274640492</v>
      </c>
      <c r="IN209" s="11">
        <f t="shared" si="167"/>
        <v>2000.4551929518846</v>
      </c>
      <c r="IO209" s="11">
        <f t="shared" si="168"/>
        <v>2224.8790436650397</v>
      </c>
      <c r="IP209" s="11">
        <f t="shared" si="169"/>
        <v>2444.0202134089022</v>
      </c>
      <c r="IQ209" s="11">
        <f t="shared" si="170"/>
        <v>2656.7786306359535</v>
      </c>
      <c r="IR209" s="11">
        <f t="shared" si="171"/>
        <v>2863.340200759304</v>
      </c>
      <c r="IS209" s="11">
        <f t="shared" si="172"/>
        <v>3063.885414471295</v>
      </c>
      <c r="IT209" s="11">
        <f t="shared" si="173"/>
        <v>3258.5895054538105</v>
      </c>
      <c r="IU209" s="11">
        <f t="shared" si="174"/>
        <v>3447.6226034950878</v>
      </c>
      <c r="IV209" s="11">
        <f t="shared" si="175"/>
        <v>3631.1498831468134</v>
      </c>
      <c r="IW209" s="11">
        <f t="shared" si="176"/>
        <v>3809.3317080514012</v>
      </c>
      <c r="IX209" s="11">
        <f t="shared" si="177"/>
        <v>3982.323771065564</v>
      </c>
      <c r="IY209" s="11">
        <f t="shared" si="178"/>
        <v>4150.277230302615</v>
      </c>
      <c r="IZ209" s="11">
        <f t="shared" si="179"/>
        <v>4313.3388412123732</v>
      </c>
      <c r="JA209" s="11">
        <f t="shared" si="180"/>
        <v>4471.6510848140806</v>
      </c>
      <c r="JB209" s="11">
        <f t="shared" si="181"/>
        <v>4625.3522921943786</v>
      </c>
      <c r="JC209" s="11">
        <f t="shared" si="182"/>
        <v>4774.5767653791345</v>
      </c>
      <c r="JD209" s="11">
        <f t="shared" si="183"/>
        <v>4919.4548946847226</v>
      </c>
      <c r="JE209" s="11">
        <f t="shared" si="184"/>
        <v>5060.1132726513133</v>
      </c>
    </row>
    <row r="210" spans="213:265">
      <c r="HE210" s="60">
        <f t="shared" si="187"/>
        <v>-0.27777777777777779</v>
      </c>
      <c r="HF210" s="60">
        <f>$HF$74</f>
        <v>5.5555555555555566E-2</v>
      </c>
      <c r="HG210" s="29">
        <f>IF(C$11="x",Toimenpiteet!$E$115,HG107*(Satokasvi!$H$11/1000)+(Satokasvi!$E$28-Satokasvi!$E$7)+IF(C$8="x",Toimenpiteet!$E$29,0)+IF(C$9="x",Toimenpiteet!$E$60,0)+IF(C$10="x",Toimenpiteet!$E$88,0))/(1+$C$13)^HG$61</f>
        <v>272.29533740860603</v>
      </c>
      <c r="HH210" s="29">
        <f>IF(D$11="x",Toimenpiteet!$E$115,HH107*(Satokasvi!$H$11/1000)+(Satokasvi!$E$28-Satokasvi!$E$7)+IF(D$8="x",Toimenpiteet!$E$29,0)+IF(D$9="x",Toimenpiteet!$E$60,0)+IF(D$10="x",Toimenpiteet!$E$88,0))/(1+$C$13)^HH$61</f>
        <v>267.01181968722113</v>
      </c>
      <c r="HI210" s="29">
        <f>IF(E$11="x",Toimenpiteet!$E$115,HI107*(Satokasvi!$H$11/1000)+(Satokasvi!$E$28-Satokasvi!$E$7)+IF(E$8="x",Toimenpiteet!$E$29,0)+IF(E$9="x",Toimenpiteet!$E$60,0)+IF(E$10="x",Toimenpiteet!$E$88,0))/(1+$C$13)^HI$61</f>
        <v>261.80508167317322</v>
      </c>
      <c r="HJ210" s="29">
        <f>IF(F$11="x",Toimenpiteet!$E$115,HJ107*(Satokasvi!$H$11/1000)+(Satokasvi!$E$28-Satokasvi!$E$7)+IF(F$8="x",Toimenpiteet!$E$29,0)+IF(F$9="x",Toimenpiteet!$E$60,0)+IF(F$10="x",Toimenpiteet!$E$88,0))/(1+$C$13)^HJ$61</f>
        <v>256.67513296212246</v>
      </c>
      <c r="HK210" s="29">
        <f>IF(G$11="x",Toimenpiteet!$E$115,HK107*(Satokasvi!$H$11/1000)+(Satokasvi!$E$28-Satokasvi!$E$7)+IF(G$8="x",Toimenpiteet!$E$29,0)+IF(G$9="x",Toimenpiteet!$E$60,0)+IF(G$10="x",Toimenpiteet!$E$88,0))/(1+$C$13)^HK$61</f>
        <v>251.62191745574412</v>
      </c>
      <c r="HL210" s="29">
        <f>IF(H$11="x",Toimenpiteet!$E$115,HL107*(Satokasvi!$H$11/1000)+(Satokasvi!$E$28-Satokasvi!$E$7)+IF(H$8="x",Toimenpiteet!$E$29,0)+IF(H$9="x",Toimenpiteet!$E$60,0)+IF(H$10="x",Toimenpiteet!$E$88,0))/(1+$C$13)^HL$61</f>
        <v>246.64531718042286</v>
      </c>
      <c r="HM210" s="29">
        <f>IF(I$11="x",Toimenpiteet!$E$115,HM107*(Satokasvi!$H$11/1000)+(Satokasvi!$E$28-Satokasvi!$E$7)+IF(I$8="x",Toimenpiteet!$E$29,0)+IF(I$9="x",Toimenpiteet!$E$60,0)+IF(I$10="x",Toimenpiteet!$E$88,0))/(1+$C$13)^HM$61</f>
        <v>241.74515593922791</v>
      </c>
      <c r="HN210" s="29">
        <f>IF(J$11="x",Toimenpiteet!$E$115,HN107*(Satokasvi!$H$11/1000)+(Satokasvi!$E$28-Satokasvi!$E$7)+IF(J$8="x",Toimenpiteet!$E$29,0)+IF(J$9="x",Toimenpiteet!$E$60,0)+IF(J$10="x",Toimenpiteet!$E$88,0))/(1+$C$13)^HN$61</f>
        <v>236.92120280364469</v>
      </c>
      <c r="HO210" s="29">
        <f>IF(K$11="x",Toimenpiteet!$E$115,HO107*(Satokasvi!$H$11/1000)+(Satokasvi!$E$28-Satokasvi!$E$7)+IF(K$8="x",Toimenpiteet!$E$29,0)+IF(K$9="x",Toimenpiteet!$E$60,0)+IF(K$10="x",Toimenpiteet!$E$88,0))/(1+$C$13)^HO$61</f>
        <v>232.17317545129609</v>
      </c>
      <c r="HP210" s="29">
        <f>IF(L$11="x",Toimenpiteet!$E$115,HP107*(Satokasvi!$H$11/1000)+(Satokasvi!$E$28-Satokasvi!$E$7)+IF(L$8="x",Toimenpiteet!$E$29,0)+IF(L$9="x",Toimenpiteet!$E$60,0)+IF(L$10="x",Toimenpiteet!$E$88,0))/(1+$C$13)^HP$61</f>
        <v>227.50074335566535</v>
      </c>
      <c r="HQ210" s="29">
        <f>IF(M$11="x",Toimenpiteet!$E$115,HQ107*(Satokasvi!$H$11/1000)+(Satokasvi!$E$28-Satokasvi!$E$7)+IF(M$8="x",Toimenpiteet!$E$29,0)+IF(M$9="x",Toimenpiteet!$E$60,0)+IF(M$10="x",Toimenpiteet!$E$88,0))/(1+$C$13)^HQ$61</f>
        <v>220.87450811229647</v>
      </c>
      <c r="HR210" s="29">
        <f>IF(N$11="x",Toimenpiteet!$E$115,HR107*(Satokasvi!$H$11/1000)+(Satokasvi!$E$28-Satokasvi!$E$7)+IF(N$8="x",Toimenpiteet!$E$29,0)+IF(N$9="x",Toimenpiteet!$E$60,0)+IF(N$10="x",Toimenpiteet!$E$88,0))/(1+$C$13)^HR$61</f>
        <v>214.44127001193834</v>
      </c>
      <c r="HS210" s="29">
        <f>IF(O$11="x",Toimenpiteet!$E$115,HS107*(Satokasvi!$H$11/1000)+(Satokasvi!$E$28-Satokasvi!$E$7)+IF(O$8="x",Toimenpiteet!$E$29,0)+IF(O$9="x",Toimenpiteet!$E$60,0)+IF(O$10="x",Toimenpiteet!$E$88,0))/(1+$C$13)^HS$61</f>
        <v>208.19540777858091</v>
      </c>
      <c r="HT210" s="29">
        <f>IF(P$11="x",Toimenpiteet!$E$115,HT107*(Satokasvi!$H$11/1000)+(Satokasvi!$E$28-Satokasvi!$E$7)+IF(P$8="x",Toimenpiteet!$E$29,0)+IF(P$9="x",Toimenpiteet!$E$60,0)+IF(P$10="x",Toimenpiteet!$E$88,0))/(1+$C$13)^HT$61</f>
        <v>202.13146386269989</v>
      </c>
      <c r="HU210" s="29">
        <f>IF(Q$11="x",Toimenpiteet!$E$115,HU107*(Satokasvi!$H$11/1000)+(Satokasvi!$E$28-Satokasvi!$E$7)+IF(Q$8="x",Toimenpiteet!$E$29,0)+IF(Q$9="x",Toimenpiteet!$E$60,0)+IF(Q$10="x",Toimenpiteet!$E$88,0))/(1+$C$13)^HU$61</f>
        <v>196.24413967252417</v>
      </c>
      <c r="HV210" s="29">
        <f>IF(R$11="x",Toimenpiteet!$E$115,HV107*(Satokasvi!$H$11/1000)+(Satokasvi!$E$28-Satokasvi!$E$7)+IF(R$8="x",Toimenpiteet!$E$29,0)+IF(R$9="x",Toimenpiteet!$E$60,0)+IF(R$10="x",Toimenpiteet!$E$88,0))/(1+$C$13)^HV$61</f>
        <v>190.52829094419826</v>
      </c>
      <c r="HW210" s="29">
        <f>IF(S$11="x",Toimenpiteet!$E$115,HW107*(Satokasvi!$H$11/1000)+(Satokasvi!$E$28-Satokasvi!$E$7)+IF(S$8="x",Toimenpiteet!$E$29,0)+IF(S$9="x",Toimenpiteet!$E$60,0)+IF(S$10="x",Toimenpiteet!$E$88,0))/(1+$C$13)^HW$61</f>
        <v>184.97892324679441</v>
      </c>
      <c r="HX210" s="29">
        <f>IF(T$11="x",Toimenpiteet!$E$115,HX107*(Satokasvi!$H$11/1000)+(Satokasvi!$E$28-Satokasvi!$E$7)+IF(T$8="x",Toimenpiteet!$E$29,0)+IF(T$9="x",Toimenpiteet!$E$60,0)+IF(T$10="x",Toimenpiteet!$E$88,0))/(1+$C$13)^HX$61</f>
        <v>179.59118761824701</v>
      </c>
      <c r="HY210" s="29">
        <f>IF(U$11="x",Toimenpiteet!$E$115,HY107*(Satokasvi!$H$11/1000)+(Satokasvi!$E$28-Satokasvi!$E$7)+IF(U$8="x",Toimenpiteet!$E$29,0)+IF(U$9="x",Toimenpiteet!$E$60,0)+IF(U$10="x",Toimenpiteet!$E$88,0))/(1+$C$13)^HY$61</f>
        <v>174.36037632839515</v>
      </c>
      <c r="HZ210" s="29">
        <f>IF(V$11="x",Toimenpiteet!$E$115,HZ107*(Satokasvi!$H$11/1000)+(Satokasvi!$E$28-Satokasvi!$E$7)+IF(V$8="x",Toimenpiteet!$E$29,0)+IF(V$9="x",Toimenpiteet!$E$60,0)+IF(V$10="x",Toimenpiteet!$E$88,0))/(1+$C$13)^HZ$61</f>
        <v>169.28191876543218</v>
      </c>
      <c r="IA210" s="29">
        <f>IF(W$11="x",Toimenpiteet!$E$115,IA107*(Satokasvi!$H$11/1000)+(Satokasvi!$E$28-Satokasvi!$E$7)+IF(W$8="x",Toimenpiteet!$E$29,0)+IF(W$9="x",Toimenpiteet!$E$60,0)+IF(W$10="x",Toimenpiteet!$E$88,0))/(1+$C$13)^IA$61</f>
        <v>164.35137744216721</v>
      </c>
      <c r="IB210" s="29">
        <f>IF(X$11="x",Toimenpiteet!$E$115,IB107*(Satokasvi!$H$11/1000)+(Satokasvi!$E$28-Satokasvi!$E$7)+IF(X$8="x",Toimenpiteet!$E$29,0)+IF(X$9="x",Toimenpiteet!$E$60,0)+IF(X$10="x",Toimenpiteet!$E$88,0))/(1+$C$13)^IB$61</f>
        <v>159.56444411860892</v>
      </c>
      <c r="IC210" s="29">
        <f>IF(Y$11="x",Toimenpiteet!$E$115,IC107*(Satokasvi!$H$11/1000)+(Satokasvi!$E$28-Satokasvi!$E$7)+IF(Y$8="x",Toimenpiteet!$E$29,0)+IF(Y$9="x",Toimenpiteet!$E$60,0)+IF(Y$10="x",Toimenpiteet!$E$88,0))/(1+$C$13)^IC$61</f>
        <v>154.91693603748436</v>
      </c>
      <c r="ID210" s="29">
        <f>IF(Z$11="x",Toimenpiteet!$E$115,ID107*(Satokasvi!$H$11/1000)+(Satokasvi!$E$28-Satokasvi!$E$7)+IF(Z$8="x",Toimenpiteet!$E$29,0)+IF(Z$9="x",Toimenpiteet!$E$60,0)+IF(Z$10="x",Toimenpiteet!$E$88,0))/(1+$C$13)^ID$61</f>
        <v>150.40479226940232</v>
      </c>
      <c r="IE210" s="29">
        <f>IF(AA$11="x",Toimenpiteet!$E$115,IE107*(Satokasvi!$H$11/1000)+(Satokasvi!$E$28-Satokasvi!$E$7)+IF(AA$8="x",Toimenpiteet!$E$29,0)+IF(AA$9="x",Toimenpiteet!$E$60,0)+IF(AA$10="x",Toimenpiteet!$E$88,0))/(1+$C$13)^IE$61</f>
        <v>146.02407016446827</v>
      </c>
      <c r="IG210" s="11">
        <f t="shared" si="160"/>
        <v>272.29533740860603</v>
      </c>
      <c r="IH210" s="11">
        <f t="shared" si="161"/>
        <v>539.30715709582716</v>
      </c>
      <c r="II210" s="11">
        <f t="shared" si="162"/>
        <v>801.11223876900044</v>
      </c>
      <c r="IJ210" s="11">
        <f t="shared" si="163"/>
        <v>1057.7873717311229</v>
      </c>
      <c r="IK210" s="11">
        <f t="shared" si="164"/>
        <v>1309.409289186867</v>
      </c>
      <c r="IL210" s="11">
        <f t="shared" si="165"/>
        <v>1556.0546063672898</v>
      </c>
      <c r="IM210" s="11">
        <f t="shared" si="166"/>
        <v>1797.7997623065178</v>
      </c>
      <c r="IN210" s="11">
        <f t="shared" si="167"/>
        <v>2034.7209651101625</v>
      </c>
      <c r="IO210" s="11">
        <f t="shared" si="168"/>
        <v>2266.8941405614587</v>
      </c>
      <c r="IP210" s="11">
        <f t="shared" si="169"/>
        <v>2494.3948839171239</v>
      </c>
      <c r="IQ210" s="11">
        <f t="shared" si="170"/>
        <v>2715.2693920294205</v>
      </c>
      <c r="IR210" s="11">
        <f t="shared" si="171"/>
        <v>2929.7106620413588</v>
      </c>
      <c r="IS210" s="11">
        <f t="shared" si="172"/>
        <v>3137.9060698199396</v>
      </c>
      <c r="IT210" s="11">
        <f t="shared" si="173"/>
        <v>3340.0375336826396</v>
      </c>
      <c r="IU210" s="11">
        <f t="shared" si="174"/>
        <v>3536.2816733551635</v>
      </c>
      <c r="IV210" s="11">
        <f t="shared" si="175"/>
        <v>3726.809964299362</v>
      </c>
      <c r="IW210" s="11">
        <f t="shared" si="176"/>
        <v>3911.7888875461563</v>
      </c>
      <c r="IX210" s="11">
        <f t="shared" si="177"/>
        <v>4091.3800751644035</v>
      </c>
      <c r="IY210" s="11">
        <f t="shared" si="178"/>
        <v>4265.7404514927985</v>
      </c>
      <c r="IZ210" s="11">
        <f t="shared" si="179"/>
        <v>4435.0223702582307</v>
      </c>
      <c r="JA210" s="11">
        <f t="shared" si="180"/>
        <v>4599.3737477003979</v>
      </c>
      <c r="JB210" s="11">
        <f t="shared" si="181"/>
        <v>4758.9381918190065</v>
      </c>
      <c r="JC210" s="11">
        <f t="shared" si="182"/>
        <v>4913.855127856491</v>
      </c>
      <c r="JD210" s="11">
        <f t="shared" si="183"/>
        <v>5064.2599201258936</v>
      </c>
      <c r="JE210" s="11">
        <f t="shared" si="184"/>
        <v>5210.2839902903615</v>
      </c>
    </row>
    <row r="211" spans="213:265">
      <c r="HE211" s="60">
        <f t="shared" si="187"/>
        <v>-0.27777777777777779</v>
      </c>
      <c r="HF211" s="60">
        <f>$HF$75</f>
        <v>7.7777777777777793E-2</v>
      </c>
      <c r="HG211" s="29">
        <f>IF(C$11="x",Toimenpiteet!$E$115,HG108*(Satokasvi!$H$11/1000)+(Satokasvi!$E$28-Satokasvi!$E$7)+IF(C$8="x",Toimenpiteet!$E$29,0)+IF(C$9="x",Toimenpiteet!$E$60,0)+IF(C$10="x",Toimenpiteet!$E$88,0))/(1+$C$13)^HG$61</f>
        <v>273.38607215629884</v>
      </c>
      <c r="HH211" s="29">
        <f>IF(D$11="x",Toimenpiteet!$E$115,HH108*(Satokasvi!$H$11/1000)+(Satokasvi!$E$28-Satokasvi!$E$7)+IF(D$8="x",Toimenpiteet!$E$29,0)+IF(D$9="x",Toimenpiteet!$E$60,0)+IF(D$10="x",Toimenpiteet!$E$88,0))/(1+$C$13)^HH$61</f>
        <v>269.12975123613893</v>
      </c>
      <c r="HI211" s="29">
        <f>IF(E$11="x",Toimenpiteet!$E$115,HI108*(Satokasvi!$H$11/1000)+(Satokasvi!$E$28-Satokasvi!$E$7)+IF(E$8="x",Toimenpiteet!$E$29,0)+IF(E$9="x",Toimenpiteet!$E$60,0)+IF(E$10="x",Toimenpiteet!$E$88,0))/(1+$C$13)^HI$61</f>
        <v>264.88944800654872</v>
      </c>
      <c r="HJ211" s="29">
        <f>IF(F$11="x",Toimenpiteet!$E$115,HJ108*(Satokasvi!$H$11/1000)+(Satokasvi!$E$28-Satokasvi!$E$7)+IF(F$8="x",Toimenpiteet!$E$29,0)+IF(F$9="x",Toimenpiteet!$E$60,0)+IF(F$10="x",Toimenpiteet!$E$88,0))/(1+$C$13)^HJ$61</f>
        <v>260.66784018979291</v>
      </c>
      <c r="HK211" s="29">
        <f>IF(G$11="x",Toimenpiteet!$E$115,HK108*(Satokasvi!$H$11/1000)+(Satokasvi!$E$28-Satokasvi!$E$7)+IF(G$8="x",Toimenpiteet!$E$29,0)+IF(G$9="x",Toimenpiteet!$E$60,0)+IF(G$10="x",Toimenpiteet!$E$88,0))/(1+$C$13)^HK$61</f>
        <v>256.46743593592691</v>
      </c>
      <c r="HL211" s="29">
        <f>IF(H$11="x",Toimenpiteet!$E$115,HL108*(Satokasvi!$H$11/1000)+(Satokasvi!$E$28-Satokasvi!$E$7)+IF(H$8="x",Toimenpiteet!$E$29,0)+IF(H$9="x",Toimenpiteet!$E$60,0)+IF(H$10="x",Toimenpiteet!$E$88,0))/(1+$C$13)^HL$61</f>
        <v>252.29058142917927</v>
      </c>
      <c r="HM211" s="29">
        <f>IF(I$11="x",Toimenpiteet!$E$115,HM108*(Satokasvi!$H$11/1000)+(Satokasvi!$E$28-Satokasvi!$E$7)+IF(I$8="x",Toimenpiteet!$E$29,0)+IF(I$9="x",Toimenpiteet!$E$60,0)+IF(I$10="x",Toimenpiteet!$E$88,0))/(1+$C$13)^HM$61</f>
        <v>248.13946819510096</v>
      </c>
      <c r="HN211" s="29">
        <f>IF(J$11="x",Toimenpiteet!$E$115,HN108*(Satokasvi!$H$11/1000)+(Satokasvi!$E$28-Satokasvi!$E$7)+IF(J$8="x",Toimenpiteet!$E$29,0)+IF(J$9="x",Toimenpiteet!$E$60,0)+IF(J$10="x",Toimenpiteet!$E$88,0))/(1+$C$13)^HN$61</f>
        <v>244.01614011945381</v>
      </c>
      <c r="HO211" s="29">
        <f>IF(K$11="x",Toimenpiteet!$E$115,HO108*(Satokasvi!$H$11/1000)+(Satokasvi!$E$28-Satokasvi!$E$7)+IF(K$8="x",Toimenpiteet!$E$29,0)+IF(K$9="x",Toimenpiteet!$E$60,0)+IF(K$10="x",Toimenpiteet!$E$88,0))/(1+$C$13)^HO$61</f>
        <v>239.92250018943727</v>
      </c>
      <c r="HP211" s="29">
        <f>IF(L$11="x",Toimenpiteet!$E$115,HP108*(Satokasvi!$H$11/1000)+(Satokasvi!$E$28-Satokasvi!$E$7)+IF(L$8="x",Toimenpiteet!$E$29,0)+IF(L$9="x",Toimenpiteet!$E$60,0)+IF(L$10="x",Toimenpiteet!$E$88,0))/(1+$C$13)^HP$61</f>
        <v>235.86031696746804</v>
      </c>
      <c r="HQ211" s="29">
        <f>IF(M$11="x",Toimenpiteet!$E$115,HQ108*(Satokasvi!$H$11/1000)+(Satokasvi!$E$28-Satokasvi!$E$7)+IF(M$8="x",Toimenpiteet!$E$29,0)+IF(M$9="x",Toimenpiteet!$E$60,0)+IF(M$10="x",Toimenpiteet!$E$88,0))/(1+$C$13)^HQ$61</f>
        <v>228.99059899754178</v>
      </c>
      <c r="HR211" s="29">
        <f>IF(N$11="x",Toimenpiteet!$E$115,HR108*(Satokasvi!$H$11/1000)+(Satokasvi!$E$28-Satokasvi!$E$7)+IF(N$8="x",Toimenpiteet!$E$29,0)+IF(N$9="x",Toimenpiteet!$E$60,0)+IF(N$10="x",Toimenpiteet!$E$88,0))/(1+$C$13)^HR$61</f>
        <v>222.32096990052602</v>
      </c>
      <c r="HS211" s="29">
        <f>IF(O$11="x",Toimenpiteet!$E$115,HS108*(Satokasvi!$H$11/1000)+(Satokasvi!$E$28-Satokasvi!$E$7)+IF(O$8="x",Toimenpiteet!$E$29,0)+IF(O$9="x",Toimenpiteet!$E$60,0)+IF(O$10="x",Toimenpiteet!$E$88,0))/(1+$C$13)^HS$61</f>
        <v>215.8456018451709</v>
      </c>
      <c r="HT211" s="29">
        <f>IF(P$11="x",Toimenpiteet!$E$115,HT108*(Satokasvi!$H$11/1000)+(Satokasvi!$E$28-Satokasvi!$E$7)+IF(P$8="x",Toimenpiteet!$E$29,0)+IF(P$9="x",Toimenpiteet!$E$60,0)+IF(P$10="x",Toimenpiteet!$E$88,0))/(1+$C$13)^HT$61</f>
        <v>209.55883674288435</v>
      </c>
      <c r="HU211" s="29">
        <f>IF(Q$11="x",Toimenpiteet!$E$115,HU108*(Satokasvi!$H$11/1000)+(Satokasvi!$E$28-Satokasvi!$E$7)+IF(Q$8="x",Toimenpiteet!$E$29,0)+IF(Q$9="x",Toimenpiteet!$E$60,0)+IF(Q$10="x",Toimenpiteet!$E$88,0))/(1+$C$13)^HU$61</f>
        <v>203.45518130377121</v>
      </c>
      <c r="HV211" s="29">
        <f>IF(R$11="x",Toimenpiteet!$E$115,HV108*(Satokasvi!$H$11/1000)+(Satokasvi!$E$28-Satokasvi!$E$7)+IF(R$8="x",Toimenpiteet!$E$29,0)+IF(R$9="x",Toimenpiteet!$E$60,0)+IF(R$10="x",Toimenpiteet!$E$88,0))/(1+$C$13)^HV$61</f>
        <v>197.52930223667113</v>
      </c>
      <c r="HW211" s="29">
        <f>IF(S$11="x",Toimenpiteet!$E$115,HW108*(Satokasvi!$H$11/1000)+(Satokasvi!$E$28-Satokasvi!$E$7)+IF(S$8="x",Toimenpiteet!$E$29,0)+IF(S$9="x",Toimenpiteet!$E$60,0)+IF(S$10="x",Toimenpiteet!$E$88,0))/(1+$C$13)^HW$61</f>
        <v>191.77602158900109</v>
      </c>
      <c r="HX211" s="29">
        <f>IF(T$11="x",Toimenpiteet!$E$115,HX108*(Satokasvi!$H$11/1000)+(Satokasvi!$E$28-Satokasvi!$E$7)+IF(T$8="x",Toimenpiteet!$E$29,0)+IF(T$9="x",Toimenpiteet!$E$60,0)+IF(T$10="x",Toimenpiteet!$E$88,0))/(1+$C$13)^HX$61</f>
        <v>186.19031222233116</v>
      </c>
      <c r="HY211" s="29">
        <f>IF(U$11="x",Toimenpiteet!$E$115,HY108*(Satokasvi!$H$11/1000)+(Satokasvi!$E$28-Satokasvi!$E$7)+IF(U$8="x",Toimenpiteet!$E$29,0)+IF(U$9="x",Toimenpiteet!$E$60,0)+IF(U$10="x",Toimenpiteet!$E$88,0))/(1+$C$13)^HY$61</f>
        <v>180.76729341973899</v>
      </c>
      <c r="HZ211" s="29">
        <f>IF(V$11="x",Toimenpiteet!$E$115,HZ108*(Satokasvi!$H$11/1000)+(Satokasvi!$E$28-Satokasvi!$E$7)+IF(V$8="x",Toimenpiteet!$E$29,0)+IF(V$9="x",Toimenpiteet!$E$60,0)+IF(V$10="x",Toimenpiteet!$E$88,0))/(1+$C$13)^HZ$61</f>
        <v>175.50222662110582</v>
      </c>
      <c r="IA211" s="29">
        <f>IF(W$11="x",Toimenpiteet!$E$115,IA108*(Satokasvi!$H$11/1000)+(Satokasvi!$E$28-Satokasvi!$E$7)+IF(W$8="x",Toimenpiteet!$E$29,0)+IF(W$9="x",Toimenpiteet!$E$60,0)+IF(W$10="x",Toimenpiteet!$E$88,0))/(1+$C$13)^IA$61</f>
        <v>170.39051128262702</v>
      </c>
      <c r="IB211" s="29">
        <f>IF(X$11="x",Toimenpiteet!$E$115,IB108*(Satokasvi!$H$11/1000)+(Satokasvi!$E$28-Satokasvi!$E$7)+IF(X$8="x",Toimenpiteet!$E$29,0)+IF(X$9="x",Toimenpiteet!$E$60,0)+IF(X$10="x",Toimenpiteet!$E$88,0))/(1+$C$13)^IB$61</f>
        <v>165.42768085691944</v>
      </c>
      <c r="IC211" s="29">
        <f>IF(Y$11="x",Toimenpiteet!$E$115,IC108*(Satokasvi!$H$11/1000)+(Satokasvi!$E$28-Satokasvi!$E$7)+IF(Y$8="x",Toimenpiteet!$E$29,0)+IF(Y$9="x",Toimenpiteet!$E$60,0)+IF(Y$10="x",Toimenpiteet!$E$88,0))/(1+$C$13)^IC$61</f>
        <v>160.60939889021301</v>
      </c>
      <c r="ID211" s="29">
        <f>IF(Z$11="x",Toimenpiteet!$E$115,ID108*(Satokasvi!$H$11/1000)+(Satokasvi!$E$28-Satokasvi!$E$7)+IF(Z$8="x",Toimenpiteet!$E$29,0)+IF(Z$9="x",Toimenpiteet!$E$60,0)+IF(Z$10="x",Toimenpiteet!$E$88,0))/(1+$C$13)^ID$61</f>
        <v>155.93145523321655</v>
      </c>
      <c r="IE211" s="29">
        <f>IF(AA$11="x",Toimenpiteet!$E$115,IE108*(Satokasvi!$H$11/1000)+(Satokasvi!$E$28-Satokasvi!$E$7)+IF(AA$8="x",Toimenpiteet!$E$29,0)+IF(AA$9="x",Toimenpiteet!$E$60,0)+IF(AA$10="x",Toimenpiteet!$E$88,0))/(1+$C$13)^IE$61</f>
        <v>151.38976236234618</v>
      </c>
      <c r="IG211" s="11">
        <f t="shared" si="160"/>
        <v>273.38607215629884</v>
      </c>
      <c r="IH211" s="11">
        <f t="shared" si="161"/>
        <v>542.51582339243782</v>
      </c>
      <c r="II211" s="11">
        <f t="shared" si="162"/>
        <v>807.40527139898654</v>
      </c>
      <c r="IJ211" s="11">
        <f t="shared" si="163"/>
        <v>1068.0731115887795</v>
      </c>
      <c r="IK211" s="11">
        <f t="shared" si="164"/>
        <v>1324.5405475247064</v>
      </c>
      <c r="IL211" s="11">
        <f t="shared" si="165"/>
        <v>1576.8311289538856</v>
      </c>
      <c r="IM211" s="11">
        <f t="shared" si="166"/>
        <v>1824.9705971489866</v>
      </c>
      <c r="IN211" s="11">
        <f t="shared" si="167"/>
        <v>2068.9867372684403</v>
      </c>
      <c r="IO211" s="11">
        <f t="shared" si="168"/>
        <v>2308.9092374578777</v>
      </c>
      <c r="IP211" s="11">
        <f t="shared" si="169"/>
        <v>2544.7695544253456</v>
      </c>
      <c r="IQ211" s="11">
        <f t="shared" si="170"/>
        <v>2773.7601534228875</v>
      </c>
      <c r="IR211" s="11">
        <f t="shared" si="171"/>
        <v>2996.0811233234135</v>
      </c>
      <c r="IS211" s="11">
        <f t="shared" si="172"/>
        <v>3211.9267251685842</v>
      </c>
      <c r="IT211" s="11">
        <f t="shared" si="173"/>
        <v>3421.4855619114687</v>
      </c>
      <c r="IU211" s="11">
        <f t="shared" si="174"/>
        <v>3624.9407432152398</v>
      </c>
      <c r="IV211" s="11">
        <f t="shared" si="175"/>
        <v>3822.4700454519107</v>
      </c>
      <c r="IW211" s="11">
        <f t="shared" si="176"/>
        <v>4014.2460670409118</v>
      </c>
      <c r="IX211" s="11">
        <f t="shared" si="177"/>
        <v>4200.436379263243</v>
      </c>
      <c r="IY211" s="11">
        <f t="shared" si="178"/>
        <v>4381.203672682982</v>
      </c>
      <c r="IZ211" s="11">
        <f t="shared" si="179"/>
        <v>4556.7058993040882</v>
      </c>
      <c r="JA211" s="11">
        <f t="shared" si="180"/>
        <v>4727.0964105867151</v>
      </c>
      <c r="JB211" s="11">
        <f t="shared" si="181"/>
        <v>4892.5240914436345</v>
      </c>
      <c r="JC211" s="11">
        <f t="shared" si="182"/>
        <v>5053.1334903338475</v>
      </c>
      <c r="JD211" s="11">
        <f t="shared" si="183"/>
        <v>5209.0649455670637</v>
      </c>
      <c r="JE211" s="11">
        <f t="shared" si="184"/>
        <v>5360.4547079294098</v>
      </c>
    </row>
    <row r="212" spans="213:265">
      <c r="HE212" s="60">
        <f t="shared" si="187"/>
        <v>-0.27777777777777779</v>
      </c>
      <c r="HF212" s="60">
        <f>$HF$76</f>
        <v>0.10000000000000002</v>
      </c>
      <c r="HG212" s="29">
        <f>IF(C$11="x",Toimenpiteet!$E$115,HG109*(Satokasvi!$H$11/1000)+(Satokasvi!$E$28-Satokasvi!$E$7)+IF(C$8="x",Toimenpiteet!$E$29,0)+IF(C$9="x",Toimenpiteet!$E$60,0)+IF(C$10="x",Toimenpiteet!$E$88,0))/(1+$C$13)^HG$61</f>
        <v>274.47680690399136</v>
      </c>
      <c r="HH212" s="29">
        <f>IF(D$11="x",Toimenpiteet!$E$115,HH109*(Satokasvi!$H$11/1000)+(Satokasvi!$E$28-Satokasvi!$E$7)+IF(D$8="x",Toimenpiteet!$E$29,0)+IF(D$9="x",Toimenpiteet!$E$60,0)+IF(D$10="x",Toimenpiteet!$E$88,0))/(1+$C$13)^HH$61</f>
        <v>271.24768278505684</v>
      </c>
      <c r="HI212" s="29">
        <f>IF(E$11="x",Toimenpiteet!$E$115,HI109*(Satokasvi!$H$11/1000)+(Satokasvi!$E$28-Satokasvi!$E$7)+IF(E$8="x",Toimenpiteet!$E$29,0)+IF(E$9="x",Toimenpiteet!$E$60,0)+IF(E$10="x",Toimenpiteet!$E$88,0))/(1+$C$13)^HI$61</f>
        <v>267.97381433992416</v>
      </c>
      <c r="HJ212" s="29">
        <f>IF(F$11="x",Toimenpiteet!$E$115,HJ109*(Satokasvi!$H$11/1000)+(Satokasvi!$E$28-Satokasvi!$E$7)+IF(F$8="x",Toimenpiteet!$E$29,0)+IF(F$9="x",Toimenpiteet!$E$60,0)+IF(F$10="x",Toimenpiteet!$E$88,0))/(1+$C$13)^HJ$61</f>
        <v>264.66054741746348</v>
      </c>
      <c r="HK212" s="29">
        <f>IF(G$11="x",Toimenpiteet!$E$115,HK109*(Satokasvi!$H$11/1000)+(Satokasvi!$E$28-Satokasvi!$E$7)+IF(G$8="x",Toimenpiteet!$E$29,0)+IF(G$9="x",Toimenpiteet!$E$60,0)+IF(G$10="x",Toimenpiteet!$E$88,0))/(1+$C$13)^HK$61</f>
        <v>261.31295441610951</v>
      </c>
      <c r="HL212" s="29">
        <f>IF(H$11="x",Toimenpiteet!$E$115,HL109*(Satokasvi!$H$11/1000)+(Satokasvi!$E$28-Satokasvi!$E$7)+IF(H$8="x",Toimenpiteet!$E$29,0)+IF(H$9="x",Toimenpiteet!$E$60,0)+IF(H$10="x",Toimenpiteet!$E$88,0))/(1+$C$13)^HL$61</f>
        <v>257.9358456779359</v>
      </c>
      <c r="HM212" s="29">
        <f>IF(I$11="x",Toimenpiteet!$E$115,HM109*(Satokasvi!$H$11/1000)+(Satokasvi!$E$28-Satokasvi!$E$7)+IF(I$8="x",Toimenpiteet!$E$29,0)+IF(I$9="x",Toimenpiteet!$E$60,0)+IF(I$10="x",Toimenpiteet!$E$88,0))/(1+$C$13)^HM$61</f>
        <v>254.53378045097401</v>
      </c>
      <c r="HN212" s="29">
        <f>IF(J$11="x",Toimenpiteet!$E$115,HN109*(Satokasvi!$H$11/1000)+(Satokasvi!$E$28-Satokasvi!$E$7)+IF(J$8="x",Toimenpiteet!$E$29,0)+IF(J$9="x",Toimenpiteet!$E$60,0)+IF(J$10="x",Toimenpiteet!$E$88,0))/(1+$C$13)^HN$61</f>
        <v>251.11107743526307</v>
      </c>
      <c r="HO212" s="29">
        <f>IF(K$11="x",Toimenpiteet!$E$115,HO109*(Satokasvi!$H$11/1000)+(Satokasvi!$E$28-Satokasvi!$E$7)+IF(K$8="x",Toimenpiteet!$E$29,0)+IF(K$9="x",Toimenpiteet!$E$60,0)+IF(K$10="x",Toimenpiteet!$E$88,0))/(1+$C$13)^HO$61</f>
        <v>247.67182492757829</v>
      </c>
      <c r="HP212" s="29">
        <f>IF(L$11="x",Toimenpiteet!$E$115,HP109*(Satokasvi!$H$11/1000)+(Satokasvi!$E$28-Satokasvi!$E$7)+IF(L$8="x",Toimenpiteet!$E$29,0)+IF(L$9="x",Toimenpiteet!$E$60,0)+IF(L$10="x",Toimenpiteet!$E$88,0))/(1+$C$13)^HP$61</f>
        <v>244.21989057927081</v>
      </c>
      <c r="HQ212" s="29">
        <f>IF(M$11="x",Toimenpiteet!$E$115,HQ109*(Satokasvi!$H$11/1000)+(Satokasvi!$E$28-Satokasvi!$E$7)+IF(M$8="x",Toimenpiteet!$E$29,0)+IF(M$9="x",Toimenpiteet!$E$60,0)+IF(M$10="x",Toimenpiteet!$E$88,0))/(1+$C$13)^HQ$61</f>
        <v>237.10668988278718</v>
      </c>
      <c r="HR212" s="29">
        <f>IF(N$11="x",Toimenpiteet!$E$115,HR109*(Satokasvi!$H$11/1000)+(Satokasvi!$E$28-Satokasvi!$E$7)+IF(N$8="x",Toimenpiteet!$E$29,0)+IF(N$9="x",Toimenpiteet!$E$60,0)+IF(N$10="x",Toimenpiteet!$E$88,0))/(1+$C$13)^HR$61</f>
        <v>230.20066978911382</v>
      </c>
      <c r="HS212" s="29">
        <f>IF(O$11="x",Toimenpiteet!$E$115,HS109*(Satokasvi!$H$11/1000)+(Satokasvi!$E$28-Satokasvi!$E$7)+IF(O$8="x",Toimenpiteet!$E$29,0)+IF(O$9="x",Toimenpiteet!$E$60,0)+IF(O$10="x",Toimenpiteet!$E$88,0))/(1+$C$13)^HS$61</f>
        <v>223.49579591176098</v>
      </c>
      <c r="HT212" s="29">
        <f>IF(P$11="x",Toimenpiteet!$E$115,HT109*(Satokasvi!$H$11/1000)+(Satokasvi!$E$28-Satokasvi!$E$7)+IF(P$8="x",Toimenpiteet!$E$29,0)+IF(P$9="x",Toimenpiteet!$E$60,0)+IF(P$10="x",Toimenpiteet!$E$88,0))/(1+$C$13)^HT$61</f>
        <v>216.9862096230689</v>
      </c>
      <c r="HU212" s="29">
        <f>IF(Q$11="x",Toimenpiteet!$E$115,HU109*(Satokasvi!$H$11/1000)+(Satokasvi!$E$28-Satokasvi!$E$7)+IF(Q$8="x",Toimenpiteet!$E$29,0)+IF(Q$9="x",Toimenpiteet!$E$60,0)+IF(Q$10="x",Toimenpiteet!$E$88,0))/(1+$C$13)^HU$61</f>
        <v>210.66622293501834</v>
      </c>
      <c r="HV212" s="29">
        <f>IF(R$11="x",Toimenpiteet!$E$115,HV109*(Satokasvi!$H$11/1000)+(Satokasvi!$E$28-Satokasvi!$E$7)+IF(R$8="x",Toimenpiteet!$E$29,0)+IF(R$9="x",Toimenpiteet!$E$60,0)+IF(R$10="x",Toimenpiteet!$E$88,0))/(1+$C$13)^HV$61</f>
        <v>204.53031352914405</v>
      </c>
      <c r="HW212" s="29">
        <f>IF(S$11="x",Toimenpiteet!$E$115,HW109*(Satokasvi!$H$11/1000)+(Satokasvi!$E$28-Satokasvi!$E$7)+IF(S$8="x",Toimenpiteet!$E$29,0)+IF(S$9="x",Toimenpiteet!$E$60,0)+IF(S$10="x",Toimenpiteet!$E$88,0))/(1+$C$13)^HW$61</f>
        <v>198.57311993120783</v>
      </c>
      <c r="HX212" s="29">
        <f>IF(T$11="x",Toimenpiteet!$E$115,HX109*(Satokasvi!$H$11/1000)+(Satokasvi!$E$28-Satokasvi!$E$7)+IF(T$8="x",Toimenpiteet!$E$29,0)+IF(T$9="x",Toimenpiteet!$E$60,0)+IF(T$10="x",Toimenpiteet!$E$88,0))/(1+$C$13)^HX$61</f>
        <v>192.78943682641534</v>
      </c>
      <c r="HY212" s="29">
        <f>IF(U$11="x",Toimenpiteet!$E$115,HY109*(Satokasvi!$H$11/1000)+(Satokasvi!$E$28-Satokasvi!$E$7)+IF(U$8="x",Toimenpiteet!$E$29,0)+IF(U$9="x",Toimenpiteet!$E$60,0)+IF(U$10="x",Toimenpiteet!$E$88,0))/(1+$C$13)^HY$61</f>
        <v>187.17421051108286</v>
      </c>
      <c r="HZ212" s="29">
        <f>IF(V$11="x",Toimenpiteet!$E$115,HZ109*(Satokasvi!$H$11/1000)+(Satokasvi!$E$28-Satokasvi!$E$7)+IF(V$8="x",Toimenpiteet!$E$29,0)+IF(V$9="x",Toimenpiteet!$E$60,0)+IF(V$10="x",Toimenpiteet!$E$88,0))/(1+$C$13)^HZ$61</f>
        <v>181.72253447677949</v>
      </c>
      <c r="IA212" s="29">
        <f>IF(W$11="x",Toimenpiteet!$E$115,IA109*(Satokasvi!$H$11/1000)+(Satokasvi!$E$28-Satokasvi!$E$7)+IF(W$8="x",Toimenpiteet!$E$29,0)+IF(W$9="x",Toimenpiteet!$E$60,0)+IF(W$10="x",Toimenpiteet!$E$88,0))/(1+$C$13)^IA$61</f>
        <v>176.42964512308691</v>
      </c>
      <c r="IB212" s="29">
        <f>IF(X$11="x",Toimenpiteet!$E$115,IB109*(Satokasvi!$H$11/1000)+(Satokasvi!$E$28-Satokasvi!$E$7)+IF(X$8="x",Toimenpiteet!$E$29,0)+IF(X$9="x",Toimenpiteet!$E$60,0)+IF(X$10="x",Toimenpiteet!$E$88,0))/(1+$C$13)^IB$61</f>
        <v>171.29091759522998</v>
      </c>
      <c r="IC212" s="29">
        <f>IF(Y$11="x",Toimenpiteet!$E$115,IC109*(Satokasvi!$H$11/1000)+(Satokasvi!$E$28-Satokasvi!$E$7)+IF(Y$8="x",Toimenpiteet!$E$29,0)+IF(Y$9="x",Toimenpiteet!$E$60,0)+IF(Y$10="x",Toimenpiteet!$E$88,0))/(1+$C$13)^IC$61</f>
        <v>166.30186174294172</v>
      </c>
      <c r="ID212" s="29">
        <f>IF(Z$11="x",Toimenpiteet!$E$115,ID109*(Satokasvi!$H$11/1000)+(Satokasvi!$E$28-Satokasvi!$E$7)+IF(Z$8="x",Toimenpiteet!$E$29,0)+IF(Z$9="x",Toimenpiteet!$E$60,0)+IF(Z$10="x",Toimenpiteet!$E$88,0))/(1+$C$13)^ID$61</f>
        <v>161.45811819703081</v>
      </c>
      <c r="IE212" s="29">
        <f>IF(AA$11="x",Toimenpiteet!$E$115,IE109*(Satokasvi!$H$11/1000)+(Satokasvi!$E$28-Satokasvi!$E$7)+IF(AA$8="x",Toimenpiteet!$E$29,0)+IF(AA$9="x",Toimenpiteet!$E$60,0)+IF(AA$10="x",Toimenpiteet!$E$88,0))/(1+$C$13)^IE$61</f>
        <v>156.75545456022411</v>
      </c>
      <c r="IG212" s="11">
        <f t="shared" si="160"/>
        <v>274.47680690399136</v>
      </c>
      <c r="IH212" s="11">
        <f t="shared" si="161"/>
        <v>545.72448968904814</v>
      </c>
      <c r="II212" s="11">
        <f t="shared" si="162"/>
        <v>813.6983040289723</v>
      </c>
      <c r="IJ212" s="11">
        <f t="shared" si="163"/>
        <v>1078.3588514464359</v>
      </c>
      <c r="IK212" s="11">
        <f t="shared" si="164"/>
        <v>1339.6718058625454</v>
      </c>
      <c r="IL212" s="11">
        <f t="shared" si="165"/>
        <v>1597.6076515404814</v>
      </c>
      <c r="IM212" s="11">
        <f t="shared" si="166"/>
        <v>1852.1414319914554</v>
      </c>
      <c r="IN212" s="11">
        <f t="shared" si="167"/>
        <v>2103.2525094267185</v>
      </c>
      <c r="IO212" s="11">
        <f t="shared" si="168"/>
        <v>2350.9243343542967</v>
      </c>
      <c r="IP212" s="11">
        <f t="shared" si="169"/>
        <v>2595.1442249335673</v>
      </c>
      <c r="IQ212" s="11">
        <f t="shared" si="170"/>
        <v>2832.2509148163545</v>
      </c>
      <c r="IR212" s="11">
        <f t="shared" si="171"/>
        <v>3062.4515846054683</v>
      </c>
      <c r="IS212" s="11">
        <f t="shared" si="172"/>
        <v>3285.9473805172292</v>
      </c>
      <c r="IT212" s="11">
        <f t="shared" si="173"/>
        <v>3502.9335901402983</v>
      </c>
      <c r="IU212" s="11">
        <f t="shared" si="174"/>
        <v>3713.5998130753164</v>
      </c>
      <c r="IV212" s="11">
        <f t="shared" si="175"/>
        <v>3918.1301266044607</v>
      </c>
      <c r="IW212" s="11">
        <f t="shared" si="176"/>
        <v>4116.7032465356688</v>
      </c>
      <c r="IX212" s="11">
        <f t="shared" si="177"/>
        <v>4309.4926833620839</v>
      </c>
      <c r="IY212" s="11">
        <f t="shared" si="178"/>
        <v>4496.6668938731664</v>
      </c>
      <c r="IZ212" s="11">
        <f t="shared" si="179"/>
        <v>4678.3894283499458</v>
      </c>
      <c r="JA212" s="11">
        <f t="shared" si="180"/>
        <v>4854.8190734730324</v>
      </c>
      <c r="JB212" s="11">
        <f t="shared" si="181"/>
        <v>5026.1099910682624</v>
      </c>
      <c r="JC212" s="11">
        <f t="shared" si="182"/>
        <v>5192.411852811204</v>
      </c>
      <c r="JD212" s="11">
        <f t="shared" si="183"/>
        <v>5353.8699710082346</v>
      </c>
      <c r="JE212" s="11">
        <f t="shared" si="184"/>
        <v>5510.6254255684589</v>
      </c>
    </row>
    <row r="213" spans="213:265">
      <c r="HE213" s="60">
        <f>HE203+($BI$6-$BI$5)/9</f>
        <v>-0.16666666666666669</v>
      </c>
      <c r="HF213" s="60">
        <f>$HF$67</f>
        <v>-0.1</v>
      </c>
      <c r="HG213" s="29">
        <f>IF(C$11="x",Toimenpiteet!$E$115,HG110*(Satokasvi!$H$11/1000)+(Satokasvi!$E$28-Satokasvi!$E$7)+IF(C$8="x",Toimenpiteet!$E$29,0)+IF(C$9="x",Toimenpiteet!$E$60,0)+IF(C$10="x",Toimenpiteet!$E$88,0))/(1+$C$13)^HG$61</f>
        <v>339.41747572815535</v>
      </c>
      <c r="HH213" s="29">
        <f>IF(D$11="x",Toimenpiteet!$E$115,HH110*(Satokasvi!$H$11/1000)+(Satokasvi!$E$28-Satokasvi!$E$7)+IF(D$8="x",Toimenpiteet!$E$29,0)+IF(D$9="x",Toimenpiteet!$E$60,0)+IF(D$10="x",Toimenpiteet!$E$88,0))/(1+$C$13)^HH$61</f>
        <v>324.03305369654697</v>
      </c>
      <c r="HI213" s="29">
        <f>IF(E$11="x",Toimenpiteet!$E$115,HI110*(Satokasvi!$H$11/1000)+(Satokasvi!$E$28-Satokasvi!$E$7)+IF(E$8="x",Toimenpiteet!$E$29,0)+IF(E$9="x",Toimenpiteet!$E$60,0)+IF(E$10="x",Toimenpiteet!$E$88,0))/(1+$C$13)^HI$61</f>
        <v>309.25687141741111</v>
      </c>
      <c r="HJ213" s="29">
        <f>IF(F$11="x",Toimenpiteet!$E$115,HJ110*(Satokasvi!$H$11/1000)+(Satokasvi!$E$28-Satokasvi!$E$7)+IF(F$8="x",Toimenpiteet!$E$29,0)+IF(F$9="x",Toimenpiteet!$E$60,0)+IF(F$10="x",Toimenpiteet!$E$88,0))/(1+$C$13)^HJ$61</f>
        <v>295.0665486128002</v>
      </c>
      <c r="HK213" s="29">
        <f>IF(G$11="x",Toimenpiteet!$E$115,HK110*(Satokasvi!$H$11/1000)+(Satokasvi!$E$28-Satokasvi!$E$7)+IF(G$8="x",Toimenpiteet!$E$29,0)+IF(G$9="x",Toimenpiteet!$E$60,0)+IF(G$10="x",Toimenpiteet!$E$88,0))/(1+$C$13)^HK$61</f>
        <v>281.44049271840657</v>
      </c>
      <c r="HL213" s="29">
        <f>IF(H$11="x",Toimenpiteet!$E$115,HL110*(Satokasvi!$H$11/1000)+(Satokasvi!$E$28-Satokasvi!$E$7)+IF(H$8="x",Toimenpiteet!$E$29,0)+IF(H$9="x",Toimenpiteet!$E$60,0)+IF(H$10="x",Toimenpiteet!$E$88,0))/(1+$C$13)^HL$61</f>
        <v>268.35787198333236</v>
      </c>
      <c r="HM213" s="29">
        <f>IF(I$11="x",Toimenpiteet!$E$115,HM110*(Satokasvi!$H$11/1000)+(Satokasvi!$E$28-Satokasvi!$E$7)+IF(I$8="x",Toimenpiteet!$E$29,0)+IF(I$9="x",Toimenpiteet!$E$60,0)+IF(I$10="x",Toimenpiteet!$E$88,0))/(1+$C$13)^HM$61</f>
        <v>255.79858946861901</v>
      </c>
      <c r="HN213" s="29">
        <f>IF(J$11="x",Toimenpiteet!$E$115,HN110*(Satokasvi!$H$11/1000)+(Satokasvi!$E$28-Satokasvi!$E$7)+IF(J$8="x",Toimenpiteet!$E$29,0)+IF(J$9="x",Toimenpiteet!$E$60,0)+IF(J$10="x",Toimenpiteet!$E$88,0))/(1+$C$13)^HN$61</f>
        <v>243.74325791499965</v>
      </c>
      <c r="HO213" s="29">
        <f>IF(K$11="x",Toimenpiteet!$E$115,HO110*(Satokasvi!$H$11/1000)+(Satokasvi!$E$28-Satokasvi!$E$7)+IF(K$8="x",Toimenpiteet!$E$29,0)+IF(K$9="x",Toimenpiteet!$E$60,0)+IF(K$10="x",Toimenpiteet!$E$88,0))/(1+$C$13)^HO$61</f>
        <v>232.17317545129609</v>
      </c>
      <c r="HP213" s="29">
        <f>IF(L$11="x",Toimenpiteet!$E$115,HP110*(Satokasvi!$H$11/1000)+(Satokasvi!$E$28-Satokasvi!$E$7)+IF(L$8="x",Toimenpiteet!$E$29,0)+IF(L$9="x",Toimenpiteet!$E$60,0)+IF(L$10="x",Toimenpiteet!$E$88,0))/(1+$C$13)^HP$61</f>
        <v>221.07030211581707</v>
      </c>
      <c r="HQ213" s="29">
        <f>IF(M$11="x",Toimenpiteet!$E$115,HQ110*(Satokasvi!$H$11/1000)+(Satokasvi!$E$28-Satokasvi!$E$7)+IF(M$8="x",Toimenpiteet!$E$29,0)+IF(M$9="x",Toimenpiteet!$E$60,0)+IF(M$10="x",Toimenpiteet!$E$88,0))/(1+$C$13)^HQ$61</f>
        <v>214.63136127749229</v>
      </c>
      <c r="HR213" s="29">
        <f>IF(N$11="x",Toimenpiteet!$E$115,HR110*(Satokasvi!$H$11/1000)+(Satokasvi!$E$28-Satokasvi!$E$7)+IF(N$8="x",Toimenpiteet!$E$29,0)+IF(N$9="x",Toimenpiteet!$E$60,0)+IF(N$10="x",Toimenpiteet!$E$88,0))/(1+$C$13)^HR$61</f>
        <v>208.37996240533235</v>
      </c>
      <c r="HS213" s="29">
        <f>IF(O$11="x",Toimenpiteet!$E$115,HS110*(Satokasvi!$H$11/1000)+(Satokasvi!$E$28-Satokasvi!$E$7)+IF(O$8="x",Toimenpiteet!$E$29,0)+IF(O$9="x",Toimenpiteet!$E$60,0)+IF(O$10="x",Toimenpiteet!$E$88,0))/(1+$C$13)^HS$61</f>
        <v>202.31064311197318</v>
      </c>
      <c r="HT213" s="29">
        <f>IF(P$11="x",Toimenpiteet!$E$115,HT110*(Satokasvi!$H$11/1000)+(Satokasvi!$E$28-Satokasvi!$E$7)+IF(P$8="x",Toimenpiteet!$E$29,0)+IF(P$9="x",Toimenpiteet!$E$60,0)+IF(P$10="x",Toimenpiteet!$E$88,0))/(1+$C$13)^HT$61</f>
        <v>196.4181001087118</v>
      </c>
      <c r="HU213" s="29">
        <f>IF(Q$11="x",Toimenpiteet!$E$115,HU110*(Satokasvi!$H$11/1000)+(Satokasvi!$E$28-Satokasvi!$E$7)+IF(Q$8="x",Toimenpiteet!$E$29,0)+IF(Q$9="x",Toimenpiteet!$E$60,0)+IF(Q$10="x",Toimenpiteet!$E$88,0))/(1+$C$13)^HU$61</f>
        <v>190.69718457156483</v>
      </c>
      <c r="HV213" s="29">
        <f>IF(R$11="x",Toimenpiteet!$E$115,HV110*(Satokasvi!$H$11/1000)+(Satokasvi!$E$28-Satokasvi!$E$7)+IF(R$8="x",Toimenpiteet!$E$29,0)+IF(R$9="x",Toimenpiteet!$E$60,0)+IF(R$10="x",Toimenpiteet!$E$88,0))/(1+$C$13)^HV$61</f>
        <v>185.14289764229599</v>
      </c>
      <c r="HW213" s="29">
        <f>IF(S$11="x",Toimenpiteet!$E$115,HW110*(Satokasvi!$H$11/1000)+(Satokasvi!$E$28-Satokasvi!$E$7)+IF(S$8="x",Toimenpiteet!$E$29,0)+IF(S$9="x",Toimenpiteet!$E$60,0)+IF(S$10="x",Toimenpiteet!$E$88,0))/(1+$C$13)^HW$61</f>
        <v>179.75038606048153</v>
      </c>
      <c r="HX213" s="29">
        <f>IF(T$11="x",Toimenpiteet!$E$115,HX110*(Satokasvi!$H$11/1000)+(Satokasvi!$E$28-Satokasvi!$E$7)+IF(T$8="x",Toimenpiteet!$E$29,0)+IF(T$9="x",Toimenpiteet!$E$60,0)+IF(T$10="x",Toimenpiteet!$E$88,0))/(1+$C$13)^HX$61</f>
        <v>174.51493792279763</v>
      </c>
      <c r="HY213" s="29">
        <f>IF(U$11="x",Toimenpiteet!$E$115,HY110*(Satokasvi!$H$11/1000)+(Satokasvi!$E$28-Satokasvi!$E$7)+IF(U$8="x",Toimenpiteet!$E$29,0)+IF(U$9="x",Toimenpiteet!$E$60,0)+IF(U$10="x",Toimenpiteet!$E$88,0))/(1+$C$13)^HY$61</f>
        <v>169.43197856582293</v>
      </c>
      <c r="HZ213" s="29">
        <f>IF(V$11="x",Toimenpiteet!$E$115,HZ110*(Satokasvi!$H$11/1000)+(Satokasvi!$E$28-Satokasvi!$E$7)+IF(V$8="x",Toimenpiteet!$E$29,0)+IF(V$9="x",Toimenpiteet!$E$60,0)+IF(V$10="x",Toimenpiteet!$E$88,0))/(1+$C$13)^HZ$61</f>
        <v>164.49706656876012</v>
      </c>
      <c r="IA213" s="29">
        <f>IF(W$11="x",Toimenpiteet!$E$115,IA110*(Satokasvi!$H$11/1000)+(Satokasvi!$E$28-Satokasvi!$E$7)+IF(W$8="x",Toimenpiteet!$E$29,0)+IF(W$9="x",Toimenpiteet!$E$60,0)+IF(W$10="x",Toimenpiteet!$E$88,0))/(1+$C$13)^IA$61</f>
        <v>159.70588987258267</v>
      </c>
      <c r="IB213" s="29">
        <f>IF(X$11="x",Toimenpiteet!$E$115,IB110*(Satokasvi!$H$11/1000)+(Satokasvi!$E$28-Satokasvi!$E$7)+IF(X$8="x",Toimenpiteet!$E$29,0)+IF(X$9="x",Toimenpiteet!$E$60,0)+IF(X$10="x",Toimenpiteet!$E$88,0))/(1+$C$13)^IB$61</f>
        <v>155.05426201221618</v>
      </c>
      <c r="IC213" s="29">
        <f>IF(Y$11="x",Toimenpiteet!$E$115,IC110*(Satokasvi!$H$11/1000)+(Satokasvi!$E$28-Satokasvi!$E$7)+IF(Y$8="x",Toimenpiteet!$E$29,0)+IF(Y$9="x",Toimenpiteet!$E$60,0)+IF(Y$10="x",Toimenpiteet!$E$88,0))/(1+$C$13)^IC$61</f>
        <v>150.53811845846229</v>
      </c>
      <c r="ID213" s="29">
        <f>IF(Z$11="x",Toimenpiteet!$E$115,ID110*(Satokasvi!$H$11/1000)+(Satokasvi!$E$28-Satokasvi!$E$7)+IF(Z$8="x",Toimenpiteet!$E$29,0)+IF(Z$9="x",Toimenpiteet!$E$60,0)+IF(Z$10="x",Toimenpiteet!$E$88,0))/(1+$C$13)^ID$61</f>
        <v>146.15351306646826</v>
      </c>
      <c r="IE213" s="29">
        <f>IF(AA$11="x",Toimenpiteet!$E$115,IE110*(Satokasvi!$H$11/1000)+(Satokasvi!$E$28-Satokasvi!$E$7)+IF(AA$8="x",Toimenpiteet!$E$29,0)+IF(AA$9="x",Toimenpiteet!$E$60,0)+IF(AA$10="x",Toimenpiteet!$E$88,0))/(1+$C$13)^IE$61</f>
        <v>141.89661462763911</v>
      </c>
      <c r="IG213" s="11">
        <f t="shared" si="160"/>
        <v>339.41747572815535</v>
      </c>
      <c r="IH213" s="11">
        <f t="shared" si="161"/>
        <v>663.45052942470238</v>
      </c>
      <c r="II213" s="11">
        <f t="shared" si="162"/>
        <v>972.70740084211343</v>
      </c>
      <c r="IJ213" s="11">
        <f t="shared" si="163"/>
        <v>1267.7739494549137</v>
      </c>
      <c r="IK213" s="11">
        <f t="shared" si="164"/>
        <v>1549.2144421733203</v>
      </c>
      <c r="IL213" s="11">
        <f t="shared" si="165"/>
        <v>1817.5723141566527</v>
      </c>
      <c r="IM213" s="11">
        <f t="shared" si="166"/>
        <v>2073.3709036252717</v>
      </c>
      <c r="IN213" s="11">
        <f t="shared" si="167"/>
        <v>2317.1141615402712</v>
      </c>
      <c r="IO213" s="11">
        <f t="shared" si="168"/>
        <v>2549.2873369915674</v>
      </c>
      <c r="IP213" s="11">
        <f t="shared" si="169"/>
        <v>2770.3576391073843</v>
      </c>
      <c r="IQ213" s="11">
        <f t="shared" si="170"/>
        <v>2984.9890003848768</v>
      </c>
      <c r="IR213" s="11">
        <f t="shared" si="171"/>
        <v>3193.368962790209</v>
      </c>
      <c r="IS213" s="11">
        <f t="shared" si="172"/>
        <v>3395.6796059021822</v>
      </c>
      <c r="IT213" s="11">
        <f t="shared" si="173"/>
        <v>3592.0977060108939</v>
      </c>
      <c r="IU213" s="11">
        <f t="shared" si="174"/>
        <v>3782.7948905824587</v>
      </c>
      <c r="IV213" s="11">
        <f t="shared" si="175"/>
        <v>3967.9377882247545</v>
      </c>
      <c r="IW213" s="11">
        <f t="shared" si="176"/>
        <v>4147.6881742852356</v>
      </c>
      <c r="IX213" s="11">
        <f t="shared" si="177"/>
        <v>4322.2031122080334</v>
      </c>
      <c r="IY213" s="11">
        <f t="shared" si="178"/>
        <v>4491.6350907738561</v>
      </c>
      <c r="IZ213" s="11">
        <f t="shared" si="179"/>
        <v>4656.1321573426158</v>
      </c>
      <c r="JA213" s="11">
        <f t="shared" si="180"/>
        <v>4815.8380472151985</v>
      </c>
      <c r="JB213" s="11">
        <f t="shared" si="181"/>
        <v>4970.8923092274144</v>
      </c>
      <c r="JC213" s="11">
        <f t="shared" si="182"/>
        <v>5121.4304276858766</v>
      </c>
      <c r="JD213" s="11">
        <f t="shared" si="183"/>
        <v>5267.5839407523445</v>
      </c>
      <c r="JE213" s="11">
        <f t="shared" si="184"/>
        <v>5409.4805553799833</v>
      </c>
    </row>
    <row r="214" spans="213:265">
      <c r="HE214" s="60">
        <f t="shared" ref="HE214:HE222" si="188">HE213</f>
        <v>-0.16666666666666669</v>
      </c>
      <c r="HF214" s="60">
        <f>$HF$68</f>
        <v>-7.7777777777777779E-2</v>
      </c>
      <c r="HG214" s="29">
        <f>IF(C$11="x",Toimenpiteet!$E$115,HG111*(Satokasvi!$H$11/1000)+(Satokasvi!$E$28-Satokasvi!$E$7)+IF(C$8="x",Toimenpiteet!$E$29,0)+IF(C$9="x",Toimenpiteet!$E$60,0)+IF(C$10="x",Toimenpiteet!$E$88,0))/(1+$C$13)^HG$61</f>
        <v>340.6760158216469</v>
      </c>
      <c r="HH214" s="29">
        <f>IF(D$11="x",Toimenpiteet!$E$115,HH111*(Satokasvi!$H$11/1000)+(Satokasvi!$E$28-Satokasvi!$E$7)+IF(D$8="x",Toimenpiteet!$E$29,0)+IF(D$9="x",Toimenpiteet!$E$60,0)+IF(D$10="x",Toimenpiteet!$E$88,0))/(1+$C$13)^HH$61</f>
        <v>326.47682086837523</v>
      </c>
      <c r="HI214" s="29">
        <f>IF(E$11="x",Toimenpiteet!$E$115,HI111*(Satokasvi!$H$11/1000)+(Satokasvi!$E$28-Satokasvi!$E$7)+IF(E$8="x",Toimenpiteet!$E$29,0)+IF(E$9="x",Toimenpiteet!$E$60,0)+IF(E$10="x",Toimenpiteet!$E$88,0))/(1+$C$13)^HI$61</f>
        <v>312.8157556482289</v>
      </c>
      <c r="HJ214" s="29">
        <f>IF(F$11="x",Toimenpiteet!$E$115,HJ111*(Satokasvi!$H$11/1000)+(Satokasvi!$E$28-Satokasvi!$E$7)+IF(F$8="x",Toimenpiteet!$E$29,0)+IF(F$9="x",Toimenpiteet!$E$60,0)+IF(F$10="x",Toimenpiteet!$E$88,0))/(1+$C$13)^HJ$61</f>
        <v>299.67351849088163</v>
      </c>
      <c r="HK214" s="29">
        <f>IF(G$11="x",Toimenpiteet!$E$115,HK111*(Satokasvi!$H$11/1000)+(Satokasvi!$E$28-Satokasvi!$E$7)+IF(G$8="x",Toimenpiteet!$E$29,0)+IF(G$9="x",Toimenpiteet!$E$60,0)+IF(G$10="x",Toimenpiteet!$E$88,0))/(1+$C$13)^HK$61</f>
        <v>287.03147558015587</v>
      </c>
      <c r="HL214" s="29">
        <f>IF(H$11="x",Toimenpiteet!$E$115,HL111*(Satokasvi!$H$11/1000)+(Satokasvi!$E$28-Satokasvi!$E$7)+IF(H$8="x",Toimenpiteet!$E$29,0)+IF(H$9="x",Toimenpiteet!$E$60,0)+IF(H$10="x",Toimenpiteet!$E$88,0))/(1+$C$13)^HL$61</f>
        <v>274.87163842420529</v>
      </c>
      <c r="HM214" s="29">
        <f>IF(I$11="x",Toimenpiteet!$E$115,HM111*(Satokasvi!$H$11/1000)+(Satokasvi!$E$28-Satokasvi!$E$7)+IF(I$8="x",Toimenpiteet!$E$29,0)+IF(I$9="x",Toimenpiteet!$E$60,0)+IF(I$10="x",Toimenpiteet!$E$88,0))/(1+$C$13)^HM$61</f>
        <v>263.17664207154957</v>
      </c>
      <c r="HN214" s="29">
        <f>IF(J$11="x",Toimenpiteet!$E$115,HN111*(Satokasvi!$H$11/1000)+(Satokasvi!$E$28-Satokasvi!$E$7)+IF(J$8="x",Toimenpiteet!$E$29,0)+IF(J$9="x",Toimenpiteet!$E$60,0)+IF(J$10="x",Toimenpiteet!$E$88,0))/(1+$C$13)^HN$61</f>
        <v>251.92972404862562</v>
      </c>
      <c r="HO214" s="29">
        <f>IF(K$11="x",Toimenpiteet!$E$115,HO111*(Satokasvi!$H$11/1000)+(Satokasvi!$E$28-Satokasvi!$E$7)+IF(K$8="x",Toimenpiteet!$E$29,0)+IF(K$9="x",Toimenpiteet!$E$60,0)+IF(K$10="x",Toimenpiteet!$E$88,0))/(1+$C$13)^HO$61</f>
        <v>241.11470399530506</v>
      </c>
      <c r="HP214" s="29">
        <f>IF(L$11="x",Toimenpiteet!$E$115,HP111*(Satokasvi!$H$11/1000)+(Satokasvi!$E$28-Satokasvi!$E$7)+IF(L$8="x",Toimenpiteet!$E$29,0)+IF(L$9="x",Toimenpiteet!$E$60,0)+IF(L$10="x",Toimenpiteet!$E$88,0))/(1+$C$13)^HP$61</f>
        <v>230.7159639755894</v>
      </c>
      <c r="HQ214" s="29">
        <f>IF(M$11="x",Toimenpiteet!$E$115,HQ111*(Satokasvi!$H$11/1000)+(Satokasvi!$E$28-Satokasvi!$E$7)+IF(M$8="x",Toimenpiteet!$E$29,0)+IF(M$9="x",Toimenpiteet!$E$60,0)+IF(M$10="x",Toimenpiteet!$E$88,0))/(1+$C$13)^HQ$61</f>
        <v>223.99608152969844</v>
      </c>
      <c r="HR214" s="29">
        <f>IF(N$11="x",Toimenpiteet!$E$115,HR111*(Satokasvi!$H$11/1000)+(Satokasvi!$E$28-Satokasvi!$E$7)+IF(N$8="x",Toimenpiteet!$E$29,0)+IF(N$9="x",Toimenpiteet!$E$60,0)+IF(N$10="x",Toimenpiteet!$E$88,0))/(1+$C$13)^HR$61</f>
        <v>217.47192381524124</v>
      </c>
      <c r="HS214" s="29">
        <f>IF(O$11="x",Toimenpiteet!$E$115,HS111*(Satokasvi!$H$11/1000)+(Satokasvi!$E$28-Satokasvi!$E$7)+IF(O$8="x",Toimenpiteet!$E$29,0)+IF(O$9="x",Toimenpiteet!$E$60,0)+IF(O$10="x",Toimenpiteet!$E$88,0))/(1+$C$13)^HS$61</f>
        <v>211.13779011188473</v>
      </c>
      <c r="HT214" s="29">
        <f>IF(P$11="x",Toimenpiteet!$E$115,HT111*(Satokasvi!$H$11/1000)+(Satokasvi!$E$28-Satokasvi!$E$7)+IF(P$8="x",Toimenpiteet!$E$29,0)+IF(P$9="x",Toimenpiteet!$E$60,0)+IF(P$10="x",Toimenpiteet!$E$88,0))/(1+$C$13)^HT$61</f>
        <v>204.98814573969386</v>
      </c>
      <c r="HU214" s="29">
        <f>IF(Q$11="x",Toimenpiteet!$E$115,HU111*(Satokasvi!$H$11/1000)+(Satokasvi!$E$28-Satokasvi!$E$7)+IF(Q$8="x",Toimenpiteet!$E$29,0)+IF(Q$9="x",Toimenpiteet!$E$60,0)+IF(Q$10="x",Toimenpiteet!$E$88,0))/(1+$C$13)^HU$61</f>
        <v>199.01761722300375</v>
      </c>
      <c r="HV214" s="29">
        <f>IF(R$11="x",Toimenpiteet!$E$115,HV111*(Satokasvi!$H$11/1000)+(Satokasvi!$E$28-Satokasvi!$E$7)+IF(R$8="x",Toimenpiteet!$E$29,0)+IF(R$9="x",Toimenpiteet!$E$60,0)+IF(R$10="x",Toimenpiteet!$E$88,0))/(1+$C$13)^HV$61</f>
        <v>193.2209875951493</v>
      </c>
      <c r="HW214" s="29">
        <f>IF(S$11="x",Toimenpiteet!$E$115,HW111*(Satokasvi!$H$11/1000)+(Satokasvi!$E$28-Satokasvi!$E$7)+IF(S$8="x",Toimenpiteet!$E$29,0)+IF(S$9="x",Toimenpiteet!$E$60,0)+IF(S$10="x",Toimenpiteet!$E$88,0))/(1+$C$13)^HW$61</f>
        <v>187.59319183995078</v>
      </c>
      <c r="HX214" s="29">
        <f>IF(T$11="x",Toimenpiteet!$E$115,HX111*(Satokasvi!$H$11/1000)+(Satokasvi!$E$28-Satokasvi!$E$7)+IF(T$8="x",Toimenpiteet!$E$29,0)+IF(T$9="x",Toimenpiteet!$E$60,0)+IF(T$10="x",Toimenpiteet!$E$88,0))/(1+$C$13)^HX$61</f>
        <v>182.12931246597162</v>
      </c>
      <c r="HY214" s="29">
        <f>IF(U$11="x",Toimenpiteet!$E$115,HY111*(Satokasvi!$H$11/1000)+(Satokasvi!$E$28-Satokasvi!$E$7)+IF(U$8="x",Toimenpiteet!$E$29,0)+IF(U$9="x",Toimenpiteet!$E$60,0)+IF(U$10="x",Toimenpiteet!$E$88,0))/(1+$C$13)^HY$61</f>
        <v>176.8245752096812</v>
      </c>
      <c r="HZ214" s="29">
        <f>IF(V$11="x",Toimenpiteet!$E$115,HZ111*(Satokasvi!$H$11/1000)+(Satokasvi!$E$28-Satokasvi!$E$7)+IF(V$8="x",Toimenpiteet!$E$29,0)+IF(V$9="x",Toimenpiteet!$E$60,0)+IF(V$10="x",Toimenpiteet!$E$88,0))/(1+$C$13)^HZ$61</f>
        <v>171.67434486376817</v>
      </c>
      <c r="IA214" s="29">
        <f>IF(W$11="x",Toimenpiteet!$E$115,IA111*(Satokasvi!$H$11/1000)+(Satokasvi!$E$28-Satokasvi!$E$7)+IF(W$8="x",Toimenpiteet!$E$29,0)+IF(W$9="x",Toimenpiteet!$E$60,0)+IF(W$10="x",Toimenpiteet!$E$88,0))/(1+$C$13)^IA$61</f>
        <v>166.67412122695941</v>
      </c>
      <c r="IB214" s="29">
        <f>IF(X$11="x",Toimenpiteet!$E$115,IB111*(Satokasvi!$H$11/1000)+(Satokasvi!$E$28-Satokasvi!$E$7)+IF(X$8="x",Toimenpiteet!$E$29,0)+IF(X$9="x",Toimenpiteet!$E$60,0)+IF(X$10="x",Toimenpiteet!$E$88,0))/(1+$C$13)^IB$61</f>
        <v>161.81953517180523</v>
      </c>
      <c r="IC214" s="29">
        <f>IF(Y$11="x",Toimenpiteet!$E$115,IC111*(Satokasvi!$H$11/1000)+(Satokasvi!$E$28-Satokasvi!$E$7)+IF(Y$8="x",Toimenpiteet!$E$29,0)+IF(Y$9="x",Toimenpiteet!$E$60,0)+IF(Y$10="x",Toimenpiteet!$E$88,0))/(1+$C$13)^IC$61</f>
        <v>157.10634482699535</v>
      </c>
      <c r="ID214" s="29">
        <f>IF(Z$11="x",Toimenpiteet!$E$115,ID111*(Satokasvi!$H$11/1000)+(Satokasvi!$E$28-Satokasvi!$E$7)+IF(Z$8="x",Toimenpiteet!$E$29,0)+IF(Z$9="x",Toimenpiteet!$E$60,0)+IF(Z$10="x",Toimenpiteet!$E$88,0))/(1+$C$13)^ID$61</f>
        <v>152.53043187086931</v>
      </c>
      <c r="IE214" s="29">
        <f>IF(AA$11="x",Toimenpiteet!$E$115,IE111*(Satokasvi!$H$11/1000)+(Satokasvi!$E$28-Satokasvi!$E$7)+IF(AA$8="x",Toimenpiteet!$E$29,0)+IF(AA$9="x",Toimenpiteet!$E$60,0)+IF(AA$10="x",Toimenpiteet!$E$88,0))/(1+$C$13)^IE$61</f>
        <v>148.08779793288281</v>
      </c>
      <c r="IG214" s="11">
        <f t="shared" si="160"/>
        <v>340.6760158216469</v>
      </c>
      <c r="IH214" s="11">
        <f t="shared" si="161"/>
        <v>667.15283669002213</v>
      </c>
      <c r="II214" s="11">
        <f t="shared" si="162"/>
        <v>979.96859233825103</v>
      </c>
      <c r="IJ214" s="11">
        <f t="shared" si="163"/>
        <v>1279.6421108291327</v>
      </c>
      <c r="IK214" s="11">
        <f t="shared" si="164"/>
        <v>1566.6735864092884</v>
      </c>
      <c r="IL214" s="11">
        <f t="shared" si="165"/>
        <v>1841.5452248334936</v>
      </c>
      <c r="IM214" s="11">
        <f t="shared" si="166"/>
        <v>2104.721866905043</v>
      </c>
      <c r="IN214" s="11">
        <f t="shared" si="167"/>
        <v>2356.6515909536688</v>
      </c>
      <c r="IO214" s="11">
        <f t="shared" si="168"/>
        <v>2597.7662949489741</v>
      </c>
      <c r="IP214" s="11">
        <f t="shared" si="169"/>
        <v>2828.4822589245637</v>
      </c>
      <c r="IQ214" s="11">
        <f t="shared" si="170"/>
        <v>3052.4783404542623</v>
      </c>
      <c r="IR214" s="11">
        <f t="shared" si="171"/>
        <v>3269.9502642695034</v>
      </c>
      <c r="IS214" s="11">
        <f t="shared" si="172"/>
        <v>3481.0880543813882</v>
      </c>
      <c r="IT214" s="11">
        <f t="shared" si="173"/>
        <v>3686.0762001210819</v>
      </c>
      <c r="IU214" s="11">
        <f t="shared" si="174"/>
        <v>3885.0938173440854</v>
      </c>
      <c r="IV214" s="11">
        <f t="shared" si="175"/>
        <v>4078.3148049392348</v>
      </c>
      <c r="IW214" s="11">
        <f t="shared" si="176"/>
        <v>4265.9079967791859</v>
      </c>
      <c r="IX214" s="11">
        <f t="shared" si="177"/>
        <v>4448.0373092451573</v>
      </c>
      <c r="IY214" s="11">
        <f t="shared" si="178"/>
        <v>4624.8618844548382</v>
      </c>
      <c r="IZ214" s="11">
        <f t="shared" si="179"/>
        <v>4796.5362293186063</v>
      </c>
      <c r="JA214" s="11">
        <f t="shared" si="180"/>
        <v>4963.2103505455652</v>
      </c>
      <c r="JB214" s="11">
        <f t="shared" si="181"/>
        <v>5125.0298857173702</v>
      </c>
      <c r="JC214" s="11">
        <f t="shared" si="182"/>
        <v>5282.1362305443654</v>
      </c>
      <c r="JD214" s="11">
        <f t="shared" si="183"/>
        <v>5434.6666624152349</v>
      </c>
      <c r="JE214" s="11">
        <f t="shared" si="184"/>
        <v>5582.7544603481174</v>
      </c>
    </row>
    <row r="215" spans="213:265">
      <c r="HE215" s="60">
        <f t="shared" si="188"/>
        <v>-0.16666666666666669</v>
      </c>
      <c r="HF215" s="60">
        <f>$HF$69</f>
        <v>-5.5555555555555552E-2</v>
      </c>
      <c r="HG215" s="29">
        <f>IF(C$11="x",Toimenpiteet!$E$115,HG112*(Satokasvi!$H$11/1000)+(Satokasvi!$E$28-Satokasvi!$E$7)+IF(C$8="x",Toimenpiteet!$E$29,0)+IF(C$9="x",Toimenpiteet!$E$60,0)+IF(C$10="x",Toimenpiteet!$E$88,0))/(1+$C$13)^HG$61</f>
        <v>341.93455591513845</v>
      </c>
      <c r="HH215" s="29">
        <f>IF(D$11="x",Toimenpiteet!$E$115,HH112*(Satokasvi!$H$11/1000)+(Satokasvi!$E$28-Satokasvi!$E$7)+IF(D$8="x",Toimenpiteet!$E$29,0)+IF(D$9="x",Toimenpiteet!$E$60,0)+IF(D$10="x",Toimenpiteet!$E$88,0))/(1+$C$13)^HH$61</f>
        <v>328.92058804020348</v>
      </c>
      <c r="HI215" s="29">
        <f>IF(E$11="x",Toimenpiteet!$E$115,HI112*(Satokasvi!$H$11/1000)+(Satokasvi!$E$28-Satokasvi!$E$7)+IF(E$8="x",Toimenpiteet!$E$29,0)+IF(E$9="x",Toimenpiteet!$E$60,0)+IF(E$10="x",Toimenpiteet!$E$88,0))/(1+$C$13)^HI$61</f>
        <v>316.37463987904687</v>
      </c>
      <c r="HJ215" s="29">
        <f>IF(F$11="x",Toimenpiteet!$E$115,HJ112*(Satokasvi!$H$11/1000)+(Satokasvi!$E$28-Satokasvi!$E$7)+IF(F$8="x",Toimenpiteet!$E$29,0)+IF(F$9="x",Toimenpiteet!$E$60,0)+IF(F$10="x",Toimenpiteet!$E$88,0))/(1+$C$13)^HJ$61</f>
        <v>304.28048836896301</v>
      </c>
      <c r="HK215" s="29">
        <f>IF(G$11="x",Toimenpiteet!$E$115,HK112*(Satokasvi!$H$11/1000)+(Satokasvi!$E$28-Satokasvi!$E$7)+IF(G$8="x",Toimenpiteet!$E$29,0)+IF(G$9="x",Toimenpiteet!$E$60,0)+IF(G$10="x",Toimenpiteet!$E$88,0))/(1+$C$13)^HK$61</f>
        <v>292.622458441905</v>
      </c>
      <c r="HL215" s="29">
        <f>IF(H$11="x",Toimenpiteet!$E$115,HL112*(Satokasvi!$H$11/1000)+(Satokasvi!$E$28-Satokasvi!$E$7)+IF(H$8="x",Toimenpiteet!$E$29,0)+IF(H$9="x",Toimenpiteet!$E$60,0)+IF(H$10="x",Toimenpiteet!$E$88,0))/(1+$C$13)^HL$61</f>
        <v>281.3854048650781</v>
      </c>
      <c r="HM215" s="29">
        <f>IF(I$11="x",Toimenpiteet!$E$115,HM112*(Satokasvi!$H$11/1000)+(Satokasvi!$E$28-Satokasvi!$E$7)+IF(I$8="x",Toimenpiteet!$E$29,0)+IF(I$9="x",Toimenpiteet!$E$60,0)+IF(I$10="x",Toimenpiteet!$E$88,0))/(1+$C$13)^HM$61</f>
        <v>270.55469467448</v>
      </c>
      <c r="HN215" s="29">
        <f>IF(J$11="x",Toimenpiteet!$E$115,HN112*(Satokasvi!$H$11/1000)+(Satokasvi!$E$28-Satokasvi!$E$7)+IF(J$8="x",Toimenpiteet!$E$29,0)+IF(J$9="x",Toimenpiteet!$E$60,0)+IF(J$10="x",Toimenpiteet!$E$88,0))/(1+$C$13)^HN$61</f>
        <v>260.11619018225156</v>
      </c>
      <c r="HO215" s="29">
        <f>IF(K$11="x",Toimenpiteet!$E$115,HO112*(Satokasvi!$H$11/1000)+(Satokasvi!$E$28-Satokasvi!$E$7)+IF(K$8="x",Toimenpiteet!$E$29,0)+IF(K$9="x",Toimenpiteet!$E$60,0)+IF(K$10="x",Toimenpiteet!$E$88,0))/(1+$C$13)^HO$61</f>
        <v>250.05623253931401</v>
      </c>
      <c r="HP215" s="29">
        <f>IF(L$11="x",Toimenpiteet!$E$115,HP112*(Satokasvi!$H$11/1000)+(Satokasvi!$E$28-Satokasvi!$E$7)+IF(L$8="x",Toimenpiteet!$E$29,0)+IF(L$9="x",Toimenpiteet!$E$60,0)+IF(L$10="x",Toimenpiteet!$E$88,0))/(1+$C$13)^HP$61</f>
        <v>240.36162583536185</v>
      </c>
      <c r="HQ215" s="29">
        <f>IF(M$11="x",Toimenpiteet!$E$115,HQ112*(Satokasvi!$H$11/1000)+(Satokasvi!$E$28-Satokasvi!$E$7)+IF(M$8="x",Toimenpiteet!$E$29,0)+IF(M$9="x",Toimenpiteet!$E$60,0)+IF(M$10="x",Toimenpiteet!$E$88,0))/(1+$C$13)^HQ$61</f>
        <v>233.36080178190468</v>
      </c>
      <c r="HR215" s="29">
        <f>IF(N$11="x",Toimenpiteet!$E$115,HR112*(Satokasvi!$H$11/1000)+(Satokasvi!$E$28-Satokasvi!$E$7)+IF(N$8="x",Toimenpiteet!$E$29,0)+IF(N$9="x",Toimenpiteet!$E$60,0)+IF(N$10="x",Toimenpiteet!$E$88,0))/(1+$C$13)^HR$61</f>
        <v>226.56388522515022</v>
      </c>
      <c r="HS215" s="29">
        <f>IF(O$11="x",Toimenpiteet!$E$115,HS112*(Satokasvi!$H$11/1000)+(Satokasvi!$E$28-Satokasvi!$E$7)+IF(O$8="x",Toimenpiteet!$E$29,0)+IF(O$9="x",Toimenpiteet!$E$60,0)+IF(O$10="x",Toimenpiteet!$E$88,0))/(1+$C$13)^HS$61</f>
        <v>219.96493711179633</v>
      </c>
      <c r="HT215" s="29">
        <f>IF(P$11="x",Toimenpiteet!$E$115,HT112*(Satokasvi!$H$11/1000)+(Satokasvi!$E$28-Satokasvi!$E$7)+IF(P$8="x",Toimenpiteet!$E$29,0)+IF(P$9="x",Toimenpiteet!$E$60,0)+IF(P$10="x",Toimenpiteet!$E$88,0))/(1+$C$13)^HT$61</f>
        <v>213.55819137067604</v>
      </c>
      <c r="HU215" s="29">
        <f>IF(Q$11="x",Toimenpiteet!$E$115,HU112*(Satokasvi!$H$11/1000)+(Satokasvi!$E$28-Satokasvi!$E$7)+IF(Q$8="x",Toimenpiteet!$E$29,0)+IF(Q$9="x",Toimenpiteet!$E$60,0)+IF(Q$10="x",Toimenpiteet!$E$88,0))/(1+$C$13)^HU$61</f>
        <v>207.33804987444273</v>
      </c>
      <c r="HV215" s="29">
        <f>IF(R$11="x",Toimenpiteet!$E$115,HV112*(Satokasvi!$H$11/1000)+(Satokasvi!$E$28-Satokasvi!$E$7)+IF(R$8="x",Toimenpiteet!$E$29,0)+IF(R$9="x",Toimenpiteet!$E$60,0)+IF(R$10="x",Toimenpiteet!$E$88,0))/(1+$C$13)^HV$61</f>
        <v>201.29907754800269</v>
      </c>
      <c r="HW215" s="29">
        <f>IF(S$11="x",Toimenpiteet!$E$115,HW112*(Satokasvi!$H$11/1000)+(Satokasvi!$E$28-Satokasvi!$E$7)+IF(S$8="x",Toimenpiteet!$E$29,0)+IF(S$9="x",Toimenpiteet!$E$60,0)+IF(S$10="x",Toimenpiteet!$E$88,0))/(1+$C$13)^HW$61</f>
        <v>195.43599761942008</v>
      </c>
      <c r="HX215" s="29">
        <f>IF(T$11="x",Toimenpiteet!$E$115,HX112*(Satokasvi!$H$11/1000)+(Satokasvi!$E$28-Satokasvi!$E$7)+IF(T$8="x",Toimenpiteet!$E$29,0)+IF(T$9="x",Toimenpiteet!$E$60,0)+IF(T$10="x",Toimenpiteet!$E$88,0))/(1+$C$13)^HX$61</f>
        <v>189.74368700914573</v>
      </c>
      <c r="HY215" s="29">
        <f>IF(U$11="x",Toimenpiteet!$E$115,HY112*(Satokasvi!$H$11/1000)+(Satokasvi!$E$28-Satokasvi!$E$7)+IF(U$8="x",Toimenpiteet!$E$29,0)+IF(U$9="x",Toimenpiteet!$E$60,0)+IF(U$10="x",Toimenpiteet!$E$88,0))/(1+$C$13)^HY$61</f>
        <v>184.21717185353953</v>
      </c>
      <c r="HZ215" s="29">
        <f>IF(V$11="x",Toimenpiteet!$E$115,HZ112*(Satokasvi!$H$11/1000)+(Satokasvi!$E$28-Satokasvi!$E$7)+IF(V$8="x",Toimenpiteet!$E$29,0)+IF(V$9="x",Toimenpiteet!$E$60,0)+IF(V$10="x",Toimenpiteet!$E$88,0))/(1+$C$13)^HZ$61</f>
        <v>178.85162315877625</v>
      </c>
      <c r="IA215" s="29">
        <f>IF(W$11="x",Toimenpiteet!$E$115,IA112*(Satokasvi!$H$11/1000)+(Satokasvi!$E$28-Satokasvi!$E$7)+IF(W$8="x",Toimenpiteet!$E$29,0)+IF(W$9="x",Toimenpiteet!$E$60,0)+IF(W$10="x",Toimenpiteet!$E$88,0))/(1+$C$13)^IA$61</f>
        <v>173.64235258133618</v>
      </c>
      <c r="IB215" s="29">
        <f>IF(X$11="x",Toimenpiteet!$E$115,IB112*(Satokasvi!$H$11/1000)+(Satokasvi!$E$28-Satokasvi!$E$7)+IF(X$8="x",Toimenpiteet!$E$29,0)+IF(X$9="x",Toimenpiteet!$E$60,0)+IF(X$10="x",Toimenpiteet!$E$88,0))/(1+$C$13)^IB$61</f>
        <v>168.58480833139436</v>
      </c>
      <c r="IC215" s="29">
        <f>IF(Y$11="x",Toimenpiteet!$E$115,IC112*(Satokasvi!$H$11/1000)+(Satokasvi!$E$28-Satokasvi!$E$7)+IF(Y$8="x",Toimenpiteet!$E$29,0)+IF(Y$9="x",Toimenpiteet!$E$60,0)+IF(Y$10="x",Toimenpiteet!$E$88,0))/(1+$C$13)^IC$61</f>
        <v>163.67457119552847</v>
      </c>
      <c r="ID215" s="29">
        <f>IF(Z$11="x",Toimenpiteet!$E$115,ID112*(Satokasvi!$H$11/1000)+(Satokasvi!$E$28-Satokasvi!$E$7)+IF(Z$8="x",Toimenpiteet!$E$29,0)+IF(Z$9="x",Toimenpiteet!$E$60,0)+IF(Z$10="x",Toimenpiteet!$E$88,0))/(1+$C$13)^ID$61</f>
        <v>158.90735067527038</v>
      </c>
      <c r="IE215" s="29">
        <f>IF(AA$11="x",Toimenpiteet!$E$115,IE112*(Satokasvi!$H$11/1000)+(Satokasvi!$E$28-Satokasvi!$E$7)+IF(AA$8="x",Toimenpiteet!$E$29,0)+IF(AA$9="x",Toimenpiteet!$E$60,0)+IF(AA$10="x",Toimenpiteet!$E$88,0))/(1+$C$13)^IE$61</f>
        <v>154.27898123812659</v>
      </c>
      <c r="IG215" s="11">
        <f t="shared" si="160"/>
        <v>341.93455591513845</v>
      </c>
      <c r="IH215" s="11">
        <f t="shared" si="161"/>
        <v>670.85514395534187</v>
      </c>
      <c r="II215" s="11">
        <f t="shared" si="162"/>
        <v>987.22978383438874</v>
      </c>
      <c r="IJ215" s="11">
        <f t="shared" si="163"/>
        <v>1291.5102722033516</v>
      </c>
      <c r="IK215" s="11">
        <f t="shared" si="164"/>
        <v>1584.1327306452567</v>
      </c>
      <c r="IL215" s="11">
        <f t="shared" si="165"/>
        <v>1865.5181355103348</v>
      </c>
      <c r="IM215" s="11">
        <f t="shared" si="166"/>
        <v>2136.0728301848148</v>
      </c>
      <c r="IN215" s="11">
        <f t="shared" si="167"/>
        <v>2396.1890203670664</v>
      </c>
      <c r="IO215" s="11">
        <f t="shared" si="168"/>
        <v>2646.2452529063803</v>
      </c>
      <c r="IP215" s="11">
        <f t="shared" si="169"/>
        <v>2886.6068787417421</v>
      </c>
      <c r="IQ215" s="11">
        <f t="shared" si="170"/>
        <v>3119.9676805236468</v>
      </c>
      <c r="IR215" s="11">
        <f t="shared" si="171"/>
        <v>3346.5315657487972</v>
      </c>
      <c r="IS215" s="11">
        <f t="shared" si="172"/>
        <v>3566.4965028605934</v>
      </c>
      <c r="IT215" s="11">
        <f t="shared" si="173"/>
        <v>3780.0546942312694</v>
      </c>
      <c r="IU215" s="11">
        <f t="shared" si="174"/>
        <v>3987.3927441057122</v>
      </c>
      <c r="IV215" s="11">
        <f t="shared" si="175"/>
        <v>4188.6918216537151</v>
      </c>
      <c r="IW215" s="11">
        <f t="shared" si="176"/>
        <v>4384.1278192731352</v>
      </c>
      <c r="IX215" s="11">
        <f t="shared" si="177"/>
        <v>4573.8715062822812</v>
      </c>
      <c r="IY215" s="11">
        <f t="shared" si="178"/>
        <v>4758.0886781358204</v>
      </c>
      <c r="IZ215" s="11">
        <f t="shared" si="179"/>
        <v>4936.9403012945968</v>
      </c>
      <c r="JA215" s="11">
        <f t="shared" si="180"/>
        <v>5110.5826538759329</v>
      </c>
      <c r="JB215" s="11">
        <f t="shared" si="181"/>
        <v>5279.1674622073269</v>
      </c>
      <c r="JC215" s="11">
        <f t="shared" si="182"/>
        <v>5442.8420334028551</v>
      </c>
      <c r="JD215" s="11">
        <f t="shared" si="183"/>
        <v>5601.7493840781253</v>
      </c>
      <c r="JE215" s="11">
        <f t="shared" si="184"/>
        <v>5756.0283653162523</v>
      </c>
    </row>
    <row r="216" spans="213:265">
      <c r="HE216" s="60">
        <f t="shared" si="188"/>
        <v>-0.16666666666666669</v>
      </c>
      <c r="HF216" s="60">
        <f>$HF$70</f>
        <v>-3.3333333333333326E-2</v>
      </c>
      <c r="HG216" s="29">
        <f>IF(C$11="x",Toimenpiteet!$E$115,HG113*(Satokasvi!$H$11/1000)+(Satokasvi!$E$28-Satokasvi!$E$7)+IF(C$8="x",Toimenpiteet!$E$29,0)+IF(C$9="x",Toimenpiteet!$E$60,0)+IF(C$10="x",Toimenpiteet!$E$88,0))/(1+$C$13)^HG$61</f>
        <v>343.19309600863005</v>
      </c>
      <c r="HH216" s="29">
        <f>IF(D$11="x",Toimenpiteet!$E$115,HH113*(Satokasvi!$H$11/1000)+(Satokasvi!$E$28-Satokasvi!$E$7)+IF(D$8="x",Toimenpiteet!$E$29,0)+IF(D$9="x",Toimenpiteet!$E$60,0)+IF(D$10="x",Toimenpiteet!$E$88,0))/(1+$C$13)^HH$61</f>
        <v>331.36435521203174</v>
      </c>
      <c r="HI216" s="29">
        <f>IF(E$11="x",Toimenpiteet!$E$115,HI113*(Satokasvi!$H$11/1000)+(Satokasvi!$E$28-Satokasvi!$E$7)+IF(E$8="x",Toimenpiteet!$E$29,0)+IF(E$9="x",Toimenpiteet!$E$60,0)+IF(E$10="x",Toimenpiteet!$E$88,0))/(1+$C$13)^HI$61</f>
        <v>319.93352410986461</v>
      </c>
      <c r="HJ216" s="29">
        <f>IF(F$11="x",Toimenpiteet!$E$115,HJ113*(Satokasvi!$H$11/1000)+(Satokasvi!$E$28-Satokasvi!$E$7)+IF(F$8="x",Toimenpiteet!$E$29,0)+IF(F$9="x",Toimenpiteet!$E$60,0)+IF(F$10="x",Toimenpiteet!$E$88,0))/(1+$C$13)^HJ$61</f>
        <v>308.88745824704438</v>
      </c>
      <c r="HK216" s="29">
        <f>IF(G$11="x",Toimenpiteet!$E$115,HK113*(Satokasvi!$H$11/1000)+(Satokasvi!$E$28-Satokasvi!$E$7)+IF(G$8="x",Toimenpiteet!$E$29,0)+IF(G$9="x",Toimenpiteet!$E$60,0)+IF(G$10="x",Toimenpiteet!$E$88,0))/(1+$C$13)^HK$61</f>
        <v>298.21344130365435</v>
      </c>
      <c r="HL216" s="29">
        <f>IF(H$11="x",Toimenpiteet!$E$115,HL113*(Satokasvi!$H$11/1000)+(Satokasvi!$E$28-Satokasvi!$E$7)+IF(H$8="x",Toimenpiteet!$E$29,0)+IF(H$9="x",Toimenpiteet!$E$60,0)+IF(H$10="x",Toimenpiteet!$E$88,0))/(1+$C$13)^HL$61</f>
        <v>287.89917130595092</v>
      </c>
      <c r="HM216" s="29">
        <f>IF(I$11="x",Toimenpiteet!$E$115,HM113*(Satokasvi!$H$11/1000)+(Satokasvi!$E$28-Satokasvi!$E$7)+IF(I$8="x",Toimenpiteet!$E$29,0)+IF(I$9="x",Toimenpiteet!$E$60,0)+IF(I$10="x",Toimenpiteet!$E$88,0))/(1+$C$13)^HM$61</f>
        <v>277.93274727741039</v>
      </c>
      <c r="HN216" s="29">
        <f>IF(J$11="x",Toimenpiteet!$E$115,HN113*(Satokasvi!$H$11/1000)+(Satokasvi!$E$28-Satokasvi!$E$7)+IF(J$8="x",Toimenpiteet!$E$29,0)+IF(J$9="x",Toimenpiteet!$E$60,0)+IF(J$10="x",Toimenpiteet!$E$88,0))/(1+$C$13)^HN$61</f>
        <v>268.30265631587753</v>
      </c>
      <c r="HO216" s="29">
        <f>IF(K$11="x",Toimenpiteet!$E$115,HO113*(Satokasvi!$H$11/1000)+(Satokasvi!$E$28-Satokasvi!$E$7)+IF(K$8="x",Toimenpiteet!$E$29,0)+IF(K$9="x",Toimenpiteet!$E$60,0)+IF(K$10="x",Toimenpiteet!$E$88,0))/(1+$C$13)^HO$61</f>
        <v>258.99776108332304</v>
      </c>
      <c r="HP216" s="29">
        <f>IF(L$11="x",Toimenpiteet!$E$115,HP113*(Satokasvi!$H$11/1000)+(Satokasvi!$E$28-Satokasvi!$E$7)+IF(L$8="x",Toimenpiteet!$E$29,0)+IF(L$9="x",Toimenpiteet!$E$60,0)+IF(L$10="x",Toimenpiteet!$E$88,0))/(1+$C$13)^HP$61</f>
        <v>250.00728769513418</v>
      </c>
      <c r="HQ216" s="29">
        <f>IF(M$11="x",Toimenpiteet!$E$115,HQ113*(Satokasvi!$H$11/1000)+(Satokasvi!$E$28-Satokasvi!$E$7)+IF(M$8="x",Toimenpiteet!$E$29,0)+IF(M$9="x",Toimenpiteet!$E$60,0)+IF(M$10="x",Toimenpiteet!$E$88,0))/(1+$C$13)^HQ$61</f>
        <v>242.72552203411084</v>
      </c>
      <c r="HR216" s="29">
        <f>IF(N$11="x",Toimenpiteet!$E$115,HR113*(Satokasvi!$H$11/1000)+(Satokasvi!$E$28-Satokasvi!$E$7)+IF(N$8="x",Toimenpiteet!$E$29,0)+IF(N$9="x",Toimenpiteet!$E$60,0)+IF(N$10="x",Toimenpiteet!$E$88,0))/(1+$C$13)^HR$61</f>
        <v>235.65584663505911</v>
      </c>
      <c r="HS216" s="29">
        <f>IF(O$11="x",Toimenpiteet!$E$115,HS113*(Satokasvi!$H$11/1000)+(Satokasvi!$E$28-Satokasvi!$E$7)+IF(O$8="x",Toimenpiteet!$E$29,0)+IF(O$9="x",Toimenpiteet!$E$60,0)+IF(O$10="x",Toimenpiteet!$E$88,0))/(1+$C$13)^HS$61</f>
        <v>228.79208411170788</v>
      </c>
      <c r="HT216" s="29">
        <f>IF(P$11="x",Toimenpiteet!$E$115,HT113*(Satokasvi!$H$11/1000)+(Satokasvi!$E$28-Satokasvi!$E$7)+IF(P$8="x",Toimenpiteet!$E$29,0)+IF(P$9="x",Toimenpiteet!$E$60,0)+IF(P$10="x",Toimenpiteet!$E$88,0))/(1+$C$13)^HT$61</f>
        <v>222.12823700165811</v>
      </c>
      <c r="HU216" s="29">
        <f>IF(Q$11="x",Toimenpiteet!$E$115,HU113*(Satokasvi!$H$11/1000)+(Satokasvi!$E$28-Satokasvi!$E$7)+IF(Q$8="x",Toimenpiteet!$E$29,0)+IF(Q$9="x",Toimenpiteet!$E$60,0)+IF(Q$10="x",Toimenpiteet!$E$88,0))/(1+$C$13)^HU$61</f>
        <v>215.65848252588165</v>
      </c>
      <c r="HV216" s="29">
        <f>IF(R$11="x",Toimenpiteet!$E$115,HV113*(Satokasvi!$H$11/1000)+(Satokasvi!$E$28-Satokasvi!$E$7)+IF(R$8="x",Toimenpiteet!$E$29,0)+IF(R$9="x",Toimenpiteet!$E$60,0)+IF(R$10="x",Toimenpiteet!$E$88,0))/(1+$C$13)^HV$61</f>
        <v>209.37716750085602</v>
      </c>
      <c r="HW216" s="29">
        <f>IF(S$11="x",Toimenpiteet!$E$115,HW113*(Satokasvi!$H$11/1000)+(Satokasvi!$E$28-Satokasvi!$E$7)+IF(S$8="x",Toimenpiteet!$E$29,0)+IF(S$9="x",Toimenpiteet!$E$60,0)+IF(S$10="x",Toimenpiteet!$E$88,0))/(1+$C$13)^HW$61</f>
        <v>203.27880339888932</v>
      </c>
      <c r="HX216" s="29">
        <f>IF(T$11="x",Toimenpiteet!$E$115,HX113*(Satokasvi!$H$11/1000)+(Satokasvi!$E$28-Satokasvi!$E$7)+IF(T$8="x",Toimenpiteet!$E$29,0)+IF(T$9="x",Toimenpiteet!$E$60,0)+IF(T$10="x",Toimenpiteet!$E$88,0))/(1+$C$13)^HX$61</f>
        <v>197.35806155231973</v>
      </c>
      <c r="HY216" s="29">
        <f>IF(U$11="x",Toimenpiteet!$E$115,HY113*(Satokasvi!$H$11/1000)+(Satokasvi!$E$28-Satokasvi!$E$7)+IF(U$8="x",Toimenpiteet!$E$29,0)+IF(U$9="x",Toimenpiteet!$E$60,0)+IF(U$10="x",Toimenpiteet!$E$88,0))/(1+$C$13)^HY$61</f>
        <v>191.60976849739779</v>
      </c>
      <c r="HZ216" s="29">
        <f>IF(V$11="x",Toimenpiteet!$E$115,HZ113*(Satokasvi!$H$11/1000)+(Satokasvi!$E$28-Satokasvi!$E$7)+IF(V$8="x",Toimenpiteet!$E$29,0)+IF(V$9="x",Toimenpiteet!$E$60,0)+IF(V$10="x",Toimenpiteet!$E$88,0))/(1+$C$13)^HZ$61</f>
        <v>186.02890145378427</v>
      </c>
      <c r="IA216" s="29">
        <f>IF(W$11="x",Toimenpiteet!$E$115,IA113*(Satokasvi!$H$11/1000)+(Satokasvi!$E$28-Satokasvi!$E$7)+IF(W$8="x",Toimenpiteet!$E$29,0)+IF(W$9="x",Toimenpiteet!$E$60,0)+IF(W$10="x",Toimenpiteet!$E$88,0))/(1+$C$13)^IA$61</f>
        <v>180.61058393571292</v>
      </c>
      <c r="IB216" s="29">
        <f>IF(X$11="x",Toimenpiteet!$E$115,IB113*(Satokasvi!$H$11/1000)+(Satokasvi!$E$28-Satokasvi!$E$7)+IF(X$8="x",Toimenpiteet!$E$29,0)+IF(X$9="x",Toimenpiteet!$E$60,0)+IF(X$10="x",Toimenpiteet!$E$88,0))/(1+$C$13)^IB$61</f>
        <v>175.3500814909834</v>
      </c>
      <c r="IC216" s="29">
        <f>IF(Y$11="x",Toimenpiteet!$E$115,IC113*(Satokasvi!$H$11/1000)+(Satokasvi!$E$28-Satokasvi!$E$7)+IF(Y$8="x",Toimenpiteet!$E$29,0)+IF(Y$9="x",Toimenpiteet!$E$60,0)+IF(Y$10="x",Toimenpiteet!$E$88,0))/(1+$C$13)^IC$61</f>
        <v>170.24279756406153</v>
      </c>
      <c r="ID216" s="29">
        <f>IF(Z$11="x",Toimenpiteet!$E$115,ID113*(Satokasvi!$H$11/1000)+(Satokasvi!$E$28-Satokasvi!$E$7)+IF(Z$8="x",Toimenpiteet!$E$29,0)+IF(Z$9="x",Toimenpiteet!$E$60,0)+IF(Z$10="x",Toimenpiteet!$E$88,0))/(1+$C$13)^ID$61</f>
        <v>165.28426947967142</v>
      </c>
      <c r="IE216" s="29">
        <f>IF(AA$11="x",Toimenpiteet!$E$115,IE113*(Satokasvi!$H$11/1000)+(Satokasvi!$E$28-Satokasvi!$E$7)+IF(AA$8="x",Toimenpiteet!$E$29,0)+IF(AA$9="x",Toimenpiteet!$E$60,0)+IF(AA$10="x",Toimenpiteet!$E$88,0))/(1+$C$13)^IE$61</f>
        <v>160.47016454337032</v>
      </c>
      <c r="IG216" s="11">
        <f t="shared" si="160"/>
        <v>343.19309600863005</v>
      </c>
      <c r="IH216" s="11">
        <f t="shared" si="161"/>
        <v>674.55745122066173</v>
      </c>
      <c r="II216" s="11">
        <f t="shared" si="162"/>
        <v>994.49097533052634</v>
      </c>
      <c r="IJ216" s="11">
        <f t="shared" si="163"/>
        <v>1303.3784335775708</v>
      </c>
      <c r="IK216" s="11">
        <f t="shared" si="164"/>
        <v>1601.5918748812251</v>
      </c>
      <c r="IL216" s="11">
        <f t="shared" si="165"/>
        <v>1889.4910461871759</v>
      </c>
      <c r="IM216" s="11">
        <f t="shared" si="166"/>
        <v>2167.4237934645862</v>
      </c>
      <c r="IN216" s="11">
        <f t="shared" si="167"/>
        <v>2435.7264497804636</v>
      </c>
      <c r="IO216" s="11">
        <f t="shared" si="168"/>
        <v>2694.7242108637865</v>
      </c>
      <c r="IP216" s="11">
        <f t="shared" si="169"/>
        <v>2944.7314985589205</v>
      </c>
      <c r="IQ216" s="11">
        <f t="shared" si="170"/>
        <v>3187.4570205930313</v>
      </c>
      <c r="IR216" s="11">
        <f t="shared" si="171"/>
        <v>3423.1128672280902</v>
      </c>
      <c r="IS216" s="11">
        <f t="shared" si="172"/>
        <v>3651.9049513397981</v>
      </c>
      <c r="IT216" s="11">
        <f t="shared" si="173"/>
        <v>3874.033188341456</v>
      </c>
      <c r="IU216" s="11">
        <f t="shared" si="174"/>
        <v>4089.6916708673375</v>
      </c>
      <c r="IV216" s="11">
        <f t="shared" si="175"/>
        <v>4299.0688383681936</v>
      </c>
      <c r="IW216" s="11">
        <f t="shared" si="176"/>
        <v>4502.3476417670827</v>
      </c>
      <c r="IX216" s="11">
        <f t="shared" si="177"/>
        <v>4699.7057033194023</v>
      </c>
      <c r="IY216" s="11">
        <f t="shared" si="178"/>
        <v>4891.3154718167998</v>
      </c>
      <c r="IZ216" s="11">
        <f t="shared" si="179"/>
        <v>5077.3443732705837</v>
      </c>
      <c r="JA216" s="11">
        <f t="shared" si="180"/>
        <v>5257.954957206297</v>
      </c>
      <c r="JB216" s="11">
        <f t="shared" si="181"/>
        <v>5433.30503869728</v>
      </c>
      <c r="JC216" s="11">
        <f t="shared" si="182"/>
        <v>5603.5478362613412</v>
      </c>
      <c r="JD216" s="11">
        <f t="shared" si="183"/>
        <v>5768.832105741013</v>
      </c>
      <c r="JE216" s="11">
        <f t="shared" si="184"/>
        <v>5929.3022702843837</v>
      </c>
    </row>
    <row r="217" spans="213:265">
      <c r="HE217" s="60">
        <f t="shared" si="188"/>
        <v>-0.16666666666666669</v>
      </c>
      <c r="HF217" s="60">
        <f>$HF$71</f>
        <v>-1.1111111111111103E-2</v>
      </c>
      <c r="HG217" s="29">
        <f>IF(C$11="x",Toimenpiteet!$E$115,HG114*(Satokasvi!$H$11/1000)+(Satokasvi!$E$28-Satokasvi!$E$7)+IF(C$8="x",Toimenpiteet!$E$29,0)+IF(C$9="x",Toimenpiteet!$E$60,0)+IF(C$10="x",Toimenpiteet!$E$88,0))/(1+$C$13)^HG$61</f>
        <v>344.4516361021216</v>
      </c>
      <c r="HH217" s="29">
        <f>IF(D$11="x",Toimenpiteet!$E$115,HH114*(Satokasvi!$H$11/1000)+(Satokasvi!$E$28-Satokasvi!$E$7)+IF(D$8="x",Toimenpiteet!$E$29,0)+IF(D$9="x",Toimenpiteet!$E$60,0)+IF(D$10="x",Toimenpiteet!$E$88,0))/(1+$C$13)^HH$61</f>
        <v>333.80812238386005</v>
      </c>
      <c r="HI217" s="29">
        <f>IF(E$11="x",Toimenpiteet!$E$115,HI114*(Satokasvi!$H$11/1000)+(Satokasvi!$E$28-Satokasvi!$E$7)+IF(E$8="x",Toimenpiteet!$E$29,0)+IF(E$9="x",Toimenpiteet!$E$60,0)+IF(E$10="x",Toimenpiteet!$E$88,0))/(1+$C$13)^HI$61</f>
        <v>323.49240834068246</v>
      </c>
      <c r="HJ217" s="29">
        <f>IF(F$11="x",Toimenpiteet!$E$115,HJ114*(Satokasvi!$H$11/1000)+(Satokasvi!$E$28-Satokasvi!$E$7)+IF(F$8="x",Toimenpiteet!$E$29,0)+IF(F$9="x",Toimenpiteet!$E$60,0)+IF(F$10="x",Toimenpiteet!$E$88,0))/(1+$C$13)^HJ$61</f>
        <v>313.49442812512575</v>
      </c>
      <c r="HK217" s="29">
        <f>IF(G$11="x",Toimenpiteet!$E$115,HK114*(Satokasvi!$H$11/1000)+(Satokasvi!$E$28-Satokasvi!$E$7)+IF(G$8="x",Toimenpiteet!$E$29,0)+IF(G$9="x",Toimenpiteet!$E$60,0)+IF(G$10="x",Toimenpiteet!$E$88,0))/(1+$C$13)^HK$61</f>
        <v>303.80442416540347</v>
      </c>
      <c r="HL217" s="29">
        <f>IF(H$11="x",Toimenpiteet!$E$115,HL114*(Satokasvi!$H$11/1000)+(Satokasvi!$E$28-Satokasvi!$E$7)+IF(H$8="x",Toimenpiteet!$E$29,0)+IF(H$9="x",Toimenpiteet!$E$60,0)+IF(H$10="x",Toimenpiteet!$E$88,0))/(1+$C$13)^HL$61</f>
        <v>294.41293774682384</v>
      </c>
      <c r="HM217" s="29">
        <f>IF(I$11="x",Toimenpiteet!$E$115,HM114*(Satokasvi!$H$11/1000)+(Satokasvi!$E$28-Satokasvi!$E$7)+IF(I$8="x",Toimenpiteet!$E$29,0)+IF(I$9="x",Toimenpiteet!$E$60,0)+IF(I$10="x",Toimenpiteet!$E$88,0))/(1+$C$13)^HM$61</f>
        <v>285.31079988034082</v>
      </c>
      <c r="HN217" s="29">
        <f>IF(J$11="x",Toimenpiteet!$E$115,HN114*(Satokasvi!$H$11/1000)+(Satokasvi!$E$28-Satokasvi!$E$7)+IF(J$8="x",Toimenpiteet!$E$29,0)+IF(J$9="x",Toimenpiteet!$E$60,0)+IF(J$10="x",Toimenpiteet!$E$88,0))/(1+$C$13)^HN$61</f>
        <v>276.48912244950361</v>
      </c>
      <c r="HO217" s="29">
        <f>IF(K$11="x",Toimenpiteet!$E$115,HO114*(Satokasvi!$H$11/1000)+(Satokasvi!$E$28-Satokasvi!$E$7)+IF(K$8="x",Toimenpiteet!$E$29,0)+IF(K$9="x",Toimenpiteet!$E$60,0)+IF(K$10="x",Toimenpiteet!$E$88,0))/(1+$C$13)^HO$61</f>
        <v>267.93928962733202</v>
      </c>
      <c r="HP217" s="29">
        <f>IF(L$11="x",Toimenpiteet!$E$115,HP114*(Satokasvi!$H$11/1000)+(Satokasvi!$E$28-Satokasvi!$E$7)+IF(L$8="x",Toimenpiteet!$E$29,0)+IF(L$9="x",Toimenpiteet!$E$60,0)+IF(L$10="x",Toimenpiteet!$E$88,0))/(1+$C$13)^HP$61</f>
        <v>259.65294955490651</v>
      </c>
      <c r="HQ217" s="29">
        <f>IF(M$11="x",Toimenpiteet!$E$115,HQ114*(Satokasvi!$H$11/1000)+(Satokasvi!$E$28-Satokasvi!$E$7)+IF(M$8="x",Toimenpiteet!$E$29,0)+IF(M$9="x",Toimenpiteet!$E$60,0)+IF(M$10="x",Toimenpiteet!$E$88,0))/(1+$C$13)^HQ$61</f>
        <v>252.09024228631699</v>
      </c>
      <c r="HR217" s="29">
        <f>IF(N$11="x",Toimenpiteet!$E$115,HR114*(Satokasvi!$H$11/1000)+(Satokasvi!$E$28-Satokasvi!$E$7)+IF(N$8="x",Toimenpiteet!$E$29,0)+IF(N$9="x",Toimenpiteet!$E$60,0)+IF(N$10="x",Toimenpiteet!$E$88,0))/(1+$C$13)^HR$61</f>
        <v>244.747808044968</v>
      </c>
      <c r="HS217" s="29">
        <f>IF(O$11="x",Toimenpiteet!$E$115,HS114*(Satokasvi!$H$11/1000)+(Satokasvi!$E$28-Satokasvi!$E$7)+IF(O$8="x",Toimenpiteet!$E$29,0)+IF(O$9="x",Toimenpiteet!$E$60,0)+IF(O$10="x",Toimenpiteet!$E$88,0))/(1+$C$13)^HS$61</f>
        <v>237.61923111161943</v>
      </c>
      <c r="HT217" s="29">
        <f>IF(P$11="x",Toimenpiteet!$E$115,HT114*(Satokasvi!$H$11/1000)+(Satokasvi!$E$28-Satokasvi!$E$7)+IF(P$8="x",Toimenpiteet!$E$29,0)+IF(P$9="x",Toimenpiteet!$E$60,0)+IF(P$10="x",Toimenpiteet!$E$88,0))/(1+$C$13)^HT$61</f>
        <v>230.6982826326402</v>
      </c>
      <c r="HU217" s="29">
        <f>IF(Q$11="x",Toimenpiteet!$E$115,HU114*(Satokasvi!$H$11/1000)+(Satokasvi!$E$28-Satokasvi!$E$7)+IF(Q$8="x",Toimenpiteet!$E$29,0)+IF(Q$9="x",Toimenpiteet!$E$60,0)+IF(Q$10="x",Toimenpiteet!$E$88,0))/(1+$C$13)^HU$61</f>
        <v>223.97891517732057</v>
      </c>
      <c r="HV217" s="29">
        <f>IF(R$11="x",Toimenpiteet!$E$115,HV114*(Satokasvi!$H$11/1000)+(Satokasvi!$E$28-Satokasvi!$E$7)+IF(R$8="x",Toimenpiteet!$E$29,0)+IF(R$9="x",Toimenpiteet!$E$60,0)+IF(R$10="x",Toimenpiteet!$E$88,0))/(1+$C$13)^HV$61</f>
        <v>217.45525745370932</v>
      </c>
      <c r="HW217" s="29">
        <f>IF(S$11="x",Toimenpiteet!$E$115,HW114*(Satokasvi!$H$11/1000)+(Satokasvi!$E$28-Satokasvi!$E$7)+IF(S$8="x",Toimenpiteet!$E$29,0)+IF(S$9="x",Toimenpiteet!$E$60,0)+IF(S$10="x",Toimenpiteet!$E$88,0))/(1+$C$13)^HW$61</f>
        <v>211.12160917835857</v>
      </c>
      <c r="HX217" s="29">
        <f>IF(T$11="x",Toimenpiteet!$E$115,HX114*(Satokasvi!$H$11/1000)+(Satokasvi!$E$28-Satokasvi!$E$7)+IF(T$8="x",Toimenpiteet!$E$29,0)+IF(T$9="x",Toimenpiteet!$E$60,0)+IF(T$10="x",Toimenpiteet!$E$88,0))/(1+$C$13)^HX$61</f>
        <v>204.97243609549375</v>
      </c>
      <c r="HY217" s="29">
        <f>IF(U$11="x",Toimenpiteet!$E$115,HY114*(Satokasvi!$H$11/1000)+(Satokasvi!$E$28-Satokasvi!$E$7)+IF(U$8="x",Toimenpiteet!$E$29,0)+IF(U$9="x",Toimenpiteet!$E$60,0)+IF(U$10="x",Toimenpiteet!$E$88,0))/(1+$C$13)^HY$61</f>
        <v>199.00236514125606</v>
      </c>
      <c r="HZ217" s="29">
        <f>IF(V$11="x",Toimenpiteet!$E$115,HZ114*(Satokasvi!$H$11/1000)+(Satokasvi!$E$28-Satokasvi!$E$7)+IF(V$8="x",Toimenpiteet!$E$29,0)+IF(V$9="x",Toimenpiteet!$E$60,0)+IF(V$10="x",Toimenpiteet!$E$88,0))/(1+$C$13)^HZ$61</f>
        <v>193.20617974879232</v>
      </c>
      <c r="IA217" s="29">
        <f>IF(W$11="x",Toimenpiteet!$E$115,IA114*(Satokasvi!$H$11/1000)+(Satokasvi!$E$28-Satokasvi!$E$7)+IF(W$8="x",Toimenpiteet!$E$29,0)+IF(W$9="x",Toimenpiteet!$E$60,0)+IF(W$10="x",Toimenpiteet!$E$88,0))/(1+$C$13)^IA$61</f>
        <v>187.57881529008964</v>
      </c>
      <c r="IB217" s="29">
        <f>IF(X$11="x",Toimenpiteet!$E$115,IB114*(Satokasvi!$H$11/1000)+(Satokasvi!$E$28-Satokasvi!$E$7)+IF(X$8="x",Toimenpiteet!$E$29,0)+IF(X$9="x",Toimenpiteet!$E$60,0)+IF(X$10="x",Toimenpiteet!$E$88,0))/(1+$C$13)^IB$61</f>
        <v>182.11535465057244</v>
      </c>
      <c r="IC217" s="29">
        <f>IF(Y$11="x",Toimenpiteet!$E$115,IC114*(Satokasvi!$H$11/1000)+(Satokasvi!$E$28-Satokasvi!$E$7)+IF(Y$8="x",Toimenpiteet!$E$29,0)+IF(Y$9="x",Toimenpiteet!$E$60,0)+IF(Y$10="x",Toimenpiteet!$E$88,0))/(1+$C$13)^IC$61</f>
        <v>176.81102393259459</v>
      </c>
      <c r="ID217" s="29">
        <f>IF(Z$11="x",Toimenpiteet!$E$115,ID114*(Satokasvi!$H$11/1000)+(Satokasvi!$E$28-Satokasvi!$E$7)+IF(Z$8="x",Toimenpiteet!$E$29,0)+IF(Z$9="x",Toimenpiteet!$E$60,0)+IF(Z$10="x",Toimenpiteet!$E$88,0))/(1+$C$13)^ID$61</f>
        <v>171.66118828407247</v>
      </c>
      <c r="IE217" s="29">
        <f>IF(AA$11="x",Toimenpiteet!$E$115,IE114*(Satokasvi!$H$11/1000)+(Satokasvi!$E$28-Satokasvi!$E$7)+IF(AA$8="x",Toimenpiteet!$E$29,0)+IF(AA$9="x",Toimenpiteet!$E$60,0)+IF(AA$10="x",Toimenpiteet!$E$88,0))/(1+$C$13)^IE$61</f>
        <v>166.66134784861404</v>
      </c>
      <c r="IG217" s="11">
        <f t="shared" si="160"/>
        <v>344.4516361021216</v>
      </c>
      <c r="IH217" s="11">
        <f t="shared" si="161"/>
        <v>678.25975848598159</v>
      </c>
      <c r="II217" s="11">
        <f t="shared" si="162"/>
        <v>1001.7521668266641</v>
      </c>
      <c r="IJ217" s="11">
        <f t="shared" si="163"/>
        <v>1315.2465949517898</v>
      </c>
      <c r="IK217" s="11">
        <f t="shared" si="164"/>
        <v>1619.0510191171934</v>
      </c>
      <c r="IL217" s="11">
        <f t="shared" si="165"/>
        <v>1913.4639568640173</v>
      </c>
      <c r="IM217" s="11">
        <f t="shared" si="166"/>
        <v>2198.774756744358</v>
      </c>
      <c r="IN217" s="11">
        <f t="shared" si="167"/>
        <v>2475.2638791938616</v>
      </c>
      <c r="IO217" s="11">
        <f t="shared" si="168"/>
        <v>2743.2031688211937</v>
      </c>
      <c r="IP217" s="11">
        <f t="shared" si="169"/>
        <v>3002.8561183761003</v>
      </c>
      <c r="IQ217" s="11">
        <f t="shared" si="170"/>
        <v>3254.9463606624172</v>
      </c>
      <c r="IR217" s="11">
        <f t="shared" si="171"/>
        <v>3499.694168707385</v>
      </c>
      <c r="IS217" s="11">
        <f t="shared" si="172"/>
        <v>3737.3133998190042</v>
      </c>
      <c r="IT217" s="11">
        <f t="shared" si="173"/>
        <v>3968.0116824516444</v>
      </c>
      <c r="IU217" s="11">
        <f t="shared" si="174"/>
        <v>4191.9905976289647</v>
      </c>
      <c r="IV217" s="11">
        <f t="shared" si="175"/>
        <v>4409.4458550826739</v>
      </c>
      <c r="IW217" s="11">
        <f t="shared" si="176"/>
        <v>4620.5674642610329</v>
      </c>
      <c r="IX217" s="11">
        <f t="shared" si="177"/>
        <v>4825.5399003565262</v>
      </c>
      <c r="IY217" s="11">
        <f t="shared" si="178"/>
        <v>5024.542265497782</v>
      </c>
      <c r="IZ217" s="11">
        <f t="shared" si="179"/>
        <v>5217.7484452465742</v>
      </c>
      <c r="JA217" s="11">
        <f t="shared" si="180"/>
        <v>5405.3272605366637</v>
      </c>
      <c r="JB217" s="11">
        <f t="shared" si="181"/>
        <v>5587.4426151872358</v>
      </c>
      <c r="JC217" s="11">
        <f t="shared" si="182"/>
        <v>5764.25363911983</v>
      </c>
      <c r="JD217" s="11">
        <f t="shared" si="183"/>
        <v>5935.9148274039026</v>
      </c>
      <c r="JE217" s="11">
        <f t="shared" si="184"/>
        <v>6102.5761752525168</v>
      </c>
    </row>
    <row r="218" spans="213:265">
      <c r="HE218" s="60">
        <f t="shared" si="188"/>
        <v>-0.16666666666666669</v>
      </c>
      <c r="HF218" s="60">
        <f>$HF$72</f>
        <v>1.111111111111112E-2</v>
      </c>
      <c r="HG218" s="29">
        <f>IF(C$11="x",Toimenpiteet!$E$115,HG115*(Satokasvi!$H$11/1000)+(Satokasvi!$E$28-Satokasvi!$E$7)+IF(C$8="x",Toimenpiteet!$E$29,0)+IF(C$9="x",Toimenpiteet!$E$60,0)+IF(C$10="x",Toimenpiteet!$E$88,0))/(1+$C$13)^HG$61</f>
        <v>345.71017619561303</v>
      </c>
      <c r="HH218" s="29">
        <f>IF(D$11="x",Toimenpiteet!$E$115,HH115*(Satokasvi!$H$11/1000)+(Satokasvi!$E$28-Satokasvi!$E$7)+IF(D$8="x",Toimenpiteet!$E$29,0)+IF(D$9="x",Toimenpiteet!$E$60,0)+IF(D$10="x",Toimenpiteet!$E$88,0))/(1+$C$13)^HH$61</f>
        <v>336.25188955568819</v>
      </c>
      <c r="HI218" s="29">
        <f>IF(E$11="x",Toimenpiteet!$E$115,HI115*(Satokasvi!$H$11/1000)+(Satokasvi!$E$28-Satokasvi!$E$7)+IF(E$8="x",Toimenpiteet!$E$29,0)+IF(E$9="x",Toimenpiteet!$E$60,0)+IF(E$10="x",Toimenpiteet!$E$88,0))/(1+$C$13)^HI$61</f>
        <v>327.05129257150031</v>
      </c>
      <c r="HJ218" s="29">
        <f>IF(F$11="x",Toimenpiteet!$E$115,HJ115*(Satokasvi!$H$11/1000)+(Satokasvi!$E$28-Satokasvi!$E$7)+IF(F$8="x",Toimenpiteet!$E$29,0)+IF(F$9="x",Toimenpiteet!$E$60,0)+IF(F$10="x",Toimenpiteet!$E$88,0))/(1+$C$13)^HJ$61</f>
        <v>318.10139800320712</v>
      </c>
      <c r="HK218" s="29">
        <f>IF(G$11="x",Toimenpiteet!$E$115,HK115*(Satokasvi!$H$11/1000)+(Satokasvi!$E$28-Satokasvi!$E$7)+IF(G$8="x",Toimenpiteet!$E$29,0)+IF(G$9="x",Toimenpiteet!$E$60,0)+IF(G$10="x",Toimenpiteet!$E$88,0))/(1+$C$13)^HK$61</f>
        <v>309.39540702715266</v>
      </c>
      <c r="HL218" s="29">
        <f>IF(H$11="x",Toimenpiteet!$E$115,HL115*(Satokasvi!$H$11/1000)+(Satokasvi!$E$28-Satokasvi!$E$7)+IF(H$8="x",Toimenpiteet!$E$29,0)+IF(H$9="x",Toimenpiteet!$E$60,0)+IF(H$10="x",Toimenpiteet!$E$88,0))/(1+$C$13)^HL$61</f>
        <v>300.92670418769666</v>
      </c>
      <c r="HM218" s="29">
        <f>IF(I$11="x",Toimenpiteet!$E$115,HM115*(Satokasvi!$H$11/1000)+(Satokasvi!$E$28-Satokasvi!$E$7)+IF(I$8="x",Toimenpiteet!$E$29,0)+IF(I$9="x",Toimenpiteet!$E$60,0)+IF(I$10="x",Toimenpiteet!$E$88,0))/(1+$C$13)^HM$61</f>
        <v>292.68885248327132</v>
      </c>
      <c r="HN218" s="29">
        <f>IF(J$11="x",Toimenpiteet!$E$115,HN115*(Satokasvi!$H$11/1000)+(Satokasvi!$E$28-Satokasvi!$E$7)+IF(J$8="x",Toimenpiteet!$E$29,0)+IF(J$9="x",Toimenpiteet!$E$60,0)+IF(J$10="x",Toimenpiteet!$E$88,0))/(1+$C$13)^HN$61</f>
        <v>284.67558858312964</v>
      </c>
      <c r="HO218" s="29">
        <f>IF(K$11="x",Toimenpiteet!$E$115,HO115*(Satokasvi!$H$11/1000)+(Satokasvi!$E$28-Satokasvi!$E$7)+IF(K$8="x",Toimenpiteet!$E$29,0)+IF(K$9="x",Toimenpiteet!$E$60,0)+IF(K$10="x",Toimenpiteet!$E$88,0))/(1+$C$13)^HO$61</f>
        <v>276.88081817134093</v>
      </c>
      <c r="HP218" s="29">
        <f>IF(L$11="x",Toimenpiteet!$E$115,HP115*(Satokasvi!$H$11/1000)+(Satokasvi!$E$28-Satokasvi!$E$7)+IF(L$8="x",Toimenpiteet!$E$29,0)+IF(L$9="x",Toimenpiteet!$E$60,0)+IF(L$10="x",Toimenpiteet!$E$88,0))/(1+$C$13)^HP$61</f>
        <v>269.29861141467887</v>
      </c>
      <c r="HQ218" s="29">
        <f>IF(M$11="x",Toimenpiteet!$E$115,HQ115*(Satokasvi!$H$11/1000)+(Satokasvi!$E$28-Satokasvi!$E$7)+IF(M$8="x",Toimenpiteet!$E$29,0)+IF(M$9="x",Toimenpiteet!$E$60,0)+IF(M$10="x",Toimenpiteet!$E$88,0))/(1+$C$13)^HQ$61</f>
        <v>261.45496253852315</v>
      </c>
      <c r="HR218" s="29">
        <f>IF(N$11="x",Toimenpiteet!$E$115,HR115*(Satokasvi!$H$11/1000)+(Satokasvi!$E$28-Satokasvi!$E$7)+IF(N$8="x",Toimenpiteet!$E$29,0)+IF(N$9="x",Toimenpiteet!$E$60,0)+IF(N$10="x",Toimenpiteet!$E$88,0))/(1+$C$13)^HR$61</f>
        <v>253.83976945487689</v>
      </c>
      <c r="HS218" s="29">
        <f>IF(O$11="x",Toimenpiteet!$E$115,HS115*(Satokasvi!$H$11/1000)+(Satokasvi!$E$28-Satokasvi!$E$7)+IF(O$8="x",Toimenpiteet!$E$29,0)+IF(O$9="x",Toimenpiteet!$E$60,0)+IF(O$10="x",Toimenpiteet!$E$88,0))/(1+$C$13)^HS$61</f>
        <v>246.44637811153098</v>
      </c>
      <c r="HT218" s="29">
        <f>IF(P$11="x",Toimenpiteet!$E$115,HT115*(Satokasvi!$H$11/1000)+(Satokasvi!$E$28-Satokasvi!$E$7)+IF(P$8="x",Toimenpiteet!$E$29,0)+IF(P$9="x",Toimenpiteet!$E$60,0)+IF(P$10="x",Toimenpiteet!$E$88,0))/(1+$C$13)^HT$61</f>
        <v>239.26832826362227</v>
      </c>
      <c r="HU218" s="29">
        <f>IF(Q$11="x",Toimenpiteet!$E$115,HU115*(Satokasvi!$H$11/1000)+(Satokasvi!$E$28-Satokasvi!$E$7)+IF(Q$8="x",Toimenpiteet!$E$29,0)+IF(Q$9="x",Toimenpiteet!$E$60,0)+IF(Q$10="x",Toimenpiteet!$E$88,0))/(1+$C$13)^HU$61</f>
        <v>232.29934782875949</v>
      </c>
      <c r="HV218" s="29">
        <f>IF(R$11="x",Toimenpiteet!$E$115,HV115*(Satokasvi!$H$11/1000)+(Satokasvi!$E$28-Satokasvi!$E$7)+IF(R$8="x",Toimenpiteet!$E$29,0)+IF(R$9="x",Toimenpiteet!$E$60,0)+IF(R$10="x",Toimenpiteet!$E$88,0))/(1+$C$13)^HV$61</f>
        <v>225.53334740656265</v>
      </c>
      <c r="HW218" s="29">
        <f>IF(S$11="x",Toimenpiteet!$E$115,HW115*(Satokasvi!$H$11/1000)+(Satokasvi!$E$28-Satokasvi!$E$7)+IF(S$8="x",Toimenpiteet!$E$29,0)+IF(S$9="x",Toimenpiteet!$E$60,0)+IF(S$10="x",Toimenpiteet!$E$88,0))/(1+$C$13)^HW$61</f>
        <v>218.96441495782781</v>
      </c>
      <c r="HX218" s="29">
        <f>IF(T$11="x",Toimenpiteet!$E$115,HX115*(Satokasvi!$H$11/1000)+(Satokasvi!$E$28-Satokasvi!$E$7)+IF(T$8="x",Toimenpiteet!$E$29,0)+IF(T$9="x",Toimenpiteet!$E$60,0)+IF(T$10="x",Toimenpiteet!$E$88,0))/(1+$C$13)^HX$61</f>
        <v>212.58681063866777</v>
      </c>
      <c r="HY218" s="29">
        <f>IF(U$11="x",Toimenpiteet!$E$115,HY115*(Satokasvi!$H$11/1000)+(Satokasvi!$E$28-Satokasvi!$E$7)+IF(U$8="x",Toimenpiteet!$E$29,0)+IF(U$9="x",Toimenpiteet!$E$60,0)+IF(U$10="x",Toimenpiteet!$E$88,0))/(1+$C$13)^HY$61</f>
        <v>206.39496178511436</v>
      </c>
      <c r="HZ218" s="29">
        <f>IF(V$11="x",Toimenpiteet!$E$115,HZ115*(Satokasvi!$H$11/1000)+(Satokasvi!$E$28-Satokasvi!$E$7)+IF(V$8="x",Toimenpiteet!$E$29,0)+IF(V$9="x",Toimenpiteet!$E$60,0)+IF(V$10="x",Toimenpiteet!$E$88,0))/(1+$C$13)^HZ$61</f>
        <v>200.38345804380035</v>
      </c>
      <c r="IA218" s="29">
        <f>IF(W$11="x",Toimenpiteet!$E$115,IA115*(Satokasvi!$H$11/1000)+(Satokasvi!$E$28-Satokasvi!$E$7)+IF(W$8="x",Toimenpiteet!$E$29,0)+IF(W$9="x",Toimenpiteet!$E$60,0)+IF(W$10="x",Toimenpiteet!$E$88,0))/(1+$C$13)^IA$61</f>
        <v>194.54704664446638</v>
      </c>
      <c r="IB218" s="29">
        <f>IF(X$11="x",Toimenpiteet!$E$115,IB115*(Satokasvi!$H$11/1000)+(Satokasvi!$E$28-Satokasvi!$E$7)+IF(X$8="x",Toimenpiteet!$E$29,0)+IF(X$9="x",Toimenpiteet!$E$60,0)+IF(X$10="x",Toimenpiteet!$E$88,0))/(1+$C$13)^IB$61</f>
        <v>188.88062781016151</v>
      </c>
      <c r="IC218" s="29">
        <f>IF(Y$11="x",Toimenpiteet!$E$115,IC115*(Satokasvi!$H$11/1000)+(Satokasvi!$E$28-Satokasvi!$E$7)+IF(Y$8="x",Toimenpiteet!$E$29,0)+IF(Y$9="x",Toimenpiteet!$E$60,0)+IF(Y$10="x",Toimenpiteet!$E$88,0))/(1+$C$13)^IC$61</f>
        <v>183.37925030112768</v>
      </c>
      <c r="ID218" s="29">
        <f>IF(Z$11="x",Toimenpiteet!$E$115,ID115*(Satokasvi!$H$11/1000)+(Satokasvi!$E$28-Satokasvi!$E$7)+IF(Z$8="x",Toimenpiteet!$E$29,0)+IF(Z$9="x",Toimenpiteet!$E$60,0)+IF(Z$10="x",Toimenpiteet!$E$88,0))/(1+$C$13)^ID$61</f>
        <v>178.03810708847348</v>
      </c>
      <c r="IE218" s="29">
        <f>IF(AA$11="x",Toimenpiteet!$E$115,IE115*(Satokasvi!$H$11/1000)+(Satokasvi!$E$28-Satokasvi!$E$7)+IF(AA$8="x",Toimenpiteet!$E$29,0)+IF(AA$9="x",Toimenpiteet!$E$60,0)+IF(AA$10="x",Toimenpiteet!$E$88,0))/(1+$C$13)^IE$61</f>
        <v>172.85253115385777</v>
      </c>
      <c r="IG218" s="11">
        <f t="shared" si="160"/>
        <v>345.71017619561303</v>
      </c>
      <c r="IH218" s="11">
        <f t="shared" si="161"/>
        <v>681.96206575130122</v>
      </c>
      <c r="II218" s="11">
        <f t="shared" si="162"/>
        <v>1009.0133583228015</v>
      </c>
      <c r="IJ218" s="11">
        <f t="shared" si="163"/>
        <v>1327.1147563260088</v>
      </c>
      <c r="IK218" s="11">
        <f t="shared" si="164"/>
        <v>1636.5101633531615</v>
      </c>
      <c r="IL218" s="11">
        <f t="shared" si="165"/>
        <v>1937.4368675408582</v>
      </c>
      <c r="IM218" s="11">
        <f t="shared" si="166"/>
        <v>2230.1257200241294</v>
      </c>
      <c r="IN218" s="11">
        <f t="shared" si="167"/>
        <v>2514.8013086072588</v>
      </c>
      <c r="IO218" s="11">
        <f t="shared" si="168"/>
        <v>2791.6821267785999</v>
      </c>
      <c r="IP218" s="11">
        <f t="shared" si="169"/>
        <v>3060.9807381932787</v>
      </c>
      <c r="IQ218" s="11">
        <f t="shared" si="170"/>
        <v>3322.4357007318017</v>
      </c>
      <c r="IR218" s="11">
        <f t="shared" si="171"/>
        <v>3576.2754701866788</v>
      </c>
      <c r="IS218" s="11">
        <f t="shared" si="172"/>
        <v>3822.7218482982098</v>
      </c>
      <c r="IT218" s="11">
        <f t="shared" si="173"/>
        <v>4061.990176561832</v>
      </c>
      <c r="IU218" s="11">
        <f t="shared" si="174"/>
        <v>4294.2895243905914</v>
      </c>
      <c r="IV218" s="11">
        <f t="shared" si="175"/>
        <v>4519.8228717971542</v>
      </c>
      <c r="IW218" s="11">
        <f t="shared" si="176"/>
        <v>4738.7872867549822</v>
      </c>
      <c r="IX218" s="11">
        <f t="shared" si="177"/>
        <v>4951.3740973936501</v>
      </c>
      <c r="IY218" s="11">
        <f t="shared" si="178"/>
        <v>5157.7690591787641</v>
      </c>
      <c r="IZ218" s="11">
        <f t="shared" si="179"/>
        <v>5358.1525172225647</v>
      </c>
      <c r="JA218" s="11">
        <f t="shared" si="180"/>
        <v>5552.6995638670314</v>
      </c>
      <c r="JB218" s="11">
        <f t="shared" si="181"/>
        <v>5741.5801916771925</v>
      </c>
      <c r="JC218" s="11">
        <f t="shared" si="182"/>
        <v>5924.9594419783198</v>
      </c>
      <c r="JD218" s="11">
        <f t="shared" si="183"/>
        <v>6102.997549066793</v>
      </c>
      <c r="JE218" s="11">
        <f t="shared" si="184"/>
        <v>6275.8500802206509</v>
      </c>
    </row>
    <row r="219" spans="213:265">
      <c r="HE219" s="60">
        <f t="shared" si="188"/>
        <v>-0.16666666666666669</v>
      </c>
      <c r="HF219" s="60">
        <f>$HF$73</f>
        <v>3.333333333333334E-2</v>
      </c>
      <c r="HG219" s="29">
        <f>IF(C$11="x",Toimenpiteet!$E$115,HG116*(Satokasvi!$H$11/1000)+(Satokasvi!$E$28-Satokasvi!$E$7)+IF(C$8="x",Toimenpiteet!$E$29,0)+IF(C$9="x",Toimenpiteet!$E$60,0)+IF(C$10="x",Toimenpiteet!$E$88,0))/(1+$C$13)^HG$61</f>
        <v>346.96871628910469</v>
      </c>
      <c r="HH219" s="29">
        <f>IF(D$11="x",Toimenpiteet!$E$115,HH116*(Satokasvi!$H$11/1000)+(Satokasvi!$E$28-Satokasvi!$E$7)+IF(D$8="x",Toimenpiteet!$E$29,0)+IF(D$9="x",Toimenpiteet!$E$60,0)+IF(D$10="x",Toimenpiteet!$E$88,0))/(1+$C$13)^HH$61</f>
        <v>338.69565672751645</v>
      </c>
      <c r="HI219" s="29">
        <f>IF(E$11="x",Toimenpiteet!$E$115,HI116*(Satokasvi!$H$11/1000)+(Satokasvi!$E$28-Satokasvi!$E$7)+IF(E$8="x",Toimenpiteet!$E$29,0)+IF(E$9="x",Toimenpiteet!$E$60,0)+IF(E$10="x",Toimenpiteet!$E$88,0))/(1+$C$13)^HI$61</f>
        <v>330.61017680231811</v>
      </c>
      <c r="HJ219" s="29">
        <f>IF(F$11="x",Toimenpiteet!$E$115,HJ116*(Satokasvi!$H$11/1000)+(Satokasvi!$E$28-Satokasvi!$E$7)+IF(F$8="x",Toimenpiteet!$E$29,0)+IF(F$9="x",Toimenpiteet!$E$60,0)+IF(F$10="x",Toimenpiteet!$E$88,0))/(1+$C$13)^HJ$61</f>
        <v>322.7083678812885</v>
      </c>
      <c r="HK219" s="29">
        <f>IF(G$11="x",Toimenpiteet!$E$115,HK116*(Satokasvi!$H$11/1000)+(Satokasvi!$E$28-Satokasvi!$E$7)+IF(G$8="x",Toimenpiteet!$E$29,0)+IF(G$9="x",Toimenpiteet!$E$60,0)+IF(G$10="x",Toimenpiteet!$E$88,0))/(1+$C$13)^HK$61</f>
        <v>314.9863898889019</v>
      </c>
      <c r="HL219" s="29">
        <f>IF(H$11="x",Toimenpiteet!$E$115,HL116*(Satokasvi!$H$11/1000)+(Satokasvi!$E$28-Satokasvi!$E$7)+IF(H$8="x",Toimenpiteet!$E$29,0)+IF(H$9="x",Toimenpiteet!$E$60,0)+IF(H$10="x",Toimenpiteet!$E$88,0))/(1+$C$13)^HL$61</f>
        <v>307.44047062856953</v>
      </c>
      <c r="HM219" s="29">
        <f>IF(I$11="x",Toimenpiteet!$E$115,HM116*(Satokasvi!$H$11/1000)+(Satokasvi!$E$28-Satokasvi!$E$7)+IF(I$8="x",Toimenpiteet!$E$29,0)+IF(I$9="x",Toimenpiteet!$E$60,0)+IF(I$10="x",Toimenpiteet!$E$88,0))/(1+$C$13)^HM$61</f>
        <v>300.0669050862017</v>
      </c>
      <c r="HN219" s="29">
        <f>IF(J$11="x",Toimenpiteet!$E$115,HN116*(Satokasvi!$H$11/1000)+(Satokasvi!$E$28-Satokasvi!$E$7)+IF(J$8="x",Toimenpiteet!$E$29,0)+IF(J$9="x",Toimenpiteet!$E$60,0)+IF(J$10="x",Toimenpiteet!$E$88,0))/(1+$C$13)^HN$61</f>
        <v>292.86205471675561</v>
      </c>
      <c r="HO219" s="29">
        <f>IF(K$11="x",Toimenpiteet!$E$115,HO116*(Satokasvi!$H$11/1000)+(Satokasvi!$E$28-Satokasvi!$E$7)+IF(K$8="x",Toimenpiteet!$E$29,0)+IF(K$9="x",Toimenpiteet!$E$60,0)+IF(K$10="x",Toimenpiteet!$E$88,0))/(1+$C$13)^HO$61</f>
        <v>285.82234671534997</v>
      </c>
      <c r="HP219" s="29">
        <f>IF(L$11="x",Toimenpiteet!$E$115,HP116*(Satokasvi!$H$11/1000)+(Satokasvi!$E$28-Satokasvi!$E$7)+IF(L$8="x",Toimenpiteet!$E$29,0)+IF(L$9="x",Toimenpiteet!$E$60,0)+IF(L$10="x",Toimenpiteet!$E$88,0))/(1+$C$13)^HP$61</f>
        <v>278.94427327445129</v>
      </c>
      <c r="HQ219" s="29">
        <f>IF(M$11="x",Toimenpiteet!$E$115,HQ116*(Satokasvi!$H$11/1000)+(Satokasvi!$E$28-Satokasvi!$E$7)+IF(M$8="x",Toimenpiteet!$E$29,0)+IF(M$9="x",Toimenpiteet!$E$60,0)+IF(M$10="x",Toimenpiteet!$E$88,0))/(1+$C$13)^HQ$61</f>
        <v>270.81968279072942</v>
      </c>
      <c r="HR219" s="29">
        <f>IF(N$11="x",Toimenpiteet!$E$115,HR116*(Satokasvi!$H$11/1000)+(Satokasvi!$E$28-Satokasvi!$E$7)+IF(N$8="x",Toimenpiteet!$E$29,0)+IF(N$9="x",Toimenpiteet!$E$60,0)+IF(N$10="x",Toimenpiteet!$E$88,0))/(1+$C$13)^HR$61</f>
        <v>262.93173086478589</v>
      </c>
      <c r="HS219" s="29">
        <f>IF(O$11="x",Toimenpiteet!$E$115,HS116*(Satokasvi!$H$11/1000)+(Satokasvi!$E$28-Satokasvi!$E$7)+IF(O$8="x",Toimenpiteet!$E$29,0)+IF(O$9="x",Toimenpiteet!$E$60,0)+IF(O$10="x",Toimenpiteet!$E$88,0))/(1+$C$13)^HS$61</f>
        <v>255.27352511144261</v>
      </c>
      <c r="HT219" s="29">
        <f>IF(P$11="x",Toimenpiteet!$E$115,HT116*(Satokasvi!$H$11/1000)+(Satokasvi!$E$28-Satokasvi!$E$7)+IF(P$8="x",Toimenpiteet!$E$29,0)+IF(P$9="x",Toimenpiteet!$E$60,0)+IF(P$10="x",Toimenpiteet!$E$88,0))/(1+$C$13)^HT$61</f>
        <v>247.83837389460444</v>
      </c>
      <c r="HU219" s="29">
        <f>IF(Q$11="x",Toimenpiteet!$E$115,HU116*(Satokasvi!$H$11/1000)+(Satokasvi!$E$28-Satokasvi!$E$7)+IF(Q$8="x",Toimenpiteet!$E$29,0)+IF(Q$9="x",Toimenpiteet!$E$60,0)+IF(Q$10="x",Toimenpiteet!$E$88,0))/(1+$C$13)^HU$61</f>
        <v>240.61978048019847</v>
      </c>
      <c r="HV219" s="29">
        <f>IF(R$11="x",Toimenpiteet!$E$115,HV116*(Satokasvi!$H$11/1000)+(Satokasvi!$E$28-Satokasvi!$E$7)+IF(R$8="x",Toimenpiteet!$E$29,0)+IF(R$9="x",Toimenpiteet!$E$60,0)+IF(R$10="x",Toimenpiteet!$E$88,0))/(1+$C$13)^HV$61</f>
        <v>233.61143735941604</v>
      </c>
      <c r="HW219" s="29">
        <f>IF(S$11="x",Toimenpiteet!$E$115,HW116*(Satokasvi!$H$11/1000)+(Satokasvi!$E$28-Satokasvi!$E$7)+IF(S$8="x",Toimenpiteet!$E$29,0)+IF(S$9="x",Toimenpiteet!$E$60,0)+IF(S$10="x",Toimenpiteet!$E$88,0))/(1+$C$13)^HW$61</f>
        <v>226.80722073729711</v>
      </c>
      <c r="HX219" s="29">
        <f>IF(T$11="x",Toimenpiteet!$E$115,HX116*(Satokasvi!$H$11/1000)+(Satokasvi!$E$28-Satokasvi!$E$7)+IF(T$8="x",Toimenpiteet!$E$29,0)+IF(T$9="x",Toimenpiteet!$E$60,0)+IF(T$10="x",Toimenpiteet!$E$88,0))/(1+$C$13)^HX$61</f>
        <v>220.20118518184185</v>
      </c>
      <c r="HY219" s="29">
        <f>IF(U$11="x",Toimenpiteet!$E$115,HY116*(Satokasvi!$H$11/1000)+(Satokasvi!$E$28-Satokasvi!$E$7)+IF(U$8="x",Toimenpiteet!$E$29,0)+IF(U$9="x",Toimenpiteet!$E$60,0)+IF(U$10="x",Toimenpiteet!$E$88,0))/(1+$C$13)^HY$61</f>
        <v>213.78755842897269</v>
      </c>
      <c r="HZ219" s="29">
        <f>IF(V$11="x",Toimenpiteet!$E$115,HZ116*(Satokasvi!$H$11/1000)+(Satokasvi!$E$28-Satokasvi!$E$7)+IF(V$8="x",Toimenpiteet!$E$29,0)+IF(V$9="x",Toimenpiteet!$E$60,0)+IF(V$10="x",Toimenpiteet!$E$88,0))/(1+$C$13)^HZ$61</f>
        <v>207.56073633880843</v>
      </c>
      <c r="IA219" s="29">
        <f>IF(W$11="x",Toimenpiteet!$E$115,IA116*(Satokasvi!$H$11/1000)+(Satokasvi!$E$28-Satokasvi!$E$7)+IF(W$8="x",Toimenpiteet!$E$29,0)+IF(W$9="x",Toimenpiteet!$E$60,0)+IF(W$10="x",Toimenpiteet!$E$88,0))/(1+$C$13)^IA$61</f>
        <v>201.51527799884317</v>
      </c>
      <c r="IB219" s="29">
        <f>IF(X$11="x",Toimenpiteet!$E$115,IB116*(Satokasvi!$H$11/1000)+(Satokasvi!$E$28-Satokasvi!$E$7)+IF(X$8="x",Toimenpiteet!$E$29,0)+IF(X$9="x",Toimenpiteet!$E$60,0)+IF(X$10="x",Toimenpiteet!$E$88,0))/(1+$C$13)^IB$61</f>
        <v>195.64590096975064</v>
      </c>
      <c r="IC219" s="29">
        <f>IF(Y$11="x",Toimenpiteet!$E$115,IC116*(Satokasvi!$H$11/1000)+(Satokasvi!$E$28-Satokasvi!$E$7)+IF(Y$8="x",Toimenpiteet!$E$29,0)+IF(Y$9="x",Toimenpiteet!$E$60,0)+IF(Y$10="x",Toimenpiteet!$E$88,0))/(1+$C$13)^IC$61</f>
        <v>189.9474766696608</v>
      </c>
      <c r="ID219" s="29">
        <f>IF(Z$11="x",Toimenpiteet!$E$115,ID116*(Satokasvi!$H$11/1000)+(Satokasvi!$E$28-Satokasvi!$E$7)+IF(Z$8="x",Toimenpiteet!$E$29,0)+IF(Z$9="x",Toimenpiteet!$E$60,0)+IF(Z$10="x",Toimenpiteet!$E$88,0))/(1+$C$13)^ID$61</f>
        <v>184.41502589287458</v>
      </c>
      <c r="IE219" s="29">
        <f>IF(AA$11="x",Toimenpiteet!$E$115,IE116*(Satokasvi!$H$11/1000)+(Satokasvi!$E$28-Satokasvi!$E$7)+IF(AA$8="x",Toimenpiteet!$E$29,0)+IF(AA$9="x",Toimenpiteet!$E$60,0)+IF(AA$10="x",Toimenpiteet!$E$88,0))/(1+$C$13)^IE$61</f>
        <v>179.04371445910155</v>
      </c>
      <c r="IG219" s="11">
        <f t="shared" si="160"/>
        <v>346.96871628910469</v>
      </c>
      <c r="IH219" s="11">
        <f t="shared" si="161"/>
        <v>685.66437301662108</v>
      </c>
      <c r="II219" s="11">
        <f t="shared" si="162"/>
        <v>1016.2745498189392</v>
      </c>
      <c r="IJ219" s="11">
        <f t="shared" si="163"/>
        <v>1338.9829177002277</v>
      </c>
      <c r="IK219" s="11">
        <f t="shared" si="164"/>
        <v>1653.9693075891296</v>
      </c>
      <c r="IL219" s="11">
        <f t="shared" si="165"/>
        <v>1961.4097782176991</v>
      </c>
      <c r="IM219" s="11">
        <f t="shared" si="166"/>
        <v>2261.4766833039007</v>
      </c>
      <c r="IN219" s="11">
        <f t="shared" si="167"/>
        <v>2554.3387380206564</v>
      </c>
      <c r="IO219" s="11">
        <f t="shared" si="168"/>
        <v>2840.1610847360062</v>
      </c>
      <c r="IP219" s="11">
        <f t="shared" si="169"/>
        <v>3119.1053580104576</v>
      </c>
      <c r="IQ219" s="11">
        <f t="shared" si="170"/>
        <v>3389.9250408011872</v>
      </c>
      <c r="IR219" s="11">
        <f t="shared" si="171"/>
        <v>3652.8567716659732</v>
      </c>
      <c r="IS219" s="11">
        <f t="shared" si="172"/>
        <v>3908.1302967774159</v>
      </c>
      <c r="IT219" s="11">
        <f t="shared" si="173"/>
        <v>4155.9686706720204</v>
      </c>
      <c r="IU219" s="11">
        <f t="shared" si="174"/>
        <v>4396.588451152219</v>
      </c>
      <c r="IV219" s="11">
        <f t="shared" si="175"/>
        <v>4630.1998885116354</v>
      </c>
      <c r="IW219" s="11">
        <f t="shared" si="176"/>
        <v>4857.0071092489325</v>
      </c>
      <c r="IX219" s="11">
        <f t="shared" si="177"/>
        <v>5077.208294430774</v>
      </c>
      <c r="IY219" s="11">
        <f t="shared" si="178"/>
        <v>5290.9958528597463</v>
      </c>
      <c r="IZ219" s="11">
        <f t="shared" si="179"/>
        <v>5498.5565891985543</v>
      </c>
      <c r="JA219" s="11">
        <f t="shared" si="180"/>
        <v>5700.0718671973973</v>
      </c>
      <c r="JB219" s="11">
        <f t="shared" si="181"/>
        <v>5895.7177681671483</v>
      </c>
      <c r="JC219" s="11">
        <f t="shared" si="182"/>
        <v>6085.6652448368095</v>
      </c>
      <c r="JD219" s="11">
        <f t="shared" si="183"/>
        <v>6270.0802707296843</v>
      </c>
      <c r="JE219" s="11">
        <f t="shared" si="184"/>
        <v>6449.1239851887858</v>
      </c>
    </row>
    <row r="220" spans="213:265">
      <c r="HE220" s="60">
        <f t="shared" si="188"/>
        <v>-0.16666666666666669</v>
      </c>
      <c r="HF220" s="60">
        <f>$HF$74</f>
        <v>5.5555555555555566E-2</v>
      </c>
      <c r="HG220" s="29">
        <f>IF(C$11="x",Toimenpiteet!$E$115,HG117*(Satokasvi!$H$11/1000)+(Satokasvi!$E$28-Satokasvi!$E$7)+IF(C$8="x",Toimenpiteet!$E$29,0)+IF(C$9="x",Toimenpiteet!$E$60,0)+IF(C$10="x",Toimenpiteet!$E$88,0))/(1+$C$13)^HG$61</f>
        <v>348.22725638259612</v>
      </c>
      <c r="HH220" s="29">
        <f>IF(D$11="x",Toimenpiteet!$E$115,HH117*(Satokasvi!$H$11/1000)+(Satokasvi!$E$28-Satokasvi!$E$7)+IF(D$8="x",Toimenpiteet!$E$29,0)+IF(D$9="x",Toimenpiteet!$E$60,0)+IF(D$10="x",Toimenpiteet!$E$88,0))/(1+$C$13)^HH$61</f>
        <v>341.13942389934471</v>
      </c>
      <c r="HI220" s="29">
        <f>IF(E$11="x",Toimenpiteet!$E$115,HI117*(Satokasvi!$H$11/1000)+(Satokasvi!$E$28-Satokasvi!$E$7)+IF(E$8="x",Toimenpiteet!$E$29,0)+IF(E$9="x",Toimenpiteet!$E$60,0)+IF(E$10="x",Toimenpiteet!$E$88,0))/(1+$C$13)^HI$61</f>
        <v>334.16906103313596</v>
      </c>
      <c r="HJ220" s="29">
        <f>IF(F$11="x",Toimenpiteet!$E$115,HJ117*(Satokasvi!$H$11/1000)+(Satokasvi!$E$28-Satokasvi!$E$7)+IF(F$8="x",Toimenpiteet!$E$29,0)+IF(F$9="x",Toimenpiteet!$E$60,0)+IF(F$10="x",Toimenpiteet!$E$88,0))/(1+$C$13)^HJ$61</f>
        <v>327.31533775936981</v>
      </c>
      <c r="HK220" s="29">
        <f>IF(G$11="x",Toimenpiteet!$E$115,HK117*(Satokasvi!$H$11/1000)+(Satokasvi!$E$28-Satokasvi!$E$7)+IF(G$8="x",Toimenpiteet!$E$29,0)+IF(G$9="x",Toimenpiteet!$E$60,0)+IF(G$10="x",Toimenpiteet!$E$88,0))/(1+$C$13)^HK$61</f>
        <v>320.57737275065102</v>
      </c>
      <c r="HL220" s="29">
        <f>IF(H$11="x",Toimenpiteet!$E$115,HL117*(Satokasvi!$H$11/1000)+(Satokasvi!$E$28-Satokasvi!$E$7)+IF(H$8="x",Toimenpiteet!$E$29,0)+IF(H$9="x",Toimenpiteet!$E$60,0)+IF(H$10="x",Toimenpiteet!$E$88,0))/(1+$C$13)^HL$61</f>
        <v>313.95423706944246</v>
      </c>
      <c r="HM220" s="29">
        <f>IF(I$11="x",Toimenpiteet!$E$115,HM117*(Satokasvi!$H$11/1000)+(Satokasvi!$E$28-Satokasvi!$E$7)+IF(I$8="x",Toimenpiteet!$E$29,0)+IF(I$9="x",Toimenpiteet!$E$60,0)+IF(I$10="x",Toimenpiteet!$E$88,0))/(1+$C$13)^HM$61</f>
        <v>307.4449576891322</v>
      </c>
      <c r="HN220" s="29">
        <f>IF(J$11="x",Toimenpiteet!$E$115,HN117*(Satokasvi!$H$11/1000)+(Satokasvi!$E$28-Satokasvi!$E$7)+IF(J$8="x",Toimenpiteet!$E$29,0)+IF(J$9="x",Toimenpiteet!$E$60,0)+IF(J$10="x",Toimenpiteet!$E$88,0))/(1+$C$13)^HN$61</f>
        <v>301.04852085038169</v>
      </c>
      <c r="HO220" s="29">
        <f>IF(K$11="x",Toimenpiteet!$E$115,HO117*(Satokasvi!$H$11/1000)+(Satokasvi!$E$28-Satokasvi!$E$7)+IF(K$8="x",Toimenpiteet!$E$29,0)+IF(K$9="x",Toimenpiteet!$E$60,0)+IF(K$10="x",Toimenpiteet!$E$88,0))/(1+$C$13)^HO$61</f>
        <v>294.76387525935894</v>
      </c>
      <c r="HP220" s="29">
        <f>IF(L$11="x",Toimenpiteet!$E$115,HP117*(Satokasvi!$H$11/1000)+(Satokasvi!$E$28-Satokasvi!$E$7)+IF(L$8="x",Toimenpiteet!$E$29,0)+IF(L$9="x",Toimenpiteet!$E$60,0)+IF(L$10="x",Toimenpiteet!$E$88,0))/(1+$C$13)^HP$61</f>
        <v>288.58993513422365</v>
      </c>
      <c r="HQ220" s="29">
        <f>IF(M$11="x",Toimenpiteet!$E$115,HQ117*(Satokasvi!$H$11/1000)+(Satokasvi!$E$28-Satokasvi!$E$7)+IF(M$8="x",Toimenpiteet!$E$29,0)+IF(M$9="x",Toimenpiteet!$E$60,0)+IF(M$10="x",Toimenpiteet!$E$88,0))/(1+$C$13)^HQ$61</f>
        <v>280.18440304293557</v>
      </c>
      <c r="HR220" s="29">
        <f>IF(N$11="x",Toimenpiteet!$E$115,HR117*(Satokasvi!$H$11/1000)+(Satokasvi!$E$28-Satokasvi!$E$7)+IF(N$8="x",Toimenpiteet!$E$29,0)+IF(N$9="x",Toimenpiteet!$E$60,0)+IF(N$10="x",Toimenpiteet!$E$88,0))/(1+$C$13)^HR$61</f>
        <v>272.02369227469478</v>
      </c>
      <c r="HS220" s="29">
        <f>IF(O$11="x",Toimenpiteet!$E$115,HS117*(Satokasvi!$H$11/1000)+(Satokasvi!$E$28-Satokasvi!$E$7)+IF(O$8="x",Toimenpiteet!$E$29,0)+IF(O$9="x",Toimenpiteet!$E$60,0)+IF(O$10="x",Toimenpiteet!$E$88,0))/(1+$C$13)^HS$61</f>
        <v>264.10067211135413</v>
      </c>
      <c r="HT220" s="29">
        <f>IF(P$11="x",Toimenpiteet!$E$115,HT117*(Satokasvi!$H$11/1000)+(Satokasvi!$E$28-Satokasvi!$E$7)+IF(P$8="x",Toimenpiteet!$E$29,0)+IF(P$9="x",Toimenpiteet!$E$60,0)+IF(P$10="x",Toimenpiteet!$E$88,0))/(1+$C$13)^HT$61</f>
        <v>256.40841952558651</v>
      </c>
      <c r="HU220" s="29">
        <f>IF(Q$11="x",Toimenpiteet!$E$115,HU117*(Satokasvi!$H$11/1000)+(Satokasvi!$E$28-Satokasvi!$E$7)+IF(Q$8="x",Toimenpiteet!$E$29,0)+IF(Q$9="x",Toimenpiteet!$E$60,0)+IF(Q$10="x",Toimenpiteet!$E$88,0))/(1+$C$13)^HU$61</f>
        <v>248.94021313163739</v>
      </c>
      <c r="HV220" s="29">
        <f>IF(R$11="x",Toimenpiteet!$E$115,HV117*(Satokasvi!$H$11/1000)+(Satokasvi!$E$28-Satokasvi!$E$7)+IF(R$8="x",Toimenpiteet!$E$29,0)+IF(R$9="x",Toimenpiteet!$E$60,0)+IF(R$10="x",Toimenpiteet!$E$88,0))/(1+$C$13)^HV$61</f>
        <v>241.68952731226935</v>
      </c>
      <c r="HW220" s="29">
        <f>IF(S$11="x",Toimenpiteet!$E$115,HW117*(Satokasvi!$H$11/1000)+(Satokasvi!$E$28-Satokasvi!$E$7)+IF(S$8="x",Toimenpiteet!$E$29,0)+IF(S$9="x",Toimenpiteet!$E$60,0)+IF(S$10="x",Toimenpiteet!$E$88,0))/(1+$C$13)^HW$61</f>
        <v>234.65002651676636</v>
      </c>
      <c r="HX220" s="29">
        <f>IF(T$11="x",Toimenpiteet!$E$115,HX117*(Satokasvi!$H$11/1000)+(Satokasvi!$E$28-Satokasvi!$E$7)+IF(T$8="x",Toimenpiteet!$E$29,0)+IF(T$9="x",Toimenpiteet!$E$60,0)+IF(T$10="x",Toimenpiteet!$E$88,0))/(1+$C$13)^HX$61</f>
        <v>227.81555972501587</v>
      </c>
      <c r="HY220" s="29">
        <f>IF(U$11="x",Toimenpiteet!$E$115,HY117*(Satokasvi!$H$11/1000)+(Satokasvi!$E$28-Satokasvi!$E$7)+IF(U$8="x",Toimenpiteet!$E$29,0)+IF(U$9="x",Toimenpiteet!$E$60,0)+IF(U$10="x",Toimenpiteet!$E$88,0))/(1+$C$13)^HY$61</f>
        <v>221.18015507283096</v>
      </c>
      <c r="HZ220" s="29">
        <f>IF(V$11="x",Toimenpiteet!$E$115,HZ117*(Satokasvi!$H$11/1000)+(Satokasvi!$E$28-Satokasvi!$E$7)+IF(V$8="x",Toimenpiteet!$E$29,0)+IF(V$9="x",Toimenpiteet!$E$60,0)+IF(V$10="x",Toimenpiteet!$E$88,0))/(1+$C$13)^HZ$61</f>
        <v>214.73801463381648</v>
      </c>
      <c r="IA220" s="29">
        <f>IF(W$11="x",Toimenpiteet!$E$115,IA117*(Satokasvi!$H$11/1000)+(Satokasvi!$E$28-Satokasvi!$E$7)+IF(W$8="x",Toimenpiteet!$E$29,0)+IF(W$9="x",Toimenpiteet!$E$60,0)+IF(W$10="x",Toimenpiteet!$E$88,0))/(1+$C$13)^IA$61</f>
        <v>208.48350935321989</v>
      </c>
      <c r="IB220" s="29">
        <f>IF(X$11="x",Toimenpiteet!$E$115,IB117*(Satokasvi!$H$11/1000)+(Satokasvi!$E$28-Satokasvi!$E$7)+IF(X$8="x",Toimenpiteet!$E$29,0)+IF(X$9="x",Toimenpiteet!$E$60,0)+IF(X$10="x",Toimenpiteet!$E$88,0))/(1+$C$13)^IB$61</f>
        <v>202.41117412933968</v>
      </c>
      <c r="IC220" s="29">
        <f>IF(Y$11="x",Toimenpiteet!$E$115,IC117*(Satokasvi!$H$11/1000)+(Satokasvi!$E$28-Satokasvi!$E$7)+IF(Y$8="x",Toimenpiteet!$E$29,0)+IF(Y$9="x",Toimenpiteet!$E$60,0)+IF(Y$10="x",Toimenpiteet!$E$88,0))/(1+$C$13)^IC$61</f>
        <v>196.51570303819386</v>
      </c>
      <c r="ID220" s="29">
        <f>IF(Z$11="x",Toimenpiteet!$E$115,ID117*(Satokasvi!$H$11/1000)+(Satokasvi!$E$28-Satokasvi!$E$7)+IF(Z$8="x",Toimenpiteet!$E$29,0)+IF(Z$9="x",Toimenpiteet!$E$60,0)+IF(Z$10="x",Toimenpiteet!$E$88,0))/(1+$C$13)^ID$61</f>
        <v>190.79194469727562</v>
      </c>
      <c r="IE220" s="29">
        <f>IF(AA$11="x",Toimenpiteet!$E$115,IE117*(Satokasvi!$H$11/1000)+(Satokasvi!$E$28-Satokasvi!$E$7)+IF(AA$8="x",Toimenpiteet!$E$29,0)+IF(AA$9="x",Toimenpiteet!$E$60,0)+IF(AA$10="x",Toimenpiteet!$E$88,0))/(1+$C$13)^IE$61</f>
        <v>185.23489776434525</v>
      </c>
      <c r="IG220" s="11">
        <f t="shared" si="160"/>
        <v>348.22725638259612</v>
      </c>
      <c r="IH220" s="11">
        <f t="shared" si="161"/>
        <v>689.36668028194083</v>
      </c>
      <c r="II220" s="11">
        <f t="shared" si="162"/>
        <v>1023.5357413150768</v>
      </c>
      <c r="IJ220" s="11">
        <f t="shared" si="163"/>
        <v>1350.8510790744467</v>
      </c>
      <c r="IK220" s="11">
        <f t="shared" si="164"/>
        <v>1671.4284518250977</v>
      </c>
      <c r="IL220" s="11">
        <f t="shared" si="165"/>
        <v>1985.38268889454</v>
      </c>
      <c r="IM220" s="11">
        <f t="shared" si="166"/>
        <v>2292.827646583672</v>
      </c>
      <c r="IN220" s="11">
        <f t="shared" si="167"/>
        <v>2593.876167434054</v>
      </c>
      <c r="IO220" s="11">
        <f t="shared" si="168"/>
        <v>2888.6400426934129</v>
      </c>
      <c r="IP220" s="11">
        <f t="shared" si="169"/>
        <v>3177.2299778276365</v>
      </c>
      <c r="IQ220" s="11">
        <f t="shared" si="170"/>
        <v>3457.4143808705721</v>
      </c>
      <c r="IR220" s="11">
        <f t="shared" si="171"/>
        <v>3729.438073145267</v>
      </c>
      <c r="IS220" s="11">
        <f t="shared" si="172"/>
        <v>3993.538745256621</v>
      </c>
      <c r="IT220" s="11">
        <f t="shared" si="173"/>
        <v>4249.9471647822074</v>
      </c>
      <c r="IU220" s="11">
        <f t="shared" si="174"/>
        <v>4498.8873779138448</v>
      </c>
      <c r="IV220" s="11">
        <f t="shared" si="175"/>
        <v>4740.5769052261139</v>
      </c>
      <c r="IW220" s="11">
        <f t="shared" si="176"/>
        <v>4975.22693174288</v>
      </c>
      <c r="IX220" s="11">
        <f t="shared" si="177"/>
        <v>5203.0424914678961</v>
      </c>
      <c r="IY220" s="11">
        <f t="shared" si="178"/>
        <v>5424.2226465407266</v>
      </c>
      <c r="IZ220" s="11">
        <f t="shared" si="179"/>
        <v>5638.960661174543</v>
      </c>
      <c r="JA220" s="11">
        <f t="shared" si="180"/>
        <v>5847.4441705277632</v>
      </c>
      <c r="JB220" s="11">
        <f t="shared" si="181"/>
        <v>6049.8553446571032</v>
      </c>
      <c r="JC220" s="11">
        <f t="shared" si="182"/>
        <v>6246.3710476952974</v>
      </c>
      <c r="JD220" s="11">
        <f t="shared" si="183"/>
        <v>6437.162992392573</v>
      </c>
      <c r="JE220" s="11">
        <f t="shared" si="184"/>
        <v>6622.397890156918</v>
      </c>
    </row>
    <row r="221" spans="213:265">
      <c r="HE221" s="60">
        <f t="shared" si="188"/>
        <v>-0.16666666666666669</v>
      </c>
      <c r="HF221" s="60">
        <f>$HF$75</f>
        <v>7.7777777777777793E-2</v>
      </c>
      <c r="HG221" s="29">
        <f>IF(C$11="x",Toimenpiteet!$E$115,HG118*(Satokasvi!$H$11/1000)+(Satokasvi!$E$28-Satokasvi!$E$7)+IF(C$8="x",Toimenpiteet!$E$29,0)+IF(C$9="x",Toimenpiteet!$E$60,0)+IF(C$10="x",Toimenpiteet!$E$88,0))/(1+$C$13)^HG$61</f>
        <v>349.48579647608784</v>
      </c>
      <c r="HH221" s="29">
        <f>IF(D$11="x",Toimenpiteet!$E$115,HH118*(Satokasvi!$H$11/1000)+(Satokasvi!$E$28-Satokasvi!$E$7)+IF(D$8="x",Toimenpiteet!$E$29,0)+IF(D$9="x",Toimenpiteet!$E$60,0)+IF(D$10="x",Toimenpiteet!$E$88,0))/(1+$C$13)^HH$61</f>
        <v>343.58319107117302</v>
      </c>
      <c r="HI221" s="29">
        <f>IF(E$11="x",Toimenpiteet!$E$115,HI118*(Satokasvi!$H$11/1000)+(Satokasvi!$E$28-Satokasvi!$E$7)+IF(E$8="x",Toimenpiteet!$E$29,0)+IF(E$9="x",Toimenpiteet!$E$60,0)+IF(E$10="x",Toimenpiteet!$E$88,0))/(1+$C$13)^HI$61</f>
        <v>337.72794526395381</v>
      </c>
      <c r="HJ221" s="29">
        <f>IF(F$11="x",Toimenpiteet!$E$115,HJ118*(Satokasvi!$H$11/1000)+(Satokasvi!$E$28-Satokasvi!$E$7)+IF(F$8="x",Toimenpiteet!$E$29,0)+IF(F$9="x",Toimenpiteet!$E$60,0)+IF(F$10="x",Toimenpiteet!$E$88,0))/(1+$C$13)^HJ$61</f>
        <v>331.92230763745118</v>
      </c>
      <c r="HK221" s="29">
        <f>IF(G$11="x",Toimenpiteet!$E$115,HK118*(Satokasvi!$H$11/1000)+(Satokasvi!$E$28-Satokasvi!$E$7)+IF(G$8="x",Toimenpiteet!$E$29,0)+IF(G$9="x",Toimenpiteet!$E$60,0)+IF(G$10="x",Toimenpiteet!$E$88,0))/(1+$C$13)^HK$61</f>
        <v>326.16835561240038</v>
      </c>
      <c r="HL221" s="29">
        <f>IF(H$11="x",Toimenpiteet!$E$115,HL118*(Satokasvi!$H$11/1000)+(Satokasvi!$E$28-Satokasvi!$E$7)+IF(H$8="x",Toimenpiteet!$E$29,0)+IF(H$9="x",Toimenpiteet!$E$60,0)+IF(H$10="x",Toimenpiteet!$E$88,0))/(1+$C$13)^HL$61</f>
        <v>320.46800351031527</v>
      </c>
      <c r="HM221" s="29">
        <f>IF(I$11="x",Toimenpiteet!$E$115,HM118*(Satokasvi!$H$11/1000)+(Satokasvi!$E$28-Satokasvi!$E$7)+IF(I$8="x",Toimenpiteet!$E$29,0)+IF(I$9="x",Toimenpiteet!$E$60,0)+IF(I$10="x",Toimenpiteet!$E$88,0))/(1+$C$13)^HM$61</f>
        <v>314.82301029206258</v>
      </c>
      <c r="HN221" s="29">
        <f>IF(J$11="x",Toimenpiteet!$E$115,HN118*(Satokasvi!$H$11/1000)+(Satokasvi!$E$28-Satokasvi!$E$7)+IF(J$8="x",Toimenpiteet!$E$29,0)+IF(J$9="x",Toimenpiteet!$E$60,0)+IF(J$10="x",Toimenpiteet!$E$88,0))/(1+$C$13)^HN$61</f>
        <v>309.23498698400755</v>
      </c>
      <c r="HO221" s="29">
        <f>IF(K$11="x",Toimenpiteet!$E$115,HO118*(Satokasvi!$H$11/1000)+(Satokasvi!$E$28-Satokasvi!$E$7)+IF(K$8="x",Toimenpiteet!$E$29,0)+IF(K$9="x",Toimenpiteet!$E$60,0)+IF(K$10="x",Toimenpiteet!$E$88,0))/(1+$C$13)^HO$61</f>
        <v>303.70540380336797</v>
      </c>
      <c r="HP221" s="29">
        <f>IF(L$11="x",Toimenpiteet!$E$115,HP118*(Satokasvi!$H$11/1000)+(Satokasvi!$E$28-Satokasvi!$E$7)+IF(L$8="x",Toimenpiteet!$E$29,0)+IF(L$9="x",Toimenpiteet!$E$60,0)+IF(L$10="x",Toimenpiteet!$E$88,0))/(1+$C$13)^HP$61</f>
        <v>298.23559699399596</v>
      </c>
      <c r="HQ221" s="29">
        <f>IF(M$11="x",Toimenpiteet!$E$115,HQ118*(Satokasvi!$H$11/1000)+(Satokasvi!$E$28-Satokasvi!$E$7)+IF(M$8="x",Toimenpiteet!$E$29,0)+IF(M$9="x",Toimenpiteet!$E$60,0)+IF(M$10="x",Toimenpiteet!$E$88,0))/(1+$C$13)^HQ$61</f>
        <v>289.54912329514173</v>
      </c>
      <c r="HR221" s="29">
        <f>IF(N$11="x",Toimenpiteet!$E$115,HR118*(Satokasvi!$H$11/1000)+(Satokasvi!$E$28-Satokasvi!$E$7)+IF(N$8="x",Toimenpiteet!$E$29,0)+IF(N$9="x",Toimenpiteet!$E$60,0)+IF(N$10="x",Toimenpiteet!$E$88,0))/(1+$C$13)^HR$61</f>
        <v>281.11565368460367</v>
      </c>
      <c r="HS221" s="29">
        <f>IF(O$11="x",Toimenpiteet!$E$115,HS118*(Satokasvi!$H$11/1000)+(Satokasvi!$E$28-Satokasvi!$E$7)+IF(O$8="x",Toimenpiteet!$E$29,0)+IF(O$9="x",Toimenpiteet!$E$60,0)+IF(O$10="x",Toimenpiteet!$E$88,0))/(1+$C$13)^HS$61</f>
        <v>272.92781911126571</v>
      </c>
      <c r="HT221" s="29">
        <f>IF(P$11="x",Toimenpiteet!$E$115,HT118*(Satokasvi!$H$11/1000)+(Satokasvi!$E$28-Satokasvi!$E$7)+IF(P$8="x",Toimenpiteet!$E$29,0)+IF(P$9="x",Toimenpiteet!$E$60,0)+IF(P$10="x",Toimenpiteet!$E$88,0))/(1+$C$13)^HT$61</f>
        <v>264.97846515656857</v>
      </c>
      <c r="HU221" s="29">
        <f>IF(Q$11="x",Toimenpiteet!$E$115,HU118*(Satokasvi!$H$11/1000)+(Satokasvi!$E$28-Satokasvi!$E$7)+IF(Q$8="x",Toimenpiteet!$E$29,0)+IF(Q$9="x",Toimenpiteet!$E$60,0)+IF(Q$10="x",Toimenpiteet!$E$88,0))/(1+$C$13)^HU$61</f>
        <v>257.26064578307631</v>
      </c>
      <c r="HV221" s="29">
        <f>IF(R$11="x",Toimenpiteet!$E$115,HV118*(Satokasvi!$H$11/1000)+(Satokasvi!$E$28-Satokasvi!$E$7)+IF(R$8="x",Toimenpiteet!$E$29,0)+IF(R$9="x",Toimenpiteet!$E$60,0)+IF(R$10="x",Toimenpiteet!$E$88,0))/(1+$C$13)^HV$61</f>
        <v>249.76761726512265</v>
      </c>
      <c r="HW221" s="29">
        <f>IF(S$11="x",Toimenpiteet!$E$115,HW118*(Satokasvi!$H$11/1000)+(Satokasvi!$E$28-Satokasvi!$E$7)+IF(S$8="x",Toimenpiteet!$E$29,0)+IF(S$9="x",Toimenpiteet!$E$60,0)+IF(S$10="x",Toimenpiteet!$E$88,0))/(1+$C$13)^HW$61</f>
        <v>242.4928322962356</v>
      </c>
      <c r="HX221" s="29">
        <f>IF(T$11="x",Toimenpiteet!$E$115,HX118*(Satokasvi!$H$11/1000)+(Satokasvi!$E$28-Satokasvi!$E$7)+IF(T$8="x",Toimenpiteet!$E$29,0)+IF(T$9="x",Toimenpiteet!$E$60,0)+IF(T$10="x",Toimenpiteet!$E$88,0))/(1+$C$13)^HX$61</f>
        <v>235.4299342681899</v>
      </c>
      <c r="HY221" s="29">
        <f>IF(U$11="x",Toimenpiteet!$E$115,HY118*(Satokasvi!$H$11/1000)+(Satokasvi!$E$28-Satokasvi!$E$7)+IF(U$8="x",Toimenpiteet!$E$29,0)+IF(U$9="x",Toimenpiteet!$E$60,0)+IF(U$10="x",Toimenpiteet!$E$88,0))/(1+$C$13)^HY$61</f>
        <v>228.57275171668923</v>
      </c>
      <c r="HZ221" s="29">
        <f>IF(V$11="x",Toimenpiteet!$E$115,HZ118*(Satokasvi!$H$11/1000)+(Satokasvi!$E$28-Satokasvi!$E$7)+IF(V$8="x",Toimenpiteet!$E$29,0)+IF(V$9="x",Toimenpiteet!$E$60,0)+IF(V$10="x",Toimenpiteet!$E$88,0))/(1+$C$13)^HZ$61</f>
        <v>221.9152929288245</v>
      </c>
      <c r="IA221" s="29">
        <f>IF(W$11="x",Toimenpiteet!$E$115,IA118*(Satokasvi!$H$11/1000)+(Satokasvi!$E$28-Satokasvi!$E$7)+IF(W$8="x",Toimenpiteet!$E$29,0)+IF(W$9="x",Toimenpiteet!$E$60,0)+IF(W$10="x",Toimenpiteet!$E$88,0))/(1+$C$13)^IA$61</f>
        <v>215.45174070759663</v>
      </c>
      <c r="IB221" s="29">
        <f>IF(X$11="x",Toimenpiteet!$E$115,IB118*(Satokasvi!$H$11/1000)+(Satokasvi!$E$28-Satokasvi!$E$7)+IF(X$8="x",Toimenpiteet!$E$29,0)+IF(X$9="x",Toimenpiteet!$E$60,0)+IF(X$10="x",Toimenpiteet!$E$88,0))/(1+$C$13)^IB$61</f>
        <v>209.17644728892873</v>
      </c>
      <c r="IC221" s="29">
        <f>IF(Y$11="x",Toimenpiteet!$E$115,IC118*(Satokasvi!$H$11/1000)+(Satokasvi!$E$28-Satokasvi!$E$7)+IF(Y$8="x",Toimenpiteet!$E$29,0)+IF(Y$9="x",Toimenpiteet!$E$60,0)+IF(Y$10="x",Toimenpiteet!$E$88,0))/(1+$C$13)^IC$61</f>
        <v>203.08392940672692</v>
      </c>
      <c r="ID221" s="29">
        <f>IF(Z$11="x",Toimenpiteet!$E$115,ID118*(Satokasvi!$H$11/1000)+(Satokasvi!$E$28-Satokasvi!$E$7)+IF(Z$8="x",Toimenpiteet!$E$29,0)+IF(Z$9="x",Toimenpiteet!$E$60,0)+IF(Z$10="x",Toimenpiteet!$E$88,0))/(1+$C$13)^ID$61</f>
        <v>197.16886350167664</v>
      </c>
      <c r="IE221" s="29">
        <f>IF(AA$11="x",Toimenpiteet!$E$115,IE118*(Satokasvi!$H$11/1000)+(Satokasvi!$E$28-Satokasvi!$E$7)+IF(AA$8="x",Toimenpiteet!$E$29,0)+IF(AA$9="x",Toimenpiteet!$E$60,0)+IF(AA$10="x",Toimenpiteet!$E$88,0))/(1+$C$13)^IE$61</f>
        <v>191.42608106958897</v>
      </c>
      <c r="IG221" s="11">
        <f t="shared" si="160"/>
        <v>349.48579647608784</v>
      </c>
      <c r="IH221" s="11">
        <f t="shared" si="161"/>
        <v>693.0689875472608</v>
      </c>
      <c r="II221" s="11">
        <f t="shared" si="162"/>
        <v>1030.7969328112147</v>
      </c>
      <c r="IJ221" s="11">
        <f t="shared" si="163"/>
        <v>1362.7192404486659</v>
      </c>
      <c r="IK221" s="11">
        <f t="shared" si="164"/>
        <v>1688.8875960610662</v>
      </c>
      <c r="IL221" s="11">
        <f t="shared" si="165"/>
        <v>2009.3555995713814</v>
      </c>
      <c r="IM221" s="11">
        <f t="shared" si="166"/>
        <v>2324.1786098634439</v>
      </c>
      <c r="IN221" s="11">
        <f t="shared" si="167"/>
        <v>2633.4135968474516</v>
      </c>
      <c r="IO221" s="11">
        <f t="shared" si="168"/>
        <v>2937.1190006508195</v>
      </c>
      <c r="IP221" s="11">
        <f t="shared" si="169"/>
        <v>3235.3545976448154</v>
      </c>
      <c r="IQ221" s="11">
        <f t="shared" si="170"/>
        <v>3524.9037209399571</v>
      </c>
      <c r="IR221" s="11">
        <f t="shared" si="171"/>
        <v>3806.0193746245609</v>
      </c>
      <c r="IS221" s="11">
        <f t="shared" si="172"/>
        <v>4078.9471937358267</v>
      </c>
      <c r="IT221" s="11">
        <f t="shared" si="173"/>
        <v>4343.9256588923954</v>
      </c>
      <c r="IU221" s="11">
        <f t="shared" si="174"/>
        <v>4601.1863046754715</v>
      </c>
      <c r="IV221" s="11">
        <f t="shared" si="175"/>
        <v>4850.9539219405942</v>
      </c>
      <c r="IW221" s="11">
        <f t="shared" si="176"/>
        <v>5093.4467542368302</v>
      </c>
      <c r="IX221" s="11">
        <f t="shared" si="177"/>
        <v>5328.87668850502</v>
      </c>
      <c r="IY221" s="11">
        <f t="shared" si="178"/>
        <v>5557.4494402217088</v>
      </c>
      <c r="IZ221" s="11">
        <f t="shared" si="179"/>
        <v>5779.3647331505335</v>
      </c>
      <c r="JA221" s="11">
        <f t="shared" si="180"/>
        <v>5994.8164738581299</v>
      </c>
      <c r="JB221" s="11">
        <f t="shared" si="181"/>
        <v>6203.992921147059</v>
      </c>
      <c r="JC221" s="11">
        <f t="shared" si="182"/>
        <v>6407.0768505537862</v>
      </c>
      <c r="JD221" s="11">
        <f t="shared" si="183"/>
        <v>6604.2457140554625</v>
      </c>
      <c r="JE221" s="11">
        <f t="shared" si="184"/>
        <v>6795.6717951250512</v>
      </c>
    </row>
    <row r="222" spans="213:265">
      <c r="HE222" s="60">
        <f t="shared" si="188"/>
        <v>-0.16666666666666669</v>
      </c>
      <c r="HF222" s="60">
        <f>$HF$76</f>
        <v>0.10000000000000002</v>
      </c>
      <c r="HG222" s="29">
        <f>IF(C$11="x",Toimenpiteet!$E$115,HG119*(Satokasvi!$H$11/1000)+(Satokasvi!$E$28-Satokasvi!$E$7)+IF(C$8="x",Toimenpiteet!$E$29,0)+IF(C$9="x",Toimenpiteet!$E$60,0)+IF(C$10="x",Toimenpiteet!$E$88,0))/(1+$C$13)^HG$61</f>
        <v>350.74433656957927</v>
      </c>
      <c r="HH222" s="29">
        <f>IF(D$11="x",Toimenpiteet!$E$115,HH119*(Satokasvi!$H$11/1000)+(Satokasvi!$E$28-Satokasvi!$E$7)+IF(D$8="x",Toimenpiteet!$E$29,0)+IF(D$9="x",Toimenpiteet!$E$60,0)+IF(D$10="x",Toimenpiteet!$E$88,0))/(1+$C$13)^HH$61</f>
        <v>346.02695824300127</v>
      </c>
      <c r="HI222" s="29">
        <f>IF(E$11="x",Toimenpiteet!$E$115,HI119*(Satokasvi!$H$11/1000)+(Satokasvi!$E$28-Satokasvi!$E$7)+IF(E$8="x",Toimenpiteet!$E$29,0)+IF(E$9="x",Toimenpiteet!$E$60,0)+IF(E$10="x",Toimenpiteet!$E$88,0))/(1+$C$13)^HI$61</f>
        <v>341.28682949477172</v>
      </c>
      <c r="HJ222" s="29">
        <f>IF(F$11="x",Toimenpiteet!$E$115,HJ119*(Satokasvi!$H$11/1000)+(Satokasvi!$E$28-Satokasvi!$E$7)+IF(F$8="x",Toimenpiteet!$E$29,0)+IF(F$9="x",Toimenpiteet!$E$60,0)+IF(F$10="x",Toimenpiteet!$E$88,0))/(1+$C$13)^HJ$61</f>
        <v>336.52927751553256</v>
      </c>
      <c r="HK222" s="29">
        <f>IF(G$11="x",Toimenpiteet!$E$115,HK119*(Satokasvi!$H$11/1000)+(Satokasvi!$E$28-Satokasvi!$E$7)+IF(G$8="x",Toimenpiteet!$E$29,0)+IF(G$9="x",Toimenpiteet!$E$60,0)+IF(G$10="x",Toimenpiteet!$E$88,0))/(1+$C$13)^HK$61</f>
        <v>331.75933847414956</v>
      </c>
      <c r="HL222" s="29">
        <f>IF(H$11="x",Toimenpiteet!$E$115,HL119*(Satokasvi!$H$11/1000)+(Satokasvi!$E$28-Satokasvi!$E$7)+IF(H$8="x",Toimenpiteet!$E$29,0)+IF(H$9="x",Toimenpiteet!$E$60,0)+IF(H$10="x",Toimenpiteet!$E$88,0))/(1+$C$13)^HL$61</f>
        <v>326.9817699511882</v>
      </c>
      <c r="HM222" s="29">
        <f>IF(I$11="x",Toimenpiteet!$E$115,HM119*(Satokasvi!$H$11/1000)+(Satokasvi!$E$28-Satokasvi!$E$7)+IF(I$8="x",Toimenpiteet!$E$29,0)+IF(I$9="x",Toimenpiteet!$E$60,0)+IF(I$10="x",Toimenpiteet!$E$88,0))/(1+$C$13)^HM$61</f>
        <v>322.20106289499307</v>
      </c>
      <c r="HN222" s="29">
        <f>IF(J$11="x",Toimenpiteet!$E$115,HN119*(Satokasvi!$H$11/1000)+(Satokasvi!$E$28-Satokasvi!$E$7)+IF(J$8="x",Toimenpiteet!$E$29,0)+IF(J$9="x",Toimenpiteet!$E$60,0)+IF(J$10="x",Toimenpiteet!$E$88,0))/(1+$C$13)^HN$61</f>
        <v>317.42145311763358</v>
      </c>
      <c r="HO222" s="29">
        <f>IF(K$11="x",Toimenpiteet!$E$115,HO119*(Satokasvi!$H$11/1000)+(Satokasvi!$E$28-Satokasvi!$E$7)+IF(K$8="x",Toimenpiteet!$E$29,0)+IF(K$9="x",Toimenpiteet!$E$60,0)+IF(K$10="x",Toimenpiteet!$E$88,0))/(1+$C$13)^HO$61</f>
        <v>312.64693234737695</v>
      </c>
      <c r="HP222" s="29">
        <f>IF(L$11="x",Toimenpiteet!$E$115,HP119*(Satokasvi!$H$11/1000)+(Satokasvi!$E$28-Satokasvi!$E$7)+IF(L$8="x",Toimenpiteet!$E$29,0)+IF(L$9="x",Toimenpiteet!$E$60,0)+IF(L$10="x",Toimenpiteet!$E$88,0))/(1+$C$13)^HP$61</f>
        <v>307.88125885376837</v>
      </c>
      <c r="HQ222" s="29">
        <f>IF(M$11="x",Toimenpiteet!$E$115,HQ119*(Satokasvi!$H$11/1000)+(Satokasvi!$E$28-Satokasvi!$E$7)+IF(M$8="x",Toimenpiteet!$E$29,0)+IF(M$9="x",Toimenpiteet!$E$60,0)+IF(M$10="x",Toimenpiteet!$E$88,0))/(1+$C$13)^HQ$61</f>
        <v>298.91384354734794</v>
      </c>
      <c r="HR222" s="29">
        <f>IF(N$11="x",Toimenpiteet!$E$115,HR119*(Satokasvi!$H$11/1000)+(Satokasvi!$E$28-Satokasvi!$E$7)+IF(N$8="x",Toimenpiteet!$E$29,0)+IF(N$9="x",Toimenpiteet!$E$60,0)+IF(N$10="x",Toimenpiteet!$E$88,0))/(1+$C$13)^HR$61</f>
        <v>290.20761509451262</v>
      </c>
      <c r="HS222" s="29">
        <f>IF(O$11="x",Toimenpiteet!$E$115,HS119*(Satokasvi!$H$11/1000)+(Satokasvi!$E$28-Satokasvi!$E$7)+IF(O$8="x",Toimenpiteet!$E$29,0)+IF(O$9="x",Toimenpiteet!$E$60,0)+IF(O$10="x",Toimenpiteet!$E$88,0))/(1+$C$13)^HS$61</f>
        <v>281.75496611117734</v>
      </c>
      <c r="HT222" s="29">
        <f>IF(P$11="x",Toimenpiteet!$E$115,HT119*(Satokasvi!$H$11/1000)+(Satokasvi!$E$28-Satokasvi!$E$7)+IF(P$8="x",Toimenpiteet!$E$29,0)+IF(P$9="x",Toimenpiteet!$E$60,0)+IF(P$10="x",Toimenpiteet!$E$88,0))/(1+$C$13)^HT$61</f>
        <v>273.54851078755075</v>
      </c>
      <c r="HU222" s="29">
        <f>IF(Q$11="x",Toimenpiteet!$E$115,HU119*(Satokasvi!$H$11/1000)+(Satokasvi!$E$28-Satokasvi!$E$7)+IF(Q$8="x",Toimenpiteet!$E$29,0)+IF(Q$9="x",Toimenpiteet!$E$60,0)+IF(Q$10="x",Toimenpiteet!$E$88,0))/(1+$C$13)^HU$61</f>
        <v>265.58107843451529</v>
      </c>
      <c r="HV222" s="29">
        <f>IF(R$11="x",Toimenpiteet!$E$115,HV119*(Satokasvi!$H$11/1000)+(Satokasvi!$E$28-Satokasvi!$E$7)+IF(R$8="x",Toimenpiteet!$E$29,0)+IF(R$9="x",Toimenpiteet!$E$60,0)+IF(R$10="x",Toimenpiteet!$E$88,0))/(1+$C$13)^HV$61</f>
        <v>257.84570721797604</v>
      </c>
      <c r="HW222" s="29">
        <f>IF(S$11="x",Toimenpiteet!$E$115,HW119*(Satokasvi!$H$11/1000)+(Satokasvi!$E$28-Satokasvi!$E$7)+IF(S$8="x",Toimenpiteet!$E$29,0)+IF(S$9="x",Toimenpiteet!$E$60,0)+IF(S$10="x",Toimenpiteet!$E$88,0))/(1+$C$13)^HW$61</f>
        <v>250.33563807570491</v>
      </c>
      <c r="HX222" s="29">
        <f>IF(T$11="x",Toimenpiteet!$E$115,HX119*(Satokasvi!$H$11/1000)+(Satokasvi!$E$28-Satokasvi!$E$7)+IF(T$8="x",Toimenpiteet!$E$29,0)+IF(T$9="x",Toimenpiteet!$E$60,0)+IF(T$10="x",Toimenpiteet!$E$88,0))/(1+$C$13)^HX$61</f>
        <v>243.04430881136398</v>
      </c>
      <c r="HY222" s="29">
        <f>IF(U$11="x",Toimenpiteet!$E$115,HY119*(Satokasvi!$H$11/1000)+(Satokasvi!$E$28-Satokasvi!$E$7)+IF(U$8="x",Toimenpiteet!$E$29,0)+IF(U$9="x",Toimenpiteet!$E$60,0)+IF(U$10="x",Toimenpiteet!$E$88,0))/(1+$C$13)^HY$61</f>
        <v>235.96534836054755</v>
      </c>
      <c r="HZ222" s="29">
        <f>IF(V$11="x",Toimenpiteet!$E$115,HZ119*(Satokasvi!$H$11/1000)+(Satokasvi!$E$28-Satokasvi!$E$7)+IF(V$8="x",Toimenpiteet!$E$29,0)+IF(V$9="x",Toimenpiteet!$E$60,0)+IF(V$10="x",Toimenpiteet!$E$88,0))/(1+$C$13)^HZ$61</f>
        <v>229.09257122383258</v>
      </c>
      <c r="IA222" s="29">
        <f>IF(W$11="x",Toimenpiteet!$E$115,IA119*(Satokasvi!$H$11/1000)+(Satokasvi!$E$28-Satokasvi!$E$7)+IF(W$8="x",Toimenpiteet!$E$29,0)+IF(W$9="x",Toimenpiteet!$E$60,0)+IF(W$10="x",Toimenpiteet!$E$88,0))/(1+$C$13)^IA$61</f>
        <v>222.41997206197343</v>
      </c>
      <c r="IB222" s="29">
        <f>IF(X$11="x",Toimenpiteet!$E$115,IB119*(Satokasvi!$H$11/1000)+(Satokasvi!$E$28-Satokasvi!$E$7)+IF(X$8="x",Toimenpiteet!$E$29,0)+IF(X$9="x",Toimenpiteet!$E$60,0)+IF(X$10="x",Toimenpiteet!$E$88,0))/(1+$C$13)^IB$61</f>
        <v>215.94172044851786</v>
      </c>
      <c r="IC222" s="29">
        <f>IF(Y$11="x",Toimenpiteet!$E$115,IC119*(Satokasvi!$H$11/1000)+(Satokasvi!$E$28-Satokasvi!$E$7)+IF(Y$8="x",Toimenpiteet!$E$29,0)+IF(Y$9="x",Toimenpiteet!$E$60,0)+IF(Y$10="x",Toimenpiteet!$E$88,0))/(1+$C$13)^IC$61</f>
        <v>209.65215577526004</v>
      </c>
      <c r="ID222" s="29">
        <f>IF(Z$11="x",Toimenpiteet!$E$115,ID119*(Satokasvi!$H$11/1000)+(Satokasvi!$E$28-Satokasvi!$E$7)+IF(Z$8="x",Toimenpiteet!$E$29,0)+IF(Z$9="x",Toimenpiteet!$E$60,0)+IF(Z$10="x",Toimenpiteet!$E$88,0))/(1+$C$13)^ID$61</f>
        <v>203.54578230607774</v>
      </c>
      <c r="IE222" s="29">
        <f>IF(AA$11="x",Toimenpiteet!$E$115,IE119*(Satokasvi!$H$11/1000)+(Satokasvi!$E$28-Satokasvi!$E$7)+IF(AA$8="x",Toimenpiteet!$E$29,0)+IF(AA$9="x",Toimenpiteet!$E$60,0)+IF(AA$10="x",Toimenpiteet!$E$88,0))/(1+$C$13)^IE$61</f>
        <v>197.61726437483276</v>
      </c>
      <c r="IG222" s="11">
        <f t="shared" si="160"/>
        <v>350.74433656957927</v>
      </c>
      <c r="IH222" s="11">
        <f t="shared" si="161"/>
        <v>696.77129481258055</v>
      </c>
      <c r="II222" s="11">
        <f t="shared" si="162"/>
        <v>1038.0581243073523</v>
      </c>
      <c r="IJ222" s="11">
        <f t="shared" si="163"/>
        <v>1374.5874018228849</v>
      </c>
      <c r="IK222" s="11">
        <f t="shared" si="164"/>
        <v>1706.3467402970346</v>
      </c>
      <c r="IL222" s="11">
        <f t="shared" si="165"/>
        <v>2033.3285102482228</v>
      </c>
      <c r="IM222" s="11">
        <f t="shared" si="166"/>
        <v>2355.5295731432157</v>
      </c>
      <c r="IN222" s="11">
        <f t="shared" si="167"/>
        <v>2672.9510262608492</v>
      </c>
      <c r="IO222" s="11">
        <f t="shared" si="168"/>
        <v>2985.5979586082262</v>
      </c>
      <c r="IP222" s="11">
        <f t="shared" si="169"/>
        <v>3293.4792174619947</v>
      </c>
      <c r="IQ222" s="11">
        <f t="shared" si="170"/>
        <v>3592.3930610093425</v>
      </c>
      <c r="IR222" s="11">
        <f t="shared" si="171"/>
        <v>3882.6006761038552</v>
      </c>
      <c r="IS222" s="11">
        <f t="shared" si="172"/>
        <v>4164.3556422150323</v>
      </c>
      <c r="IT222" s="11">
        <f t="shared" si="173"/>
        <v>4437.9041530025834</v>
      </c>
      <c r="IU222" s="11">
        <f t="shared" si="174"/>
        <v>4703.4852314370983</v>
      </c>
      <c r="IV222" s="11">
        <f t="shared" si="175"/>
        <v>4961.3309386550745</v>
      </c>
      <c r="IW222" s="11">
        <f t="shared" si="176"/>
        <v>5211.6665767307795</v>
      </c>
      <c r="IX222" s="11">
        <f t="shared" si="177"/>
        <v>5454.7108855421438</v>
      </c>
      <c r="IY222" s="11">
        <f t="shared" si="178"/>
        <v>5690.6762339026918</v>
      </c>
      <c r="IZ222" s="11">
        <f t="shared" si="179"/>
        <v>5919.7688051265241</v>
      </c>
      <c r="JA222" s="11">
        <f t="shared" si="180"/>
        <v>6142.1887771884976</v>
      </c>
      <c r="JB222" s="11">
        <f t="shared" si="181"/>
        <v>6358.1304976370157</v>
      </c>
      <c r="JC222" s="11">
        <f t="shared" si="182"/>
        <v>6567.782653412276</v>
      </c>
      <c r="JD222" s="11">
        <f t="shared" si="183"/>
        <v>6771.3284357183538</v>
      </c>
      <c r="JE222" s="11">
        <f t="shared" si="184"/>
        <v>6968.945700093187</v>
      </c>
    </row>
    <row r="223" spans="213:265">
      <c r="HE223" s="60">
        <f>HE213+($BI$6-$BI$5)/9</f>
        <v>-5.555555555555558E-2</v>
      </c>
      <c r="HF223" s="60">
        <f>$HF$67</f>
        <v>-0.1</v>
      </c>
      <c r="HG223" s="29">
        <f>IF(C$11="x",Toimenpiteet!$E$115,HG120*(Satokasvi!$H$11/1000)+(Satokasvi!$E$28-Satokasvi!$E$7)+IF(C$8="x",Toimenpiteet!$E$29,0)+IF(C$9="x",Toimenpiteet!$E$60,0)+IF(C$10="x",Toimenpiteet!$E$88,0))/(1+$C$13)^HG$61</f>
        <v>414.17475728155341</v>
      </c>
      <c r="HH223" s="29">
        <f>IF(D$11="x",Toimenpiteet!$E$115,HH120*(Satokasvi!$H$11/1000)+(Satokasvi!$E$28-Satokasvi!$E$7)+IF(D$8="x",Toimenpiteet!$E$29,0)+IF(D$9="x",Toimenpiteet!$E$60,0)+IF(D$10="x",Toimenpiteet!$E$88,0))/(1+$C$13)^HH$61</f>
        <v>395.8798085482976</v>
      </c>
      <c r="HI223" s="29">
        <f>IF(E$11="x",Toimenpiteet!$E$115,HI120*(Satokasvi!$H$11/1000)+(Satokasvi!$E$28-Satokasvi!$E$7)+IF(E$8="x",Toimenpiteet!$E$29,0)+IF(E$9="x",Toimenpiteet!$E$60,0)+IF(E$10="x",Toimenpiteet!$E$88,0))/(1+$C$13)^HI$61</f>
        <v>378.29922549527726</v>
      </c>
      <c r="HJ223" s="29">
        <f>IF(F$11="x",Toimenpiteet!$E$115,HJ120*(Satokasvi!$H$11/1000)+(Satokasvi!$E$28-Satokasvi!$E$7)+IF(F$8="x",Toimenpiteet!$E$29,0)+IF(F$9="x",Toimenpiteet!$E$60,0)+IF(F$10="x",Toimenpiteet!$E$88,0))/(1+$C$13)^HJ$61</f>
        <v>361.40691485717184</v>
      </c>
      <c r="HK223" s="29">
        <f>IF(G$11="x",Toimenpiteet!$E$115,HK120*(Satokasvi!$H$11/1000)+(Satokasvi!$E$28-Satokasvi!$E$7)+IF(G$8="x",Toimenpiteet!$E$29,0)+IF(G$9="x",Toimenpiteet!$E$60,0)+IF(G$10="x",Toimenpiteet!$E$88,0))/(1+$C$13)^HK$61</f>
        <v>345.17769734234776</v>
      </c>
      <c r="HL223" s="29">
        <f>IF(H$11="x",Toimenpiteet!$E$115,HL120*(Satokasvi!$H$11/1000)+(Satokasvi!$E$28-Satokasvi!$E$7)+IF(H$8="x",Toimenpiteet!$E$29,0)+IF(H$9="x",Toimenpiteet!$E$60,0)+IF(H$10="x",Toimenpiteet!$E$88,0))/(1+$C$13)^HL$61</f>
        <v>329.58727652753731</v>
      </c>
      <c r="HM223" s="29">
        <f>IF(I$11="x",Toimenpiteet!$E$115,HM120*(Satokasvi!$H$11/1000)+(Satokasvi!$E$28-Satokasvi!$E$7)+IF(I$8="x",Toimenpiteet!$E$29,0)+IF(I$9="x",Toimenpiteet!$E$60,0)+IF(I$10="x",Toimenpiteet!$E$88,0))/(1+$C$13)^HM$61</f>
        <v>314.61220878912172</v>
      </c>
      <c r="HN223" s="29">
        <f>IF(J$11="x",Toimenpiteet!$E$115,HN120*(Satokasvi!$H$11/1000)+(Satokasvi!$E$28-Satokasvi!$E$7)+IF(J$8="x",Toimenpiteet!$E$29,0)+IF(J$9="x",Toimenpiteet!$E$60,0)+IF(J$10="x",Toimenpiteet!$E$88,0))/(1+$C$13)^HN$61</f>
        <v>300.22987423701903</v>
      </c>
      <c r="HO223" s="29">
        <f>IF(K$11="x",Toimenpiteet!$E$115,HO120*(Satokasvi!$H$11/1000)+(Satokasvi!$E$28-Satokasvi!$E$7)+IF(K$8="x",Toimenpiteet!$E$29,0)+IF(K$9="x",Toimenpiteet!$E$60,0)+IF(K$10="x",Toimenpiteet!$E$88,0))/(1+$C$13)^HO$61</f>
        <v>286.41844861828395</v>
      </c>
      <c r="HP223" s="29">
        <f>IF(L$11="x",Toimenpiteet!$E$115,HP120*(Satokasvi!$H$11/1000)+(Satokasvi!$E$28-Satokasvi!$E$7)+IF(L$8="x",Toimenpiteet!$E$29,0)+IF(L$9="x",Toimenpiteet!$E$60,0)+IF(L$10="x",Toimenpiteet!$E$88,0))/(1+$C$13)^HP$61</f>
        <v>273.15687615858781</v>
      </c>
      <c r="HQ223" s="29">
        <f>IF(M$11="x",Toimenpiteet!$E$115,HQ120*(Satokasvi!$H$11/1000)+(Satokasvi!$E$28-Satokasvi!$E$7)+IF(M$8="x",Toimenpiteet!$E$29,0)+IF(M$9="x",Toimenpiteet!$E$60,0)+IF(M$10="x",Toimenpiteet!$E$88,0))/(1+$C$13)^HQ$61</f>
        <v>265.20085063940564</v>
      </c>
      <c r="HR223" s="29">
        <f>IF(N$11="x",Toimenpiteet!$E$115,HR120*(Satokasvi!$H$11/1000)+(Satokasvi!$E$28-Satokasvi!$E$7)+IF(N$8="x",Toimenpiteet!$E$29,0)+IF(N$9="x",Toimenpiteet!$E$60,0)+IF(N$10="x",Toimenpiteet!$E$88,0))/(1+$C$13)^HR$61</f>
        <v>257.47655401884049</v>
      </c>
      <c r="HS223" s="29">
        <f>IF(O$11="x",Toimenpiteet!$E$115,HS120*(Satokasvi!$H$11/1000)+(Satokasvi!$E$28-Satokasvi!$E$7)+IF(O$8="x",Toimenpiteet!$E$29,0)+IF(O$9="x",Toimenpiteet!$E$60,0)+IF(O$10="x",Toimenpiteet!$E$88,0))/(1+$C$13)^HS$61</f>
        <v>249.97723691149562</v>
      </c>
      <c r="HT223" s="29">
        <f>IF(P$11="x",Toimenpiteet!$E$115,HT120*(Satokasvi!$H$11/1000)+(Satokasvi!$E$28-Satokasvi!$E$7)+IF(P$8="x",Toimenpiteet!$E$29,0)+IF(P$9="x",Toimenpiteet!$E$60,0)+IF(P$10="x",Toimenpiteet!$E$88,0))/(1+$C$13)^HT$61</f>
        <v>242.69634651601515</v>
      </c>
      <c r="HU223" s="29">
        <f>IF(Q$11="x",Toimenpiteet!$E$115,HU120*(Satokasvi!$H$11/1000)+(Satokasvi!$E$28-Satokasvi!$E$7)+IF(Q$8="x",Toimenpiteet!$E$29,0)+IF(Q$9="x",Toimenpiteet!$E$60,0)+IF(Q$10="x",Toimenpiteet!$E$88,0))/(1+$C$13)^HU$61</f>
        <v>235.62752088933507</v>
      </c>
      <c r="HV223" s="29">
        <f>IF(R$11="x",Toimenpiteet!$E$115,HV120*(Satokasvi!$H$11/1000)+(Satokasvi!$E$28-Satokasvi!$E$7)+IF(R$8="x",Toimenpiteet!$E$29,0)+IF(R$9="x",Toimenpiteet!$E$60,0)+IF(R$10="x",Toimenpiteet!$E$88,0))/(1+$C$13)^HV$61</f>
        <v>228.76458338770399</v>
      </c>
      <c r="HW223" s="29">
        <f>IF(S$11="x",Toimenpiteet!$E$115,HW120*(Satokasvi!$H$11/1000)+(Satokasvi!$E$28-Satokasvi!$E$7)+IF(S$8="x",Toimenpiteet!$E$29,0)+IF(S$9="x",Toimenpiteet!$E$60,0)+IF(S$10="x",Toimenpiteet!$E$88,0))/(1+$C$13)^HW$61</f>
        <v>222.10153726961553</v>
      </c>
      <c r="HX223" s="29">
        <f>IF(T$11="x",Toimenpiteet!$E$115,HX120*(Satokasvi!$H$11/1000)+(Satokasvi!$E$28-Satokasvi!$E$7)+IF(T$8="x",Toimenpiteet!$E$29,0)+IF(T$9="x",Toimenpiteet!$E$60,0)+IF(T$10="x",Toimenpiteet!$E$88,0))/(1+$C$13)^HX$61</f>
        <v>215.63256045593741</v>
      </c>
      <c r="HY223" s="29">
        <f>IF(U$11="x",Toimenpiteet!$E$115,HY120*(Satokasvi!$H$11/1000)+(Satokasvi!$E$28-Satokasvi!$E$7)+IF(U$8="x",Toimenpiteet!$E$29,0)+IF(U$9="x",Toimenpiteet!$E$60,0)+IF(U$10="x",Toimenpiteet!$E$88,0))/(1+$C$13)^HY$61</f>
        <v>209.35200044265767</v>
      </c>
      <c r="HZ223" s="29">
        <f>IF(V$11="x",Toimenpiteet!$E$115,HZ120*(Satokasvi!$H$11/1000)+(Satokasvi!$E$28-Satokasvi!$E$7)+IF(V$8="x",Toimenpiteet!$E$29,0)+IF(V$9="x",Toimenpiteet!$E$60,0)+IF(V$10="x",Toimenpiteet!$E$88,0))/(1+$C$13)^HZ$61</f>
        <v>203.25436936180358</v>
      </c>
      <c r="IA223" s="29">
        <f>IF(W$11="x",Toimenpiteet!$E$115,IA120*(Satokasvi!$H$11/1000)+(Satokasvi!$E$28-Satokasvi!$E$7)+IF(W$8="x",Toimenpiteet!$E$29,0)+IF(W$9="x",Toimenpiteet!$E$60,0)+IF(W$10="x",Toimenpiteet!$E$88,0))/(1+$C$13)^IA$61</f>
        <v>197.33433918621708</v>
      </c>
      <c r="IB223" s="29">
        <f>IF(X$11="x",Toimenpiteet!$E$115,IB120*(Satokasvi!$H$11/1000)+(Satokasvi!$E$28-Satokasvi!$E$7)+IF(X$8="x",Toimenpiteet!$E$29,0)+IF(X$9="x",Toimenpiteet!$E$60,0)+IF(X$10="x",Toimenpiteet!$E$88,0))/(1+$C$13)^IB$61</f>
        <v>191.58673707399717</v>
      </c>
      <c r="IC223" s="29">
        <f>IF(Y$11="x",Toimenpiteet!$E$115,IC120*(Satokasvi!$H$11/1000)+(Satokasvi!$E$28-Satokasvi!$E$7)+IF(Y$8="x",Toimenpiteet!$E$29,0)+IF(Y$9="x",Toimenpiteet!$E$60,0)+IF(Y$10="x",Toimenpiteet!$E$88,0))/(1+$C$13)^IC$61</f>
        <v>186.00654084854091</v>
      </c>
      <c r="ID223" s="29">
        <f>IF(Z$11="x",Toimenpiteet!$E$115,ID120*(Satokasvi!$H$11/1000)+(Satokasvi!$E$28-Satokasvi!$E$7)+IF(Z$8="x",Toimenpiteet!$E$29,0)+IF(Z$9="x",Toimenpiteet!$E$60,0)+IF(Z$10="x",Toimenpiteet!$E$88,0))/(1+$C$13)^ID$61</f>
        <v>180.58887461023392</v>
      </c>
      <c r="IE223" s="29">
        <f>IF(AA$11="x",Toimenpiteet!$E$115,IE120*(Satokasvi!$H$11/1000)+(Satokasvi!$E$28-Satokasvi!$E$7)+IF(AA$8="x",Toimenpiteet!$E$29,0)+IF(AA$9="x",Toimenpiteet!$E$60,0)+IF(AA$10="x",Toimenpiteet!$E$88,0))/(1+$C$13)^IE$61</f>
        <v>175.32900447595529</v>
      </c>
      <c r="IG223" s="11">
        <f t="shared" si="160"/>
        <v>414.17475728155341</v>
      </c>
      <c r="IH223" s="11">
        <f t="shared" si="161"/>
        <v>810.05456582985107</v>
      </c>
      <c r="II223" s="11">
        <f t="shared" si="162"/>
        <v>1188.3537913251284</v>
      </c>
      <c r="IJ223" s="11">
        <f t="shared" si="163"/>
        <v>1549.7607061823003</v>
      </c>
      <c r="IK223" s="11">
        <f t="shared" si="164"/>
        <v>1894.938403524648</v>
      </c>
      <c r="IL223" s="11">
        <f t="shared" si="165"/>
        <v>2224.5256800521852</v>
      </c>
      <c r="IM223" s="11">
        <f t="shared" si="166"/>
        <v>2539.1378888413069</v>
      </c>
      <c r="IN223" s="11">
        <f t="shared" si="167"/>
        <v>2839.3677630783259</v>
      </c>
      <c r="IO223" s="11">
        <f t="shared" si="168"/>
        <v>3125.7862116966098</v>
      </c>
      <c r="IP223" s="11">
        <f t="shared" si="169"/>
        <v>3398.9430878551975</v>
      </c>
      <c r="IQ223" s="11">
        <f t="shared" si="170"/>
        <v>3664.1439384946034</v>
      </c>
      <c r="IR223" s="11">
        <f t="shared" si="171"/>
        <v>3921.6204925134439</v>
      </c>
      <c r="IS223" s="11">
        <f t="shared" si="172"/>
        <v>4171.5977294249396</v>
      </c>
      <c r="IT223" s="11">
        <f t="shared" si="173"/>
        <v>4414.2940759409548</v>
      </c>
      <c r="IU223" s="11">
        <f t="shared" si="174"/>
        <v>4649.9215968302897</v>
      </c>
      <c r="IV223" s="11">
        <f t="shared" si="175"/>
        <v>4878.6861802179938</v>
      </c>
      <c r="IW223" s="11">
        <f t="shared" si="176"/>
        <v>5100.7877174876094</v>
      </c>
      <c r="IX223" s="11">
        <f t="shared" si="177"/>
        <v>5316.4202779435464</v>
      </c>
      <c r="IY223" s="11">
        <f t="shared" si="178"/>
        <v>5525.7722783862037</v>
      </c>
      <c r="IZ223" s="11">
        <f t="shared" si="179"/>
        <v>5729.0266477480072</v>
      </c>
      <c r="JA223" s="11">
        <f t="shared" si="180"/>
        <v>5926.3609869342245</v>
      </c>
      <c r="JB223" s="11">
        <f t="shared" si="181"/>
        <v>6117.9477240082215</v>
      </c>
      <c r="JC223" s="11">
        <f t="shared" si="182"/>
        <v>6303.9542648567622</v>
      </c>
      <c r="JD223" s="11">
        <f t="shared" si="183"/>
        <v>6484.5431394669959</v>
      </c>
      <c r="JE223" s="11">
        <f t="shared" si="184"/>
        <v>6659.872143942951</v>
      </c>
    </row>
    <row r="224" spans="213:265">
      <c r="HE224" s="60">
        <f t="shared" ref="HE224:HE232" si="189">HE223</f>
        <v>-5.555555555555558E-2</v>
      </c>
      <c r="HF224" s="60">
        <f>$HF$68</f>
        <v>-7.7777777777777779E-2</v>
      </c>
      <c r="HG224" s="29">
        <f>IF(C$11="x",Toimenpiteet!$E$115,HG121*(Satokasvi!$H$11/1000)+(Satokasvi!$E$28-Satokasvi!$E$7)+IF(C$8="x",Toimenpiteet!$E$29,0)+IF(C$9="x",Toimenpiteet!$E$60,0)+IF(C$10="x",Toimenpiteet!$E$88,0))/(1+$C$13)^HG$61</f>
        <v>415.60110272084398</v>
      </c>
      <c r="HH224" s="29">
        <f>IF(D$11="x",Toimenpiteet!$E$115,HH121*(Satokasvi!$H$11/1000)+(Satokasvi!$E$28-Satokasvi!$E$7)+IF(D$8="x",Toimenpiteet!$E$29,0)+IF(D$9="x",Toimenpiteet!$E$60,0)+IF(D$10="x",Toimenpiteet!$E$88,0))/(1+$C$13)^HH$61</f>
        <v>398.64941134303638</v>
      </c>
      <c r="HI224" s="29">
        <f>IF(E$11="x",Toimenpiteet!$E$115,HI121*(Satokasvi!$H$11/1000)+(Satokasvi!$E$28-Satokasvi!$E$7)+IF(E$8="x",Toimenpiteet!$E$29,0)+IF(E$9="x",Toimenpiteet!$E$60,0)+IF(E$10="x",Toimenpiteet!$E$88,0))/(1+$C$13)^HI$61</f>
        <v>382.33262762353746</v>
      </c>
      <c r="HJ224" s="29">
        <f>IF(F$11="x",Toimenpiteet!$E$115,HJ121*(Satokasvi!$H$11/1000)+(Satokasvi!$E$28-Satokasvi!$E$7)+IF(F$8="x",Toimenpiteet!$E$29,0)+IF(F$9="x",Toimenpiteet!$E$60,0)+IF(F$10="x",Toimenpiteet!$E$88,0))/(1+$C$13)^HJ$61</f>
        <v>366.62814738566402</v>
      </c>
      <c r="HK224" s="29">
        <f>IF(G$11="x",Toimenpiteet!$E$115,HK121*(Satokasvi!$H$11/1000)+(Satokasvi!$E$28-Satokasvi!$E$7)+IF(G$8="x",Toimenpiteet!$E$29,0)+IF(G$9="x",Toimenpiteet!$E$60,0)+IF(G$10="x",Toimenpiteet!$E$88,0))/(1+$C$13)^HK$61</f>
        <v>351.51414458566342</v>
      </c>
      <c r="HL224" s="29">
        <f>IF(H$11="x",Toimenpiteet!$E$115,HL121*(Satokasvi!$H$11/1000)+(Satokasvi!$E$28-Satokasvi!$E$7)+IF(H$8="x",Toimenpiteet!$E$29,0)+IF(H$9="x",Toimenpiteet!$E$60,0)+IF(H$10="x",Toimenpiteet!$E$88,0))/(1+$C$13)^HL$61</f>
        <v>336.96954516052665</v>
      </c>
      <c r="HM224" s="29">
        <f>IF(I$11="x",Toimenpiteet!$E$115,HM121*(Satokasvi!$H$11/1000)+(Satokasvi!$E$28-Satokasvi!$E$7)+IF(I$8="x",Toimenpiteet!$E$29,0)+IF(I$9="x",Toimenpiteet!$E$60,0)+IF(I$10="x",Toimenpiteet!$E$88,0))/(1+$C$13)^HM$61</f>
        <v>322.97400173910967</v>
      </c>
      <c r="HN224" s="29">
        <f>IF(J$11="x",Toimenpiteet!$E$115,HN121*(Satokasvi!$H$11/1000)+(Satokasvi!$E$28-Satokasvi!$E$7)+IF(J$8="x",Toimenpiteet!$E$29,0)+IF(J$9="x",Toimenpiteet!$E$60,0)+IF(J$10="x",Toimenpiteet!$E$88,0))/(1+$C$13)^HN$61</f>
        <v>309.50786918846188</v>
      </c>
      <c r="HO224" s="29">
        <f>IF(K$11="x",Toimenpiteet!$E$115,HO121*(Satokasvi!$H$11/1000)+(Satokasvi!$E$28-Satokasvi!$E$7)+IF(K$8="x",Toimenpiteet!$E$29,0)+IF(K$9="x",Toimenpiteet!$E$60,0)+IF(K$10="x",Toimenpiteet!$E$88,0))/(1+$C$13)^HO$61</f>
        <v>296.55218096816083</v>
      </c>
      <c r="HP224" s="29">
        <f>IF(L$11="x",Toimenpiteet!$E$115,HP121*(Satokasvi!$H$11/1000)+(Satokasvi!$E$28-Satokasvi!$E$7)+IF(L$8="x",Toimenpiteet!$E$29,0)+IF(L$9="x",Toimenpiteet!$E$60,0)+IF(L$10="x",Toimenpiteet!$E$88,0))/(1+$C$13)^HP$61</f>
        <v>284.08862626632992</v>
      </c>
      <c r="HQ224" s="29">
        <f>IF(M$11="x",Toimenpiteet!$E$115,HQ121*(Satokasvi!$H$11/1000)+(Satokasvi!$E$28-Satokasvi!$E$7)+IF(M$8="x",Toimenpiteet!$E$29,0)+IF(M$9="x",Toimenpiteet!$E$60,0)+IF(M$10="x",Toimenpiteet!$E$88,0))/(1+$C$13)^HQ$61</f>
        <v>275.81420025857273</v>
      </c>
      <c r="HR224" s="29">
        <f>IF(N$11="x",Toimenpiteet!$E$115,HR121*(Satokasvi!$H$11/1000)+(Satokasvi!$E$28-Satokasvi!$E$7)+IF(N$8="x",Toimenpiteet!$E$29,0)+IF(N$9="x",Toimenpiteet!$E$60,0)+IF(N$10="x",Toimenpiteet!$E$88,0))/(1+$C$13)^HR$61</f>
        <v>267.78077695007067</v>
      </c>
      <c r="HS224" s="29">
        <f>IF(O$11="x",Toimenpiteet!$E$115,HS121*(Satokasvi!$H$11/1000)+(Satokasvi!$E$28-Satokasvi!$E$7)+IF(O$8="x",Toimenpiteet!$E$29,0)+IF(O$9="x",Toimenpiteet!$E$60,0)+IF(O$10="x",Toimenpiteet!$E$88,0))/(1+$C$13)^HS$61</f>
        <v>259.98133684472879</v>
      </c>
      <c r="HT224" s="29">
        <f>IF(P$11="x",Toimenpiteet!$E$115,HT121*(Satokasvi!$H$11/1000)+(Satokasvi!$E$28-Satokasvi!$E$7)+IF(P$8="x",Toimenpiteet!$E$29,0)+IF(P$9="x",Toimenpiteet!$E$60,0)+IF(P$10="x",Toimenpiteet!$E$88,0))/(1+$C$13)^HT$61</f>
        <v>252.40906489779493</v>
      </c>
      <c r="HU224" s="29">
        <f>IF(Q$11="x",Toimenpiteet!$E$115,HU121*(Satokasvi!$H$11/1000)+(Satokasvi!$E$28-Satokasvi!$E$7)+IF(Q$8="x",Toimenpiteet!$E$29,0)+IF(Q$9="x",Toimenpiteet!$E$60,0)+IF(Q$10="x",Toimenpiteet!$E$88,0))/(1+$C$13)^HU$61</f>
        <v>245.05734456096593</v>
      </c>
      <c r="HV224" s="29">
        <f>IF(R$11="x",Toimenpiteet!$E$115,HV121*(Satokasvi!$H$11/1000)+(Satokasvi!$E$28-Satokasvi!$E$7)+IF(R$8="x",Toimenpiteet!$E$29,0)+IF(R$9="x",Toimenpiteet!$E$60,0)+IF(R$10="x",Toimenpiteet!$E$88,0))/(1+$C$13)^HV$61</f>
        <v>237.91975200093785</v>
      </c>
      <c r="HW224" s="29">
        <f>IF(S$11="x",Toimenpiteet!$E$115,HW121*(Satokasvi!$H$11/1000)+(Satokasvi!$E$28-Satokasvi!$E$7)+IF(S$8="x",Toimenpiteet!$E$29,0)+IF(S$9="x",Toimenpiteet!$E$60,0)+IF(S$10="x",Toimenpiteet!$E$88,0))/(1+$C$13)^HW$61</f>
        <v>230.9900504863474</v>
      </c>
      <c r="HX224" s="29">
        <f>IF(T$11="x",Toimenpiteet!$E$115,HX121*(Satokasvi!$H$11/1000)+(Satokasvi!$E$28-Satokasvi!$E$7)+IF(T$8="x",Toimenpiteet!$E$29,0)+IF(T$9="x",Toimenpiteet!$E$60,0)+IF(T$10="x",Toimenpiteet!$E$88,0))/(1+$C$13)^HX$61</f>
        <v>224.26218493820136</v>
      </c>
      <c r="HY224" s="29">
        <f>IF(U$11="x",Toimenpiteet!$E$115,HY121*(Satokasvi!$H$11/1000)+(Satokasvi!$E$28-Satokasvi!$E$7)+IF(U$8="x",Toimenpiteet!$E$29,0)+IF(U$9="x",Toimenpiteet!$E$60,0)+IF(U$10="x",Toimenpiteet!$E$88,0))/(1+$C$13)^HY$61</f>
        <v>217.73027663903045</v>
      </c>
      <c r="HZ224" s="29">
        <f>IF(V$11="x",Toimenpiteet!$E$115,HZ121*(Satokasvi!$H$11/1000)+(Satokasvi!$E$28-Satokasvi!$E$7)+IF(V$8="x",Toimenpiteet!$E$29,0)+IF(V$9="x",Toimenpiteet!$E$60,0)+IF(V$10="x",Toimenpiteet!$E$88,0))/(1+$C$13)^HZ$61</f>
        <v>211.38861809614608</v>
      </c>
      <c r="IA224" s="29">
        <f>IF(W$11="x",Toimenpiteet!$E$115,IA121*(Satokasvi!$H$11/1000)+(Satokasvi!$E$28-Satokasvi!$E$7)+IF(W$8="x",Toimenpiteet!$E$29,0)+IF(W$9="x",Toimenpiteet!$E$60,0)+IF(W$10="x",Toimenpiteet!$E$88,0))/(1+$C$13)^IA$61</f>
        <v>205.23166805451078</v>
      </c>
      <c r="IB224" s="29">
        <f>IF(X$11="x",Toimenpiteet!$E$115,IB121*(Satokasvi!$H$11/1000)+(Satokasvi!$E$28-Satokasvi!$E$7)+IF(X$8="x",Toimenpiteet!$E$29,0)+IF(X$9="x",Toimenpiteet!$E$60,0)+IF(X$10="x",Toimenpiteet!$E$88,0))/(1+$C$13)^IB$61</f>
        <v>199.25404665486482</v>
      </c>
      <c r="IC224" s="29">
        <f>IF(Y$11="x",Toimenpiteet!$E$115,IC121*(Satokasvi!$H$11/1000)+(Satokasvi!$E$28-Satokasvi!$E$7)+IF(Y$8="x",Toimenpiteet!$E$29,0)+IF(Y$9="x",Toimenpiteet!$E$60,0)+IF(Y$10="x",Toimenpiteet!$E$88,0))/(1+$C$13)^IC$61</f>
        <v>193.45053073287846</v>
      </c>
      <c r="ID224" s="29">
        <f>IF(Z$11="x",Toimenpiteet!$E$115,ID121*(Satokasvi!$H$11/1000)+(Satokasvi!$E$28-Satokasvi!$E$7)+IF(Z$8="x",Toimenpiteet!$E$29,0)+IF(Z$9="x",Toimenpiteet!$E$60,0)+IF(Z$10="x",Toimenpiteet!$E$88,0))/(1+$C$13)^ID$61</f>
        <v>187.81604925522183</v>
      </c>
      <c r="IE224" s="29">
        <f>IF(AA$11="x",Toimenpiteet!$E$115,IE121*(Satokasvi!$H$11/1000)+(Satokasvi!$E$28-Satokasvi!$E$7)+IF(AA$8="x",Toimenpiteet!$E$29,0)+IF(AA$9="x",Toimenpiteet!$E$60,0)+IF(AA$10="x",Toimenpiteet!$E$88,0))/(1+$C$13)^IE$61</f>
        <v>182.34567888856489</v>
      </c>
      <c r="IG224" s="11">
        <f t="shared" si="160"/>
        <v>415.60110272084398</v>
      </c>
      <c r="IH224" s="11">
        <f t="shared" si="161"/>
        <v>814.25051406388036</v>
      </c>
      <c r="II224" s="11">
        <f t="shared" si="162"/>
        <v>1196.5831416874178</v>
      </c>
      <c r="IJ224" s="11">
        <f t="shared" si="163"/>
        <v>1563.2112890730818</v>
      </c>
      <c r="IK224" s="11">
        <f t="shared" si="164"/>
        <v>1914.7254336587453</v>
      </c>
      <c r="IL224" s="11">
        <f t="shared" si="165"/>
        <v>2251.6949788192719</v>
      </c>
      <c r="IM224" s="11">
        <f t="shared" si="166"/>
        <v>2574.6689805583815</v>
      </c>
      <c r="IN224" s="11">
        <f t="shared" si="167"/>
        <v>2884.1768497468433</v>
      </c>
      <c r="IO224" s="11">
        <f t="shared" si="168"/>
        <v>3180.7290307150042</v>
      </c>
      <c r="IP224" s="11">
        <f t="shared" si="169"/>
        <v>3464.817656981334</v>
      </c>
      <c r="IQ224" s="11">
        <f t="shared" si="170"/>
        <v>3740.6318572399068</v>
      </c>
      <c r="IR224" s="11">
        <f t="shared" si="171"/>
        <v>4008.4126341899773</v>
      </c>
      <c r="IS224" s="11">
        <f t="shared" si="172"/>
        <v>4268.3939710347058</v>
      </c>
      <c r="IT224" s="11">
        <f t="shared" si="173"/>
        <v>4520.8030359325012</v>
      </c>
      <c r="IU224" s="11">
        <f t="shared" si="174"/>
        <v>4765.8603804934673</v>
      </c>
      <c r="IV224" s="11">
        <f t="shared" si="175"/>
        <v>5003.7801324944048</v>
      </c>
      <c r="IW224" s="11">
        <f t="shared" si="176"/>
        <v>5234.770182980752</v>
      </c>
      <c r="IX224" s="11">
        <f t="shared" si="177"/>
        <v>5459.0323679189532</v>
      </c>
      <c r="IY224" s="11">
        <f t="shared" si="178"/>
        <v>5676.7626445579835</v>
      </c>
      <c r="IZ224" s="11">
        <f t="shared" si="179"/>
        <v>5888.1512626541298</v>
      </c>
      <c r="JA224" s="11">
        <f t="shared" si="180"/>
        <v>6093.3829307086407</v>
      </c>
      <c r="JB224" s="11">
        <f t="shared" si="181"/>
        <v>6292.6369773635051</v>
      </c>
      <c r="JC224" s="11">
        <f t="shared" si="182"/>
        <v>6486.0875080963833</v>
      </c>
      <c r="JD224" s="11">
        <f t="shared" si="183"/>
        <v>6673.9035573516048</v>
      </c>
      <c r="JE224" s="11">
        <f t="shared" si="184"/>
        <v>6856.2492362401699</v>
      </c>
    </row>
    <row r="225" spans="213:265">
      <c r="HE225" s="60">
        <f t="shared" si="189"/>
        <v>-5.555555555555558E-2</v>
      </c>
      <c r="HF225" s="60">
        <f>$HF$69</f>
        <v>-5.5555555555555552E-2</v>
      </c>
      <c r="HG225" s="29">
        <f>IF(C$11="x",Toimenpiteet!$E$115,HG122*(Satokasvi!$H$11/1000)+(Satokasvi!$E$28-Satokasvi!$E$7)+IF(C$8="x",Toimenpiteet!$E$29,0)+IF(C$9="x",Toimenpiteet!$E$60,0)+IF(C$10="x",Toimenpiteet!$E$88,0))/(1+$C$13)^HG$61</f>
        <v>417.02744816013433</v>
      </c>
      <c r="HH225" s="29">
        <f>IF(D$11="x",Toimenpiteet!$E$115,HH122*(Satokasvi!$H$11/1000)+(Satokasvi!$E$28-Satokasvi!$E$7)+IF(D$8="x",Toimenpiteet!$E$29,0)+IF(D$9="x",Toimenpiteet!$E$60,0)+IF(D$10="x",Toimenpiteet!$E$88,0))/(1+$C$13)^HH$61</f>
        <v>401.41901413777504</v>
      </c>
      <c r="HI225" s="29">
        <f>IF(E$11="x",Toimenpiteet!$E$115,HI122*(Satokasvi!$H$11/1000)+(Satokasvi!$E$28-Satokasvi!$E$7)+IF(E$8="x",Toimenpiteet!$E$29,0)+IF(E$9="x",Toimenpiteet!$E$60,0)+IF(E$10="x",Toimenpiteet!$E$88,0))/(1+$C$13)^HI$61</f>
        <v>386.36602975179767</v>
      </c>
      <c r="HJ225" s="29">
        <f>IF(F$11="x",Toimenpiteet!$E$115,HJ122*(Satokasvi!$H$11/1000)+(Satokasvi!$E$28-Satokasvi!$E$7)+IF(F$8="x",Toimenpiteet!$E$29,0)+IF(F$9="x",Toimenpiteet!$E$60,0)+IF(F$10="x",Toimenpiteet!$E$88,0))/(1+$C$13)^HJ$61</f>
        <v>371.84937991415626</v>
      </c>
      <c r="HK225" s="29">
        <f>IF(G$11="x",Toimenpiteet!$E$115,HK122*(Satokasvi!$H$11/1000)+(Satokasvi!$E$28-Satokasvi!$E$7)+IF(G$8="x",Toimenpiteet!$E$29,0)+IF(G$9="x",Toimenpiteet!$E$60,0)+IF(G$10="x",Toimenpiteet!$E$88,0))/(1+$C$13)^HK$61</f>
        <v>357.85059182897925</v>
      </c>
      <c r="HL225" s="29">
        <f>IF(H$11="x",Toimenpiteet!$E$115,HL122*(Satokasvi!$H$11/1000)+(Satokasvi!$E$28-Satokasvi!$E$7)+IF(H$8="x",Toimenpiteet!$E$29,0)+IF(H$9="x",Toimenpiteet!$E$60,0)+IF(H$10="x",Toimenpiteet!$E$88,0))/(1+$C$13)^HL$61</f>
        <v>344.35181379351587</v>
      </c>
      <c r="HM225" s="29">
        <f>IF(I$11="x",Toimenpiteet!$E$115,HM122*(Satokasvi!$H$11/1000)+(Satokasvi!$E$28-Satokasvi!$E$7)+IF(I$8="x",Toimenpiteet!$E$29,0)+IF(I$9="x",Toimenpiteet!$E$60,0)+IF(I$10="x",Toimenpiteet!$E$88,0))/(1+$C$13)^HM$61</f>
        <v>331.33579468909738</v>
      </c>
      <c r="HN225" s="29">
        <f>IF(J$11="x",Toimenpiteet!$E$115,HN122*(Satokasvi!$H$11/1000)+(Satokasvi!$E$28-Satokasvi!$E$7)+IF(J$8="x",Toimenpiteet!$E$29,0)+IF(J$9="x",Toimenpiteet!$E$60,0)+IF(J$10="x",Toimenpiteet!$E$88,0))/(1+$C$13)^HN$61</f>
        <v>318.78586413990462</v>
      </c>
      <c r="HO225" s="29">
        <f>IF(K$11="x",Toimenpiteet!$E$115,HO122*(Satokasvi!$H$11/1000)+(Satokasvi!$E$28-Satokasvi!$E$7)+IF(K$8="x",Toimenpiteet!$E$29,0)+IF(K$9="x",Toimenpiteet!$E$60,0)+IF(K$10="x",Toimenpiteet!$E$88,0))/(1+$C$13)^HO$61</f>
        <v>306.68591331803765</v>
      </c>
      <c r="HP225" s="29">
        <f>IF(L$11="x",Toimenpiteet!$E$115,HP122*(Satokasvi!$H$11/1000)+(Satokasvi!$E$28-Satokasvi!$E$7)+IF(L$8="x",Toimenpiteet!$E$29,0)+IF(L$9="x",Toimenpiteet!$E$60,0)+IF(L$10="x",Toimenpiteet!$E$88,0))/(1+$C$13)^HP$61</f>
        <v>295.02037637407193</v>
      </c>
      <c r="HQ225" s="29">
        <f>IF(M$11="x",Toimenpiteet!$E$115,HQ122*(Satokasvi!$H$11/1000)+(Satokasvi!$E$28-Satokasvi!$E$7)+IF(M$8="x",Toimenpiteet!$E$29,0)+IF(M$9="x",Toimenpiteet!$E$60,0)+IF(M$10="x",Toimenpiteet!$E$88,0))/(1+$C$13)^HQ$61</f>
        <v>286.42754987773969</v>
      </c>
      <c r="HR225" s="29">
        <f>IF(N$11="x",Toimenpiteet!$E$115,HR122*(Satokasvi!$H$11/1000)+(Satokasvi!$E$28-Satokasvi!$E$7)+IF(N$8="x",Toimenpiteet!$E$29,0)+IF(N$9="x",Toimenpiteet!$E$60,0)+IF(N$10="x",Toimenpiteet!$E$88,0))/(1+$C$13)^HR$61</f>
        <v>278.08499988130075</v>
      </c>
      <c r="HS225" s="29">
        <f>IF(O$11="x",Toimenpiteet!$E$115,HS122*(Satokasvi!$H$11/1000)+(Satokasvi!$E$28-Satokasvi!$E$7)+IF(O$8="x",Toimenpiteet!$E$29,0)+IF(O$9="x",Toimenpiteet!$E$60,0)+IF(O$10="x",Toimenpiteet!$E$88,0))/(1+$C$13)^HS$61</f>
        <v>269.98543677796187</v>
      </c>
      <c r="HT225" s="29">
        <f>IF(P$11="x",Toimenpiteet!$E$115,HT122*(Satokasvi!$H$11/1000)+(Satokasvi!$E$28-Satokasvi!$E$7)+IF(P$8="x",Toimenpiteet!$E$29,0)+IF(P$9="x",Toimenpiteet!$E$60,0)+IF(P$10="x",Toimenpiteet!$E$88,0))/(1+$C$13)^HT$61</f>
        <v>262.12178327957463</v>
      </c>
      <c r="HU225" s="29">
        <f>IF(Q$11="x",Toimenpiteet!$E$115,HU122*(Satokasvi!$H$11/1000)+(Satokasvi!$E$28-Satokasvi!$E$7)+IF(Q$8="x",Toimenpiteet!$E$29,0)+IF(Q$9="x",Toimenpiteet!$E$60,0)+IF(Q$10="x",Toimenpiteet!$E$88,0))/(1+$C$13)^HU$61</f>
        <v>254.4871682325967</v>
      </c>
      <c r="HV225" s="29">
        <f>IF(R$11="x",Toimenpiteet!$E$115,HV122*(Satokasvi!$H$11/1000)+(Satokasvi!$E$28-Satokasvi!$E$7)+IF(R$8="x",Toimenpiteet!$E$29,0)+IF(R$9="x",Toimenpiteet!$E$60,0)+IF(R$10="x",Toimenpiteet!$E$88,0))/(1+$C$13)^HV$61</f>
        <v>247.07492061417162</v>
      </c>
      <c r="HW225" s="29">
        <f>IF(S$11="x",Toimenpiteet!$E$115,HW122*(Satokasvi!$H$11/1000)+(Satokasvi!$E$28-Satokasvi!$E$7)+IF(S$8="x",Toimenpiteet!$E$29,0)+IF(S$9="x",Toimenpiteet!$E$60,0)+IF(S$10="x",Toimenpiteet!$E$88,0))/(1+$C$13)^HW$61</f>
        <v>239.87856370307924</v>
      </c>
      <c r="HX225" s="29">
        <f>IF(T$11="x",Toimenpiteet!$E$115,HX122*(Satokasvi!$H$11/1000)+(Satokasvi!$E$28-Satokasvi!$E$7)+IF(T$8="x",Toimenpiteet!$E$29,0)+IF(T$9="x",Toimenpiteet!$E$60,0)+IF(T$10="x",Toimenpiteet!$E$88,0))/(1+$C$13)^HX$61</f>
        <v>232.89180942046528</v>
      </c>
      <c r="HY225" s="29">
        <f>IF(U$11="x",Toimenpiteet!$E$115,HY122*(Satokasvi!$H$11/1000)+(Satokasvi!$E$28-Satokasvi!$E$7)+IF(U$8="x",Toimenpiteet!$E$29,0)+IF(U$9="x",Toimenpiteet!$E$60,0)+IF(U$10="x",Toimenpiteet!$E$88,0))/(1+$C$13)^HY$61</f>
        <v>226.10855283540317</v>
      </c>
      <c r="HZ225" s="29">
        <f>IF(V$11="x",Toimenpiteet!$E$115,HZ122*(Satokasvi!$H$11/1000)+(Satokasvi!$E$28-Satokasvi!$E$7)+IF(V$8="x",Toimenpiteet!$E$29,0)+IF(V$9="x",Toimenpiteet!$E$60,0)+IF(V$10="x",Toimenpiteet!$E$88,0))/(1+$C$13)^HZ$61</f>
        <v>219.52286683048854</v>
      </c>
      <c r="IA225" s="29">
        <f>IF(W$11="x",Toimenpiteet!$E$115,IA122*(Satokasvi!$H$11/1000)+(Satokasvi!$E$28-Satokasvi!$E$7)+IF(W$8="x",Toimenpiteet!$E$29,0)+IF(W$9="x",Toimenpiteet!$E$60,0)+IF(W$10="x",Toimenpiteet!$E$88,0))/(1+$C$13)^IA$61</f>
        <v>213.12899692280442</v>
      </c>
      <c r="IB225" s="29">
        <f>IF(X$11="x",Toimenpiteet!$E$115,IB122*(Satokasvi!$H$11/1000)+(Satokasvi!$E$28-Satokasvi!$E$7)+IF(X$8="x",Toimenpiteet!$E$29,0)+IF(X$9="x",Toimenpiteet!$E$60,0)+IF(X$10="x",Toimenpiteet!$E$88,0))/(1+$C$13)^IB$61</f>
        <v>206.92135623573242</v>
      </c>
      <c r="IC225" s="29">
        <f>IF(Y$11="x",Toimenpiteet!$E$115,IC122*(Satokasvi!$H$11/1000)+(Satokasvi!$E$28-Satokasvi!$E$7)+IF(Y$8="x",Toimenpiteet!$E$29,0)+IF(Y$9="x",Toimenpiteet!$E$60,0)+IF(Y$10="x",Toimenpiteet!$E$88,0))/(1+$C$13)^IC$61</f>
        <v>200.89452061721593</v>
      </c>
      <c r="ID225" s="29">
        <f>IF(Z$11="x",Toimenpiteet!$E$115,ID122*(Satokasvi!$H$11/1000)+(Satokasvi!$E$28-Satokasvi!$E$7)+IF(Z$8="x",Toimenpiteet!$E$29,0)+IF(Z$9="x",Toimenpiteet!$E$60,0)+IF(Z$10="x",Toimenpiteet!$E$88,0))/(1+$C$13)^ID$61</f>
        <v>195.04322390020968</v>
      </c>
      <c r="IE225" s="29">
        <f>IF(AA$11="x",Toimenpiteet!$E$115,IE122*(Satokasvi!$H$11/1000)+(Satokasvi!$E$28-Satokasvi!$E$7)+IF(AA$8="x",Toimenpiteet!$E$29,0)+IF(AA$9="x",Toimenpiteet!$E$60,0)+IF(AA$10="x",Toimenpiteet!$E$88,0))/(1+$C$13)^IE$61</f>
        <v>189.36235330117444</v>
      </c>
      <c r="IG225" s="11">
        <f t="shared" si="160"/>
        <v>417.02744816013433</v>
      </c>
      <c r="IH225" s="11">
        <f t="shared" si="161"/>
        <v>818.44646229790942</v>
      </c>
      <c r="II225" s="11">
        <f t="shared" si="162"/>
        <v>1204.8124920497071</v>
      </c>
      <c r="IJ225" s="11">
        <f t="shared" si="163"/>
        <v>1576.6618719638634</v>
      </c>
      <c r="IK225" s="11">
        <f t="shared" si="164"/>
        <v>1934.5124637928427</v>
      </c>
      <c r="IL225" s="11">
        <f t="shared" si="165"/>
        <v>2278.8642775863586</v>
      </c>
      <c r="IM225" s="11">
        <f t="shared" si="166"/>
        <v>2610.200072275456</v>
      </c>
      <c r="IN225" s="11">
        <f t="shared" si="167"/>
        <v>2928.9859364153608</v>
      </c>
      <c r="IO225" s="11">
        <f t="shared" si="168"/>
        <v>3235.6718497333986</v>
      </c>
      <c r="IP225" s="11">
        <f t="shared" si="169"/>
        <v>3530.6922261074706</v>
      </c>
      <c r="IQ225" s="11">
        <f t="shared" si="170"/>
        <v>3817.1197759852103</v>
      </c>
      <c r="IR225" s="11">
        <f t="shared" si="171"/>
        <v>4095.2047758665112</v>
      </c>
      <c r="IS225" s="11">
        <f t="shared" si="172"/>
        <v>4365.1902126444729</v>
      </c>
      <c r="IT225" s="11">
        <f t="shared" si="173"/>
        <v>4627.3119959240476</v>
      </c>
      <c r="IU225" s="11">
        <f t="shared" si="174"/>
        <v>4881.7991641566441</v>
      </c>
      <c r="IV225" s="11">
        <f t="shared" si="175"/>
        <v>5128.8740847708159</v>
      </c>
      <c r="IW225" s="11">
        <f t="shared" si="176"/>
        <v>5368.7526484738955</v>
      </c>
      <c r="IX225" s="11">
        <f t="shared" si="177"/>
        <v>5601.644457894361</v>
      </c>
      <c r="IY225" s="11">
        <f t="shared" si="178"/>
        <v>5827.7530107297644</v>
      </c>
      <c r="IZ225" s="11">
        <f t="shared" si="179"/>
        <v>6047.2758775602533</v>
      </c>
      <c r="JA225" s="11">
        <f t="shared" si="180"/>
        <v>6260.4048744830579</v>
      </c>
      <c r="JB225" s="11">
        <f t="shared" si="181"/>
        <v>6467.3262307187906</v>
      </c>
      <c r="JC225" s="11">
        <f t="shared" si="182"/>
        <v>6668.2207513360063</v>
      </c>
      <c r="JD225" s="11">
        <f t="shared" si="183"/>
        <v>6863.2639752362156</v>
      </c>
      <c r="JE225" s="11">
        <f t="shared" si="184"/>
        <v>7052.6263285373898</v>
      </c>
    </row>
    <row r="226" spans="213:265">
      <c r="HE226" s="60">
        <f t="shared" si="189"/>
        <v>-5.555555555555558E-2</v>
      </c>
      <c r="HF226" s="60">
        <f>$HF$70</f>
        <v>-3.3333333333333326E-2</v>
      </c>
      <c r="HG226" s="29">
        <f>IF(C$11="x",Toimenpiteet!$E$115,HG123*(Satokasvi!$H$11/1000)+(Satokasvi!$E$28-Satokasvi!$E$7)+IF(C$8="x",Toimenpiteet!$E$29,0)+IF(C$9="x",Toimenpiteet!$E$60,0)+IF(C$10="x",Toimenpiteet!$E$88,0))/(1+$C$13)^HG$61</f>
        <v>418.45379359942478</v>
      </c>
      <c r="HH226" s="29">
        <f>IF(D$11="x",Toimenpiteet!$E$115,HH123*(Satokasvi!$H$11/1000)+(Satokasvi!$E$28-Satokasvi!$E$7)+IF(D$8="x",Toimenpiteet!$E$29,0)+IF(D$9="x",Toimenpiteet!$E$60,0)+IF(D$10="x",Toimenpiteet!$E$88,0))/(1+$C$13)^HH$61</f>
        <v>404.18861693251375</v>
      </c>
      <c r="HI226" s="29">
        <f>IF(E$11="x",Toimenpiteet!$E$115,HI123*(Satokasvi!$H$11/1000)+(Satokasvi!$E$28-Satokasvi!$E$7)+IF(E$8="x",Toimenpiteet!$E$29,0)+IF(E$9="x",Toimenpiteet!$E$60,0)+IF(E$10="x",Toimenpiteet!$E$88,0))/(1+$C$13)^HI$61</f>
        <v>390.39943188005788</v>
      </c>
      <c r="HJ226" s="29">
        <f>IF(F$11="x",Toimenpiteet!$E$115,HJ123*(Satokasvi!$H$11/1000)+(Satokasvi!$E$28-Satokasvi!$E$7)+IF(F$8="x",Toimenpiteet!$E$29,0)+IF(F$9="x",Toimenpiteet!$E$60,0)+IF(F$10="x",Toimenpiteet!$E$88,0))/(1+$C$13)^HJ$61</f>
        <v>377.0706124426485</v>
      </c>
      <c r="HK226" s="29">
        <f>IF(G$11="x",Toimenpiteet!$E$115,HK123*(Satokasvi!$H$11/1000)+(Satokasvi!$E$28-Satokasvi!$E$7)+IF(G$8="x",Toimenpiteet!$E$29,0)+IF(G$9="x",Toimenpiteet!$E$60,0)+IF(G$10="x",Toimenpiteet!$E$88,0))/(1+$C$13)^HK$61</f>
        <v>364.18703907229497</v>
      </c>
      <c r="HL226" s="29">
        <f>IF(H$11="x",Toimenpiteet!$E$115,HL123*(Satokasvi!$H$11/1000)+(Satokasvi!$E$28-Satokasvi!$E$7)+IF(H$8="x",Toimenpiteet!$E$29,0)+IF(H$9="x",Toimenpiteet!$E$60,0)+IF(H$10="x",Toimenpiteet!$E$88,0))/(1+$C$13)^HL$61</f>
        <v>351.7340824265051</v>
      </c>
      <c r="HM226" s="29">
        <f>IF(I$11="x",Toimenpiteet!$E$115,HM123*(Satokasvi!$H$11/1000)+(Satokasvi!$E$28-Satokasvi!$E$7)+IF(I$8="x",Toimenpiteet!$E$29,0)+IF(I$9="x",Toimenpiteet!$E$60,0)+IF(I$10="x",Toimenpiteet!$E$88,0))/(1+$C$13)^HM$61</f>
        <v>339.69758763908521</v>
      </c>
      <c r="HN226" s="29">
        <f>IF(J$11="x",Toimenpiteet!$E$115,HN123*(Satokasvi!$H$11/1000)+(Satokasvi!$E$28-Satokasvi!$E$7)+IF(J$8="x",Toimenpiteet!$E$29,0)+IF(J$9="x",Toimenpiteet!$E$60,0)+IF(J$10="x",Toimenpiteet!$E$88,0))/(1+$C$13)^HN$61</f>
        <v>328.06385909134752</v>
      </c>
      <c r="HO226" s="29">
        <f>IF(K$11="x",Toimenpiteet!$E$115,HO123*(Satokasvi!$H$11/1000)+(Satokasvi!$E$28-Satokasvi!$E$7)+IF(K$8="x",Toimenpiteet!$E$29,0)+IF(K$9="x",Toimenpiteet!$E$60,0)+IF(K$10="x",Toimenpiteet!$E$88,0))/(1+$C$13)^HO$61</f>
        <v>316.81964566791447</v>
      </c>
      <c r="HP226" s="29">
        <f>IF(L$11="x",Toimenpiteet!$E$115,HP123*(Satokasvi!$H$11/1000)+(Satokasvi!$E$28-Satokasvi!$E$7)+IF(L$8="x",Toimenpiteet!$E$29,0)+IF(L$9="x",Toimenpiteet!$E$60,0)+IF(L$10="x",Toimenpiteet!$E$88,0))/(1+$C$13)^HP$61</f>
        <v>305.95212648181393</v>
      </c>
      <c r="HQ226" s="29">
        <f>IF(M$11="x",Toimenpiteet!$E$115,HQ123*(Satokasvi!$H$11/1000)+(Satokasvi!$E$28-Satokasvi!$E$7)+IF(M$8="x",Toimenpiteet!$E$29,0)+IF(M$9="x",Toimenpiteet!$E$60,0)+IF(M$10="x",Toimenpiteet!$E$88,0))/(1+$C$13)^HQ$61</f>
        <v>297.04089949690672</v>
      </c>
      <c r="HR226" s="29">
        <f>IF(N$11="x",Toimenpiteet!$E$115,HR123*(Satokasvi!$H$11/1000)+(Satokasvi!$E$28-Satokasvi!$E$7)+IF(N$8="x",Toimenpiteet!$E$29,0)+IF(N$9="x",Toimenpiteet!$E$60,0)+IF(N$10="x",Toimenpiteet!$E$88,0))/(1+$C$13)^HR$61</f>
        <v>288.38922281253082</v>
      </c>
      <c r="HS226" s="29">
        <f>IF(O$11="x",Toimenpiteet!$E$115,HS123*(Satokasvi!$H$11/1000)+(Satokasvi!$E$28-Satokasvi!$E$7)+IF(O$8="x",Toimenpiteet!$E$29,0)+IF(O$9="x",Toimenpiteet!$E$60,0)+IF(O$10="x",Toimenpiteet!$E$88,0))/(1+$C$13)^HS$61</f>
        <v>279.989536711195</v>
      </c>
      <c r="HT226" s="29">
        <f>IF(P$11="x",Toimenpiteet!$E$115,HT123*(Satokasvi!$H$11/1000)+(Satokasvi!$E$28-Satokasvi!$E$7)+IF(P$8="x",Toimenpiteet!$E$29,0)+IF(P$9="x",Toimenpiteet!$E$60,0)+IF(P$10="x",Toimenpiteet!$E$88,0))/(1+$C$13)^HT$61</f>
        <v>271.83450166135435</v>
      </c>
      <c r="HU226" s="29">
        <f>IF(Q$11="x",Toimenpiteet!$E$115,HU123*(Satokasvi!$H$11/1000)+(Satokasvi!$E$28-Satokasvi!$E$7)+IF(Q$8="x",Toimenpiteet!$E$29,0)+IF(Q$9="x",Toimenpiteet!$E$60,0)+IF(Q$10="x",Toimenpiteet!$E$88,0))/(1+$C$13)^HU$61</f>
        <v>263.91699190422747</v>
      </c>
      <c r="HV226" s="29">
        <f>IF(R$11="x",Toimenpiteet!$E$115,HV123*(Satokasvi!$H$11/1000)+(Satokasvi!$E$28-Satokasvi!$E$7)+IF(R$8="x",Toimenpiteet!$E$29,0)+IF(R$9="x",Toimenpiteet!$E$60,0)+IF(R$10="x",Toimenpiteet!$E$88,0))/(1+$C$13)^HV$61</f>
        <v>256.23008922740536</v>
      </c>
      <c r="HW226" s="29">
        <f>IF(S$11="x",Toimenpiteet!$E$115,HW123*(Satokasvi!$H$11/1000)+(Satokasvi!$E$28-Satokasvi!$E$7)+IF(S$8="x",Toimenpiteet!$E$29,0)+IF(S$9="x",Toimenpiteet!$E$60,0)+IF(S$10="x",Toimenpiteet!$E$88,0))/(1+$C$13)^HW$61</f>
        <v>248.76707691981105</v>
      </c>
      <c r="HX226" s="29">
        <f>IF(T$11="x",Toimenpiteet!$E$115,HX123*(Satokasvi!$H$11/1000)+(Satokasvi!$E$28-Satokasvi!$E$7)+IF(T$8="x",Toimenpiteet!$E$29,0)+IF(T$9="x",Toimenpiteet!$E$60,0)+IF(T$10="x",Toimenpiteet!$E$88,0))/(1+$C$13)^HX$61</f>
        <v>241.52143390272917</v>
      </c>
      <c r="HY226" s="29">
        <f>IF(U$11="x",Toimenpiteet!$E$115,HY123*(Satokasvi!$H$11/1000)+(Satokasvi!$E$28-Satokasvi!$E$7)+IF(U$8="x",Toimenpiteet!$E$29,0)+IF(U$9="x",Toimenpiteet!$E$60,0)+IF(U$10="x",Toimenpiteet!$E$88,0))/(1+$C$13)^HY$61</f>
        <v>234.4868290317759</v>
      </c>
      <c r="HZ226" s="29">
        <f>IF(V$11="x",Toimenpiteet!$E$115,HZ123*(Satokasvi!$H$11/1000)+(Satokasvi!$E$28-Satokasvi!$E$7)+IF(V$8="x",Toimenpiteet!$E$29,0)+IF(V$9="x",Toimenpiteet!$E$60,0)+IF(V$10="x",Toimenpiteet!$E$88,0))/(1+$C$13)^HZ$61</f>
        <v>227.65711556483097</v>
      </c>
      <c r="IA226" s="29">
        <f>IF(W$11="x",Toimenpiteet!$E$115,IA123*(Satokasvi!$H$11/1000)+(Satokasvi!$E$28-Satokasvi!$E$7)+IF(W$8="x",Toimenpiteet!$E$29,0)+IF(W$9="x",Toimenpiteet!$E$60,0)+IF(W$10="x",Toimenpiteet!$E$88,0))/(1+$C$13)^IA$61</f>
        <v>221.02632579109806</v>
      </c>
      <c r="IB226" s="29">
        <f>IF(X$11="x",Toimenpiteet!$E$115,IB123*(Satokasvi!$H$11/1000)+(Satokasvi!$E$28-Satokasvi!$E$7)+IF(X$8="x",Toimenpiteet!$E$29,0)+IF(X$9="x",Toimenpiteet!$E$60,0)+IF(X$10="x",Toimenpiteet!$E$88,0))/(1+$C$13)^IB$61</f>
        <v>214.58866581660004</v>
      </c>
      <c r="IC226" s="29">
        <f>IF(Y$11="x",Toimenpiteet!$E$115,IC123*(Satokasvi!$H$11/1000)+(Satokasvi!$E$28-Satokasvi!$E$7)+IF(Y$8="x",Toimenpiteet!$E$29,0)+IF(Y$9="x",Toimenpiteet!$E$60,0)+IF(Y$10="x",Toimenpiteet!$E$88,0))/(1+$C$13)^IC$61</f>
        <v>208.33851050155343</v>
      </c>
      <c r="ID226" s="29">
        <f>IF(Z$11="x",Toimenpiteet!$E$115,ID123*(Satokasvi!$H$11/1000)+(Satokasvi!$E$28-Satokasvi!$E$7)+IF(Z$8="x",Toimenpiteet!$E$29,0)+IF(Z$9="x",Toimenpiteet!$E$60,0)+IF(Z$10="x",Toimenpiteet!$E$88,0))/(1+$C$13)^ID$61</f>
        <v>202.27039854519751</v>
      </c>
      <c r="IE226" s="29">
        <f>IF(AA$11="x",Toimenpiteet!$E$115,IE123*(Satokasvi!$H$11/1000)+(Satokasvi!$E$28-Satokasvi!$E$7)+IF(AA$8="x",Toimenpiteet!$E$29,0)+IF(AA$9="x",Toimenpiteet!$E$60,0)+IF(AA$10="x",Toimenpiteet!$E$88,0))/(1+$C$13)^IE$61</f>
        <v>196.37902771378401</v>
      </c>
      <c r="IG226" s="11">
        <f t="shared" si="160"/>
        <v>418.45379359942478</v>
      </c>
      <c r="IH226" s="11">
        <f t="shared" si="161"/>
        <v>822.64241053193859</v>
      </c>
      <c r="II226" s="11">
        <f t="shared" si="162"/>
        <v>1213.0418424119964</v>
      </c>
      <c r="IJ226" s="11">
        <f t="shared" si="163"/>
        <v>1590.112454854645</v>
      </c>
      <c r="IK226" s="11">
        <f t="shared" si="164"/>
        <v>1954.2994939269399</v>
      </c>
      <c r="IL226" s="11">
        <f t="shared" si="165"/>
        <v>2306.0335763534449</v>
      </c>
      <c r="IM226" s="11">
        <f t="shared" si="166"/>
        <v>2645.7311639925301</v>
      </c>
      <c r="IN226" s="11">
        <f t="shared" si="167"/>
        <v>2973.7950230838778</v>
      </c>
      <c r="IO226" s="11">
        <f t="shared" si="168"/>
        <v>3290.6146687517921</v>
      </c>
      <c r="IP226" s="11">
        <f t="shared" si="169"/>
        <v>3596.5667952336062</v>
      </c>
      <c r="IQ226" s="11">
        <f t="shared" si="170"/>
        <v>3893.6076947305128</v>
      </c>
      <c r="IR226" s="11">
        <f t="shared" si="171"/>
        <v>4181.9969175430433</v>
      </c>
      <c r="IS226" s="11">
        <f t="shared" si="172"/>
        <v>4461.9864542542382</v>
      </c>
      <c r="IT226" s="11">
        <f t="shared" si="173"/>
        <v>4733.820955915593</v>
      </c>
      <c r="IU226" s="11">
        <f t="shared" si="174"/>
        <v>4997.7379478198209</v>
      </c>
      <c r="IV226" s="11">
        <f t="shared" si="175"/>
        <v>5253.9680370472261</v>
      </c>
      <c r="IW226" s="11">
        <f t="shared" si="176"/>
        <v>5502.7351139670373</v>
      </c>
      <c r="IX226" s="11">
        <f t="shared" si="177"/>
        <v>5744.2565478697661</v>
      </c>
      <c r="IY226" s="11">
        <f t="shared" si="178"/>
        <v>5978.7433769015424</v>
      </c>
      <c r="IZ226" s="11">
        <f t="shared" si="179"/>
        <v>6206.4004924663732</v>
      </c>
      <c r="JA226" s="11">
        <f t="shared" si="180"/>
        <v>6427.4268182574715</v>
      </c>
      <c r="JB226" s="11">
        <f t="shared" si="181"/>
        <v>6642.0154840740715</v>
      </c>
      <c r="JC226" s="11">
        <f t="shared" si="182"/>
        <v>6850.3539945756247</v>
      </c>
      <c r="JD226" s="11">
        <f t="shared" si="183"/>
        <v>7052.6243931208219</v>
      </c>
      <c r="JE226" s="11">
        <f t="shared" si="184"/>
        <v>7249.003420834606</v>
      </c>
    </row>
    <row r="227" spans="213:265">
      <c r="HE227" s="60">
        <f t="shared" si="189"/>
        <v>-5.555555555555558E-2</v>
      </c>
      <c r="HF227" s="60">
        <f>$HF$71</f>
        <v>-1.1111111111111103E-2</v>
      </c>
      <c r="HG227" s="29">
        <f>IF(C$11="x",Toimenpiteet!$E$115,HG124*(Satokasvi!$H$11/1000)+(Satokasvi!$E$28-Satokasvi!$E$7)+IF(C$8="x",Toimenpiteet!$E$29,0)+IF(C$9="x",Toimenpiteet!$E$60,0)+IF(C$10="x",Toimenpiteet!$E$88,0))/(1+$C$13)^HG$61</f>
        <v>419.88013903871524</v>
      </c>
      <c r="HH227" s="29">
        <f>IF(D$11="x",Toimenpiteet!$E$115,HH124*(Satokasvi!$H$11/1000)+(Satokasvi!$E$28-Satokasvi!$E$7)+IF(D$8="x",Toimenpiteet!$E$29,0)+IF(D$9="x",Toimenpiteet!$E$60,0)+IF(D$10="x",Toimenpiteet!$E$88,0))/(1+$C$13)^HH$61</f>
        <v>406.95821972725241</v>
      </c>
      <c r="HI227" s="29">
        <f>IF(E$11="x",Toimenpiteet!$E$115,HI124*(Satokasvi!$H$11/1000)+(Satokasvi!$E$28-Satokasvi!$E$7)+IF(E$8="x",Toimenpiteet!$E$29,0)+IF(E$9="x",Toimenpiteet!$E$60,0)+IF(E$10="x",Toimenpiteet!$E$88,0))/(1+$C$13)^HI$61</f>
        <v>394.4328340083182</v>
      </c>
      <c r="HJ227" s="29">
        <f>IF(F$11="x",Toimenpiteet!$E$115,HJ124*(Satokasvi!$H$11/1000)+(Satokasvi!$E$28-Satokasvi!$E$7)+IF(F$8="x",Toimenpiteet!$E$29,0)+IF(F$9="x",Toimenpiteet!$E$60,0)+IF(F$10="x",Toimenpiteet!$E$88,0))/(1+$C$13)^HJ$61</f>
        <v>382.29184497114056</v>
      </c>
      <c r="HK227" s="29">
        <f>IF(G$11="x",Toimenpiteet!$E$115,HK124*(Satokasvi!$H$11/1000)+(Satokasvi!$E$28-Satokasvi!$E$7)+IF(G$8="x",Toimenpiteet!$E$29,0)+IF(G$9="x",Toimenpiteet!$E$60,0)+IF(G$10="x",Toimenpiteet!$E$88,0))/(1+$C$13)^HK$61</f>
        <v>370.5234863156108</v>
      </c>
      <c r="HL227" s="29">
        <f>IF(H$11="x",Toimenpiteet!$E$115,HL124*(Satokasvi!$H$11/1000)+(Satokasvi!$E$28-Satokasvi!$E$7)+IF(H$8="x",Toimenpiteet!$E$29,0)+IF(H$9="x",Toimenpiteet!$E$60,0)+IF(H$10="x",Toimenpiteet!$E$88,0))/(1+$C$13)^HL$61</f>
        <v>359.11635105949438</v>
      </c>
      <c r="HM227" s="29">
        <f>IF(I$11="x",Toimenpiteet!$E$115,HM124*(Satokasvi!$H$11/1000)+(Satokasvi!$E$28-Satokasvi!$E$7)+IF(I$8="x",Toimenpiteet!$E$29,0)+IF(I$9="x",Toimenpiteet!$E$60,0)+IF(I$10="x",Toimenpiteet!$E$88,0))/(1+$C$13)^HM$61</f>
        <v>348.0593805890731</v>
      </c>
      <c r="HN227" s="29">
        <f>IF(J$11="x",Toimenpiteet!$E$115,HN124*(Satokasvi!$H$11/1000)+(Satokasvi!$E$28-Satokasvi!$E$7)+IF(J$8="x",Toimenpiteet!$E$29,0)+IF(J$9="x",Toimenpiteet!$E$60,0)+IF(J$10="x",Toimenpiteet!$E$88,0))/(1+$C$13)^HN$61</f>
        <v>337.34185404279026</v>
      </c>
      <c r="HO227" s="29">
        <f>IF(K$11="x",Toimenpiteet!$E$115,HO124*(Satokasvi!$H$11/1000)+(Satokasvi!$E$28-Satokasvi!$E$7)+IF(K$8="x",Toimenpiteet!$E$29,0)+IF(K$9="x",Toimenpiteet!$E$60,0)+IF(K$10="x",Toimenpiteet!$E$88,0))/(1+$C$13)^HO$61</f>
        <v>326.95337801779129</v>
      </c>
      <c r="HP227" s="29">
        <f>IF(L$11="x",Toimenpiteet!$E$115,HP124*(Satokasvi!$H$11/1000)+(Satokasvi!$E$28-Satokasvi!$E$7)+IF(L$8="x",Toimenpiteet!$E$29,0)+IF(L$9="x",Toimenpiteet!$E$60,0)+IF(L$10="x",Toimenpiteet!$E$88,0))/(1+$C$13)^HP$61</f>
        <v>316.88387658955594</v>
      </c>
      <c r="HQ227" s="29">
        <f>IF(M$11="x",Toimenpiteet!$E$115,HQ124*(Satokasvi!$H$11/1000)+(Satokasvi!$E$28-Satokasvi!$E$7)+IF(M$8="x",Toimenpiteet!$E$29,0)+IF(M$9="x",Toimenpiteet!$E$60,0)+IF(M$10="x",Toimenpiteet!$E$88,0))/(1+$C$13)^HQ$61</f>
        <v>307.65424911607369</v>
      </c>
      <c r="HR227" s="29">
        <f>IF(N$11="x",Toimenpiteet!$E$115,HR124*(Satokasvi!$H$11/1000)+(Satokasvi!$E$28-Satokasvi!$E$7)+IF(N$8="x",Toimenpiteet!$E$29,0)+IF(N$9="x",Toimenpiteet!$E$60,0)+IF(N$10="x",Toimenpiteet!$E$88,0))/(1+$C$13)^HR$61</f>
        <v>298.69344574376089</v>
      </c>
      <c r="HS227" s="29">
        <f>IF(O$11="x",Toimenpiteet!$E$115,HS124*(Satokasvi!$H$11/1000)+(Satokasvi!$E$28-Satokasvi!$E$7)+IF(O$8="x",Toimenpiteet!$E$29,0)+IF(O$9="x",Toimenpiteet!$E$60,0)+IF(O$10="x",Toimenpiteet!$E$88,0))/(1+$C$13)^HS$61</f>
        <v>289.99363664442808</v>
      </c>
      <c r="HT227" s="29">
        <f>IF(P$11="x",Toimenpiteet!$E$115,HT124*(Satokasvi!$H$11/1000)+(Satokasvi!$E$28-Satokasvi!$E$7)+IF(P$8="x",Toimenpiteet!$E$29,0)+IF(P$9="x",Toimenpiteet!$E$60,0)+IF(P$10="x",Toimenpiteet!$E$88,0))/(1+$C$13)^HT$61</f>
        <v>281.54722004313402</v>
      </c>
      <c r="HU227" s="29">
        <f>IF(Q$11="x",Toimenpiteet!$E$115,HU124*(Satokasvi!$H$11/1000)+(Satokasvi!$E$28-Satokasvi!$E$7)+IF(Q$8="x",Toimenpiteet!$E$29,0)+IF(Q$9="x",Toimenpiteet!$E$60,0)+IF(Q$10="x",Toimenpiteet!$E$88,0))/(1+$C$13)^HU$61</f>
        <v>273.34681557585827</v>
      </c>
      <c r="HV227" s="29">
        <f>IF(R$11="x",Toimenpiteet!$E$115,HV124*(Satokasvi!$H$11/1000)+(Satokasvi!$E$28-Satokasvi!$E$7)+IF(R$8="x",Toimenpiteet!$E$29,0)+IF(R$9="x",Toimenpiteet!$E$60,0)+IF(R$10="x",Toimenpiteet!$E$88,0))/(1+$C$13)^HV$61</f>
        <v>265.38525784063916</v>
      </c>
      <c r="HW227" s="29">
        <f>IF(S$11="x",Toimenpiteet!$E$115,HW124*(Satokasvi!$H$11/1000)+(Satokasvi!$E$28-Satokasvi!$E$7)+IF(S$8="x",Toimenpiteet!$E$29,0)+IF(S$9="x",Toimenpiteet!$E$60,0)+IF(S$10="x",Toimenpiteet!$E$88,0))/(1+$C$13)^HW$61</f>
        <v>257.65559013654286</v>
      </c>
      <c r="HX227" s="29">
        <f>IF(T$11="x",Toimenpiteet!$E$115,HX124*(Satokasvi!$H$11/1000)+(Satokasvi!$E$28-Satokasvi!$E$7)+IF(T$8="x",Toimenpiteet!$E$29,0)+IF(T$9="x",Toimenpiteet!$E$60,0)+IF(T$10="x",Toimenpiteet!$E$88,0))/(1+$C$13)^HX$61</f>
        <v>250.15105838499306</v>
      </c>
      <c r="HY227" s="29">
        <f>IF(U$11="x",Toimenpiteet!$E$115,HY124*(Satokasvi!$H$11/1000)+(Satokasvi!$E$28-Satokasvi!$E$7)+IF(U$8="x",Toimenpiteet!$E$29,0)+IF(U$9="x",Toimenpiteet!$E$60,0)+IF(U$10="x",Toimenpiteet!$E$88,0))/(1+$C$13)^HY$61</f>
        <v>242.86510522814859</v>
      </c>
      <c r="HZ227" s="29">
        <f>IF(V$11="x",Toimenpiteet!$E$115,HZ124*(Satokasvi!$H$11/1000)+(Satokasvi!$E$28-Satokasvi!$E$7)+IF(V$8="x",Toimenpiteet!$E$29,0)+IF(V$9="x",Toimenpiteet!$E$60,0)+IF(V$10="x",Toimenpiteet!$E$88,0))/(1+$C$13)^HZ$61</f>
        <v>235.79136429917341</v>
      </c>
      <c r="IA227" s="29">
        <f>IF(W$11="x",Toimenpiteet!$E$115,IA124*(Satokasvi!$H$11/1000)+(Satokasvi!$E$28-Satokasvi!$E$7)+IF(W$8="x",Toimenpiteet!$E$29,0)+IF(W$9="x",Toimenpiteet!$E$60,0)+IF(W$10="x",Toimenpiteet!$E$88,0))/(1+$C$13)^IA$61</f>
        <v>228.9236546593917</v>
      </c>
      <c r="IB227" s="29">
        <f>IF(X$11="x",Toimenpiteet!$E$115,IB124*(Satokasvi!$H$11/1000)+(Satokasvi!$E$28-Satokasvi!$E$7)+IF(X$8="x",Toimenpiteet!$E$29,0)+IF(X$9="x",Toimenpiteet!$E$60,0)+IF(X$10="x",Toimenpiteet!$E$88,0))/(1+$C$13)^IB$61</f>
        <v>222.25597539746764</v>
      </c>
      <c r="IC227" s="29">
        <f>IF(Y$11="x",Toimenpiteet!$E$115,IC124*(Satokasvi!$H$11/1000)+(Satokasvi!$E$28-Satokasvi!$E$7)+IF(Y$8="x",Toimenpiteet!$E$29,0)+IF(Y$9="x",Toimenpiteet!$E$60,0)+IF(Y$10="x",Toimenpiteet!$E$88,0))/(1+$C$13)^IC$61</f>
        <v>215.7825003858909</v>
      </c>
      <c r="ID227" s="29">
        <f>IF(Z$11="x",Toimenpiteet!$E$115,ID124*(Satokasvi!$H$11/1000)+(Satokasvi!$E$28-Satokasvi!$E$7)+IF(Z$8="x",Toimenpiteet!$E$29,0)+IF(Z$9="x",Toimenpiteet!$E$60,0)+IF(Z$10="x",Toimenpiteet!$E$88,0))/(1+$C$13)^ID$61</f>
        <v>209.49757319018536</v>
      </c>
      <c r="IE227" s="29">
        <f>IF(AA$11="x",Toimenpiteet!$E$115,IE124*(Satokasvi!$H$11/1000)+(Satokasvi!$E$28-Satokasvi!$E$7)+IF(AA$8="x",Toimenpiteet!$E$29,0)+IF(AA$9="x",Toimenpiteet!$E$60,0)+IF(AA$10="x",Toimenpiteet!$E$88,0))/(1+$C$13)^IE$61</f>
        <v>203.39570212639356</v>
      </c>
      <c r="IG227" s="11">
        <f t="shared" si="160"/>
        <v>419.88013903871524</v>
      </c>
      <c r="IH227" s="11">
        <f t="shared" si="161"/>
        <v>826.83835876596766</v>
      </c>
      <c r="II227" s="11">
        <f t="shared" si="162"/>
        <v>1221.2711927742857</v>
      </c>
      <c r="IJ227" s="11">
        <f t="shared" si="163"/>
        <v>1603.5630377454263</v>
      </c>
      <c r="IK227" s="11">
        <f t="shared" si="164"/>
        <v>1974.0865240610372</v>
      </c>
      <c r="IL227" s="11">
        <f t="shared" si="165"/>
        <v>2333.2028751205316</v>
      </c>
      <c r="IM227" s="11">
        <f t="shared" si="166"/>
        <v>2681.2622557096047</v>
      </c>
      <c r="IN227" s="11">
        <f t="shared" si="167"/>
        <v>3018.6041097523948</v>
      </c>
      <c r="IO227" s="11">
        <f t="shared" si="168"/>
        <v>3345.5574877701861</v>
      </c>
      <c r="IP227" s="11">
        <f t="shared" si="169"/>
        <v>3662.4413643597418</v>
      </c>
      <c r="IQ227" s="11">
        <f t="shared" si="170"/>
        <v>3970.0956134758153</v>
      </c>
      <c r="IR227" s="11">
        <f t="shared" si="171"/>
        <v>4268.7890592195763</v>
      </c>
      <c r="IS227" s="11">
        <f t="shared" si="172"/>
        <v>4558.7826958640044</v>
      </c>
      <c r="IT227" s="11">
        <f t="shared" si="173"/>
        <v>4840.3299159071385</v>
      </c>
      <c r="IU227" s="11">
        <f t="shared" si="174"/>
        <v>5113.6767314829967</v>
      </c>
      <c r="IV227" s="11">
        <f t="shared" si="175"/>
        <v>5379.0619893236362</v>
      </c>
      <c r="IW227" s="11">
        <f t="shared" si="176"/>
        <v>5636.717579460179</v>
      </c>
      <c r="IX227" s="11">
        <f t="shared" si="177"/>
        <v>5886.8686378451721</v>
      </c>
      <c r="IY227" s="11">
        <f t="shared" si="178"/>
        <v>6129.7337430733205</v>
      </c>
      <c r="IZ227" s="11">
        <f t="shared" si="179"/>
        <v>6365.5251073724939</v>
      </c>
      <c r="JA227" s="11">
        <f t="shared" si="180"/>
        <v>6594.448762031886</v>
      </c>
      <c r="JB227" s="11">
        <f t="shared" si="181"/>
        <v>6816.7047374293534</v>
      </c>
      <c r="JC227" s="11">
        <f t="shared" si="182"/>
        <v>7032.487237815244</v>
      </c>
      <c r="JD227" s="11">
        <f t="shared" si="183"/>
        <v>7241.984811005429</v>
      </c>
      <c r="JE227" s="11">
        <f t="shared" si="184"/>
        <v>7445.3805131318222</v>
      </c>
    </row>
    <row r="228" spans="213:265">
      <c r="HE228" s="60">
        <f t="shared" si="189"/>
        <v>-5.555555555555558E-2</v>
      </c>
      <c r="HF228" s="60">
        <f>$HF$72</f>
        <v>1.111111111111112E-2</v>
      </c>
      <c r="HG228" s="29">
        <f>IF(C$11="x",Toimenpiteet!$E$115,HG125*(Satokasvi!$H$11/1000)+(Satokasvi!$E$28-Satokasvi!$E$7)+IF(C$8="x",Toimenpiteet!$E$29,0)+IF(C$9="x",Toimenpiteet!$E$60,0)+IF(C$10="x",Toimenpiteet!$E$88,0))/(1+$C$13)^HG$61</f>
        <v>421.30648447800559</v>
      </c>
      <c r="HH228" s="29">
        <f>IF(D$11="x",Toimenpiteet!$E$115,HH125*(Satokasvi!$H$11/1000)+(Satokasvi!$E$28-Satokasvi!$E$7)+IF(D$8="x",Toimenpiteet!$E$29,0)+IF(D$9="x",Toimenpiteet!$E$60,0)+IF(D$10="x",Toimenpiteet!$E$88,0))/(1+$C$13)^HH$61</f>
        <v>409.72782252199102</v>
      </c>
      <c r="HI228" s="29">
        <f>IF(E$11="x",Toimenpiteet!$E$115,HI125*(Satokasvi!$H$11/1000)+(Satokasvi!$E$28-Satokasvi!$E$7)+IF(E$8="x",Toimenpiteet!$E$29,0)+IF(E$9="x",Toimenpiteet!$E$60,0)+IF(E$10="x",Toimenpiteet!$E$88,0))/(1+$C$13)^HI$61</f>
        <v>398.4662361365784</v>
      </c>
      <c r="HJ228" s="29">
        <f>IF(F$11="x",Toimenpiteet!$E$115,HJ125*(Satokasvi!$H$11/1000)+(Satokasvi!$E$28-Satokasvi!$E$7)+IF(F$8="x",Toimenpiteet!$E$29,0)+IF(F$9="x",Toimenpiteet!$E$60,0)+IF(F$10="x",Toimenpiteet!$E$88,0))/(1+$C$13)^HJ$61</f>
        <v>387.5130774996328</v>
      </c>
      <c r="HK228" s="29">
        <f>IF(G$11="x",Toimenpiteet!$E$115,HK125*(Satokasvi!$H$11/1000)+(Satokasvi!$E$28-Satokasvi!$E$7)+IF(G$8="x",Toimenpiteet!$E$29,0)+IF(G$9="x",Toimenpiteet!$E$60,0)+IF(G$10="x",Toimenpiteet!$E$88,0))/(1+$C$13)^HK$61</f>
        <v>376.85993355892663</v>
      </c>
      <c r="HL228" s="29">
        <f>IF(H$11="x",Toimenpiteet!$E$115,HL125*(Satokasvi!$H$11/1000)+(Satokasvi!$E$28-Satokasvi!$E$7)+IF(H$8="x",Toimenpiteet!$E$29,0)+IF(H$9="x",Toimenpiteet!$E$60,0)+IF(H$10="x",Toimenpiteet!$E$88,0))/(1+$C$13)^HL$61</f>
        <v>366.4986196924836</v>
      </c>
      <c r="HM228" s="29">
        <f>IF(I$11="x",Toimenpiteet!$E$115,HM125*(Satokasvi!$H$11/1000)+(Satokasvi!$E$28-Satokasvi!$E$7)+IF(I$8="x",Toimenpiteet!$E$29,0)+IF(I$9="x",Toimenpiteet!$E$60,0)+IF(I$10="x",Toimenpiteet!$E$88,0))/(1+$C$13)^HM$61</f>
        <v>356.42117353906093</v>
      </c>
      <c r="HN228" s="29">
        <f>IF(J$11="x",Toimenpiteet!$E$115,HN125*(Satokasvi!$H$11/1000)+(Satokasvi!$E$28-Satokasvi!$E$7)+IF(J$8="x",Toimenpiteet!$E$29,0)+IF(J$9="x",Toimenpiteet!$E$60,0)+IF(J$10="x",Toimenpiteet!$E$88,0))/(1+$C$13)^HN$61</f>
        <v>346.61984899423305</v>
      </c>
      <c r="HO228" s="29">
        <f>IF(K$11="x",Toimenpiteet!$E$115,HO125*(Satokasvi!$H$11/1000)+(Satokasvi!$E$28-Satokasvi!$E$7)+IF(K$8="x",Toimenpiteet!$E$29,0)+IF(K$9="x",Toimenpiteet!$E$60,0)+IF(K$10="x",Toimenpiteet!$E$88,0))/(1+$C$13)^HO$61</f>
        <v>337.08711036766817</v>
      </c>
      <c r="HP228" s="29">
        <f>IF(L$11="x",Toimenpiteet!$E$115,HP125*(Satokasvi!$H$11/1000)+(Satokasvi!$E$28-Satokasvi!$E$7)+IF(L$8="x",Toimenpiteet!$E$29,0)+IF(L$9="x",Toimenpiteet!$E$60,0)+IF(L$10="x",Toimenpiteet!$E$88,0))/(1+$C$13)^HP$61</f>
        <v>327.81562669729789</v>
      </c>
      <c r="HQ228" s="29">
        <f>IF(M$11="x",Toimenpiteet!$E$115,HQ125*(Satokasvi!$H$11/1000)+(Satokasvi!$E$28-Satokasvi!$E$7)+IF(M$8="x",Toimenpiteet!$E$29,0)+IF(M$9="x",Toimenpiteet!$E$60,0)+IF(M$10="x",Toimenpiteet!$E$88,0))/(1+$C$13)^HQ$61</f>
        <v>318.26759873524065</v>
      </c>
      <c r="HR228" s="29">
        <f>IF(N$11="x",Toimenpiteet!$E$115,HR125*(Satokasvi!$H$11/1000)+(Satokasvi!$E$28-Satokasvi!$E$7)+IF(N$8="x",Toimenpiteet!$E$29,0)+IF(N$9="x",Toimenpiteet!$E$60,0)+IF(N$10="x",Toimenpiteet!$E$88,0))/(1+$C$13)^HR$61</f>
        <v>308.99766867499102</v>
      </c>
      <c r="HS228" s="29">
        <f>IF(O$11="x",Toimenpiteet!$E$115,HS125*(Satokasvi!$H$11/1000)+(Satokasvi!$E$28-Satokasvi!$E$7)+IF(O$8="x",Toimenpiteet!$E$29,0)+IF(O$9="x",Toimenpiteet!$E$60,0)+IF(O$10="x",Toimenpiteet!$E$88,0))/(1+$C$13)^HS$61</f>
        <v>299.99773657766116</v>
      </c>
      <c r="HT228" s="29">
        <f>IF(P$11="x",Toimenpiteet!$E$115,HT125*(Satokasvi!$H$11/1000)+(Satokasvi!$E$28-Satokasvi!$E$7)+IF(P$8="x",Toimenpiteet!$E$29,0)+IF(P$9="x",Toimenpiteet!$E$60,0)+IF(P$10="x",Toimenpiteet!$E$88,0))/(1+$C$13)^HT$61</f>
        <v>291.25993842491374</v>
      </c>
      <c r="HU228" s="29">
        <f>IF(Q$11="x",Toimenpiteet!$E$115,HU125*(Satokasvi!$H$11/1000)+(Satokasvi!$E$28-Satokasvi!$E$7)+IF(Q$8="x",Toimenpiteet!$E$29,0)+IF(Q$9="x",Toimenpiteet!$E$60,0)+IF(Q$10="x",Toimenpiteet!$E$88,0))/(1+$C$13)^HU$61</f>
        <v>282.77663924748902</v>
      </c>
      <c r="HV228" s="29">
        <f>IF(R$11="x",Toimenpiteet!$E$115,HV125*(Satokasvi!$H$11/1000)+(Satokasvi!$E$28-Satokasvi!$E$7)+IF(R$8="x",Toimenpiteet!$E$29,0)+IF(R$9="x",Toimenpiteet!$E$60,0)+IF(R$10="x",Toimenpiteet!$E$88,0))/(1+$C$13)^HV$61</f>
        <v>274.5404264538729</v>
      </c>
      <c r="HW228" s="29">
        <f>IF(S$11="x",Toimenpiteet!$E$115,HW125*(Satokasvi!$H$11/1000)+(Satokasvi!$E$28-Satokasvi!$E$7)+IF(S$8="x",Toimenpiteet!$E$29,0)+IF(S$9="x",Toimenpiteet!$E$60,0)+IF(S$10="x",Toimenpiteet!$E$88,0))/(1+$C$13)^HW$61</f>
        <v>266.54410335327469</v>
      </c>
      <c r="HX228" s="29">
        <f>IF(T$11="x",Toimenpiteet!$E$115,HX125*(Satokasvi!$H$11/1000)+(Satokasvi!$E$28-Satokasvi!$E$7)+IF(T$8="x",Toimenpiteet!$E$29,0)+IF(T$9="x",Toimenpiteet!$E$60,0)+IF(T$10="x",Toimenpiteet!$E$88,0))/(1+$C$13)^HX$61</f>
        <v>258.78068286725693</v>
      </c>
      <c r="HY228" s="29">
        <f>IF(U$11="x",Toimenpiteet!$E$115,HY125*(Satokasvi!$H$11/1000)+(Satokasvi!$E$28-Satokasvi!$E$7)+IF(U$8="x",Toimenpiteet!$E$29,0)+IF(U$9="x",Toimenpiteet!$E$60,0)+IF(U$10="x",Toimenpiteet!$E$88,0))/(1+$C$13)^HY$61</f>
        <v>251.24338142452132</v>
      </c>
      <c r="HZ228" s="29">
        <f>IF(V$11="x",Toimenpiteet!$E$115,HZ125*(Satokasvi!$H$11/1000)+(Satokasvi!$E$28-Satokasvi!$E$7)+IF(V$8="x",Toimenpiteet!$E$29,0)+IF(V$9="x",Toimenpiteet!$E$60,0)+IF(V$10="x",Toimenpiteet!$E$88,0))/(1+$C$13)^HZ$61</f>
        <v>243.92561303351584</v>
      </c>
      <c r="IA228" s="29">
        <f>IF(W$11="x",Toimenpiteet!$E$115,IA125*(Satokasvi!$H$11/1000)+(Satokasvi!$E$28-Satokasvi!$E$7)+IF(W$8="x",Toimenpiteet!$E$29,0)+IF(W$9="x",Toimenpiteet!$E$60,0)+IF(W$10="x",Toimenpiteet!$E$88,0))/(1+$C$13)^IA$61</f>
        <v>236.82098352768531</v>
      </c>
      <c r="IB228" s="29">
        <f>IF(X$11="x",Toimenpiteet!$E$115,IB125*(Satokasvi!$H$11/1000)+(Satokasvi!$E$28-Satokasvi!$E$7)+IF(X$8="x",Toimenpiteet!$E$29,0)+IF(X$9="x",Toimenpiteet!$E$60,0)+IF(X$10="x",Toimenpiteet!$E$88,0))/(1+$C$13)^IB$61</f>
        <v>229.92328497833523</v>
      </c>
      <c r="IC228" s="29">
        <f>IF(Y$11="x",Toimenpiteet!$E$115,IC125*(Satokasvi!$H$11/1000)+(Satokasvi!$E$28-Satokasvi!$E$7)+IF(Y$8="x",Toimenpiteet!$E$29,0)+IF(Y$9="x",Toimenpiteet!$E$60,0)+IF(Y$10="x",Toimenpiteet!$E$88,0))/(1+$C$13)^IC$61</f>
        <v>223.22649027022837</v>
      </c>
      <c r="ID228" s="29">
        <f>IF(Z$11="x",Toimenpiteet!$E$115,ID125*(Satokasvi!$H$11/1000)+(Satokasvi!$E$28-Satokasvi!$E$7)+IF(Z$8="x",Toimenpiteet!$E$29,0)+IF(Z$9="x",Toimenpiteet!$E$60,0)+IF(Z$10="x",Toimenpiteet!$E$88,0))/(1+$C$13)^ID$61</f>
        <v>216.72474783517322</v>
      </c>
      <c r="IE228" s="29">
        <f>IF(AA$11="x",Toimenpiteet!$E$115,IE125*(Satokasvi!$H$11/1000)+(Satokasvi!$E$28-Satokasvi!$E$7)+IF(AA$8="x",Toimenpiteet!$E$29,0)+IF(AA$9="x",Toimenpiteet!$E$60,0)+IF(AA$10="x",Toimenpiteet!$E$88,0))/(1+$C$13)^IE$61</f>
        <v>210.41237653900313</v>
      </c>
      <c r="IG228" s="11">
        <f t="shared" si="160"/>
        <v>421.30648447800559</v>
      </c>
      <c r="IH228" s="11">
        <f t="shared" si="161"/>
        <v>831.0343069999966</v>
      </c>
      <c r="II228" s="11">
        <f t="shared" si="162"/>
        <v>1229.5005431365751</v>
      </c>
      <c r="IJ228" s="11">
        <f t="shared" si="163"/>
        <v>1617.0136206362079</v>
      </c>
      <c r="IK228" s="11">
        <f t="shared" si="164"/>
        <v>1993.8735541951346</v>
      </c>
      <c r="IL228" s="11">
        <f t="shared" si="165"/>
        <v>2360.3721738876184</v>
      </c>
      <c r="IM228" s="11">
        <f t="shared" si="166"/>
        <v>2716.7933474266792</v>
      </c>
      <c r="IN228" s="11">
        <f t="shared" si="167"/>
        <v>3063.4131964209123</v>
      </c>
      <c r="IO228" s="11">
        <f t="shared" si="168"/>
        <v>3400.5003067885805</v>
      </c>
      <c r="IP228" s="11">
        <f t="shared" si="169"/>
        <v>3728.3159334858783</v>
      </c>
      <c r="IQ228" s="11">
        <f t="shared" si="170"/>
        <v>4046.5835322211187</v>
      </c>
      <c r="IR228" s="11">
        <f t="shared" si="171"/>
        <v>4355.5812008961093</v>
      </c>
      <c r="IS228" s="11">
        <f t="shared" si="172"/>
        <v>4655.5789374737706</v>
      </c>
      <c r="IT228" s="11">
        <f t="shared" si="173"/>
        <v>4946.8388758986839</v>
      </c>
      <c r="IU228" s="11">
        <f t="shared" si="174"/>
        <v>5229.6155151461726</v>
      </c>
      <c r="IV228" s="11">
        <f t="shared" si="175"/>
        <v>5504.1559416000455</v>
      </c>
      <c r="IW228" s="11">
        <f t="shared" si="176"/>
        <v>5770.7000449533198</v>
      </c>
      <c r="IX228" s="11">
        <f t="shared" si="177"/>
        <v>6029.4807278205772</v>
      </c>
      <c r="IY228" s="11">
        <f t="shared" si="178"/>
        <v>6280.7241092450986</v>
      </c>
      <c r="IZ228" s="11">
        <f t="shared" si="179"/>
        <v>6524.6497222786147</v>
      </c>
      <c r="JA228" s="11">
        <f t="shared" si="180"/>
        <v>6761.4707058063004</v>
      </c>
      <c r="JB228" s="11">
        <f t="shared" si="181"/>
        <v>6991.3939907846361</v>
      </c>
      <c r="JC228" s="11">
        <f t="shared" si="182"/>
        <v>7214.6204810548643</v>
      </c>
      <c r="JD228" s="11">
        <f t="shared" si="183"/>
        <v>7431.3452288900371</v>
      </c>
      <c r="JE228" s="11">
        <f t="shared" si="184"/>
        <v>7641.7576054290403</v>
      </c>
    </row>
    <row r="229" spans="213:265">
      <c r="HE229" s="60">
        <f t="shared" si="189"/>
        <v>-5.555555555555558E-2</v>
      </c>
      <c r="HF229" s="60">
        <f>$HF$73</f>
        <v>3.333333333333334E-2</v>
      </c>
      <c r="HG229" s="29">
        <f>IF(C$11="x",Toimenpiteet!$E$115,HG126*(Satokasvi!$H$11/1000)+(Satokasvi!$E$28-Satokasvi!$E$7)+IF(C$8="x",Toimenpiteet!$E$29,0)+IF(C$9="x",Toimenpiteet!$E$60,0)+IF(C$10="x",Toimenpiteet!$E$88,0))/(1+$C$13)^HG$61</f>
        <v>422.73282991729604</v>
      </c>
      <c r="HH229" s="29">
        <f>IF(D$11="x",Toimenpiteet!$E$115,HH126*(Satokasvi!$H$11/1000)+(Satokasvi!$E$28-Satokasvi!$E$7)+IF(D$8="x",Toimenpiteet!$E$29,0)+IF(D$9="x",Toimenpiteet!$E$60,0)+IF(D$10="x",Toimenpiteet!$E$88,0))/(1+$C$13)^HH$61</f>
        <v>412.49742531672979</v>
      </c>
      <c r="HI229" s="29">
        <f>IF(E$11="x",Toimenpiteet!$E$115,HI126*(Satokasvi!$H$11/1000)+(Satokasvi!$E$28-Satokasvi!$E$7)+IF(E$8="x",Toimenpiteet!$E$29,0)+IF(E$9="x",Toimenpiteet!$E$60,0)+IF(E$10="x",Toimenpiteet!$E$88,0))/(1+$C$13)^HI$61</f>
        <v>402.49963826483861</v>
      </c>
      <c r="HJ229" s="29">
        <f>IF(F$11="x",Toimenpiteet!$E$115,HJ126*(Satokasvi!$H$11/1000)+(Satokasvi!$E$28-Satokasvi!$E$7)+IF(F$8="x",Toimenpiteet!$E$29,0)+IF(F$9="x",Toimenpiteet!$E$60,0)+IF(F$10="x",Toimenpiteet!$E$88,0))/(1+$C$13)^HJ$61</f>
        <v>392.73431002812509</v>
      </c>
      <c r="HK229" s="29">
        <f>IF(G$11="x",Toimenpiteet!$E$115,HK126*(Satokasvi!$H$11/1000)+(Satokasvi!$E$28-Satokasvi!$E$7)+IF(G$8="x",Toimenpiteet!$E$29,0)+IF(G$9="x",Toimenpiteet!$E$60,0)+IF(G$10="x",Toimenpiteet!$E$88,0))/(1+$C$13)^HK$61</f>
        <v>383.19638080224234</v>
      </c>
      <c r="HL229" s="29">
        <f>IF(H$11="x",Toimenpiteet!$E$115,HL126*(Satokasvi!$H$11/1000)+(Satokasvi!$E$28-Satokasvi!$E$7)+IF(H$8="x",Toimenpiteet!$E$29,0)+IF(H$9="x",Toimenpiteet!$E$60,0)+IF(H$10="x",Toimenpiteet!$E$88,0))/(1+$C$13)^HL$61</f>
        <v>373.88088832547294</v>
      </c>
      <c r="HM229" s="29">
        <f>IF(I$11="x",Toimenpiteet!$E$115,HM126*(Satokasvi!$H$11/1000)+(Satokasvi!$E$28-Satokasvi!$E$7)+IF(I$8="x",Toimenpiteet!$E$29,0)+IF(I$9="x",Toimenpiteet!$E$60,0)+IF(I$10="x",Toimenpiteet!$E$88,0))/(1+$C$13)^HM$61</f>
        <v>364.78296648904876</v>
      </c>
      <c r="HN229" s="29">
        <f>IF(J$11="x",Toimenpiteet!$E$115,HN126*(Satokasvi!$H$11/1000)+(Satokasvi!$E$28-Satokasvi!$E$7)+IF(J$8="x",Toimenpiteet!$E$29,0)+IF(J$9="x",Toimenpiteet!$E$60,0)+IF(J$10="x",Toimenpiteet!$E$88,0))/(1+$C$13)^HN$61</f>
        <v>355.89784394567579</v>
      </c>
      <c r="HO229" s="29">
        <f>IF(K$11="x",Toimenpiteet!$E$115,HO126*(Satokasvi!$H$11/1000)+(Satokasvi!$E$28-Satokasvi!$E$7)+IF(K$8="x",Toimenpiteet!$E$29,0)+IF(K$9="x",Toimenpiteet!$E$60,0)+IF(K$10="x",Toimenpiteet!$E$88,0))/(1+$C$13)^HO$61</f>
        <v>347.22084271754505</v>
      </c>
      <c r="HP229" s="29">
        <f>IF(L$11="x",Toimenpiteet!$E$115,HP126*(Satokasvi!$H$11/1000)+(Satokasvi!$E$28-Satokasvi!$E$7)+IF(L$8="x",Toimenpiteet!$E$29,0)+IF(L$9="x",Toimenpiteet!$E$60,0)+IF(L$10="x",Toimenpiteet!$E$88,0))/(1+$C$13)^HP$61</f>
        <v>338.74737680504001</v>
      </c>
      <c r="HQ229" s="29">
        <f>IF(M$11="x",Toimenpiteet!$E$115,HQ126*(Satokasvi!$H$11/1000)+(Satokasvi!$E$28-Satokasvi!$E$7)+IF(M$8="x",Toimenpiteet!$E$29,0)+IF(M$9="x",Toimenpiteet!$E$60,0)+IF(M$10="x",Toimenpiteet!$E$88,0))/(1+$C$13)^HQ$61</f>
        <v>328.88094835440774</v>
      </c>
      <c r="HR229" s="29">
        <f>IF(N$11="x",Toimenpiteet!$E$115,HR126*(Satokasvi!$H$11/1000)+(Satokasvi!$E$28-Satokasvi!$E$7)+IF(N$8="x",Toimenpiteet!$E$29,0)+IF(N$9="x",Toimenpiteet!$E$60,0)+IF(N$10="x",Toimenpiteet!$E$88,0))/(1+$C$13)^HR$61</f>
        <v>319.30189160622115</v>
      </c>
      <c r="HS229" s="29">
        <f>IF(O$11="x",Toimenpiteet!$E$115,HS126*(Satokasvi!$H$11/1000)+(Satokasvi!$E$28-Satokasvi!$E$7)+IF(O$8="x",Toimenpiteet!$E$29,0)+IF(O$9="x",Toimenpiteet!$E$60,0)+IF(O$10="x",Toimenpiteet!$E$88,0))/(1+$C$13)^HS$61</f>
        <v>310.00183651089435</v>
      </c>
      <c r="HT229" s="29">
        <f>IF(P$11="x",Toimenpiteet!$E$115,HT126*(Satokasvi!$H$11/1000)+(Satokasvi!$E$28-Satokasvi!$E$7)+IF(P$8="x",Toimenpiteet!$E$29,0)+IF(P$9="x",Toimenpiteet!$E$60,0)+IF(P$10="x",Toimenpiteet!$E$88,0))/(1+$C$13)^HT$61</f>
        <v>300.97265680669352</v>
      </c>
      <c r="HU229" s="29">
        <f>IF(Q$11="x",Toimenpiteet!$E$115,HU126*(Satokasvi!$H$11/1000)+(Satokasvi!$E$28-Satokasvi!$E$7)+IF(Q$8="x",Toimenpiteet!$E$29,0)+IF(Q$9="x",Toimenpiteet!$E$60,0)+IF(Q$10="x",Toimenpiteet!$E$88,0))/(1+$C$13)^HU$61</f>
        <v>292.20646291911987</v>
      </c>
      <c r="HV229" s="29">
        <f>IF(R$11="x",Toimenpiteet!$E$115,HV126*(Satokasvi!$H$11/1000)+(Satokasvi!$E$28-Satokasvi!$E$7)+IF(R$8="x",Toimenpiteet!$E$29,0)+IF(R$9="x",Toimenpiteet!$E$60,0)+IF(R$10="x",Toimenpiteet!$E$88,0))/(1+$C$13)^HV$61</f>
        <v>283.69559506710675</v>
      </c>
      <c r="HW229" s="29">
        <f>IF(S$11="x",Toimenpiteet!$E$115,HW126*(Satokasvi!$H$11/1000)+(Satokasvi!$E$28-Satokasvi!$E$7)+IF(S$8="x",Toimenpiteet!$E$29,0)+IF(S$9="x",Toimenpiteet!$E$60,0)+IF(S$10="x",Toimenpiteet!$E$88,0))/(1+$C$13)^HW$61</f>
        <v>275.43261657000653</v>
      </c>
      <c r="HX229" s="29">
        <f>IF(T$11="x",Toimenpiteet!$E$115,HX126*(Satokasvi!$H$11/1000)+(Satokasvi!$E$28-Satokasvi!$E$7)+IF(T$8="x",Toimenpiteet!$E$29,0)+IF(T$9="x",Toimenpiteet!$E$60,0)+IF(T$10="x",Toimenpiteet!$E$88,0))/(1+$C$13)^HX$61</f>
        <v>267.41030734952091</v>
      </c>
      <c r="HY229" s="29">
        <f>IF(U$11="x",Toimenpiteet!$E$115,HY126*(Satokasvi!$H$11/1000)+(Satokasvi!$E$28-Satokasvi!$E$7)+IF(U$8="x",Toimenpiteet!$E$29,0)+IF(U$9="x",Toimenpiteet!$E$60,0)+IF(U$10="x",Toimenpiteet!$E$88,0))/(1+$C$13)^HY$61</f>
        <v>259.6216576208941</v>
      </c>
      <c r="HZ229" s="29">
        <f>IF(V$11="x",Toimenpiteet!$E$115,HZ126*(Satokasvi!$H$11/1000)+(Satokasvi!$E$28-Satokasvi!$E$7)+IF(V$8="x",Toimenpiteet!$E$29,0)+IF(V$9="x",Toimenpiteet!$E$60,0)+IF(V$10="x",Toimenpiteet!$E$88,0))/(1+$C$13)^HZ$61</f>
        <v>252.05986176785837</v>
      </c>
      <c r="IA229" s="29">
        <f>IF(W$11="x",Toimenpiteet!$E$115,IA126*(Satokasvi!$H$11/1000)+(Satokasvi!$E$28-Satokasvi!$E$7)+IF(W$8="x",Toimenpiteet!$E$29,0)+IF(W$9="x",Toimenpiteet!$E$60,0)+IF(W$10="x",Toimenpiteet!$E$88,0))/(1+$C$13)^IA$61</f>
        <v>244.71831239597901</v>
      </c>
      <c r="IB229" s="29">
        <f>IF(X$11="x",Toimenpiteet!$E$115,IB126*(Satokasvi!$H$11/1000)+(Satokasvi!$E$28-Satokasvi!$E$7)+IF(X$8="x",Toimenpiteet!$E$29,0)+IF(X$9="x",Toimenpiteet!$E$60,0)+IF(X$10="x",Toimenpiteet!$E$88,0))/(1+$C$13)^IB$61</f>
        <v>237.59059455920291</v>
      </c>
      <c r="IC229" s="29">
        <f>IF(Y$11="x",Toimenpiteet!$E$115,IC126*(Satokasvi!$H$11/1000)+(Satokasvi!$E$28-Satokasvi!$E$7)+IF(Y$8="x",Toimenpiteet!$E$29,0)+IF(Y$9="x",Toimenpiteet!$E$60,0)+IF(Y$10="x",Toimenpiteet!$E$88,0))/(1+$C$13)^IC$61</f>
        <v>230.67048015456592</v>
      </c>
      <c r="ID229" s="29">
        <f>IF(Z$11="x",Toimenpiteet!$E$115,ID126*(Satokasvi!$H$11/1000)+(Satokasvi!$E$28-Satokasvi!$E$7)+IF(Z$8="x",Toimenpiteet!$E$29,0)+IF(Z$9="x",Toimenpiteet!$E$60,0)+IF(Z$10="x",Toimenpiteet!$E$88,0))/(1+$C$13)^ID$61</f>
        <v>223.9519224801611</v>
      </c>
      <c r="IE229" s="29">
        <f>IF(AA$11="x",Toimenpiteet!$E$115,IE126*(Satokasvi!$H$11/1000)+(Satokasvi!$E$28-Satokasvi!$E$7)+IF(AA$8="x",Toimenpiteet!$E$29,0)+IF(AA$9="x",Toimenpiteet!$E$60,0)+IF(AA$10="x",Toimenpiteet!$E$88,0))/(1+$C$13)^IE$61</f>
        <v>217.42905095161274</v>
      </c>
      <c r="IG229" s="11">
        <f t="shared" si="160"/>
        <v>422.73282991729604</v>
      </c>
      <c r="IH229" s="11">
        <f t="shared" si="161"/>
        <v>835.23025523402589</v>
      </c>
      <c r="II229" s="11">
        <f t="shared" si="162"/>
        <v>1237.7298934988644</v>
      </c>
      <c r="IJ229" s="11">
        <f t="shared" si="163"/>
        <v>1630.4642035269894</v>
      </c>
      <c r="IK229" s="11">
        <f t="shared" si="164"/>
        <v>2013.6605843292318</v>
      </c>
      <c r="IL229" s="11">
        <f t="shared" si="165"/>
        <v>2387.5414726547046</v>
      </c>
      <c r="IM229" s="11">
        <f t="shared" si="166"/>
        <v>2752.3244391437534</v>
      </c>
      <c r="IN229" s="11">
        <f t="shared" si="167"/>
        <v>3108.2222830894293</v>
      </c>
      <c r="IO229" s="11">
        <f t="shared" si="168"/>
        <v>3455.4431258069744</v>
      </c>
      <c r="IP229" s="11">
        <f t="shared" si="169"/>
        <v>3794.1905026120144</v>
      </c>
      <c r="IQ229" s="11">
        <f t="shared" si="170"/>
        <v>4123.0714509664222</v>
      </c>
      <c r="IR229" s="11">
        <f t="shared" si="171"/>
        <v>4442.3733425726432</v>
      </c>
      <c r="IS229" s="11">
        <f t="shared" si="172"/>
        <v>4752.3751790835377</v>
      </c>
      <c r="IT229" s="11">
        <f t="shared" si="173"/>
        <v>5053.3478358902312</v>
      </c>
      <c r="IU229" s="11">
        <f t="shared" si="174"/>
        <v>5345.5542988093512</v>
      </c>
      <c r="IV229" s="11">
        <f t="shared" si="175"/>
        <v>5629.2498938764584</v>
      </c>
      <c r="IW229" s="11">
        <f t="shared" si="176"/>
        <v>5904.6825104464651</v>
      </c>
      <c r="IX229" s="11">
        <f t="shared" si="177"/>
        <v>6172.0928177959859</v>
      </c>
      <c r="IY229" s="11">
        <f t="shared" si="178"/>
        <v>6431.7144754168803</v>
      </c>
      <c r="IZ229" s="11">
        <f t="shared" si="179"/>
        <v>6683.7743371847391</v>
      </c>
      <c r="JA229" s="11">
        <f t="shared" si="180"/>
        <v>6928.4926495807185</v>
      </c>
      <c r="JB229" s="11">
        <f t="shared" si="181"/>
        <v>7166.0832441399216</v>
      </c>
      <c r="JC229" s="11">
        <f t="shared" si="182"/>
        <v>7396.7537242944873</v>
      </c>
      <c r="JD229" s="11">
        <f t="shared" si="183"/>
        <v>7620.7056467746479</v>
      </c>
      <c r="JE229" s="11">
        <f t="shared" si="184"/>
        <v>7838.134697726261</v>
      </c>
    </row>
    <row r="230" spans="213:265">
      <c r="HE230" s="60">
        <f t="shared" si="189"/>
        <v>-5.555555555555558E-2</v>
      </c>
      <c r="HF230" s="60">
        <f>$HF$74</f>
        <v>5.5555555555555566E-2</v>
      </c>
      <c r="HG230" s="29">
        <f>IF(C$11="x",Toimenpiteet!$E$115,HG127*(Satokasvi!$H$11/1000)+(Satokasvi!$E$28-Satokasvi!$E$7)+IF(C$8="x",Toimenpiteet!$E$29,0)+IF(C$9="x",Toimenpiteet!$E$60,0)+IF(C$10="x",Toimenpiteet!$E$88,0))/(1+$C$13)^HG$61</f>
        <v>424.1591753565865</v>
      </c>
      <c r="HH230" s="29">
        <f>IF(D$11="x",Toimenpiteet!$E$115,HH127*(Satokasvi!$H$11/1000)+(Satokasvi!$E$28-Satokasvi!$E$7)+IF(D$8="x",Toimenpiteet!$E$29,0)+IF(D$9="x",Toimenpiteet!$E$60,0)+IF(D$10="x",Toimenpiteet!$E$88,0))/(1+$C$13)^HH$61</f>
        <v>415.26702811146845</v>
      </c>
      <c r="HI230" s="29">
        <f>IF(E$11="x",Toimenpiteet!$E$115,HI127*(Satokasvi!$H$11/1000)+(Satokasvi!$E$28-Satokasvi!$E$7)+IF(E$8="x",Toimenpiteet!$E$29,0)+IF(E$9="x",Toimenpiteet!$E$60,0)+IF(E$10="x",Toimenpiteet!$E$88,0))/(1+$C$13)^HI$61</f>
        <v>406.53304039309882</v>
      </c>
      <c r="HJ230" s="29">
        <f>IF(F$11="x",Toimenpiteet!$E$115,HJ127*(Satokasvi!$H$11/1000)+(Satokasvi!$E$28-Satokasvi!$E$7)+IF(F$8="x",Toimenpiteet!$E$29,0)+IF(F$9="x",Toimenpiteet!$E$60,0)+IF(F$10="x",Toimenpiteet!$E$88,0))/(1+$C$13)^HJ$61</f>
        <v>397.9555425566171</v>
      </c>
      <c r="HK230" s="29">
        <f>IF(G$11="x",Toimenpiteet!$E$115,HK127*(Satokasvi!$H$11/1000)+(Satokasvi!$E$28-Satokasvi!$E$7)+IF(G$8="x",Toimenpiteet!$E$29,0)+IF(G$9="x",Toimenpiteet!$E$60,0)+IF(G$10="x",Toimenpiteet!$E$88,0))/(1+$C$13)^HK$61</f>
        <v>389.53282804555806</v>
      </c>
      <c r="HL230" s="29">
        <f>IF(H$11="x",Toimenpiteet!$E$115,HL127*(Satokasvi!$H$11/1000)+(Satokasvi!$E$28-Satokasvi!$E$7)+IF(H$8="x",Toimenpiteet!$E$29,0)+IF(H$9="x",Toimenpiteet!$E$60,0)+IF(H$10="x",Toimenpiteet!$E$88,0))/(1+$C$13)^HL$61</f>
        <v>381.26315695846216</v>
      </c>
      <c r="HM230" s="29">
        <f>IF(I$11="x",Toimenpiteet!$E$115,HM127*(Satokasvi!$H$11/1000)+(Satokasvi!$E$28-Satokasvi!$E$7)+IF(I$8="x",Toimenpiteet!$E$29,0)+IF(I$9="x",Toimenpiteet!$E$60,0)+IF(I$10="x",Toimenpiteet!$E$88,0))/(1+$C$13)^HM$61</f>
        <v>373.14475943903659</v>
      </c>
      <c r="HN230" s="29">
        <f>IF(J$11="x",Toimenpiteet!$E$115,HN127*(Satokasvi!$H$11/1000)+(Satokasvi!$E$28-Satokasvi!$E$7)+IF(J$8="x",Toimenpiteet!$E$29,0)+IF(J$9="x",Toimenpiteet!$E$60,0)+IF(J$10="x",Toimenpiteet!$E$88,0))/(1+$C$13)^HN$61</f>
        <v>365.17583889711864</v>
      </c>
      <c r="HO230" s="29">
        <f>IF(K$11="x",Toimenpiteet!$E$115,HO127*(Satokasvi!$H$11/1000)+(Satokasvi!$E$28-Satokasvi!$E$7)+IF(K$8="x",Toimenpiteet!$E$29,0)+IF(K$9="x",Toimenpiteet!$E$60,0)+IF(K$10="x",Toimenpiteet!$E$88,0))/(1+$C$13)^HO$61</f>
        <v>357.35457506742188</v>
      </c>
      <c r="HP230" s="29">
        <f>IF(L$11="x",Toimenpiteet!$E$115,HP127*(Satokasvi!$H$11/1000)+(Satokasvi!$E$28-Satokasvi!$E$7)+IF(L$8="x",Toimenpiteet!$E$29,0)+IF(L$9="x",Toimenpiteet!$E$60,0)+IF(L$10="x",Toimenpiteet!$E$88,0))/(1+$C$13)^HP$61</f>
        <v>349.67912691278201</v>
      </c>
      <c r="HQ230" s="29">
        <f>IF(M$11="x",Toimenpiteet!$E$115,HQ127*(Satokasvi!$H$11/1000)+(Satokasvi!$E$28-Satokasvi!$E$7)+IF(M$8="x",Toimenpiteet!$E$29,0)+IF(M$9="x",Toimenpiteet!$E$60,0)+IF(M$10="x",Toimenpiteet!$E$88,0))/(1+$C$13)^HQ$61</f>
        <v>339.49429797357476</v>
      </c>
      <c r="HR230" s="29">
        <f>IF(N$11="x",Toimenpiteet!$E$115,HR127*(Satokasvi!$H$11/1000)+(Satokasvi!$E$28-Satokasvi!$E$7)+IF(N$8="x",Toimenpiteet!$E$29,0)+IF(N$9="x",Toimenpiteet!$E$60,0)+IF(N$10="x",Toimenpiteet!$E$88,0))/(1+$C$13)^HR$61</f>
        <v>329.60611453745128</v>
      </c>
      <c r="HS230" s="29">
        <f>IF(O$11="x",Toimenpiteet!$E$115,HS127*(Satokasvi!$H$11/1000)+(Satokasvi!$E$28-Satokasvi!$E$7)+IF(O$8="x",Toimenpiteet!$E$29,0)+IF(O$9="x",Toimenpiteet!$E$60,0)+IF(O$10="x",Toimenpiteet!$E$88,0))/(1+$C$13)^HS$61</f>
        <v>320.00593644412743</v>
      </c>
      <c r="HT230" s="29">
        <f>IF(P$11="x",Toimenpiteet!$E$115,HT127*(Satokasvi!$H$11/1000)+(Satokasvi!$E$28-Satokasvi!$E$7)+IF(P$8="x",Toimenpiteet!$E$29,0)+IF(P$9="x",Toimenpiteet!$E$60,0)+IF(P$10="x",Toimenpiteet!$E$88,0))/(1+$C$13)^HT$61</f>
        <v>310.68537518847319</v>
      </c>
      <c r="HU230" s="29">
        <f>IF(Q$11="x",Toimenpiteet!$E$115,HU127*(Satokasvi!$H$11/1000)+(Satokasvi!$E$28-Satokasvi!$E$7)+IF(Q$8="x",Toimenpiteet!$E$29,0)+IF(Q$9="x",Toimenpiteet!$E$60,0)+IF(Q$10="x",Toimenpiteet!$E$88,0))/(1+$C$13)^HU$61</f>
        <v>301.63628659075067</v>
      </c>
      <c r="HV230" s="29">
        <f>IF(R$11="x",Toimenpiteet!$E$115,HV127*(Satokasvi!$H$11/1000)+(Satokasvi!$E$28-Satokasvi!$E$7)+IF(R$8="x",Toimenpiteet!$E$29,0)+IF(R$9="x",Toimenpiteet!$E$60,0)+IF(R$10="x",Toimenpiteet!$E$88,0))/(1+$C$13)^HV$61</f>
        <v>292.85076368034049</v>
      </c>
      <c r="HW230" s="29">
        <f>IF(S$11="x",Toimenpiteet!$E$115,HW127*(Satokasvi!$H$11/1000)+(Satokasvi!$E$28-Satokasvi!$E$7)+IF(S$8="x",Toimenpiteet!$E$29,0)+IF(S$9="x",Toimenpiteet!$E$60,0)+IF(S$10="x",Toimenpiteet!$E$88,0))/(1+$C$13)^HW$61</f>
        <v>284.32112978673837</v>
      </c>
      <c r="HX230" s="29">
        <f>IF(T$11="x",Toimenpiteet!$E$115,HX127*(Satokasvi!$H$11/1000)+(Satokasvi!$E$28-Satokasvi!$E$7)+IF(T$8="x",Toimenpiteet!$E$29,0)+IF(T$9="x",Toimenpiteet!$E$60,0)+IF(T$10="x",Toimenpiteet!$E$88,0))/(1+$C$13)^HX$61</f>
        <v>276.03993183178483</v>
      </c>
      <c r="HY230" s="29">
        <f>IF(U$11="x",Toimenpiteet!$E$115,HY127*(Satokasvi!$H$11/1000)+(Satokasvi!$E$28-Satokasvi!$E$7)+IF(U$8="x",Toimenpiteet!$E$29,0)+IF(U$9="x",Toimenpiteet!$E$60,0)+IF(U$10="x",Toimenpiteet!$E$88,0))/(1+$C$13)^HY$61</f>
        <v>267.99993381726682</v>
      </c>
      <c r="HZ230" s="29">
        <f>IF(V$11="x",Toimenpiteet!$E$115,HZ127*(Satokasvi!$H$11/1000)+(Satokasvi!$E$28-Satokasvi!$E$7)+IF(V$8="x",Toimenpiteet!$E$29,0)+IF(V$9="x",Toimenpiteet!$E$60,0)+IF(V$10="x",Toimenpiteet!$E$88,0))/(1+$C$13)^HZ$61</f>
        <v>260.19411050220077</v>
      </c>
      <c r="IA230" s="29">
        <f>IF(W$11="x",Toimenpiteet!$E$115,IA127*(Satokasvi!$H$11/1000)+(Satokasvi!$E$28-Satokasvi!$E$7)+IF(W$8="x",Toimenpiteet!$E$29,0)+IF(W$9="x",Toimenpiteet!$E$60,0)+IF(W$10="x",Toimenpiteet!$E$88,0))/(1+$C$13)^IA$61</f>
        <v>252.61564126427265</v>
      </c>
      <c r="IB230" s="29">
        <f>IF(X$11="x",Toimenpiteet!$E$115,IB127*(Satokasvi!$H$11/1000)+(Satokasvi!$E$28-Satokasvi!$E$7)+IF(X$8="x",Toimenpiteet!$E$29,0)+IF(X$9="x",Toimenpiteet!$E$60,0)+IF(X$10="x",Toimenpiteet!$E$88,0))/(1+$C$13)^IB$61</f>
        <v>245.25790414007051</v>
      </c>
      <c r="IC230" s="29">
        <f>IF(Y$11="x",Toimenpiteet!$E$115,IC127*(Satokasvi!$H$11/1000)+(Satokasvi!$E$28-Satokasvi!$E$7)+IF(Y$8="x",Toimenpiteet!$E$29,0)+IF(Y$9="x",Toimenpiteet!$E$60,0)+IF(Y$10="x",Toimenpiteet!$E$88,0))/(1+$C$13)^IC$61</f>
        <v>238.11447003890339</v>
      </c>
      <c r="ID230" s="29">
        <f>IF(Z$11="x",Toimenpiteet!$E$115,ID127*(Satokasvi!$H$11/1000)+(Satokasvi!$E$28-Satokasvi!$E$7)+IF(Z$8="x",Toimenpiteet!$E$29,0)+IF(Z$9="x",Toimenpiteet!$E$60,0)+IF(Z$10="x",Toimenpiteet!$E$88,0))/(1+$C$13)^ID$61</f>
        <v>231.17909712514896</v>
      </c>
      <c r="IE230" s="29">
        <f>IF(AA$11="x",Toimenpiteet!$E$115,IE127*(Satokasvi!$H$11/1000)+(Satokasvi!$E$28-Satokasvi!$E$7)+IF(AA$8="x",Toimenpiteet!$E$29,0)+IF(AA$9="x",Toimenpiteet!$E$60,0)+IF(AA$10="x",Toimenpiteet!$E$88,0))/(1+$C$13)^IE$61</f>
        <v>224.44572536422228</v>
      </c>
      <c r="IG230" s="11">
        <f t="shared" si="160"/>
        <v>424.1591753565865</v>
      </c>
      <c r="IH230" s="11">
        <f t="shared" si="161"/>
        <v>839.42620346805495</v>
      </c>
      <c r="II230" s="11">
        <f t="shared" si="162"/>
        <v>1245.9592438611537</v>
      </c>
      <c r="IJ230" s="11">
        <f t="shared" si="163"/>
        <v>1643.9147864177708</v>
      </c>
      <c r="IK230" s="11">
        <f t="shared" si="164"/>
        <v>2033.4476144633288</v>
      </c>
      <c r="IL230" s="11">
        <f t="shared" si="165"/>
        <v>2414.7107714217909</v>
      </c>
      <c r="IM230" s="11">
        <f t="shared" si="166"/>
        <v>2787.8555308608275</v>
      </c>
      <c r="IN230" s="11">
        <f t="shared" si="167"/>
        <v>3153.0313697579459</v>
      </c>
      <c r="IO230" s="11">
        <f t="shared" si="168"/>
        <v>3510.3859448253679</v>
      </c>
      <c r="IP230" s="11">
        <f t="shared" si="169"/>
        <v>3860.06507173815</v>
      </c>
      <c r="IQ230" s="11">
        <f t="shared" si="170"/>
        <v>4199.5593697117247</v>
      </c>
      <c r="IR230" s="11">
        <f t="shared" si="171"/>
        <v>4529.1654842491762</v>
      </c>
      <c r="IS230" s="11">
        <f t="shared" si="172"/>
        <v>4849.1714206933038</v>
      </c>
      <c r="IT230" s="11">
        <f t="shared" si="173"/>
        <v>5159.8567958817766</v>
      </c>
      <c r="IU230" s="11">
        <f t="shared" si="174"/>
        <v>5461.493082472527</v>
      </c>
      <c r="IV230" s="11">
        <f t="shared" si="175"/>
        <v>5754.3438461528676</v>
      </c>
      <c r="IW230" s="11">
        <f t="shared" si="176"/>
        <v>6038.6649759396059</v>
      </c>
      <c r="IX230" s="11">
        <f t="shared" si="177"/>
        <v>6314.7049077713909</v>
      </c>
      <c r="IY230" s="11">
        <f t="shared" si="178"/>
        <v>6582.7048415886575</v>
      </c>
      <c r="IZ230" s="11">
        <f t="shared" si="179"/>
        <v>6842.8989520908581</v>
      </c>
      <c r="JA230" s="11">
        <f t="shared" si="180"/>
        <v>7095.5145933551303</v>
      </c>
      <c r="JB230" s="11">
        <f t="shared" si="181"/>
        <v>7340.7724974952007</v>
      </c>
      <c r="JC230" s="11">
        <f t="shared" si="182"/>
        <v>7578.8869675341039</v>
      </c>
      <c r="JD230" s="11">
        <f t="shared" si="183"/>
        <v>7810.0660646592532</v>
      </c>
      <c r="JE230" s="11">
        <f t="shared" si="184"/>
        <v>8034.5117900234754</v>
      </c>
    </row>
    <row r="231" spans="213:265">
      <c r="HE231" s="60">
        <f t="shared" si="189"/>
        <v>-5.555555555555558E-2</v>
      </c>
      <c r="HF231" s="60">
        <f>$HF$75</f>
        <v>7.7777777777777793E-2</v>
      </c>
      <c r="HG231" s="29">
        <f>IF(C$11="x",Toimenpiteet!$E$115,HG128*(Satokasvi!$H$11/1000)+(Satokasvi!$E$28-Satokasvi!$E$7)+IF(C$8="x",Toimenpiteet!$E$29,0)+IF(C$9="x",Toimenpiteet!$E$60,0)+IF(C$10="x",Toimenpiteet!$E$88,0))/(1+$C$13)^HG$61</f>
        <v>425.58552079587696</v>
      </c>
      <c r="HH231" s="29">
        <f>IF(D$11="x",Toimenpiteet!$E$115,HH128*(Satokasvi!$H$11/1000)+(Satokasvi!$E$28-Satokasvi!$E$7)+IF(D$8="x",Toimenpiteet!$E$29,0)+IF(D$9="x",Toimenpiteet!$E$60,0)+IF(D$10="x",Toimenpiteet!$E$88,0))/(1+$C$13)^HH$61</f>
        <v>418.03663090620717</v>
      </c>
      <c r="HI231" s="29">
        <f>IF(E$11="x",Toimenpiteet!$E$115,HI128*(Satokasvi!$H$11/1000)+(Satokasvi!$E$28-Satokasvi!$E$7)+IF(E$8="x",Toimenpiteet!$E$29,0)+IF(E$9="x",Toimenpiteet!$E$60,0)+IF(E$10="x",Toimenpiteet!$E$88,0))/(1+$C$13)^HI$61</f>
        <v>410.56644252135914</v>
      </c>
      <c r="HJ231" s="29">
        <f>IF(F$11="x",Toimenpiteet!$E$115,HJ128*(Satokasvi!$H$11/1000)+(Satokasvi!$E$28-Satokasvi!$E$7)+IF(F$8="x",Toimenpiteet!$E$29,0)+IF(F$9="x",Toimenpiteet!$E$60,0)+IF(F$10="x",Toimenpiteet!$E$88,0))/(1+$C$13)^HJ$61</f>
        <v>403.17677508510934</v>
      </c>
      <c r="HK231" s="29">
        <f>IF(G$11="x",Toimenpiteet!$E$115,HK128*(Satokasvi!$H$11/1000)+(Satokasvi!$E$28-Satokasvi!$E$7)+IF(G$8="x",Toimenpiteet!$E$29,0)+IF(G$9="x",Toimenpiteet!$E$60,0)+IF(G$10="x",Toimenpiteet!$E$88,0))/(1+$C$13)^HK$61</f>
        <v>395.86927528887395</v>
      </c>
      <c r="HL231" s="29">
        <f>IF(H$11="x",Toimenpiteet!$E$115,HL128*(Satokasvi!$H$11/1000)+(Satokasvi!$E$28-Satokasvi!$E$7)+IF(H$8="x",Toimenpiteet!$E$29,0)+IF(H$9="x",Toimenpiteet!$E$60,0)+IF(H$10="x",Toimenpiteet!$E$88,0))/(1+$C$13)^HL$61</f>
        <v>388.64542559145139</v>
      </c>
      <c r="HM231" s="29">
        <f>IF(I$11="x",Toimenpiteet!$E$115,HM128*(Satokasvi!$H$11/1000)+(Satokasvi!$E$28-Satokasvi!$E$7)+IF(I$8="x",Toimenpiteet!$E$29,0)+IF(I$9="x",Toimenpiteet!$E$60,0)+IF(I$10="x",Toimenpiteet!$E$88,0))/(1+$C$13)^HM$61</f>
        <v>381.50655238902442</v>
      </c>
      <c r="HN231" s="29">
        <f>IF(J$11="x",Toimenpiteet!$E$115,HN128*(Satokasvi!$H$11/1000)+(Satokasvi!$E$28-Satokasvi!$E$7)+IF(J$8="x",Toimenpiteet!$E$29,0)+IF(J$9="x",Toimenpiteet!$E$60,0)+IF(J$10="x",Toimenpiteet!$E$88,0))/(1+$C$13)^HN$61</f>
        <v>374.45383384856149</v>
      </c>
      <c r="HO231" s="29">
        <f>IF(K$11="x",Toimenpiteet!$E$115,HO128*(Satokasvi!$H$11/1000)+(Satokasvi!$E$28-Satokasvi!$E$7)+IF(K$8="x",Toimenpiteet!$E$29,0)+IF(K$9="x",Toimenpiteet!$E$60,0)+IF(K$10="x",Toimenpiteet!$E$88,0))/(1+$C$13)^HO$61</f>
        <v>367.48830741729876</v>
      </c>
      <c r="HP231" s="29">
        <f>IF(L$11="x",Toimenpiteet!$E$115,HP128*(Satokasvi!$H$11/1000)+(Satokasvi!$E$28-Satokasvi!$E$7)+IF(L$8="x",Toimenpiteet!$E$29,0)+IF(L$9="x",Toimenpiteet!$E$60,0)+IF(L$10="x",Toimenpiteet!$E$88,0))/(1+$C$13)^HP$61</f>
        <v>360.6108770205239</v>
      </c>
      <c r="HQ231" s="29">
        <f>IF(M$11="x",Toimenpiteet!$E$115,HQ128*(Satokasvi!$H$11/1000)+(Satokasvi!$E$28-Satokasvi!$E$7)+IF(M$8="x",Toimenpiteet!$E$29,0)+IF(M$9="x",Toimenpiteet!$E$60,0)+IF(M$10="x",Toimenpiteet!$E$88,0))/(1+$C$13)^HQ$61</f>
        <v>350.10764759274167</v>
      </c>
      <c r="HR231" s="29">
        <f>IF(N$11="x",Toimenpiteet!$E$115,HR128*(Satokasvi!$H$11/1000)+(Satokasvi!$E$28-Satokasvi!$E$7)+IF(N$8="x",Toimenpiteet!$E$29,0)+IF(N$9="x",Toimenpiteet!$E$60,0)+IF(N$10="x",Toimenpiteet!$E$88,0))/(1+$C$13)^HR$61</f>
        <v>339.91033746868123</v>
      </c>
      <c r="HS231" s="29">
        <f>IF(O$11="x",Toimenpiteet!$E$115,HS128*(Satokasvi!$H$11/1000)+(Satokasvi!$E$28-Satokasvi!$E$7)+IF(O$8="x",Toimenpiteet!$E$29,0)+IF(O$9="x",Toimenpiteet!$E$60,0)+IF(O$10="x",Toimenpiteet!$E$88,0))/(1+$C$13)^HS$61</f>
        <v>330.01003637736045</v>
      </c>
      <c r="HT231" s="29">
        <f>IF(P$11="x",Toimenpiteet!$E$115,HT128*(Satokasvi!$H$11/1000)+(Satokasvi!$E$28-Satokasvi!$E$7)+IF(P$8="x",Toimenpiteet!$E$29,0)+IF(P$9="x",Toimenpiteet!$E$60,0)+IF(P$10="x",Toimenpiteet!$E$88,0))/(1+$C$13)^HT$61</f>
        <v>320.39809357025285</v>
      </c>
      <c r="HU231" s="29">
        <f>IF(Q$11="x",Toimenpiteet!$E$115,HU128*(Satokasvi!$H$11/1000)+(Satokasvi!$E$28-Satokasvi!$E$7)+IF(Q$8="x",Toimenpiteet!$E$29,0)+IF(Q$9="x",Toimenpiteet!$E$60,0)+IF(Q$10="x",Toimenpiteet!$E$88,0))/(1+$C$13)^HU$61</f>
        <v>311.06611026238136</v>
      </c>
      <c r="HV231" s="29">
        <f>IF(R$11="x",Toimenpiteet!$E$115,HV128*(Satokasvi!$H$11/1000)+(Satokasvi!$E$28-Satokasvi!$E$7)+IF(R$8="x",Toimenpiteet!$E$29,0)+IF(R$9="x",Toimenpiteet!$E$60,0)+IF(R$10="x",Toimenpiteet!$E$88,0))/(1+$C$13)^HV$61</f>
        <v>302.00593229357423</v>
      </c>
      <c r="HW231" s="29">
        <f>IF(S$11="x",Toimenpiteet!$E$115,HW128*(Satokasvi!$H$11/1000)+(Satokasvi!$E$28-Satokasvi!$E$7)+IF(S$8="x",Toimenpiteet!$E$29,0)+IF(S$9="x",Toimenpiteet!$E$60,0)+IF(S$10="x",Toimenpiteet!$E$88,0))/(1+$C$13)^HW$61</f>
        <v>293.20964300347009</v>
      </c>
      <c r="HX231" s="29">
        <f>IF(T$11="x",Toimenpiteet!$E$115,HX128*(Satokasvi!$H$11/1000)+(Satokasvi!$E$28-Satokasvi!$E$7)+IF(T$8="x",Toimenpiteet!$E$29,0)+IF(T$9="x",Toimenpiteet!$E$60,0)+IF(T$10="x",Toimenpiteet!$E$88,0))/(1+$C$13)^HX$61</f>
        <v>284.66955631404863</v>
      </c>
      <c r="HY231" s="29">
        <f>IF(U$11="x",Toimenpiteet!$E$115,HY128*(Satokasvi!$H$11/1000)+(Satokasvi!$E$28-Satokasvi!$E$7)+IF(U$8="x",Toimenpiteet!$E$29,0)+IF(U$9="x",Toimenpiteet!$E$60,0)+IF(U$10="x",Toimenpiteet!$E$88,0))/(1+$C$13)^HY$61</f>
        <v>276.37821001363949</v>
      </c>
      <c r="HZ231" s="29">
        <f>IF(V$11="x",Toimenpiteet!$E$115,HZ128*(Satokasvi!$H$11/1000)+(Satokasvi!$E$28-Satokasvi!$E$7)+IF(V$8="x",Toimenpiteet!$E$29,0)+IF(V$9="x",Toimenpiteet!$E$60,0)+IF(V$10="x",Toimenpiteet!$E$88,0))/(1+$C$13)^HZ$61</f>
        <v>268.32835923654318</v>
      </c>
      <c r="IA231" s="29">
        <f>IF(W$11="x",Toimenpiteet!$E$115,IA128*(Satokasvi!$H$11/1000)+(Satokasvi!$E$28-Satokasvi!$E$7)+IF(W$8="x",Toimenpiteet!$E$29,0)+IF(W$9="x",Toimenpiteet!$E$60,0)+IF(W$10="x",Toimenpiteet!$E$88,0))/(1+$C$13)^IA$61</f>
        <v>260.51297013256624</v>
      </c>
      <c r="IB231" s="29">
        <f>IF(X$11="x",Toimenpiteet!$E$115,IB128*(Satokasvi!$H$11/1000)+(Satokasvi!$E$28-Satokasvi!$E$7)+IF(X$8="x",Toimenpiteet!$E$29,0)+IF(X$9="x",Toimenpiteet!$E$60,0)+IF(X$10="x",Toimenpiteet!$E$88,0))/(1+$C$13)^IB$61</f>
        <v>252.92521372093805</v>
      </c>
      <c r="IC231" s="29">
        <f>IF(Y$11="x",Toimenpiteet!$E$115,IC128*(Satokasvi!$H$11/1000)+(Satokasvi!$E$28-Satokasvi!$E$7)+IF(Y$8="x",Toimenpiteet!$E$29,0)+IF(Y$9="x",Toimenpiteet!$E$60,0)+IF(Y$10="x",Toimenpiteet!$E$88,0))/(1+$C$13)^IC$61</f>
        <v>245.5584599232408</v>
      </c>
      <c r="ID231" s="29">
        <f>IF(Z$11="x",Toimenpiteet!$E$115,ID128*(Satokasvi!$H$11/1000)+(Satokasvi!$E$28-Satokasvi!$E$7)+IF(Z$8="x",Toimenpiteet!$E$29,0)+IF(Z$9="x",Toimenpiteet!$E$60,0)+IF(Z$10="x",Toimenpiteet!$E$88,0))/(1+$C$13)^ID$61</f>
        <v>238.40627177013675</v>
      </c>
      <c r="IE231" s="29">
        <f>IF(AA$11="x",Toimenpiteet!$E$115,IE128*(Satokasvi!$H$11/1000)+(Satokasvi!$E$28-Satokasvi!$E$7)+IF(AA$8="x",Toimenpiteet!$E$29,0)+IF(AA$9="x",Toimenpiteet!$E$60,0)+IF(AA$10="x",Toimenpiteet!$E$88,0))/(1+$C$13)^IE$61</f>
        <v>231.4623997768318</v>
      </c>
      <c r="IG231" s="11">
        <f t="shared" si="160"/>
        <v>425.58552079587696</v>
      </c>
      <c r="IH231" s="11">
        <f t="shared" si="161"/>
        <v>843.62215170208412</v>
      </c>
      <c r="II231" s="11">
        <f t="shared" si="162"/>
        <v>1254.1885942234433</v>
      </c>
      <c r="IJ231" s="11">
        <f t="shared" si="163"/>
        <v>1657.3653693085525</v>
      </c>
      <c r="IK231" s="11">
        <f t="shared" si="164"/>
        <v>2053.2346445974263</v>
      </c>
      <c r="IL231" s="11">
        <f t="shared" si="165"/>
        <v>2441.8800701888777</v>
      </c>
      <c r="IM231" s="11">
        <f t="shared" si="166"/>
        <v>2823.386622577902</v>
      </c>
      <c r="IN231" s="11">
        <f t="shared" si="167"/>
        <v>3197.8404564264633</v>
      </c>
      <c r="IO231" s="11">
        <f t="shared" si="168"/>
        <v>3565.3287638437623</v>
      </c>
      <c r="IP231" s="11">
        <f t="shared" si="169"/>
        <v>3925.939640864286</v>
      </c>
      <c r="IQ231" s="11">
        <f t="shared" si="170"/>
        <v>4276.0472884570281</v>
      </c>
      <c r="IR231" s="11">
        <f t="shared" si="171"/>
        <v>4615.9576259257092</v>
      </c>
      <c r="IS231" s="11">
        <f t="shared" si="172"/>
        <v>4945.96766230307</v>
      </c>
      <c r="IT231" s="11">
        <f t="shared" si="173"/>
        <v>5266.365755873323</v>
      </c>
      <c r="IU231" s="11">
        <f t="shared" si="174"/>
        <v>5577.4318661357047</v>
      </c>
      <c r="IV231" s="11">
        <f t="shared" si="175"/>
        <v>5879.4377984292787</v>
      </c>
      <c r="IW231" s="11">
        <f t="shared" si="176"/>
        <v>6172.6474414327486</v>
      </c>
      <c r="IX231" s="11">
        <f t="shared" si="177"/>
        <v>6457.3169977467969</v>
      </c>
      <c r="IY231" s="11">
        <f t="shared" si="178"/>
        <v>6733.6952077604365</v>
      </c>
      <c r="IZ231" s="11">
        <f t="shared" si="179"/>
        <v>7002.0235669969798</v>
      </c>
      <c r="JA231" s="11">
        <f t="shared" si="180"/>
        <v>7262.5365371295456</v>
      </c>
      <c r="JB231" s="11">
        <f t="shared" si="181"/>
        <v>7515.4617508504834</v>
      </c>
      <c r="JC231" s="11">
        <f t="shared" si="182"/>
        <v>7761.0202107737241</v>
      </c>
      <c r="JD231" s="11">
        <f t="shared" si="183"/>
        <v>7999.4264825438604</v>
      </c>
      <c r="JE231" s="11">
        <f t="shared" si="184"/>
        <v>8230.8888823206926</v>
      </c>
    </row>
    <row r="232" spans="213:265">
      <c r="HE232" s="60">
        <f t="shared" si="189"/>
        <v>-5.555555555555558E-2</v>
      </c>
      <c r="HF232" s="60">
        <f>$HF$76</f>
        <v>0.10000000000000002</v>
      </c>
      <c r="HG232" s="29">
        <f>IF(C$11="x",Toimenpiteet!$E$115,HG129*(Satokasvi!$H$11/1000)+(Satokasvi!$E$28-Satokasvi!$E$7)+IF(C$8="x",Toimenpiteet!$E$29,0)+IF(C$9="x",Toimenpiteet!$E$60,0)+IF(C$10="x",Toimenpiteet!$E$88,0))/(1+$C$13)^HG$61</f>
        <v>427.0118662351673</v>
      </c>
      <c r="HH232" s="29">
        <f>IF(D$11="x",Toimenpiteet!$E$115,HH129*(Satokasvi!$H$11/1000)+(Satokasvi!$E$28-Satokasvi!$E$7)+IF(D$8="x",Toimenpiteet!$E$29,0)+IF(D$9="x",Toimenpiteet!$E$60,0)+IF(D$10="x",Toimenpiteet!$E$88,0))/(1+$C$13)^HH$61</f>
        <v>420.80623370094594</v>
      </c>
      <c r="HI232" s="29">
        <f>IF(E$11="x",Toimenpiteet!$E$115,HI129*(Satokasvi!$H$11/1000)+(Satokasvi!$E$28-Satokasvi!$E$7)+IF(E$8="x",Toimenpiteet!$E$29,0)+IF(E$9="x",Toimenpiteet!$E$60,0)+IF(E$10="x",Toimenpiteet!$E$88,0))/(1+$C$13)^HI$61</f>
        <v>414.59984464961934</v>
      </c>
      <c r="HJ232" s="29">
        <f>IF(F$11="x",Toimenpiteet!$E$115,HJ129*(Satokasvi!$H$11/1000)+(Satokasvi!$E$28-Satokasvi!$E$7)+IF(F$8="x",Toimenpiteet!$E$29,0)+IF(F$9="x",Toimenpiteet!$E$60,0)+IF(F$10="x",Toimenpiteet!$E$88,0))/(1+$C$13)^HJ$61</f>
        <v>408.39800761360164</v>
      </c>
      <c r="HK232" s="29">
        <f>IF(G$11="x",Toimenpiteet!$E$115,HK129*(Satokasvi!$H$11/1000)+(Satokasvi!$E$28-Satokasvi!$E$7)+IF(G$8="x",Toimenpiteet!$E$29,0)+IF(G$9="x",Toimenpiteet!$E$60,0)+IF(G$10="x",Toimenpiteet!$E$88,0))/(1+$C$13)^HK$61</f>
        <v>402.20572253218967</v>
      </c>
      <c r="HL232" s="29">
        <f>IF(H$11="x",Toimenpiteet!$E$115,HL129*(Satokasvi!$H$11/1000)+(Satokasvi!$E$28-Satokasvi!$E$7)+IF(H$8="x",Toimenpiteet!$E$29,0)+IF(H$9="x",Toimenpiteet!$E$60,0)+IF(H$10="x",Toimenpiteet!$E$88,0))/(1+$C$13)^HL$61</f>
        <v>396.02769422444061</v>
      </c>
      <c r="HM232" s="29">
        <f>IF(I$11="x",Toimenpiteet!$E$115,HM129*(Satokasvi!$H$11/1000)+(Satokasvi!$E$28-Satokasvi!$E$7)+IF(I$8="x",Toimenpiteet!$E$29,0)+IF(I$9="x",Toimenpiteet!$E$60,0)+IF(I$10="x",Toimenpiteet!$E$88,0))/(1+$C$13)^HM$61</f>
        <v>389.86834533901219</v>
      </c>
      <c r="HN232" s="29">
        <f>IF(J$11="x",Toimenpiteet!$E$115,HN129*(Satokasvi!$H$11/1000)+(Satokasvi!$E$28-Satokasvi!$E$7)+IF(J$8="x",Toimenpiteet!$E$29,0)+IF(J$9="x",Toimenpiteet!$E$60,0)+IF(J$10="x",Toimenpiteet!$E$88,0))/(1+$C$13)^HN$61</f>
        <v>383.73182880000428</v>
      </c>
      <c r="HO232" s="29">
        <f>IF(K$11="x",Toimenpiteet!$E$115,HO129*(Satokasvi!$H$11/1000)+(Satokasvi!$E$28-Satokasvi!$E$7)+IF(K$8="x",Toimenpiteet!$E$29,0)+IF(K$9="x",Toimenpiteet!$E$60,0)+IF(K$10="x",Toimenpiteet!$E$88,0))/(1+$C$13)^HO$61</f>
        <v>377.62203976717564</v>
      </c>
      <c r="HP232" s="29">
        <f>IF(L$11="x",Toimenpiteet!$E$115,HP129*(Satokasvi!$H$11/1000)+(Satokasvi!$E$28-Satokasvi!$E$7)+IF(L$8="x",Toimenpiteet!$E$29,0)+IF(L$9="x",Toimenpiteet!$E$60,0)+IF(L$10="x",Toimenpiteet!$E$88,0))/(1+$C$13)^HP$61</f>
        <v>371.54262712826596</v>
      </c>
      <c r="HQ232" s="29">
        <f>IF(M$11="x",Toimenpiteet!$E$115,HQ129*(Satokasvi!$H$11/1000)+(Satokasvi!$E$28-Satokasvi!$E$7)+IF(M$8="x",Toimenpiteet!$E$29,0)+IF(M$9="x",Toimenpiteet!$E$60,0)+IF(M$10="x",Toimenpiteet!$E$88,0))/(1+$C$13)^HQ$61</f>
        <v>360.7209972119087</v>
      </c>
      <c r="HR232" s="29">
        <f>IF(N$11="x",Toimenpiteet!$E$115,HR129*(Satokasvi!$H$11/1000)+(Satokasvi!$E$28-Satokasvi!$E$7)+IF(N$8="x",Toimenpiteet!$E$29,0)+IF(N$9="x",Toimenpiteet!$E$60,0)+IF(N$10="x",Toimenpiteet!$E$88,0))/(1+$C$13)^HR$61</f>
        <v>350.21456039991142</v>
      </c>
      <c r="HS232" s="29">
        <f>IF(O$11="x",Toimenpiteet!$E$115,HS129*(Satokasvi!$H$11/1000)+(Satokasvi!$E$28-Satokasvi!$E$7)+IF(O$8="x",Toimenpiteet!$E$29,0)+IF(O$9="x",Toimenpiteet!$E$60,0)+IF(O$10="x",Toimenpiteet!$E$88,0))/(1+$C$13)^HS$61</f>
        <v>340.01413631059364</v>
      </c>
      <c r="HT232" s="29">
        <f>IF(P$11="x",Toimenpiteet!$E$115,HT129*(Satokasvi!$H$11/1000)+(Satokasvi!$E$28-Satokasvi!$E$7)+IF(P$8="x",Toimenpiteet!$E$29,0)+IF(P$9="x",Toimenpiteet!$E$60,0)+IF(P$10="x",Toimenpiteet!$E$88,0))/(1+$C$13)^HT$61</f>
        <v>330.11081195203263</v>
      </c>
      <c r="HU232" s="29">
        <f>IF(Q$11="x",Toimenpiteet!$E$115,HU129*(Satokasvi!$H$11/1000)+(Satokasvi!$E$28-Satokasvi!$E$7)+IF(Q$8="x",Toimenpiteet!$E$29,0)+IF(Q$9="x",Toimenpiteet!$E$60,0)+IF(Q$10="x",Toimenpiteet!$E$88,0))/(1+$C$13)^HU$61</f>
        <v>320.49593393401221</v>
      </c>
      <c r="HV232" s="29">
        <f>IF(R$11="x",Toimenpiteet!$E$115,HV129*(Satokasvi!$H$11/1000)+(Satokasvi!$E$28-Satokasvi!$E$7)+IF(R$8="x",Toimenpiteet!$E$29,0)+IF(R$9="x",Toimenpiteet!$E$60,0)+IF(R$10="x",Toimenpiteet!$E$88,0))/(1+$C$13)^HV$61</f>
        <v>311.16110090680803</v>
      </c>
      <c r="HW232" s="29">
        <f>IF(S$11="x",Toimenpiteet!$E$115,HW129*(Satokasvi!$H$11/1000)+(Satokasvi!$E$28-Satokasvi!$E$7)+IF(S$8="x",Toimenpiteet!$E$29,0)+IF(S$9="x",Toimenpiteet!$E$60,0)+IF(S$10="x",Toimenpiteet!$E$88,0))/(1+$C$13)^HW$61</f>
        <v>302.09815622020199</v>
      </c>
      <c r="HX232" s="29">
        <f>IF(T$11="x",Toimenpiteet!$E$115,HX129*(Satokasvi!$H$11/1000)+(Satokasvi!$E$28-Satokasvi!$E$7)+IF(T$8="x",Toimenpiteet!$E$29,0)+IF(T$9="x",Toimenpiteet!$E$60,0)+IF(T$10="x",Toimenpiteet!$E$88,0))/(1+$C$13)^HX$61</f>
        <v>293.29918079631261</v>
      </c>
      <c r="HY232" s="29">
        <f>IF(U$11="x",Toimenpiteet!$E$115,HY129*(Satokasvi!$H$11/1000)+(Satokasvi!$E$28-Satokasvi!$E$7)+IF(U$8="x",Toimenpiteet!$E$29,0)+IF(U$9="x",Toimenpiteet!$E$60,0)+IF(U$10="x",Toimenpiteet!$E$88,0))/(1+$C$13)^HY$61</f>
        <v>284.75648621001227</v>
      </c>
      <c r="HZ232" s="29">
        <f>IF(V$11="x",Toimenpiteet!$E$115,HZ129*(Satokasvi!$H$11/1000)+(Satokasvi!$E$28-Satokasvi!$E$7)+IF(V$8="x",Toimenpiteet!$E$29,0)+IF(V$9="x",Toimenpiteet!$E$60,0)+IF(V$10="x",Toimenpiteet!$E$88,0))/(1+$C$13)^HZ$61</f>
        <v>276.4626079708857</v>
      </c>
      <c r="IA232" s="29">
        <f>IF(W$11="x",Toimenpiteet!$E$115,IA129*(Satokasvi!$H$11/1000)+(Satokasvi!$E$28-Satokasvi!$E$7)+IF(W$8="x",Toimenpiteet!$E$29,0)+IF(W$9="x",Toimenpiteet!$E$60,0)+IF(W$10="x",Toimenpiteet!$E$88,0))/(1+$C$13)^IA$61</f>
        <v>268.41029900085994</v>
      </c>
      <c r="IB232" s="29">
        <f>IF(X$11="x",Toimenpiteet!$E$115,IB129*(Satokasvi!$H$11/1000)+(Satokasvi!$E$28-Satokasvi!$E$7)+IF(X$8="x",Toimenpiteet!$E$29,0)+IF(X$9="x",Toimenpiteet!$E$60,0)+IF(X$10="x",Toimenpiteet!$E$88,0))/(1+$C$13)^IB$61</f>
        <v>260.59252330180573</v>
      </c>
      <c r="IC232" s="29">
        <f>IF(Y$11="x",Toimenpiteet!$E$115,IC129*(Satokasvi!$H$11/1000)+(Satokasvi!$E$28-Satokasvi!$E$7)+IF(Y$8="x",Toimenpiteet!$E$29,0)+IF(Y$9="x",Toimenpiteet!$E$60,0)+IF(Y$10="x",Toimenpiteet!$E$88,0))/(1+$C$13)^IC$61</f>
        <v>253.00244980757836</v>
      </c>
      <c r="ID232" s="29">
        <f>IF(Z$11="x",Toimenpiteet!$E$115,ID129*(Satokasvi!$H$11/1000)+(Satokasvi!$E$28-Satokasvi!$E$7)+IF(Z$8="x",Toimenpiteet!$E$29,0)+IF(Z$9="x",Toimenpiteet!$E$60,0)+IF(Z$10="x",Toimenpiteet!$E$88,0))/(1+$C$13)^ID$61</f>
        <v>245.63344641512467</v>
      </c>
      <c r="IE232" s="29">
        <f>IF(AA$11="x",Toimenpiteet!$E$115,IE129*(Satokasvi!$H$11/1000)+(Satokasvi!$E$28-Satokasvi!$E$7)+IF(AA$8="x",Toimenpiteet!$E$29,0)+IF(AA$9="x",Toimenpiteet!$E$60,0)+IF(AA$10="x",Toimenpiteet!$E$88,0))/(1+$C$13)^IE$61</f>
        <v>238.47907418944141</v>
      </c>
      <c r="IG232" s="11">
        <f t="shared" si="160"/>
        <v>427.0118662351673</v>
      </c>
      <c r="IH232" s="11">
        <f t="shared" si="161"/>
        <v>847.81809993611319</v>
      </c>
      <c r="II232" s="11">
        <f t="shared" si="162"/>
        <v>1262.4179445857326</v>
      </c>
      <c r="IJ232" s="11">
        <f t="shared" si="163"/>
        <v>1670.8159521993343</v>
      </c>
      <c r="IK232" s="11">
        <f t="shared" si="164"/>
        <v>2073.0216747315239</v>
      </c>
      <c r="IL232" s="11">
        <f t="shared" si="165"/>
        <v>2469.0493689559644</v>
      </c>
      <c r="IM232" s="11">
        <f t="shared" si="166"/>
        <v>2858.9177142949766</v>
      </c>
      <c r="IN232" s="11">
        <f t="shared" si="167"/>
        <v>3242.6495430949808</v>
      </c>
      <c r="IO232" s="11">
        <f t="shared" si="168"/>
        <v>3620.2715828621563</v>
      </c>
      <c r="IP232" s="11">
        <f t="shared" si="169"/>
        <v>3991.8142099904221</v>
      </c>
      <c r="IQ232" s="11">
        <f t="shared" si="170"/>
        <v>4352.5352072023306</v>
      </c>
      <c r="IR232" s="11">
        <f t="shared" si="171"/>
        <v>4702.7497676022422</v>
      </c>
      <c r="IS232" s="11">
        <f t="shared" si="172"/>
        <v>5042.7639039128362</v>
      </c>
      <c r="IT232" s="11">
        <f t="shared" si="173"/>
        <v>5372.8747158648684</v>
      </c>
      <c r="IU232" s="11">
        <f t="shared" si="174"/>
        <v>5693.3706497988805</v>
      </c>
      <c r="IV232" s="11">
        <f t="shared" si="175"/>
        <v>6004.5317507056889</v>
      </c>
      <c r="IW232" s="11">
        <f t="shared" si="176"/>
        <v>6306.6299069258912</v>
      </c>
      <c r="IX232" s="11">
        <f t="shared" si="177"/>
        <v>6599.9290877222038</v>
      </c>
      <c r="IY232" s="11">
        <f t="shared" si="178"/>
        <v>6884.6855739322164</v>
      </c>
      <c r="IZ232" s="11">
        <f t="shared" si="179"/>
        <v>7161.1481819031023</v>
      </c>
      <c r="JA232" s="11">
        <f t="shared" si="180"/>
        <v>7429.5584809039619</v>
      </c>
      <c r="JB232" s="11">
        <f t="shared" si="181"/>
        <v>7690.151004205768</v>
      </c>
      <c r="JC232" s="11">
        <f t="shared" si="182"/>
        <v>7943.1534540133462</v>
      </c>
      <c r="JD232" s="11">
        <f t="shared" si="183"/>
        <v>8188.7869004284712</v>
      </c>
      <c r="JE232" s="11">
        <f t="shared" si="184"/>
        <v>8427.2659746179124</v>
      </c>
    </row>
    <row r="233" spans="213:265">
      <c r="HE233" s="60">
        <f>HE223+($BI$6-$BI$5)/9</f>
        <v>5.5555555555555525E-2</v>
      </c>
      <c r="HF233" s="60">
        <f>$HF$67</f>
        <v>-0.1</v>
      </c>
      <c r="HG233" s="29">
        <f>IF(C$11="x",Toimenpiteet!$E$115,HG130*(Satokasvi!$H$11/1000)+(Satokasvi!$E$28-Satokasvi!$E$7)+IF(C$8="x",Toimenpiteet!$E$29,0)+IF(C$9="x",Toimenpiteet!$E$60,0)+IF(C$10="x",Toimenpiteet!$E$88,0))/(1+$C$13)^HG$61</f>
        <v>488.93203883495147</v>
      </c>
      <c r="HH233" s="29">
        <f>IF(D$11="x",Toimenpiteet!$E$115,HH130*(Satokasvi!$H$11/1000)+(Satokasvi!$E$28-Satokasvi!$E$7)+IF(D$8="x",Toimenpiteet!$E$29,0)+IF(D$9="x",Toimenpiteet!$E$60,0)+IF(D$10="x",Toimenpiteet!$E$88,0))/(1+$C$13)^HH$61</f>
        <v>467.72656340004818</v>
      </c>
      <c r="HI233" s="29">
        <f>IF(E$11="x",Toimenpiteet!$E$115,HI130*(Satokasvi!$H$11/1000)+(Satokasvi!$E$28-Satokasvi!$E$7)+IF(E$8="x",Toimenpiteet!$E$29,0)+IF(E$9="x",Toimenpiteet!$E$60,0)+IF(E$10="x",Toimenpiteet!$E$88,0))/(1+$C$13)^HI$61</f>
        <v>447.34157957314335</v>
      </c>
      <c r="HJ233" s="29">
        <f>IF(F$11="x",Toimenpiteet!$E$115,HJ130*(Satokasvi!$H$11/1000)+(Satokasvi!$E$28-Satokasvi!$E$7)+IF(F$8="x",Toimenpiteet!$E$29,0)+IF(F$9="x",Toimenpiteet!$E$60,0)+IF(F$10="x",Toimenpiteet!$E$88,0))/(1+$C$13)^HJ$61</f>
        <v>427.74728110154325</v>
      </c>
      <c r="HK233" s="29">
        <f>IF(G$11="x",Toimenpiteet!$E$115,HK130*(Satokasvi!$H$11/1000)+(Satokasvi!$E$28-Satokasvi!$E$7)+IF(G$8="x",Toimenpiteet!$E$29,0)+IF(G$9="x",Toimenpiteet!$E$60,0)+IF(G$10="x",Toimenpiteet!$E$88,0))/(1+$C$13)^HK$61</f>
        <v>408.91490196628865</v>
      </c>
      <c r="HL233" s="29">
        <f>IF(H$11="x",Toimenpiteet!$E$115,HL130*(Satokasvi!$H$11/1000)+(Satokasvi!$E$28-Satokasvi!$E$7)+IF(H$8="x",Toimenpiteet!$E$29,0)+IF(H$9="x",Toimenpiteet!$E$60,0)+IF(H$10="x",Toimenpiteet!$E$88,0))/(1+$C$13)^HL$61</f>
        <v>390.81668107174227</v>
      </c>
      <c r="HM233" s="29">
        <f>IF(I$11="x",Toimenpiteet!$E$115,HM130*(Satokasvi!$H$11/1000)+(Satokasvi!$E$28-Satokasvi!$E$7)+IF(I$8="x",Toimenpiteet!$E$29,0)+IF(I$9="x",Toimenpiteet!$E$60,0)+IF(I$10="x",Toimenpiteet!$E$88,0))/(1+$C$13)^HM$61</f>
        <v>373.42582810962426</v>
      </c>
      <c r="HN233" s="29">
        <f>IF(J$11="x",Toimenpiteet!$E$115,HN130*(Satokasvi!$H$11/1000)+(Satokasvi!$E$28-Satokasvi!$E$7)+IF(J$8="x",Toimenpiteet!$E$29,0)+IF(J$9="x",Toimenpiteet!$E$60,0)+IF(J$10="x",Toimenpiteet!$E$88,0))/(1+$C$13)^HN$61</f>
        <v>356.71649055903845</v>
      </c>
      <c r="HO233" s="29">
        <f>IF(K$11="x",Toimenpiteet!$E$115,HO130*(Satokasvi!$H$11/1000)+(Satokasvi!$E$28-Satokasvi!$E$7)+IF(K$8="x",Toimenpiteet!$E$29,0)+IF(K$9="x",Toimenpiteet!$E$60,0)+IF(K$10="x",Toimenpiteet!$E$88,0))/(1+$C$13)^HO$61</f>
        <v>340.66372178527172</v>
      </c>
      <c r="HP233" s="29">
        <f>IF(L$11="x",Toimenpiteet!$E$115,HP130*(Satokasvi!$H$11/1000)+(Satokasvi!$E$28-Satokasvi!$E$7)+IF(L$8="x",Toimenpiteet!$E$29,0)+IF(L$9="x",Toimenpiteet!$E$60,0)+IF(L$10="x",Toimenpiteet!$E$88,0))/(1+$C$13)^HP$61</f>
        <v>325.2434502013586</v>
      </c>
      <c r="HQ233" s="29">
        <f>IF(M$11="x",Toimenpiteet!$E$115,HQ130*(Satokasvi!$H$11/1000)+(Satokasvi!$E$28-Satokasvi!$E$7)+IF(M$8="x",Toimenpiteet!$E$29,0)+IF(M$9="x",Toimenpiteet!$E$60,0)+IF(M$10="x",Toimenpiteet!$E$88,0))/(1+$C$13)^HQ$61</f>
        <v>315.77034000131903</v>
      </c>
      <c r="HR233" s="29">
        <f>IF(N$11="x",Toimenpiteet!$E$115,HR130*(Satokasvi!$H$11/1000)+(Satokasvi!$E$28-Satokasvi!$E$7)+IF(N$8="x",Toimenpiteet!$E$29,0)+IF(N$9="x",Toimenpiteet!$E$60,0)+IF(N$10="x",Toimenpiteet!$E$88,0))/(1+$C$13)^HR$61</f>
        <v>306.5731456323486</v>
      </c>
      <c r="HS233" s="29">
        <f>IF(O$11="x",Toimenpiteet!$E$115,HS130*(Satokasvi!$H$11/1000)+(Satokasvi!$E$28-Satokasvi!$E$7)+IF(O$8="x",Toimenpiteet!$E$29,0)+IF(O$9="x",Toimenpiteet!$E$60,0)+IF(O$10="x",Toimenpiteet!$E$88,0))/(1+$C$13)^HS$61</f>
        <v>297.6438307110181</v>
      </c>
      <c r="HT233" s="29">
        <f>IF(P$11="x",Toimenpiteet!$E$115,HT130*(Satokasvi!$H$11/1000)+(Satokasvi!$E$28-Satokasvi!$E$7)+IF(P$8="x",Toimenpiteet!$E$29,0)+IF(P$9="x",Toimenpiteet!$E$60,0)+IF(P$10="x",Toimenpiteet!$E$88,0))/(1+$C$13)^HT$61</f>
        <v>288.97459292331848</v>
      </c>
      <c r="HU233" s="29">
        <f>IF(Q$11="x",Toimenpiteet!$E$115,HU130*(Satokasvi!$H$11/1000)+(Satokasvi!$E$28-Satokasvi!$E$7)+IF(Q$8="x",Toimenpiteet!$E$29,0)+IF(Q$9="x",Toimenpiteet!$E$60,0)+IF(Q$10="x",Toimenpiteet!$E$88,0))/(1+$C$13)^HU$61</f>
        <v>280.55785720710531</v>
      </c>
      <c r="HV233" s="29">
        <f>IF(R$11="x",Toimenpiteet!$E$115,HV130*(Satokasvi!$H$11/1000)+(Satokasvi!$E$28-Satokasvi!$E$7)+IF(R$8="x",Toimenpiteet!$E$29,0)+IF(R$9="x",Toimenpiteet!$E$60,0)+IF(R$10="x",Toimenpiteet!$E$88,0))/(1+$C$13)^HV$61</f>
        <v>272.38626913311202</v>
      </c>
      <c r="HW233" s="29">
        <f>IF(S$11="x",Toimenpiteet!$E$115,HW130*(Satokasvi!$H$11/1000)+(Satokasvi!$E$28-Satokasvi!$E$7)+IF(S$8="x",Toimenpiteet!$E$29,0)+IF(S$9="x",Toimenpiteet!$E$60,0)+IF(S$10="x",Toimenpiteet!$E$88,0))/(1+$C$13)^HW$61</f>
        <v>264.45268847874951</v>
      </c>
      <c r="HX233" s="29">
        <f>IF(T$11="x",Toimenpiteet!$E$115,HX130*(Satokasvi!$H$11/1000)+(Satokasvi!$E$28-Satokasvi!$E$7)+IF(T$8="x",Toimenpiteet!$E$29,0)+IF(T$9="x",Toimenpiteet!$E$60,0)+IF(T$10="x",Toimenpiteet!$E$88,0))/(1+$C$13)^HX$61</f>
        <v>256.75018298907719</v>
      </c>
      <c r="HY233" s="29">
        <f>IF(U$11="x",Toimenpiteet!$E$115,HY130*(Satokasvi!$H$11/1000)+(Satokasvi!$E$28-Satokasvi!$E$7)+IF(U$8="x",Toimenpiteet!$E$29,0)+IF(U$9="x",Toimenpiteet!$E$60,0)+IF(U$10="x",Toimenpiteet!$E$88,0))/(1+$C$13)^HY$61</f>
        <v>249.27202231949244</v>
      </c>
      <c r="HZ233" s="29">
        <f>IF(V$11="x",Toimenpiteet!$E$115,HZ130*(Satokasvi!$H$11/1000)+(Satokasvi!$E$28-Satokasvi!$E$7)+IF(V$8="x",Toimenpiteet!$E$29,0)+IF(V$9="x",Toimenpiteet!$E$60,0)+IF(V$10="x",Toimenpiteet!$E$88,0))/(1+$C$13)^HZ$61</f>
        <v>242.01167215484702</v>
      </c>
      <c r="IA233" s="29">
        <f>IF(W$11="x",Toimenpiteet!$E$115,IA130*(Satokasvi!$H$11/1000)+(Satokasvi!$E$28-Satokasvi!$E$7)+IF(W$8="x",Toimenpiteet!$E$29,0)+IF(W$9="x",Toimenpiteet!$E$60,0)+IF(W$10="x",Toimenpiteet!$E$88,0))/(1+$C$13)^IA$61</f>
        <v>234.96278849985151</v>
      </c>
      <c r="IB233" s="29">
        <f>IF(X$11="x",Toimenpiteet!$E$115,IB130*(Satokasvi!$H$11/1000)+(Satokasvi!$E$28-Satokasvi!$E$7)+IF(X$8="x",Toimenpiteet!$E$29,0)+IF(X$9="x",Toimenpiteet!$E$60,0)+IF(X$10="x",Toimenpiteet!$E$88,0))/(1+$C$13)^IB$61</f>
        <v>228.11921213577816</v>
      </c>
      <c r="IC233" s="29">
        <f>IF(Y$11="x",Toimenpiteet!$E$115,IC130*(Satokasvi!$H$11/1000)+(Satokasvi!$E$28-Satokasvi!$E$7)+IF(Y$8="x",Toimenpiteet!$E$29,0)+IF(Y$9="x",Toimenpiteet!$E$60,0)+IF(Y$10="x",Toimenpiteet!$E$88,0))/(1+$C$13)^IC$61</f>
        <v>221.47496323861955</v>
      </c>
      <c r="ID233" s="29">
        <f>IF(Z$11="x",Toimenpiteet!$E$115,ID130*(Satokasvi!$H$11/1000)+(Satokasvi!$E$28-Satokasvi!$E$7)+IF(Z$8="x",Toimenpiteet!$E$29,0)+IF(Z$9="x",Toimenpiteet!$E$60,0)+IF(Z$10="x",Toimenpiteet!$E$88,0))/(1+$C$13)^ID$61</f>
        <v>215.0242361539996</v>
      </c>
      <c r="IE233" s="29">
        <f>IF(AA$11="x",Toimenpiteet!$E$115,IE130*(Satokasvi!$H$11/1000)+(Satokasvi!$E$28-Satokasvi!$E$7)+IF(AA$8="x",Toimenpiteet!$E$29,0)+IF(AA$9="x",Toimenpiteet!$E$60,0)+IF(AA$10="x",Toimenpiteet!$E$88,0))/(1+$C$13)^IE$61</f>
        <v>208.76139432427146</v>
      </c>
      <c r="IG233" s="11">
        <f t="shared" si="160"/>
        <v>488.93203883495147</v>
      </c>
      <c r="IH233" s="11">
        <f t="shared" si="161"/>
        <v>956.65860223499965</v>
      </c>
      <c r="II233" s="11">
        <f t="shared" si="162"/>
        <v>1404.000181808143</v>
      </c>
      <c r="IJ233" s="11">
        <f t="shared" si="163"/>
        <v>1831.7474629096862</v>
      </c>
      <c r="IK233" s="11">
        <f t="shared" si="164"/>
        <v>2240.6623648759751</v>
      </c>
      <c r="IL233" s="11">
        <f t="shared" si="165"/>
        <v>2631.4790459477172</v>
      </c>
      <c r="IM233" s="11">
        <f t="shared" si="166"/>
        <v>3004.9048740573417</v>
      </c>
      <c r="IN233" s="11">
        <f t="shared" si="167"/>
        <v>3361.6213646163801</v>
      </c>
      <c r="IO233" s="11">
        <f t="shared" si="168"/>
        <v>3702.2850864016518</v>
      </c>
      <c r="IP233" s="11">
        <f t="shared" si="169"/>
        <v>4027.5285366030103</v>
      </c>
      <c r="IQ233" s="11">
        <f t="shared" si="170"/>
        <v>4343.2988766043291</v>
      </c>
      <c r="IR233" s="11">
        <f t="shared" si="171"/>
        <v>4649.8720222366774</v>
      </c>
      <c r="IS233" s="11">
        <f t="shared" si="172"/>
        <v>4947.5158529476957</v>
      </c>
      <c r="IT233" s="11">
        <f t="shared" si="173"/>
        <v>5236.4904458710143</v>
      </c>
      <c r="IU233" s="11">
        <f t="shared" si="174"/>
        <v>5517.0483030781197</v>
      </c>
      <c r="IV233" s="11">
        <f t="shared" si="175"/>
        <v>5789.4345722112321</v>
      </c>
      <c r="IW233" s="11">
        <f t="shared" si="176"/>
        <v>6053.8872606899813</v>
      </c>
      <c r="IX233" s="11">
        <f t="shared" si="177"/>
        <v>6310.6374436790584</v>
      </c>
      <c r="IY233" s="11">
        <f t="shared" si="178"/>
        <v>6559.9094659985512</v>
      </c>
      <c r="IZ233" s="11">
        <f t="shared" si="179"/>
        <v>6801.9211381533987</v>
      </c>
      <c r="JA233" s="11">
        <f t="shared" si="180"/>
        <v>7036.8839266532505</v>
      </c>
      <c r="JB233" s="11">
        <f t="shared" si="181"/>
        <v>7265.0031387890285</v>
      </c>
      <c r="JC233" s="11">
        <f t="shared" si="182"/>
        <v>7486.4781020276478</v>
      </c>
      <c r="JD233" s="11">
        <f t="shared" si="183"/>
        <v>7701.5023381816472</v>
      </c>
      <c r="JE233" s="11">
        <f t="shared" si="184"/>
        <v>7910.2637325059186</v>
      </c>
    </row>
    <row r="234" spans="213:265">
      <c r="HE234" s="60">
        <f t="shared" ref="HE234:HE242" si="190">HE233</f>
        <v>5.5555555555555525E-2</v>
      </c>
      <c r="HF234" s="60">
        <f>$HF$68</f>
        <v>-7.7777777777777779E-2</v>
      </c>
      <c r="HG234" s="29">
        <f>IF(C$11="x",Toimenpiteet!$E$115,HG131*(Satokasvi!$H$11/1000)+(Satokasvi!$E$28-Satokasvi!$E$7)+IF(C$8="x",Toimenpiteet!$E$29,0)+IF(C$9="x",Toimenpiteet!$E$60,0)+IF(C$10="x",Toimenpiteet!$E$88,0))/(1+$C$13)^HG$61</f>
        <v>490.52618962004084</v>
      </c>
      <c r="HH234" s="29">
        <f>IF(D$11="x",Toimenpiteet!$E$115,HH131*(Satokasvi!$H$11/1000)+(Satokasvi!$E$28-Satokasvi!$E$7)+IF(D$8="x",Toimenpiteet!$E$29,0)+IF(D$9="x",Toimenpiteet!$E$60,0)+IF(D$10="x",Toimenpiteet!$E$88,0))/(1+$C$13)^HH$61</f>
        <v>470.8220018176973</v>
      </c>
      <c r="HI234" s="29">
        <f>IF(E$11="x",Toimenpiteet!$E$115,HI131*(Satokasvi!$H$11/1000)+(Satokasvi!$E$28-Satokasvi!$E$7)+IF(E$8="x",Toimenpiteet!$E$29,0)+IF(E$9="x",Toimenpiteet!$E$60,0)+IF(E$10="x",Toimenpiteet!$E$88,0))/(1+$C$13)^HI$61</f>
        <v>451.84949959884608</v>
      </c>
      <c r="HJ234" s="29">
        <f>IF(F$11="x",Toimenpiteet!$E$115,HJ131*(Satokasvi!$H$11/1000)+(Satokasvi!$E$28-Satokasvi!$E$7)+IF(F$8="x",Toimenpiteet!$E$29,0)+IF(F$9="x",Toimenpiteet!$E$60,0)+IF(F$10="x",Toimenpiteet!$E$88,0))/(1+$C$13)^HJ$61</f>
        <v>433.5827762804463</v>
      </c>
      <c r="HK234" s="29">
        <f>IF(G$11="x",Toimenpiteet!$E$115,HK131*(Satokasvi!$H$11/1000)+(Satokasvi!$E$28-Satokasvi!$E$7)+IF(G$8="x",Toimenpiteet!$E$29,0)+IF(G$9="x",Toimenpiteet!$E$60,0)+IF(G$10="x",Toimenpiteet!$E$88,0))/(1+$C$13)^HK$61</f>
        <v>415.99681359117102</v>
      </c>
      <c r="HL234" s="29">
        <f>IF(H$11="x",Toimenpiteet!$E$115,HL131*(Satokasvi!$H$11/1000)+(Satokasvi!$E$28-Satokasvi!$E$7)+IF(H$8="x",Toimenpiteet!$E$29,0)+IF(H$9="x",Toimenpiteet!$E$60,0)+IF(H$10="x",Toimenpiteet!$E$88,0))/(1+$C$13)^HL$61</f>
        <v>399.0674518968479</v>
      </c>
      <c r="HM234" s="29">
        <f>IF(I$11="x",Toimenpiteet!$E$115,HM131*(Satokasvi!$H$11/1000)+(Satokasvi!$E$28-Satokasvi!$E$7)+IF(I$8="x",Toimenpiteet!$E$29,0)+IF(I$9="x",Toimenpiteet!$E$60,0)+IF(I$10="x",Toimenpiteet!$E$88,0))/(1+$C$13)^HM$61</f>
        <v>382.77136140666948</v>
      </c>
      <c r="HN234" s="29">
        <f>IF(J$11="x",Toimenpiteet!$E$115,HN131*(Satokasvi!$H$11/1000)+(Satokasvi!$E$28-Satokasvi!$E$7)+IF(J$8="x",Toimenpiteet!$E$29,0)+IF(J$9="x",Toimenpiteet!$E$60,0)+IF(J$10="x",Toimenpiteet!$E$88,0))/(1+$C$13)^HN$61</f>
        <v>367.08601432829801</v>
      </c>
      <c r="HO234" s="29">
        <f>IF(K$11="x",Toimenpiteet!$E$115,HO131*(Satokasvi!$H$11/1000)+(Satokasvi!$E$28-Satokasvi!$E$7)+IF(K$8="x",Toimenpiteet!$E$29,0)+IF(K$9="x",Toimenpiteet!$E$60,0)+IF(K$10="x",Toimenpiteet!$E$88,0))/(1+$C$13)^HO$61</f>
        <v>351.9896579410165</v>
      </c>
      <c r="HP234" s="29">
        <f>IF(L$11="x",Toimenpiteet!$E$115,HP131*(Satokasvi!$H$11/1000)+(Satokasvi!$E$28-Satokasvi!$E$7)+IF(L$8="x",Toimenpiteet!$E$29,0)+IF(L$9="x",Toimenpiteet!$E$60,0)+IF(L$10="x",Toimenpiteet!$E$88,0))/(1+$C$13)^HP$61</f>
        <v>337.46128855707036</v>
      </c>
      <c r="HQ234" s="29">
        <f>IF(M$11="x",Toimenpiteet!$E$115,HQ131*(Satokasvi!$H$11/1000)+(Satokasvi!$E$28-Satokasvi!$E$7)+IF(M$8="x",Toimenpiteet!$E$29,0)+IF(M$9="x",Toimenpiteet!$E$60,0)+IF(M$10="x",Toimenpiteet!$E$88,0))/(1+$C$13)^HQ$61</f>
        <v>327.63231898744692</v>
      </c>
      <c r="HR234" s="29">
        <f>IF(N$11="x",Toimenpiteet!$E$115,HR131*(Satokasvi!$H$11/1000)+(Satokasvi!$E$28-Satokasvi!$E$7)+IF(N$8="x",Toimenpiteet!$E$29,0)+IF(N$9="x",Toimenpiteet!$E$60,0)+IF(N$10="x",Toimenpiteet!$E$88,0))/(1+$C$13)^HR$61</f>
        <v>318.08963008489997</v>
      </c>
      <c r="HS234" s="29">
        <f>IF(O$11="x",Toimenpiteet!$E$115,HS131*(Satokasvi!$H$11/1000)+(Satokasvi!$E$28-Satokasvi!$E$7)+IF(O$8="x",Toimenpiteet!$E$29,0)+IF(O$9="x",Toimenpiteet!$E$60,0)+IF(O$10="x",Toimenpiteet!$E$88,0))/(1+$C$13)^HS$61</f>
        <v>308.82488357757279</v>
      </c>
      <c r="HT234" s="29">
        <f>IF(P$11="x",Toimenpiteet!$E$115,HT131*(Satokasvi!$H$11/1000)+(Satokasvi!$E$28-Satokasvi!$E$7)+IF(P$8="x",Toimenpiteet!$E$29,0)+IF(P$9="x",Toimenpiteet!$E$60,0)+IF(P$10="x",Toimenpiteet!$E$88,0))/(1+$C$13)^HT$61</f>
        <v>299.82998405589586</v>
      </c>
      <c r="HU234" s="29">
        <f>IF(Q$11="x",Toimenpiteet!$E$115,HU131*(Satokasvi!$H$11/1000)+(Satokasvi!$E$28-Satokasvi!$E$7)+IF(Q$8="x",Toimenpiteet!$E$29,0)+IF(Q$9="x",Toimenpiteet!$E$60,0)+IF(Q$10="x",Toimenpiteet!$E$88,0))/(1+$C$13)^HU$61</f>
        <v>291.09707189892805</v>
      </c>
      <c r="HV234" s="29">
        <f>IF(R$11="x",Toimenpiteet!$E$115,HV131*(Satokasvi!$H$11/1000)+(Satokasvi!$E$28-Satokasvi!$E$7)+IF(R$8="x",Toimenpiteet!$E$29,0)+IF(R$9="x",Toimenpiteet!$E$60,0)+IF(R$10="x",Toimenpiteet!$E$88,0))/(1+$C$13)^HV$61</f>
        <v>282.61851640672631</v>
      </c>
      <c r="HW234" s="29">
        <f>IF(S$11="x",Toimenpiteet!$E$115,HW131*(Satokasvi!$H$11/1000)+(Satokasvi!$E$28-Satokasvi!$E$7)+IF(S$8="x",Toimenpiteet!$E$29,0)+IF(S$9="x",Toimenpiteet!$E$60,0)+IF(S$10="x",Toimenpiteet!$E$88,0))/(1+$C$13)^HW$61</f>
        <v>274.38690913274399</v>
      </c>
      <c r="HX234" s="29">
        <f>IF(T$11="x",Toimenpiteet!$E$115,HX131*(Satokasvi!$H$11/1000)+(Satokasvi!$E$28-Satokasvi!$E$7)+IF(T$8="x",Toimenpiteet!$E$29,0)+IF(T$9="x",Toimenpiteet!$E$60,0)+IF(T$10="x",Toimenpiteet!$E$88,0))/(1+$C$13)^HX$61</f>
        <v>266.39505741043104</v>
      </c>
      <c r="HY234" s="29">
        <f>IF(U$11="x",Toimenpiteet!$E$115,HY131*(Satokasvi!$H$11/1000)+(Satokasvi!$E$28-Satokasvi!$E$7)+IF(U$8="x",Toimenpiteet!$E$29,0)+IF(U$9="x",Toimenpiteet!$E$60,0)+IF(U$10="x",Toimenpiteet!$E$88,0))/(1+$C$13)^HY$61</f>
        <v>258.63597806837964</v>
      </c>
      <c r="HZ234" s="29">
        <f>IF(V$11="x",Toimenpiteet!$E$115,HZ131*(Satokasvi!$H$11/1000)+(Satokasvi!$E$28-Satokasvi!$E$7)+IF(V$8="x",Toimenpiteet!$E$29,0)+IF(V$9="x",Toimenpiteet!$E$60,0)+IF(V$10="x",Toimenpiteet!$E$88,0))/(1+$C$13)^HZ$61</f>
        <v>251.10289132852395</v>
      </c>
      <c r="IA234" s="29">
        <f>IF(W$11="x",Toimenpiteet!$E$115,IA131*(Satokasvi!$H$11/1000)+(Satokasvi!$E$28-Satokasvi!$E$7)+IF(W$8="x",Toimenpiteet!$E$29,0)+IF(W$9="x",Toimenpiteet!$E$60,0)+IF(W$10="x",Toimenpiteet!$E$88,0))/(1+$C$13)^IA$61</f>
        <v>243.78921488206211</v>
      </c>
      <c r="IB234" s="29">
        <f>IF(X$11="x",Toimenpiteet!$E$115,IB131*(Satokasvi!$H$11/1000)+(Satokasvi!$E$28-Satokasvi!$E$7)+IF(X$8="x",Toimenpiteet!$E$29,0)+IF(X$9="x",Toimenpiteet!$E$60,0)+IF(X$10="x",Toimenpiteet!$E$88,0))/(1+$C$13)^IB$61</f>
        <v>236.68855813792436</v>
      </c>
      <c r="IC234" s="29">
        <f>IF(Y$11="x",Toimenpiteet!$E$115,IC131*(Satokasvi!$H$11/1000)+(Satokasvi!$E$28-Satokasvi!$E$7)+IF(Y$8="x",Toimenpiteet!$E$29,0)+IF(Y$9="x",Toimenpiteet!$E$60,0)+IF(Y$10="x",Toimenpiteet!$E$88,0))/(1+$C$13)^IC$61</f>
        <v>229.79471663876149</v>
      </c>
      <c r="ID234" s="29">
        <f>IF(Z$11="x",Toimenpiteet!$E$115,ID131*(Satokasvi!$H$11/1000)+(Satokasvi!$E$28-Satokasvi!$E$7)+IF(Z$8="x",Toimenpiteet!$E$29,0)+IF(Z$9="x",Toimenpiteet!$E$60,0)+IF(Z$10="x",Toimenpiteet!$E$88,0))/(1+$C$13)^ID$61</f>
        <v>223.10166663957429</v>
      </c>
      <c r="IE234" s="29">
        <f>IF(AA$11="x",Toimenpiteet!$E$115,IE131*(Satokasvi!$H$11/1000)+(Satokasvi!$E$28-Satokasvi!$E$7)+IF(AA$8="x",Toimenpiteet!$E$29,0)+IF(AA$9="x",Toimenpiteet!$E$60,0)+IF(AA$10="x",Toimenpiteet!$E$88,0))/(1+$C$13)^IE$61</f>
        <v>216.60355984424689</v>
      </c>
      <c r="IG234" s="11">
        <f t="shared" si="160"/>
        <v>490.52618962004084</v>
      </c>
      <c r="IH234" s="11">
        <f t="shared" si="161"/>
        <v>961.34819143773814</v>
      </c>
      <c r="II234" s="11">
        <f t="shared" si="162"/>
        <v>1413.1976910365843</v>
      </c>
      <c r="IJ234" s="11">
        <f t="shared" si="163"/>
        <v>1846.7804673170306</v>
      </c>
      <c r="IK234" s="11">
        <f t="shared" si="164"/>
        <v>2262.7772809082016</v>
      </c>
      <c r="IL234" s="11">
        <f t="shared" si="165"/>
        <v>2661.8447328050497</v>
      </c>
      <c r="IM234" s="11">
        <f t="shared" si="166"/>
        <v>3044.6160942117194</v>
      </c>
      <c r="IN234" s="11">
        <f t="shared" si="167"/>
        <v>3411.7021085400174</v>
      </c>
      <c r="IO234" s="11">
        <f t="shared" si="168"/>
        <v>3763.6917664810339</v>
      </c>
      <c r="IP234" s="11">
        <f t="shared" si="169"/>
        <v>4101.153055038104</v>
      </c>
      <c r="IQ234" s="11">
        <f t="shared" si="170"/>
        <v>4428.7853740255505</v>
      </c>
      <c r="IR234" s="11">
        <f t="shared" si="171"/>
        <v>4746.8750041104504</v>
      </c>
      <c r="IS234" s="11">
        <f t="shared" si="172"/>
        <v>5055.6998876880234</v>
      </c>
      <c r="IT234" s="11">
        <f t="shared" si="173"/>
        <v>5355.5298717439191</v>
      </c>
      <c r="IU234" s="11">
        <f t="shared" si="174"/>
        <v>5646.6269436428474</v>
      </c>
      <c r="IV234" s="11">
        <f t="shared" si="175"/>
        <v>5929.2454600495739</v>
      </c>
      <c r="IW234" s="11">
        <f t="shared" si="176"/>
        <v>6203.6323691823181</v>
      </c>
      <c r="IX234" s="11">
        <f t="shared" si="177"/>
        <v>6470.0274265927492</v>
      </c>
      <c r="IY234" s="11">
        <f t="shared" si="178"/>
        <v>6728.6634046611289</v>
      </c>
      <c r="IZ234" s="11">
        <f t="shared" si="179"/>
        <v>6979.7662959896525</v>
      </c>
      <c r="JA234" s="11">
        <f t="shared" si="180"/>
        <v>7223.5555108717144</v>
      </c>
      <c r="JB234" s="11">
        <f t="shared" si="181"/>
        <v>7460.2440690096391</v>
      </c>
      <c r="JC234" s="11">
        <f t="shared" si="182"/>
        <v>7690.0387856484003</v>
      </c>
      <c r="JD234" s="11">
        <f t="shared" si="183"/>
        <v>7913.1404522879748</v>
      </c>
      <c r="JE234" s="11">
        <f t="shared" si="184"/>
        <v>8129.7440121322215</v>
      </c>
    </row>
    <row r="235" spans="213:265">
      <c r="HE235" s="60">
        <f t="shared" si="190"/>
        <v>5.5555555555555525E-2</v>
      </c>
      <c r="HF235" s="60">
        <f>$HF$69</f>
        <v>-5.5555555555555552E-2</v>
      </c>
      <c r="HG235" s="29">
        <f>IF(C$11="x",Toimenpiteet!$E$115,HG132*(Satokasvi!$H$11/1000)+(Satokasvi!$E$28-Satokasvi!$E$7)+IF(C$8="x",Toimenpiteet!$E$29,0)+IF(C$9="x",Toimenpiteet!$E$60,0)+IF(C$10="x",Toimenpiteet!$E$88,0))/(1+$C$13)^HG$61</f>
        <v>492.12034040513015</v>
      </c>
      <c r="HH235" s="29">
        <f>IF(D$11="x",Toimenpiteet!$E$115,HH132*(Satokasvi!$H$11/1000)+(Satokasvi!$E$28-Satokasvi!$E$7)+IF(D$8="x",Toimenpiteet!$E$29,0)+IF(D$9="x",Toimenpiteet!$E$60,0)+IF(D$10="x",Toimenpiteet!$E$88,0))/(1+$C$13)^HH$61</f>
        <v>473.91744023534642</v>
      </c>
      <c r="HI235" s="29">
        <f>IF(E$11="x",Toimenpiteet!$E$115,HI132*(Satokasvi!$H$11/1000)+(Satokasvi!$E$28-Satokasvi!$E$7)+IF(E$8="x",Toimenpiteet!$E$29,0)+IF(E$9="x",Toimenpiteet!$E$60,0)+IF(E$10="x",Toimenpiteet!$E$88,0))/(1+$C$13)^HI$61</f>
        <v>456.35741962454864</v>
      </c>
      <c r="HJ235" s="29">
        <f>IF(F$11="x",Toimenpiteet!$E$115,HJ132*(Satokasvi!$H$11/1000)+(Satokasvi!$E$28-Satokasvi!$E$7)+IF(F$8="x",Toimenpiteet!$E$29,0)+IF(F$9="x",Toimenpiteet!$E$60,0)+IF(F$10="x",Toimenpiteet!$E$88,0))/(1+$C$13)^HJ$61</f>
        <v>439.41827145934934</v>
      </c>
      <c r="HK235" s="29">
        <f>IF(G$11="x",Toimenpiteet!$E$115,HK132*(Satokasvi!$H$11/1000)+(Satokasvi!$E$28-Satokasvi!$E$7)+IF(G$8="x",Toimenpiteet!$E$29,0)+IF(G$9="x",Toimenpiteet!$E$60,0)+IF(G$10="x",Toimenpiteet!$E$88,0))/(1+$C$13)^HK$61</f>
        <v>423.07872521605333</v>
      </c>
      <c r="HL235" s="29">
        <f>IF(H$11="x",Toimenpiteet!$E$115,HL132*(Satokasvi!$H$11/1000)+(Satokasvi!$E$28-Satokasvi!$E$7)+IF(H$8="x",Toimenpiteet!$E$29,0)+IF(H$9="x",Toimenpiteet!$E$60,0)+IF(H$10="x",Toimenpiteet!$E$88,0))/(1+$C$13)^HL$61</f>
        <v>407.31822272195353</v>
      </c>
      <c r="HM235" s="29">
        <f>IF(I$11="x",Toimenpiteet!$E$115,HM132*(Satokasvi!$H$11/1000)+(Satokasvi!$E$28-Satokasvi!$E$7)+IF(I$8="x",Toimenpiteet!$E$29,0)+IF(I$9="x",Toimenpiteet!$E$60,0)+IF(I$10="x",Toimenpiteet!$E$88,0))/(1+$C$13)^HM$61</f>
        <v>392.11689470371476</v>
      </c>
      <c r="HN235" s="29">
        <f>IF(J$11="x",Toimenpiteet!$E$115,HN132*(Satokasvi!$H$11/1000)+(Satokasvi!$E$28-Satokasvi!$E$7)+IF(J$8="x",Toimenpiteet!$E$29,0)+IF(J$9="x",Toimenpiteet!$E$60,0)+IF(J$10="x",Toimenpiteet!$E$88,0))/(1+$C$13)^HN$61</f>
        <v>377.45553809755762</v>
      </c>
      <c r="HO235" s="29">
        <f>IF(K$11="x",Toimenpiteet!$E$115,HO132*(Satokasvi!$H$11/1000)+(Satokasvi!$E$28-Satokasvi!$E$7)+IF(K$8="x",Toimenpiteet!$E$29,0)+IF(K$9="x",Toimenpiteet!$E$60,0)+IF(K$10="x",Toimenpiteet!$E$88,0))/(1+$C$13)^HO$61</f>
        <v>363.31559409676112</v>
      </c>
      <c r="HP235" s="29">
        <f>IF(L$11="x",Toimenpiteet!$E$115,HP132*(Satokasvi!$H$11/1000)+(Satokasvi!$E$28-Satokasvi!$E$7)+IF(L$8="x",Toimenpiteet!$E$29,0)+IF(L$9="x",Toimenpiteet!$E$60,0)+IF(L$10="x",Toimenpiteet!$E$88,0))/(1+$C$13)^HP$61</f>
        <v>349.6791269127819</v>
      </c>
      <c r="HQ235" s="29">
        <f>IF(M$11="x",Toimenpiteet!$E$115,HQ132*(Satokasvi!$H$11/1000)+(Satokasvi!$E$28-Satokasvi!$E$7)+IF(M$8="x",Toimenpiteet!$E$29,0)+IF(M$9="x",Toimenpiteet!$E$60,0)+IF(M$10="x",Toimenpiteet!$E$88,0))/(1+$C$13)^HQ$61</f>
        <v>339.49429797357465</v>
      </c>
      <c r="HR235" s="29">
        <f>IF(N$11="x",Toimenpiteet!$E$115,HR132*(Satokasvi!$H$11/1000)+(Satokasvi!$E$28-Satokasvi!$E$7)+IF(N$8="x",Toimenpiteet!$E$29,0)+IF(N$9="x",Toimenpiteet!$E$60,0)+IF(N$10="x",Toimenpiteet!$E$88,0))/(1+$C$13)^HR$61</f>
        <v>329.60611453745116</v>
      </c>
      <c r="HS235" s="29">
        <f>IF(O$11="x",Toimenpiteet!$E$115,HS132*(Satokasvi!$H$11/1000)+(Satokasvi!$E$28-Satokasvi!$E$7)+IF(O$8="x",Toimenpiteet!$E$29,0)+IF(O$9="x",Toimenpiteet!$E$60,0)+IF(O$10="x",Toimenpiteet!$E$88,0))/(1+$C$13)^HS$61</f>
        <v>320.00593644412737</v>
      </c>
      <c r="HT235" s="29">
        <f>IF(P$11="x",Toimenpiteet!$E$115,HT132*(Satokasvi!$H$11/1000)+(Satokasvi!$E$28-Satokasvi!$E$7)+IF(P$8="x",Toimenpiteet!$E$29,0)+IF(P$9="x",Toimenpiteet!$E$60,0)+IF(P$10="x",Toimenpiteet!$E$88,0))/(1+$C$13)^HT$61</f>
        <v>310.68537518847313</v>
      </c>
      <c r="HU235" s="29">
        <f>IF(Q$11="x",Toimenpiteet!$E$115,HU132*(Satokasvi!$H$11/1000)+(Satokasvi!$E$28-Satokasvi!$E$7)+IF(Q$8="x",Toimenpiteet!$E$29,0)+IF(Q$9="x",Toimenpiteet!$E$60,0)+IF(Q$10="x",Toimenpiteet!$E$88,0))/(1+$C$13)^HU$61</f>
        <v>301.63628659075061</v>
      </c>
      <c r="HV235" s="29">
        <f>IF(R$11="x",Toimenpiteet!$E$115,HV132*(Satokasvi!$H$11/1000)+(Satokasvi!$E$28-Satokasvi!$E$7)+IF(R$8="x",Toimenpiteet!$E$29,0)+IF(R$9="x",Toimenpiteet!$E$60,0)+IF(R$10="x",Toimenpiteet!$E$88,0))/(1+$C$13)^HV$61</f>
        <v>292.85076368034044</v>
      </c>
      <c r="HW235" s="29">
        <f>IF(S$11="x",Toimenpiteet!$E$115,HW132*(Satokasvi!$H$11/1000)+(Satokasvi!$E$28-Satokasvi!$E$7)+IF(S$8="x",Toimenpiteet!$E$29,0)+IF(S$9="x",Toimenpiteet!$E$60,0)+IF(S$10="x",Toimenpiteet!$E$88,0))/(1+$C$13)^HW$61</f>
        <v>284.32112978673831</v>
      </c>
      <c r="HX235" s="29">
        <f>IF(T$11="x",Toimenpiteet!$E$115,HX132*(Satokasvi!$H$11/1000)+(Satokasvi!$E$28-Satokasvi!$E$7)+IF(T$8="x",Toimenpiteet!$E$29,0)+IF(T$9="x",Toimenpiteet!$E$60,0)+IF(T$10="x",Toimenpiteet!$E$88,0))/(1+$C$13)^HX$61</f>
        <v>276.03993183178477</v>
      </c>
      <c r="HY235" s="29">
        <f>IF(U$11="x",Toimenpiteet!$E$115,HY132*(Satokasvi!$H$11/1000)+(Satokasvi!$E$28-Satokasvi!$E$7)+IF(U$8="x",Toimenpiteet!$E$29,0)+IF(U$9="x",Toimenpiteet!$E$60,0)+IF(U$10="x",Toimenpiteet!$E$88,0))/(1+$C$13)^HY$61</f>
        <v>267.99993381726676</v>
      </c>
      <c r="HZ235" s="29">
        <f>IF(V$11="x",Toimenpiteet!$E$115,HZ132*(Satokasvi!$H$11/1000)+(Satokasvi!$E$28-Satokasvi!$E$7)+IF(V$8="x",Toimenpiteet!$E$29,0)+IF(V$9="x",Toimenpiteet!$E$60,0)+IF(V$10="x",Toimenpiteet!$E$88,0))/(1+$C$13)^HZ$61</f>
        <v>260.19411050220072</v>
      </c>
      <c r="IA235" s="29">
        <f>IF(W$11="x",Toimenpiteet!$E$115,IA132*(Satokasvi!$H$11/1000)+(Satokasvi!$E$28-Satokasvi!$E$7)+IF(W$8="x",Toimenpiteet!$E$29,0)+IF(W$9="x",Toimenpiteet!$E$60,0)+IF(W$10="x",Toimenpiteet!$E$88,0))/(1+$C$13)^IA$61</f>
        <v>252.6156412642726</v>
      </c>
      <c r="IB235" s="29">
        <f>IF(X$11="x",Toimenpiteet!$E$115,IB132*(Satokasvi!$H$11/1000)+(Satokasvi!$E$28-Satokasvi!$E$7)+IF(X$8="x",Toimenpiteet!$E$29,0)+IF(X$9="x",Toimenpiteet!$E$60,0)+IF(X$10="x",Toimenpiteet!$E$88,0))/(1+$C$13)^IB$61</f>
        <v>245.25790414007045</v>
      </c>
      <c r="IC235" s="29">
        <f>IF(Y$11="x",Toimenpiteet!$E$115,IC132*(Satokasvi!$H$11/1000)+(Satokasvi!$E$28-Satokasvi!$E$7)+IF(Y$8="x",Toimenpiteet!$E$29,0)+IF(Y$9="x",Toimenpiteet!$E$60,0)+IF(Y$10="x",Toimenpiteet!$E$88,0))/(1+$C$13)^IC$61</f>
        <v>238.11447003890333</v>
      </c>
      <c r="ID235" s="29">
        <f>IF(Z$11="x",Toimenpiteet!$E$115,ID132*(Satokasvi!$H$11/1000)+(Satokasvi!$E$28-Satokasvi!$E$7)+IF(Z$8="x",Toimenpiteet!$E$29,0)+IF(Z$9="x",Toimenpiteet!$E$60,0)+IF(Z$10="x",Toimenpiteet!$E$88,0))/(1+$C$13)^ID$61</f>
        <v>231.1790971251489</v>
      </c>
      <c r="IE235" s="29">
        <f>IF(AA$11="x",Toimenpiteet!$E$115,IE132*(Satokasvi!$H$11/1000)+(Satokasvi!$E$28-Satokasvi!$E$7)+IF(AA$8="x",Toimenpiteet!$E$29,0)+IF(AA$9="x",Toimenpiteet!$E$60,0)+IF(AA$10="x",Toimenpiteet!$E$88,0))/(1+$C$13)^IE$61</f>
        <v>224.44572536422226</v>
      </c>
      <c r="IG235" s="11">
        <f t="shared" si="160"/>
        <v>492.12034040513015</v>
      </c>
      <c r="IH235" s="11">
        <f t="shared" si="161"/>
        <v>966.03778064047651</v>
      </c>
      <c r="II235" s="11">
        <f t="shared" si="162"/>
        <v>1422.3952002650251</v>
      </c>
      <c r="IJ235" s="11">
        <f t="shared" si="163"/>
        <v>1861.8134717243745</v>
      </c>
      <c r="IK235" s="11">
        <f t="shared" si="164"/>
        <v>2284.8921969404278</v>
      </c>
      <c r="IL235" s="11">
        <f t="shared" si="165"/>
        <v>2692.2104196623814</v>
      </c>
      <c r="IM235" s="11">
        <f t="shared" si="166"/>
        <v>3084.3273143660963</v>
      </c>
      <c r="IN235" s="11">
        <f t="shared" si="167"/>
        <v>3461.7828524636539</v>
      </c>
      <c r="IO235" s="11">
        <f t="shared" si="168"/>
        <v>3825.0984465604151</v>
      </c>
      <c r="IP235" s="11">
        <f t="shared" si="169"/>
        <v>4174.7775734731968</v>
      </c>
      <c r="IQ235" s="11">
        <f t="shared" si="170"/>
        <v>4514.271871446771</v>
      </c>
      <c r="IR235" s="11">
        <f t="shared" si="171"/>
        <v>4843.8779859842225</v>
      </c>
      <c r="IS235" s="11">
        <f t="shared" si="172"/>
        <v>5163.8839224283502</v>
      </c>
      <c r="IT235" s="11">
        <f t="shared" si="173"/>
        <v>5474.569297616823</v>
      </c>
      <c r="IU235" s="11">
        <f t="shared" si="174"/>
        <v>5776.2055842075733</v>
      </c>
      <c r="IV235" s="11">
        <f t="shared" si="175"/>
        <v>6069.0563478879139</v>
      </c>
      <c r="IW235" s="11">
        <f t="shared" si="176"/>
        <v>6353.3774776746523</v>
      </c>
      <c r="IX235" s="11">
        <f t="shared" si="177"/>
        <v>6629.4174095064373</v>
      </c>
      <c r="IY235" s="11">
        <f t="shared" si="178"/>
        <v>6897.4173433237038</v>
      </c>
      <c r="IZ235" s="11">
        <f t="shared" si="179"/>
        <v>7157.6114538259044</v>
      </c>
      <c r="JA235" s="11">
        <f t="shared" si="180"/>
        <v>7410.2270950901766</v>
      </c>
      <c r="JB235" s="11">
        <f t="shared" si="181"/>
        <v>7655.484999230247</v>
      </c>
      <c r="JC235" s="11">
        <f t="shared" si="182"/>
        <v>7893.5994692691502</v>
      </c>
      <c r="JD235" s="11">
        <f t="shared" si="183"/>
        <v>8124.7785663942987</v>
      </c>
      <c r="JE235" s="11">
        <f t="shared" si="184"/>
        <v>8349.2242917585208</v>
      </c>
    </row>
    <row r="236" spans="213:265">
      <c r="HE236" s="60">
        <f t="shared" si="190"/>
        <v>5.5555555555555525E-2</v>
      </c>
      <c r="HF236" s="60">
        <f>$HF$70</f>
        <v>-3.3333333333333326E-2</v>
      </c>
      <c r="HG236" s="29">
        <f>IF(C$11="x",Toimenpiteet!$E$115,HG133*(Satokasvi!$H$11/1000)+(Satokasvi!$E$28-Satokasvi!$E$7)+IF(C$8="x",Toimenpiteet!$E$29,0)+IF(C$9="x",Toimenpiteet!$E$60,0)+IF(C$10="x",Toimenpiteet!$E$88,0))/(1+$C$13)^HG$61</f>
        <v>493.71449119021941</v>
      </c>
      <c r="HH236" s="29">
        <f>IF(D$11="x",Toimenpiteet!$E$115,HH133*(Satokasvi!$H$11/1000)+(Satokasvi!$E$28-Satokasvi!$E$7)+IF(D$8="x",Toimenpiteet!$E$29,0)+IF(D$9="x",Toimenpiteet!$E$60,0)+IF(D$10="x",Toimenpiteet!$E$88,0))/(1+$C$13)^HH$61</f>
        <v>477.01287865299565</v>
      </c>
      <c r="HI236" s="29">
        <f>IF(E$11="x",Toimenpiteet!$E$115,HI133*(Satokasvi!$H$11/1000)+(Satokasvi!$E$28-Satokasvi!$E$7)+IF(E$8="x",Toimenpiteet!$E$29,0)+IF(E$9="x",Toimenpiteet!$E$60,0)+IF(E$10="x",Toimenpiteet!$E$88,0))/(1+$C$13)^HI$61</f>
        <v>460.8653396502512</v>
      </c>
      <c r="HJ236" s="29">
        <f>IF(F$11="x",Toimenpiteet!$E$115,HJ133*(Satokasvi!$H$11/1000)+(Satokasvi!$E$28-Satokasvi!$E$7)+IF(F$8="x",Toimenpiteet!$E$29,0)+IF(F$9="x",Toimenpiteet!$E$60,0)+IF(F$10="x",Toimenpiteet!$E$88,0))/(1+$C$13)^HJ$61</f>
        <v>445.25376663825239</v>
      </c>
      <c r="HK236" s="29">
        <f>IF(G$11="x",Toimenpiteet!$E$115,HK133*(Satokasvi!$H$11/1000)+(Satokasvi!$E$28-Satokasvi!$E$7)+IF(G$8="x",Toimenpiteet!$E$29,0)+IF(G$9="x",Toimenpiteet!$E$60,0)+IF(G$10="x",Toimenpiteet!$E$88,0))/(1+$C$13)^HK$61</f>
        <v>430.16063684093569</v>
      </c>
      <c r="HL236" s="29">
        <f>IF(H$11="x",Toimenpiteet!$E$115,HL133*(Satokasvi!$H$11/1000)+(Satokasvi!$E$28-Satokasvi!$E$7)+IF(H$8="x",Toimenpiteet!$E$29,0)+IF(H$9="x",Toimenpiteet!$E$60,0)+IF(H$10="x",Toimenpiteet!$E$88,0))/(1+$C$13)^HL$61</f>
        <v>415.56899354705916</v>
      </c>
      <c r="HM236" s="29">
        <f>IF(I$11="x",Toimenpiteet!$E$115,HM133*(Satokasvi!$H$11/1000)+(Satokasvi!$E$28-Satokasvi!$E$7)+IF(I$8="x",Toimenpiteet!$E$29,0)+IF(I$9="x",Toimenpiteet!$E$60,0)+IF(I$10="x",Toimenpiteet!$E$88,0))/(1+$C$13)^HM$61</f>
        <v>401.46242800076004</v>
      </c>
      <c r="HN236" s="29">
        <f>IF(J$11="x",Toimenpiteet!$E$115,HN133*(Satokasvi!$H$11/1000)+(Satokasvi!$E$28-Satokasvi!$E$7)+IF(J$8="x",Toimenpiteet!$E$29,0)+IF(J$9="x",Toimenpiteet!$E$60,0)+IF(J$10="x",Toimenpiteet!$E$88,0))/(1+$C$13)^HN$61</f>
        <v>387.82506186681724</v>
      </c>
      <c r="HO236" s="29">
        <f>IF(K$11="x",Toimenpiteet!$E$115,HO133*(Satokasvi!$H$11/1000)+(Satokasvi!$E$28-Satokasvi!$E$7)+IF(K$8="x",Toimenpiteet!$E$29,0)+IF(K$9="x",Toimenpiteet!$E$60,0)+IF(K$10="x",Toimenpiteet!$E$88,0))/(1+$C$13)^HO$61</f>
        <v>374.64153025250579</v>
      </c>
      <c r="HP236" s="29">
        <f>IF(L$11="x",Toimenpiteet!$E$115,HP133*(Satokasvi!$H$11/1000)+(Satokasvi!$E$28-Satokasvi!$E$7)+IF(L$8="x",Toimenpiteet!$E$29,0)+IF(L$9="x",Toimenpiteet!$E$60,0)+IF(L$10="x",Toimenpiteet!$E$88,0))/(1+$C$13)^HP$61</f>
        <v>361.89696526849355</v>
      </c>
      <c r="HQ236" s="29">
        <f>IF(M$11="x",Toimenpiteet!$E$115,HQ133*(Satokasvi!$H$11/1000)+(Satokasvi!$E$28-Satokasvi!$E$7)+IF(M$8="x",Toimenpiteet!$E$29,0)+IF(M$9="x",Toimenpiteet!$E$60,0)+IF(M$10="x",Toimenpiteet!$E$88,0))/(1+$C$13)^HQ$61</f>
        <v>351.35627695970248</v>
      </c>
      <c r="HR236" s="29">
        <f>IF(N$11="x",Toimenpiteet!$E$115,HR133*(Satokasvi!$H$11/1000)+(Satokasvi!$E$28-Satokasvi!$E$7)+IF(N$8="x",Toimenpiteet!$E$29,0)+IF(N$9="x",Toimenpiteet!$E$60,0)+IF(N$10="x",Toimenpiteet!$E$88,0))/(1+$C$13)^HR$61</f>
        <v>341.12259899000247</v>
      </c>
      <c r="HS236" s="29">
        <f>IF(O$11="x",Toimenpiteet!$E$115,HS133*(Satokasvi!$H$11/1000)+(Satokasvi!$E$28-Satokasvi!$E$7)+IF(O$8="x",Toimenpiteet!$E$29,0)+IF(O$9="x",Toimenpiteet!$E$60,0)+IF(O$10="x",Toimenpiteet!$E$88,0))/(1+$C$13)^HS$61</f>
        <v>331.18698931068201</v>
      </c>
      <c r="HT236" s="29">
        <f>IF(P$11="x",Toimenpiteet!$E$115,HT133*(Satokasvi!$H$11/1000)+(Satokasvi!$E$28-Satokasvi!$E$7)+IF(P$8="x",Toimenpiteet!$E$29,0)+IF(P$9="x",Toimenpiteet!$E$60,0)+IF(P$10="x",Toimenpiteet!$E$88,0))/(1+$C$13)^HT$61</f>
        <v>321.54076632105046</v>
      </c>
      <c r="HU236" s="29">
        <f>IF(Q$11="x",Toimenpiteet!$E$115,HU133*(Satokasvi!$H$11/1000)+(Satokasvi!$E$28-Satokasvi!$E$7)+IF(Q$8="x",Toimenpiteet!$E$29,0)+IF(Q$9="x",Toimenpiteet!$E$60,0)+IF(Q$10="x",Toimenpiteet!$E$88,0))/(1+$C$13)^HU$61</f>
        <v>312.17550128257324</v>
      </c>
      <c r="HV236" s="29">
        <f>IF(R$11="x",Toimenpiteet!$E$115,HV133*(Satokasvi!$H$11/1000)+(Satokasvi!$E$28-Satokasvi!$E$7)+IF(R$8="x",Toimenpiteet!$E$29,0)+IF(R$9="x",Toimenpiteet!$E$60,0)+IF(R$10="x",Toimenpiteet!$E$88,0))/(1+$C$13)^HV$61</f>
        <v>303.08301095395467</v>
      </c>
      <c r="HW236" s="29">
        <f>IF(S$11="x",Toimenpiteet!$E$115,HW133*(Satokasvi!$H$11/1000)+(Satokasvi!$E$28-Satokasvi!$E$7)+IF(S$8="x",Toimenpiteet!$E$29,0)+IF(S$9="x",Toimenpiteet!$E$60,0)+IF(S$10="x",Toimenpiteet!$E$88,0))/(1+$C$13)^HW$61</f>
        <v>294.25535044073268</v>
      </c>
      <c r="HX236" s="29">
        <f>IF(T$11="x",Toimenpiteet!$E$115,HX133*(Satokasvi!$H$11/1000)+(Satokasvi!$E$28-Satokasvi!$E$7)+IF(T$8="x",Toimenpiteet!$E$29,0)+IF(T$9="x",Toimenpiteet!$E$60,0)+IF(T$10="x",Toimenpiteet!$E$88,0))/(1+$C$13)^HX$61</f>
        <v>285.6848062531385</v>
      </c>
      <c r="HY236" s="29">
        <f>IF(U$11="x",Toimenpiteet!$E$115,HY133*(Satokasvi!$H$11/1000)+(Satokasvi!$E$28-Satokasvi!$E$7)+IF(U$8="x",Toimenpiteet!$E$29,0)+IF(U$9="x",Toimenpiteet!$E$60,0)+IF(U$10="x",Toimenpiteet!$E$88,0))/(1+$C$13)^HY$61</f>
        <v>277.36388956615389</v>
      </c>
      <c r="HZ236" s="29">
        <f>IF(V$11="x",Toimenpiteet!$E$115,HZ133*(Satokasvi!$H$11/1000)+(Satokasvi!$E$28-Satokasvi!$E$7)+IF(V$8="x",Toimenpiteet!$E$29,0)+IF(V$9="x",Toimenpiteet!$E$60,0)+IF(V$10="x",Toimenpiteet!$E$88,0))/(1+$C$13)^HZ$61</f>
        <v>269.28532967587756</v>
      </c>
      <c r="IA236" s="29">
        <f>IF(W$11="x",Toimenpiteet!$E$115,IA133*(Satokasvi!$H$11/1000)+(Satokasvi!$E$28-Satokasvi!$E$7)+IF(W$8="x",Toimenpiteet!$E$29,0)+IF(W$9="x",Toimenpiteet!$E$60,0)+IF(W$10="x",Toimenpiteet!$E$88,0))/(1+$C$13)^IA$61</f>
        <v>261.44206764648311</v>
      </c>
      <c r="IB236" s="29">
        <f>IF(X$11="x",Toimenpiteet!$E$115,IB133*(Satokasvi!$H$11/1000)+(Satokasvi!$E$28-Satokasvi!$E$7)+IF(X$8="x",Toimenpiteet!$E$29,0)+IF(X$9="x",Toimenpiteet!$E$60,0)+IF(X$10="x",Toimenpiteet!$E$88,0))/(1+$C$13)^IB$61</f>
        <v>253.8272501422166</v>
      </c>
      <c r="IC236" s="29">
        <f>IF(Y$11="x",Toimenpiteet!$E$115,IC133*(Satokasvi!$H$11/1000)+(Satokasvi!$E$28-Satokasvi!$E$7)+IF(Y$8="x",Toimenpiteet!$E$29,0)+IF(Y$9="x",Toimenpiteet!$E$60,0)+IF(Y$10="x",Toimenpiteet!$E$88,0))/(1+$C$13)^IC$61</f>
        <v>246.43422343904524</v>
      </c>
      <c r="ID236" s="29">
        <f>IF(Z$11="x",Toimenpiteet!$E$115,ID133*(Satokasvi!$H$11/1000)+(Satokasvi!$E$28-Satokasvi!$E$7)+IF(Z$8="x",Toimenpiteet!$E$29,0)+IF(Z$9="x",Toimenpiteet!$E$60,0)+IF(Z$10="x",Toimenpiteet!$E$88,0))/(1+$C$13)^ID$61</f>
        <v>239.25652761072357</v>
      </c>
      <c r="IE236" s="29">
        <f>IF(AA$11="x",Toimenpiteet!$E$115,IE133*(Satokasvi!$H$11/1000)+(Satokasvi!$E$28-Satokasvi!$E$7)+IF(AA$8="x",Toimenpiteet!$E$29,0)+IF(AA$9="x",Toimenpiteet!$E$60,0)+IF(AA$10="x",Toimenpiteet!$E$88,0))/(1+$C$13)^IE$61</f>
        <v>232.28789088419765</v>
      </c>
      <c r="IG236" s="11">
        <f t="shared" si="160"/>
        <v>493.71449119021941</v>
      </c>
      <c r="IH236" s="11">
        <f t="shared" si="161"/>
        <v>970.727369843215</v>
      </c>
      <c r="II236" s="11">
        <f t="shared" si="162"/>
        <v>1431.5927094934661</v>
      </c>
      <c r="IJ236" s="11">
        <f t="shared" si="163"/>
        <v>1876.8464761317186</v>
      </c>
      <c r="IK236" s="11">
        <f t="shared" si="164"/>
        <v>2307.0071129726543</v>
      </c>
      <c r="IL236" s="11">
        <f t="shared" si="165"/>
        <v>2722.5761065197134</v>
      </c>
      <c r="IM236" s="11">
        <f t="shared" si="166"/>
        <v>3124.0385345204736</v>
      </c>
      <c r="IN236" s="11">
        <f t="shared" si="167"/>
        <v>3511.8635963872907</v>
      </c>
      <c r="IO236" s="11">
        <f t="shared" si="168"/>
        <v>3886.5051266397963</v>
      </c>
      <c r="IP236" s="11">
        <f t="shared" si="169"/>
        <v>4248.4020919082895</v>
      </c>
      <c r="IQ236" s="11">
        <f t="shared" si="170"/>
        <v>4599.7583688679924</v>
      </c>
      <c r="IR236" s="11">
        <f t="shared" si="171"/>
        <v>4940.8809678579946</v>
      </c>
      <c r="IS236" s="11">
        <f t="shared" si="172"/>
        <v>5272.0679571686769</v>
      </c>
      <c r="IT236" s="11">
        <f t="shared" si="173"/>
        <v>5593.6087234897277</v>
      </c>
      <c r="IU236" s="11">
        <f t="shared" si="174"/>
        <v>5905.7842247723011</v>
      </c>
      <c r="IV236" s="11">
        <f t="shared" si="175"/>
        <v>6208.8672357262558</v>
      </c>
      <c r="IW236" s="11">
        <f t="shared" si="176"/>
        <v>6503.1225861669882</v>
      </c>
      <c r="IX236" s="11">
        <f t="shared" si="177"/>
        <v>6788.8073924201271</v>
      </c>
      <c r="IY236" s="11">
        <f t="shared" si="178"/>
        <v>7066.1712819862814</v>
      </c>
      <c r="IZ236" s="11">
        <f t="shared" si="179"/>
        <v>7335.456611662159</v>
      </c>
      <c r="JA236" s="11">
        <f t="shared" si="180"/>
        <v>7596.8986793086424</v>
      </c>
      <c r="JB236" s="11">
        <f t="shared" si="181"/>
        <v>7850.7259294508585</v>
      </c>
      <c r="JC236" s="11">
        <f t="shared" si="182"/>
        <v>8097.1601528899037</v>
      </c>
      <c r="JD236" s="11">
        <f t="shared" si="183"/>
        <v>8336.416680500628</v>
      </c>
      <c r="JE236" s="11">
        <f t="shared" si="184"/>
        <v>8568.7045713848256</v>
      </c>
    </row>
    <row r="237" spans="213:265">
      <c r="HE237" s="60">
        <f t="shared" si="190"/>
        <v>5.5555555555555525E-2</v>
      </c>
      <c r="HF237" s="60">
        <f>$HF$71</f>
        <v>-1.1111111111111103E-2</v>
      </c>
      <c r="HG237" s="29">
        <f>IF(C$11="x",Toimenpiteet!$E$115,HG134*(Satokasvi!$H$11/1000)+(Satokasvi!$E$28-Satokasvi!$E$7)+IF(C$8="x",Toimenpiteet!$E$29,0)+IF(C$9="x",Toimenpiteet!$E$60,0)+IF(C$10="x",Toimenpiteet!$E$88,0))/(1+$C$13)^HG$61</f>
        <v>495.30864197530877</v>
      </c>
      <c r="HH237" s="29">
        <f>IF(D$11="x",Toimenpiteet!$E$115,HH134*(Satokasvi!$H$11/1000)+(Satokasvi!$E$28-Satokasvi!$E$7)+IF(D$8="x",Toimenpiteet!$E$29,0)+IF(D$9="x",Toimenpiteet!$E$60,0)+IF(D$10="x",Toimenpiteet!$E$88,0))/(1+$C$13)^HH$61</f>
        <v>480.10831707064477</v>
      </c>
      <c r="HI237" s="29">
        <f>IF(E$11="x",Toimenpiteet!$E$115,HI134*(Satokasvi!$H$11/1000)+(Satokasvi!$E$28-Satokasvi!$E$7)+IF(E$8="x",Toimenpiteet!$E$29,0)+IF(E$9="x",Toimenpiteet!$E$60,0)+IF(E$10="x",Toimenpiteet!$E$88,0))/(1+$C$13)^HI$61</f>
        <v>465.37325967595382</v>
      </c>
      <c r="HJ237" s="29">
        <f>IF(F$11="x",Toimenpiteet!$E$115,HJ134*(Satokasvi!$H$11/1000)+(Satokasvi!$E$28-Satokasvi!$E$7)+IF(F$8="x",Toimenpiteet!$E$29,0)+IF(F$9="x",Toimenpiteet!$E$60,0)+IF(F$10="x",Toimenpiteet!$E$88,0))/(1+$C$13)^HJ$61</f>
        <v>451.08926181715543</v>
      </c>
      <c r="HK237" s="29">
        <f>IF(G$11="x",Toimenpiteet!$E$115,HK134*(Satokasvi!$H$11/1000)+(Satokasvi!$E$28-Satokasvi!$E$7)+IF(G$8="x",Toimenpiteet!$E$29,0)+IF(G$9="x",Toimenpiteet!$E$60,0)+IF(G$10="x",Toimenpiteet!$E$88,0))/(1+$C$13)^HK$61</f>
        <v>437.24254846581812</v>
      </c>
      <c r="HL237" s="29">
        <f>IF(H$11="x",Toimenpiteet!$E$115,HL134*(Satokasvi!$H$11/1000)+(Satokasvi!$E$28-Satokasvi!$E$7)+IF(H$8="x",Toimenpiteet!$E$29,0)+IF(H$9="x",Toimenpiteet!$E$60,0)+IF(H$10="x",Toimenpiteet!$E$88,0))/(1+$C$13)^HL$61</f>
        <v>423.81976437216485</v>
      </c>
      <c r="HM237" s="29">
        <f>IF(I$11="x",Toimenpiteet!$E$115,HM134*(Satokasvi!$H$11/1000)+(Satokasvi!$E$28-Satokasvi!$E$7)+IF(I$8="x",Toimenpiteet!$E$29,0)+IF(I$9="x",Toimenpiteet!$E$60,0)+IF(I$10="x",Toimenpiteet!$E$88,0))/(1+$C$13)^HM$61</f>
        <v>410.80796129780521</v>
      </c>
      <c r="HN237" s="29">
        <f>IF(J$11="x",Toimenpiteet!$E$115,HN134*(Satokasvi!$H$11/1000)+(Satokasvi!$E$28-Satokasvi!$E$7)+IF(J$8="x",Toimenpiteet!$E$29,0)+IF(J$9="x",Toimenpiteet!$E$60,0)+IF(J$10="x",Toimenpiteet!$E$88,0))/(1+$C$13)^HN$61</f>
        <v>398.19458563607679</v>
      </c>
      <c r="HO237" s="29">
        <f>IF(K$11="x",Toimenpiteet!$E$115,HO134*(Satokasvi!$H$11/1000)+(Satokasvi!$E$28-Satokasvi!$E$7)+IF(K$8="x",Toimenpiteet!$E$29,0)+IF(K$9="x",Toimenpiteet!$E$60,0)+IF(K$10="x",Toimenpiteet!$E$88,0))/(1+$C$13)^HO$61</f>
        <v>385.96746640825057</v>
      </c>
      <c r="HP237" s="29">
        <f>IF(L$11="x",Toimenpiteet!$E$115,HP134*(Satokasvi!$H$11/1000)+(Satokasvi!$E$28-Satokasvi!$E$7)+IF(L$8="x",Toimenpiteet!$E$29,0)+IF(L$9="x",Toimenpiteet!$E$60,0)+IF(L$10="x",Toimenpiteet!$E$88,0))/(1+$C$13)^HP$61</f>
        <v>374.11480362420519</v>
      </c>
      <c r="HQ237" s="29">
        <f>IF(M$11="x",Toimenpiteet!$E$115,HQ134*(Satokasvi!$H$11/1000)+(Satokasvi!$E$28-Satokasvi!$E$7)+IF(M$8="x",Toimenpiteet!$E$29,0)+IF(M$9="x",Toimenpiteet!$E$60,0)+IF(M$10="x",Toimenpiteet!$E$88,0))/(1+$C$13)^HQ$61</f>
        <v>363.21825594583032</v>
      </c>
      <c r="HR237" s="29">
        <f>IF(N$11="x",Toimenpiteet!$E$115,HR134*(Satokasvi!$H$11/1000)+(Satokasvi!$E$28-Satokasvi!$E$7)+IF(N$8="x",Toimenpiteet!$E$29,0)+IF(N$9="x",Toimenpiteet!$E$60,0)+IF(N$10="x",Toimenpiteet!$E$88,0))/(1+$C$13)^HR$61</f>
        <v>352.63908344255373</v>
      </c>
      <c r="HS237" s="29">
        <f>IF(O$11="x",Toimenpiteet!$E$115,HS134*(Satokasvi!$H$11/1000)+(Satokasvi!$E$28-Satokasvi!$E$7)+IF(O$8="x",Toimenpiteet!$E$29,0)+IF(O$9="x",Toimenpiteet!$E$60,0)+IF(O$10="x",Toimenpiteet!$E$88,0))/(1+$C$13)^HS$61</f>
        <v>342.36804217723665</v>
      </c>
      <c r="HT237" s="29">
        <f>IF(P$11="x",Toimenpiteet!$E$115,HT134*(Satokasvi!$H$11/1000)+(Satokasvi!$E$28-Satokasvi!$E$7)+IF(P$8="x",Toimenpiteet!$E$29,0)+IF(P$9="x",Toimenpiteet!$E$60,0)+IF(P$10="x",Toimenpiteet!$E$88,0))/(1+$C$13)^HT$61</f>
        <v>332.39615745362778</v>
      </c>
      <c r="HU237" s="29">
        <f>IF(Q$11="x",Toimenpiteet!$E$115,HU134*(Satokasvi!$H$11/1000)+(Satokasvi!$E$28-Satokasvi!$E$7)+IF(Q$8="x",Toimenpiteet!$E$29,0)+IF(Q$9="x",Toimenpiteet!$E$60,0)+IF(Q$10="x",Toimenpiteet!$E$88,0))/(1+$C$13)^HU$61</f>
        <v>322.71471597439592</v>
      </c>
      <c r="HV237" s="29">
        <f>IF(R$11="x",Toimenpiteet!$E$115,HV134*(Satokasvi!$H$11/1000)+(Satokasvi!$E$28-Satokasvi!$E$7)+IF(R$8="x",Toimenpiteet!$E$29,0)+IF(R$9="x",Toimenpiteet!$E$60,0)+IF(R$10="x",Toimenpiteet!$E$88,0))/(1+$C$13)^HV$61</f>
        <v>313.3152582275689</v>
      </c>
      <c r="HW237" s="29">
        <f>IF(S$11="x",Toimenpiteet!$E$115,HW134*(Satokasvi!$H$11/1000)+(Satokasvi!$E$28-Satokasvi!$E$7)+IF(S$8="x",Toimenpiteet!$E$29,0)+IF(S$9="x",Toimenpiteet!$E$60,0)+IF(S$10="x",Toimenpiteet!$E$88,0))/(1+$C$13)^HW$61</f>
        <v>304.18957109472706</v>
      </c>
      <c r="HX237" s="29">
        <f>IF(T$11="x",Toimenpiteet!$E$115,HX134*(Satokasvi!$H$11/1000)+(Satokasvi!$E$28-Satokasvi!$E$7)+IF(T$8="x",Toimenpiteet!$E$29,0)+IF(T$9="x",Toimenpiteet!$E$60,0)+IF(T$10="x",Toimenpiteet!$E$88,0))/(1+$C$13)^HX$61</f>
        <v>295.32968067449229</v>
      </c>
      <c r="HY237" s="29">
        <f>IF(U$11="x",Toimenpiteet!$E$115,HY134*(Satokasvi!$H$11/1000)+(Satokasvi!$E$28-Satokasvi!$E$7)+IF(U$8="x",Toimenpiteet!$E$29,0)+IF(U$9="x",Toimenpiteet!$E$60,0)+IF(U$10="x",Toimenpiteet!$E$88,0))/(1+$C$13)^HY$61</f>
        <v>286.72784531504107</v>
      </c>
      <c r="HZ237" s="29">
        <f>IF(V$11="x",Toimenpiteet!$E$115,HZ134*(Satokasvi!$H$11/1000)+(Satokasvi!$E$28-Satokasvi!$E$7)+IF(V$8="x",Toimenpiteet!$E$29,0)+IF(V$9="x",Toimenpiteet!$E$60,0)+IF(V$10="x",Toimenpiteet!$E$88,0))/(1+$C$13)^HZ$61</f>
        <v>278.37654884955447</v>
      </c>
      <c r="IA237" s="29">
        <f>IF(W$11="x",Toimenpiteet!$E$115,IA134*(Satokasvi!$H$11/1000)+(Satokasvi!$E$28-Satokasvi!$E$7)+IF(W$8="x",Toimenpiteet!$E$29,0)+IF(W$9="x",Toimenpiteet!$E$60,0)+IF(W$10="x",Toimenpiteet!$E$88,0))/(1+$C$13)^IA$61</f>
        <v>270.26849402869368</v>
      </c>
      <c r="IB237" s="29">
        <f>IF(X$11="x",Toimenpiteet!$E$115,IB134*(Satokasvi!$H$11/1000)+(Satokasvi!$E$28-Satokasvi!$E$7)+IF(X$8="x",Toimenpiteet!$E$29,0)+IF(X$9="x",Toimenpiteet!$E$60,0)+IF(X$10="x",Toimenpiteet!$E$88,0))/(1+$C$13)^IB$61</f>
        <v>262.39659614436277</v>
      </c>
      <c r="IC237" s="29">
        <f>IF(Y$11="x",Toimenpiteet!$E$115,IC134*(Satokasvi!$H$11/1000)+(Satokasvi!$E$28-Satokasvi!$E$7)+IF(Y$8="x",Toimenpiteet!$E$29,0)+IF(Y$9="x",Toimenpiteet!$E$60,0)+IF(Y$10="x",Toimenpiteet!$E$88,0))/(1+$C$13)^IC$61</f>
        <v>254.75397683918712</v>
      </c>
      <c r="ID237" s="29">
        <f>IF(Z$11="x",Toimenpiteet!$E$115,ID134*(Satokasvi!$H$11/1000)+(Satokasvi!$E$28-Satokasvi!$E$7)+IF(Z$8="x",Toimenpiteet!$E$29,0)+IF(Z$9="x",Toimenpiteet!$E$60,0)+IF(Z$10="x",Toimenpiteet!$E$88,0))/(1+$C$13)^ID$61</f>
        <v>247.33395809629823</v>
      </c>
      <c r="IE237" s="29">
        <f>IF(AA$11="x",Toimenpiteet!$E$115,IE134*(Satokasvi!$H$11/1000)+(Satokasvi!$E$28-Satokasvi!$E$7)+IF(AA$8="x",Toimenpiteet!$E$29,0)+IF(AA$9="x",Toimenpiteet!$E$60,0)+IF(AA$10="x",Toimenpiteet!$E$88,0))/(1+$C$13)^IE$61</f>
        <v>240.13005640417305</v>
      </c>
      <c r="IG237" s="11">
        <f t="shared" si="160"/>
        <v>495.30864197530877</v>
      </c>
      <c r="IH237" s="11">
        <f t="shared" si="161"/>
        <v>975.41695904595349</v>
      </c>
      <c r="II237" s="11">
        <f t="shared" si="162"/>
        <v>1440.7902187219074</v>
      </c>
      <c r="IJ237" s="11">
        <f t="shared" si="163"/>
        <v>1891.8794805390628</v>
      </c>
      <c r="IK237" s="11">
        <f t="shared" si="164"/>
        <v>2329.1220290048809</v>
      </c>
      <c r="IL237" s="11">
        <f t="shared" si="165"/>
        <v>2752.9417933770455</v>
      </c>
      <c r="IM237" s="11">
        <f t="shared" si="166"/>
        <v>3163.7497546748509</v>
      </c>
      <c r="IN237" s="11">
        <f t="shared" si="167"/>
        <v>3561.9443403109276</v>
      </c>
      <c r="IO237" s="11">
        <f t="shared" si="168"/>
        <v>3947.911806719178</v>
      </c>
      <c r="IP237" s="11">
        <f t="shared" si="169"/>
        <v>4322.0266103433833</v>
      </c>
      <c r="IQ237" s="11">
        <f t="shared" si="170"/>
        <v>4685.2448662892139</v>
      </c>
      <c r="IR237" s="11">
        <f t="shared" si="171"/>
        <v>5037.8839497317676</v>
      </c>
      <c r="IS237" s="11">
        <f t="shared" si="172"/>
        <v>5380.2519919090046</v>
      </c>
      <c r="IT237" s="11">
        <f t="shared" si="173"/>
        <v>5712.6481493626325</v>
      </c>
      <c r="IU237" s="11">
        <f t="shared" si="174"/>
        <v>6035.3628653370288</v>
      </c>
      <c r="IV237" s="11">
        <f t="shared" si="175"/>
        <v>6348.6781235645976</v>
      </c>
      <c r="IW237" s="11">
        <f t="shared" si="176"/>
        <v>6652.867694659325</v>
      </c>
      <c r="IX237" s="11">
        <f t="shared" si="177"/>
        <v>6948.197375333817</v>
      </c>
      <c r="IY237" s="11">
        <f t="shared" si="178"/>
        <v>7234.9252206488582</v>
      </c>
      <c r="IZ237" s="11">
        <f t="shared" si="179"/>
        <v>7513.3017694984128</v>
      </c>
      <c r="JA237" s="11">
        <f t="shared" si="180"/>
        <v>7783.5702635271064</v>
      </c>
      <c r="JB237" s="11">
        <f t="shared" si="181"/>
        <v>8045.9668596714691</v>
      </c>
      <c r="JC237" s="11">
        <f t="shared" si="182"/>
        <v>8300.7208365106562</v>
      </c>
      <c r="JD237" s="11">
        <f t="shared" si="183"/>
        <v>8548.0547946069546</v>
      </c>
      <c r="JE237" s="11">
        <f t="shared" si="184"/>
        <v>8788.1848510111267</v>
      </c>
    </row>
    <row r="238" spans="213:265">
      <c r="HE238" s="60">
        <f t="shared" si="190"/>
        <v>5.5555555555555525E-2</v>
      </c>
      <c r="HF238" s="60">
        <f>$HF$72</f>
        <v>1.111111111111112E-2</v>
      </c>
      <c r="HG238" s="29">
        <f>IF(C$11="x",Toimenpiteet!$E$115,HG135*(Satokasvi!$H$11/1000)+(Satokasvi!$E$28-Satokasvi!$E$7)+IF(C$8="x",Toimenpiteet!$E$29,0)+IF(C$9="x",Toimenpiteet!$E$60,0)+IF(C$10="x",Toimenpiteet!$E$88,0))/(1+$C$13)^HG$61</f>
        <v>496.90279276039792</v>
      </c>
      <c r="HH238" s="29">
        <f>IF(D$11="x",Toimenpiteet!$E$115,HH135*(Satokasvi!$H$11/1000)+(Satokasvi!$E$28-Satokasvi!$E$7)+IF(D$8="x",Toimenpiteet!$E$29,0)+IF(D$9="x",Toimenpiteet!$E$60,0)+IF(D$10="x",Toimenpiteet!$E$88,0))/(1+$C$13)^HH$61</f>
        <v>483.20375548829378</v>
      </c>
      <c r="HI238" s="29">
        <f>IF(E$11="x",Toimenpiteet!$E$115,HI135*(Satokasvi!$H$11/1000)+(Satokasvi!$E$28-Satokasvi!$E$7)+IF(E$8="x",Toimenpiteet!$E$29,0)+IF(E$9="x",Toimenpiteet!$E$60,0)+IF(E$10="x",Toimenpiteet!$E$88,0))/(1+$C$13)^HI$61</f>
        <v>469.88117970165649</v>
      </c>
      <c r="HJ238" s="29">
        <f>IF(F$11="x",Toimenpiteet!$E$115,HJ135*(Satokasvi!$H$11/1000)+(Satokasvi!$E$28-Satokasvi!$E$7)+IF(F$8="x",Toimenpiteet!$E$29,0)+IF(F$9="x",Toimenpiteet!$E$60,0)+IF(F$10="x",Toimenpiteet!$E$88,0))/(1+$C$13)^HJ$61</f>
        <v>456.92475699605848</v>
      </c>
      <c r="HK238" s="29">
        <f>IF(G$11="x",Toimenpiteet!$E$115,HK135*(Satokasvi!$H$11/1000)+(Satokasvi!$E$28-Satokasvi!$E$7)+IF(G$8="x",Toimenpiteet!$E$29,0)+IF(G$9="x",Toimenpiteet!$E$60,0)+IF(G$10="x",Toimenpiteet!$E$88,0))/(1+$C$13)^HK$61</f>
        <v>444.32446009070026</v>
      </c>
      <c r="HL238" s="29">
        <f>IF(H$11="x",Toimenpiteet!$E$115,HL135*(Satokasvi!$H$11/1000)+(Satokasvi!$E$28-Satokasvi!$E$7)+IF(H$8="x",Toimenpiteet!$E$29,0)+IF(H$9="x",Toimenpiteet!$E$60,0)+IF(H$10="x",Toimenpiteet!$E$88,0))/(1+$C$13)^HL$61</f>
        <v>432.07053519727037</v>
      </c>
      <c r="HM238" s="29">
        <f>IF(I$11="x",Toimenpiteet!$E$115,HM135*(Satokasvi!$H$11/1000)+(Satokasvi!$E$28-Satokasvi!$E$7)+IF(I$8="x",Toimenpiteet!$E$29,0)+IF(I$9="x",Toimenpiteet!$E$60,0)+IF(I$10="x",Toimenpiteet!$E$88,0))/(1+$C$13)^HM$61</f>
        <v>420.15349459485043</v>
      </c>
      <c r="HN238" s="29">
        <f>IF(J$11="x",Toimenpiteet!$E$115,HN135*(Satokasvi!$H$11/1000)+(Satokasvi!$E$28-Satokasvi!$E$7)+IF(J$8="x",Toimenpiteet!$E$29,0)+IF(J$9="x",Toimenpiteet!$E$60,0)+IF(J$10="x",Toimenpiteet!$E$88,0))/(1+$C$13)^HN$61</f>
        <v>408.56410940533641</v>
      </c>
      <c r="HO238" s="29">
        <f>IF(K$11="x",Toimenpiteet!$E$115,HO135*(Satokasvi!$H$11/1000)+(Satokasvi!$E$28-Satokasvi!$E$7)+IF(K$8="x",Toimenpiteet!$E$29,0)+IF(K$9="x",Toimenpiteet!$E$60,0)+IF(K$10="x",Toimenpiteet!$E$88,0))/(1+$C$13)^HO$61</f>
        <v>397.2934025639953</v>
      </c>
      <c r="HP238" s="29">
        <f>IF(L$11="x",Toimenpiteet!$E$115,HP135*(Satokasvi!$H$11/1000)+(Satokasvi!$E$28-Satokasvi!$E$7)+IF(L$8="x",Toimenpiteet!$E$29,0)+IF(L$9="x",Toimenpiteet!$E$60,0)+IF(L$10="x",Toimenpiteet!$E$88,0))/(1+$C$13)^HP$61</f>
        <v>386.33264197991696</v>
      </c>
      <c r="HQ238" s="29">
        <f>IF(M$11="x",Toimenpiteet!$E$115,HQ135*(Satokasvi!$H$11/1000)+(Satokasvi!$E$28-Satokasvi!$E$7)+IF(M$8="x",Toimenpiteet!$E$29,0)+IF(M$9="x",Toimenpiteet!$E$60,0)+IF(M$10="x",Toimenpiteet!$E$88,0))/(1+$C$13)^HQ$61</f>
        <v>375.08023493195822</v>
      </c>
      <c r="HR238" s="29">
        <f>IF(N$11="x",Toimenpiteet!$E$115,HR135*(Satokasvi!$H$11/1000)+(Satokasvi!$E$28-Satokasvi!$E$7)+IF(N$8="x",Toimenpiteet!$E$29,0)+IF(N$9="x",Toimenpiteet!$E$60,0)+IF(N$10="x",Toimenpiteet!$E$88,0))/(1+$C$13)^HR$61</f>
        <v>364.15556789510509</v>
      </c>
      <c r="HS238" s="29">
        <f>IF(O$11="x",Toimenpiteet!$E$115,HS135*(Satokasvi!$H$11/1000)+(Satokasvi!$E$28-Satokasvi!$E$7)+IF(O$8="x",Toimenpiteet!$E$29,0)+IF(O$9="x",Toimenpiteet!$E$60,0)+IF(O$10="x",Toimenpiteet!$E$88,0))/(1+$C$13)^HS$61</f>
        <v>353.5490950437914</v>
      </c>
      <c r="HT238" s="29">
        <f>IF(P$11="x",Toimenpiteet!$E$115,HT135*(Satokasvi!$H$11/1000)+(Satokasvi!$E$28-Satokasvi!$E$7)+IF(P$8="x",Toimenpiteet!$E$29,0)+IF(P$9="x",Toimenpiteet!$E$60,0)+IF(P$10="x",Toimenpiteet!$E$88,0))/(1+$C$13)^HT$61</f>
        <v>343.25154858620516</v>
      </c>
      <c r="HU238" s="29">
        <f>IF(Q$11="x",Toimenpiteet!$E$115,HU135*(Satokasvi!$H$11/1000)+(Satokasvi!$E$28-Satokasvi!$E$7)+IF(Q$8="x",Toimenpiteet!$E$29,0)+IF(Q$9="x",Toimenpiteet!$E$60,0)+IF(Q$10="x",Toimenpiteet!$E$88,0))/(1+$C$13)^HU$61</f>
        <v>333.25393066621859</v>
      </c>
      <c r="HV238" s="29">
        <f>IF(R$11="x",Toimenpiteet!$E$115,HV135*(Satokasvi!$H$11/1000)+(Satokasvi!$E$28-Satokasvi!$E$7)+IF(R$8="x",Toimenpiteet!$E$29,0)+IF(R$9="x",Toimenpiteet!$E$60,0)+IF(R$10="x",Toimenpiteet!$E$88,0))/(1+$C$13)^HV$61</f>
        <v>323.5475055011832</v>
      </c>
      <c r="HW238" s="29">
        <f>IF(S$11="x",Toimenpiteet!$E$115,HW135*(Satokasvi!$H$11/1000)+(Satokasvi!$E$28-Satokasvi!$E$7)+IF(S$8="x",Toimenpiteet!$E$29,0)+IF(S$9="x",Toimenpiteet!$E$60,0)+IF(S$10="x",Toimenpiteet!$E$88,0))/(1+$C$13)^HW$61</f>
        <v>314.12379174872154</v>
      </c>
      <c r="HX238" s="29">
        <f>IF(T$11="x",Toimenpiteet!$E$115,HX135*(Satokasvi!$H$11/1000)+(Satokasvi!$E$28-Satokasvi!$E$7)+IF(T$8="x",Toimenpiteet!$E$29,0)+IF(T$9="x",Toimenpiteet!$E$60,0)+IF(T$10="x",Toimenpiteet!$E$88,0))/(1+$C$13)^HX$61</f>
        <v>304.97455509584614</v>
      </c>
      <c r="HY238" s="29">
        <f>IF(U$11="x",Toimenpiteet!$E$115,HY135*(Satokasvi!$H$11/1000)+(Satokasvi!$E$28-Satokasvi!$E$7)+IF(U$8="x",Toimenpiteet!$E$29,0)+IF(U$9="x",Toimenpiteet!$E$60,0)+IF(U$10="x",Toimenpiteet!$E$88,0))/(1+$C$13)^HY$61</f>
        <v>296.0918010639283</v>
      </c>
      <c r="HZ238" s="29">
        <f>IF(V$11="x",Toimenpiteet!$E$115,HZ135*(Satokasvi!$H$11/1000)+(Satokasvi!$E$28-Satokasvi!$E$7)+IF(V$8="x",Toimenpiteet!$E$29,0)+IF(V$9="x",Toimenpiteet!$E$60,0)+IF(V$10="x",Toimenpiteet!$E$88,0))/(1+$C$13)^HZ$61</f>
        <v>287.46776802323137</v>
      </c>
      <c r="IA238" s="29">
        <f>IF(W$11="x",Toimenpiteet!$E$115,IA135*(Satokasvi!$H$11/1000)+(Satokasvi!$E$28-Satokasvi!$E$7)+IF(W$8="x",Toimenpiteet!$E$29,0)+IF(W$9="x",Toimenpiteet!$E$60,0)+IF(W$10="x",Toimenpiteet!$E$88,0))/(1+$C$13)^IA$61</f>
        <v>279.09492041090425</v>
      </c>
      <c r="IB238" s="29">
        <f>IF(X$11="x",Toimenpiteet!$E$115,IB135*(Satokasvi!$H$11/1000)+(Satokasvi!$E$28-Satokasvi!$E$7)+IF(X$8="x",Toimenpiteet!$E$29,0)+IF(X$9="x",Toimenpiteet!$E$60,0)+IF(X$10="x",Toimenpiteet!$E$88,0))/(1+$C$13)^IB$61</f>
        <v>270.96594214650895</v>
      </c>
      <c r="IC238" s="29">
        <f>IF(Y$11="x",Toimenpiteet!$E$115,IC135*(Satokasvi!$H$11/1000)+(Satokasvi!$E$28-Satokasvi!$E$7)+IF(Y$8="x",Toimenpiteet!$E$29,0)+IF(Y$9="x",Toimenpiteet!$E$60,0)+IF(Y$10="x",Toimenpiteet!$E$88,0))/(1+$C$13)^IC$61</f>
        <v>263.07373023932911</v>
      </c>
      <c r="ID238" s="29">
        <f>IF(Z$11="x",Toimenpiteet!$E$115,ID135*(Satokasvi!$H$11/1000)+(Satokasvi!$E$28-Satokasvi!$E$7)+IF(Z$8="x",Toimenpiteet!$E$29,0)+IF(Z$9="x",Toimenpiteet!$E$60,0)+IF(Z$10="x",Toimenpiteet!$E$88,0))/(1+$C$13)^ID$61</f>
        <v>255.41138858187293</v>
      </c>
      <c r="IE238" s="29">
        <f>IF(AA$11="x",Toimenpiteet!$E$115,IE135*(Satokasvi!$H$11/1000)+(Satokasvi!$E$28-Satokasvi!$E$7)+IF(AA$8="x",Toimenpiteet!$E$29,0)+IF(AA$9="x",Toimenpiteet!$E$60,0)+IF(AA$10="x",Toimenpiteet!$E$88,0))/(1+$C$13)^IE$61</f>
        <v>247.97222192414847</v>
      </c>
      <c r="IG238" s="11">
        <f t="shared" si="160"/>
        <v>496.90279276039792</v>
      </c>
      <c r="IH238" s="11">
        <f t="shared" si="161"/>
        <v>980.10654824869175</v>
      </c>
      <c r="II238" s="11">
        <f t="shared" si="162"/>
        <v>1449.9877279503482</v>
      </c>
      <c r="IJ238" s="11">
        <f t="shared" si="163"/>
        <v>1906.9124849464067</v>
      </c>
      <c r="IK238" s="11">
        <f t="shared" si="164"/>
        <v>2351.236945037107</v>
      </c>
      <c r="IL238" s="11">
        <f t="shared" si="165"/>
        <v>2783.3074802343772</v>
      </c>
      <c r="IM238" s="11">
        <f t="shared" si="166"/>
        <v>3203.4609748292278</v>
      </c>
      <c r="IN238" s="11">
        <f t="shared" si="167"/>
        <v>3612.025084234564</v>
      </c>
      <c r="IO238" s="11">
        <f t="shared" si="168"/>
        <v>4009.3184867985592</v>
      </c>
      <c r="IP238" s="11">
        <f t="shared" si="169"/>
        <v>4395.651128778476</v>
      </c>
      <c r="IQ238" s="11">
        <f t="shared" si="170"/>
        <v>4770.7313637104344</v>
      </c>
      <c r="IR238" s="11">
        <f t="shared" si="171"/>
        <v>5134.8869316055398</v>
      </c>
      <c r="IS238" s="11">
        <f t="shared" si="172"/>
        <v>5488.4360266493313</v>
      </c>
      <c r="IT238" s="11">
        <f t="shared" si="173"/>
        <v>5831.6875752355363</v>
      </c>
      <c r="IU238" s="11">
        <f t="shared" si="174"/>
        <v>6164.9415059017547</v>
      </c>
      <c r="IV238" s="11">
        <f t="shared" si="175"/>
        <v>6488.4890114029376</v>
      </c>
      <c r="IW238" s="11">
        <f t="shared" si="176"/>
        <v>6802.6128031516591</v>
      </c>
      <c r="IX238" s="11">
        <f t="shared" si="177"/>
        <v>7107.5873582475051</v>
      </c>
      <c r="IY238" s="11">
        <f t="shared" si="178"/>
        <v>7403.6791593114331</v>
      </c>
      <c r="IZ238" s="11">
        <f t="shared" si="179"/>
        <v>7691.1469273346647</v>
      </c>
      <c r="JA238" s="11">
        <f t="shared" si="180"/>
        <v>7970.2418477455685</v>
      </c>
      <c r="JB238" s="11">
        <f t="shared" si="181"/>
        <v>8241.2077898920779</v>
      </c>
      <c r="JC238" s="11">
        <f t="shared" si="182"/>
        <v>8504.2815201314079</v>
      </c>
      <c r="JD238" s="11">
        <f t="shared" si="183"/>
        <v>8759.6929087132812</v>
      </c>
      <c r="JE238" s="11">
        <f t="shared" si="184"/>
        <v>9007.6651306374297</v>
      </c>
    </row>
    <row r="239" spans="213:265">
      <c r="HE239" s="60">
        <f t="shared" si="190"/>
        <v>5.5555555555555525E-2</v>
      </c>
      <c r="HF239" s="60">
        <f>$HF$73</f>
        <v>3.333333333333334E-2</v>
      </c>
      <c r="HG239" s="29">
        <f>IF(C$11="x",Toimenpiteet!$E$115,HG136*(Satokasvi!$H$11/1000)+(Satokasvi!$E$28-Satokasvi!$E$7)+IF(C$8="x",Toimenpiteet!$E$29,0)+IF(C$9="x",Toimenpiteet!$E$60,0)+IF(C$10="x",Toimenpiteet!$E$88,0))/(1+$C$13)^HG$61</f>
        <v>498.49694354548734</v>
      </c>
      <c r="HH239" s="29">
        <f>IF(D$11="x",Toimenpiteet!$E$115,HH136*(Satokasvi!$H$11/1000)+(Satokasvi!$E$28-Satokasvi!$E$7)+IF(D$8="x",Toimenpiteet!$E$29,0)+IF(D$9="x",Toimenpiteet!$E$60,0)+IF(D$10="x",Toimenpiteet!$E$88,0))/(1+$C$13)^HH$61</f>
        <v>486.2991939059429</v>
      </c>
      <c r="HI239" s="29">
        <f>IF(E$11="x",Toimenpiteet!$E$115,HI136*(Satokasvi!$H$11/1000)+(Satokasvi!$E$28-Satokasvi!$E$7)+IF(E$8="x",Toimenpiteet!$E$29,0)+IF(E$9="x",Toimenpiteet!$E$60,0)+IF(E$10="x",Toimenpiteet!$E$88,0))/(1+$C$13)^HI$61</f>
        <v>474.38909972735905</v>
      </c>
      <c r="HJ239" s="29">
        <f>IF(F$11="x",Toimenpiteet!$E$115,HJ136*(Satokasvi!$H$11/1000)+(Satokasvi!$E$28-Satokasvi!$E$7)+IF(F$8="x",Toimenpiteet!$E$29,0)+IF(F$9="x",Toimenpiteet!$E$60,0)+IF(F$10="x",Toimenpiteet!$E$88,0))/(1+$C$13)^HJ$61</f>
        <v>462.76025217496158</v>
      </c>
      <c r="HK239" s="29">
        <f>IF(G$11="x",Toimenpiteet!$E$115,HK136*(Satokasvi!$H$11/1000)+(Satokasvi!$E$28-Satokasvi!$E$7)+IF(G$8="x",Toimenpiteet!$E$29,0)+IF(G$9="x",Toimenpiteet!$E$60,0)+IF(G$10="x",Toimenpiteet!$E$88,0))/(1+$C$13)^HK$61</f>
        <v>451.40637171558268</v>
      </c>
      <c r="HL239" s="29">
        <f>IF(H$11="x",Toimenpiteet!$E$115,HL136*(Satokasvi!$H$11/1000)+(Satokasvi!$E$28-Satokasvi!$E$7)+IF(H$8="x",Toimenpiteet!$E$29,0)+IF(H$9="x",Toimenpiteet!$E$60,0)+IF(H$10="x",Toimenpiteet!$E$88,0))/(1+$C$13)^HL$61</f>
        <v>440.32130602237612</v>
      </c>
      <c r="HM239" s="29">
        <f>IF(I$11="x",Toimenpiteet!$E$115,HM136*(Satokasvi!$H$11/1000)+(Satokasvi!$E$28-Satokasvi!$E$7)+IF(I$8="x",Toimenpiteet!$E$29,0)+IF(I$9="x",Toimenpiteet!$E$60,0)+IF(I$10="x",Toimenpiteet!$E$88,0))/(1+$C$13)^HM$61</f>
        <v>429.49902789189559</v>
      </c>
      <c r="HN239" s="29">
        <f>IF(J$11="x",Toimenpiteet!$E$115,HN136*(Satokasvi!$H$11/1000)+(Satokasvi!$E$28-Satokasvi!$E$7)+IF(J$8="x",Toimenpiteet!$E$29,0)+IF(J$9="x",Toimenpiteet!$E$60,0)+IF(J$10="x",Toimenpiteet!$E$88,0))/(1+$C$13)^HN$61</f>
        <v>418.93363317459603</v>
      </c>
      <c r="HO239" s="29">
        <f>IF(K$11="x",Toimenpiteet!$E$115,HO136*(Satokasvi!$H$11/1000)+(Satokasvi!$E$28-Satokasvi!$E$7)+IF(K$8="x",Toimenpiteet!$E$29,0)+IF(K$9="x",Toimenpiteet!$E$60,0)+IF(K$10="x",Toimenpiteet!$E$88,0))/(1+$C$13)^HO$61</f>
        <v>408.61933871974003</v>
      </c>
      <c r="HP239" s="29">
        <f>IF(L$11="x",Toimenpiteet!$E$115,HP136*(Satokasvi!$H$11/1000)+(Satokasvi!$E$28-Satokasvi!$E$7)+IF(L$8="x",Toimenpiteet!$E$29,0)+IF(L$9="x",Toimenpiteet!$E$60,0)+IF(L$10="x",Toimenpiteet!$E$88,0))/(1+$C$13)^HP$61</f>
        <v>398.55048033562872</v>
      </c>
      <c r="HQ239" s="29">
        <f>IF(M$11="x",Toimenpiteet!$E$115,HQ136*(Satokasvi!$H$11/1000)+(Satokasvi!$E$28-Satokasvi!$E$7)+IF(M$8="x",Toimenpiteet!$E$29,0)+IF(M$9="x",Toimenpiteet!$E$60,0)+IF(M$10="x",Toimenpiteet!$E$88,0))/(1+$C$13)^HQ$61</f>
        <v>386.94221391808611</v>
      </c>
      <c r="HR239" s="29">
        <f>IF(N$11="x",Toimenpiteet!$E$115,HR136*(Satokasvi!$H$11/1000)+(Satokasvi!$E$28-Satokasvi!$E$7)+IF(N$8="x",Toimenpiteet!$E$29,0)+IF(N$9="x",Toimenpiteet!$E$60,0)+IF(N$10="x",Toimenpiteet!$E$88,0))/(1+$C$13)^HR$61</f>
        <v>375.67205234765646</v>
      </c>
      <c r="HS239" s="29">
        <f>IF(O$11="x",Toimenpiteet!$E$115,HS136*(Satokasvi!$H$11/1000)+(Satokasvi!$E$28-Satokasvi!$E$7)+IF(O$8="x",Toimenpiteet!$E$29,0)+IF(O$9="x",Toimenpiteet!$E$60,0)+IF(O$10="x",Toimenpiteet!$E$88,0))/(1+$C$13)^HS$61</f>
        <v>364.73014791034609</v>
      </c>
      <c r="HT239" s="29">
        <f>IF(P$11="x",Toimenpiteet!$E$115,HT136*(Satokasvi!$H$11/1000)+(Satokasvi!$E$28-Satokasvi!$E$7)+IF(P$8="x",Toimenpiteet!$E$29,0)+IF(P$9="x",Toimenpiteet!$E$60,0)+IF(P$10="x",Toimenpiteet!$E$88,0))/(1+$C$13)^HT$61</f>
        <v>354.1069397187826</v>
      </c>
      <c r="HU239" s="29">
        <f>IF(Q$11="x",Toimenpiteet!$E$115,HU136*(Satokasvi!$H$11/1000)+(Satokasvi!$E$28-Satokasvi!$E$7)+IF(Q$8="x",Toimenpiteet!$E$29,0)+IF(Q$9="x",Toimenpiteet!$E$60,0)+IF(Q$10="x",Toimenpiteet!$E$88,0))/(1+$C$13)^HU$61</f>
        <v>343.79314535804133</v>
      </c>
      <c r="HV239" s="29">
        <f>IF(R$11="x",Toimenpiteet!$E$115,HV136*(Satokasvi!$H$11/1000)+(Satokasvi!$E$28-Satokasvi!$E$7)+IF(R$8="x",Toimenpiteet!$E$29,0)+IF(R$9="x",Toimenpiteet!$E$60,0)+IF(R$10="x",Toimenpiteet!$E$88,0))/(1+$C$13)^HV$61</f>
        <v>333.77975277479749</v>
      </c>
      <c r="HW239" s="29">
        <f>IF(S$11="x",Toimenpiteet!$E$115,HW136*(Satokasvi!$H$11/1000)+(Satokasvi!$E$28-Satokasvi!$E$7)+IF(S$8="x",Toimenpiteet!$E$29,0)+IF(S$9="x",Toimenpiteet!$E$60,0)+IF(S$10="x",Toimenpiteet!$E$88,0))/(1+$C$13)^HW$61</f>
        <v>324.05801240271597</v>
      </c>
      <c r="HX239" s="29">
        <f>IF(T$11="x",Toimenpiteet!$E$115,HX136*(Satokasvi!$H$11/1000)+(Satokasvi!$E$28-Satokasvi!$E$7)+IF(T$8="x",Toimenpiteet!$E$29,0)+IF(T$9="x",Toimenpiteet!$E$60,0)+IF(T$10="x",Toimenpiteet!$E$88,0))/(1+$C$13)^HX$61</f>
        <v>314.61942951719999</v>
      </c>
      <c r="HY239" s="29">
        <f>IF(U$11="x",Toimenpiteet!$E$115,HY136*(Satokasvi!$H$11/1000)+(Satokasvi!$E$28-Satokasvi!$E$7)+IF(U$8="x",Toimenpiteet!$E$29,0)+IF(U$9="x",Toimenpiteet!$E$60,0)+IF(U$10="x",Toimenpiteet!$E$88,0))/(1+$C$13)^HY$61</f>
        <v>305.45575681281554</v>
      </c>
      <c r="HZ239" s="29">
        <f>IF(V$11="x",Toimenpiteet!$E$115,HZ136*(Satokasvi!$H$11/1000)+(Satokasvi!$E$28-Satokasvi!$E$7)+IF(V$8="x",Toimenpiteet!$E$29,0)+IF(V$9="x",Toimenpiteet!$E$60,0)+IF(V$10="x",Toimenpiteet!$E$88,0))/(1+$C$13)^HZ$61</f>
        <v>296.55898719690828</v>
      </c>
      <c r="IA239" s="29">
        <f>IF(W$11="x",Toimenpiteet!$E$115,IA136*(Satokasvi!$H$11/1000)+(Satokasvi!$E$28-Satokasvi!$E$7)+IF(W$8="x",Toimenpiteet!$E$29,0)+IF(W$9="x",Toimenpiteet!$E$60,0)+IF(W$10="x",Toimenpiteet!$E$88,0))/(1+$C$13)^IA$61</f>
        <v>287.92134679311488</v>
      </c>
      <c r="IB239" s="29">
        <f>IF(X$11="x",Toimenpiteet!$E$115,IB136*(Satokasvi!$H$11/1000)+(Satokasvi!$E$28-Satokasvi!$E$7)+IF(X$8="x",Toimenpiteet!$E$29,0)+IF(X$9="x",Toimenpiteet!$E$60,0)+IF(X$10="x",Toimenpiteet!$E$88,0))/(1+$C$13)^IB$61</f>
        <v>279.53528814865518</v>
      </c>
      <c r="IC239" s="29">
        <f>IF(Y$11="x",Toimenpiteet!$E$115,IC136*(Satokasvi!$H$11/1000)+(Satokasvi!$E$28-Satokasvi!$E$7)+IF(Y$8="x",Toimenpiteet!$E$29,0)+IF(Y$9="x",Toimenpiteet!$E$60,0)+IF(Y$10="x",Toimenpiteet!$E$88,0))/(1+$C$13)^IC$61</f>
        <v>271.39348363947101</v>
      </c>
      <c r="ID239" s="29">
        <f>IF(Z$11="x",Toimenpiteet!$E$115,ID136*(Satokasvi!$H$11/1000)+(Satokasvi!$E$28-Satokasvi!$E$7)+IF(Z$8="x",Toimenpiteet!$E$29,0)+IF(Z$9="x",Toimenpiteet!$E$60,0)+IF(Z$10="x",Toimenpiteet!$E$88,0))/(1+$C$13)^ID$61</f>
        <v>263.48881906744765</v>
      </c>
      <c r="IE239" s="29">
        <f>IF(AA$11="x",Toimenpiteet!$E$115,IE136*(Satokasvi!$H$11/1000)+(Satokasvi!$E$28-Satokasvi!$E$7)+IF(AA$8="x",Toimenpiteet!$E$29,0)+IF(AA$9="x",Toimenpiteet!$E$60,0)+IF(AA$10="x",Toimenpiteet!$E$88,0))/(1+$C$13)^IE$61</f>
        <v>255.81438744412392</v>
      </c>
      <c r="IG239" s="11">
        <f t="shared" si="160"/>
        <v>498.49694354548734</v>
      </c>
      <c r="IH239" s="11">
        <f t="shared" si="161"/>
        <v>984.79613745143024</v>
      </c>
      <c r="II239" s="11">
        <f t="shared" si="162"/>
        <v>1459.1852371787893</v>
      </c>
      <c r="IJ239" s="11">
        <f t="shared" si="163"/>
        <v>1921.9454893537509</v>
      </c>
      <c r="IK239" s="11">
        <f t="shared" si="164"/>
        <v>2373.3518610693336</v>
      </c>
      <c r="IL239" s="11">
        <f t="shared" si="165"/>
        <v>2813.6731670917097</v>
      </c>
      <c r="IM239" s="11">
        <f t="shared" si="166"/>
        <v>3243.1721949836056</v>
      </c>
      <c r="IN239" s="11">
        <f t="shared" si="167"/>
        <v>3662.1058281582018</v>
      </c>
      <c r="IO239" s="11">
        <f t="shared" si="168"/>
        <v>4070.7251668779418</v>
      </c>
      <c r="IP239" s="11">
        <f t="shared" si="169"/>
        <v>4469.2756472135707</v>
      </c>
      <c r="IQ239" s="11">
        <f t="shared" si="170"/>
        <v>4856.2178611316567</v>
      </c>
      <c r="IR239" s="11">
        <f t="shared" si="171"/>
        <v>5231.8899134793128</v>
      </c>
      <c r="IS239" s="11">
        <f t="shared" si="172"/>
        <v>5596.620061389659</v>
      </c>
      <c r="IT239" s="11">
        <f t="shared" si="173"/>
        <v>5950.727001108442</v>
      </c>
      <c r="IU239" s="11">
        <f t="shared" si="174"/>
        <v>6294.5201464664833</v>
      </c>
      <c r="IV239" s="11">
        <f t="shared" si="175"/>
        <v>6628.2998992412804</v>
      </c>
      <c r="IW239" s="11">
        <f t="shared" si="176"/>
        <v>6952.357911643996</v>
      </c>
      <c r="IX239" s="11">
        <f t="shared" si="177"/>
        <v>7266.9773411611959</v>
      </c>
      <c r="IY239" s="11">
        <f t="shared" si="178"/>
        <v>7572.4330979740116</v>
      </c>
      <c r="IZ239" s="11">
        <f t="shared" si="179"/>
        <v>7868.9920851709203</v>
      </c>
      <c r="JA239" s="11">
        <f t="shared" si="180"/>
        <v>8156.9134319640352</v>
      </c>
      <c r="JB239" s="11">
        <f t="shared" si="181"/>
        <v>8436.4487201126904</v>
      </c>
      <c r="JC239" s="11">
        <f t="shared" si="182"/>
        <v>8707.8422037521614</v>
      </c>
      <c r="JD239" s="11">
        <f t="shared" si="183"/>
        <v>8971.3310228196096</v>
      </c>
      <c r="JE239" s="11">
        <f t="shared" si="184"/>
        <v>9227.1454102637344</v>
      </c>
    </row>
    <row r="240" spans="213:265">
      <c r="HE240" s="60">
        <f t="shared" si="190"/>
        <v>5.5555555555555525E-2</v>
      </c>
      <c r="HF240" s="60">
        <f>$HF$74</f>
        <v>5.5555555555555566E-2</v>
      </c>
      <c r="HG240" s="29">
        <f>IF(C$11="x",Toimenpiteet!$E$115,HG137*(Satokasvi!$H$11/1000)+(Satokasvi!$E$28-Satokasvi!$E$7)+IF(C$8="x",Toimenpiteet!$E$29,0)+IF(C$9="x",Toimenpiteet!$E$60,0)+IF(C$10="x",Toimenpiteet!$E$88,0))/(1+$C$13)^HG$61</f>
        <v>500.09109433057648</v>
      </c>
      <c r="HH240" s="29">
        <f>IF(D$11="x",Toimenpiteet!$E$115,HH137*(Satokasvi!$H$11/1000)+(Satokasvi!$E$28-Satokasvi!$E$7)+IF(D$8="x",Toimenpiteet!$E$29,0)+IF(D$9="x",Toimenpiteet!$E$60,0)+IF(D$10="x",Toimenpiteet!$E$88,0))/(1+$C$13)^HH$61</f>
        <v>489.39463232359213</v>
      </c>
      <c r="HI240" s="29">
        <f>IF(E$11="x",Toimenpiteet!$E$115,HI137*(Satokasvi!$H$11/1000)+(Satokasvi!$E$28-Satokasvi!$E$7)+IF(E$8="x",Toimenpiteet!$E$29,0)+IF(E$9="x",Toimenpiteet!$E$60,0)+IF(E$10="x",Toimenpiteet!$E$88,0))/(1+$C$13)^HI$61</f>
        <v>478.89701975306156</v>
      </c>
      <c r="HJ240" s="29">
        <f>IF(F$11="x",Toimenpiteet!$E$115,HJ137*(Satokasvi!$H$11/1000)+(Satokasvi!$E$28-Satokasvi!$E$7)+IF(F$8="x",Toimenpiteet!$E$29,0)+IF(F$9="x",Toimenpiteet!$E$60,0)+IF(F$10="x",Toimenpiteet!$E$88,0))/(1+$C$13)^HJ$61</f>
        <v>468.59574735386445</v>
      </c>
      <c r="HK240" s="29">
        <f>IF(G$11="x",Toimenpiteet!$E$115,HK137*(Satokasvi!$H$11/1000)+(Satokasvi!$E$28-Satokasvi!$E$7)+IF(G$8="x",Toimenpiteet!$E$29,0)+IF(G$9="x",Toimenpiteet!$E$60,0)+IF(G$10="x",Toimenpiteet!$E$88,0))/(1+$C$13)^HK$61</f>
        <v>458.48828334046493</v>
      </c>
      <c r="HL240" s="29">
        <f>IF(H$11="x",Toimenpiteet!$E$115,HL137*(Satokasvi!$H$11/1000)+(Satokasvi!$E$28-Satokasvi!$E$7)+IF(H$8="x",Toimenpiteet!$E$29,0)+IF(H$9="x",Toimenpiteet!$E$60,0)+IF(H$10="x",Toimenpiteet!$E$88,0))/(1+$C$13)^HL$61</f>
        <v>448.57207684748187</v>
      </c>
      <c r="HM240" s="29">
        <f>IF(I$11="x",Toimenpiteet!$E$115,HM137*(Satokasvi!$H$11/1000)+(Satokasvi!$E$28-Satokasvi!$E$7)+IF(I$8="x",Toimenpiteet!$E$29,0)+IF(I$9="x",Toimenpiteet!$E$60,0)+IF(I$10="x",Toimenpiteet!$E$88,0))/(1+$C$13)^HM$61</f>
        <v>438.84456118894087</v>
      </c>
      <c r="HN240" s="29">
        <f>IF(J$11="x",Toimenpiteet!$E$115,HN137*(Satokasvi!$H$11/1000)+(Satokasvi!$E$28-Satokasvi!$E$7)+IF(J$8="x",Toimenpiteet!$E$29,0)+IF(J$9="x",Toimenpiteet!$E$60,0)+IF(J$10="x",Toimenpiteet!$E$88,0))/(1+$C$13)^HN$61</f>
        <v>429.30315694385564</v>
      </c>
      <c r="HO240" s="29">
        <f>IF(K$11="x",Toimenpiteet!$E$115,HO137*(Satokasvi!$H$11/1000)+(Satokasvi!$E$28-Satokasvi!$E$7)+IF(K$8="x",Toimenpiteet!$E$29,0)+IF(K$9="x",Toimenpiteet!$E$60,0)+IF(K$10="x",Toimenpiteet!$E$88,0))/(1+$C$13)^HO$61</f>
        <v>419.9452748754847</v>
      </c>
      <c r="HP240" s="29">
        <f>IF(L$11="x",Toimenpiteet!$E$115,HP137*(Satokasvi!$H$11/1000)+(Satokasvi!$E$28-Satokasvi!$E$7)+IF(L$8="x",Toimenpiteet!$E$29,0)+IF(L$9="x",Toimenpiteet!$E$60,0)+IF(L$10="x",Toimenpiteet!$E$88,0))/(1+$C$13)^HP$61</f>
        <v>410.76831869134026</v>
      </c>
      <c r="HQ240" s="29">
        <f>IF(M$11="x",Toimenpiteet!$E$115,HQ137*(Satokasvi!$H$11/1000)+(Satokasvi!$E$28-Satokasvi!$E$7)+IF(M$8="x",Toimenpiteet!$E$29,0)+IF(M$9="x",Toimenpiteet!$E$60,0)+IF(M$10="x",Toimenpiteet!$E$88,0))/(1+$C$13)^HQ$61</f>
        <v>398.80419290421383</v>
      </c>
      <c r="HR240" s="29">
        <f>IF(N$11="x",Toimenpiteet!$E$115,HR137*(Satokasvi!$H$11/1000)+(Satokasvi!$E$28-Satokasvi!$E$7)+IF(N$8="x",Toimenpiteet!$E$29,0)+IF(N$9="x",Toimenpiteet!$E$60,0)+IF(N$10="x",Toimenpiteet!$E$88,0))/(1+$C$13)^HR$61</f>
        <v>387.18853680020766</v>
      </c>
      <c r="HS240" s="29">
        <f>IF(O$11="x",Toimenpiteet!$E$115,HS137*(Satokasvi!$H$11/1000)+(Satokasvi!$E$28-Satokasvi!$E$7)+IF(O$8="x",Toimenpiteet!$E$29,0)+IF(O$9="x",Toimenpiteet!$E$60,0)+IF(O$10="x",Toimenpiteet!$E$88,0))/(1+$C$13)^HS$61</f>
        <v>375.91120077690067</v>
      </c>
      <c r="HT240" s="29">
        <f>IF(P$11="x",Toimenpiteet!$E$115,HT137*(Satokasvi!$H$11/1000)+(Satokasvi!$E$28-Satokasvi!$E$7)+IF(P$8="x",Toimenpiteet!$E$29,0)+IF(P$9="x",Toimenpiteet!$E$60,0)+IF(P$10="x",Toimenpiteet!$E$88,0))/(1+$C$13)^HT$61</f>
        <v>364.96233085135981</v>
      </c>
      <c r="HU240" s="29">
        <f>IF(Q$11="x",Toimenpiteet!$E$115,HU137*(Satokasvi!$H$11/1000)+(Satokasvi!$E$28-Satokasvi!$E$7)+IF(Q$8="x",Toimenpiteet!$E$29,0)+IF(Q$9="x",Toimenpiteet!$E$60,0)+IF(Q$10="x",Toimenpiteet!$E$88,0))/(1+$C$13)^HU$61</f>
        <v>354.33236004986389</v>
      </c>
      <c r="HV240" s="29">
        <f>IF(R$11="x",Toimenpiteet!$E$115,HV137*(Satokasvi!$H$11/1000)+(Satokasvi!$E$28-Satokasvi!$E$7)+IF(R$8="x",Toimenpiteet!$E$29,0)+IF(R$9="x",Toimenpiteet!$E$60,0)+IF(R$10="x",Toimenpiteet!$E$88,0))/(1+$C$13)^HV$61</f>
        <v>344.01200004841161</v>
      </c>
      <c r="HW240" s="29">
        <f>IF(S$11="x",Toimenpiteet!$E$115,HW137*(Satokasvi!$H$11/1000)+(Satokasvi!$E$28-Satokasvi!$E$7)+IF(S$8="x",Toimenpiteet!$E$29,0)+IF(S$9="x",Toimenpiteet!$E$60,0)+IF(S$10="x",Toimenpiteet!$E$88,0))/(1+$C$13)^HW$61</f>
        <v>333.99223305671029</v>
      </c>
      <c r="HX240" s="29">
        <f>IF(T$11="x",Toimenpiteet!$E$115,HX137*(Satokasvi!$H$11/1000)+(Satokasvi!$E$28-Satokasvi!$E$7)+IF(T$8="x",Toimenpiteet!$E$29,0)+IF(T$9="x",Toimenpiteet!$E$60,0)+IF(T$10="x",Toimenpiteet!$E$88,0))/(1+$C$13)^HX$61</f>
        <v>324.26430393855367</v>
      </c>
      <c r="HY240" s="29">
        <f>IF(U$11="x",Toimenpiteet!$E$115,HY137*(Satokasvi!$H$11/1000)+(Satokasvi!$E$28-Satokasvi!$E$7)+IF(U$8="x",Toimenpiteet!$E$29,0)+IF(U$9="x",Toimenpiteet!$E$60,0)+IF(U$10="x",Toimenpiteet!$E$88,0))/(1+$C$13)^HY$61</f>
        <v>314.8197125617026</v>
      </c>
      <c r="HZ240" s="29">
        <f>IF(V$11="x",Toimenpiteet!$E$115,HZ137*(Satokasvi!$H$11/1000)+(Satokasvi!$E$28-Satokasvi!$E$7)+IF(V$8="x",Toimenpiteet!$E$29,0)+IF(V$9="x",Toimenpiteet!$E$60,0)+IF(V$10="x",Toimenpiteet!$E$88,0))/(1+$C$13)^HZ$61</f>
        <v>305.65020637058507</v>
      </c>
      <c r="IA240" s="29">
        <f>IF(W$11="x",Toimenpiteet!$E$115,IA137*(Satokasvi!$H$11/1000)+(Satokasvi!$E$28-Satokasvi!$E$7)+IF(W$8="x",Toimenpiteet!$E$29,0)+IF(W$9="x",Toimenpiteet!$E$60,0)+IF(W$10="x",Toimenpiteet!$E$88,0))/(1+$C$13)^IA$61</f>
        <v>296.74777317532534</v>
      </c>
      <c r="IB240" s="29">
        <f>IF(X$11="x",Toimenpiteet!$E$115,IB137*(Satokasvi!$H$11/1000)+(Satokasvi!$E$28-Satokasvi!$E$7)+IF(X$8="x",Toimenpiteet!$E$29,0)+IF(X$9="x",Toimenpiteet!$E$60,0)+IF(X$10="x",Toimenpiteet!$E$88,0))/(1+$C$13)^IB$61</f>
        <v>288.1046341508013</v>
      </c>
      <c r="IC240" s="29">
        <f>IF(Y$11="x",Toimenpiteet!$E$115,IC137*(Satokasvi!$H$11/1000)+(Satokasvi!$E$28-Satokasvi!$E$7)+IF(Y$8="x",Toimenpiteet!$E$29,0)+IF(Y$9="x",Toimenpiteet!$E$60,0)+IF(Y$10="x",Toimenpiteet!$E$88,0))/(1+$C$13)^IC$61</f>
        <v>279.71323703961286</v>
      </c>
      <c r="ID240" s="29">
        <f>IF(Z$11="x",Toimenpiteet!$E$115,ID137*(Satokasvi!$H$11/1000)+(Satokasvi!$E$28-Satokasvi!$E$7)+IF(Z$8="x",Toimenpiteet!$E$29,0)+IF(Z$9="x",Toimenpiteet!$E$60,0)+IF(Z$10="x",Toimenpiteet!$E$88,0))/(1+$C$13)^ID$61</f>
        <v>271.56624955302226</v>
      </c>
      <c r="IE240" s="29">
        <f>IF(AA$11="x",Toimenpiteet!$E$115,IE137*(Satokasvi!$H$11/1000)+(Satokasvi!$E$28-Satokasvi!$E$7)+IF(AA$8="x",Toimenpiteet!$E$29,0)+IF(AA$9="x",Toimenpiteet!$E$60,0)+IF(AA$10="x",Toimenpiteet!$E$88,0))/(1+$C$13)^IE$61</f>
        <v>263.65655296409926</v>
      </c>
      <c r="IG240" s="11">
        <f t="shared" si="160"/>
        <v>500.09109433057648</v>
      </c>
      <c r="IH240" s="11">
        <f t="shared" si="161"/>
        <v>989.48572665416862</v>
      </c>
      <c r="II240" s="11">
        <f t="shared" si="162"/>
        <v>1468.3827464072301</v>
      </c>
      <c r="IJ240" s="11">
        <f t="shared" si="163"/>
        <v>1936.9784937610946</v>
      </c>
      <c r="IK240" s="11">
        <f t="shared" si="164"/>
        <v>2395.4667771015593</v>
      </c>
      <c r="IL240" s="11">
        <f t="shared" si="165"/>
        <v>2844.0388539490414</v>
      </c>
      <c r="IM240" s="11">
        <f t="shared" si="166"/>
        <v>3282.8834151379824</v>
      </c>
      <c r="IN240" s="11">
        <f t="shared" si="167"/>
        <v>3712.1865720818382</v>
      </c>
      <c r="IO240" s="11">
        <f t="shared" si="168"/>
        <v>4132.1318469573225</v>
      </c>
      <c r="IP240" s="11">
        <f t="shared" si="169"/>
        <v>4542.9001656486626</v>
      </c>
      <c r="IQ240" s="11">
        <f t="shared" si="170"/>
        <v>4941.7043585528763</v>
      </c>
      <c r="IR240" s="11">
        <f t="shared" si="171"/>
        <v>5328.892895353084</v>
      </c>
      <c r="IS240" s="11">
        <f t="shared" si="172"/>
        <v>5704.8040961299848</v>
      </c>
      <c r="IT240" s="11">
        <f t="shared" si="173"/>
        <v>6069.7664269813449</v>
      </c>
      <c r="IU240" s="11">
        <f t="shared" si="174"/>
        <v>6424.0987870312092</v>
      </c>
      <c r="IV240" s="11">
        <f t="shared" si="175"/>
        <v>6768.1107870796204</v>
      </c>
      <c r="IW240" s="11">
        <f t="shared" si="176"/>
        <v>7102.103020136331</v>
      </c>
      <c r="IX240" s="11">
        <f t="shared" si="177"/>
        <v>7426.3673240748849</v>
      </c>
      <c r="IY240" s="11">
        <f t="shared" si="178"/>
        <v>7741.1870366365874</v>
      </c>
      <c r="IZ240" s="11">
        <f t="shared" si="179"/>
        <v>8046.8372430071722</v>
      </c>
      <c r="JA240" s="11">
        <f t="shared" si="180"/>
        <v>8343.5850161824983</v>
      </c>
      <c r="JB240" s="11">
        <f t="shared" si="181"/>
        <v>8631.6896503332991</v>
      </c>
      <c r="JC240" s="11">
        <f t="shared" si="182"/>
        <v>8911.4028873729112</v>
      </c>
      <c r="JD240" s="11">
        <f t="shared" si="183"/>
        <v>9182.9691369259326</v>
      </c>
      <c r="JE240" s="11">
        <f t="shared" si="184"/>
        <v>9446.6256898900319</v>
      </c>
    </row>
    <row r="241" spans="213:265">
      <c r="HE241" s="60">
        <f t="shared" si="190"/>
        <v>5.5555555555555525E-2</v>
      </c>
      <c r="HF241" s="60">
        <f>$HF$75</f>
        <v>7.7777777777777793E-2</v>
      </c>
      <c r="HG241" s="29">
        <f>IF(C$11="x",Toimenpiteet!$E$115,HG138*(Satokasvi!$H$11/1000)+(Satokasvi!$E$28-Satokasvi!$E$7)+IF(C$8="x",Toimenpiteet!$E$29,0)+IF(C$9="x",Toimenpiteet!$E$60,0)+IF(C$10="x",Toimenpiteet!$E$88,0))/(1+$C$13)^HG$61</f>
        <v>501.68524511566596</v>
      </c>
      <c r="HH241" s="29">
        <f>IF(D$11="x",Toimenpiteet!$E$115,HH138*(Satokasvi!$H$11/1000)+(Satokasvi!$E$28-Satokasvi!$E$7)+IF(D$8="x",Toimenpiteet!$E$29,0)+IF(D$9="x",Toimenpiteet!$E$60,0)+IF(D$10="x",Toimenpiteet!$E$88,0))/(1+$C$13)^HH$61</f>
        <v>492.49007074124125</v>
      </c>
      <c r="HI241" s="29">
        <f>IF(E$11="x",Toimenpiteet!$E$115,HI138*(Satokasvi!$H$11/1000)+(Satokasvi!$E$28-Satokasvi!$E$7)+IF(E$8="x",Toimenpiteet!$E$29,0)+IF(E$9="x",Toimenpiteet!$E$60,0)+IF(E$10="x",Toimenpiteet!$E$88,0))/(1+$C$13)^HI$61</f>
        <v>483.40493977876423</v>
      </c>
      <c r="HJ241" s="29">
        <f>IF(F$11="x",Toimenpiteet!$E$115,HJ138*(Satokasvi!$H$11/1000)+(Satokasvi!$E$28-Satokasvi!$E$7)+IF(F$8="x",Toimenpiteet!$E$29,0)+IF(F$9="x",Toimenpiteet!$E$60,0)+IF(F$10="x",Toimenpiteet!$E$88,0))/(1+$C$13)^HJ$61</f>
        <v>474.43124253276756</v>
      </c>
      <c r="HK241" s="29">
        <f>IF(G$11="x",Toimenpiteet!$E$115,HK138*(Satokasvi!$H$11/1000)+(Satokasvi!$E$28-Satokasvi!$E$7)+IF(G$8="x",Toimenpiteet!$E$29,0)+IF(G$9="x",Toimenpiteet!$E$60,0)+IF(G$10="x",Toimenpiteet!$E$88,0))/(1+$C$13)^HK$61</f>
        <v>465.57019496534741</v>
      </c>
      <c r="HL241" s="29">
        <f>IF(H$11="x",Toimenpiteet!$E$115,HL138*(Satokasvi!$H$11/1000)+(Satokasvi!$E$28-Satokasvi!$E$7)+IF(H$8="x",Toimenpiteet!$E$29,0)+IF(H$9="x",Toimenpiteet!$E$60,0)+IF(H$10="x",Toimenpiteet!$E$88,0))/(1+$C$13)^HL$61</f>
        <v>456.82284767258739</v>
      </c>
      <c r="HM241" s="29">
        <f>IF(I$11="x",Toimenpiteet!$E$115,HM138*(Satokasvi!$H$11/1000)+(Satokasvi!$E$28-Satokasvi!$E$7)+IF(I$8="x",Toimenpiteet!$E$29,0)+IF(I$9="x",Toimenpiteet!$E$60,0)+IF(I$10="x",Toimenpiteet!$E$88,0))/(1+$C$13)^HM$61</f>
        <v>448.19009448598604</v>
      </c>
      <c r="HN241" s="29">
        <f>IF(J$11="x",Toimenpiteet!$E$115,HN138*(Satokasvi!$H$11/1000)+(Satokasvi!$E$28-Satokasvi!$E$7)+IF(J$8="x",Toimenpiteet!$E$29,0)+IF(J$9="x",Toimenpiteet!$E$60,0)+IF(J$10="x",Toimenpiteet!$E$88,0))/(1+$C$13)^HN$61</f>
        <v>439.6726807131152</v>
      </c>
      <c r="HO241" s="29">
        <f>IF(K$11="x",Toimenpiteet!$E$115,HO138*(Satokasvi!$H$11/1000)+(Satokasvi!$E$28-Satokasvi!$E$7)+IF(K$8="x",Toimenpiteet!$E$29,0)+IF(K$9="x",Toimenpiteet!$E$60,0)+IF(K$10="x",Toimenpiteet!$E$88,0))/(1+$C$13)^HO$61</f>
        <v>431.27121103122943</v>
      </c>
      <c r="HP241" s="29">
        <f>IF(L$11="x",Toimenpiteet!$E$115,HP138*(Satokasvi!$H$11/1000)+(Satokasvi!$E$28-Satokasvi!$E$7)+IF(L$8="x",Toimenpiteet!$E$29,0)+IF(L$9="x",Toimenpiteet!$E$60,0)+IF(L$10="x",Toimenpiteet!$E$88,0))/(1+$C$13)^HP$61</f>
        <v>422.98615704705185</v>
      </c>
      <c r="HQ241" s="29">
        <f>IF(M$11="x",Toimenpiteet!$E$115,HQ138*(Satokasvi!$H$11/1000)+(Satokasvi!$E$28-Satokasvi!$E$7)+IF(M$8="x",Toimenpiteet!$E$29,0)+IF(M$9="x",Toimenpiteet!$E$60,0)+IF(M$10="x",Toimenpiteet!$E$88,0))/(1+$C$13)^HQ$61</f>
        <v>410.66617189034156</v>
      </c>
      <c r="HR241" s="29">
        <f>IF(N$11="x",Toimenpiteet!$E$115,HR138*(Satokasvi!$H$11/1000)+(Satokasvi!$E$28-Satokasvi!$E$7)+IF(N$8="x",Toimenpiteet!$E$29,0)+IF(N$9="x",Toimenpiteet!$E$60,0)+IF(N$10="x",Toimenpiteet!$E$88,0))/(1+$C$13)^HR$61</f>
        <v>398.70502125275885</v>
      </c>
      <c r="HS241" s="29">
        <f>IF(O$11="x",Toimenpiteet!$E$115,HS138*(Satokasvi!$H$11/1000)+(Satokasvi!$E$28-Satokasvi!$E$7)+IF(O$8="x",Toimenpiteet!$E$29,0)+IF(O$9="x",Toimenpiteet!$E$60,0)+IF(O$10="x",Toimenpiteet!$E$88,0))/(1+$C$13)^HS$61</f>
        <v>387.09225364345525</v>
      </c>
      <c r="HT241" s="29">
        <f>IF(P$11="x",Toimenpiteet!$E$115,HT138*(Satokasvi!$H$11/1000)+(Satokasvi!$E$28-Satokasvi!$E$7)+IF(P$8="x",Toimenpiteet!$E$29,0)+IF(P$9="x",Toimenpiteet!$E$60,0)+IF(P$10="x",Toimenpiteet!$E$88,0))/(1+$C$13)^HT$61</f>
        <v>375.81772198393708</v>
      </c>
      <c r="HU241" s="29">
        <f>IF(Q$11="x",Toimenpiteet!$E$115,HU138*(Satokasvi!$H$11/1000)+(Satokasvi!$E$28-Satokasvi!$E$7)+IF(Q$8="x",Toimenpiteet!$E$29,0)+IF(Q$9="x",Toimenpiteet!$E$60,0)+IF(Q$10="x",Toimenpiteet!$E$88,0))/(1+$C$13)^HU$61</f>
        <v>364.87157474168646</v>
      </c>
      <c r="HV241" s="29">
        <f>IF(R$11="x",Toimenpiteet!$E$115,HV138*(Satokasvi!$H$11/1000)+(Satokasvi!$E$28-Satokasvi!$E$7)+IF(R$8="x",Toimenpiteet!$E$29,0)+IF(R$9="x",Toimenpiteet!$E$60,0)+IF(R$10="x",Toimenpiteet!$E$88,0))/(1+$C$13)^HV$61</f>
        <v>354.24424732202579</v>
      </c>
      <c r="HW241" s="29">
        <f>IF(S$11="x",Toimenpiteet!$E$115,HW138*(Satokasvi!$H$11/1000)+(Satokasvi!$E$28-Satokasvi!$E$7)+IF(S$8="x",Toimenpiteet!$E$29,0)+IF(S$9="x",Toimenpiteet!$E$60,0)+IF(S$10="x",Toimenpiteet!$E$88,0))/(1+$C$13)^HW$61</f>
        <v>343.92645371070461</v>
      </c>
      <c r="HX241" s="29">
        <f>IF(T$11="x",Toimenpiteet!$E$115,HX138*(Satokasvi!$H$11/1000)+(Satokasvi!$E$28-Satokasvi!$E$7)+IF(T$8="x",Toimenpiteet!$E$29,0)+IF(T$9="x",Toimenpiteet!$E$60,0)+IF(T$10="x",Toimenpiteet!$E$88,0))/(1+$C$13)^HX$61</f>
        <v>333.9091783599074</v>
      </c>
      <c r="HY241" s="29">
        <f>IF(U$11="x",Toimenpiteet!$E$115,HY138*(Satokasvi!$H$11/1000)+(Satokasvi!$E$28-Satokasvi!$E$7)+IF(U$8="x",Toimenpiteet!$E$29,0)+IF(U$9="x",Toimenpiteet!$E$60,0)+IF(U$10="x",Toimenpiteet!$E$88,0))/(1+$C$13)^HY$61</f>
        <v>324.18366831058972</v>
      </c>
      <c r="HZ241" s="29">
        <f>IF(V$11="x",Toimenpiteet!$E$115,HZ138*(Satokasvi!$H$11/1000)+(Satokasvi!$E$28-Satokasvi!$E$7)+IF(V$8="x",Toimenpiteet!$E$29,0)+IF(V$9="x",Toimenpiteet!$E$60,0)+IF(V$10="x",Toimenpiteet!$E$88,0))/(1+$C$13)^HZ$61</f>
        <v>314.74142554426186</v>
      </c>
      <c r="IA241" s="29">
        <f>IF(W$11="x",Toimenpiteet!$E$115,IA138*(Satokasvi!$H$11/1000)+(Satokasvi!$E$28-Satokasvi!$E$7)+IF(W$8="x",Toimenpiteet!$E$29,0)+IF(W$9="x",Toimenpiteet!$E$60,0)+IF(W$10="x",Toimenpiteet!$E$88,0))/(1+$C$13)^IA$61</f>
        <v>305.57419955753585</v>
      </c>
      <c r="IB241" s="29">
        <f>IF(X$11="x",Toimenpiteet!$E$115,IB138*(Satokasvi!$H$11/1000)+(Satokasvi!$E$28-Satokasvi!$E$7)+IF(X$8="x",Toimenpiteet!$E$29,0)+IF(X$9="x",Toimenpiteet!$E$60,0)+IF(X$10="x",Toimenpiteet!$E$88,0))/(1+$C$13)^IB$61</f>
        <v>296.67398015294737</v>
      </c>
      <c r="IC241" s="29">
        <f>IF(Y$11="x",Toimenpiteet!$E$115,IC138*(Satokasvi!$H$11/1000)+(Satokasvi!$E$28-Satokasvi!$E$7)+IF(Y$8="x",Toimenpiteet!$E$29,0)+IF(Y$9="x",Toimenpiteet!$E$60,0)+IF(Y$10="x",Toimenpiteet!$E$88,0))/(1+$C$13)^IC$61</f>
        <v>288.03299043975471</v>
      </c>
      <c r="ID241" s="29">
        <f>IF(Z$11="x",Toimenpiteet!$E$115,ID138*(Satokasvi!$H$11/1000)+(Satokasvi!$E$28-Satokasvi!$E$7)+IF(Z$8="x",Toimenpiteet!$E$29,0)+IF(Z$9="x",Toimenpiteet!$E$60,0)+IF(Z$10="x",Toimenpiteet!$E$88,0))/(1+$C$13)^ID$61</f>
        <v>279.64368003859687</v>
      </c>
      <c r="IE241" s="29">
        <f>IF(AA$11="x",Toimenpiteet!$E$115,IE138*(Satokasvi!$H$11/1000)+(Satokasvi!$E$28-Satokasvi!$E$7)+IF(AA$8="x",Toimenpiteet!$E$29,0)+IF(AA$9="x",Toimenpiteet!$E$60,0)+IF(AA$10="x",Toimenpiteet!$E$88,0))/(1+$C$13)^IE$61</f>
        <v>271.49871848407463</v>
      </c>
      <c r="IG241" s="11">
        <f t="shared" si="160"/>
        <v>501.68524511566596</v>
      </c>
      <c r="IH241" s="11">
        <f t="shared" si="161"/>
        <v>994.17531585690722</v>
      </c>
      <c r="II241" s="11">
        <f t="shared" si="162"/>
        <v>1477.5802556356714</v>
      </c>
      <c r="IJ241" s="11">
        <f t="shared" si="163"/>
        <v>1952.0114981684389</v>
      </c>
      <c r="IK241" s="11">
        <f t="shared" si="164"/>
        <v>2417.5816931337863</v>
      </c>
      <c r="IL241" s="11">
        <f t="shared" si="165"/>
        <v>2874.4045408063739</v>
      </c>
      <c r="IM241" s="11">
        <f t="shared" si="166"/>
        <v>3322.5946352923602</v>
      </c>
      <c r="IN241" s="11">
        <f t="shared" si="167"/>
        <v>3762.2673160054755</v>
      </c>
      <c r="IO241" s="11">
        <f t="shared" si="168"/>
        <v>4193.5385270367051</v>
      </c>
      <c r="IP241" s="11">
        <f t="shared" si="169"/>
        <v>4616.5246840837572</v>
      </c>
      <c r="IQ241" s="11">
        <f t="shared" si="170"/>
        <v>5027.1908559740987</v>
      </c>
      <c r="IR241" s="11">
        <f t="shared" si="171"/>
        <v>5425.8958772268579</v>
      </c>
      <c r="IS241" s="11">
        <f t="shared" si="172"/>
        <v>5812.9881308703134</v>
      </c>
      <c r="IT241" s="11">
        <f t="shared" si="173"/>
        <v>6188.8058528542506</v>
      </c>
      <c r="IU241" s="11">
        <f t="shared" si="174"/>
        <v>6553.6774275959369</v>
      </c>
      <c r="IV241" s="11">
        <f t="shared" si="175"/>
        <v>6907.9216749179632</v>
      </c>
      <c r="IW241" s="11">
        <f t="shared" si="176"/>
        <v>7251.8481286286678</v>
      </c>
      <c r="IX241" s="11">
        <f t="shared" si="177"/>
        <v>7585.7573069885748</v>
      </c>
      <c r="IY241" s="11">
        <f t="shared" si="178"/>
        <v>7909.9409752991642</v>
      </c>
      <c r="IZ241" s="11">
        <f t="shared" si="179"/>
        <v>8224.6824008434269</v>
      </c>
      <c r="JA241" s="11">
        <f t="shared" si="180"/>
        <v>8530.2566004009623</v>
      </c>
      <c r="JB241" s="11">
        <f t="shared" si="181"/>
        <v>8826.9305805539097</v>
      </c>
      <c r="JC241" s="11">
        <f t="shared" si="182"/>
        <v>9114.9635709936647</v>
      </c>
      <c r="JD241" s="11">
        <f t="shared" si="183"/>
        <v>9394.607251032261</v>
      </c>
      <c r="JE241" s="11">
        <f t="shared" si="184"/>
        <v>9666.1059695163349</v>
      </c>
    </row>
    <row r="242" spans="213:265">
      <c r="HE242" s="60">
        <f t="shared" si="190"/>
        <v>5.5555555555555525E-2</v>
      </c>
      <c r="HF242" s="60">
        <f>$HF$76</f>
        <v>0.10000000000000002</v>
      </c>
      <c r="HG242" s="29">
        <f>IF(C$11="x",Toimenpiteet!$E$115,HG139*(Satokasvi!$H$11/1000)+(Satokasvi!$E$28-Satokasvi!$E$7)+IF(C$8="x",Toimenpiteet!$E$29,0)+IF(C$9="x",Toimenpiteet!$E$60,0)+IF(C$10="x",Toimenpiteet!$E$88,0))/(1+$C$13)^HG$61</f>
        <v>503.27939590075516</v>
      </c>
      <c r="HH242" s="29">
        <f>IF(D$11="x",Toimenpiteet!$E$115,HH139*(Satokasvi!$H$11/1000)+(Satokasvi!$E$28-Satokasvi!$E$7)+IF(D$8="x",Toimenpiteet!$E$29,0)+IF(D$9="x",Toimenpiteet!$E$60,0)+IF(D$10="x",Toimenpiteet!$E$88,0))/(1+$C$13)^HH$61</f>
        <v>495.58550915889037</v>
      </c>
      <c r="HI242" s="29">
        <f>IF(E$11="x",Toimenpiteet!$E$115,HI139*(Satokasvi!$H$11/1000)+(Satokasvi!$E$28-Satokasvi!$E$7)+IF(E$8="x",Toimenpiteet!$E$29,0)+IF(E$9="x",Toimenpiteet!$E$60,0)+IF(E$10="x",Toimenpiteet!$E$88,0))/(1+$C$13)^HI$61</f>
        <v>487.9128598044669</v>
      </c>
      <c r="HJ242" s="29">
        <f>IF(F$11="x",Toimenpiteet!$E$115,HJ139*(Satokasvi!$H$11/1000)+(Satokasvi!$E$28-Satokasvi!$E$7)+IF(F$8="x",Toimenpiteet!$E$29,0)+IF(F$9="x",Toimenpiteet!$E$60,0)+IF(F$10="x",Toimenpiteet!$E$88,0))/(1+$C$13)^HJ$61</f>
        <v>480.2667377116706</v>
      </c>
      <c r="HK242" s="29">
        <f>IF(G$11="x",Toimenpiteet!$E$115,HK139*(Satokasvi!$H$11/1000)+(Satokasvi!$E$28-Satokasvi!$E$7)+IF(G$8="x",Toimenpiteet!$E$29,0)+IF(G$9="x",Toimenpiteet!$E$60,0)+IF(G$10="x",Toimenpiteet!$E$88,0))/(1+$C$13)^HK$61</f>
        <v>472.65210659022972</v>
      </c>
      <c r="HL242" s="29">
        <f>IF(H$11="x",Toimenpiteet!$E$115,HL139*(Satokasvi!$H$11/1000)+(Satokasvi!$E$28-Satokasvi!$E$7)+IF(H$8="x",Toimenpiteet!$E$29,0)+IF(H$9="x",Toimenpiteet!$E$60,0)+IF(H$10="x",Toimenpiteet!$E$88,0))/(1+$C$13)^HL$61</f>
        <v>465.07361849769302</v>
      </c>
      <c r="HM242" s="29">
        <f>IF(I$11="x",Toimenpiteet!$E$115,HM139*(Satokasvi!$H$11/1000)+(Satokasvi!$E$28-Satokasvi!$E$7)+IF(I$8="x",Toimenpiteet!$E$29,0)+IF(I$9="x",Toimenpiteet!$E$60,0)+IF(I$10="x",Toimenpiteet!$E$88,0))/(1+$C$13)^HM$61</f>
        <v>457.53562778303126</v>
      </c>
      <c r="HN242" s="29">
        <f>IF(J$11="x",Toimenpiteet!$E$115,HN139*(Satokasvi!$H$11/1000)+(Satokasvi!$E$28-Satokasvi!$E$7)+IF(J$8="x",Toimenpiteet!$E$29,0)+IF(J$9="x",Toimenpiteet!$E$60,0)+IF(J$10="x",Toimenpiteet!$E$88,0))/(1+$C$13)^HN$61</f>
        <v>450.04220448237481</v>
      </c>
      <c r="HO242" s="29">
        <f>IF(K$11="x",Toimenpiteet!$E$115,HO139*(Satokasvi!$H$11/1000)+(Satokasvi!$E$28-Satokasvi!$E$7)+IF(K$8="x",Toimenpiteet!$E$29,0)+IF(K$9="x",Toimenpiteet!$E$60,0)+IF(K$10="x",Toimenpiteet!$E$88,0))/(1+$C$13)^HO$61</f>
        <v>442.59714718697421</v>
      </c>
      <c r="HP242" s="29">
        <f>IF(L$11="x",Toimenpiteet!$E$115,HP139*(Satokasvi!$H$11/1000)+(Satokasvi!$E$28-Satokasvi!$E$7)+IF(L$8="x",Toimenpiteet!$E$29,0)+IF(L$9="x",Toimenpiteet!$E$60,0)+IF(L$10="x",Toimenpiteet!$E$88,0))/(1+$C$13)^HP$61</f>
        <v>435.20399540276355</v>
      </c>
      <c r="HQ242" s="29">
        <f>IF(M$11="x",Toimenpiteet!$E$115,HQ139*(Satokasvi!$H$11/1000)+(Satokasvi!$E$28-Satokasvi!$E$7)+IF(M$8="x",Toimenpiteet!$E$29,0)+IF(M$9="x",Toimenpiteet!$E$60,0)+IF(M$10="x",Toimenpiteet!$E$88,0))/(1+$C$13)^HQ$61</f>
        <v>422.52815087646945</v>
      </c>
      <c r="HR242" s="29">
        <f>IF(N$11="x",Toimenpiteet!$E$115,HR139*(Satokasvi!$H$11/1000)+(Satokasvi!$E$28-Satokasvi!$E$7)+IF(N$8="x",Toimenpiteet!$E$29,0)+IF(N$9="x",Toimenpiteet!$E$60,0)+IF(N$10="x",Toimenpiteet!$E$88,0))/(1+$C$13)^HR$61</f>
        <v>410.22150570531022</v>
      </c>
      <c r="HS242" s="29">
        <f>IF(O$11="x",Toimenpiteet!$E$115,HS139*(Satokasvi!$H$11/1000)+(Satokasvi!$E$28-Satokasvi!$E$7)+IF(O$8="x",Toimenpiteet!$E$29,0)+IF(O$9="x",Toimenpiteet!$E$60,0)+IF(O$10="x",Toimenpiteet!$E$88,0))/(1+$C$13)^HS$61</f>
        <v>398.27330651000995</v>
      </c>
      <c r="HT242" s="29">
        <f>IF(P$11="x",Toimenpiteet!$E$115,HT139*(Satokasvi!$H$11/1000)+(Satokasvi!$E$28-Satokasvi!$E$7)+IF(P$8="x",Toimenpiteet!$E$29,0)+IF(P$9="x",Toimenpiteet!$E$60,0)+IF(P$10="x",Toimenpiteet!$E$88,0))/(1+$C$13)^HT$61</f>
        <v>386.67311311651446</v>
      </c>
      <c r="HU242" s="29">
        <f>IF(Q$11="x",Toimenpiteet!$E$115,HU139*(Satokasvi!$H$11/1000)+(Satokasvi!$E$28-Satokasvi!$E$7)+IF(Q$8="x",Toimenpiteet!$E$29,0)+IF(Q$9="x",Toimenpiteet!$E$60,0)+IF(Q$10="x",Toimenpiteet!$E$88,0))/(1+$C$13)^HU$61</f>
        <v>375.41078943350919</v>
      </c>
      <c r="HV242" s="29">
        <f>IF(R$11="x",Toimenpiteet!$E$115,HV139*(Satokasvi!$H$11/1000)+(Satokasvi!$E$28-Satokasvi!$E$7)+IF(R$8="x",Toimenpiteet!$E$29,0)+IF(R$9="x",Toimenpiteet!$E$60,0)+IF(R$10="x",Toimenpiteet!$E$88,0))/(1+$C$13)^HV$61</f>
        <v>364.47649459564002</v>
      </c>
      <c r="HW242" s="29">
        <f>IF(S$11="x",Toimenpiteet!$E$115,HW139*(Satokasvi!$H$11/1000)+(Satokasvi!$E$28-Satokasvi!$E$7)+IF(S$8="x",Toimenpiteet!$E$29,0)+IF(S$9="x",Toimenpiteet!$E$60,0)+IF(S$10="x",Toimenpiteet!$E$88,0))/(1+$C$13)^HW$61</f>
        <v>353.86067436469909</v>
      </c>
      <c r="HX242" s="29">
        <f>IF(T$11="x",Toimenpiteet!$E$115,HX139*(Satokasvi!$H$11/1000)+(Satokasvi!$E$28-Satokasvi!$E$7)+IF(T$8="x",Toimenpiteet!$E$29,0)+IF(T$9="x",Toimenpiteet!$E$60,0)+IF(T$10="x",Toimenpiteet!$E$88,0))/(1+$C$13)^HX$61</f>
        <v>343.55405278126125</v>
      </c>
      <c r="HY242" s="29">
        <f>IF(U$11="x",Toimenpiteet!$E$115,HY139*(Satokasvi!$H$11/1000)+(Satokasvi!$E$28-Satokasvi!$E$7)+IF(U$8="x",Toimenpiteet!$E$29,0)+IF(U$9="x",Toimenpiteet!$E$60,0)+IF(U$10="x",Toimenpiteet!$E$88,0))/(1+$C$13)^HY$61</f>
        <v>333.54762405947696</v>
      </c>
      <c r="HZ242" s="29">
        <f>IF(V$11="x",Toimenpiteet!$E$115,HZ139*(Satokasvi!$H$11/1000)+(Satokasvi!$E$28-Satokasvi!$E$7)+IF(V$8="x",Toimenpiteet!$E$29,0)+IF(V$9="x",Toimenpiteet!$E$60,0)+IF(V$10="x",Toimenpiteet!$E$88,0))/(1+$C$13)^HZ$61</f>
        <v>323.83264471793876</v>
      </c>
      <c r="IA242" s="29">
        <f>IF(W$11="x",Toimenpiteet!$E$115,IA139*(Satokasvi!$H$11/1000)+(Satokasvi!$E$28-Satokasvi!$E$7)+IF(W$8="x",Toimenpiteet!$E$29,0)+IF(W$9="x",Toimenpiteet!$E$60,0)+IF(W$10="x",Toimenpiteet!$E$88,0))/(1+$C$13)^IA$61</f>
        <v>314.40062593974642</v>
      </c>
      <c r="IB242" s="29">
        <f>IF(X$11="x",Toimenpiteet!$E$115,IB139*(Satokasvi!$H$11/1000)+(Satokasvi!$E$28-Satokasvi!$E$7)+IF(X$8="x",Toimenpiteet!$E$29,0)+IF(X$9="x",Toimenpiteet!$E$60,0)+IF(X$10="x",Toimenpiteet!$E$88,0))/(1+$C$13)^IB$61</f>
        <v>305.2433261550936</v>
      </c>
      <c r="IC242" s="29">
        <f>IF(Y$11="x",Toimenpiteet!$E$115,IC139*(Satokasvi!$H$11/1000)+(Satokasvi!$E$28-Satokasvi!$E$7)+IF(Y$8="x",Toimenpiteet!$E$29,0)+IF(Y$9="x",Toimenpiteet!$E$60,0)+IF(Y$10="x",Toimenpiteet!$E$88,0))/(1+$C$13)^IC$61</f>
        <v>296.35274383989668</v>
      </c>
      <c r="ID242" s="29">
        <f>IF(Z$11="x",Toimenpiteet!$E$115,ID139*(Satokasvi!$H$11/1000)+(Satokasvi!$E$28-Satokasvi!$E$7)+IF(Z$8="x",Toimenpiteet!$E$29,0)+IF(Z$9="x",Toimenpiteet!$E$60,0)+IF(Z$10="x",Toimenpiteet!$E$88,0))/(1+$C$13)^ID$61</f>
        <v>287.72111052417159</v>
      </c>
      <c r="IE242" s="29">
        <f>IF(AA$11="x",Toimenpiteet!$E$115,IE139*(Satokasvi!$H$11/1000)+(Satokasvi!$E$28-Satokasvi!$E$7)+IF(AA$8="x",Toimenpiteet!$E$29,0)+IF(AA$9="x",Toimenpiteet!$E$60,0)+IF(AA$10="x",Toimenpiteet!$E$88,0))/(1+$C$13)^IE$61</f>
        <v>279.34088400405005</v>
      </c>
      <c r="IG242" s="11">
        <f t="shared" si="160"/>
        <v>503.27939590075516</v>
      </c>
      <c r="IH242" s="11">
        <f t="shared" si="161"/>
        <v>998.86490505964548</v>
      </c>
      <c r="II242" s="11">
        <f t="shared" si="162"/>
        <v>1486.7777648641124</v>
      </c>
      <c r="IJ242" s="11">
        <f t="shared" si="163"/>
        <v>1967.0445025757831</v>
      </c>
      <c r="IK242" s="11">
        <f t="shared" si="164"/>
        <v>2439.6966091660129</v>
      </c>
      <c r="IL242" s="11">
        <f t="shared" si="165"/>
        <v>2904.770227663706</v>
      </c>
      <c r="IM242" s="11">
        <f t="shared" si="166"/>
        <v>3362.305855446737</v>
      </c>
      <c r="IN242" s="11">
        <f t="shared" si="167"/>
        <v>3812.348059929112</v>
      </c>
      <c r="IO242" s="11">
        <f t="shared" si="168"/>
        <v>4254.9452071160858</v>
      </c>
      <c r="IP242" s="11">
        <f t="shared" si="169"/>
        <v>4690.1492025188491</v>
      </c>
      <c r="IQ242" s="11">
        <f t="shared" si="170"/>
        <v>5112.6773533953183</v>
      </c>
      <c r="IR242" s="11">
        <f t="shared" si="171"/>
        <v>5522.8988591006282</v>
      </c>
      <c r="IS242" s="11">
        <f t="shared" si="172"/>
        <v>5921.1721656106383</v>
      </c>
      <c r="IT242" s="11">
        <f t="shared" si="173"/>
        <v>6307.8452787271526</v>
      </c>
      <c r="IU242" s="11">
        <f t="shared" si="174"/>
        <v>6683.2560681606619</v>
      </c>
      <c r="IV242" s="11">
        <f t="shared" si="175"/>
        <v>7047.7325627563023</v>
      </c>
      <c r="IW242" s="11">
        <f t="shared" si="176"/>
        <v>7401.593237121001</v>
      </c>
      <c r="IX242" s="11">
        <f t="shared" si="177"/>
        <v>7745.1472899022619</v>
      </c>
      <c r="IY242" s="11">
        <f t="shared" si="178"/>
        <v>8078.6949139617391</v>
      </c>
      <c r="IZ242" s="11">
        <f t="shared" si="179"/>
        <v>8402.5275586796779</v>
      </c>
      <c r="JA242" s="11">
        <f t="shared" si="180"/>
        <v>8716.9281846194244</v>
      </c>
      <c r="JB242" s="11">
        <f t="shared" si="181"/>
        <v>9022.1715107745185</v>
      </c>
      <c r="JC242" s="11">
        <f t="shared" si="182"/>
        <v>9318.5242546144145</v>
      </c>
      <c r="JD242" s="11">
        <f t="shared" si="183"/>
        <v>9606.2453651385858</v>
      </c>
      <c r="JE242" s="11">
        <f t="shared" si="184"/>
        <v>9885.586249142636</v>
      </c>
    </row>
    <row r="243" spans="213:265">
      <c r="HE243" s="60">
        <f>HE233+($BI$6-$BI$5)/9</f>
        <v>0.16666666666666663</v>
      </c>
      <c r="HF243" s="60">
        <f>$HF$67</f>
        <v>-0.1</v>
      </c>
      <c r="HG243" s="29">
        <f>IF(C$11="x",Toimenpiteet!$E$115,HG140*(Satokasvi!$H$11/1000)+(Satokasvi!$E$28-Satokasvi!$E$7)+IF(C$8="x",Toimenpiteet!$E$29,0)+IF(C$9="x",Toimenpiteet!$E$60,0)+IF(C$10="x",Toimenpiteet!$E$88,0))/(1+$C$13)^HG$61</f>
        <v>563.68932038834953</v>
      </c>
      <c r="HH243" s="29">
        <f>IF(D$11="x",Toimenpiteet!$E$115,HH140*(Satokasvi!$H$11/1000)+(Satokasvi!$E$28-Satokasvi!$E$7)+IF(D$8="x",Toimenpiteet!$E$29,0)+IF(D$9="x",Toimenpiteet!$E$60,0)+IF(D$10="x",Toimenpiteet!$E$88,0))/(1+$C$13)^HH$61</f>
        <v>539.57331825179892</v>
      </c>
      <c r="HI243" s="29">
        <f>IF(E$11="x",Toimenpiteet!$E$115,HI140*(Satokasvi!$H$11/1000)+(Satokasvi!$E$28-Satokasvi!$E$7)+IF(E$8="x",Toimenpiteet!$E$29,0)+IF(E$9="x",Toimenpiteet!$E$60,0)+IF(E$10="x",Toimenpiteet!$E$88,0))/(1+$C$13)^HI$61</f>
        <v>516.38393365100944</v>
      </c>
      <c r="HJ243" s="29">
        <f>IF(F$11="x",Toimenpiteet!$E$115,HJ140*(Satokasvi!$H$11/1000)+(Satokasvi!$E$28-Satokasvi!$E$7)+IF(F$8="x",Toimenpiteet!$E$29,0)+IF(F$9="x",Toimenpiteet!$E$60,0)+IF(F$10="x",Toimenpiteet!$E$88,0))/(1+$C$13)^HJ$61</f>
        <v>494.08764734591466</v>
      </c>
      <c r="HK243" s="29">
        <f>IF(G$11="x",Toimenpiteet!$E$115,HK140*(Satokasvi!$H$11/1000)+(Satokasvi!$E$28-Satokasvi!$E$7)+IF(G$8="x",Toimenpiteet!$E$29,0)+IF(G$9="x",Toimenpiteet!$E$60,0)+IF(G$10="x",Toimenpiteet!$E$88,0))/(1+$C$13)^HK$61</f>
        <v>472.65210659022961</v>
      </c>
      <c r="HL243" s="29">
        <f>IF(H$11="x",Toimenpiteet!$E$115,HL140*(Satokasvi!$H$11/1000)+(Satokasvi!$E$28-Satokasvi!$E$7)+IF(H$8="x",Toimenpiteet!$E$29,0)+IF(H$9="x",Toimenpiteet!$E$60,0)+IF(H$10="x",Toimenpiteet!$E$88,0))/(1+$C$13)^HL$61</f>
        <v>452.04608561594716</v>
      </c>
      <c r="HM243" s="29">
        <f>IF(I$11="x",Toimenpiteet!$E$115,HM140*(Satokasvi!$H$11/1000)+(Satokasvi!$E$28-Satokasvi!$E$7)+IF(I$8="x",Toimenpiteet!$E$29,0)+IF(I$9="x",Toimenpiteet!$E$60,0)+IF(I$10="x",Toimenpiteet!$E$88,0))/(1+$C$13)^HM$61</f>
        <v>432.23944743012686</v>
      </c>
      <c r="HN243" s="29">
        <f>IF(J$11="x",Toimenpiteet!$E$115,HN140*(Satokasvi!$H$11/1000)+(Satokasvi!$E$28-Satokasvi!$E$7)+IF(J$8="x",Toimenpiteet!$E$29,0)+IF(J$9="x",Toimenpiteet!$E$60,0)+IF(J$10="x",Toimenpiteet!$E$88,0))/(1+$C$13)^HN$61</f>
        <v>413.20310688105781</v>
      </c>
      <c r="HO243" s="29">
        <f>IF(K$11="x",Toimenpiteet!$E$115,HO140*(Satokasvi!$H$11/1000)+(Satokasvi!$E$28-Satokasvi!$E$7)+IF(K$8="x",Toimenpiteet!$E$29,0)+IF(K$9="x",Toimenpiteet!$E$60,0)+IF(K$10="x",Toimenpiteet!$E$88,0))/(1+$C$13)^HO$61</f>
        <v>394.90899495225949</v>
      </c>
      <c r="HP243" s="29">
        <f>IF(L$11="x",Toimenpiteet!$E$115,HP140*(Satokasvi!$H$11/1000)+(Satokasvi!$E$28-Satokasvi!$E$7)+IF(L$8="x",Toimenpiteet!$E$29,0)+IF(L$9="x",Toimenpiteet!$E$60,0)+IF(L$10="x",Toimenpiteet!$E$88,0))/(1+$C$13)^HP$61</f>
        <v>377.33002424412933</v>
      </c>
      <c r="HQ243" s="29">
        <f>IF(M$11="x",Toimenpiteet!$E$115,HQ140*(Satokasvi!$H$11/1000)+(Satokasvi!$E$28-Satokasvi!$E$7)+IF(M$8="x",Toimenpiteet!$E$29,0)+IF(M$9="x",Toimenpiteet!$E$60,0)+IF(M$10="x",Toimenpiteet!$E$88,0))/(1+$C$13)^HQ$61</f>
        <v>366.33982936323235</v>
      </c>
      <c r="HR243" s="29">
        <f>IF(N$11="x",Toimenpiteet!$E$115,HR140*(Satokasvi!$H$11/1000)+(Satokasvi!$E$28-Satokasvi!$E$7)+IF(N$8="x",Toimenpiteet!$E$29,0)+IF(N$9="x",Toimenpiteet!$E$60,0)+IF(N$10="x",Toimenpiteet!$E$88,0))/(1+$C$13)^HR$61</f>
        <v>355.66973724585671</v>
      </c>
      <c r="HS243" s="29">
        <f>IF(O$11="x",Toimenpiteet!$E$115,HS140*(Satokasvi!$H$11/1000)+(Satokasvi!$E$28-Satokasvi!$E$7)+IF(O$8="x",Toimenpiteet!$E$29,0)+IF(O$9="x",Toimenpiteet!$E$60,0)+IF(O$10="x",Toimenpiteet!$E$88,0))/(1+$C$13)^HS$61</f>
        <v>345.31042451054054</v>
      </c>
      <c r="HT243" s="29">
        <f>IF(P$11="x",Toimenpiteet!$E$115,HT140*(Satokasvi!$H$11/1000)+(Satokasvi!$E$28-Satokasvi!$E$7)+IF(P$8="x",Toimenpiteet!$E$29,0)+IF(P$9="x",Toimenpiteet!$E$60,0)+IF(P$10="x",Toimenpiteet!$E$88,0))/(1+$C$13)^HT$61</f>
        <v>335.25283933062184</v>
      </c>
      <c r="HU243" s="29">
        <f>IF(Q$11="x",Toimenpiteet!$E$115,HU140*(Satokasvi!$H$11/1000)+(Satokasvi!$E$28-Satokasvi!$E$7)+IF(Q$8="x",Toimenpiteet!$E$29,0)+IF(Q$9="x",Toimenpiteet!$E$60,0)+IF(Q$10="x",Toimenpiteet!$E$88,0))/(1+$C$13)^HU$61</f>
        <v>325.48819352487556</v>
      </c>
      <c r="HV243" s="29">
        <f>IF(R$11="x",Toimenpiteet!$E$115,HV140*(Satokasvi!$H$11/1000)+(Satokasvi!$E$28-Satokasvi!$E$7)+IF(R$8="x",Toimenpiteet!$E$29,0)+IF(R$9="x",Toimenpiteet!$E$60,0)+IF(R$10="x",Toimenpiteet!$E$88,0))/(1+$C$13)^HV$61</f>
        <v>316.00795487852002</v>
      </c>
      <c r="HW243" s="29">
        <f>IF(S$11="x",Toimenpiteet!$E$115,HW140*(Satokasvi!$H$11/1000)+(Satokasvi!$E$28-Satokasvi!$E$7)+IF(S$8="x",Toimenpiteet!$E$29,0)+IF(S$9="x",Toimenpiteet!$E$60,0)+IF(S$10="x",Toimenpiteet!$E$88,0))/(1+$C$13)^HW$61</f>
        <v>306.80383968788351</v>
      </c>
      <c r="HX243" s="29">
        <f>IF(T$11="x",Toimenpiteet!$E$115,HX140*(Satokasvi!$H$11/1000)+(Satokasvi!$E$28-Satokasvi!$E$7)+IF(T$8="x",Toimenpiteet!$E$29,0)+IF(T$9="x",Toimenpiteet!$E$60,0)+IF(T$10="x",Toimenpiteet!$E$88,0))/(1+$C$13)^HX$61</f>
        <v>297.867805522217</v>
      </c>
      <c r="HY243" s="29">
        <f>IF(U$11="x",Toimenpiteet!$E$115,HY140*(Satokasvi!$H$11/1000)+(Satokasvi!$E$28-Satokasvi!$E$7)+IF(U$8="x",Toimenpiteet!$E$29,0)+IF(U$9="x",Toimenpiteet!$E$60,0)+IF(U$10="x",Toimenpiteet!$E$88,0))/(1+$C$13)^HY$61</f>
        <v>289.19204419632717</v>
      </c>
      <c r="HZ243" s="29">
        <f>IF(V$11="x",Toimenpiteet!$E$115,HZ140*(Satokasvi!$H$11/1000)+(Satokasvi!$E$28-Satokasvi!$E$7)+IF(V$8="x",Toimenpiteet!$E$29,0)+IF(V$9="x",Toimenpiteet!$E$60,0)+IF(V$10="x",Toimenpiteet!$E$88,0))/(1+$C$13)^HZ$61</f>
        <v>280.76897494789046</v>
      </c>
      <c r="IA243" s="29">
        <f>IF(W$11="x",Toimenpiteet!$E$115,IA140*(Satokasvi!$H$11/1000)+(Satokasvi!$E$28-Satokasvi!$E$7)+IF(W$8="x",Toimenpiteet!$E$29,0)+IF(W$9="x",Toimenpiteet!$E$60,0)+IF(W$10="x",Toimenpiteet!$E$88,0))/(1+$C$13)^IA$61</f>
        <v>272.59123781348592</v>
      </c>
      <c r="IB243" s="29">
        <f>IF(X$11="x",Toimenpiteet!$E$115,IB140*(Satokasvi!$H$11/1000)+(Satokasvi!$E$28-Satokasvi!$E$7)+IF(X$8="x",Toimenpiteet!$E$29,0)+IF(X$9="x",Toimenpiteet!$E$60,0)+IF(X$10="x",Toimenpiteet!$E$88,0))/(1+$C$13)^IB$61</f>
        <v>264.65168719755911</v>
      </c>
      <c r="IC243" s="29">
        <f>IF(Y$11="x",Toimenpiteet!$E$115,IC140*(Satokasvi!$H$11/1000)+(Satokasvi!$E$28-Satokasvi!$E$7)+IF(Y$8="x",Toimenpiteet!$E$29,0)+IF(Y$9="x",Toimenpiteet!$E$60,0)+IF(Y$10="x",Toimenpiteet!$E$88,0))/(1+$C$13)^IC$61</f>
        <v>256.94338562869819</v>
      </c>
      <c r="ID243" s="29">
        <f>IF(Z$11="x",Toimenpiteet!$E$115,ID140*(Satokasvi!$H$11/1000)+(Satokasvi!$E$28-Satokasvi!$E$7)+IF(Z$8="x",Toimenpiteet!$E$29,0)+IF(Z$9="x",Toimenpiteet!$E$60,0)+IF(Z$10="x",Toimenpiteet!$E$88,0))/(1+$C$13)^ID$61</f>
        <v>249.45959769776525</v>
      </c>
      <c r="IE243" s="29">
        <f>IF(AA$11="x",Toimenpiteet!$E$115,IE140*(Satokasvi!$H$11/1000)+(Satokasvi!$E$28-Satokasvi!$E$7)+IF(AA$8="x",Toimenpiteet!$E$29,0)+IF(AA$9="x",Toimenpiteet!$E$60,0)+IF(AA$10="x",Toimenpiteet!$E$88,0))/(1+$C$13)^IE$61</f>
        <v>242.19378417258761</v>
      </c>
      <c r="IG243" s="11">
        <f t="shared" si="160"/>
        <v>563.68932038834953</v>
      </c>
      <c r="IH243" s="11">
        <f t="shared" si="161"/>
        <v>1103.2626386401485</v>
      </c>
      <c r="II243" s="11">
        <f t="shared" si="162"/>
        <v>1619.646572291158</v>
      </c>
      <c r="IJ243" s="11">
        <f t="shared" si="163"/>
        <v>2113.7342196370728</v>
      </c>
      <c r="IK243" s="11">
        <f t="shared" si="164"/>
        <v>2586.3863262273026</v>
      </c>
      <c r="IL243" s="11">
        <f t="shared" si="165"/>
        <v>3038.4324118432496</v>
      </c>
      <c r="IM243" s="11">
        <f t="shared" si="166"/>
        <v>3470.6718592733764</v>
      </c>
      <c r="IN243" s="11">
        <f t="shared" si="167"/>
        <v>3883.8749661544343</v>
      </c>
      <c r="IO243" s="11">
        <f t="shared" si="168"/>
        <v>4278.7839611066938</v>
      </c>
      <c r="IP243" s="11">
        <f t="shared" si="169"/>
        <v>4656.113985350823</v>
      </c>
      <c r="IQ243" s="11">
        <f t="shared" si="170"/>
        <v>5022.4538147140556</v>
      </c>
      <c r="IR243" s="11">
        <f t="shared" si="171"/>
        <v>5378.1235519599122</v>
      </c>
      <c r="IS243" s="11">
        <f t="shared" si="172"/>
        <v>5723.4339764704528</v>
      </c>
      <c r="IT243" s="11">
        <f t="shared" si="173"/>
        <v>6058.6868158010748</v>
      </c>
      <c r="IU243" s="11">
        <f t="shared" si="174"/>
        <v>6384.1750093259507</v>
      </c>
      <c r="IV243" s="11">
        <f t="shared" si="175"/>
        <v>6700.1829642044704</v>
      </c>
      <c r="IW243" s="11">
        <f t="shared" si="176"/>
        <v>7006.9868038923541</v>
      </c>
      <c r="IX243" s="11">
        <f t="shared" si="177"/>
        <v>7304.8546094145713</v>
      </c>
      <c r="IY243" s="11">
        <f t="shared" si="178"/>
        <v>7594.0466536108988</v>
      </c>
      <c r="IZ243" s="11">
        <f t="shared" si="179"/>
        <v>7874.8156285587893</v>
      </c>
      <c r="JA243" s="11">
        <f t="shared" si="180"/>
        <v>8147.4068663722755</v>
      </c>
      <c r="JB243" s="11">
        <f t="shared" si="181"/>
        <v>8412.0585535698337</v>
      </c>
      <c r="JC243" s="11">
        <f t="shared" si="182"/>
        <v>8669.0019391985315</v>
      </c>
      <c r="JD243" s="11">
        <f t="shared" si="183"/>
        <v>8918.4615368962968</v>
      </c>
      <c r="JE243" s="11">
        <f t="shared" si="184"/>
        <v>9160.6553210688853</v>
      </c>
    </row>
    <row r="244" spans="213:265">
      <c r="HE244" s="60">
        <f t="shared" ref="HE244:HE252" si="191">HE243</f>
        <v>0.16666666666666663</v>
      </c>
      <c r="HF244" s="60">
        <f>$HF$68</f>
        <v>-7.7777777777777779E-2</v>
      </c>
      <c r="HG244" s="29">
        <f>IF(C$11="x",Toimenpiteet!$E$115,HG141*(Satokasvi!$H$11/1000)+(Satokasvi!$E$28-Satokasvi!$E$7)+IF(C$8="x",Toimenpiteet!$E$29,0)+IF(C$9="x",Toimenpiteet!$E$60,0)+IF(C$10="x",Toimenpiteet!$E$88,0))/(1+$C$13)^HG$61</f>
        <v>565.45127651923769</v>
      </c>
      <c r="HH244" s="29">
        <f>IF(D$11="x",Toimenpiteet!$E$115,HH141*(Satokasvi!$H$11/1000)+(Satokasvi!$E$28-Satokasvi!$E$7)+IF(D$8="x",Toimenpiteet!$E$29,0)+IF(D$9="x",Toimenpiteet!$E$60,0)+IF(D$10="x",Toimenpiteet!$E$88,0))/(1+$C$13)^HH$61</f>
        <v>542.99459229235845</v>
      </c>
      <c r="HI244" s="29">
        <f>IF(E$11="x",Toimenpiteet!$E$115,HI141*(Satokasvi!$H$11/1000)+(Satokasvi!$E$28-Satokasvi!$E$7)+IF(E$8="x",Toimenpiteet!$E$29,0)+IF(E$9="x",Toimenpiteet!$E$60,0)+IF(E$10="x",Toimenpiteet!$E$88,0))/(1+$C$13)^HI$61</f>
        <v>521.36637157415453</v>
      </c>
      <c r="HJ244" s="29">
        <f>IF(F$11="x",Toimenpiteet!$E$115,HJ141*(Satokasvi!$H$11/1000)+(Satokasvi!$E$28-Satokasvi!$E$7)+IF(F$8="x",Toimenpiteet!$E$29,0)+IF(F$9="x",Toimenpiteet!$E$60,0)+IF(F$10="x",Toimenpiteet!$E$88,0))/(1+$C$13)^HJ$61</f>
        <v>500.53740517522851</v>
      </c>
      <c r="HK244" s="29">
        <f>IF(G$11="x",Toimenpiteet!$E$115,HK141*(Satokasvi!$H$11/1000)+(Satokasvi!$E$28-Satokasvi!$E$7)+IF(G$8="x",Toimenpiteet!$E$29,0)+IF(G$9="x",Toimenpiteet!$E$60,0)+IF(G$10="x",Toimenpiteet!$E$88,0))/(1+$C$13)^HK$61</f>
        <v>480.47948259667857</v>
      </c>
      <c r="HL244" s="29">
        <f>IF(H$11="x",Toimenpiteet!$E$115,HL141*(Satokasvi!$H$11/1000)+(Satokasvi!$E$28-Satokasvi!$E$7)+IF(H$8="x",Toimenpiteet!$E$29,0)+IF(H$9="x",Toimenpiteet!$E$60,0)+IF(H$10="x",Toimenpiteet!$E$88,0))/(1+$C$13)^HL$61</f>
        <v>461.16535863316932</v>
      </c>
      <c r="HM244" s="29">
        <f>IF(I$11="x",Toimenpiteet!$E$115,HM141*(Satokasvi!$H$11/1000)+(Satokasvi!$E$28-Satokasvi!$E$7)+IF(I$8="x",Toimenpiteet!$E$29,0)+IF(I$9="x",Toimenpiteet!$E$60,0)+IF(I$10="x",Toimenpiteet!$E$88,0))/(1+$C$13)^HM$61</f>
        <v>442.56872107422947</v>
      </c>
      <c r="HN244" s="29">
        <f>IF(J$11="x",Toimenpiteet!$E$115,HN141*(Satokasvi!$H$11/1000)+(Satokasvi!$E$28-Satokasvi!$E$7)+IF(J$8="x",Toimenpiteet!$E$29,0)+IF(J$9="x",Toimenpiteet!$E$60,0)+IF(J$10="x",Toimenpiteet!$E$88,0))/(1+$C$13)^HN$61</f>
        <v>424.66415946813419</v>
      </c>
      <c r="HO244" s="29">
        <f>IF(K$11="x",Toimenpiteet!$E$115,HO141*(Satokasvi!$H$11/1000)+(Satokasvi!$E$28-Satokasvi!$E$7)+IF(K$8="x",Toimenpiteet!$E$29,0)+IF(K$9="x",Toimenpiteet!$E$60,0)+IF(K$10="x",Toimenpiteet!$E$88,0))/(1+$C$13)^HO$61</f>
        <v>407.42713491387212</v>
      </c>
      <c r="HP244" s="29">
        <f>IF(L$11="x",Toimenpiteet!$E$115,HP141*(Satokasvi!$H$11/1000)+(Satokasvi!$E$28-Satokasvi!$E$7)+IF(L$8="x",Toimenpiteet!$E$29,0)+IF(L$9="x",Toimenpiteet!$E$60,0)+IF(L$10="x",Toimenpiteet!$E$88,0))/(1+$C$13)^HP$61</f>
        <v>390.83395084781074</v>
      </c>
      <c r="HQ244" s="29">
        <f>IF(M$11="x",Toimenpiteet!$E$115,HQ141*(Satokasvi!$H$11/1000)+(Satokasvi!$E$28-Satokasvi!$E$7)+IF(M$8="x",Toimenpiteet!$E$29,0)+IF(M$9="x",Toimenpiteet!$E$60,0)+IF(M$10="x",Toimenpiteet!$E$88,0))/(1+$C$13)^HQ$61</f>
        <v>379.45043771632112</v>
      </c>
      <c r="HR244" s="29">
        <f>IF(N$11="x",Toimenpiteet!$E$115,HR141*(Satokasvi!$H$11/1000)+(Satokasvi!$E$28-Satokasvi!$E$7)+IF(N$8="x",Toimenpiteet!$E$29,0)+IF(N$9="x",Toimenpiteet!$E$60,0)+IF(N$10="x",Toimenpiteet!$E$88,0))/(1+$C$13)^HR$61</f>
        <v>368.39848321972931</v>
      </c>
      <c r="HS244" s="29">
        <f>IF(O$11="x",Toimenpiteet!$E$115,HS141*(Satokasvi!$H$11/1000)+(Satokasvi!$E$28-Satokasvi!$E$7)+IF(O$8="x",Toimenpiteet!$E$29,0)+IF(O$9="x",Toimenpiteet!$E$60,0)+IF(O$10="x",Toimenpiteet!$E$88,0))/(1+$C$13)^HS$61</f>
        <v>357.6684303104168</v>
      </c>
      <c r="HT244" s="29">
        <f>IF(P$11="x",Toimenpiteet!$E$115,HT141*(Satokasvi!$H$11/1000)+(Satokasvi!$E$28-Satokasvi!$E$7)+IF(P$8="x",Toimenpiteet!$E$29,0)+IF(P$9="x",Toimenpiteet!$E$60,0)+IF(P$10="x",Toimenpiteet!$E$88,0))/(1+$C$13)^HT$61</f>
        <v>347.25090321399688</v>
      </c>
      <c r="HU244" s="29">
        <f>IF(Q$11="x",Toimenpiteet!$E$115,HU141*(Satokasvi!$H$11/1000)+(Satokasvi!$E$28-Satokasvi!$E$7)+IF(Q$8="x",Toimenpiteet!$E$29,0)+IF(Q$9="x",Toimenpiteet!$E$60,0)+IF(Q$10="x",Toimenpiteet!$E$88,0))/(1+$C$13)^HU$61</f>
        <v>337.13679923689011</v>
      </c>
      <c r="HV244" s="29">
        <f>IF(R$11="x",Toimenpiteet!$E$115,HV141*(Satokasvi!$H$11/1000)+(Satokasvi!$E$28-Satokasvi!$E$7)+IF(R$8="x",Toimenpiteet!$E$29,0)+IF(R$9="x",Toimenpiteet!$E$60,0)+IF(R$10="x",Toimenpiteet!$E$88,0))/(1+$C$13)^HV$61</f>
        <v>327.31728081251475</v>
      </c>
      <c r="HW244" s="29">
        <f>IF(S$11="x",Toimenpiteet!$E$115,HW141*(Satokasvi!$H$11/1000)+(Satokasvi!$E$28-Satokasvi!$E$7)+IF(S$8="x",Toimenpiteet!$E$29,0)+IF(S$9="x",Toimenpiteet!$E$60,0)+IF(S$10="x",Toimenpiteet!$E$88,0))/(1+$C$13)^HW$61</f>
        <v>317.78376777914053</v>
      </c>
      <c r="HX244" s="29">
        <f>IF(T$11="x",Toimenpiteet!$E$115,HX141*(Satokasvi!$H$11/1000)+(Satokasvi!$E$28-Satokasvi!$E$7)+IF(T$8="x",Toimenpiteet!$E$29,0)+IF(T$9="x",Toimenpiteet!$E$60,0)+IF(T$10="x",Toimenpiteet!$E$88,0))/(1+$C$13)^HX$61</f>
        <v>308.52792988266071</v>
      </c>
      <c r="HY244" s="29">
        <f>IF(U$11="x",Toimenpiteet!$E$115,HY141*(Satokasvi!$H$11/1000)+(Satokasvi!$E$28-Satokasvi!$E$7)+IF(U$8="x",Toimenpiteet!$E$29,0)+IF(U$9="x",Toimenpiteet!$E$60,0)+IF(U$10="x",Toimenpiteet!$E$88,0))/(1+$C$13)^HY$61</f>
        <v>299.54167949772886</v>
      </c>
      <c r="HZ244" s="29">
        <f>IF(V$11="x",Toimenpiteet!$E$115,HZ141*(Satokasvi!$H$11/1000)+(Satokasvi!$E$28-Satokasvi!$E$7)+IF(V$8="x",Toimenpiteet!$E$29,0)+IF(V$9="x",Toimenpiteet!$E$60,0)+IF(V$10="x",Toimenpiteet!$E$88,0))/(1+$C$13)^HZ$61</f>
        <v>290.8171645609018</v>
      </c>
      <c r="IA244" s="29">
        <f>IF(W$11="x",Toimenpiteet!$E$115,IA141*(Satokasvi!$H$11/1000)+(Satokasvi!$E$28-Satokasvi!$E$7)+IF(W$8="x",Toimenpiteet!$E$29,0)+IF(W$9="x",Toimenpiteet!$E$60,0)+IF(W$10="x",Toimenpiteet!$E$88,0))/(1+$C$13)^IA$61</f>
        <v>282.34676170961342</v>
      </c>
      <c r="IB244" s="29">
        <f>IF(X$11="x",Toimenpiteet!$E$115,IB141*(Satokasvi!$H$11/1000)+(Satokasvi!$E$28-Satokasvi!$E$7)+IF(X$8="x",Toimenpiteet!$E$29,0)+IF(X$9="x",Toimenpiteet!$E$60,0)+IF(X$10="x",Toimenpiteet!$E$88,0))/(1+$C$13)^IB$61</f>
        <v>274.12306962098387</v>
      </c>
      <c r="IC244" s="29">
        <f>IF(Y$11="x",Toimenpiteet!$E$115,IC141*(Satokasvi!$H$11/1000)+(Satokasvi!$E$28-Satokasvi!$E$7)+IF(Y$8="x",Toimenpiteet!$E$29,0)+IF(Y$9="x",Toimenpiteet!$E$60,0)+IF(Y$10="x",Toimenpiteet!$E$88,0))/(1+$C$13)^IC$61</f>
        <v>266.13890254464457</v>
      </c>
      <c r="ID244" s="29">
        <f>IF(Z$11="x",Toimenpiteet!$E$115,ID141*(Satokasvi!$H$11/1000)+(Satokasvi!$E$28-Satokasvi!$E$7)+IF(Z$8="x",Toimenpiteet!$E$29,0)+IF(Z$9="x",Toimenpiteet!$E$60,0)+IF(Z$10="x",Toimenpiteet!$E$88,0))/(1+$C$13)^ID$61</f>
        <v>258.38728402392678</v>
      </c>
      <c r="IE244" s="29">
        <f>IF(AA$11="x",Toimenpiteet!$E$115,IE141*(Satokasvi!$H$11/1000)+(Satokasvi!$E$28-Satokasvi!$E$7)+IF(AA$8="x",Toimenpiteet!$E$29,0)+IF(AA$9="x",Toimenpiteet!$E$60,0)+IF(AA$10="x",Toimenpiteet!$E$88,0))/(1+$C$13)^IE$61</f>
        <v>250.86144079992891</v>
      </c>
      <c r="IG244" s="11">
        <f t="shared" si="160"/>
        <v>565.45127651923769</v>
      </c>
      <c r="IH244" s="11">
        <f t="shared" si="161"/>
        <v>1108.445868811596</v>
      </c>
      <c r="II244" s="11">
        <f t="shared" si="162"/>
        <v>1629.8122403857506</v>
      </c>
      <c r="IJ244" s="11">
        <f t="shared" si="163"/>
        <v>2130.3496455609793</v>
      </c>
      <c r="IK244" s="11">
        <f t="shared" si="164"/>
        <v>2610.829128157658</v>
      </c>
      <c r="IL244" s="11">
        <f t="shared" si="165"/>
        <v>3071.9944867908275</v>
      </c>
      <c r="IM244" s="11">
        <f t="shared" si="166"/>
        <v>3514.5632078650569</v>
      </c>
      <c r="IN244" s="11">
        <f t="shared" si="167"/>
        <v>3939.2273673331911</v>
      </c>
      <c r="IO244" s="11">
        <f t="shared" si="168"/>
        <v>4346.6545022470636</v>
      </c>
      <c r="IP244" s="11">
        <f t="shared" si="169"/>
        <v>4737.4884530948748</v>
      </c>
      <c r="IQ244" s="11">
        <f t="shared" si="170"/>
        <v>5116.938890811196</v>
      </c>
      <c r="IR244" s="11">
        <f t="shared" si="171"/>
        <v>5485.3373740309253</v>
      </c>
      <c r="IS244" s="11">
        <f t="shared" si="172"/>
        <v>5843.0058043413419</v>
      </c>
      <c r="IT244" s="11">
        <f t="shared" si="173"/>
        <v>6190.2567075553388</v>
      </c>
      <c r="IU244" s="11">
        <f t="shared" si="174"/>
        <v>6527.3935067922293</v>
      </c>
      <c r="IV244" s="11">
        <f t="shared" si="175"/>
        <v>6854.7107876047439</v>
      </c>
      <c r="IW244" s="11">
        <f t="shared" si="176"/>
        <v>7172.4945553838843</v>
      </c>
      <c r="IX244" s="11">
        <f t="shared" si="177"/>
        <v>7481.0224852665451</v>
      </c>
      <c r="IY244" s="11">
        <f t="shared" si="178"/>
        <v>7780.5641647642742</v>
      </c>
      <c r="IZ244" s="11">
        <f t="shared" si="179"/>
        <v>8071.381329325176</v>
      </c>
      <c r="JA244" s="11">
        <f t="shared" si="180"/>
        <v>8353.728091034789</v>
      </c>
      <c r="JB244" s="11">
        <f t="shared" si="181"/>
        <v>8627.8511606557731</v>
      </c>
      <c r="JC244" s="11">
        <f t="shared" si="182"/>
        <v>8893.9900632004174</v>
      </c>
      <c r="JD244" s="11">
        <f t="shared" si="183"/>
        <v>9152.3773472243447</v>
      </c>
      <c r="JE244" s="11">
        <f t="shared" si="184"/>
        <v>9403.2387880242732</v>
      </c>
    </row>
    <row r="245" spans="213:265">
      <c r="HE245" s="60">
        <f t="shared" si="191"/>
        <v>0.16666666666666663</v>
      </c>
      <c r="HF245" s="60">
        <f>$HF$69</f>
        <v>-5.5555555555555552E-2</v>
      </c>
      <c r="HG245" s="29">
        <f>IF(C$11="x",Toimenpiteet!$E$115,HG142*(Satokasvi!$H$11/1000)+(Satokasvi!$E$28-Satokasvi!$E$7)+IF(C$8="x",Toimenpiteet!$E$29,0)+IF(C$9="x",Toimenpiteet!$E$60,0)+IF(C$10="x",Toimenpiteet!$E$88,0))/(1+$C$13)^HG$61</f>
        <v>567.21323265012575</v>
      </c>
      <c r="HH245" s="29">
        <f>IF(D$11="x",Toimenpiteet!$E$115,HH142*(Satokasvi!$H$11/1000)+(Satokasvi!$E$28-Satokasvi!$E$7)+IF(D$8="x",Toimenpiteet!$E$29,0)+IF(D$9="x",Toimenpiteet!$E$60,0)+IF(D$10="x",Toimenpiteet!$E$88,0))/(1+$C$13)^HH$61</f>
        <v>546.41586633291797</v>
      </c>
      <c r="HI245" s="29">
        <f>IF(E$11="x",Toimenpiteet!$E$115,HI142*(Satokasvi!$H$11/1000)+(Satokasvi!$E$28-Satokasvi!$E$7)+IF(E$8="x",Toimenpiteet!$E$29,0)+IF(E$9="x",Toimenpiteet!$E$60,0)+IF(E$10="x",Toimenpiteet!$E$88,0))/(1+$C$13)^HI$61</f>
        <v>526.34880949729961</v>
      </c>
      <c r="HJ245" s="29">
        <f>IF(F$11="x",Toimenpiteet!$E$115,HJ142*(Satokasvi!$H$11/1000)+(Satokasvi!$E$28-Satokasvi!$E$7)+IF(F$8="x",Toimenpiteet!$E$29,0)+IF(F$9="x",Toimenpiteet!$E$60,0)+IF(F$10="x",Toimenpiteet!$E$88,0))/(1+$C$13)^HJ$61</f>
        <v>506.98716300454242</v>
      </c>
      <c r="HK245" s="29">
        <f>IF(G$11="x",Toimenpiteet!$E$115,HK142*(Satokasvi!$H$11/1000)+(Satokasvi!$E$28-Satokasvi!$E$7)+IF(G$8="x",Toimenpiteet!$E$29,0)+IF(G$9="x",Toimenpiteet!$E$60,0)+IF(G$10="x",Toimenpiteet!$E$88,0))/(1+$C$13)^HK$61</f>
        <v>488.30685860312741</v>
      </c>
      <c r="HL245" s="29">
        <f>IF(H$11="x",Toimenpiteet!$E$115,HL142*(Satokasvi!$H$11/1000)+(Satokasvi!$E$28-Satokasvi!$E$7)+IF(H$8="x",Toimenpiteet!$E$29,0)+IF(H$9="x",Toimenpiteet!$E$60,0)+IF(H$10="x",Toimenpiteet!$E$88,0))/(1+$C$13)^HL$61</f>
        <v>470.28463165039125</v>
      </c>
      <c r="HM245" s="29">
        <f>IF(I$11="x",Toimenpiteet!$E$115,HM142*(Satokasvi!$H$11/1000)+(Satokasvi!$E$28-Satokasvi!$E$7)+IF(I$8="x",Toimenpiteet!$E$29,0)+IF(I$9="x",Toimenpiteet!$E$60,0)+IF(I$10="x",Toimenpiteet!$E$88,0))/(1+$C$13)^HM$61</f>
        <v>452.89799471833209</v>
      </c>
      <c r="HN245" s="29">
        <f>IF(J$11="x",Toimenpiteet!$E$115,HN142*(Satokasvi!$H$11/1000)+(Satokasvi!$E$28-Satokasvi!$E$7)+IF(J$8="x",Toimenpiteet!$E$29,0)+IF(J$9="x",Toimenpiteet!$E$60,0)+IF(J$10="x",Toimenpiteet!$E$88,0))/(1+$C$13)^HN$61</f>
        <v>436.12521205521068</v>
      </c>
      <c r="HO245" s="29">
        <f>IF(K$11="x",Toimenpiteet!$E$115,HO142*(Satokasvi!$H$11/1000)+(Satokasvi!$E$28-Satokasvi!$E$7)+IF(K$8="x",Toimenpiteet!$E$29,0)+IF(K$9="x",Toimenpiteet!$E$60,0)+IF(K$10="x",Toimenpiteet!$E$88,0))/(1+$C$13)^HO$61</f>
        <v>419.94527487548464</v>
      </c>
      <c r="HP245" s="29">
        <f>IF(L$11="x",Toimenpiteet!$E$115,HP142*(Satokasvi!$H$11/1000)+(Satokasvi!$E$28-Satokasvi!$E$7)+IF(L$8="x",Toimenpiteet!$E$29,0)+IF(L$9="x",Toimenpiteet!$E$60,0)+IF(L$10="x",Toimenpiteet!$E$88,0))/(1+$C$13)^HP$61</f>
        <v>404.33787745149198</v>
      </c>
      <c r="HQ245" s="29">
        <f>IF(M$11="x",Toimenpiteet!$E$115,HQ142*(Satokasvi!$H$11/1000)+(Satokasvi!$E$28-Satokasvi!$E$7)+IF(M$8="x",Toimenpiteet!$E$29,0)+IF(M$9="x",Toimenpiteet!$E$60,0)+IF(M$10="x",Toimenpiteet!$E$88,0))/(1+$C$13)^HQ$61</f>
        <v>392.56104606940966</v>
      </c>
      <c r="HR245" s="29">
        <f>IF(N$11="x",Toimenpiteet!$E$115,HR142*(Satokasvi!$H$11/1000)+(Satokasvi!$E$28-Satokasvi!$E$7)+IF(N$8="x",Toimenpiteet!$E$29,0)+IF(N$9="x",Toimenpiteet!$E$60,0)+IF(N$10="x",Toimenpiteet!$E$88,0))/(1+$C$13)^HR$61</f>
        <v>381.12722919360169</v>
      </c>
      <c r="HS245" s="29">
        <f>IF(O$11="x",Toimenpiteet!$E$115,HS142*(Satokasvi!$H$11/1000)+(Satokasvi!$E$28-Satokasvi!$E$7)+IF(O$8="x",Toimenpiteet!$E$29,0)+IF(O$9="x",Toimenpiteet!$E$60,0)+IF(O$10="x",Toimenpiteet!$E$88,0))/(1+$C$13)^HS$61</f>
        <v>370.02643611029293</v>
      </c>
      <c r="HT245" s="29">
        <f>IF(P$11="x",Toimenpiteet!$E$115,HT142*(Satokasvi!$H$11/1000)+(Satokasvi!$E$28-Satokasvi!$E$7)+IF(P$8="x",Toimenpiteet!$E$29,0)+IF(P$9="x",Toimenpiteet!$E$60,0)+IF(P$10="x",Toimenpiteet!$E$88,0))/(1+$C$13)^HT$61</f>
        <v>359.24896709737175</v>
      </c>
      <c r="HU245" s="29">
        <f>IF(Q$11="x",Toimenpiteet!$E$115,HU142*(Satokasvi!$H$11/1000)+(Satokasvi!$E$28-Satokasvi!$E$7)+IF(Q$8="x",Toimenpiteet!$E$29,0)+IF(Q$9="x",Toimenpiteet!$E$60,0)+IF(Q$10="x",Toimenpiteet!$E$88,0))/(1+$C$13)^HU$61</f>
        <v>348.78540494890456</v>
      </c>
      <c r="HV245" s="29">
        <f>IF(R$11="x",Toimenpiteet!$E$115,HV142*(Satokasvi!$H$11/1000)+(Satokasvi!$E$28-Satokasvi!$E$7)+IF(R$8="x",Toimenpiteet!$E$29,0)+IF(R$9="x",Toimenpiteet!$E$60,0)+IF(R$10="x",Toimenpiteet!$E$88,0))/(1+$C$13)^HV$61</f>
        <v>338.62660674650937</v>
      </c>
      <c r="HW245" s="29">
        <f>IF(S$11="x",Toimenpiteet!$E$115,HW142*(Satokasvi!$H$11/1000)+(Satokasvi!$E$28-Satokasvi!$E$7)+IF(S$8="x",Toimenpiteet!$E$29,0)+IF(S$9="x",Toimenpiteet!$E$60,0)+IF(S$10="x",Toimenpiteet!$E$88,0))/(1+$C$13)^HW$61</f>
        <v>328.76369587039744</v>
      </c>
      <c r="HX245" s="29">
        <f>IF(T$11="x",Toimenpiteet!$E$115,HX142*(Satokasvi!$H$11/1000)+(Satokasvi!$E$28-Satokasvi!$E$7)+IF(T$8="x",Toimenpiteet!$E$29,0)+IF(T$9="x",Toimenpiteet!$E$60,0)+IF(T$10="x",Toimenpiteet!$E$88,0))/(1+$C$13)^HX$61</f>
        <v>319.18805424310432</v>
      </c>
      <c r="HY245" s="29">
        <f>IF(U$11="x",Toimenpiteet!$E$115,HY142*(Satokasvi!$H$11/1000)+(Satokasvi!$E$28-Satokasvi!$E$7)+IF(U$8="x",Toimenpiteet!$E$29,0)+IF(U$9="x",Toimenpiteet!$E$60,0)+IF(U$10="x",Toimenpiteet!$E$88,0))/(1+$C$13)^HY$61</f>
        <v>309.89131479913038</v>
      </c>
      <c r="HZ245" s="29">
        <f>IF(V$11="x",Toimenpiteet!$E$115,HZ142*(Satokasvi!$H$11/1000)+(Satokasvi!$E$28-Satokasvi!$E$7)+IF(V$8="x",Toimenpiteet!$E$29,0)+IF(V$9="x",Toimenpiteet!$E$60,0)+IF(V$10="x",Toimenpiteet!$E$88,0))/(1+$C$13)^HZ$61</f>
        <v>300.86535417391303</v>
      </c>
      <c r="IA245" s="29">
        <f>IF(W$11="x",Toimenpiteet!$E$115,IA142*(Satokasvi!$H$11/1000)+(Satokasvi!$E$28-Satokasvi!$E$7)+IF(W$8="x",Toimenpiteet!$E$29,0)+IF(W$9="x",Toimenpiteet!$E$60,0)+IF(W$10="x",Toimenpiteet!$E$88,0))/(1+$C$13)^IA$61</f>
        <v>292.1022856057408</v>
      </c>
      <c r="IB245" s="29">
        <f>IF(X$11="x",Toimenpiteet!$E$115,IB142*(Satokasvi!$H$11/1000)+(Satokasvi!$E$28-Satokasvi!$E$7)+IF(X$8="x",Toimenpiteet!$E$29,0)+IF(X$9="x",Toimenpiteet!$E$60,0)+IF(X$10="x",Toimenpiteet!$E$88,0))/(1+$C$13)^IB$61</f>
        <v>283.59445204440851</v>
      </c>
      <c r="IC245" s="29">
        <f>IF(Y$11="x",Toimenpiteet!$E$115,IC142*(Satokasvi!$H$11/1000)+(Satokasvi!$E$28-Satokasvi!$E$7)+IF(Y$8="x",Toimenpiteet!$E$29,0)+IF(Y$9="x",Toimenpiteet!$E$60,0)+IF(Y$10="x",Toimenpiteet!$E$88,0))/(1+$C$13)^IC$61</f>
        <v>275.33441946059082</v>
      </c>
      <c r="ID245" s="29">
        <f>IF(Z$11="x",Toimenpiteet!$E$115,ID142*(Satokasvi!$H$11/1000)+(Satokasvi!$E$28-Satokasvi!$E$7)+IF(Z$8="x",Toimenpiteet!$E$29,0)+IF(Z$9="x",Toimenpiteet!$E$60,0)+IF(Z$10="x",Toimenpiteet!$E$88,0))/(1+$C$13)^ID$61</f>
        <v>267.31497035008817</v>
      </c>
      <c r="IE245" s="29">
        <f>IF(AA$11="x",Toimenpiteet!$E$115,IE142*(Satokasvi!$H$11/1000)+(Satokasvi!$E$28-Satokasvi!$E$7)+IF(AA$8="x",Toimenpiteet!$E$29,0)+IF(AA$9="x",Toimenpiteet!$E$60,0)+IF(AA$10="x",Toimenpiteet!$E$88,0))/(1+$C$13)^IE$61</f>
        <v>259.52909742727007</v>
      </c>
      <c r="IG245" s="11">
        <f t="shared" si="160"/>
        <v>567.21323265012575</v>
      </c>
      <c r="IH245" s="11">
        <f t="shared" si="161"/>
        <v>1113.6290989830436</v>
      </c>
      <c r="II245" s="11">
        <f t="shared" si="162"/>
        <v>1639.9779084803431</v>
      </c>
      <c r="IJ245" s="11">
        <f t="shared" si="163"/>
        <v>2146.9650714848854</v>
      </c>
      <c r="IK245" s="11">
        <f t="shared" si="164"/>
        <v>2635.2719300880126</v>
      </c>
      <c r="IL245" s="11">
        <f t="shared" si="165"/>
        <v>3105.5565617384036</v>
      </c>
      <c r="IM245" s="11">
        <f t="shared" si="166"/>
        <v>3558.4545564567356</v>
      </c>
      <c r="IN245" s="11">
        <f t="shared" si="167"/>
        <v>3994.5797685119464</v>
      </c>
      <c r="IO245" s="11">
        <f t="shared" si="168"/>
        <v>4414.5250433874307</v>
      </c>
      <c r="IP245" s="11">
        <f t="shared" si="169"/>
        <v>4818.8629208389229</v>
      </c>
      <c r="IQ245" s="11">
        <f t="shared" si="170"/>
        <v>5211.4239669083327</v>
      </c>
      <c r="IR245" s="11">
        <f t="shared" si="171"/>
        <v>5592.5511961019347</v>
      </c>
      <c r="IS245" s="11">
        <f t="shared" si="172"/>
        <v>5962.5776322122274</v>
      </c>
      <c r="IT245" s="11">
        <f t="shared" si="173"/>
        <v>6321.8265993095993</v>
      </c>
      <c r="IU245" s="11">
        <f t="shared" si="174"/>
        <v>6670.6120042585035</v>
      </c>
      <c r="IV245" s="11">
        <f t="shared" si="175"/>
        <v>7009.2386110050129</v>
      </c>
      <c r="IW245" s="11">
        <f t="shared" si="176"/>
        <v>7338.0023068754108</v>
      </c>
      <c r="IX245" s="11">
        <f t="shared" si="177"/>
        <v>7657.1903611185153</v>
      </c>
      <c r="IY245" s="11">
        <f t="shared" si="178"/>
        <v>7967.081675917646</v>
      </c>
      <c r="IZ245" s="11">
        <f t="shared" si="179"/>
        <v>8267.9470300915582</v>
      </c>
      <c r="JA245" s="11">
        <f t="shared" si="180"/>
        <v>8560.0493156972989</v>
      </c>
      <c r="JB245" s="11">
        <f t="shared" si="181"/>
        <v>8843.6437677417071</v>
      </c>
      <c r="JC245" s="11">
        <f t="shared" si="182"/>
        <v>9118.9781872022977</v>
      </c>
      <c r="JD245" s="11">
        <f t="shared" si="183"/>
        <v>9386.2931575523853</v>
      </c>
      <c r="JE245" s="11">
        <f t="shared" si="184"/>
        <v>9645.8222549796556</v>
      </c>
    </row>
    <row r="246" spans="213:265">
      <c r="HE246" s="60">
        <f t="shared" si="191"/>
        <v>0.16666666666666663</v>
      </c>
      <c r="HF246" s="60">
        <f>$HF$70</f>
        <v>-3.3333333333333326E-2</v>
      </c>
      <c r="HG246" s="29">
        <f>IF(C$11="x",Toimenpiteet!$E$115,HG143*(Satokasvi!$H$11/1000)+(Satokasvi!$E$28-Satokasvi!$E$7)+IF(C$8="x",Toimenpiteet!$E$29,0)+IF(C$9="x",Toimenpiteet!$E$60,0)+IF(C$10="x",Toimenpiteet!$E$88,0))/(1+$C$13)^HG$61</f>
        <v>568.97518878101403</v>
      </c>
      <c r="HH246" s="29">
        <f>IF(D$11="x",Toimenpiteet!$E$115,HH143*(Satokasvi!$H$11/1000)+(Satokasvi!$E$28-Satokasvi!$E$7)+IF(D$8="x",Toimenpiteet!$E$29,0)+IF(D$9="x",Toimenpiteet!$E$60,0)+IF(D$10="x",Toimenpiteet!$E$88,0))/(1+$C$13)^HH$61</f>
        <v>549.8371403734775</v>
      </c>
      <c r="HI246" s="29">
        <f>IF(E$11="x",Toimenpiteet!$E$115,HI143*(Satokasvi!$H$11/1000)+(Satokasvi!$E$28-Satokasvi!$E$7)+IF(E$8="x",Toimenpiteet!$E$29,0)+IF(E$9="x",Toimenpiteet!$E$60,0)+IF(E$10="x",Toimenpiteet!$E$88,0))/(1+$C$13)^HI$61</f>
        <v>531.33124742044447</v>
      </c>
      <c r="HJ246" s="29">
        <f>IF(F$11="x",Toimenpiteet!$E$115,HJ143*(Satokasvi!$H$11/1000)+(Satokasvi!$E$28-Satokasvi!$E$7)+IF(F$8="x",Toimenpiteet!$E$29,0)+IF(F$9="x",Toimenpiteet!$E$60,0)+IF(F$10="x",Toimenpiteet!$E$88,0))/(1+$C$13)^HJ$61</f>
        <v>513.43692083385633</v>
      </c>
      <c r="HK246" s="29">
        <f>IF(G$11="x",Toimenpiteet!$E$115,HK143*(Satokasvi!$H$11/1000)+(Satokasvi!$E$28-Satokasvi!$E$7)+IF(G$8="x",Toimenpiteet!$E$29,0)+IF(G$9="x",Toimenpiteet!$E$60,0)+IF(G$10="x",Toimenpiteet!$E$88,0))/(1+$C$13)^HK$61</f>
        <v>496.13423460957642</v>
      </c>
      <c r="HL246" s="29">
        <f>IF(H$11="x",Toimenpiteet!$E$115,HL143*(Satokasvi!$H$11/1000)+(Satokasvi!$E$28-Satokasvi!$E$7)+IF(H$8="x",Toimenpiteet!$E$29,0)+IF(H$9="x",Toimenpiteet!$E$60,0)+IF(H$10="x",Toimenpiteet!$E$88,0))/(1+$C$13)^HL$61</f>
        <v>479.40390466761329</v>
      </c>
      <c r="HM246" s="29">
        <f>IF(I$11="x",Toimenpiteet!$E$115,HM143*(Satokasvi!$H$11/1000)+(Satokasvi!$E$28-Satokasvi!$E$7)+IF(I$8="x",Toimenpiteet!$E$29,0)+IF(I$9="x",Toimenpiteet!$E$60,0)+IF(I$10="x",Toimenpiteet!$E$88,0))/(1+$C$13)^HM$61</f>
        <v>463.22726836243464</v>
      </c>
      <c r="HN246" s="29">
        <f>IF(J$11="x",Toimenpiteet!$E$115,HN143*(Satokasvi!$H$11/1000)+(Satokasvi!$E$28-Satokasvi!$E$7)+IF(J$8="x",Toimenpiteet!$E$29,0)+IF(J$9="x",Toimenpiteet!$E$60,0)+IF(J$10="x",Toimenpiteet!$E$88,0))/(1+$C$13)^HN$61</f>
        <v>447.58626464228701</v>
      </c>
      <c r="HO246" s="29">
        <f>IF(K$11="x",Toimenpiteet!$E$115,HO143*(Satokasvi!$H$11/1000)+(Satokasvi!$E$28-Satokasvi!$E$7)+IF(K$8="x",Toimenpiteet!$E$29,0)+IF(K$9="x",Toimenpiteet!$E$60,0)+IF(K$10="x",Toimenpiteet!$E$88,0))/(1+$C$13)^HO$61</f>
        <v>432.46341483709722</v>
      </c>
      <c r="HP246" s="29">
        <f>IF(L$11="x",Toimenpiteet!$E$115,HP143*(Satokasvi!$H$11/1000)+(Satokasvi!$E$28-Satokasvi!$E$7)+IF(L$8="x",Toimenpiteet!$E$29,0)+IF(L$9="x",Toimenpiteet!$E$60,0)+IF(L$10="x",Toimenpiteet!$E$88,0))/(1+$C$13)^HP$61</f>
        <v>417.84180405517327</v>
      </c>
      <c r="HQ246" s="29">
        <f>IF(M$11="x",Toimenpiteet!$E$115,HQ143*(Satokasvi!$H$11/1000)+(Satokasvi!$E$28-Satokasvi!$E$7)+IF(M$8="x",Toimenpiteet!$E$29,0)+IF(M$9="x",Toimenpiteet!$E$60,0)+IF(M$10="x",Toimenpiteet!$E$88,0))/(1+$C$13)^HQ$61</f>
        <v>405.67165442249831</v>
      </c>
      <c r="HR246" s="29">
        <f>IF(N$11="x",Toimenpiteet!$E$115,HR143*(Satokasvi!$H$11/1000)+(Satokasvi!$E$28-Satokasvi!$E$7)+IF(N$8="x",Toimenpiteet!$E$29,0)+IF(N$9="x",Toimenpiteet!$E$60,0)+IF(N$10="x",Toimenpiteet!$E$88,0))/(1+$C$13)^HR$61</f>
        <v>393.85597516747418</v>
      </c>
      <c r="HS246" s="29">
        <f>IF(O$11="x",Toimenpiteet!$E$115,HS143*(Satokasvi!$H$11/1000)+(Satokasvi!$E$28-Satokasvi!$E$7)+IF(O$8="x",Toimenpiteet!$E$29,0)+IF(O$9="x",Toimenpiteet!$E$60,0)+IF(O$10="x",Toimenpiteet!$E$88,0))/(1+$C$13)^HS$61</f>
        <v>382.38444191016913</v>
      </c>
      <c r="HT246" s="29">
        <f>IF(P$11="x",Toimenpiteet!$E$115,HT143*(Satokasvi!$H$11/1000)+(Satokasvi!$E$28-Satokasvi!$E$7)+IF(P$8="x",Toimenpiteet!$E$29,0)+IF(P$9="x",Toimenpiteet!$E$60,0)+IF(P$10="x",Toimenpiteet!$E$88,0))/(1+$C$13)^HT$61</f>
        <v>371.24703098074667</v>
      </c>
      <c r="HU246" s="29">
        <f>IF(Q$11="x",Toimenpiteet!$E$115,HU143*(Satokasvi!$H$11/1000)+(Satokasvi!$E$28-Satokasvi!$E$7)+IF(Q$8="x",Toimenpiteet!$E$29,0)+IF(Q$9="x",Toimenpiteet!$E$60,0)+IF(Q$10="x",Toimenpiteet!$E$88,0))/(1+$C$13)^HU$61</f>
        <v>360.43401066091906</v>
      </c>
      <c r="HV246" s="29">
        <f>IF(R$11="x",Toimenpiteet!$E$115,HV143*(Satokasvi!$H$11/1000)+(Satokasvi!$E$28-Satokasvi!$E$7)+IF(R$8="x",Toimenpiteet!$E$29,0)+IF(R$9="x",Toimenpiteet!$E$60,0)+IF(R$10="x",Toimenpiteet!$E$88,0))/(1+$C$13)^HV$61</f>
        <v>349.93593268050404</v>
      </c>
      <c r="HW246" s="29">
        <f>IF(S$11="x",Toimenpiteet!$E$115,HW143*(Satokasvi!$H$11/1000)+(Satokasvi!$E$28-Satokasvi!$E$7)+IF(S$8="x",Toimenpiteet!$E$29,0)+IF(S$9="x",Toimenpiteet!$E$60,0)+IF(S$10="x",Toimenpiteet!$E$88,0))/(1+$C$13)^HW$61</f>
        <v>339.74362396165441</v>
      </c>
      <c r="HX246" s="29">
        <f>IF(T$11="x",Toimenpiteet!$E$115,HX143*(Satokasvi!$H$11/1000)+(Satokasvi!$E$28-Satokasvi!$E$7)+IF(T$8="x",Toimenpiteet!$E$29,0)+IF(T$9="x",Toimenpiteet!$E$60,0)+IF(T$10="x",Toimenpiteet!$E$88,0))/(1+$C$13)^HX$61</f>
        <v>329.84817860354792</v>
      </c>
      <c r="HY246" s="29">
        <f>IF(U$11="x",Toimenpiteet!$E$115,HY143*(Satokasvi!$H$11/1000)+(Satokasvi!$E$28-Satokasvi!$E$7)+IF(U$8="x",Toimenpiteet!$E$29,0)+IF(U$9="x",Toimenpiteet!$E$60,0)+IF(U$10="x",Toimenpiteet!$E$88,0))/(1+$C$13)^HY$61</f>
        <v>320.24095010053202</v>
      </c>
      <c r="HZ246" s="29">
        <f>IF(V$11="x",Toimenpiteet!$E$115,HZ143*(Satokasvi!$H$11/1000)+(Satokasvi!$E$28-Satokasvi!$E$7)+IF(V$8="x",Toimenpiteet!$E$29,0)+IF(V$9="x",Toimenpiteet!$E$60,0)+IF(V$10="x",Toimenpiteet!$E$88,0))/(1+$C$13)^HZ$61</f>
        <v>310.91354378692427</v>
      </c>
      <c r="IA246" s="29">
        <f>IF(W$11="x",Toimenpiteet!$E$115,IA143*(Satokasvi!$H$11/1000)+(Satokasvi!$E$28-Satokasvi!$E$7)+IF(W$8="x",Toimenpiteet!$E$29,0)+IF(W$9="x",Toimenpiteet!$E$60,0)+IF(W$10="x",Toimenpiteet!$E$88,0))/(1+$C$13)^IA$61</f>
        <v>301.85780950186825</v>
      </c>
      <c r="IB246" s="29">
        <f>IF(X$11="x",Toimenpiteet!$E$115,IB143*(Satokasvi!$H$11/1000)+(Satokasvi!$E$28-Satokasvi!$E$7)+IF(X$8="x",Toimenpiteet!$E$29,0)+IF(X$9="x",Toimenpiteet!$E$60,0)+IF(X$10="x",Toimenpiteet!$E$88,0))/(1+$C$13)^IB$61</f>
        <v>293.06583446783321</v>
      </c>
      <c r="IC246" s="29">
        <f>IF(Y$11="x",Toimenpiteet!$E$115,IC143*(Satokasvi!$H$11/1000)+(Satokasvi!$E$28-Satokasvi!$E$7)+IF(Y$8="x",Toimenpiteet!$E$29,0)+IF(Y$9="x",Toimenpiteet!$E$60,0)+IF(Y$10="x",Toimenpiteet!$E$88,0))/(1+$C$13)^IC$61</f>
        <v>284.52993637653708</v>
      </c>
      <c r="ID246" s="29">
        <f>IF(Z$11="x",Toimenpiteet!$E$115,ID143*(Satokasvi!$H$11/1000)+(Satokasvi!$E$28-Satokasvi!$E$7)+IF(Z$8="x",Toimenpiteet!$E$29,0)+IF(Z$9="x",Toimenpiteet!$E$60,0)+IF(Z$10="x",Toimenpiteet!$E$88,0))/(1+$C$13)^ID$61</f>
        <v>276.24265667624968</v>
      </c>
      <c r="IE246" s="29">
        <f>IF(AA$11="x",Toimenpiteet!$E$115,IE143*(Satokasvi!$H$11/1000)+(Satokasvi!$E$28-Satokasvi!$E$7)+IF(AA$8="x",Toimenpiteet!$E$29,0)+IF(AA$9="x",Toimenpiteet!$E$60,0)+IF(AA$10="x",Toimenpiteet!$E$88,0))/(1+$C$13)^IE$61</f>
        <v>268.19675405461135</v>
      </c>
      <c r="IG246" s="11">
        <f t="shared" si="160"/>
        <v>568.97518878101403</v>
      </c>
      <c r="IH246" s="11">
        <f t="shared" si="161"/>
        <v>1118.8123291544916</v>
      </c>
      <c r="II246" s="11">
        <f t="shared" si="162"/>
        <v>1650.1435765749361</v>
      </c>
      <c r="IJ246" s="11">
        <f t="shared" si="163"/>
        <v>2163.5804974087923</v>
      </c>
      <c r="IK246" s="11">
        <f t="shared" si="164"/>
        <v>2659.7147320183685</v>
      </c>
      <c r="IL246" s="11">
        <f t="shared" si="165"/>
        <v>3139.118636685982</v>
      </c>
      <c r="IM246" s="11">
        <f t="shared" si="166"/>
        <v>3602.3459050484166</v>
      </c>
      <c r="IN246" s="11">
        <f t="shared" si="167"/>
        <v>4049.9321696907036</v>
      </c>
      <c r="IO246" s="11">
        <f t="shared" si="168"/>
        <v>4482.3955845278006</v>
      </c>
      <c r="IP246" s="11">
        <f t="shared" si="169"/>
        <v>4900.2373885829738</v>
      </c>
      <c r="IQ246" s="11">
        <f t="shared" si="170"/>
        <v>5305.9090430054721</v>
      </c>
      <c r="IR246" s="11">
        <f t="shared" si="171"/>
        <v>5699.7650181729459</v>
      </c>
      <c r="IS246" s="11">
        <f t="shared" si="172"/>
        <v>6082.1494600831147</v>
      </c>
      <c r="IT246" s="11">
        <f t="shared" si="173"/>
        <v>6453.3964910638615</v>
      </c>
      <c r="IU246" s="11">
        <f t="shared" si="174"/>
        <v>6813.8305017247803</v>
      </c>
      <c r="IV246" s="11">
        <f t="shared" si="175"/>
        <v>7163.7664344052846</v>
      </c>
      <c r="IW246" s="11">
        <f t="shared" si="176"/>
        <v>7503.5100583669391</v>
      </c>
      <c r="IX246" s="11">
        <f t="shared" si="177"/>
        <v>7833.3582369704873</v>
      </c>
      <c r="IY246" s="11">
        <f t="shared" si="178"/>
        <v>8153.5991870710195</v>
      </c>
      <c r="IZ246" s="11">
        <f t="shared" si="179"/>
        <v>8464.5127308579431</v>
      </c>
      <c r="JA246" s="11">
        <f t="shared" si="180"/>
        <v>8766.3705403598105</v>
      </c>
      <c r="JB246" s="11">
        <f t="shared" si="181"/>
        <v>9059.4363748276446</v>
      </c>
      <c r="JC246" s="11">
        <f t="shared" si="182"/>
        <v>9343.9663112041817</v>
      </c>
      <c r="JD246" s="11">
        <f t="shared" si="183"/>
        <v>9620.2089678804314</v>
      </c>
      <c r="JE246" s="11">
        <f t="shared" si="184"/>
        <v>9888.4057219350434</v>
      </c>
    </row>
    <row r="247" spans="213:265">
      <c r="HE247" s="60">
        <f t="shared" si="191"/>
        <v>0.16666666666666663</v>
      </c>
      <c r="HF247" s="60">
        <f>$HF$71</f>
        <v>-1.1111111111111103E-2</v>
      </c>
      <c r="HG247" s="29">
        <f>IF(C$11="x",Toimenpiteet!$E$115,HG144*(Satokasvi!$H$11/1000)+(Satokasvi!$E$28-Satokasvi!$E$7)+IF(C$8="x",Toimenpiteet!$E$29,0)+IF(C$9="x",Toimenpiteet!$E$60,0)+IF(C$10="x",Toimenpiteet!$E$88,0))/(1+$C$13)^HG$61</f>
        <v>570.73714491190219</v>
      </c>
      <c r="HH247" s="29">
        <f>IF(D$11="x",Toimenpiteet!$E$115,HH144*(Satokasvi!$H$11/1000)+(Satokasvi!$E$28-Satokasvi!$E$7)+IF(D$8="x",Toimenpiteet!$E$29,0)+IF(D$9="x",Toimenpiteet!$E$60,0)+IF(D$10="x",Toimenpiteet!$E$88,0))/(1+$C$13)^HH$61</f>
        <v>553.25841441403702</v>
      </c>
      <c r="HI247" s="29">
        <f>IF(E$11="x",Toimenpiteet!$E$115,HI144*(Satokasvi!$H$11/1000)+(Satokasvi!$E$28-Satokasvi!$E$7)+IF(E$8="x",Toimenpiteet!$E$29,0)+IF(E$9="x",Toimenpiteet!$E$60,0)+IF(E$10="x",Toimenpiteet!$E$88,0))/(1+$C$13)^HI$61</f>
        <v>536.31368534358944</v>
      </c>
      <c r="HJ247" s="29">
        <f>IF(F$11="x",Toimenpiteet!$E$115,HJ144*(Satokasvi!$H$11/1000)+(Satokasvi!$E$28-Satokasvi!$E$7)+IF(F$8="x",Toimenpiteet!$E$29,0)+IF(F$9="x",Toimenpiteet!$E$60,0)+IF(F$10="x",Toimenpiteet!$E$88,0))/(1+$C$13)^HJ$61</f>
        <v>519.88667866317019</v>
      </c>
      <c r="HK247" s="29">
        <f>IF(G$11="x",Toimenpiteet!$E$115,HK144*(Satokasvi!$H$11/1000)+(Satokasvi!$E$28-Satokasvi!$E$7)+IF(G$8="x",Toimenpiteet!$E$29,0)+IF(G$9="x",Toimenpiteet!$E$60,0)+IF(G$10="x",Toimenpiteet!$E$88,0))/(1+$C$13)^HK$61</f>
        <v>503.96161061602521</v>
      </c>
      <c r="HL247" s="29">
        <f>IF(H$11="x",Toimenpiteet!$E$115,HL144*(Satokasvi!$H$11/1000)+(Satokasvi!$E$28-Satokasvi!$E$7)+IF(H$8="x",Toimenpiteet!$E$29,0)+IF(H$9="x",Toimenpiteet!$E$60,0)+IF(H$10="x",Toimenpiteet!$E$88,0))/(1+$C$13)^HL$61</f>
        <v>488.52317768483522</v>
      </c>
      <c r="HM247" s="29">
        <f>IF(I$11="x",Toimenpiteet!$E$115,HM144*(Satokasvi!$H$11/1000)+(Satokasvi!$E$28-Satokasvi!$E$7)+IF(I$8="x",Toimenpiteet!$E$29,0)+IF(I$9="x",Toimenpiteet!$E$60,0)+IF(I$10="x",Toimenpiteet!$E$88,0))/(1+$C$13)^HM$61</f>
        <v>473.55654200653726</v>
      </c>
      <c r="HN247" s="29">
        <f>IF(J$11="x",Toimenpiteet!$E$115,HN144*(Satokasvi!$H$11/1000)+(Satokasvi!$E$28-Satokasvi!$E$7)+IF(J$8="x",Toimenpiteet!$E$29,0)+IF(J$9="x",Toimenpiteet!$E$60,0)+IF(J$10="x",Toimenpiteet!$E$88,0))/(1+$C$13)^HN$61</f>
        <v>459.04731722936339</v>
      </c>
      <c r="HO247" s="29">
        <f>IF(K$11="x",Toimenpiteet!$E$115,HO144*(Satokasvi!$H$11/1000)+(Satokasvi!$E$28-Satokasvi!$E$7)+IF(K$8="x",Toimenpiteet!$E$29,0)+IF(K$9="x",Toimenpiteet!$E$60,0)+IF(K$10="x",Toimenpiteet!$E$88,0))/(1+$C$13)^HO$61</f>
        <v>444.98155479870979</v>
      </c>
      <c r="HP247" s="29">
        <f>IF(L$11="x",Toimenpiteet!$E$115,HP144*(Satokasvi!$H$11/1000)+(Satokasvi!$E$28-Satokasvi!$E$7)+IF(L$8="x",Toimenpiteet!$E$29,0)+IF(L$9="x",Toimenpiteet!$E$60,0)+IF(L$10="x",Toimenpiteet!$E$88,0))/(1+$C$13)^HP$61</f>
        <v>431.34573065885462</v>
      </c>
      <c r="HQ247" s="29">
        <f>IF(M$11="x",Toimenpiteet!$E$115,HQ144*(Satokasvi!$H$11/1000)+(Satokasvi!$E$28-Satokasvi!$E$7)+IF(M$8="x",Toimenpiteet!$E$29,0)+IF(M$9="x",Toimenpiteet!$E$60,0)+IF(M$10="x",Toimenpiteet!$E$88,0))/(1+$C$13)^HQ$61</f>
        <v>418.78226277558696</v>
      </c>
      <c r="HR247" s="29">
        <f>IF(N$11="x",Toimenpiteet!$E$115,HR144*(Satokasvi!$H$11/1000)+(Satokasvi!$E$28-Satokasvi!$E$7)+IF(N$8="x",Toimenpiteet!$E$29,0)+IF(N$9="x",Toimenpiteet!$E$60,0)+IF(N$10="x",Toimenpiteet!$E$88,0))/(1+$C$13)^HR$61</f>
        <v>406.58472114134668</v>
      </c>
      <c r="HS247" s="29">
        <f>IF(O$11="x",Toimenpiteet!$E$115,HS144*(Satokasvi!$H$11/1000)+(Satokasvi!$E$28-Satokasvi!$E$7)+IF(O$8="x",Toimenpiteet!$E$29,0)+IF(O$9="x",Toimenpiteet!$E$60,0)+IF(O$10="x",Toimenpiteet!$E$88,0))/(1+$C$13)^HS$61</f>
        <v>394.74244771004533</v>
      </c>
      <c r="HT247" s="29">
        <f>IF(P$11="x",Toimenpiteet!$E$115,HT144*(Satokasvi!$H$11/1000)+(Satokasvi!$E$28-Satokasvi!$E$7)+IF(P$8="x",Toimenpiteet!$E$29,0)+IF(P$9="x",Toimenpiteet!$E$60,0)+IF(P$10="x",Toimenpiteet!$E$88,0))/(1+$C$13)^HT$61</f>
        <v>383.2450948641216</v>
      </c>
      <c r="HU247" s="29">
        <f>IF(Q$11="x",Toimenpiteet!$E$115,HU144*(Satokasvi!$H$11/1000)+(Satokasvi!$E$28-Satokasvi!$E$7)+IF(Q$8="x",Toimenpiteet!$E$29,0)+IF(Q$9="x",Toimenpiteet!$E$60,0)+IF(Q$10="x",Toimenpiteet!$E$88,0))/(1+$C$13)^HU$61</f>
        <v>372.08261637293356</v>
      </c>
      <c r="HV247" s="29">
        <f>IF(R$11="x",Toimenpiteet!$E$115,HV144*(Satokasvi!$H$11/1000)+(Satokasvi!$E$28-Satokasvi!$E$7)+IF(R$8="x",Toimenpiteet!$E$29,0)+IF(R$9="x",Toimenpiteet!$E$60,0)+IF(R$10="x",Toimenpiteet!$E$88,0))/(1+$C$13)^HV$61</f>
        <v>361.24525861449871</v>
      </c>
      <c r="HW247" s="29">
        <f>IF(S$11="x",Toimenpiteet!$E$115,HW144*(Satokasvi!$H$11/1000)+(Satokasvi!$E$28-Satokasvi!$E$7)+IF(S$8="x",Toimenpiteet!$E$29,0)+IF(S$9="x",Toimenpiteet!$E$60,0)+IF(S$10="x",Toimenpiteet!$E$88,0))/(1+$C$13)^HW$61</f>
        <v>350.72355205291137</v>
      </c>
      <c r="HX247" s="29">
        <f>IF(T$11="x",Toimenpiteet!$E$115,HX144*(Satokasvi!$H$11/1000)+(Satokasvi!$E$28-Satokasvi!$E$7)+IF(T$8="x",Toimenpiteet!$E$29,0)+IF(T$9="x",Toimenpiteet!$E$60,0)+IF(T$10="x",Toimenpiteet!$E$88,0))/(1+$C$13)^HX$61</f>
        <v>340.50830296399158</v>
      </c>
      <c r="HY247" s="29">
        <f>IF(U$11="x",Toimenpiteet!$E$115,HY144*(Satokasvi!$H$11/1000)+(Satokasvi!$E$28-Satokasvi!$E$7)+IF(U$8="x",Toimenpiteet!$E$29,0)+IF(U$9="x",Toimenpiteet!$E$60,0)+IF(U$10="x",Toimenpiteet!$E$88,0))/(1+$C$13)^HY$61</f>
        <v>330.59058540193359</v>
      </c>
      <c r="HZ247" s="29">
        <f>IF(V$11="x",Toimenpiteet!$E$115,HZ144*(Satokasvi!$H$11/1000)+(Satokasvi!$E$28-Satokasvi!$E$7)+IF(V$8="x",Toimenpiteet!$E$29,0)+IF(V$9="x",Toimenpiteet!$E$60,0)+IF(V$10="x",Toimenpiteet!$E$88,0))/(1+$C$13)^HZ$61</f>
        <v>320.96173339993555</v>
      </c>
      <c r="IA247" s="29">
        <f>IF(W$11="x",Toimenpiteet!$E$115,IA144*(Satokasvi!$H$11/1000)+(Satokasvi!$E$28-Satokasvi!$E$7)+IF(W$8="x",Toimenpiteet!$E$29,0)+IF(W$9="x",Toimenpiteet!$E$60,0)+IF(W$10="x",Toimenpiteet!$E$88,0))/(1+$C$13)^IA$61</f>
        <v>311.61333339799569</v>
      </c>
      <c r="IB247" s="29">
        <f>IF(X$11="x",Toimenpiteet!$E$115,IB144*(Satokasvi!$H$11/1000)+(Satokasvi!$E$28-Satokasvi!$E$7)+IF(X$8="x",Toimenpiteet!$E$29,0)+IF(X$9="x",Toimenpiteet!$E$60,0)+IF(X$10="x",Toimenpiteet!$E$88,0))/(1+$C$13)^IB$61</f>
        <v>302.53721689125797</v>
      </c>
      <c r="IC247" s="29">
        <f>IF(Y$11="x",Toimenpiteet!$E$115,IC144*(Satokasvi!$H$11/1000)+(Satokasvi!$E$28-Satokasvi!$E$7)+IF(Y$8="x",Toimenpiteet!$E$29,0)+IF(Y$9="x",Toimenpiteet!$E$60,0)+IF(Y$10="x",Toimenpiteet!$E$88,0))/(1+$C$13)^IC$61</f>
        <v>293.72545329248339</v>
      </c>
      <c r="ID247" s="29">
        <f>IF(Z$11="x",Toimenpiteet!$E$115,ID144*(Satokasvi!$H$11/1000)+(Satokasvi!$E$28-Satokasvi!$E$7)+IF(Z$8="x",Toimenpiteet!$E$29,0)+IF(Z$9="x",Toimenpiteet!$E$60,0)+IF(Z$10="x",Toimenpiteet!$E$88,0))/(1+$C$13)^ID$61</f>
        <v>285.17034300241113</v>
      </c>
      <c r="IE247" s="29">
        <f>IF(AA$11="x",Toimenpiteet!$E$115,IE144*(Satokasvi!$H$11/1000)+(Satokasvi!$E$28-Satokasvi!$E$7)+IF(AA$8="x",Toimenpiteet!$E$29,0)+IF(AA$9="x",Toimenpiteet!$E$60,0)+IF(AA$10="x",Toimenpiteet!$E$88,0))/(1+$C$13)^IE$61</f>
        <v>276.86441068195256</v>
      </c>
      <c r="IG247" s="11">
        <f t="shared" si="160"/>
        <v>570.73714491190219</v>
      </c>
      <c r="IH247" s="11">
        <f t="shared" si="161"/>
        <v>1123.9955593259392</v>
      </c>
      <c r="II247" s="11">
        <f t="shared" si="162"/>
        <v>1660.3092446695287</v>
      </c>
      <c r="IJ247" s="11">
        <f t="shared" si="163"/>
        <v>2180.1959233326988</v>
      </c>
      <c r="IK247" s="11">
        <f t="shared" si="164"/>
        <v>2684.157533948724</v>
      </c>
      <c r="IL247" s="11">
        <f t="shared" si="165"/>
        <v>3172.6807116335594</v>
      </c>
      <c r="IM247" s="11">
        <f t="shared" si="166"/>
        <v>3646.2372536400967</v>
      </c>
      <c r="IN247" s="11">
        <f t="shared" si="167"/>
        <v>4105.2845708694604</v>
      </c>
      <c r="IO247" s="11">
        <f t="shared" si="168"/>
        <v>4550.2661256681704</v>
      </c>
      <c r="IP247" s="11">
        <f t="shared" si="169"/>
        <v>4981.6118563270247</v>
      </c>
      <c r="IQ247" s="11">
        <f t="shared" si="170"/>
        <v>5400.3941191026115</v>
      </c>
      <c r="IR247" s="11">
        <f t="shared" si="171"/>
        <v>5806.9788402439581</v>
      </c>
      <c r="IS247" s="11">
        <f t="shared" si="172"/>
        <v>6201.7212879540039</v>
      </c>
      <c r="IT247" s="11">
        <f t="shared" si="173"/>
        <v>6584.9663828181256</v>
      </c>
      <c r="IU247" s="11">
        <f t="shared" si="174"/>
        <v>6957.048999191059</v>
      </c>
      <c r="IV247" s="11">
        <f t="shared" si="175"/>
        <v>7318.2942578055581</v>
      </c>
      <c r="IW247" s="11">
        <f t="shared" si="176"/>
        <v>7669.0178098584693</v>
      </c>
      <c r="IX247" s="11">
        <f t="shared" si="177"/>
        <v>8009.5261128224611</v>
      </c>
      <c r="IY247" s="11">
        <f t="shared" si="178"/>
        <v>8340.116698224394</v>
      </c>
      <c r="IZ247" s="11">
        <f t="shared" si="179"/>
        <v>8661.0784316243298</v>
      </c>
      <c r="JA247" s="11">
        <f t="shared" si="180"/>
        <v>8972.6917650223259</v>
      </c>
      <c r="JB247" s="11">
        <f t="shared" si="181"/>
        <v>9275.228981913584</v>
      </c>
      <c r="JC247" s="11">
        <f t="shared" si="182"/>
        <v>9568.9544352060675</v>
      </c>
      <c r="JD247" s="11">
        <f t="shared" si="183"/>
        <v>9854.1247782084793</v>
      </c>
      <c r="JE247" s="11">
        <f t="shared" si="184"/>
        <v>10130.989188890431</v>
      </c>
    </row>
    <row r="248" spans="213:265">
      <c r="HE248" s="60">
        <f t="shared" si="191"/>
        <v>0.16666666666666663</v>
      </c>
      <c r="HF248" s="60">
        <f>$HF$72</f>
        <v>1.111111111111112E-2</v>
      </c>
      <c r="HG248" s="29">
        <f>IF(C$11="x",Toimenpiteet!$E$115,HG145*(Satokasvi!$H$11/1000)+(Satokasvi!$E$28-Satokasvi!$E$7)+IF(C$8="x",Toimenpiteet!$E$29,0)+IF(C$9="x",Toimenpiteet!$E$60,0)+IF(C$10="x",Toimenpiteet!$E$88,0))/(1+$C$13)^HG$61</f>
        <v>572.49910104279036</v>
      </c>
      <c r="HH248" s="29">
        <f>IF(D$11="x",Toimenpiteet!$E$115,HH145*(Satokasvi!$H$11/1000)+(Satokasvi!$E$28-Satokasvi!$E$7)+IF(D$8="x",Toimenpiteet!$E$29,0)+IF(D$9="x",Toimenpiteet!$E$60,0)+IF(D$10="x",Toimenpiteet!$E$88,0))/(1+$C$13)^HH$61</f>
        <v>556.67968845459654</v>
      </c>
      <c r="HI248" s="29">
        <f>IF(E$11="x",Toimenpiteet!$E$115,HI145*(Satokasvi!$H$11/1000)+(Satokasvi!$E$28-Satokasvi!$E$7)+IF(E$8="x",Toimenpiteet!$E$29,0)+IF(E$9="x",Toimenpiteet!$E$60,0)+IF(E$10="x",Toimenpiteet!$E$88,0))/(1+$C$13)^HI$61</f>
        <v>541.29612326673441</v>
      </c>
      <c r="HJ248" s="29">
        <f>IF(F$11="x",Toimenpiteet!$E$115,HJ145*(Satokasvi!$H$11/1000)+(Satokasvi!$E$28-Satokasvi!$E$7)+IF(F$8="x",Toimenpiteet!$E$29,0)+IF(F$9="x",Toimenpiteet!$E$60,0)+IF(F$10="x",Toimenpiteet!$E$88,0))/(1+$C$13)^HJ$61</f>
        <v>526.33643649248404</v>
      </c>
      <c r="HK248" s="29">
        <f>IF(G$11="x",Toimenpiteet!$E$115,HK145*(Satokasvi!$H$11/1000)+(Satokasvi!$E$28-Satokasvi!$E$7)+IF(G$8="x",Toimenpiteet!$E$29,0)+IF(G$9="x",Toimenpiteet!$E$60,0)+IF(G$10="x",Toimenpiteet!$E$88,0))/(1+$C$13)^HK$61</f>
        <v>511.78898662247417</v>
      </c>
      <c r="HL248" s="29">
        <f>IF(H$11="x",Toimenpiteet!$E$115,HL145*(Satokasvi!$H$11/1000)+(Satokasvi!$E$28-Satokasvi!$E$7)+IF(H$8="x",Toimenpiteet!$E$29,0)+IF(H$9="x",Toimenpiteet!$E$60,0)+IF(H$10="x",Toimenpiteet!$E$88,0))/(1+$C$13)^HL$61</f>
        <v>497.6424507020572</v>
      </c>
      <c r="HM248" s="29">
        <f>IF(I$11="x",Toimenpiteet!$E$115,HM145*(Satokasvi!$H$11/1000)+(Satokasvi!$E$28-Satokasvi!$E$7)+IF(I$8="x",Toimenpiteet!$E$29,0)+IF(I$9="x",Toimenpiteet!$E$60,0)+IF(I$10="x",Toimenpiteet!$E$88,0))/(1+$C$13)^HM$61</f>
        <v>483.88581565064004</v>
      </c>
      <c r="HN248" s="29">
        <f>IF(J$11="x",Toimenpiteet!$E$115,HN145*(Satokasvi!$H$11/1000)+(Satokasvi!$E$28-Satokasvi!$E$7)+IF(J$8="x",Toimenpiteet!$E$29,0)+IF(J$9="x",Toimenpiteet!$E$60,0)+IF(J$10="x",Toimenpiteet!$E$88,0))/(1+$C$13)^HN$61</f>
        <v>470.50836981643982</v>
      </c>
      <c r="HO248" s="29">
        <f>IF(K$11="x",Toimenpiteet!$E$115,HO145*(Satokasvi!$H$11/1000)+(Satokasvi!$E$28-Satokasvi!$E$7)+IF(K$8="x",Toimenpiteet!$E$29,0)+IF(K$9="x",Toimenpiteet!$E$60,0)+IF(K$10="x",Toimenpiteet!$E$88,0))/(1+$C$13)^HO$61</f>
        <v>457.49969476032231</v>
      </c>
      <c r="HP248" s="29">
        <f>IF(L$11="x",Toimenpiteet!$E$115,HP145*(Satokasvi!$H$11/1000)+(Satokasvi!$E$28-Satokasvi!$E$7)+IF(L$8="x",Toimenpiteet!$E$29,0)+IF(L$9="x",Toimenpiteet!$E$60,0)+IF(L$10="x",Toimenpiteet!$E$88,0))/(1+$C$13)^HP$61</f>
        <v>444.84965726253591</v>
      </c>
      <c r="HQ248" s="29">
        <f>IF(M$11="x",Toimenpiteet!$E$115,HQ145*(Satokasvi!$H$11/1000)+(Satokasvi!$E$28-Satokasvi!$E$7)+IF(M$8="x",Toimenpiteet!$E$29,0)+IF(M$9="x",Toimenpiteet!$E$60,0)+IF(M$10="x",Toimenpiteet!$E$88,0))/(1+$C$13)^HQ$61</f>
        <v>431.89287112867567</v>
      </c>
      <c r="HR248" s="29">
        <f>IF(N$11="x",Toimenpiteet!$E$115,HR145*(Satokasvi!$H$11/1000)+(Satokasvi!$E$28-Satokasvi!$E$7)+IF(N$8="x",Toimenpiteet!$E$29,0)+IF(N$9="x",Toimenpiteet!$E$60,0)+IF(N$10="x",Toimenpiteet!$E$88,0))/(1+$C$13)^HR$61</f>
        <v>419.31346711521911</v>
      </c>
      <c r="HS248" s="29">
        <f>IF(O$11="x",Toimenpiteet!$E$115,HS145*(Satokasvi!$H$11/1000)+(Satokasvi!$E$28-Satokasvi!$E$7)+IF(O$8="x",Toimenpiteet!$E$29,0)+IF(O$9="x",Toimenpiteet!$E$60,0)+IF(O$10="x",Toimenpiteet!$E$88,0))/(1+$C$13)^HS$61</f>
        <v>407.10045350992152</v>
      </c>
      <c r="HT248" s="29">
        <f>IF(P$11="x",Toimenpiteet!$E$115,HT145*(Satokasvi!$H$11/1000)+(Satokasvi!$E$28-Satokasvi!$E$7)+IF(P$8="x",Toimenpiteet!$E$29,0)+IF(P$9="x",Toimenpiteet!$E$60,0)+IF(P$10="x",Toimenpiteet!$E$88,0))/(1+$C$13)^HT$61</f>
        <v>395.24315874749658</v>
      </c>
      <c r="HU248" s="29">
        <f>IF(Q$11="x",Toimenpiteet!$E$115,HU145*(Satokasvi!$H$11/1000)+(Satokasvi!$E$28-Satokasvi!$E$7)+IF(Q$8="x",Toimenpiteet!$E$29,0)+IF(Q$9="x",Toimenpiteet!$E$60,0)+IF(Q$10="x",Toimenpiteet!$E$88,0))/(1+$C$13)^HU$61</f>
        <v>383.73122208494812</v>
      </c>
      <c r="HV248" s="29">
        <f>IF(R$11="x",Toimenpiteet!$E$115,HV145*(Satokasvi!$H$11/1000)+(Satokasvi!$E$28-Satokasvi!$E$7)+IF(R$8="x",Toimenpiteet!$E$29,0)+IF(R$9="x",Toimenpiteet!$E$60,0)+IF(R$10="x",Toimenpiteet!$E$88,0))/(1+$C$13)^HV$61</f>
        <v>372.55458454849338</v>
      </c>
      <c r="HW248" s="29">
        <f>IF(S$11="x",Toimenpiteet!$E$115,HW145*(Satokasvi!$H$11/1000)+(Satokasvi!$E$28-Satokasvi!$E$7)+IF(S$8="x",Toimenpiteet!$E$29,0)+IF(S$9="x",Toimenpiteet!$E$60,0)+IF(S$10="x",Toimenpiteet!$E$88,0))/(1+$C$13)^HW$61</f>
        <v>361.70348014416834</v>
      </c>
      <c r="HX248" s="29">
        <f>IF(T$11="x",Toimenpiteet!$E$115,HX145*(Satokasvi!$H$11/1000)+(Satokasvi!$E$28-Satokasvi!$E$7)+IF(T$8="x",Toimenpiteet!$E$29,0)+IF(T$9="x",Toimenpiteet!$E$60,0)+IF(T$10="x",Toimenpiteet!$E$88,0))/(1+$C$13)^HX$61</f>
        <v>351.16842732443524</v>
      </c>
      <c r="HY248" s="29">
        <f>IF(U$11="x",Toimenpiteet!$E$115,HY145*(Satokasvi!$H$11/1000)+(Satokasvi!$E$28-Satokasvi!$E$7)+IF(U$8="x",Toimenpiteet!$E$29,0)+IF(U$9="x",Toimenpiteet!$E$60,0)+IF(U$10="x",Toimenpiteet!$E$88,0))/(1+$C$13)^HY$61</f>
        <v>340.94022070333523</v>
      </c>
      <c r="HZ248" s="29">
        <f>IF(V$11="x",Toimenpiteet!$E$115,HZ145*(Satokasvi!$H$11/1000)+(Satokasvi!$E$28-Satokasvi!$E$7)+IF(V$8="x",Toimenpiteet!$E$29,0)+IF(V$9="x",Toimenpiteet!$E$60,0)+IF(V$10="x",Toimenpiteet!$E$88,0))/(1+$C$13)^HZ$61</f>
        <v>331.00992301294679</v>
      </c>
      <c r="IA248" s="29">
        <f>IF(W$11="x",Toimenpiteet!$E$115,IA145*(Satokasvi!$H$11/1000)+(Satokasvi!$E$28-Satokasvi!$E$7)+IF(W$8="x",Toimenpiteet!$E$29,0)+IF(W$9="x",Toimenpiteet!$E$60,0)+IF(W$10="x",Toimenpiteet!$E$88,0))/(1+$C$13)^IA$61</f>
        <v>321.36885729412313</v>
      </c>
      <c r="IB248" s="29">
        <f>IF(X$11="x",Toimenpiteet!$E$115,IB145*(Satokasvi!$H$11/1000)+(Satokasvi!$E$28-Satokasvi!$E$7)+IF(X$8="x",Toimenpiteet!$E$29,0)+IF(X$9="x",Toimenpiteet!$E$60,0)+IF(X$10="x",Toimenpiteet!$E$88,0))/(1+$C$13)^IB$61</f>
        <v>312.00859931468267</v>
      </c>
      <c r="IC248" s="29">
        <f>IF(Y$11="x",Toimenpiteet!$E$115,IC145*(Satokasvi!$H$11/1000)+(Satokasvi!$E$28-Satokasvi!$E$7)+IF(Y$8="x",Toimenpiteet!$E$29,0)+IF(Y$9="x",Toimenpiteet!$E$60,0)+IF(Y$10="x",Toimenpiteet!$E$88,0))/(1+$C$13)^IC$61</f>
        <v>302.92097020842971</v>
      </c>
      <c r="ID248" s="29">
        <f>IF(Z$11="x",Toimenpiteet!$E$115,ID145*(Satokasvi!$H$11/1000)+(Satokasvi!$E$28-Satokasvi!$E$7)+IF(Z$8="x",Toimenpiteet!$E$29,0)+IF(Z$9="x",Toimenpiteet!$E$60,0)+IF(Z$10="x",Toimenpiteet!$E$88,0))/(1+$C$13)^ID$61</f>
        <v>294.09802932857258</v>
      </c>
      <c r="IE248" s="29">
        <f>IF(AA$11="x",Toimenpiteet!$E$115,IE145*(Satokasvi!$H$11/1000)+(Satokasvi!$E$28-Satokasvi!$E$7)+IF(AA$8="x",Toimenpiteet!$E$29,0)+IF(AA$9="x",Toimenpiteet!$E$60,0)+IF(AA$10="x",Toimenpiteet!$E$88,0))/(1+$C$13)^IE$61</f>
        <v>285.53206730929378</v>
      </c>
      <c r="IG248" s="11">
        <f t="shared" ref="IG248:IG282" si="192">HG248</f>
        <v>572.49910104279036</v>
      </c>
      <c r="IH248" s="11">
        <f t="shared" ref="IH248:IH282" si="193">IG248+HH248</f>
        <v>1129.1787894973868</v>
      </c>
      <c r="II248" s="11">
        <f t="shared" ref="II248:II282" si="194">IH248+HI248</f>
        <v>1670.4749127641212</v>
      </c>
      <c r="IJ248" s="11">
        <f t="shared" ref="IJ248:IJ282" si="195">II248+HJ248</f>
        <v>2196.8113492566054</v>
      </c>
      <c r="IK248" s="11">
        <f t="shared" ref="IK248:IK282" si="196">IJ248+HK248</f>
        <v>2708.6003358790795</v>
      </c>
      <c r="IL248" s="11">
        <f t="shared" ref="IL248:IL282" si="197">IK248+HL248</f>
        <v>3206.2427865811369</v>
      </c>
      <c r="IM248" s="11">
        <f t="shared" ref="IM248:IM282" si="198">IL248+HM248</f>
        <v>3690.1286022317768</v>
      </c>
      <c r="IN248" s="11">
        <f t="shared" ref="IN248:IN282" si="199">IM248+HN248</f>
        <v>4160.6369720482162</v>
      </c>
      <c r="IO248" s="11">
        <f t="shared" ref="IO248:IO282" si="200">IN248+HO248</f>
        <v>4618.1366668085384</v>
      </c>
      <c r="IP248" s="11">
        <f t="shared" ref="IP248:IP282" si="201">IO248+HP248</f>
        <v>5062.9863240710747</v>
      </c>
      <c r="IQ248" s="11">
        <f t="shared" ref="IQ248:IQ282" si="202">IP248+HQ248</f>
        <v>5494.87919519975</v>
      </c>
      <c r="IR248" s="11">
        <f t="shared" ref="IR248:IR282" si="203">IQ248+HR248</f>
        <v>5914.1926623149693</v>
      </c>
      <c r="IS248" s="11">
        <f t="shared" ref="IS248:IS282" si="204">IR248+HS248</f>
        <v>6321.2931158248912</v>
      </c>
      <c r="IT248" s="11">
        <f t="shared" ref="IT248:IT282" si="205">IS248+HT248</f>
        <v>6716.5362745723878</v>
      </c>
      <c r="IU248" s="11">
        <f t="shared" ref="IU248:IU282" si="206">IT248+HU248</f>
        <v>7100.2674966573359</v>
      </c>
      <c r="IV248" s="11">
        <f t="shared" ref="IV248:IV282" si="207">IU248+HV248</f>
        <v>7472.8220812058289</v>
      </c>
      <c r="IW248" s="11">
        <f t="shared" ref="IW248:IW282" si="208">IV248+HW248</f>
        <v>7834.5255613499976</v>
      </c>
      <c r="IX248" s="11">
        <f t="shared" ref="IX248:IX282" si="209">IW248+HX248</f>
        <v>8185.6939886744331</v>
      </c>
      <c r="IY248" s="11">
        <f t="shared" ref="IY248:IY282" si="210">IX248+HY248</f>
        <v>8526.6342093777675</v>
      </c>
      <c r="IZ248" s="11">
        <f t="shared" ref="IZ248:IZ282" si="211">IY248+HZ248</f>
        <v>8857.6441323907147</v>
      </c>
      <c r="JA248" s="11">
        <f t="shared" ref="JA248:JA282" si="212">IZ248+IA248</f>
        <v>9179.0129896848375</v>
      </c>
      <c r="JB248" s="11">
        <f t="shared" ref="JB248:JB282" si="213">JA248+IB248</f>
        <v>9491.0215889995197</v>
      </c>
      <c r="JC248" s="11">
        <f t="shared" ref="JC248:JC282" si="214">JB248+IC248</f>
        <v>9793.9425592079497</v>
      </c>
      <c r="JD248" s="11">
        <f t="shared" ref="JD248:JD282" si="215">JC248+ID248</f>
        <v>10088.040588536522</v>
      </c>
      <c r="JE248" s="11">
        <f t="shared" ref="JE248:JE282" si="216">JD248+IE248</f>
        <v>10373.572655845815</v>
      </c>
    </row>
    <row r="249" spans="213:265">
      <c r="HE249" s="60">
        <f t="shared" si="191"/>
        <v>0.16666666666666663</v>
      </c>
      <c r="HF249" s="60">
        <f>$HF$73</f>
        <v>3.333333333333334E-2</v>
      </c>
      <c r="HG249" s="29">
        <f>IF(C$11="x",Toimenpiteet!$E$115,HG146*(Satokasvi!$H$11/1000)+(Satokasvi!$E$28-Satokasvi!$E$7)+IF(C$8="x",Toimenpiteet!$E$29,0)+IF(C$9="x",Toimenpiteet!$E$60,0)+IF(C$10="x",Toimenpiteet!$E$88,0))/(1+$C$13)^HG$61</f>
        <v>574.26105717367852</v>
      </c>
      <c r="HH249" s="29">
        <f>IF(D$11="x",Toimenpiteet!$E$115,HH146*(Satokasvi!$H$11/1000)+(Satokasvi!$E$28-Satokasvi!$E$7)+IF(D$8="x",Toimenpiteet!$E$29,0)+IF(D$9="x",Toimenpiteet!$E$60,0)+IF(D$10="x",Toimenpiteet!$E$88,0))/(1+$C$13)^HH$61</f>
        <v>560.10096249515607</v>
      </c>
      <c r="HI249" s="29">
        <f>IF(E$11="x",Toimenpiteet!$E$115,HI146*(Satokasvi!$H$11/1000)+(Satokasvi!$E$28-Satokasvi!$E$7)+IF(E$8="x",Toimenpiteet!$E$29,0)+IF(E$9="x",Toimenpiteet!$E$60,0)+IF(E$10="x",Toimenpiteet!$E$88,0))/(1+$C$13)^HI$61</f>
        <v>546.27856118987938</v>
      </c>
      <c r="HJ249" s="29">
        <f>IF(F$11="x",Toimenpiteet!$E$115,HJ146*(Satokasvi!$H$11/1000)+(Satokasvi!$E$28-Satokasvi!$E$7)+IF(F$8="x",Toimenpiteet!$E$29,0)+IF(F$9="x",Toimenpiteet!$E$60,0)+IF(F$10="x",Toimenpiteet!$E$88,0))/(1+$C$13)^HJ$61</f>
        <v>532.78619432179801</v>
      </c>
      <c r="HK249" s="29">
        <f>IF(G$11="x",Toimenpiteet!$E$115,HK146*(Satokasvi!$H$11/1000)+(Satokasvi!$E$28-Satokasvi!$E$7)+IF(G$8="x",Toimenpiteet!$E$29,0)+IF(G$9="x",Toimenpiteet!$E$60,0)+IF(G$10="x",Toimenpiteet!$E$88,0))/(1+$C$13)^HK$61</f>
        <v>519.61636262892307</v>
      </c>
      <c r="HL249" s="29">
        <f>IF(H$11="x",Toimenpiteet!$E$115,HL146*(Satokasvi!$H$11/1000)+(Satokasvi!$E$28-Satokasvi!$E$7)+IF(H$8="x",Toimenpiteet!$E$29,0)+IF(H$9="x",Toimenpiteet!$E$60,0)+IF(H$10="x",Toimenpiteet!$E$88,0))/(1+$C$13)^HL$61</f>
        <v>506.7617237192793</v>
      </c>
      <c r="HM249" s="29">
        <f>IF(I$11="x",Toimenpiteet!$E$115,HM146*(Satokasvi!$H$11/1000)+(Satokasvi!$E$28-Satokasvi!$E$7)+IF(I$8="x",Toimenpiteet!$E$29,0)+IF(I$9="x",Toimenpiteet!$E$60,0)+IF(I$10="x",Toimenpiteet!$E$88,0))/(1+$C$13)^HM$61</f>
        <v>494.21508929474254</v>
      </c>
      <c r="HN249" s="29">
        <f>IF(J$11="x",Toimenpiteet!$E$115,HN146*(Satokasvi!$H$11/1000)+(Satokasvi!$E$28-Satokasvi!$E$7)+IF(J$8="x",Toimenpiteet!$E$29,0)+IF(J$9="x",Toimenpiteet!$E$60,0)+IF(J$10="x",Toimenpiteet!$E$88,0))/(1+$C$13)^HN$61</f>
        <v>481.96942240351615</v>
      </c>
      <c r="HO249" s="29">
        <f>IF(K$11="x",Toimenpiteet!$E$115,HO146*(Satokasvi!$H$11/1000)+(Satokasvi!$E$28-Satokasvi!$E$7)+IF(K$8="x",Toimenpiteet!$E$29,0)+IF(K$9="x",Toimenpiteet!$E$60,0)+IF(K$10="x",Toimenpiteet!$E$88,0))/(1+$C$13)^HO$61</f>
        <v>470.01783472193495</v>
      </c>
      <c r="HP249" s="29">
        <f>IF(L$11="x",Toimenpiteet!$E$115,HP146*(Satokasvi!$H$11/1000)+(Satokasvi!$E$28-Satokasvi!$E$7)+IF(L$8="x",Toimenpiteet!$E$29,0)+IF(L$9="x",Toimenpiteet!$E$60,0)+IF(L$10="x",Toimenpiteet!$E$88,0))/(1+$C$13)^HP$61</f>
        <v>458.35358386621721</v>
      </c>
      <c r="HQ249" s="29">
        <f>IF(M$11="x",Toimenpiteet!$E$115,HQ146*(Satokasvi!$H$11/1000)+(Satokasvi!$E$28-Satokasvi!$E$7)+IF(M$8="x",Toimenpiteet!$E$29,0)+IF(M$9="x",Toimenpiteet!$E$60,0)+IF(M$10="x",Toimenpiteet!$E$88,0))/(1+$C$13)^HQ$61</f>
        <v>445.00347948176432</v>
      </c>
      <c r="HR249" s="29">
        <f>IF(N$11="x",Toimenpiteet!$E$115,HR146*(Satokasvi!$H$11/1000)+(Satokasvi!$E$28-Satokasvi!$E$7)+IF(N$8="x",Toimenpiteet!$E$29,0)+IF(N$9="x",Toimenpiteet!$E$60,0)+IF(N$10="x",Toimenpiteet!$E$88,0))/(1+$C$13)^HR$61</f>
        <v>432.0422130890916</v>
      </c>
      <c r="HS249" s="29">
        <f>IF(O$11="x",Toimenpiteet!$E$115,HS146*(Satokasvi!$H$11/1000)+(Satokasvi!$E$28-Satokasvi!$E$7)+IF(O$8="x",Toimenpiteet!$E$29,0)+IF(O$9="x",Toimenpiteet!$E$60,0)+IF(O$10="x",Toimenpiteet!$E$88,0))/(1+$C$13)^HS$61</f>
        <v>419.45845930979772</v>
      </c>
      <c r="HT249" s="29">
        <f>IF(P$11="x",Toimenpiteet!$E$115,HT146*(Satokasvi!$H$11/1000)+(Satokasvi!$E$28-Satokasvi!$E$7)+IF(P$8="x",Toimenpiteet!$E$29,0)+IF(P$9="x",Toimenpiteet!$E$60,0)+IF(P$10="x",Toimenpiteet!$E$88,0))/(1+$C$13)^HT$61</f>
        <v>407.2412226308715</v>
      </c>
      <c r="HU249" s="29">
        <f>IF(Q$11="x",Toimenpiteet!$E$115,HU146*(Satokasvi!$H$11/1000)+(Satokasvi!$E$28-Satokasvi!$E$7)+IF(Q$8="x",Toimenpiteet!$E$29,0)+IF(Q$9="x",Toimenpiteet!$E$60,0)+IF(Q$10="x",Toimenpiteet!$E$88,0))/(1+$C$13)^HU$61</f>
        <v>395.37982779696262</v>
      </c>
      <c r="HV249" s="29">
        <f>IF(R$11="x",Toimenpiteet!$E$115,HV146*(Satokasvi!$H$11/1000)+(Satokasvi!$E$28-Satokasvi!$E$7)+IF(R$8="x",Toimenpiteet!$E$29,0)+IF(R$9="x",Toimenpiteet!$E$60,0)+IF(R$10="x",Toimenpiteet!$E$88,0))/(1+$C$13)^HV$61</f>
        <v>383.86391048248805</v>
      </c>
      <c r="HW249" s="29">
        <f>IF(S$11="x",Toimenpiteet!$E$115,HW146*(Satokasvi!$H$11/1000)+(Satokasvi!$E$28-Satokasvi!$E$7)+IF(S$8="x",Toimenpiteet!$E$29,0)+IF(S$9="x",Toimenpiteet!$E$60,0)+IF(S$10="x",Toimenpiteet!$E$88,0))/(1+$C$13)^HW$61</f>
        <v>372.68340823542525</v>
      </c>
      <c r="HX249" s="29">
        <f>IF(T$11="x",Toimenpiteet!$E$115,HX146*(Satokasvi!$H$11/1000)+(Satokasvi!$E$28-Satokasvi!$E$7)+IF(T$8="x",Toimenpiteet!$E$29,0)+IF(T$9="x",Toimenpiteet!$E$60,0)+IF(T$10="x",Toimenpiteet!$E$88,0))/(1+$C$13)^HX$61</f>
        <v>361.8285516848789</v>
      </c>
      <c r="HY249" s="29">
        <f>IF(U$11="x",Toimenpiteet!$E$115,HY146*(Satokasvi!$H$11/1000)+(Satokasvi!$E$28-Satokasvi!$E$7)+IF(U$8="x",Toimenpiteet!$E$29,0)+IF(U$9="x",Toimenpiteet!$E$60,0)+IF(U$10="x",Toimenpiteet!$E$88,0))/(1+$C$13)^HY$61</f>
        <v>351.28985600473681</v>
      </c>
      <c r="HZ249" s="29">
        <f>IF(V$11="x",Toimenpiteet!$E$115,HZ146*(Satokasvi!$H$11/1000)+(Satokasvi!$E$28-Satokasvi!$E$7)+IF(V$8="x",Toimenpiteet!$E$29,0)+IF(V$9="x",Toimenpiteet!$E$60,0)+IF(V$10="x",Toimenpiteet!$E$88,0))/(1+$C$13)^HZ$61</f>
        <v>341.05811262595807</v>
      </c>
      <c r="IA249" s="29">
        <f>IF(W$11="x",Toimenpiteet!$E$115,IA146*(Satokasvi!$H$11/1000)+(Satokasvi!$E$28-Satokasvi!$E$7)+IF(W$8="x",Toimenpiteet!$E$29,0)+IF(W$9="x",Toimenpiteet!$E$60,0)+IF(W$10="x",Toimenpiteet!$E$88,0))/(1+$C$13)^IA$61</f>
        <v>331.12438119025057</v>
      </c>
      <c r="IB249" s="29">
        <f>IF(X$11="x",Toimenpiteet!$E$115,IB146*(Satokasvi!$H$11/1000)+(Satokasvi!$E$28-Satokasvi!$E$7)+IF(X$8="x",Toimenpiteet!$E$29,0)+IF(X$9="x",Toimenpiteet!$E$60,0)+IF(X$10="x",Toimenpiteet!$E$88,0))/(1+$C$13)^IB$61</f>
        <v>321.47998173810737</v>
      </c>
      <c r="IC249" s="29">
        <f>IF(Y$11="x",Toimenpiteet!$E$115,IC146*(Satokasvi!$H$11/1000)+(Satokasvi!$E$28-Satokasvi!$E$7)+IF(Y$8="x",Toimenpiteet!$E$29,0)+IF(Y$9="x",Toimenpiteet!$E$60,0)+IF(Y$10="x",Toimenpiteet!$E$88,0))/(1+$C$13)^IC$61</f>
        <v>312.11648712437602</v>
      </c>
      <c r="ID249" s="29">
        <f>IF(Z$11="x",Toimenpiteet!$E$115,ID146*(Satokasvi!$H$11/1000)+(Satokasvi!$E$28-Satokasvi!$E$7)+IF(Z$8="x",Toimenpiteet!$E$29,0)+IF(Z$9="x",Toimenpiteet!$E$60,0)+IF(Z$10="x",Toimenpiteet!$E$88,0))/(1+$C$13)^ID$61</f>
        <v>303.02571565473409</v>
      </c>
      <c r="IE249" s="29">
        <f>IF(AA$11="x",Toimenpiteet!$E$115,IE146*(Satokasvi!$H$11/1000)+(Satokasvi!$E$28-Satokasvi!$E$7)+IF(AA$8="x",Toimenpiteet!$E$29,0)+IF(AA$9="x",Toimenpiteet!$E$60,0)+IF(AA$10="x",Toimenpiteet!$E$88,0))/(1+$C$13)^IE$61</f>
        <v>294.199723936635</v>
      </c>
      <c r="IG249" s="11">
        <f t="shared" si="192"/>
        <v>574.26105717367852</v>
      </c>
      <c r="IH249" s="11">
        <f t="shared" si="193"/>
        <v>1134.3620196688346</v>
      </c>
      <c r="II249" s="11">
        <f t="shared" si="194"/>
        <v>1680.640580858714</v>
      </c>
      <c r="IJ249" s="11">
        <f t="shared" si="195"/>
        <v>2213.4267751805119</v>
      </c>
      <c r="IK249" s="11">
        <f t="shared" si="196"/>
        <v>2733.0431378094349</v>
      </c>
      <c r="IL249" s="11">
        <f t="shared" si="197"/>
        <v>3239.8048615287144</v>
      </c>
      <c r="IM249" s="11">
        <f t="shared" si="198"/>
        <v>3734.0199508234568</v>
      </c>
      <c r="IN249" s="11">
        <f t="shared" si="199"/>
        <v>4215.9893732269729</v>
      </c>
      <c r="IO249" s="11">
        <f t="shared" si="200"/>
        <v>4686.0072079489082</v>
      </c>
      <c r="IP249" s="11">
        <f t="shared" si="201"/>
        <v>5144.3607918151256</v>
      </c>
      <c r="IQ249" s="11">
        <f t="shared" si="202"/>
        <v>5589.3642712968904</v>
      </c>
      <c r="IR249" s="11">
        <f t="shared" si="203"/>
        <v>6021.4064843859824</v>
      </c>
      <c r="IS249" s="11">
        <f t="shared" si="204"/>
        <v>6440.8649436957803</v>
      </c>
      <c r="IT249" s="11">
        <f t="shared" si="205"/>
        <v>6848.1061663266519</v>
      </c>
      <c r="IU249" s="11">
        <f t="shared" si="206"/>
        <v>7243.4859941236145</v>
      </c>
      <c r="IV249" s="11">
        <f t="shared" si="207"/>
        <v>7627.3499046061024</v>
      </c>
      <c r="IW249" s="11">
        <f t="shared" si="208"/>
        <v>8000.0333128415277</v>
      </c>
      <c r="IX249" s="11">
        <f t="shared" si="209"/>
        <v>8361.8618645264069</v>
      </c>
      <c r="IY249" s="11">
        <f t="shared" si="210"/>
        <v>8713.1517205311429</v>
      </c>
      <c r="IZ249" s="11">
        <f t="shared" si="211"/>
        <v>9054.2098331571015</v>
      </c>
      <c r="JA249" s="11">
        <f t="shared" si="212"/>
        <v>9385.3342143473528</v>
      </c>
      <c r="JB249" s="11">
        <f t="shared" si="213"/>
        <v>9706.8141960854609</v>
      </c>
      <c r="JC249" s="11">
        <f t="shared" si="214"/>
        <v>10018.930683209837</v>
      </c>
      <c r="JD249" s="11">
        <f t="shared" si="215"/>
        <v>10321.956398864571</v>
      </c>
      <c r="JE249" s="11">
        <f t="shared" si="216"/>
        <v>10616.156122801207</v>
      </c>
    </row>
    <row r="250" spans="213:265">
      <c r="HE250" s="60">
        <f t="shared" si="191"/>
        <v>0.16666666666666663</v>
      </c>
      <c r="HF250" s="60">
        <f>$HF$74</f>
        <v>5.5555555555555566E-2</v>
      </c>
      <c r="HG250" s="29">
        <f>IF(C$11="x",Toimenpiteet!$E$115,HG147*(Satokasvi!$H$11/1000)+(Satokasvi!$E$28-Satokasvi!$E$7)+IF(C$8="x",Toimenpiteet!$E$29,0)+IF(C$9="x",Toimenpiteet!$E$60,0)+IF(C$10="x",Toimenpiteet!$E$88,0))/(1+$C$13)^HG$61</f>
        <v>576.02301330456669</v>
      </c>
      <c r="HH250" s="29">
        <f>IF(D$11="x",Toimenpiteet!$E$115,HH147*(Satokasvi!$H$11/1000)+(Satokasvi!$E$28-Satokasvi!$E$7)+IF(D$8="x",Toimenpiteet!$E$29,0)+IF(D$9="x",Toimenpiteet!$E$60,0)+IF(D$10="x",Toimenpiteet!$E$88,0))/(1+$C$13)^HH$61</f>
        <v>563.52223653571571</v>
      </c>
      <c r="HI250" s="29">
        <f>IF(E$11="x",Toimenpiteet!$E$115,HI147*(Satokasvi!$H$11/1000)+(Satokasvi!$E$28-Satokasvi!$E$7)+IF(E$8="x",Toimenpiteet!$E$29,0)+IF(E$9="x",Toimenpiteet!$E$60,0)+IF(E$10="x",Toimenpiteet!$E$88,0))/(1+$C$13)^HI$61</f>
        <v>551.26099911302447</v>
      </c>
      <c r="HJ250" s="29">
        <f>IF(F$11="x",Toimenpiteet!$E$115,HJ147*(Satokasvi!$H$11/1000)+(Satokasvi!$E$28-Satokasvi!$E$7)+IF(F$8="x",Toimenpiteet!$E$29,0)+IF(F$9="x",Toimenpiteet!$E$60,0)+IF(F$10="x",Toimenpiteet!$E$88,0))/(1+$C$13)^HJ$61</f>
        <v>539.23595215111175</v>
      </c>
      <c r="HK250" s="29">
        <f>IF(G$11="x",Toimenpiteet!$E$115,HK147*(Satokasvi!$H$11/1000)+(Satokasvi!$E$28-Satokasvi!$E$7)+IF(G$8="x",Toimenpiteet!$E$29,0)+IF(G$9="x",Toimenpiteet!$E$60,0)+IF(G$10="x",Toimenpiteet!$E$88,0))/(1+$C$13)^HK$61</f>
        <v>527.4437386353718</v>
      </c>
      <c r="HL250" s="29">
        <f>IF(H$11="x",Toimenpiteet!$E$115,HL147*(Satokasvi!$H$11/1000)+(Satokasvi!$E$28-Satokasvi!$E$7)+IF(H$8="x",Toimenpiteet!$E$29,0)+IF(H$9="x",Toimenpiteet!$E$60,0)+IF(H$10="x",Toimenpiteet!$E$88,0))/(1+$C$13)^HL$61</f>
        <v>515.88099673650129</v>
      </c>
      <c r="HM250" s="29">
        <f>IF(I$11="x",Toimenpiteet!$E$115,HM147*(Satokasvi!$H$11/1000)+(Satokasvi!$E$28-Satokasvi!$E$7)+IF(I$8="x",Toimenpiteet!$E$29,0)+IF(I$9="x",Toimenpiteet!$E$60,0)+IF(I$10="x",Toimenpiteet!$E$88,0))/(1+$C$13)^HM$61</f>
        <v>504.54436293884515</v>
      </c>
      <c r="HN250" s="29">
        <f>IF(J$11="x",Toimenpiteet!$E$115,HN147*(Satokasvi!$H$11/1000)+(Satokasvi!$E$28-Satokasvi!$E$7)+IF(J$8="x",Toimenpiteet!$E$29,0)+IF(J$9="x",Toimenpiteet!$E$60,0)+IF(J$10="x",Toimenpiteet!$E$88,0))/(1+$C$13)^HN$61</f>
        <v>493.4304749905927</v>
      </c>
      <c r="HO250" s="29">
        <f>IF(K$11="x",Toimenpiteet!$E$115,HO147*(Satokasvi!$H$11/1000)+(Satokasvi!$E$28-Satokasvi!$E$7)+IF(K$8="x",Toimenpiteet!$E$29,0)+IF(K$9="x",Toimenpiteet!$E$60,0)+IF(K$10="x",Toimenpiteet!$E$88,0))/(1+$C$13)^HO$61</f>
        <v>482.53597468354752</v>
      </c>
      <c r="HP250" s="29">
        <f>IF(L$11="x",Toimenpiteet!$E$115,HP147*(Satokasvi!$H$11/1000)+(Satokasvi!$E$28-Satokasvi!$E$7)+IF(L$8="x",Toimenpiteet!$E$29,0)+IF(L$9="x",Toimenpiteet!$E$60,0)+IF(L$10="x",Toimenpiteet!$E$88,0))/(1+$C$13)^HP$61</f>
        <v>471.85751046989856</v>
      </c>
      <c r="HQ250" s="29">
        <f>IF(M$11="x",Toimenpiteet!$E$115,HQ147*(Satokasvi!$H$11/1000)+(Satokasvi!$E$28-Satokasvi!$E$7)+IF(M$8="x",Toimenpiteet!$E$29,0)+IF(M$9="x",Toimenpiteet!$E$60,0)+IF(M$10="x",Toimenpiteet!$E$88,0))/(1+$C$13)^HQ$61</f>
        <v>458.11408783485297</v>
      </c>
      <c r="HR250" s="29">
        <f>IF(N$11="x",Toimenpiteet!$E$115,HR147*(Satokasvi!$H$11/1000)+(Satokasvi!$E$28-Satokasvi!$E$7)+IF(N$8="x",Toimenpiteet!$E$29,0)+IF(N$9="x",Toimenpiteet!$E$60,0)+IF(N$10="x",Toimenpiteet!$E$88,0))/(1+$C$13)^HR$61</f>
        <v>444.7709590629641</v>
      </c>
      <c r="HS250" s="29">
        <f>IF(O$11="x",Toimenpiteet!$E$115,HS147*(Satokasvi!$H$11/1000)+(Satokasvi!$E$28-Satokasvi!$E$7)+IF(O$8="x",Toimenpiteet!$E$29,0)+IF(O$9="x",Toimenpiteet!$E$60,0)+IF(O$10="x",Toimenpiteet!$E$88,0))/(1+$C$13)^HS$61</f>
        <v>431.81646510967391</v>
      </c>
      <c r="HT250" s="29">
        <f>IF(P$11="x",Toimenpiteet!$E$115,HT147*(Satokasvi!$H$11/1000)+(Satokasvi!$E$28-Satokasvi!$E$7)+IF(P$8="x",Toimenpiteet!$E$29,0)+IF(P$9="x",Toimenpiteet!$E$60,0)+IF(P$10="x",Toimenpiteet!$E$88,0))/(1+$C$13)^HT$61</f>
        <v>419.23928651424643</v>
      </c>
      <c r="HU250" s="29">
        <f>IF(Q$11="x",Toimenpiteet!$E$115,HU147*(Satokasvi!$H$11/1000)+(Satokasvi!$E$28-Satokasvi!$E$7)+IF(Q$8="x",Toimenpiteet!$E$29,0)+IF(Q$9="x",Toimenpiteet!$E$60,0)+IF(Q$10="x",Toimenpiteet!$E$88,0))/(1+$C$13)^HU$61</f>
        <v>407.02843350897712</v>
      </c>
      <c r="HV250" s="29">
        <f>IF(R$11="x",Toimenpiteet!$E$115,HV147*(Satokasvi!$H$11/1000)+(Satokasvi!$E$28-Satokasvi!$E$7)+IF(R$8="x",Toimenpiteet!$E$29,0)+IF(R$9="x",Toimenpiteet!$E$60,0)+IF(R$10="x",Toimenpiteet!$E$88,0))/(1+$C$13)^HV$61</f>
        <v>395.17323641648272</v>
      </c>
      <c r="HW250" s="29">
        <f>IF(S$11="x",Toimenpiteet!$E$115,HW147*(Satokasvi!$H$11/1000)+(Satokasvi!$E$28-Satokasvi!$E$7)+IF(S$8="x",Toimenpiteet!$E$29,0)+IF(S$9="x",Toimenpiteet!$E$60,0)+IF(S$10="x",Toimenpiteet!$E$88,0))/(1+$C$13)^HW$61</f>
        <v>383.66333632668221</v>
      </c>
      <c r="HX250" s="29">
        <f>IF(T$11="x",Toimenpiteet!$E$115,HX147*(Satokasvi!$H$11/1000)+(Satokasvi!$E$28-Satokasvi!$E$7)+IF(T$8="x",Toimenpiteet!$E$29,0)+IF(T$9="x",Toimenpiteet!$E$60,0)+IF(T$10="x",Toimenpiteet!$E$88,0))/(1+$C$13)^HX$61</f>
        <v>372.48867604532256</v>
      </c>
      <c r="HY250" s="29">
        <f>IF(U$11="x",Toimenpiteet!$E$115,HY147*(Satokasvi!$H$11/1000)+(Satokasvi!$E$28-Satokasvi!$E$7)+IF(U$8="x",Toimenpiteet!$E$29,0)+IF(U$9="x",Toimenpiteet!$E$60,0)+IF(U$10="x",Toimenpiteet!$E$88,0))/(1+$C$13)^HY$61</f>
        <v>361.63949130613844</v>
      </c>
      <c r="HZ250" s="29">
        <f>IF(V$11="x",Toimenpiteet!$E$115,HZ147*(Satokasvi!$H$11/1000)+(Satokasvi!$E$28-Satokasvi!$E$7)+IF(V$8="x",Toimenpiteet!$E$29,0)+IF(V$9="x",Toimenpiteet!$E$60,0)+IF(V$10="x",Toimenpiteet!$E$88,0))/(1+$C$13)^HZ$61</f>
        <v>351.10630223896936</v>
      </c>
      <c r="IA250" s="29">
        <f>IF(W$11="x",Toimenpiteet!$E$115,IA147*(Satokasvi!$H$11/1000)+(Satokasvi!$E$28-Satokasvi!$E$7)+IF(W$8="x",Toimenpiteet!$E$29,0)+IF(W$9="x",Toimenpiteet!$E$60,0)+IF(W$10="x",Toimenpiteet!$E$88,0))/(1+$C$13)^IA$61</f>
        <v>340.87990508637802</v>
      </c>
      <c r="IB250" s="29">
        <f>IF(X$11="x",Toimenpiteet!$E$115,IB147*(Satokasvi!$H$11/1000)+(Satokasvi!$E$28-Satokasvi!$E$7)+IF(X$8="x",Toimenpiteet!$E$29,0)+IF(X$9="x",Toimenpiteet!$E$60,0)+IF(X$10="x",Toimenpiteet!$E$88,0))/(1+$C$13)^IB$61</f>
        <v>330.95136416153207</v>
      </c>
      <c r="IC250" s="29">
        <f>IF(Y$11="x",Toimenpiteet!$E$115,IC147*(Satokasvi!$H$11/1000)+(Satokasvi!$E$28-Satokasvi!$E$7)+IF(Y$8="x",Toimenpiteet!$E$29,0)+IF(Y$9="x",Toimenpiteet!$E$60,0)+IF(Y$10="x",Toimenpiteet!$E$88,0))/(1+$C$13)^IC$61</f>
        <v>321.31200404032234</v>
      </c>
      <c r="ID250" s="29">
        <f>IF(Z$11="x",Toimenpiteet!$E$115,ID147*(Satokasvi!$H$11/1000)+(Satokasvi!$E$28-Satokasvi!$E$7)+IF(Z$8="x",Toimenpiteet!$E$29,0)+IF(Z$9="x",Toimenpiteet!$E$60,0)+IF(Z$10="x",Toimenpiteet!$E$88,0))/(1+$C$13)^ID$61</f>
        <v>311.95340198089553</v>
      </c>
      <c r="IE250" s="29">
        <f>IF(AA$11="x",Toimenpiteet!$E$115,IE147*(Satokasvi!$H$11/1000)+(Satokasvi!$E$28-Satokasvi!$E$7)+IF(AA$8="x",Toimenpiteet!$E$29,0)+IF(AA$9="x",Toimenpiteet!$E$60,0)+IF(AA$10="x",Toimenpiteet!$E$88,0))/(1+$C$13)^IE$61</f>
        <v>302.86738056397627</v>
      </c>
      <c r="IG250" s="11">
        <f t="shared" si="192"/>
        <v>576.02301330456669</v>
      </c>
      <c r="IH250" s="11">
        <f t="shared" si="193"/>
        <v>1139.5452498402824</v>
      </c>
      <c r="II250" s="11">
        <f t="shared" si="194"/>
        <v>1690.8062489533067</v>
      </c>
      <c r="IJ250" s="11">
        <f t="shared" si="195"/>
        <v>2230.0422011044184</v>
      </c>
      <c r="IK250" s="11">
        <f t="shared" si="196"/>
        <v>2757.4859397397904</v>
      </c>
      <c r="IL250" s="11">
        <f t="shared" si="197"/>
        <v>3273.3669364762918</v>
      </c>
      <c r="IM250" s="11">
        <f t="shared" si="198"/>
        <v>3777.9112994151369</v>
      </c>
      <c r="IN250" s="11">
        <f t="shared" si="199"/>
        <v>4271.3417744057297</v>
      </c>
      <c r="IO250" s="11">
        <f t="shared" si="200"/>
        <v>4753.8777490892771</v>
      </c>
      <c r="IP250" s="11">
        <f t="shared" si="201"/>
        <v>5225.7352595591756</v>
      </c>
      <c r="IQ250" s="11">
        <f t="shared" si="202"/>
        <v>5683.8493473940289</v>
      </c>
      <c r="IR250" s="11">
        <f t="shared" si="203"/>
        <v>6128.6203064569927</v>
      </c>
      <c r="IS250" s="11">
        <f t="shared" si="204"/>
        <v>6560.4367715666667</v>
      </c>
      <c r="IT250" s="11">
        <f t="shared" si="205"/>
        <v>6979.6760580809132</v>
      </c>
      <c r="IU250" s="11">
        <f t="shared" si="206"/>
        <v>7386.7044915898905</v>
      </c>
      <c r="IV250" s="11">
        <f t="shared" si="207"/>
        <v>7781.8777280063732</v>
      </c>
      <c r="IW250" s="11">
        <f t="shared" si="208"/>
        <v>8165.5410643330551</v>
      </c>
      <c r="IX250" s="11">
        <f t="shared" si="209"/>
        <v>8538.029740378377</v>
      </c>
      <c r="IY250" s="11">
        <f t="shared" si="210"/>
        <v>8899.6692316845147</v>
      </c>
      <c r="IZ250" s="11">
        <f t="shared" si="211"/>
        <v>9250.7755339234845</v>
      </c>
      <c r="JA250" s="11">
        <f t="shared" si="212"/>
        <v>9591.6554390098627</v>
      </c>
      <c r="JB250" s="11">
        <f t="shared" si="213"/>
        <v>9922.6068031713949</v>
      </c>
      <c r="JC250" s="11">
        <f t="shared" si="214"/>
        <v>10243.918807211718</v>
      </c>
      <c r="JD250" s="11">
        <f t="shared" si="215"/>
        <v>10555.872209192614</v>
      </c>
      <c r="JE250" s="11">
        <f t="shared" si="216"/>
        <v>10858.739589756589</v>
      </c>
    </row>
    <row r="251" spans="213:265">
      <c r="HE251" s="60">
        <f t="shared" si="191"/>
        <v>0.16666666666666663</v>
      </c>
      <c r="HF251" s="60">
        <f>$HF$75</f>
        <v>7.7777777777777793E-2</v>
      </c>
      <c r="HG251" s="29">
        <f>IF(C$11="x",Toimenpiteet!$E$115,HG148*(Satokasvi!$H$11/1000)+(Satokasvi!$E$28-Satokasvi!$E$7)+IF(C$8="x",Toimenpiteet!$E$29,0)+IF(C$9="x",Toimenpiteet!$E$60,0)+IF(C$10="x",Toimenpiteet!$E$88,0))/(1+$C$13)^HG$61</f>
        <v>577.78496943545508</v>
      </c>
      <c r="HH251" s="29">
        <f>IF(D$11="x",Toimenpiteet!$E$115,HH148*(Satokasvi!$H$11/1000)+(Satokasvi!$E$28-Satokasvi!$E$7)+IF(D$8="x",Toimenpiteet!$E$29,0)+IF(D$9="x",Toimenpiteet!$E$60,0)+IF(D$10="x",Toimenpiteet!$E$88,0))/(1+$C$13)^HH$61</f>
        <v>566.94351057627523</v>
      </c>
      <c r="HI251" s="29">
        <f>IF(E$11="x",Toimenpiteet!$E$115,HI148*(Satokasvi!$H$11/1000)+(Satokasvi!$E$28-Satokasvi!$E$7)+IF(E$8="x",Toimenpiteet!$E$29,0)+IF(E$9="x",Toimenpiteet!$E$60,0)+IF(E$10="x",Toimenpiteet!$E$88,0))/(1+$C$13)^HI$61</f>
        <v>556.24343703616944</v>
      </c>
      <c r="HJ251" s="29">
        <f>IF(F$11="x",Toimenpiteet!$E$115,HJ148*(Satokasvi!$H$11/1000)+(Satokasvi!$E$28-Satokasvi!$E$7)+IF(F$8="x",Toimenpiteet!$E$29,0)+IF(F$9="x",Toimenpiteet!$E$60,0)+IF(F$10="x",Toimenpiteet!$E$88,0))/(1+$C$13)^HJ$61</f>
        <v>545.6857099804256</v>
      </c>
      <c r="HK251" s="29">
        <f>IF(G$11="x",Toimenpiteet!$E$115,HK148*(Satokasvi!$H$11/1000)+(Satokasvi!$E$28-Satokasvi!$E$7)+IF(G$8="x",Toimenpiteet!$E$29,0)+IF(G$9="x",Toimenpiteet!$E$60,0)+IF(G$10="x",Toimenpiteet!$E$88,0))/(1+$C$13)^HK$61</f>
        <v>535.27111464182087</v>
      </c>
      <c r="HL251" s="29">
        <f>IF(H$11="x",Toimenpiteet!$E$115,HL148*(Satokasvi!$H$11/1000)+(Satokasvi!$E$28-Satokasvi!$E$7)+IF(H$8="x",Toimenpiteet!$E$29,0)+IF(H$9="x",Toimenpiteet!$E$60,0)+IF(H$10="x",Toimenpiteet!$E$88,0))/(1+$C$13)^HL$61</f>
        <v>525.00026975372339</v>
      </c>
      <c r="HM251" s="29">
        <f>IF(I$11="x",Toimenpiteet!$E$115,HM148*(Satokasvi!$H$11/1000)+(Satokasvi!$E$28-Satokasvi!$E$7)+IF(I$8="x",Toimenpiteet!$E$29,0)+IF(I$9="x",Toimenpiteet!$E$60,0)+IF(I$10="x",Toimenpiteet!$E$88,0))/(1+$C$13)^HM$61</f>
        <v>514.87363658294771</v>
      </c>
      <c r="HN251" s="29">
        <f>IF(J$11="x",Toimenpiteet!$E$115,HN148*(Satokasvi!$H$11/1000)+(Satokasvi!$E$28-Satokasvi!$E$7)+IF(J$8="x",Toimenpiteet!$E$29,0)+IF(J$9="x",Toimenpiteet!$E$60,0)+IF(J$10="x",Toimenpiteet!$E$88,0))/(1+$C$13)^HN$61</f>
        <v>504.89152757766897</v>
      </c>
      <c r="HO251" s="29">
        <f>IF(K$11="x",Toimenpiteet!$E$115,HO148*(Satokasvi!$H$11/1000)+(Satokasvi!$E$28-Satokasvi!$E$7)+IF(K$8="x",Toimenpiteet!$E$29,0)+IF(K$9="x",Toimenpiteet!$E$60,0)+IF(K$10="x",Toimenpiteet!$E$88,0))/(1+$C$13)^HO$61</f>
        <v>495.05411464516021</v>
      </c>
      <c r="HP251" s="29">
        <f>IF(L$11="x",Toimenpiteet!$E$115,HP148*(Satokasvi!$H$11/1000)+(Satokasvi!$E$28-Satokasvi!$E$7)+IF(L$8="x",Toimenpiteet!$E$29,0)+IF(L$9="x",Toimenpiteet!$E$60,0)+IF(L$10="x",Toimenpiteet!$E$88,0))/(1+$C$13)^HP$61</f>
        <v>485.36143707357979</v>
      </c>
      <c r="HQ251" s="29">
        <f>IF(M$11="x",Toimenpiteet!$E$115,HQ148*(Satokasvi!$H$11/1000)+(Satokasvi!$E$28-Satokasvi!$E$7)+IF(M$8="x",Toimenpiteet!$E$29,0)+IF(M$9="x",Toimenpiteet!$E$60,0)+IF(M$10="x",Toimenpiteet!$E$88,0))/(1+$C$13)^HQ$61</f>
        <v>471.2246961879415</v>
      </c>
      <c r="HR251" s="29">
        <f>IF(N$11="x",Toimenpiteet!$E$115,HR148*(Satokasvi!$H$11/1000)+(Satokasvi!$E$28-Satokasvi!$E$7)+IF(N$8="x",Toimenpiteet!$E$29,0)+IF(N$9="x",Toimenpiteet!$E$60,0)+IF(N$10="x",Toimenpiteet!$E$88,0))/(1+$C$13)^HR$61</f>
        <v>457.49970503683647</v>
      </c>
      <c r="HS251" s="29">
        <f>IF(O$11="x",Toimenpiteet!$E$115,HS148*(Satokasvi!$H$11/1000)+(Satokasvi!$E$28-Satokasvi!$E$7)+IF(O$8="x",Toimenpiteet!$E$29,0)+IF(O$9="x",Toimenpiteet!$E$60,0)+IF(O$10="x",Toimenpiteet!$E$88,0))/(1+$C$13)^HS$61</f>
        <v>444.17447090955</v>
      </c>
      <c r="HT251" s="29">
        <f>IF(P$11="x",Toimenpiteet!$E$115,HT148*(Satokasvi!$H$11/1000)+(Satokasvi!$E$28-Satokasvi!$E$7)+IF(P$8="x",Toimenpiteet!$E$29,0)+IF(P$9="x",Toimenpiteet!$E$60,0)+IF(P$10="x",Toimenpiteet!$E$88,0))/(1+$C$13)^HT$61</f>
        <v>431.2373503976213</v>
      </c>
      <c r="HU251" s="29">
        <f>IF(Q$11="x",Toimenpiteet!$E$115,HU148*(Satokasvi!$H$11/1000)+(Satokasvi!$E$28-Satokasvi!$E$7)+IF(Q$8="x",Toimenpiteet!$E$29,0)+IF(Q$9="x",Toimenpiteet!$E$60,0)+IF(Q$10="x",Toimenpiteet!$E$88,0))/(1+$C$13)^HU$61</f>
        <v>418.67703922099156</v>
      </c>
      <c r="HV251" s="29">
        <f>IF(R$11="x",Toimenpiteet!$E$115,HV148*(Satokasvi!$H$11/1000)+(Satokasvi!$E$28-Satokasvi!$E$7)+IF(R$8="x",Toimenpiteet!$E$29,0)+IF(R$9="x",Toimenpiteet!$E$60,0)+IF(R$10="x",Toimenpiteet!$E$88,0))/(1+$C$13)^HV$61</f>
        <v>406.48256235047728</v>
      </c>
      <c r="HW251" s="29">
        <f>IF(S$11="x",Toimenpiteet!$E$115,HW148*(Satokasvi!$H$11/1000)+(Satokasvi!$E$28-Satokasvi!$E$7)+IF(S$8="x",Toimenpiteet!$E$29,0)+IF(S$9="x",Toimenpiteet!$E$60,0)+IF(S$10="x",Toimenpiteet!$E$88,0))/(1+$C$13)^HW$61</f>
        <v>394.64326441793912</v>
      </c>
      <c r="HX251" s="29">
        <f>IF(T$11="x",Toimenpiteet!$E$115,HX148*(Satokasvi!$H$11/1000)+(Satokasvi!$E$28-Satokasvi!$E$7)+IF(T$8="x",Toimenpiteet!$E$29,0)+IF(T$9="x",Toimenpiteet!$E$60,0)+IF(T$10="x",Toimenpiteet!$E$88,0))/(1+$C$13)^HX$61</f>
        <v>383.14880040576617</v>
      </c>
      <c r="HY251" s="29">
        <f>IF(U$11="x",Toimenpiteet!$E$115,HY148*(Satokasvi!$H$11/1000)+(Satokasvi!$E$28-Satokasvi!$E$7)+IF(U$8="x",Toimenpiteet!$E$29,0)+IF(U$9="x",Toimenpiteet!$E$60,0)+IF(U$10="x",Toimenpiteet!$E$88,0))/(1+$C$13)^HY$61</f>
        <v>371.98912660753996</v>
      </c>
      <c r="HZ251" s="29">
        <f>IF(V$11="x",Toimenpiteet!$E$115,HZ148*(Satokasvi!$H$11/1000)+(Satokasvi!$E$28-Satokasvi!$E$7)+IF(V$8="x",Toimenpiteet!$E$29,0)+IF(V$9="x",Toimenpiteet!$E$60,0)+IF(V$10="x",Toimenpiteet!$E$88,0))/(1+$C$13)^HZ$61</f>
        <v>361.15449185198054</v>
      </c>
      <c r="IA251" s="29">
        <f>IF(W$11="x",Toimenpiteet!$E$115,IA148*(Satokasvi!$H$11/1000)+(Satokasvi!$E$28-Satokasvi!$E$7)+IF(W$8="x",Toimenpiteet!$E$29,0)+IF(W$9="x",Toimenpiteet!$E$60,0)+IF(W$10="x",Toimenpiteet!$E$88,0))/(1+$C$13)^IA$61</f>
        <v>350.6354289825054</v>
      </c>
      <c r="IB251" s="29">
        <f>IF(X$11="x",Toimenpiteet!$E$115,IB148*(Satokasvi!$H$11/1000)+(Satokasvi!$E$28-Satokasvi!$E$7)+IF(X$8="x",Toimenpiteet!$E$29,0)+IF(X$9="x",Toimenpiteet!$E$60,0)+IF(X$10="x",Toimenpiteet!$E$88,0))/(1+$C$13)^IB$61</f>
        <v>340.42274658495671</v>
      </c>
      <c r="IC251" s="29">
        <f>IF(Y$11="x",Toimenpiteet!$E$115,IC148*(Satokasvi!$H$11/1000)+(Satokasvi!$E$28-Satokasvi!$E$7)+IF(Y$8="x",Toimenpiteet!$E$29,0)+IF(Y$9="x",Toimenpiteet!$E$60,0)+IF(Y$10="x",Toimenpiteet!$E$88,0))/(1+$C$13)^IC$61</f>
        <v>330.50752095626859</v>
      </c>
      <c r="ID251" s="29">
        <f>IF(Z$11="x",Toimenpiteet!$E$115,ID148*(Satokasvi!$H$11/1000)+(Satokasvi!$E$28-Satokasvi!$E$7)+IF(Z$8="x",Toimenpiteet!$E$29,0)+IF(Z$9="x",Toimenpiteet!$E$60,0)+IF(Z$10="x",Toimenpiteet!$E$88,0))/(1+$C$13)^ID$61</f>
        <v>320.88108830705693</v>
      </c>
      <c r="IE251" s="29">
        <f>IF(AA$11="x",Toimenpiteet!$E$115,IE148*(Satokasvi!$H$11/1000)+(Satokasvi!$E$28-Satokasvi!$E$7)+IF(AA$8="x",Toimenpiteet!$E$29,0)+IF(AA$9="x",Toimenpiteet!$E$60,0)+IF(AA$10="x",Toimenpiteet!$E$88,0))/(1+$C$13)^IE$61</f>
        <v>311.53503719131743</v>
      </c>
      <c r="IG251" s="11">
        <f t="shared" si="192"/>
        <v>577.78496943545508</v>
      </c>
      <c r="IH251" s="11">
        <f t="shared" si="193"/>
        <v>1144.7284800117304</v>
      </c>
      <c r="II251" s="11">
        <f t="shared" si="194"/>
        <v>1700.9719170478998</v>
      </c>
      <c r="IJ251" s="11">
        <f t="shared" si="195"/>
        <v>2246.6576270283254</v>
      </c>
      <c r="IK251" s="11">
        <f t="shared" si="196"/>
        <v>2781.9287416701463</v>
      </c>
      <c r="IL251" s="11">
        <f t="shared" si="197"/>
        <v>3306.9290114238697</v>
      </c>
      <c r="IM251" s="11">
        <f t="shared" si="198"/>
        <v>3821.8026480068174</v>
      </c>
      <c r="IN251" s="11">
        <f t="shared" si="199"/>
        <v>4326.6941755844864</v>
      </c>
      <c r="IO251" s="11">
        <f t="shared" si="200"/>
        <v>4821.748290229647</v>
      </c>
      <c r="IP251" s="11">
        <f t="shared" si="201"/>
        <v>5307.1097273032265</v>
      </c>
      <c r="IQ251" s="11">
        <f t="shared" si="202"/>
        <v>5778.3344234911683</v>
      </c>
      <c r="IR251" s="11">
        <f t="shared" si="203"/>
        <v>6235.8341285280048</v>
      </c>
      <c r="IS251" s="11">
        <f t="shared" si="204"/>
        <v>6680.0085994375549</v>
      </c>
      <c r="IT251" s="11">
        <f t="shared" si="205"/>
        <v>7111.2459498351764</v>
      </c>
      <c r="IU251" s="11">
        <f t="shared" si="206"/>
        <v>7529.9229890561683</v>
      </c>
      <c r="IV251" s="11">
        <f t="shared" si="207"/>
        <v>7936.4055514066458</v>
      </c>
      <c r="IW251" s="11">
        <f t="shared" si="208"/>
        <v>8331.0488158245844</v>
      </c>
      <c r="IX251" s="11">
        <f t="shared" si="209"/>
        <v>8714.1976162303508</v>
      </c>
      <c r="IY251" s="11">
        <f t="shared" si="210"/>
        <v>9086.1867428378901</v>
      </c>
      <c r="IZ251" s="11">
        <f t="shared" si="211"/>
        <v>9447.3412346898713</v>
      </c>
      <c r="JA251" s="11">
        <f t="shared" si="212"/>
        <v>9797.9766636723762</v>
      </c>
      <c r="JB251" s="11">
        <f t="shared" si="213"/>
        <v>10138.399410257332</v>
      </c>
      <c r="JC251" s="11">
        <f t="shared" si="214"/>
        <v>10468.906931213602</v>
      </c>
      <c r="JD251" s="11">
        <f t="shared" si="215"/>
        <v>10789.788019520658</v>
      </c>
      <c r="JE251" s="11">
        <f t="shared" si="216"/>
        <v>11101.323056711975</v>
      </c>
    </row>
    <row r="252" spans="213:265">
      <c r="HE252" s="60">
        <f t="shared" si="191"/>
        <v>0.16666666666666663</v>
      </c>
      <c r="HF252" s="60">
        <f>$HF$76</f>
        <v>0.10000000000000002</v>
      </c>
      <c r="HG252" s="29">
        <f>IF(C$11="x",Toimenpiteet!$E$115,HG149*(Satokasvi!$H$11/1000)+(Satokasvi!$E$28-Satokasvi!$E$7)+IF(C$8="x",Toimenpiteet!$E$29,0)+IF(C$9="x",Toimenpiteet!$E$60,0)+IF(C$10="x",Toimenpiteet!$E$88,0))/(1+$C$13)^HG$61</f>
        <v>579.54692556634302</v>
      </c>
      <c r="HH252" s="29">
        <f>IF(D$11="x",Toimenpiteet!$E$115,HH149*(Satokasvi!$H$11/1000)+(Satokasvi!$E$28-Satokasvi!$E$7)+IF(D$8="x",Toimenpiteet!$E$29,0)+IF(D$9="x",Toimenpiteet!$E$60,0)+IF(D$10="x",Toimenpiteet!$E$88,0))/(1+$C$13)^HH$61</f>
        <v>570.36478461683475</v>
      </c>
      <c r="HI252" s="29">
        <f>IF(E$11="x",Toimenpiteet!$E$115,HI149*(Satokasvi!$H$11/1000)+(Satokasvi!$E$28-Satokasvi!$E$7)+IF(E$8="x",Toimenpiteet!$E$29,0)+IF(E$9="x",Toimenpiteet!$E$60,0)+IF(E$10="x",Toimenpiteet!$E$88,0))/(1+$C$13)^HI$61</f>
        <v>561.2258749593143</v>
      </c>
      <c r="HJ252" s="29">
        <f>IF(F$11="x",Toimenpiteet!$E$115,HJ149*(Satokasvi!$H$11/1000)+(Satokasvi!$E$28-Satokasvi!$E$7)+IF(F$8="x",Toimenpiteet!$E$29,0)+IF(F$9="x",Toimenpiteet!$E$60,0)+IF(F$10="x",Toimenpiteet!$E$88,0))/(1+$C$13)^HJ$61</f>
        <v>552.13546780973957</v>
      </c>
      <c r="HK252" s="29">
        <f>IF(G$11="x",Toimenpiteet!$E$115,HK149*(Satokasvi!$H$11/1000)+(Satokasvi!$E$28-Satokasvi!$E$7)+IF(G$8="x",Toimenpiteet!$E$29,0)+IF(G$9="x",Toimenpiteet!$E$60,0)+IF(G$10="x",Toimenpiteet!$E$88,0))/(1+$C$13)^HK$61</f>
        <v>543.09849064826972</v>
      </c>
      <c r="HL252" s="29">
        <f>IF(H$11="x",Toimenpiteet!$E$115,HL149*(Satokasvi!$H$11/1000)+(Satokasvi!$E$28-Satokasvi!$E$7)+IF(H$8="x",Toimenpiteet!$E$29,0)+IF(H$9="x",Toimenpiteet!$E$60,0)+IF(H$10="x",Toimenpiteet!$E$88,0))/(1+$C$13)^HL$61</f>
        <v>534.11954277094537</v>
      </c>
      <c r="HM252" s="29">
        <f>IF(I$11="x",Toimenpiteet!$E$115,HM149*(Satokasvi!$H$11/1000)+(Satokasvi!$E$28-Satokasvi!$E$7)+IF(I$8="x",Toimenpiteet!$E$29,0)+IF(I$9="x",Toimenpiteet!$E$60,0)+IF(I$10="x",Toimenpiteet!$E$88,0))/(1+$C$13)^HM$61</f>
        <v>525.20291022705044</v>
      </c>
      <c r="HN252" s="29">
        <f>IF(J$11="x",Toimenpiteet!$E$115,HN149*(Satokasvi!$H$11/1000)+(Satokasvi!$E$28-Satokasvi!$E$7)+IF(J$8="x",Toimenpiteet!$E$29,0)+IF(J$9="x",Toimenpiteet!$E$60,0)+IF(J$10="x",Toimenpiteet!$E$88,0))/(1+$C$13)^HN$61</f>
        <v>516.3525801647454</v>
      </c>
      <c r="HO252" s="29">
        <f>IF(K$11="x",Toimenpiteet!$E$115,HO149*(Satokasvi!$H$11/1000)+(Satokasvi!$E$28-Satokasvi!$E$7)+IF(K$8="x",Toimenpiteet!$E$29,0)+IF(K$9="x",Toimenpiteet!$E$60,0)+IF(K$10="x",Toimenpiteet!$E$88,0))/(1+$C$13)^HO$61</f>
        <v>507.57225460677267</v>
      </c>
      <c r="HP252" s="29">
        <f>IF(L$11="x",Toimenpiteet!$E$115,HP149*(Satokasvi!$H$11/1000)+(Satokasvi!$E$28-Satokasvi!$E$7)+IF(L$8="x",Toimenpiteet!$E$29,0)+IF(L$9="x",Toimenpiteet!$E$60,0)+IF(L$10="x",Toimenpiteet!$E$88,0))/(1+$C$13)^HP$61</f>
        <v>498.86536367726126</v>
      </c>
      <c r="HQ252" s="29">
        <f>IF(M$11="x",Toimenpiteet!$E$115,HQ149*(Satokasvi!$H$11/1000)+(Satokasvi!$E$28-Satokasvi!$E$7)+IF(M$8="x",Toimenpiteet!$E$29,0)+IF(M$9="x",Toimenpiteet!$E$60,0)+IF(M$10="x",Toimenpiteet!$E$88,0))/(1+$C$13)^HQ$61</f>
        <v>484.33530454103033</v>
      </c>
      <c r="HR252" s="29">
        <f>IF(N$11="x",Toimenpiteet!$E$115,HR149*(Satokasvi!$H$11/1000)+(Satokasvi!$E$28-Satokasvi!$E$7)+IF(N$8="x",Toimenpiteet!$E$29,0)+IF(N$9="x",Toimenpiteet!$E$60,0)+IF(N$10="x",Toimenpiteet!$E$88,0))/(1+$C$13)^HR$61</f>
        <v>470.22845101070914</v>
      </c>
      <c r="HS252" s="29">
        <f>IF(O$11="x",Toimenpiteet!$E$115,HS149*(Satokasvi!$H$11/1000)+(Satokasvi!$E$28-Satokasvi!$E$7)+IF(O$8="x",Toimenpiteet!$E$29,0)+IF(O$9="x",Toimenpiteet!$E$60,0)+IF(O$10="x",Toimenpiteet!$E$88,0))/(1+$C$13)^HS$61</f>
        <v>456.53247670942636</v>
      </c>
      <c r="HT252" s="29">
        <f>IF(P$11="x",Toimenpiteet!$E$115,HT149*(Satokasvi!$H$11/1000)+(Satokasvi!$E$28-Satokasvi!$E$7)+IF(P$8="x",Toimenpiteet!$E$29,0)+IF(P$9="x",Toimenpiteet!$E$60,0)+IF(P$10="x",Toimenpiteet!$E$88,0))/(1+$C$13)^HT$61</f>
        <v>443.23541428099639</v>
      </c>
      <c r="HU252" s="29">
        <f>IF(Q$11="x",Toimenpiteet!$E$115,HU149*(Satokasvi!$H$11/1000)+(Satokasvi!$E$28-Satokasvi!$E$7)+IF(Q$8="x",Toimenpiteet!$E$29,0)+IF(Q$9="x",Toimenpiteet!$E$60,0)+IF(Q$10="x",Toimenpiteet!$E$88,0))/(1+$C$13)^HU$61</f>
        <v>430.32564493300617</v>
      </c>
      <c r="HV252" s="29">
        <f>IF(R$11="x",Toimenpiteet!$E$115,HV149*(Satokasvi!$H$11/1000)+(Satokasvi!$E$28-Satokasvi!$E$7)+IF(R$8="x",Toimenpiteet!$E$29,0)+IF(R$9="x",Toimenpiteet!$E$60,0)+IF(R$10="x",Toimenpiteet!$E$88,0))/(1+$C$13)^HV$61</f>
        <v>417.79188828447212</v>
      </c>
      <c r="HW252" s="29">
        <f>IF(S$11="x",Toimenpiteet!$E$115,HW149*(Satokasvi!$H$11/1000)+(Satokasvi!$E$28-Satokasvi!$E$7)+IF(S$8="x",Toimenpiteet!$E$29,0)+IF(S$9="x",Toimenpiteet!$E$60,0)+IF(S$10="x",Toimenpiteet!$E$88,0))/(1+$C$13)^HW$61</f>
        <v>405.6231925091962</v>
      </c>
      <c r="HX252" s="29">
        <f>IF(T$11="x",Toimenpiteet!$E$115,HX149*(Satokasvi!$H$11/1000)+(Satokasvi!$E$28-Satokasvi!$E$7)+IF(T$8="x",Toimenpiteet!$E$29,0)+IF(T$9="x",Toimenpiteet!$E$60,0)+IF(T$10="x",Toimenpiteet!$E$88,0))/(1+$C$13)^HX$61</f>
        <v>393.80892476620994</v>
      </c>
      <c r="HY252" s="29">
        <f>IF(U$11="x",Toimenpiteet!$E$115,HY149*(Satokasvi!$H$11/1000)+(Satokasvi!$E$28-Satokasvi!$E$7)+IF(U$8="x",Toimenpiteet!$E$29,0)+IF(U$9="x",Toimenpiteet!$E$60,0)+IF(U$10="x",Toimenpiteet!$E$88,0))/(1+$C$13)^HY$61</f>
        <v>382.33876190894171</v>
      </c>
      <c r="HZ252" s="29">
        <f>IF(V$11="x",Toimenpiteet!$E$115,HZ149*(Satokasvi!$H$11/1000)+(Satokasvi!$E$28-Satokasvi!$E$7)+IF(V$8="x",Toimenpiteet!$E$29,0)+IF(V$9="x",Toimenpiteet!$E$60,0)+IF(V$10="x",Toimenpiteet!$E$88,0))/(1+$C$13)^HZ$61</f>
        <v>371.20268146499194</v>
      </c>
      <c r="IA252" s="29">
        <f>IF(W$11="x",Toimenpiteet!$E$115,IA149*(Satokasvi!$H$11/1000)+(Satokasvi!$E$28-Satokasvi!$E$7)+IF(W$8="x",Toimenpiteet!$E$29,0)+IF(W$9="x",Toimenpiteet!$E$60,0)+IF(W$10="x",Toimenpiteet!$E$88,0))/(1+$C$13)^IA$61</f>
        <v>360.39095287863302</v>
      </c>
      <c r="IB252" s="29">
        <f>IF(X$11="x",Toimenpiteet!$E$115,IB149*(Satokasvi!$H$11/1000)+(Satokasvi!$E$28-Satokasvi!$E$7)+IF(X$8="x",Toimenpiteet!$E$29,0)+IF(X$9="x",Toimenpiteet!$E$60,0)+IF(X$10="x",Toimenpiteet!$E$88,0))/(1+$C$13)^IB$61</f>
        <v>349.89412900838153</v>
      </c>
      <c r="IC252" s="29">
        <f>IF(Y$11="x",Toimenpiteet!$E$115,IC149*(Satokasvi!$H$11/1000)+(Satokasvi!$E$28-Satokasvi!$E$7)+IF(Y$8="x",Toimenpiteet!$E$29,0)+IF(Y$9="x",Toimenpiteet!$E$60,0)+IF(Y$10="x",Toimenpiteet!$E$88,0))/(1+$C$13)^IC$61</f>
        <v>339.70303787221502</v>
      </c>
      <c r="ID252" s="29">
        <f>IF(Z$11="x",Toimenpiteet!$E$115,ID149*(Satokasvi!$H$11/1000)+(Satokasvi!$E$28-Satokasvi!$E$7)+IF(Z$8="x",Toimenpiteet!$E$29,0)+IF(Z$9="x",Toimenpiteet!$E$60,0)+IF(Z$10="x",Toimenpiteet!$E$88,0))/(1+$C$13)^ID$61</f>
        <v>329.80877463321855</v>
      </c>
      <c r="IE252" s="29">
        <f>IF(AA$11="x",Toimenpiteet!$E$115,IE149*(Satokasvi!$H$11/1000)+(Satokasvi!$E$28-Satokasvi!$E$7)+IF(AA$8="x",Toimenpiteet!$E$29,0)+IF(AA$9="x",Toimenpiteet!$E$60,0)+IF(AA$10="x",Toimenpiteet!$E$88,0))/(1+$C$13)^IE$61</f>
        <v>320.20269381865876</v>
      </c>
      <c r="IG252" s="11">
        <f t="shared" si="192"/>
        <v>579.54692556634302</v>
      </c>
      <c r="IH252" s="11">
        <f t="shared" si="193"/>
        <v>1149.9117101831778</v>
      </c>
      <c r="II252" s="11">
        <f t="shared" si="194"/>
        <v>1711.1375851424921</v>
      </c>
      <c r="IJ252" s="11">
        <f t="shared" si="195"/>
        <v>2263.2730529522314</v>
      </c>
      <c r="IK252" s="11">
        <f t="shared" si="196"/>
        <v>2806.3715436005014</v>
      </c>
      <c r="IL252" s="11">
        <f t="shared" si="197"/>
        <v>3340.4910863714467</v>
      </c>
      <c r="IM252" s="11">
        <f t="shared" si="198"/>
        <v>3865.6939965984971</v>
      </c>
      <c r="IN252" s="11">
        <f t="shared" si="199"/>
        <v>4382.0465767632422</v>
      </c>
      <c r="IO252" s="11">
        <f t="shared" si="200"/>
        <v>4889.618831370015</v>
      </c>
      <c r="IP252" s="11">
        <f t="shared" si="201"/>
        <v>5388.4841950472764</v>
      </c>
      <c r="IQ252" s="11">
        <f t="shared" si="202"/>
        <v>5872.8194995883068</v>
      </c>
      <c r="IR252" s="11">
        <f t="shared" si="203"/>
        <v>6343.0479505990161</v>
      </c>
      <c r="IS252" s="11">
        <f t="shared" si="204"/>
        <v>6799.5804273084423</v>
      </c>
      <c r="IT252" s="11">
        <f t="shared" si="205"/>
        <v>7242.8158415894386</v>
      </c>
      <c r="IU252" s="11">
        <f t="shared" si="206"/>
        <v>7673.1414865224451</v>
      </c>
      <c r="IV252" s="11">
        <f t="shared" si="207"/>
        <v>8090.9333748069175</v>
      </c>
      <c r="IW252" s="11">
        <f t="shared" si="208"/>
        <v>8496.5565673161145</v>
      </c>
      <c r="IX252" s="11">
        <f t="shared" si="209"/>
        <v>8890.3654920823246</v>
      </c>
      <c r="IY252" s="11">
        <f t="shared" si="210"/>
        <v>9272.7042539912654</v>
      </c>
      <c r="IZ252" s="11">
        <f t="shared" si="211"/>
        <v>9643.906935456258</v>
      </c>
      <c r="JA252" s="11">
        <f t="shared" si="212"/>
        <v>10004.297888334891</v>
      </c>
      <c r="JB252" s="11">
        <f t="shared" si="213"/>
        <v>10354.192017343274</v>
      </c>
      <c r="JC252" s="11">
        <f t="shared" si="214"/>
        <v>10693.895055215489</v>
      </c>
      <c r="JD252" s="11">
        <f t="shared" si="215"/>
        <v>11023.703829848708</v>
      </c>
      <c r="JE252" s="11">
        <f t="shared" si="216"/>
        <v>11343.906523667367</v>
      </c>
    </row>
    <row r="253" spans="213:265">
      <c r="HE253" s="60">
        <f>HE243+($BI$6-$BI$5)/9</f>
        <v>0.27777777777777773</v>
      </c>
      <c r="HF253" s="60">
        <f>$HF$67</f>
        <v>-0.1</v>
      </c>
      <c r="HG253" s="29">
        <f>IF(C$11="x",Toimenpiteet!$E$115,HG150*(Satokasvi!$H$11/1000)+(Satokasvi!$E$28-Satokasvi!$E$7)+IF(C$8="x",Toimenpiteet!$E$29,0)+IF(C$9="x",Toimenpiteet!$E$60,0)+IF(C$10="x",Toimenpiteet!$E$88,0))/(1+$C$13)^HG$61</f>
        <v>638.44660194174742</v>
      </c>
      <c r="HH253" s="29">
        <f>IF(D$11="x",Toimenpiteet!$E$115,HH150*(Satokasvi!$H$11/1000)+(Satokasvi!$E$28-Satokasvi!$E$7)+IF(D$8="x",Toimenpiteet!$E$29,0)+IF(D$9="x",Toimenpiteet!$E$60,0)+IF(D$10="x",Toimenpiteet!$E$88,0))/(1+$C$13)^HH$61</f>
        <v>611.42007310354938</v>
      </c>
      <c r="HI253" s="29">
        <f>IF(E$11="x",Toimenpiteet!$E$115,HI150*(Satokasvi!$H$11/1000)+(Satokasvi!$E$28-Satokasvi!$E$7)+IF(E$8="x",Toimenpiteet!$E$29,0)+IF(E$9="x",Toimenpiteet!$E$60,0)+IF(E$10="x",Toimenpiteet!$E$88,0))/(1+$C$13)^HI$61</f>
        <v>585.42628772887554</v>
      </c>
      <c r="HJ253" s="29">
        <f>IF(F$11="x",Toimenpiteet!$E$115,HJ150*(Satokasvi!$H$11/1000)+(Satokasvi!$E$28-Satokasvi!$E$7)+IF(F$8="x",Toimenpiteet!$E$29,0)+IF(F$9="x",Toimenpiteet!$E$60,0)+IF(F$10="x",Toimenpiteet!$E$88,0))/(1+$C$13)^HJ$61</f>
        <v>560.42801359028601</v>
      </c>
      <c r="HK253" s="29">
        <f>IF(G$11="x",Toimenpiteet!$E$115,HK150*(Satokasvi!$H$11/1000)+(Satokasvi!$E$28-Satokasvi!$E$7)+IF(G$8="x",Toimenpiteet!$E$29,0)+IF(G$9="x",Toimenpiteet!$E$60,0)+IF(G$10="x",Toimenpiteet!$E$88,0))/(1+$C$13)^HK$61</f>
        <v>536.38931121417068</v>
      </c>
      <c r="HL253" s="29">
        <f>IF(H$11="x",Toimenpiteet!$E$115,HL150*(Satokasvi!$H$11/1000)+(Satokasvi!$E$28-Satokasvi!$E$7)+IF(H$8="x",Toimenpiteet!$E$29,0)+IF(H$9="x",Toimenpiteet!$E$60,0)+IF(H$10="x",Toimenpiteet!$E$88,0))/(1+$C$13)^HL$61</f>
        <v>513.275490160152</v>
      </c>
      <c r="HM253" s="29">
        <f>IF(I$11="x",Toimenpiteet!$E$115,HM150*(Satokasvi!$H$11/1000)+(Satokasvi!$E$28-Satokasvi!$E$7)+IF(I$8="x",Toimenpiteet!$E$29,0)+IF(I$9="x",Toimenpiteet!$E$60,0)+IF(I$10="x",Toimenpiteet!$E$88,0))/(1+$C$13)^HM$61</f>
        <v>491.0530667506294</v>
      </c>
      <c r="HN253" s="29">
        <f>IF(J$11="x",Toimenpiteet!$E$115,HN150*(Satokasvi!$H$11/1000)+(Satokasvi!$E$28-Satokasvi!$E$7)+IF(J$8="x",Toimenpiteet!$E$29,0)+IF(J$9="x",Toimenpiteet!$E$60,0)+IF(J$10="x",Toimenpiteet!$E$88,0))/(1+$C$13)^HN$61</f>
        <v>469.68972320307722</v>
      </c>
      <c r="HO253" s="29">
        <f>IF(K$11="x",Toimenpiteet!$E$115,HO150*(Satokasvi!$H$11/1000)+(Satokasvi!$E$28-Satokasvi!$E$7)+IF(K$8="x",Toimenpiteet!$E$29,0)+IF(K$9="x",Toimenpiteet!$E$60,0)+IF(K$10="x",Toimenpiteet!$E$88,0))/(1+$C$13)^HO$61</f>
        <v>449.15426811924726</v>
      </c>
      <c r="HP253" s="29">
        <f>IF(L$11="x",Toimenpiteet!$E$115,HP150*(Satokasvi!$H$11/1000)+(Satokasvi!$E$28-Satokasvi!$E$7)+IF(L$8="x",Toimenpiteet!$E$29,0)+IF(L$9="x",Toimenpiteet!$E$60,0)+IF(L$10="x",Toimenpiteet!$E$88,0))/(1+$C$13)^HP$61</f>
        <v>429.41659828690013</v>
      </c>
      <c r="HQ253" s="29">
        <f>IF(M$11="x",Toimenpiteet!$E$115,HQ150*(Satokasvi!$H$11/1000)+(Satokasvi!$E$28-Satokasvi!$E$7)+IF(M$8="x",Toimenpiteet!$E$29,0)+IF(M$9="x",Toimenpiteet!$E$60,0)+IF(M$10="x",Toimenpiteet!$E$88,0))/(1+$C$13)^HQ$61</f>
        <v>416.90931872514574</v>
      </c>
      <c r="HR253" s="29">
        <f>IF(N$11="x",Toimenpiteet!$E$115,HR150*(Satokasvi!$H$11/1000)+(Satokasvi!$E$28-Satokasvi!$E$7)+IF(N$8="x",Toimenpiteet!$E$29,0)+IF(N$9="x",Toimenpiteet!$E$60,0)+IF(N$10="x",Toimenpiteet!$E$88,0))/(1+$C$13)^HR$61</f>
        <v>404.76632885936488</v>
      </c>
      <c r="HS253" s="29">
        <f>IF(O$11="x",Toimenpiteet!$E$115,HS150*(Satokasvi!$H$11/1000)+(Satokasvi!$E$28-Satokasvi!$E$7)+IF(O$8="x",Toimenpiteet!$E$29,0)+IF(O$9="x",Toimenpiteet!$E$60,0)+IF(O$10="x",Toimenpiteet!$E$88,0))/(1+$C$13)^HS$61</f>
        <v>392.97701831006299</v>
      </c>
      <c r="HT253" s="29">
        <f>IF(P$11="x",Toimenpiteet!$E$115,HT150*(Satokasvi!$H$11/1000)+(Satokasvi!$E$28-Satokasvi!$E$7)+IF(P$8="x",Toimenpiteet!$E$29,0)+IF(P$9="x",Toimenpiteet!$E$60,0)+IF(P$10="x",Toimenpiteet!$E$88,0))/(1+$C$13)^HT$61</f>
        <v>381.5310857379252</v>
      </c>
      <c r="HU253" s="29">
        <f>IF(Q$11="x",Toimenpiteet!$E$115,HU150*(Satokasvi!$H$11/1000)+(Satokasvi!$E$28-Satokasvi!$E$7)+IF(Q$8="x",Toimenpiteet!$E$29,0)+IF(Q$9="x",Toimenpiteet!$E$60,0)+IF(Q$10="x",Toimenpiteet!$E$88,0))/(1+$C$13)^HU$61</f>
        <v>370.4185298426458</v>
      </c>
      <c r="HV253" s="29">
        <f>IF(R$11="x",Toimenpiteet!$E$115,HV150*(Satokasvi!$H$11/1000)+(Satokasvi!$E$28-Satokasvi!$E$7)+IF(R$8="x",Toimenpiteet!$E$29,0)+IF(R$9="x",Toimenpiteet!$E$60,0)+IF(R$10="x",Toimenpiteet!$E$88,0))/(1+$C$13)^HV$61</f>
        <v>359.62964062392803</v>
      </c>
      <c r="HW253" s="29">
        <f>IF(S$11="x",Toimenpiteet!$E$115,HW150*(Satokasvi!$H$11/1000)+(Satokasvi!$E$28-Satokasvi!$E$7)+IF(S$8="x",Toimenpiteet!$E$29,0)+IF(S$9="x",Toimenpiteet!$E$60,0)+IF(S$10="x",Toimenpiteet!$E$88,0))/(1+$C$13)^HW$61</f>
        <v>349.15499089701751</v>
      </c>
      <c r="HX253" s="29">
        <f>IF(T$11="x",Toimenpiteet!$E$115,HX150*(Satokasvi!$H$11/1000)+(Satokasvi!$E$28-Satokasvi!$E$7)+IF(T$8="x",Toimenpiteet!$E$29,0)+IF(T$9="x",Toimenpiteet!$E$60,0)+IF(T$10="x",Toimenpiteet!$E$88,0))/(1+$C$13)^HX$61</f>
        <v>338.98542805535681</v>
      </c>
      <c r="HY253" s="29">
        <f>IF(U$11="x",Toimenpiteet!$E$115,HY150*(Satokasvi!$H$11/1000)+(Satokasvi!$E$28-Satokasvi!$E$7)+IF(U$8="x",Toimenpiteet!$E$29,0)+IF(U$9="x",Toimenpiteet!$E$60,0)+IF(U$10="x",Toimenpiteet!$E$88,0))/(1+$C$13)^HY$61</f>
        <v>329.11206607316194</v>
      </c>
      <c r="HZ253" s="29">
        <f>IF(V$11="x",Toimenpiteet!$E$115,HZ150*(Satokasvi!$H$11/1000)+(Satokasvi!$E$28-Satokasvi!$E$7)+IF(V$8="x",Toimenpiteet!$E$29,0)+IF(V$9="x",Toimenpiteet!$E$60,0)+IF(V$10="x",Toimenpiteet!$E$88,0))/(1+$C$13)^HZ$61</f>
        <v>319.52627774093395</v>
      </c>
      <c r="IA253" s="29">
        <f>IF(W$11="x",Toimenpiteet!$E$115,IA150*(Satokasvi!$H$11/1000)+(Satokasvi!$E$28-Satokasvi!$E$7)+IF(W$8="x",Toimenpiteet!$E$29,0)+IF(W$9="x",Toimenpiteet!$E$60,0)+IF(W$10="x",Toimenpiteet!$E$88,0))/(1+$C$13)^IA$61</f>
        <v>310.21968712712032</v>
      </c>
      <c r="IB253" s="29">
        <f>IF(X$11="x",Toimenpiteet!$E$115,IB150*(Satokasvi!$H$11/1000)+(Satokasvi!$E$28-Satokasvi!$E$7)+IF(X$8="x",Toimenpiteet!$E$29,0)+IF(X$9="x",Toimenpiteet!$E$60,0)+IF(X$10="x",Toimenpiteet!$E$88,0))/(1+$C$13)^IB$61</f>
        <v>301.1841622593401</v>
      </c>
      <c r="IC253" s="29">
        <f>IF(Y$11="x",Toimenpiteet!$E$115,IC150*(Satokasvi!$H$11/1000)+(Satokasvi!$E$28-Satokasvi!$E$7)+IF(Y$8="x",Toimenpiteet!$E$29,0)+IF(Y$9="x",Toimenpiteet!$E$60,0)+IF(Y$10="x",Toimenpiteet!$E$88,0))/(1+$C$13)^IC$61</f>
        <v>292.41180801877681</v>
      </c>
      <c r="ID253" s="29">
        <f>IF(Z$11="x",Toimenpiteet!$E$115,ID150*(Satokasvi!$H$11/1000)+(Satokasvi!$E$28-Satokasvi!$E$7)+IF(Z$8="x",Toimenpiteet!$E$29,0)+IF(Z$9="x",Toimenpiteet!$E$60,0)+IF(Z$10="x",Toimenpiteet!$E$88,0))/(1+$C$13)^ID$61</f>
        <v>283.8949592415309</v>
      </c>
      <c r="IE253" s="29">
        <f>IF(AA$11="x",Toimenpiteet!$E$115,IE150*(Satokasvi!$H$11/1000)+(Satokasvi!$E$28-Satokasvi!$E$7)+IF(AA$8="x",Toimenpiteet!$E$29,0)+IF(AA$9="x",Toimenpiteet!$E$60,0)+IF(AA$10="x",Toimenpiteet!$E$88,0))/(1+$C$13)^IE$61</f>
        <v>275.62617402090382</v>
      </c>
      <c r="IG253" s="11">
        <f t="shared" si="192"/>
        <v>638.44660194174742</v>
      </c>
      <c r="IH253" s="11">
        <f t="shared" si="193"/>
        <v>1249.8666750452967</v>
      </c>
      <c r="II253" s="11">
        <f t="shared" si="194"/>
        <v>1835.2929627741723</v>
      </c>
      <c r="IJ253" s="11">
        <f t="shared" si="195"/>
        <v>2395.7209763644582</v>
      </c>
      <c r="IK253" s="11">
        <f t="shared" si="196"/>
        <v>2932.1102875786291</v>
      </c>
      <c r="IL253" s="11">
        <f t="shared" si="197"/>
        <v>3445.3857777387811</v>
      </c>
      <c r="IM253" s="11">
        <f t="shared" si="198"/>
        <v>3936.4388444894107</v>
      </c>
      <c r="IN253" s="11">
        <f t="shared" si="199"/>
        <v>4406.1285676924881</v>
      </c>
      <c r="IO253" s="11">
        <f t="shared" si="200"/>
        <v>4855.2828358117349</v>
      </c>
      <c r="IP253" s="11">
        <f t="shared" si="201"/>
        <v>5284.6994340986348</v>
      </c>
      <c r="IQ253" s="11">
        <f t="shared" si="202"/>
        <v>5701.6087528237804</v>
      </c>
      <c r="IR253" s="11">
        <f t="shared" si="203"/>
        <v>6106.3750816831453</v>
      </c>
      <c r="IS253" s="11">
        <f t="shared" si="204"/>
        <v>6499.352099993208</v>
      </c>
      <c r="IT253" s="11">
        <f t="shared" si="205"/>
        <v>6880.8831857311334</v>
      </c>
      <c r="IU253" s="11">
        <f t="shared" si="206"/>
        <v>7251.3017155737789</v>
      </c>
      <c r="IV253" s="11">
        <f t="shared" si="207"/>
        <v>7610.9313561977069</v>
      </c>
      <c r="IW253" s="11">
        <f t="shared" si="208"/>
        <v>7960.0863470947243</v>
      </c>
      <c r="IX253" s="11">
        <f t="shared" si="209"/>
        <v>8299.0717751500815</v>
      </c>
      <c r="IY253" s="11">
        <f t="shared" si="210"/>
        <v>8628.1838412232428</v>
      </c>
      <c r="IZ253" s="11">
        <f t="shared" si="211"/>
        <v>8947.7101189641762</v>
      </c>
      <c r="JA253" s="11">
        <f t="shared" si="212"/>
        <v>9257.929806091297</v>
      </c>
      <c r="JB253" s="11">
        <f t="shared" si="213"/>
        <v>9559.1139683506372</v>
      </c>
      <c r="JC253" s="11">
        <f t="shared" si="214"/>
        <v>9851.5257763694135</v>
      </c>
      <c r="JD253" s="11">
        <f t="shared" si="215"/>
        <v>10135.420735610944</v>
      </c>
      <c r="JE253" s="11">
        <f t="shared" si="216"/>
        <v>10411.046909631848</v>
      </c>
    </row>
    <row r="254" spans="213:265">
      <c r="HE254" s="60">
        <f t="shared" ref="HE254:HE262" si="217">HE253</f>
        <v>0.27777777777777773</v>
      </c>
      <c r="HF254" s="60">
        <f>$HF$68</f>
        <v>-7.7777777777777779E-2</v>
      </c>
      <c r="HG254" s="29">
        <f>IF(C$11="x",Toimenpiteet!$E$115,HG151*(Satokasvi!$H$11/1000)+(Satokasvi!$E$28-Satokasvi!$E$7)+IF(C$8="x",Toimenpiteet!$E$29,0)+IF(C$9="x",Toimenpiteet!$E$60,0)+IF(C$10="x",Toimenpiteet!$E$88,0))/(1+$C$13)^HG$61</f>
        <v>640.37636341843449</v>
      </c>
      <c r="HH254" s="29">
        <f>IF(D$11="x",Toimenpiteet!$E$115,HH151*(Satokasvi!$H$11/1000)+(Satokasvi!$E$28-Satokasvi!$E$7)+IF(D$8="x",Toimenpiteet!$E$29,0)+IF(D$9="x",Toimenpiteet!$E$60,0)+IF(D$10="x",Toimenpiteet!$E$88,0))/(1+$C$13)^HH$61</f>
        <v>615.16718276701931</v>
      </c>
      <c r="HI254" s="29">
        <f>IF(E$11="x",Toimenpiteet!$E$115,HI151*(Satokasvi!$H$11/1000)+(Satokasvi!$E$28-Satokasvi!$E$7)+IF(E$8="x",Toimenpiteet!$E$29,0)+IF(E$9="x",Toimenpiteet!$E$60,0)+IF(E$10="x",Toimenpiteet!$E$88,0))/(1+$C$13)^HI$61</f>
        <v>590.88324354946292</v>
      </c>
      <c r="HJ254" s="29">
        <f>IF(F$11="x",Toimenpiteet!$E$115,HJ151*(Satokasvi!$H$11/1000)+(Satokasvi!$E$28-Satokasvi!$E$7)+IF(F$8="x",Toimenpiteet!$E$29,0)+IF(F$9="x",Toimenpiteet!$E$60,0)+IF(F$10="x",Toimenpiteet!$E$88,0))/(1+$C$13)^HJ$61</f>
        <v>567.49203407001085</v>
      </c>
      <c r="HK254" s="29">
        <f>IF(G$11="x",Toimenpiteet!$E$115,HK151*(Satokasvi!$H$11/1000)+(Satokasvi!$E$28-Satokasvi!$E$7)+IF(G$8="x",Toimenpiteet!$E$29,0)+IF(G$9="x",Toimenpiteet!$E$60,0)+IF(G$10="x",Toimenpiteet!$E$88,0))/(1+$C$13)^HK$61</f>
        <v>544.96215160218617</v>
      </c>
      <c r="HL254" s="29">
        <f>IF(H$11="x",Toimenpiteet!$E$115,HL151*(Satokasvi!$H$11/1000)+(Satokasvi!$E$28-Satokasvi!$E$7)+IF(H$8="x",Toimenpiteet!$E$29,0)+IF(H$9="x",Toimenpiteet!$E$60,0)+IF(H$10="x",Toimenpiteet!$E$88,0))/(1+$C$13)^HL$61</f>
        <v>523.26326536949057</v>
      </c>
      <c r="HM254" s="29">
        <f>IF(I$11="x",Toimenpiteet!$E$115,HM151*(Satokasvi!$H$11/1000)+(Satokasvi!$E$28-Satokasvi!$E$7)+IF(I$8="x",Toimenpiteet!$E$29,0)+IF(I$9="x",Toimenpiteet!$E$60,0)+IF(I$10="x",Toimenpiteet!$E$88,0))/(1+$C$13)^HM$61</f>
        <v>502.36608074178946</v>
      </c>
      <c r="HN254" s="29">
        <f>IF(J$11="x",Toimenpiteet!$E$115,HN151*(Satokasvi!$H$11/1000)+(Satokasvi!$E$28-Satokasvi!$E$7)+IF(J$8="x",Toimenpiteet!$E$29,0)+IF(J$9="x",Toimenpiteet!$E$60,0)+IF(J$10="x",Toimenpiteet!$E$88,0))/(1+$C$13)^HN$61</f>
        <v>482.24230460797037</v>
      </c>
      <c r="HO254" s="29">
        <f>IF(K$11="x",Toimenpiteet!$E$115,HO151*(Satokasvi!$H$11/1000)+(Satokasvi!$E$28-Satokasvi!$E$7)+IF(K$8="x",Toimenpiteet!$E$29,0)+IF(K$9="x",Toimenpiteet!$E$60,0)+IF(K$10="x",Toimenpiteet!$E$88,0))/(1+$C$13)^HO$61</f>
        <v>462.86461188672774</v>
      </c>
      <c r="HP254" s="29">
        <f>IF(L$11="x",Toimenpiteet!$E$115,HP151*(Satokasvi!$H$11/1000)+(Satokasvi!$E$28-Satokasvi!$E$7)+IF(L$8="x",Toimenpiteet!$E$29,0)+IF(L$9="x",Toimenpiteet!$E$60,0)+IF(L$10="x",Toimenpiteet!$E$88,0))/(1+$C$13)^HP$61</f>
        <v>444.20661313855118</v>
      </c>
      <c r="HQ254" s="29">
        <f>IF(M$11="x",Toimenpiteet!$E$115,HQ151*(Satokasvi!$H$11/1000)+(Satokasvi!$E$28-Satokasvi!$E$7)+IF(M$8="x",Toimenpiteet!$E$29,0)+IF(M$9="x",Toimenpiteet!$E$60,0)+IF(M$10="x",Toimenpiteet!$E$88,0))/(1+$C$13)^HQ$61</f>
        <v>431.26855644519532</v>
      </c>
      <c r="HR254" s="29">
        <f>IF(N$11="x",Toimenpiteet!$E$115,HR151*(Satokasvi!$H$11/1000)+(Satokasvi!$E$28-Satokasvi!$E$7)+IF(N$8="x",Toimenpiteet!$E$29,0)+IF(N$9="x",Toimenpiteet!$E$60,0)+IF(N$10="x",Toimenpiteet!$E$88,0))/(1+$C$13)^HR$61</f>
        <v>418.70733635455861</v>
      </c>
      <c r="HS254" s="29">
        <f>IF(O$11="x",Toimenpiteet!$E$115,HS151*(Satokasvi!$H$11/1000)+(Satokasvi!$E$28-Satokasvi!$E$7)+IF(O$8="x",Toimenpiteet!$E$29,0)+IF(O$9="x",Toimenpiteet!$E$60,0)+IF(O$10="x",Toimenpiteet!$E$88,0))/(1+$C$13)^HS$61</f>
        <v>406.5119770432608</v>
      </c>
      <c r="HT254" s="29">
        <f>IF(P$11="x",Toimenpiteet!$E$115,HT151*(Satokasvi!$H$11/1000)+(Satokasvi!$E$28-Satokasvi!$E$7)+IF(P$8="x",Toimenpiteet!$E$29,0)+IF(P$9="x",Toimenpiteet!$E$60,0)+IF(P$10="x",Toimenpiteet!$E$88,0))/(1+$C$13)^HT$61</f>
        <v>394.67182237209784</v>
      </c>
      <c r="HU254" s="29">
        <f>IF(Q$11="x",Toimenpiteet!$E$115,HU151*(Satokasvi!$H$11/1000)+(Satokasvi!$E$28-Satokasvi!$E$7)+IF(Q$8="x",Toimenpiteet!$E$29,0)+IF(Q$9="x",Toimenpiteet!$E$60,0)+IF(Q$10="x",Toimenpiteet!$E$88,0))/(1+$C$13)^HU$61</f>
        <v>383.17652657485223</v>
      </c>
      <c r="HV254" s="29">
        <f>IF(R$11="x",Toimenpiteet!$E$115,HV151*(Satokasvi!$H$11/1000)+(Satokasvi!$E$28-Satokasvi!$E$7)+IF(R$8="x",Toimenpiteet!$E$29,0)+IF(R$9="x",Toimenpiteet!$E$60,0)+IF(R$10="x",Toimenpiteet!$E$88,0))/(1+$C$13)^HV$61</f>
        <v>372.01604521830319</v>
      </c>
      <c r="HW254" s="29">
        <f>IF(S$11="x",Toimenpiteet!$E$115,HW151*(Satokasvi!$H$11/1000)+(Satokasvi!$E$28-Satokasvi!$E$7)+IF(S$8="x",Toimenpiteet!$E$29,0)+IF(S$9="x",Toimenpiteet!$E$60,0)+IF(S$10="x",Toimenpiteet!$E$88,0))/(1+$C$13)^HW$61</f>
        <v>361.18062642553707</v>
      </c>
      <c r="HX254" s="29">
        <f>IF(T$11="x",Toimenpiteet!$E$115,HX151*(Satokasvi!$H$11/1000)+(Satokasvi!$E$28-Satokasvi!$E$7)+IF(T$8="x",Toimenpiteet!$E$29,0)+IF(T$9="x",Toimenpiteet!$E$60,0)+IF(T$10="x",Toimenpiteet!$E$88,0))/(1+$C$13)^HX$61</f>
        <v>350.66080235489039</v>
      </c>
      <c r="HY254" s="29">
        <f>IF(U$11="x",Toimenpiteet!$E$115,HY151*(Satokasvi!$H$11/1000)+(Satokasvi!$E$28-Satokasvi!$E$7)+IF(U$8="x",Toimenpiteet!$E$29,0)+IF(U$9="x",Toimenpiteet!$E$60,0)+IF(U$10="x",Toimenpiteet!$E$88,0))/(1+$C$13)^HY$61</f>
        <v>340.44738092707803</v>
      </c>
      <c r="HZ254" s="29">
        <f>IF(V$11="x",Toimenpiteet!$E$115,HZ151*(Satokasvi!$H$11/1000)+(Satokasvi!$E$28-Satokasvi!$E$7)+IF(V$8="x",Toimenpiteet!$E$29,0)+IF(V$9="x",Toimenpiteet!$E$60,0)+IF(V$10="x",Toimenpiteet!$E$88,0))/(1+$C$13)^HZ$61</f>
        <v>330.53143779327968</v>
      </c>
      <c r="IA254" s="29">
        <f>IF(W$11="x",Toimenpiteet!$E$115,IA151*(Satokasvi!$H$11/1000)+(Satokasvi!$E$28-Satokasvi!$E$7)+IF(W$8="x",Toimenpiteet!$E$29,0)+IF(W$9="x",Toimenpiteet!$E$60,0)+IF(W$10="x",Toimenpiteet!$E$88,0))/(1+$C$13)^IA$61</f>
        <v>320.90430853716475</v>
      </c>
      <c r="IB254" s="29">
        <f>IF(X$11="x",Toimenpiteet!$E$115,IB151*(Satokasvi!$H$11/1000)+(Satokasvi!$E$28-Satokasvi!$E$7)+IF(X$8="x",Toimenpiteet!$E$29,0)+IF(X$9="x",Toimenpiteet!$E$60,0)+IF(X$10="x",Toimenpiteet!$E$88,0))/(1+$C$13)^IB$61</f>
        <v>311.55758110404344</v>
      </c>
      <c r="IC254" s="29">
        <f>IF(Y$11="x",Toimenpiteet!$E$115,IC151*(Satokasvi!$H$11/1000)+(Satokasvi!$E$28-Satokasvi!$E$7)+IF(Y$8="x",Toimenpiteet!$E$29,0)+IF(Y$9="x",Toimenpiteet!$E$60,0)+IF(Y$10="x",Toimenpiteet!$E$88,0))/(1+$C$13)^IC$61</f>
        <v>302.48308845052759</v>
      </c>
      <c r="ID254" s="29">
        <f>IF(Z$11="x",Toimenpiteet!$E$115,ID151*(Satokasvi!$H$11/1000)+(Satokasvi!$E$28-Satokasvi!$E$7)+IF(Z$8="x",Toimenpiteet!$E$29,0)+IF(Z$9="x",Toimenpiteet!$E$60,0)+IF(Z$10="x",Toimenpiteet!$E$88,0))/(1+$C$13)^ID$61</f>
        <v>293.67290140827924</v>
      </c>
      <c r="IE254" s="29">
        <f>IF(AA$11="x",Toimenpiteet!$E$115,IE151*(Satokasvi!$H$11/1000)+(Satokasvi!$E$28-Satokasvi!$E$7)+IF(AA$8="x",Toimenpiteet!$E$29,0)+IF(AA$9="x",Toimenpiteet!$E$60,0)+IF(AA$10="x",Toimenpiteet!$E$88,0))/(1+$C$13)^IE$61</f>
        <v>285.11932175561094</v>
      </c>
      <c r="IG254" s="11">
        <f t="shared" si="192"/>
        <v>640.37636341843449</v>
      </c>
      <c r="IH254" s="11">
        <f t="shared" si="193"/>
        <v>1255.5435461854538</v>
      </c>
      <c r="II254" s="11">
        <f t="shared" si="194"/>
        <v>1846.4267897349168</v>
      </c>
      <c r="IJ254" s="11">
        <f t="shared" si="195"/>
        <v>2413.9188238049278</v>
      </c>
      <c r="IK254" s="11">
        <f t="shared" si="196"/>
        <v>2958.880975407114</v>
      </c>
      <c r="IL254" s="11">
        <f t="shared" si="197"/>
        <v>3482.1442407766044</v>
      </c>
      <c r="IM254" s="11">
        <f t="shared" si="198"/>
        <v>3984.510321518394</v>
      </c>
      <c r="IN254" s="11">
        <f t="shared" si="199"/>
        <v>4466.7526261263647</v>
      </c>
      <c r="IO254" s="11">
        <f t="shared" si="200"/>
        <v>4929.617238013092</v>
      </c>
      <c r="IP254" s="11">
        <f t="shared" si="201"/>
        <v>5373.8238511516429</v>
      </c>
      <c r="IQ254" s="11">
        <f t="shared" si="202"/>
        <v>5805.0924075968378</v>
      </c>
      <c r="IR254" s="11">
        <f t="shared" si="203"/>
        <v>6223.7997439513965</v>
      </c>
      <c r="IS254" s="11">
        <f t="shared" si="204"/>
        <v>6630.3117209946577</v>
      </c>
      <c r="IT254" s="11">
        <f t="shared" si="205"/>
        <v>7024.9835433667558</v>
      </c>
      <c r="IU254" s="11">
        <f t="shared" si="206"/>
        <v>7408.1600699416085</v>
      </c>
      <c r="IV254" s="11">
        <f t="shared" si="207"/>
        <v>7780.1761151599121</v>
      </c>
      <c r="IW254" s="11">
        <f t="shared" si="208"/>
        <v>8141.3567415854495</v>
      </c>
      <c r="IX254" s="11">
        <f t="shared" si="209"/>
        <v>8492.0175439403392</v>
      </c>
      <c r="IY254" s="11">
        <f t="shared" si="210"/>
        <v>8832.4649248674177</v>
      </c>
      <c r="IZ254" s="11">
        <f t="shared" si="211"/>
        <v>9162.9963626606968</v>
      </c>
      <c r="JA254" s="11">
        <f t="shared" si="212"/>
        <v>9483.9006711978618</v>
      </c>
      <c r="JB254" s="11">
        <f t="shared" si="213"/>
        <v>9795.4582523019053</v>
      </c>
      <c r="JC254" s="11">
        <f t="shared" si="214"/>
        <v>10097.941340752433</v>
      </c>
      <c r="JD254" s="11">
        <f t="shared" si="215"/>
        <v>10391.614242160713</v>
      </c>
      <c r="JE254" s="11">
        <f t="shared" si="216"/>
        <v>10676.733563916323</v>
      </c>
    </row>
    <row r="255" spans="213:265">
      <c r="HE255" s="60">
        <f t="shared" si="217"/>
        <v>0.27777777777777773</v>
      </c>
      <c r="HF255" s="60">
        <f>$HF$69</f>
        <v>-5.5555555555555552E-2</v>
      </c>
      <c r="HG255" s="29">
        <f>IF(C$11="x",Toimenpiteet!$E$115,HG152*(Satokasvi!$H$11/1000)+(Satokasvi!$E$28-Satokasvi!$E$7)+IF(C$8="x",Toimenpiteet!$E$29,0)+IF(C$9="x",Toimenpiteet!$E$60,0)+IF(C$10="x",Toimenpiteet!$E$88,0))/(1+$C$13)^HG$61</f>
        <v>642.30612489512168</v>
      </c>
      <c r="HH255" s="29">
        <f>IF(D$11="x",Toimenpiteet!$E$115,HH152*(Satokasvi!$H$11/1000)+(Satokasvi!$E$28-Satokasvi!$E$7)+IF(D$8="x",Toimenpiteet!$E$29,0)+IF(D$9="x",Toimenpiteet!$E$60,0)+IF(D$10="x",Toimenpiteet!$E$88,0))/(1+$C$13)^HH$61</f>
        <v>618.91429243048947</v>
      </c>
      <c r="HI255" s="29">
        <f>IF(E$11="x",Toimenpiteet!$E$115,HI152*(Satokasvi!$H$11/1000)+(Satokasvi!$E$28-Satokasvi!$E$7)+IF(E$8="x",Toimenpiteet!$E$29,0)+IF(E$9="x",Toimenpiteet!$E$60,0)+IF(E$10="x",Toimenpiteet!$E$88,0))/(1+$C$13)^HI$61</f>
        <v>596.34019937005041</v>
      </c>
      <c r="HJ255" s="29">
        <f>IF(F$11="x",Toimenpiteet!$E$115,HJ152*(Satokasvi!$H$11/1000)+(Satokasvi!$E$28-Satokasvi!$E$7)+IF(F$8="x",Toimenpiteet!$E$29,0)+IF(F$9="x",Toimenpiteet!$E$60,0)+IF(F$10="x",Toimenpiteet!$E$88,0))/(1+$C$13)^HJ$61</f>
        <v>574.55605454973545</v>
      </c>
      <c r="HK255" s="29">
        <f>IF(G$11="x",Toimenpiteet!$E$115,HK152*(Satokasvi!$H$11/1000)+(Satokasvi!$E$28-Satokasvi!$E$7)+IF(G$8="x",Toimenpiteet!$E$29,0)+IF(G$9="x",Toimenpiteet!$E$60,0)+IF(G$10="x",Toimenpiteet!$E$88,0))/(1+$C$13)^HK$61</f>
        <v>553.53499199020155</v>
      </c>
      <c r="HL255" s="29">
        <f>IF(H$11="x",Toimenpiteet!$E$115,HL152*(Satokasvi!$H$11/1000)+(Satokasvi!$E$28-Satokasvi!$E$7)+IF(H$8="x",Toimenpiteet!$E$29,0)+IF(H$9="x",Toimenpiteet!$E$60,0)+IF(H$10="x",Toimenpiteet!$E$88,0))/(1+$C$13)^HL$61</f>
        <v>533.25104057882891</v>
      </c>
      <c r="HM255" s="29">
        <f>IF(I$11="x",Toimenpiteet!$E$115,HM152*(Satokasvi!$H$11/1000)+(Satokasvi!$E$28-Satokasvi!$E$7)+IF(I$8="x",Toimenpiteet!$E$29,0)+IF(I$9="x",Toimenpiteet!$E$60,0)+IF(I$10="x",Toimenpiteet!$E$88,0))/(1+$C$13)^HM$61</f>
        <v>513.67909473294947</v>
      </c>
      <c r="HN255" s="29">
        <f>IF(J$11="x",Toimenpiteet!$E$115,HN152*(Satokasvi!$H$11/1000)+(Satokasvi!$E$28-Satokasvi!$E$7)+IF(J$8="x",Toimenpiteet!$E$29,0)+IF(J$9="x",Toimenpiteet!$E$60,0)+IF(J$10="x",Toimenpiteet!$E$88,0))/(1+$C$13)^HN$61</f>
        <v>494.79488601286369</v>
      </c>
      <c r="HO255" s="29">
        <f>IF(K$11="x",Toimenpiteet!$E$115,HO152*(Satokasvi!$H$11/1000)+(Satokasvi!$E$28-Satokasvi!$E$7)+IF(K$8="x",Toimenpiteet!$E$29,0)+IF(K$9="x",Toimenpiteet!$E$60,0)+IF(K$10="x",Toimenpiteet!$E$88,0))/(1+$C$13)^HO$61</f>
        <v>476.57495565420817</v>
      </c>
      <c r="HP255" s="29">
        <f>IF(L$11="x",Toimenpiteet!$E$115,HP152*(Satokasvi!$H$11/1000)+(Satokasvi!$E$28-Satokasvi!$E$7)+IF(L$8="x",Toimenpiteet!$E$29,0)+IF(L$9="x",Toimenpiteet!$E$60,0)+IF(L$10="x",Toimenpiteet!$E$88,0))/(1+$C$13)^HP$61</f>
        <v>458.996627990202</v>
      </c>
      <c r="HQ255" s="29">
        <f>IF(M$11="x",Toimenpiteet!$E$115,HQ152*(Satokasvi!$H$11/1000)+(Satokasvi!$E$28-Satokasvi!$E$7)+IF(M$8="x",Toimenpiteet!$E$29,0)+IF(M$9="x",Toimenpiteet!$E$60,0)+IF(M$10="x",Toimenpiteet!$E$88,0))/(1+$C$13)^HQ$61</f>
        <v>445.62779416524461</v>
      </c>
      <c r="HR255" s="29">
        <f>IF(N$11="x",Toimenpiteet!$E$115,HR152*(Satokasvi!$H$11/1000)+(Satokasvi!$E$28-Satokasvi!$E$7)+IF(N$8="x",Toimenpiteet!$E$29,0)+IF(N$9="x",Toimenpiteet!$E$60,0)+IF(N$10="x",Toimenpiteet!$E$88,0))/(1+$C$13)^HR$61</f>
        <v>432.64834384975211</v>
      </c>
      <c r="HS255" s="29">
        <f>IF(O$11="x",Toimenpiteet!$E$115,HS152*(Satokasvi!$H$11/1000)+(Satokasvi!$E$28-Satokasvi!$E$7)+IF(O$8="x",Toimenpiteet!$E$29,0)+IF(O$9="x",Toimenpiteet!$E$60,0)+IF(O$10="x",Toimenpiteet!$E$88,0))/(1+$C$13)^HS$61</f>
        <v>420.04693577645838</v>
      </c>
      <c r="HT255" s="29">
        <f>IF(P$11="x",Toimenpiteet!$E$115,HT152*(Satokasvi!$H$11/1000)+(Satokasvi!$E$28-Satokasvi!$E$7)+IF(P$8="x",Toimenpiteet!$E$29,0)+IF(P$9="x",Toimenpiteet!$E$60,0)+IF(P$10="x",Toimenpiteet!$E$88,0))/(1+$C$13)^HT$61</f>
        <v>407.81255900627025</v>
      </c>
      <c r="HU255" s="29">
        <f>IF(Q$11="x",Toimenpiteet!$E$115,HU152*(Satokasvi!$H$11/1000)+(Satokasvi!$E$28-Satokasvi!$E$7)+IF(Q$8="x",Toimenpiteet!$E$29,0)+IF(Q$9="x",Toimenpiteet!$E$60,0)+IF(Q$10="x",Toimenpiteet!$E$88,0))/(1+$C$13)^HU$61</f>
        <v>395.93452330705844</v>
      </c>
      <c r="HV255" s="29">
        <f>IF(R$11="x",Toimenpiteet!$E$115,HV152*(Satokasvi!$H$11/1000)+(Satokasvi!$E$28-Satokasvi!$E$7)+IF(R$8="x",Toimenpiteet!$E$29,0)+IF(R$9="x",Toimenpiteet!$E$60,0)+IF(R$10="x",Toimenpiteet!$E$88,0))/(1+$C$13)^HV$61</f>
        <v>384.40244981267819</v>
      </c>
      <c r="HW255" s="29">
        <f>IF(S$11="x",Toimenpiteet!$E$115,HW152*(Satokasvi!$H$11/1000)+(Satokasvi!$E$28-Satokasvi!$E$7)+IF(S$8="x",Toimenpiteet!$E$29,0)+IF(S$9="x",Toimenpiteet!$E$60,0)+IF(S$10="x",Toimenpiteet!$E$88,0))/(1+$C$13)^HW$61</f>
        <v>373.20626195405652</v>
      </c>
      <c r="HX255" s="29">
        <f>IF(T$11="x",Toimenpiteet!$E$115,HX152*(Satokasvi!$H$11/1000)+(Satokasvi!$E$28-Satokasvi!$E$7)+IF(T$8="x",Toimenpiteet!$E$29,0)+IF(T$9="x",Toimenpiteet!$E$60,0)+IF(T$10="x",Toimenpiteet!$E$88,0))/(1+$C$13)^HX$61</f>
        <v>362.33617665442375</v>
      </c>
      <c r="HY255" s="29">
        <f>IF(U$11="x",Toimenpiteet!$E$115,HY152*(Satokasvi!$H$11/1000)+(Satokasvi!$E$28-Satokasvi!$E$7)+IF(U$8="x",Toimenpiteet!$E$29,0)+IF(U$9="x",Toimenpiteet!$E$60,0)+IF(U$10="x",Toimenpiteet!$E$88,0))/(1+$C$13)^HY$61</f>
        <v>351.78269578099395</v>
      </c>
      <c r="HZ255" s="29">
        <f>IF(V$11="x",Toimenpiteet!$E$115,HZ152*(Satokasvi!$H$11/1000)+(Satokasvi!$E$28-Satokasvi!$E$7)+IF(V$8="x",Toimenpiteet!$E$29,0)+IF(V$9="x",Toimenpiteet!$E$60,0)+IF(V$10="x",Toimenpiteet!$E$88,0))/(1+$C$13)^HZ$61</f>
        <v>341.53659784562524</v>
      </c>
      <c r="IA255" s="29">
        <f>IF(W$11="x",Toimenpiteet!$E$115,IA152*(Satokasvi!$H$11/1000)+(Satokasvi!$E$28-Satokasvi!$E$7)+IF(W$8="x",Toimenpiteet!$E$29,0)+IF(W$9="x",Toimenpiteet!$E$60,0)+IF(W$10="x",Toimenpiteet!$E$88,0))/(1+$C$13)^IA$61</f>
        <v>331.58892994720901</v>
      </c>
      <c r="IB255" s="29">
        <f>IF(X$11="x",Toimenpiteet!$E$115,IB152*(Satokasvi!$H$11/1000)+(Satokasvi!$E$28-Satokasvi!$E$7)+IF(X$8="x",Toimenpiteet!$E$29,0)+IF(X$9="x",Toimenpiteet!$E$60,0)+IF(X$10="x",Toimenpiteet!$E$88,0))/(1+$C$13)^IB$61</f>
        <v>321.93099994874655</v>
      </c>
      <c r="IC255" s="29">
        <f>IF(Y$11="x",Toimenpiteet!$E$115,IC152*(Satokasvi!$H$11/1000)+(Satokasvi!$E$28-Satokasvi!$E$7)+IF(Y$8="x",Toimenpiteet!$E$29,0)+IF(Y$9="x",Toimenpiteet!$E$60,0)+IF(Y$10="x",Toimenpiteet!$E$88,0))/(1+$C$13)^IC$61</f>
        <v>312.5543688822782</v>
      </c>
      <c r="ID255" s="29">
        <f>IF(Z$11="x",Toimenpiteet!$E$115,ID152*(Satokasvi!$H$11/1000)+(Satokasvi!$E$28-Satokasvi!$E$7)+IF(Z$8="x",Toimenpiteet!$E$29,0)+IF(Z$9="x",Toimenpiteet!$E$60,0)+IF(Z$10="x",Toimenpiteet!$E$88,0))/(1+$C$13)^ID$61</f>
        <v>303.45084357502742</v>
      </c>
      <c r="IE255" s="29">
        <f>IF(AA$11="x",Toimenpiteet!$E$115,IE152*(Satokasvi!$H$11/1000)+(Satokasvi!$E$28-Satokasvi!$E$7)+IF(AA$8="x",Toimenpiteet!$E$29,0)+IF(AA$9="x",Toimenpiteet!$E$60,0)+IF(AA$10="x",Toimenpiteet!$E$88,0))/(1+$C$13)^IE$61</f>
        <v>294.61246949031789</v>
      </c>
      <c r="IG255" s="11">
        <f t="shared" si="192"/>
        <v>642.30612489512168</v>
      </c>
      <c r="IH255" s="11">
        <f t="shared" si="193"/>
        <v>1261.2204173256112</v>
      </c>
      <c r="II255" s="11">
        <f t="shared" si="194"/>
        <v>1857.5606166956616</v>
      </c>
      <c r="IJ255" s="11">
        <f t="shared" si="195"/>
        <v>2432.1166712453969</v>
      </c>
      <c r="IK255" s="11">
        <f t="shared" si="196"/>
        <v>2985.6516632355983</v>
      </c>
      <c r="IL255" s="11">
        <f t="shared" si="197"/>
        <v>3518.9027038144272</v>
      </c>
      <c r="IM255" s="11">
        <f t="shared" si="198"/>
        <v>4032.5817985473768</v>
      </c>
      <c r="IN255" s="11">
        <f t="shared" si="199"/>
        <v>4527.3766845602404</v>
      </c>
      <c r="IO255" s="11">
        <f t="shared" si="200"/>
        <v>5003.9516402144482</v>
      </c>
      <c r="IP255" s="11">
        <f t="shared" si="201"/>
        <v>5462.94826820465</v>
      </c>
      <c r="IQ255" s="11">
        <f t="shared" si="202"/>
        <v>5908.5760623698943</v>
      </c>
      <c r="IR255" s="11">
        <f t="shared" si="203"/>
        <v>6341.224406219646</v>
      </c>
      <c r="IS255" s="11">
        <f t="shared" si="204"/>
        <v>6761.2713419961046</v>
      </c>
      <c r="IT255" s="11">
        <f t="shared" si="205"/>
        <v>7169.0839010023747</v>
      </c>
      <c r="IU255" s="11">
        <f t="shared" si="206"/>
        <v>7565.0184243094327</v>
      </c>
      <c r="IV255" s="11">
        <f t="shared" si="207"/>
        <v>7949.4208741221109</v>
      </c>
      <c r="IW255" s="11">
        <f t="shared" si="208"/>
        <v>8322.6271360761675</v>
      </c>
      <c r="IX255" s="11">
        <f t="shared" si="209"/>
        <v>8684.9633127305915</v>
      </c>
      <c r="IY255" s="11">
        <f t="shared" si="210"/>
        <v>9036.7460085115854</v>
      </c>
      <c r="IZ255" s="11">
        <f t="shared" si="211"/>
        <v>9378.2826063572102</v>
      </c>
      <c r="JA255" s="11">
        <f t="shared" si="212"/>
        <v>9709.8715363044194</v>
      </c>
      <c r="JB255" s="11">
        <f t="shared" si="213"/>
        <v>10031.802536253166</v>
      </c>
      <c r="JC255" s="11">
        <f t="shared" si="214"/>
        <v>10344.356905135444</v>
      </c>
      <c r="JD255" s="11">
        <f t="shared" si="215"/>
        <v>10647.807748710471</v>
      </c>
      <c r="JE255" s="11">
        <f t="shared" si="216"/>
        <v>10942.420218200788</v>
      </c>
    </row>
    <row r="256" spans="213:265">
      <c r="HE256" s="60">
        <f t="shared" si="217"/>
        <v>0.27777777777777773</v>
      </c>
      <c r="HF256" s="60">
        <f>$HF$70</f>
        <v>-3.3333333333333326E-2</v>
      </c>
      <c r="HG256" s="29">
        <f>IF(C$11="x",Toimenpiteet!$E$115,HG153*(Satokasvi!$H$11/1000)+(Satokasvi!$E$28-Satokasvi!$E$7)+IF(C$8="x",Toimenpiteet!$E$29,0)+IF(C$9="x",Toimenpiteet!$E$60,0)+IF(C$10="x",Toimenpiteet!$E$88,0))/(1+$C$13)^HG$61</f>
        <v>644.23588637180876</v>
      </c>
      <c r="HH256" s="29">
        <f>IF(D$11="x",Toimenpiteet!$E$115,HH153*(Satokasvi!$H$11/1000)+(Satokasvi!$E$28-Satokasvi!$E$7)+IF(D$8="x",Toimenpiteet!$E$29,0)+IF(D$9="x",Toimenpiteet!$E$60,0)+IF(D$10="x",Toimenpiteet!$E$88,0))/(1+$C$13)^HH$61</f>
        <v>622.66140209395928</v>
      </c>
      <c r="HI256" s="29">
        <f>IF(E$11="x",Toimenpiteet!$E$115,HI153*(Satokasvi!$H$11/1000)+(Satokasvi!$E$28-Satokasvi!$E$7)+IF(E$8="x",Toimenpiteet!$E$29,0)+IF(E$9="x",Toimenpiteet!$E$60,0)+IF(E$10="x",Toimenpiteet!$E$88,0))/(1+$C$13)^HI$61</f>
        <v>601.79715519063768</v>
      </c>
      <c r="HJ256" s="29">
        <f>IF(F$11="x",Toimenpiteet!$E$115,HJ153*(Satokasvi!$H$11/1000)+(Satokasvi!$E$28-Satokasvi!$E$7)+IF(F$8="x",Toimenpiteet!$E$29,0)+IF(F$9="x",Toimenpiteet!$E$60,0)+IF(F$10="x",Toimenpiteet!$E$88,0))/(1+$C$13)^HJ$61</f>
        <v>581.62007502946028</v>
      </c>
      <c r="HK256" s="29">
        <f>IF(G$11="x",Toimenpiteet!$E$115,HK153*(Satokasvi!$H$11/1000)+(Satokasvi!$E$28-Satokasvi!$E$7)+IF(G$8="x",Toimenpiteet!$E$29,0)+IF(G$9="x",Toimenpiteet!$E$60,0)+IF(G$10="x",Toimenpiteet!$E$88,0))/(1+$C$13)^HK$61</f>
        <v>562.10783237821704</v>
      </c>
      <c r="HL256" s="29">
        <f>IF(H$11="x",Toimenpiteet!$E$115,HL153*(Satokasvi!$H$11/1000)+(Satokasvi!$E$28-Satokasvi!$E$7)+IF(H$8="x",Toimenpiteet!$E$29,0)+IF(H$9="x",Toimenpiteet!$E$60,0)+IF(H$10="x",Toimenpiteet!$E$88,0))/(1+$C$13)^HL$61</f>
        <v>543.23881578816736</v>
      </c>
      <c r="HM256" s="29">
        <f>IF(I$11="x",Toimenpiteet!$E$115,HM153*(Satokasvi!$H$11/1000)+(Satokasvi!$E$28-Satokasvi!$E$7)+IF(I$8="x",Toimenpiteet!$E$29,0)+IF(I$9="x",Toimenpiteet!$E$60,0)+IF(I$10="x",Toimenpiteet!$E$88,0))/(1+$C$13)^HM$61</f>
        <v>524.99210872410936</v>
      </c>
      <c r="HN256" s="29">
        <f>IF(J$11="x",Toimenpiteet!$E$115,HN153*(Satokasvi!$H$11/1000)+(Satokasvi!$E$28-Satokasvi!$E$7)+IF(J$8="x",Toimenpiteet!$E$29,0)+IF(J$9="x",Toimenpiteet!$E$60,0)+IF(J$10="x",Toimenpiteet!$E$88,0))/(1+$C$13)^HN$61</f>
        <v>507.34746741775683</v>
      </c>
      <c r="HO256" s="29">
        <f>IF(K$11="x",Toimenpiteet!$E$115,HO153*(Satokasvi!$H$11/1000)+(Satokasvi!$E$28-Satokasvi!$E$7)+IF(K$8="x",Toimenpiteet!$E$29,0)+IF(K$9="x",Toimenpiteet!$E$60,0)+IF(K$10="x",Toimenpiteet!$E$88,0))/(1+$C$13)^HO$61</f>
        <v>490.28529942168853</v>
      </c>
      <c r="HP256" s="29">
        <f>IF(L$11="x",Toimenpiteet!$E$115,HP153*(Satokasvi!$H$11/1000)+(Satokasvi!$E$28-Satokasvi!$E$7)+IF(L$8="x",Toimenpiteet!$E$29,0)+IF(L$9="x",Toimenpiteet!$E$60,0)+IF(L$10="x",Toimenpiteet!$E$88,0))/(1+$C$13)^HP$61</f>
        <v>473.78664284185294</v>
      </c>
      <c r="HQ256" s="29">
        <f>IF(M$11="x",Toimenpiteet!$E$115,HQ153*(Satokasvi!$H$11/1000)+(Satokasvi!$E$28-Satokasvi!$E$7)+IF(M$8="x",Toimenpiteet!$E$29,0)+IF(M$9="x",Toimenpiteet!$E$60,0)+IF(M$10="x",Toimenpiteet!$E$88,0))/(1+$C$13)^HQ$61</f>
        <v>459.98703188529413</v>
      </c>
      <c r="HR256" s="29">
        <f>IF(N$11="x",Toimenpiteet!$E$115,HR153*(Satokasvi!$H$11/1000)+(Satokasvi!$E$28-Satokasvi!$E$7)+IF(N$8="x",Toimenpiteet!$E$29,0)+IF(N$9="x",Toimenpiteet!$E$60,0)+IF(N$10="x",Toimenpiteet!$E$88,0))/(1+$C$13)^HR$61</f>
        <v>446.58935134494578</v>
      </c>
      <c r="HS256" s="29">
        <f>IF(O$11="x",Toimenpiteet!$E$115,HS153*(Satokasvi!$H$11/1000)+(Satokasvi!$E$28-Satokasvi!$E$7)+IF(O$8="x",Toimenpiteet!$E$29,0)+IF(O$9="x",Toimenpiteet!$E$60,0)+IF(O$10="x",Toimenpiteet!$E$88,0))/(1+$C$13)^HS$61</f>
        <v>433.58189450965614</v>
      </c>
      <c r="HT256" s="29">
        <f>IF(P$11="x",Toimenpiteet!$E$115,HT153*(Satokasvi!$H$11/1000)+(Satokasvi!$E$28-Satokasvi!$E$7)+IF(P$8="x",Toimenpiteet!$E$29,0)+IF(P$9="x",Toimenpiteet!$E$60,0)+IF(P$10="x",Toimenpiteet!$E$88,0))/(1+$C$13)^HT$61</f>
        <v>420.95329564044283</v>
      </c>
      <c r="HU256" s="29">
        <f>IF(Q$11="x",Toimenpiteet!$E$115,HU153*(Satokasvi!$H$11/1000)+(Satokasvi!$E$28-Satokasvi!$E$7)+IF(Q$8="x",Toimenpiteet!$E$29,0)+IF(Q$9="x",Toimenpiteet!$E$60,0)+IF(Q$10="x",Toimenpiteet!$E$88,0))/(1+$C$13)^HU$61</f>
        <v>408.69252003926482</v>
      </c>
      <c r="HV256" s="29">
        <f>IF(R$11="x",Toimenpiteet!$E$115,HV153*(Satokasvi!$H$11/1000)+(Satokasvi!$E$28-Satokasvi!$E$7)+IF(R$8="x",Toimenpiteet!$E$29,0)+IF(R$9="x",Toimenpiteet!$E$60,0)+IF(R$10="x",Toimenpiteet!$E$88,0))/(1+$C$13)^HV$61</f>
        <v>396.78885440705329</v>
      </c>
      <c r="HW256" s="29">
        <f>IF(S$11="x",Toimenpiteet!$E$115,HW153*(Satokasvi!$H$11/1000)+(Satokasvi!$E$28-Satokasvi!$E$7)+IF(S$8="x",Toimenpiteet!$E$29,0)+IF(S$9="x",Toimenpiteet!$E$60,0)+IF(S$10="x",Toimenpiteet!$E$88,0))/(1+$C$13)^HW$61</f>
        <v>385.23189748257602</v>
      </c>
      <c r="HX256" s="29">
        <f>IF(T$11="x",Toimenpiteet!$E$115,HX153*(Satokasvi!$H$11/1000)+(Satokasvi!$E$28-Satokasvi!$E$7)+IF(T$8="x",Toimenpiteet!$E$29,0)+IF(T$9="x",Toimenpiteet!$E$60,0)+IF(T$10="x",Toimenpiteet!$E$88,0))/(1+$C$13)^HX$61</f>
        <v>374.01155095395728</v>
      </c>
      <c r="HY256" s="29">
        <f>IF(U$11="x",Toimenpiteet!$E$115,HY153*(Satokasvi!$H$11/1000)+(Satokasvi!$E$28-Satokasvi!$E$7)+IF(U$8="x",Toimenpiteet!$E$29,0)+IF(U$9="x",Toimenpiteet!$E$60,0)+IF(U$10="x",Toimenpiteet!$E$88,0))/(1+$C$13)^HY$61</f>
        <v>363.11801063491004</v>
      </c>
      <c r="HZ256" s="29">
        <f>IF(V$11="x",Toimenpiteet!$E$115,HZ153*(Satokasvi!$H$11/1000)+(Satokasvi!$E$28-Satokasvi!$E$7)+IF(V$8="x",Toimenpiteet!$E$29,0)+IF(V$9="x",Toimenpiteet!$E$60,0)+IF(V$10="x",Toimenpiteet!$E$88,0))/(1+$C$13)^HZ$61</f>
        <v>352.54175789797091</v>
      </c>
      <c r="IA256" s="29">
        <f>IF(W$11="x",Toimenpiteet!$E$115,IA153*(Satokasvi!$H$11/1000)+(Satokasvi!$E$28-Satokasvi!$E$7)+IF(W$8="x",Toimenpiteet!$E$29,0)+IF(W$9="x",Toimenpiteet!$E$60,0)+IF(W$10="x",Toimenpiteet!$E$88,0))/(1+$C$13)^IA$61</f>
        <v>342.27355135725333</v>
      </c>
      <c r="IB256" s="29">
        <f>IF(X$11="x",Toimenpiteet!$E$115,IB153*(Satokasvi!$H$11/1000)+(Satokasvi!$E$28-Satokasvi!$E$7)+IF(X$8="x",Toimenpiteet!$E$29,0)+IF(X$9="x",Toimenpiteet!$E$60,0)+IF(X$10="x",Toimenpiteet!$E$88,0))/(1+$C$13)^IB$61</f>
        <v>332.30441879344983</v>
      </c>
      <c r="IC256" s="29">
        <f>IF(Y$11="x",Toimenpiteet!$E$115,IC153*(Satokasvi!$H$11/1000)+(Satokasvi!$E$28-Satokasvi!$E$7)+IF(Y$8="x",Toimenpiteet!$E$29,0)+IF(Y$9="x",Toimenpiteet!$E$60,0)+IF(Y$10="x",Toimenpiteet!$E$88,0))/(1+$C$13)^IC$61</f>
        <v>322.62564931402892</v>
      </c>
      <c r="ID256" s="29">
        <f>IF(Z$11="x",Toimenpiteet!$E$115,ID153*(Satokasvi!$H$11/1000)+(Satokasvi!$E$28-Satokasvi!$E$7)+IF(Z$8="x",Toimenpiteet!$E$29,0)+IF(Z$9="x",Toimenpiteet!$E$60,0)+IF(Z$10="x",Toimenpiteet!$E$88,0))/(1+$C$13)^ID$61</f>
        <v>313.22878574177571</v>
      </c>
      <c r="IE256" s="29">
        <f>IF(AA$11="x",Toimenpiteet!$E$115,IE153*(Satokasvi!$H$11/1000)+(Satokasvi!$E$28-Satokasvi!$E$7)+IF(AA$8="x",Toimenpiteet!$E$29,0)+IF(AA$9="x",Toimenpiteet!$E$60,0)+IF(AA$10="x",Toimenpiteet!$E$88,0))/(1+$C$13)^IE$61</f>
        <v>304.10561722502496</v>
      </c>
      <c r="IG256" s="11">
        <f t="shared" si="192"/>
        <v>644.23588637180876</v>
      </c>
      <c r="IH256" s="11">
        <f t="shared" si="193"/>
        <v>1266.897288465768</v>
      </c>
      <c r="II256" s="11">
        <f t="shared" si="194"/>
        <v>1868.6944436564058</v>
      </c>
      <c r="IJ256" s="11">
        <f t="shared" si="195"/>
        <v>2450.314518685866</v>
      </c>
      <c r="IK256" s="11">
        <f t="shared" si="196"/>
        <v>3012.4223510640832</v>
      </c>
      <c r="IL256" s="11">
        <f t="shared" si="197"/>
        <v>3555.6611668522505</v>
      </c>
      <c r="IM256" s="11">
        <f t="shared" si="198"/>
        <v>4080.6532755763601</v>
      </c>
      <c r="IN256" s="11">
        <f t="shared" si="199"/>
        <v>4588.000742994117</v>
      </c>
      <c r="IO256" s="11">
        <f t="shared" si="200"/>
        <v>5078.2860424158052</v>
      </c>
      <c r="IP256" s="11">
        <f t="shared" si="201"/>
        <v>5552.0726852576581</v>
      </c>
      <c r="IQ256" s="11">
        <f t="shared" si="202"/>
        <v>6012.0597171429526</v>
      </c>
      <c r="IR256" s="11">
        <f t="shared" si="203"/>
        <v>6458.6490684878981</v>
      </c>
      <c r="IS256" s="11">
        <f t="shared" si="204"/>
        <v>6892.2309629975543</v>
      </c>
      <c r="IT256" s="11">
        <f t="shared" si="205"/>
        <v>7313.1842586379971</v>
      </c>
      <c r="IU256" s="11">
        <f t="shared" si="206"/>
        <v>7721.8767786772623</v>
      </c>
      <c r="IV256" s="11">
        <f t="shared" si="207"/>
        <v>8118.6656330843152</v>
      </c>
      <c r="IW256" s="11">
        <f t="shared" si="208"/>
        <v>8503.8975305668919</v>
      </c>
      <c r="IX256" s="11">
        <f t="shared" si="209"/>
        <v>8877.9090815208492</v>
      </c>
      <c r="IY256" s="11">
        <f t="shared" si="210"/>
        <v>9241.0270921557585</v>
      </c>
      <c r="IZ256" s="11">
        <f t="shared" si="211"/>
        <v>9593.568850053729</v>
      </c>
      <c r="JA256" s="11">
        <f t="shared" si="212"/>
        <v>9935.8424014109823</v>
      </c>
      <c r="JB256" s="11">
        <f t="shared" si="213"/>
        <v>10268.146820204433</v>
      </c>
      <c r="JC256" s="11">
        <f t="shared" si="214"/>
        <v>10590.772469518461</v>
      </c>
      <c r="JD256" s="11">
        <f t="shared" si="215"/>
        <v>10904.001255260237</v>
      </c>
      <c r="JE256" s="11">
        <f t="shared" si="216"/>
        <v>11208.106872485261</v>
      </c>
    </row>
    <row r="257" spans="213:265">
      <c r="HE257" s="60">
        <f t="shared" si="217"/>
        <v>0.27777777777777773</v>
      </c>
      <c r="HF257" s="60">
        <f>$HF$71</f>
        <v>-1.1111111111111103E-2</v>
      </c>
      <c r="HG257" s="29">
        <f>IF(C$11="x",Toimenpiteet!$E$115,HG154*(Satokasvi!$H$11/1000)+(Satokasvi!$E$28-Satokasvi!$E$7)+IF(C$8="x",Toimenpiteet!$E$29,0)+IF(C$9="x",Toimenpiteet!$E$60,0)+IF(C$10="x",Toimenpiteet!$E$88,0))/(1+$C$13)^HG$61</f>
        <v>646.16564784849572</v>
      </c>
      <c r="HH257" s="29">
        <f>IF(D$11="x",Toimenpiteet!$E$115,HH154*(Satokasvi!$H$11/1000)+(Satokasvi!$E$28-Satokasvi!$E$7)+IF(D$8="x",Toimenpiteet!$E$29,0)+IF(D$9="x",Toimenpiteet!$E$60,0)+IF(D$10="x",Toimenpiteet!$E$88,0))/(1+$C$13)^HH$61</f>
        <v>626.40851175742932</v>
      </c>
      <c r="HI257" s="29">
        <f>IF(E$11="x",Toimenpiteet!$E$115,HI154*(Satokasvi!$H$11/1000)+(Satokasvi!$E$28-Satokasvi!$E$7)+IF(E$8="x",Toimenpiteet!$E$29,0)+IF(E$9="x",Toimenpiteet!$E$60,0)+IF(E$10="x",Toimenpiteet!$E$88,0))/(1+$C$13)^HI$61</f>
        <v>607.25411101122518</v>
      </c>
      <c r="HJ257" s="29">
        <f>IF(F$11="x",Toimenpiteet!$E$115,HJ154*(Satokasvi!$H$11/1000)+(Satokasvi!$E$28-Satokasvi!$E$7)+IF(F$8="x",Toimenpiteet!$E$29,0)+IF(F$9="x",Toimenpiteet!$E$60,0)+IF(F$10="x",Toimenpiteet!$E$88,0))/(1+$C$13)^HJ$61</f>
        <v>588.68409550918511</v>
      </c>
      <c r="HK257" s="29">
        <f>IF(G$11="x",Toimenpiteet!$E$115,HK154*(Satokasvi!$H$11/1000)+(Satokasvi!$E$28-Satokasvi!$E$7)+IF(G$8="x",Toimenpiteet!$E$29,0)+IF(G$9="x",Toimenpiteet!$E$60,0)+IF(G$10="x",Toimenpiteet!$E$88,0))/(1+$C$13)^HK$61</f>
        <v>570.68067276623253</v>
      </c>
      <c r="HL257" s="29">
        <f>IF(H$11="x",Toimenpiteet!$E$115,HL154*(Satokasvi!$H$11/1000)+(Satokasvi!$E$28-Satokasvi!$E$7)+IF(H$8="x",Toimenpiteet!$E$29,0)+IF(H$9="x",Toimenpiteet!$E$60,0)+IF(H$10="x",Toimenpiteet!$E$88,0))/(1+$C$13)^HL$61</f>
        <v>553.2265909975057</v>
      </c>
      <c r="HM257" s="29">
        <f>IF(I$11="x",Toimenpiteet!$E$115,HM154*(Satokasvi!$H$11/1000)+(Satokasvi!$E$28-Satokasvi!$E$7)+IF(I$8="x",Toimenpiteet!$E$29,0)+IF(I$9="x",Toimenpiteet!$E$60,0)+IF(I$10="x",Toimenpiteet!$E$88,0))/(1+$C$13)^HM$61</f>
        <v>536.30512271526936</v>
      </c>
      <c r="HN257" s="29">
        <f>IF(J$11="x",Toimenpiteet!$E$115,HN154*(Satokasvi!$H$11/1000)+(Satokasvi!$E$28-Satokasvi!$E$7)+IF(J$8="x",Toimenpiteet!$E$29,0)+IF(J$9="x",Toimenpiteet!$E$60,0)+IF(J$10="x",Toimenpiteet!$E$88,0))/(1+$C$13)^HN$61</f>
        <v>519.90004882265009</v>
      </c>
      <c r="HO257" s="29">
        <f>IF(K$11="x",Toimenpiteet!$E$115,HO154*(Satokasvi!$H$11/1000)+(Satokasvi!$E$28-Satokasvi!$E$7)+IF(K$8="x",Toimenpiteet!$E$29,0)+IF(K$9="x",Toimenpiteet!$E$60,0)+IF(K$10="x",Toimenpiteet!$E$88,0))/(1+$C$13)^HO$61</f>
        <v>503.99564318916902</v>
      </c>
      <c r="HP257" s="29">
        <f>IF(L$11="x",Toimenpiteet!$E$115,HP154*(Satokasvi!$H$11/1000)+(Satokasvi!$E$28-Satokasvi!$E$7)+IF(L$8="x",Toimenpiteet!$E$29,0)+IF(L$9="x",Toimenpiteet!$E$60,0)+IF(L$10="x",Toimenpiteet!$E$88,0))/(1+$C$13)^HP$61</f>
        <v>488.57665769350399</v>
      </c>
      <c r="HQ257" s="29">
        <f>IF(M$11="x",Toimenpiteet!$E$115,HQ154*(Satokasvi!$H$11/1000)+(Satokasvi!$E$28-Satokasvi!$E$7)+IF(M$8="x",Toimenpiteet!$E$29,0)+IF(M$9="x",Toimenpiteet!$E$60,0)+IF(M$10="x",Toimenpiteet!$E$88,0))/(1+$C$13)^HQ$61</f>
        <v>474.34626960534365</v>
      </c>
      <c r="HR257" s="29">
        <f>IF(N$11="x",Toimenpiteet!$E$115,HR154*(Satokasvi!$H$11/1000)+(Satokasvi!$E$28-Satokasvi!$E$7)+IF(N$8="x",Toimenpiteet!$E$29,0)+IF(N$9="x",Toimenpiteet!$E$60,0)+IF(N$10="x",Toimenpiteet!$E$88,0))/(1+$C$13)^HR$61</f>
        <v>460.53035884013957</v>
      </c>
      <c r="HS257" s="29">
        <f>IF(O$11="x",Toimenpiteet!$E$115,HS154*(Satokasvi!$H$11/1000)+(Satokasvi!$E$28-Satokasvi!$E$7)+IF(O$8="x",Toimenpiteet!$E$29,0)+IF(O$9="x",Toimenpiteet!$E$60,0)+IF(O$10="x",Toimenpiteet!$E$88,0))/(1+$C$13)^HS$61</f>
        <v>447.11685324285395</v>
      </c>
      <c r="HT257" s="29">
        <f>IF(P$11="x",Toimenpiteet!$E$115,HT154*(Satokasvi!$H$11/1000)+(Satokasvi!$E$28-Satokasvi!$E$7)+IF(P$8="x",Toimenpiteet!$E$29,0)+IF(P$9="x",Toimenpiteet!$E$60,0)+IF(P$10="x",Toimenpiteet!$E$88,0))/(1+$C$13)^HT$61</f>
        <v>434.09403227461547</v>
      </c>
      <c r="HU257" s="29">
        <f>IF(Q$11="x",Toimenpiteet!$E$115,HU154*(Satokasvi!$H$11/1000)+(Satokasvi!$E$28-Satokasvi!$E$7)+IF(Q$8="x",Toimenpiteet!$E$29,0)+IF(Q$9="x",Toimenpiteet!$E$60,0)+IF(Q$10="x",Toimenpiteet!$E$88,0))/(1+$C$13)^HU$61</f>
        <v>421.45051677147126</v>
      </c>
      <c r="HV257" s="29">
        <f>IF(R$11="x",Toimenpiteet!$E$115,HV154*(Satokasvi!$H$11/1000)+(Satokasvi!$E$28-Satokasvi!$E$7)+IF(R$8="x",Toimenpiteet!$E$29,0)+IF(R$9="x",Toimenpiteet!$E$60,0)+IF(R$10="x",Toimenpiteet!$E$88,0))/(1+$C$13)^HV$61</f>
        <v>409.17525900142851</v>
      </c>
      <c r="HW257" s="29">
        <f>IF(S$11="x",Toimenpiteet!$E$115,HW154*(Satokasvi!$H$11/1000)+(Satokasvi!$E$28-Satokasvi!$E$7)+IF(S$8="x",Toimenpiteet!$E$29,0)+IF(S$9="x",Toimenpiteet!$E$60,0)+IF(S$10="x",Toimenpiteet!$E$88,0))/(1+$C$13)^HW$61</f>
        <v>397.25753301109563</v>
      </c>
      <c r="HX257" s="29">
        <f>IF(T$11="x",Toimenpiteet!$E$115,HX154*(Satokasvi!$H$11/1000)+(Satokasvi!$E$28-Satokasvi!$E$7)+IF(T$8="x",Toimenpiteet!$E$29,0)+IF(T$9="x",Toimenpiteet!$E$60,0)+IF(T$10="x",Toimenpiteet!$E$88,0))/(1+$C$13)^HX$61</f>
        <v>385.68692525349093</v>
      </c>
      <c r="HY257" s="29">
        <f>IF(U$11="x",Toimenpiteet!$E$115,HY154*(Satokasvi!$H$11/1000)+(Satokasvi!$E$28-Satokasvi!$E$7)+IF(U$8="x",Toimenpiteet!$E$29,0)+IF(U$9="x",Toimenpiteet!$E$60,0)+IF(U$10="x",Toimenpiteet!$E$88,0))/(1+$C$13)^HY$61</f>
        <v>374.45332548882612</v>
      </c>
      <c r="HZ257" s="29">
        <f>IF(V$11="x",Toimenpiteet!$E$115,HZ154*(Satokasvi!$H$11/1000)+(Satokasvi!$E$28-Satokasvi!$E$7)+IF(V$8="x",Toimenpiteet!$E$29,0)+IF(V$9="x",Toimenpiteet!$E$60,0)+IF(V$10="x",Toimenpiteet!$E$88,0))/(1+$C$13)^HZ$61</f>
        <v>363.54691795031664</v>
      </c>
      <c r="IA257" s="29">
        <f>IF(W$11="x",Toimenpiteet!$E$115,IA154*(Satokasvi!$H$11/1000)+(Satokasvi!$E$28-Satokasvi!$E$7)+IF(W$8="x",Toimenpiteet!$E$29,0)+IF(W$9="x",Toimenpiteet!$E$60,0)+IF(W$10="x",Toimenpiteet!$E$88,0))/(1+$C$13)^IA$61</f>
        <v>352.95817276729775</v>
      </c>
      <c r="IB257" s="29">
        <f>IF(X$11="x",Toimenpiteet!$E$115,IB154*(Satokasvi!$H$11/1000)+(Satokasvi!$E$28-Satokasvi!$E$7)+IF(X$8="x",Toimenpiteet!$E$29,0)+IF(X$9="x",Toimenpiteet!$E$60,0)+IF(X$10="x",Toimenpiteet!$E$88,0))/(1+$C$13)^IB$61</f>
        <v>342.67783763815311</v>
      </c>
      <c r="IC257" s="29">
        <f>IF(Y$11="x",Toimenpiteet!$E$115,IC154*(Satokasvi!$H$11/1000)+(Satokasvi!$E$28-Satokasvi!$E$7)+IF(Y$8="x",Toimenpiteet!$E$29,0)+IF(Y$9="x",Toimenpiteet!$E$60,0)+IF(Y$10="x",Toimenpiteet!$E$88,0))/(1+$C$13)^IC$61</f>
        <v>332.6969297457797</v>
      </c>
      <c r="ID257" s="29">
        <f>IF(Z$11="x",Toimenpiteet!$E$115,ID154*(Satokasvi!$H$11/1000)+(Satokasvi!$E$28-Satokasvi!$E$7)+IF(Z$8="x",Toimenpiteet!$E$29,0)+IF(Z$9="x",Toimenpiteet!$E$60,0)+IF(Z$10="x",Toimenpiteet!$E$88,0))/(1+$C$13)^ID$61</f>
        <v>323.00672790852406</v>
      </c>
      <c r="IE257" s="29">
        <f>IF(AA$11="x",Toimenpiteet!$E$115,IE154*(Satokasvi!$H$11/1000)+(Satokasvi!$E$28-Satokasvi!$E$7)+IF(AA$8="x",Toimenpiteet!$E$29,0)+IF(AA$9="x",Toimenpiteet!$E$60,0)+IF(AA$10="x",Toimenpiteet!$E$88,0))/(1+$C$13)^IE$61</f>
        <v>313.59876495973208</v>
      </c>
      <c r="IG257" s="11">
        <f t="shared" si="192"/>
        <v>646.16564784849572</v>
      </c>
      <c r="IH257" s="11">
        <f t="shared" si="193"/>
        <v>1272.5741596059252</v>
      </c>
      <c r="II257" s="11">
        <f t="shared" si="194"/>
        <v>1879.8282706171503</v>
      </c>
      <c r="IJ257" s="11">
        <f t="shared" si="195"/>
        <v>2468.5123661263356</v>
      </c>
      <c r="IK257" s="11">
        <f t="shared" si="196"/>
        <v>3039.193038892568</v>
      </c>
      <c r="IL257" s="11">
        <f t="shared" si="197"/>
        <v>3592.4196298900738</v>
      </c>
      <c r="IM257" s="11">
        <f t="shared" si="198"/>
        <v>4128.7247526053434</v>
      </c>
      <c r="IN257" s="11">
        <f t="shared" si="199"/>
        <v>4648.6248014279936</v>
      </c>
      <c r="IO257" s="11">
        <f t="shared" si="200"/>
        <v>5152.6204446171623</v>
      </c>
      <c r="IP257" s="11">
        <f t="shared" si="201"/>
        <v>5641.1971023106662</v>
      </c>
      <c r="IQ257" s="11">
        <f t="shared" si="202"/>
        <v>6115.5433719160101</v>
      </c>
      <c r="IR257" s="11">
        <f t="shared" si="203"/>
        <v>6576.0737307561494</v>
      </c>
      <c r="IS257" s="11">
        <f t="shared" si="204"/>
        <v>7023.1905839990031</v>
      </c>
      <c r="IT257" s="11">
        <f t="shared" si="205"/>
        <v>7457.2846162736187</v>
      </c>
      <c r="IU257" s="11">
        <f t="shared" si="206"/>
        <v>7878.7351330450902</v>
      </c>
      <c r="IV257" s="11">
        <f t="shared" si="207"/>
        <v>8287.9103920465186</v>
      </c>
      <c r="IW257" s="11">
        <f t="shared" si="208"/>
        <v>8685.1679250576144</v>
      </c>
      <c r="IX257" s="11">
        <f t="shared" si="209"/>
        <v>9070.8548503111051</v>
      </c>
      <c r="IY257" s="11">
        <f t="shared" si="210"/>
        <v>9445.3081757999316</v>
      </c>
      <c r="IZ257" s="11">
        <f t="shared" si="211"/>
        <v>9808.8550937502478</v>
      </c>
      <c r="JA257" s="11">
        <f t="shared" si="212"/>
        <v>10161.813266517545</v>
      </c>
      <c r="JB257" s="11">
        <f t="shared" si="213"/>
        <v>10504.491104155699</v>
      </c>
      <c r="JC257" s="11">
        <f t="shared" si="214"/>
        <v>10837.188033901479</v>
      </c>
      <c r="JD257" s="11">
        <f t="shared" si="215"/>
        <v>11160.194761810002</v>
      </c>
      <c r="JE257" s="11">
        <f t="shared" si="216"/>
        <v>11473.793526769734</v>
      </c>
    </row>
    <row r="258" spans="213:265">
      <c r="HE258" s="60">
        <f t="shared" si="217"/>
        <v>0.27777777777777773</v>
      </c>
      <c r="HF258" s="60">
        <f>$HF$72</f>
        <v>1.111111111111112E-2</v>
      </c>
      <c r="HG258" s="29">
        <f>IF(C$11="x",Toimenpiteet!$E$115,HG155*(Satokasvi!$H$11/1000)+(Satokasvi!$E$28-Satokasvi!$E$7)+IF(C$8="x",Toimenpiteet!$E$29,0)+IF(C$9="x",Toimenpiteet!$E$60,0)+IF(C$10="x",Toimenpiteet!$E$88,0))/(1+$C$13)^HG$61</f>
        <v>648.0954093251828</v>
      </c>
      <c r="HH258" s="29">
        <f>IF(D$11="x",Toimenpiteet!$E$115,HH155*(Satokasvi!$H$11/1000)+(Satokasvi!$E$28-Satokasvi!$E$7)+IF(D$8="x",Toimenpiteet!$E$29,0)+IF(D$9="x",Toimenpiteet!$E$60,0)+IF(D$10="x",Toimenpiteet!$E$88,0))/(1+$C$13)^HH$61</f>
        <v>630.15562142089914</v>
      </c>
      <c r="HI258" s="29">
        <f>IF(E$11="x",Toimenpiteet!$E$115,HI155*(Satokasvi!$H$11/1000)+(Satokasvi!$E$28-Satokasvi!$E$7)+IF(E$8="x",Toimenpiteet!$E$29,0)+IF(E$9="x",Toimenpiteet!$E$60,0)+IF(E$10="x",Toimenpiteet!$E$88,0))/(1+$C$13)^HI$61</f>
        <v>612.71106683181256</v>
      </c>
      <c r="HJ258" s="29">
        <f>IF(F$11="x",Toimenpiteet!$E$115,HJ155*(Satokasvi!$H$11/1000)+(Satokasvi!$E$28-Satokasvi!$E$7)+IF(F$8="x",Toimenpiteet!$E$29,0)+IF(F$9="x",Toimenpiteet!$E$60,0)+IF(F$10="x",Toimenpiteet!$E$88,0))/(1+$C$13)^HJ$61</f>
        <v>595.74811598890972</v>
      </c>
      <c r="HK258" s="29">
        <f>IF(G$11="x",Toimenpiteet!$E$115,HK155*(Satokasvi!$H$11/1000)+(Satokasvi!$E$28-Satokasvi!$E$7)+IF(G$8="x",Toimenpiteet!$E$29,0)+IF(G$9="x",Toimenpiteet!$E$60,0)+IF(G$10="x",Toimenpiteet!$E$88,0))/(1+$C$13)^HK$61</f>
        <v>579.25351315424791</v>
      </c>
      <c r="HL258" s="29">
        <f>IF(H$11="x",Toimenpiteet!$E$115,HL155*(Satokasvi!$H$11/1000)+(Satokasvi!$E$28-Satokasvi!$E$7)+IF(H$8="x",Toimenpiteet!$E$29,0)+IF(H$9="x",Toimenpiteet!$E$60,0)+IF(H$10="x",Toimenpiteet!$E$88,0))/(1+$C$13)^HL$61</f>
        <v>563.21436620684415</v>
      </c>
      <c r="HM258" s="29">
        <f>IF(I$11="x",Toimenpiteet!$E$115,HM155*(Satokasvi!$H$11/1000)+(Satokasvi!$E$28-Satokasvi!$E$7)+IF(I$8="x",Toimenpiteet!$E$29,0)+IF(I$9="x",Toimenpiteet!$E$60,0)+IF(I$10="x",Toimenpiteet!$E$88,0))/(1+$C$13)^HM$61</f>
        <v>547.61813670642937</v>
      </c>
      <c r="HN258" s="29">
        <f>IF(J$11="x",Toimenpiteet!$E$115,HN155*(Satokasvi!$H$11/1000)+(Satokasvi!$E$28-Satokasvi!$E$7)+IF(J$8="x",Toimenpiteet!$E$29,0)+IF(J$9="x",Toimenpiteet!$E$60,0)+IF(J$10="x",Toimenpiteet!$E$88,0))/(1+$C$13)^HN$61</f>
        <v>532.45263022754318</v>
      </c>
      <c r="HO258" s="29">
        <f>IF(K$11="x",Toimenpiteet!$E$115,HO155*(Satokasvi!$H$11/1000)+(Satokasvi!$E$28-Satokasvi!$E$7)+IF(K$8="x",Toimenpiteet!$E$29,0)+IF(K$9="x",Toimenpiteet!$E$60,0)+IF(K$10="x",Toimenpiteet!$E$88,0))/(1+$C$13)^HO$61</f>
        <v>517.70598695664955</v>
      </c>
      <c r="HP258" s="29">
        <f>IF(L$11="x",Toimenpiteet!$E$115,HP155*(Satokasvi!$H$11/1000)+(Satokasvi!$E$28-Satokasvi!$E$7)+IF(L$8="x",Toimenpiteet!$E$29,0)+IF(L$9="x",Toimenpiteet!$E$60,0)+IF(L$10="x",Toimenpiteet!$E$88,0))/(1+$C$13)^HP$61</f>
        <v>503.36667254515481</v>
      </c>
      <c r="HQ258" s="29">
        <f>IF(M$11="x",Toimenpiteet!$E$115,HQ155*(Satokasvi!$H$11/1000)+(Satokasvi!$E$28-Satokasvi!$E$7)+IF(M$8="x",Toimenpiteet!$E$29,0)+IF(M$9="x",Toimenpiteet!$E$60,0)+IF(M$10="x",Toimenpiteet!$E$88,0))/(1+$C$13)^HQ$61</f>
        <v>488.705507325393</v>
      </c>
      <c r="HR258" s="29">
        <f>IF(N$11="x",Toimenpiteet!$E$115,HR155*(Satokasvi!$H$11/1000)+(Satokasvi!$E$28-Satokasvi!$E$7)+IF(N$8="x",Toimenpiteet!$E$29,0)+IF(N$9="x",Toimenpiteet!$E$60,0)+IF(N$10="x",Toimenpiteet!$E$88,0))/(1+$C$13)^HR$61</f>
        <v>474.47136633533307</v>
      </c>
      <c r="HS258" s="29">
        <f>IF(O$11="x",Toimenpiteet!$E$115,HS155*(Satokasvi!$H$11/1000)+(Satokasvi!$E$28-Satokasvi!$E$7)+IF(O$8="x",Toimenpiteet!$E$29,0)+IF(O$9="x",Toimenpiteet!$E$60,0)+IF(O$10="x",Toimenpiteet!$E$88,0))/(1+$C$13)^HS$61</f>
        <v>460.65181197605153</v>
      </c>
      <c r="HT258" s="29">
        <f>IF(P$11="x",Toimenpiteet!$E$115,HT155*(Satokasvi!$H$11/1000)+(Satokasvi!$E$28-Satokasvi!$E$7)+IF(P$8="x",Toimenpiteet!$E$29,0)+IF(P$9="x",Toimenpiteet!$E$60,0)+IF(P$10="x",Toimenpiteet!$E$88,0))/(1+$C$13)^HT$61</f>
        <v>447.23476890878788</v>
      </c>
      <c r="HU258" s="29">
        <f>IF(Q$11="x",Toimenpiteet!$E$115,HU155*(Satokasvi!$H$11/1000)+(Satokasvi!$E$28-Satokasvi!$E$7)+IF(Q$8="x",Toimenpiteet!$E$29,0)+IF(Q$9="x",Toimenpiteet!$E$60,0)+IF(Q$10="x",Toimenpiteet!$E$88,0))/(1+$C$13)^HU$61</f>
        <v>434.20851350367752</v>
      </c>
      <c r="HV258" s="29">
        <f>IF(R$11="x",Toimenpiteet!$E$115,HV155*(Satokasvi!$H$11/1000)+(Satokasvi!$E$28-Satokasvi!$E$7)+IF(R$8="x",Toimenpiteet!$E$29,0)+IF(R$9="x",Toimenpiteet!$E$60,0)+IF(R$10="x",Toimenpiteet!$E$88,0))/(1+$C$13)^HV$61</f>
        <v>421.56166359580351</v>
      </c>
      <c r="HW258" s="29">
        <f>IF(S$11="x",Toimenpiteet!$E$115,HW155*(Satokasvi!$H$11/1000)+(Satokasvi!$E$28-Satokasvi!$E$7)+IF(S$8="x",Toimenpiteet!$E$29,0)+IF(S$9="x",Toimenpiteet!$E$60,0)+IF(S$10="x",Toimenpiteet!$E$88,0))/(1+$C$13)^HW$61</f>
        <v>409.28316853961502</v>
      </c>
      <c r="HX258" s="29">
        <f>IF(T$11="x",Toimenpiteet!$E$115,HX155*(Satokasvi!$H$11/1000)+(Satokasvi!$E$28-Satokasvi!$E$7)+IF(T$8="x",Toimenpiteet!$E$29,0)+IF(T$9="x",Toimenpiteet!$E$60,0)+IF(T$10="x",Toimenpiteet!$E$88,0))/(1+$C$13)^HX$61</f>
        <v>397.36229955302429</v>
      </c>
      <c r="HY258" s="29">
        <f>IF(U$11="x",Toimenpiteet!$E$115,HY155*(Satokasvi!$H$11/1000)+(Satokasvi!$E$28-Satokasvi!$E$7)+IF(U$8="x",Toimenpiteet!$E$29,0)+IF(U$9="x",Toimenpiteet!$E$60,0)+IF(U$10="x",Toimenpiteet!$E$88,0))/(1+$C$13)^HY$61</f>
        <v>385.78864034274204</v>
      </c>
      <c r="HZ258" s="29">
        <f>IF(V$11="x",Toimenpiteet!$E$115,HZ155*(Satokasvi!$H$11/1000)+(Satokasvi!$E$28-Satokasvi!$E$7)+IF(V$8="x",Toimenpiteet!$E$29,0)+IF(V$9="x",Toimenpiteet!$E$60,0)+IF(V$10="x",Toimenpiteet!$E$88,0))/(1+$C$13)^HZ$61</f>
        <v>374.5520780026622</v>
      </c>
      <c r="IA258" s="29">
        <f>IF(W$11="x",Toimenpiteet!$E$115,IA155*(Satokasvi!$H$11/1000)+(Satokasvi!$E$28-Satokasvi!$E$7)+IF(W$8="x",Toimenpiteet!$E$29,0)+IF(W$9="x",Toimenpiteet!$E$60,0)+IF(W$10="x",Toimenpiteet!$E$88,0))/(1+$C$13)^IA$61</f>
        <v>363.64279417734195</v>
      </c>
      <c r="IB258" s="29">
        <f>IF(X$11="x",Toimenpiteet!$E$115,IB155*(Satokasvi!$H$11/1000)+(Satokasvi!$E$28-Satokasvi!$E$7)+IF(X$8="x",Toimenpiteet!$E$29,0)+IF(X$9="x",Toimenpiteet!$E$60,0)+IF(X$10="x",Toimenpiteet!$E$88,0))/(1+$C$13)^IB$61</f>
        <v>353.05125648285627</v>
      </c>
      <c r="IC258" s="29">
        <f>IF(Y$11="x",Toimenpiteet!$E$115,IC155*(Satokasvi!$H$11/1000)+(Satokasvi!$E$28-Satokasvi!$E$7)+IF(Y$8="x",Toimenpiteet!$E$29,0)+IF(Y$9="x",Toimenpiteet!$E$60,0)+IF(Y$10="x",Toimenpiteet!$E$88,0))/(1+$C$13)^IC$61</f>
        <v>342.76821017753031</v>
      </c>
      <c r="ID258" s="29">
        <f>IF(Z$11="x",Toimenpiteet!$E$115,ID155*(Satokasvi!$H$11/1000)+(Satokasvi!$E$28-Satokasvi!$E$7)+IF(Z$8="x",Toimenpiteet!$E$29,0)+IF(Z$9="x",Toimenpiteet!$E$60,0)+IF(Z$10="x",Toimenpiteet!$E$88,0))/(1+$C$13)^ID$61</f>
        <v>332.78467007527223</v>
      </c>
      <c r="IE258" s="29">
        <f>IF(AA$11="x",Toimenpiteet!$E$115,IE155*(Satokasvi!$H$11/1000)+(Satokasvi!$E$28-Satokasvi!$E$7)+IF(AA$8="x",Toimenpiteet!$E$29,0)+IF(AA$9="x",Toimenpiteet!$E$60,0)+IF(AA$10="x",Toimenpiteet!$E$88,0))/(1+$C$13)^IE$61</f>
        <v>323.09191269443903</v>
      </c>
      <c r="IG258" s="11">
        <f t="shared" si="192"/>
        <v>648.0954093251828</v>
      </c>
      <c r="IH258" s="11">
        <f t="shared" si="193"/>
        <v>1278.2510307460821</v>
      </c>
      <c r="II258" s="11">
        <f t="shared" si="194"/>
        <v>1890.9620975778946</v>
      </c>
      <c r="IJ258" s="11">
        <f t="shared" si="195"/>
        <v>2486.7102135668042</v>
      </c>
      <c r="IK258" s="11">
        <f t="shared" si="196"/>
        <v>3065.9637267210519</v>
      </c>
      <c r="IL258" s="11">
        <f t="shared" si="197"/>
        <v>3629.1780929278962</v>
      </c>
      <c r="IM258" s="11">
        <f t="shared" si="198"/>
        <v>4176.7962296343258</v>
      </c>
      <c r="IN258" s="11">
        <f t="shared" si="199"/>
        <v>4709.2488598618693</v>
      </c>
      <c r="IO258" s="11">
        <f t="shared" si="200"/>
        <v>5226.9548468185185</v>
      </c>
      <c r="IP258" s="11">
        <f t="shared" si="201"/>
        <v>5730.3215193636734</v>
      </c>
      <c r="IQ258" s="11">
        <f t="shared" si="202"/>
        <v>6219.0270266890666</v>
      </c>
      <c r="IR258" s="11">
        <f t="shared" si="203"/>
        <v>6693.4983930243998</v>
      </c>
      <c r="IS258" s="11">
        <f t="shared" si="204"/>
        <v>7154.150205000451</v>
      </c>
      <c r="IT258" s="11">
        <f t="shared" si="205"/>
        <v>7601.3849739092393</v>
      </c>
      <c r="IU258" s="11">
        <f t="shared" si="206"/>
        <v>8035.5934874129171</v>
      </c>
      <c r="IV258" s="11">
        <f t="shared" si="207"/>
        <v>8457.1551510087211</v>
      </c>
      <c r="IW258" s="11">
        <f t="shared" si="208"/>
        <v>8866.4383195483369</v>
      </c>
      <c r="IX258" s="11">
        <f t="shared" si="209"/>
        <v>9263.800619101361</v>
      </c>
      <c r="IY258" s="11">
        <f t="shared" si="210"/>
        <v>9649.5892594441029</v>
      </c>
      <c r="IZ258" s="11">
        <f t="shared" si="211"/>
        <v>10024.141337446765</v>
      </c>
      <c r="JA258" s="11">
        <f t="shared" si="212"/>
        <v>10387.784131624107</v>
      </c>
      <c r="JB258" s="11">
        <f t="shared" si="213"/>
        <v>10740.835388106963</v>
      </c>
      <c r="JC258" s="11">
        <f t="shared" si="214"/>
        <v>11083.603598284493</v>
      </c>
      <c r="JD258" s="11">
        <f t="shared" si="215"/>
        <v>11416.388268359766</v>
      </c>
      <c r="JE258" s="11">
        <f t="shared" si="216"/>
        <v>11739.480181054205</v>
      </c>
    </row>
    <row r="259" spans="213:265">
      <c r="HE259" s="60">
        <f t="shared" si="217"/>
        <v>0.27777777777777773</v>
      </c>
      <c r="HF259" s="60">
        <f>$HF$73</f>
        <v>3.333333333333334E-2</v>
      </c>
      <c r="HG259" s="29">
        <f>IF(C$11="x",Toimenpiteet!$E$115,HG156*(Satokasvi!$H$11/1000)+(Satokasvi!$E$28-Satokasvi!$E$7)+IF(C$8="x",Toimenpiteet!$E$29,0)+IF(C$9="x",Toimenpiteet!$E$60,0)+IF(C$10="x",Toimenpiteet!$E$88,0))/(1+$C$13)^HG$61</f>
        <v>650.02517080186988</v>
      </c>
      <c r="HH259" s="29">
        <f>IF(D$11="x",Toimenpiteet!$E$115,HH156*(Satokasvi!$H$11/1000)+(Satokasvi!$E$28-Satokasvi!$E$7)+IF(D$8="x",Toimenpiteet!$E$29,0)+IF(D$9="x",Toimenpiteet!$E$60,0)+IF(D$10="x",Toimenpiteet!$E$88,0))/(1+$C$13)^HH$61</f>
        <v>633.90273108436929</v>
      </c>
      <c r="HI259" s="29">
        <f>IF(E$11="x",Toimenpiteet!$E$115,HI156*(Satokasvi!$H$11/1000)+(Satokasvi!$E$28-Satokasvi!$E$7)+IF(E$8="x",Toimenpiteet!$E$29,0)+IF(E$9="x",Toimenpiteet!$E$60,0)+IF(E$10="x",Toimenpiteet!$E$88,0))/(1+$C$13)^HI$61</f>
        <v>618.16802265239983</v>
      </c>
      <c r="HJ259" s="29">
        <f>IF(F$11="x",Toimenpiteet!$E$115,HJ156*(Satokasvi!$H$11/1000)+(Satokasvi!$E$28-Satokasvi!$E$7)+IF(F$8="x",Toimenpiteet!$E$29,0)+IF(F$9="x",Toimenpiteet!$E$60,0)+IF(F$10="x",Toimenpiteet!$E$88,0))/(1+$C$13)^HJ$61</f>
        <v>602.81213646863444</v>
      </c>
      <c r="HK259" s="29">
        <f>IF(G$11="x",Toimenpiteet!$E$115,HK156*(Satokasvi!$H$11/1000)+(Satokasvi!$E$28-Satokasvi!$E$7)+IF(G$8="x",Toimenpiteet!$E$29,0)+IF(G$9="x",Toimenpiteet!$E$60,0)+IF(G$10="x",Toimenpiteet!$E$88,0))/(1+$C$13)^HK$61</f>
        <v>587.82635354226329</v>
      </c>
      <c r="HL259" s="29">
        <f>IF(H$11="x",Toimenpiteet!$E$115,HL156*(Satokasvi!$H$11/1000)+(Satokasvi!$E$28-Satokasvi!$E$7)+IF(H$8="x",Toimenpiteet!$E$29,0)+IF(H$9="x",Toimenpiteet!$E$60,0)+IF(H$10="x",Toimenpiteet!$E$88,0))/(1+$C$13)^HL$61</f>
        <v>573.20214141618249</v>
      </c>
      <c r="HM259" s="29">
        <f>IF(I$11="x",Toimenpiteet!$E$115,HM156*(Satokasvi!$H$11/1000)+(Satokasvi!$E$28-Satokasvi!$E$7)+IF(I$8="x",Toimenpiteet!$E$29,0)+IF(I$9="x",Toimenpiteet!$E$60,0)+IF(I$10="x",Toimenpiteet!$E$88,0))/(1+$C$13)^HM$61</f>
        <v>558.93115069758937</v>
      </c>
      <c r="HN259" s="29">
        <f>IF(J$11="x",Toimenpiteet!$E$115,HN156*(Satokasvi!$H$11/1000)+(Satokasvi!$E$28-Satokasvi!$E$7)+IF(J$8="x",Toimenpiteet!$E$29,0)+IF(J$9="x",Toimenpiteet!$E$60,0)+IF(J$10="x",Toimenpiteet!$E$88,0))/(1+$C$13)^HN$61</f>
        <v>545.00521163243639</v>
      </c>
      <c r="HO259" s="29">
        <f>IF(K$11="x",Toimenpiteet!$E$115,HO156*(Satokasvi!$H$11/1000)+(Satokasvi!$E$28-Satokasvi!$E$7)+IF(K$8="x",Toimenpiteet!$E$29,0)+IF(K$9="x",Toimenpiteet!$E$60,0)+IF(K$10="x",Toimenpiteet!$E$88,0))/(1+$C$13)^HO$61</f>
        <v>531.41633072413003</v>
      </c>
      <c r="HP259" s="29">
        <f>IF(L$11="x",Toimenpiteet!$E$115,HP156*(Satokasvi!$H$11/1000)+(Satokasvi!$E$28-Satokasvi!$E$7)+IF(L$8="x",Toimenpiteet!$E$29,0)+IF(L$9="x",Toimenpiteet!$E$60,0)+IF(L$10="x",Toimenpiteet!$E$88,0))/(1+$C$13)^HP$61</f>
        <v>518.15668739680598</v>
      </c>
      <c r="HQ259" s="29">
        <f>IF(M$11="x",Toimenpiteet!$E$115,HQ156*(Satokasvi!$H$11/1000)+(Satokasvi!$E$28-Satokasvi!$E$7)+IF(M$8="x",Toimenpiteet!$E$29,0)+IF(M$9="x",Toimenpiteet!$E$60,0)+IF(M$10="x",Toimenpiteet!$E$88,0))/(1+$C$13)^HQ$61</f>
        <v>503.06474504544263</v>
      </c>
      <c r="HR259" s="29">
        <f>IF(N$11="x",Toimenpiteet!$E$115,HR156*(Satokasvi!$H$11/1000)+(Satokasvi!$E$28-Satokasvi!$E$7)+IF(N$8="x",Toimenpiteet!$E$29,0)+IF(N$9="x",Toimenpiteet!$E$60,0)+IF(N$10="x",Toimenpiteet!$E$88,0))/(1+$C$13)^HR$61</f>
        <v>488.41237383052692</v>
      </c>
      <c r="HS259" s="29">
        <f>IF(O$11="x",Toimenpiteet!$E$115,HS156*(Satokasvi!$H$11/1000)+(Satokasvi!$E$28-Satokasvi!$E$7)+IF(O$8="x",Toimenpiteet!$E$29,0)+IF(O$9="x",Toimenpiteet!$E$60,0)+IF(O$10="x",Toimenpiteet!$E$88,0))/(1+$C$13)^HS$61</f>
        <v>474.18677070924946</v>
      </c>
      <c r="HT259" s="29">
        <f>IF(P$11="x",Toimenpiteet!$E$115,HT156*(Satokasvi!$H$11/1000)+(Satokasvi!$E$28-Satokasvi!$E$7)+IF(P$8="x",Toimenpiteet!$E$29,0)+IF(P$9="x",Toimenpiteet!$E$60,0)+IF(P$10="x",Toimenpiteet!$E$88,0))/(1+$C$13)^HT$61</f>
        <v>460.37550554296058</v>
      </c>
      <c r="HU259" s="29">
        <f>IF(Q$11="x",Toimenpiteet!$E$115,HU156*(Satokasvi!$H$11/1000)+(Satokasvi!$E$28-Satokasvi!$E$7)+IF(Q$8="x",Toimenpiteet!$E$29,0)+IF(Q$9="x",Toimenpiteet!$E$60,0)+IF(Q$10="x",Toimenpiteet!$E$88,0))/(1+$C$13)^HU$61</f>
        <v>446.96651023588402</v>
      </c>
      <c r="HV259" s="29">
        <f>IF(R$11="x",Toimenpiteet!$E$115,HV156*(Satokasvi!$H$11/1000)+(Satokasvi!$E$28-Satokasvi!$E$7)+IF(R$8="x",Toimenpiteet!$E$29,0)+IF(R$9="x",Toimenpiteet!$E$60,0)+IF(R$10="x",Toimenpiteet!$E$88,0))/(1+$C$13)^HV$61</f>
        <v>433.94806819017873</v>
      </c>
      <c r="HW259" s="29">
        <f>IF(S$11="x",Toimenpiteet!$E$115,HW156*(Satokasvi!$H$11/1000)+(Satokasvi!$E$28-Satokasvi!$E$7)+IF(S$8="x",Toimenpiteet!$E$29,0)+IF(S$9="x",Toimenpiteet!$E$60,0)+IF(S$10="x",Toimenpiteet!$E$88,0))/(1+$C$13)^HW$61</f>
        <v>421.30880406813469</v>
      </c>
      <c r="HX259" s="29">
        <f>IF(T$11="x",Toimenpiteet!$E$115,HX156*(Satokasvi!$H$11/1000)+(Satokasvi!$E$28-Satokasvi!$E$7)+IF(T$8="x",Toimenpiteet!$E$29,0)+IF(T$9="x",Toimenpiteet!$E$60,0)+IF(T$10="x",Toimenpiteet!$E$88,0))/(1+$C$13)^HX$61</f>
        <v>409.03767385255799</v>
      </c>
      <c r="HY259" s="29">
        <f>IF(U$11="x",Toimenpiteet!$E$115,HY156*(Satokasvi!$H$11/1000)+(Satokasvi!$E$28-Satokasvi!$E$7)+IF(U$8="x",Toimenpiteet!$E$29,0)+IF(U$9="x",Toimenpiteet!$E$60,0)+IF(U$10="x",Toimenpiteet!$E$88,0))/(1+$C$13)^HY$61</f>
        <v>397.12395519665824</v>
      </c>
      <c r="HZ259" s="29">
        <f>IF(V$11="x",Toimenpiteet!$E$115,HZ156*(Satokasvi!$H$11/1000)+(Satokasvi!$E$28-Satokasvi!$E$7)+IF(V$8="x",Toimenpiteet!$E$29,0)+IF(V$9="x",Toimenpiteet!$E$60,0)+IF(V$10="x",Toimenpiteet!$E$88,0))/(1+$C$13)^HZ$61</f>
        <v>385.55723805500799</v>
      </c>
      <c r="IA259" s="29">
        <f>IF(W$11="x",Toimenpiteet!$E$115,IA156*(Satokasvi!$H$11/1000)+(Satokasvi!$E$28-Satokasvi!$E$7)+IF(W$8="x",Toimenpiteet!$E$29,0)+IF(W$9="x",Toimenpiteet!$E$60,0)+IF(W$10="x",Toimenpiteet!$E$88,0))/(1+$C$13)^IA$61</f>
        <v>374.32741558738644</v>
      </c>
      <c r="IB259" s="29">
        <f>IF(X$11="x",Toimenpiteet!$E$115,IB156*(Satokasvi!$H$11/1000)+(Satokasvi!$E$28-Satokasvi!$E$7)+IF(X$8="x",Toimenpiteet!$E$29,0)+IF(X$9="x",Toimenpiteet!$E$60,0)+IF(X$10="x",Toimenpiteet!$E$88,0))/(1+$C$13)^IB$61</f>
        <v>363.42467532755961</v>
      </c>
      <c r="IC259" s="29">
        <f>IF(Y$11="x",Toimenpiteet!$E$115,IC156*(Satokasvi!$H$11/1000)+(Satokasvi!$E$28-Satokasvi!$E$7)+IF(Y$8="x",Toimenpiteet!$E$29,0)+IF(Y$9="x",Toimenpiteet!$E$60,0)+IF(Y$10="x",Toimenpiteet!$E$88,0))/(1+$C$13)^IC$61</f>
        <v>352.83949060928114</v>
      </c>
      <c r="ID259" s="29">
        <f>IF(Z$11="x",Toimenpiteet!$E$115,ID156*(Satokasvi!$H$11/1000)+(Satokasvi!$E$28-Satokasvi!$E$7)+IF(Z$8="x",Toimenpiteet!$E$29,0)+IF(Z$9="x",Toimenpiteet!$E$60,0)+IF(Z$10="x",Toimenpiteet!$E$88,0))/(1+$C$13)^ID$61</f>
        <v>342.56261224202058</v>
      </c>
      <c r="IE259" s="29">
        <f>IF(AA$11="x",Toimenpiteet!$E$115,IE156*(Satokasvi!$H$11/1000)+(Satokasvi!$E$28-Satokasvi!$E$7)+IF(AA$8="x",Toimenpiteet!$E$29,0)+IF(AA$9="x",Toimenpiteet!$E$60,0)+IF(AA$10="x",Toimenpiteet!$E$88,0))/(1+$C$13)^IE$61</f>
        <v>332.58506042914621</v>
      </c>
      <c r="IG259" s="11">
        <f t="shared" si="192"/>
        <v>650.02517080186988</v>
      </c>
      <c r="IH259" s="11">
        <f t="shared" si="193"/>
        <v>1283.9279018862392</v>
      </c>
      <c r="II259" s="11">
        <f t="shared" si="194"/>
        <v>1902.0959245386389</v>
      </c>
      <c r="IJ259" s="11">
        <f t="shared" si="195"/>
        <v>2504.9080610072733</v>
      </c>
      <c r="IK259" s="11">
        <f t="shared" si="196"/>
        <v>3092.7344145495367</v>
      </c>
      <c r="IL259" s="11">
        <f t="shared" si="197"/>
        <v>3665.936555965719</v>
      </c>
      <c r="IM259" s="11">
        <f t="shared" si="198"/>
        <v>4224.8677066633081</v>
      </c>
      <c r="IN259" s="11">
        <f t="shared" si="199"/>
        <v>4769.872918295745</v>
      </c>
      <c r="IO259" s="11">
        <f t="shared" si="200"/>
        <v>5301.2892490198747</v>
      </c>
      <c r="IP259" s="11">
        <f t="shared" si="201"/>
        <v>5819.4459364166805</v>
      </c>
      <c r="IQ259" s="11">
        <f t="shared" si="202"/>
        <v>6322.5106814621231</v>
      </c>
      <c r="IR259" s="11">
        <f t="shared" si="203"/>
        <v>6810.9230552926501</v>
      </c>
      <c r="IS259" s="11">
        <f t="shared" si="204"/>
        <v>7285.1098260018998</v>
      </c>
      <c r="IT259" s="11">
        <f t="shared" si="205"/>
        <v>7745.4853315448599</v>
      </c>
      <c r="IU259" s="11">
        <f t="shared" si="206"/>
        <v>8192.4518417807449</v>
      </c>
      <c r="IV259" s="11">
        <f t="shared" si="207"/>
        <v>8626.3999099709235</v>
      </c>
      <c r="IW259" s="11">
        <f t="shared" si="208"/>
        <v>9047.7087140390577</v>
      </c>
      <c r="IX259" s="11">
        <f t="shared" si="209"/>
        <v>9456.7463878916151</v>
      </c>
      <c r="IY259" s="11">
        <f t="shared" si="210"/>
        <v>9853.8703430882742</v>
      </c>
      <c r="IZ259" s="11">
        <f t="shared" si="211"/>
        <v>10239.427581143282</v>
      </c>
      <c r="JA259" s="11">
        <f t="shared" si="212"/>
        <v>10613.754996730668</v>
      </c>
      <c r="JB259" s="11">
        <f t="shared" si="213"/>
        <v>10977.179672058228</v>
      </c>
      <c r="JC259" s="11">
        <f t="shared" si="214"/>
        <v>11330.01916266751</v>
      </c>
      <c r="JD259" s="11">
        <f t="shared" si="215"/>
        <v>11672.581774909529</v>
      </c>
      <c r="JE259" s="11">
        <f t="shared" si="216"/>
        <v>12005.166835338676</v>
      </c>
    </row>
    <row r="260" spans="213:265">
      <c r="HE260" s="60">
        <f t="shared" si="217"/>
        <v>0.27777777777777773</v>
      </c>
      <c r="HF260" s="60">
        <f>$HF$74</f>
        <v>5.5555555555555566E-2</v>
      </c>
      <c r="HG260" s="29">
        <f>IF(C$11="x",Toimenpiteet!$E$115,HG157*(Satokasvi!$H$11/1000)+(Satokasvi!$E$28-Satokasvi!$E$7)+IF(C$8="x",Toimenpiteet!$E$29,0)+IF(C$9="x",Toimenpiteet!$E$60,0)+IF(C$10="x",Toimenpiteet!$E$88,0))/(1+$C$13)^HG$61</f>
        <v>651.95493227855684</v>
      </c>
      <c r="HH260" s="29">
        <f>IF(D$11="x",Toimenpiteet!$E$115,HH157*(Satokasvi!$H$11/1000)+(Satokasvi!$E$28-Satokasvi!$E$7)+IF(D$8="x",Toimenpiteet!$E$29,0)+IF(D$9="x",Toimenpiteet!$E$60,0)+IF(D$10="x",Toimenpiteet!$E$88,0))/(1+$C$13)^HH$61</f>
        <v>637.64984074783922</v>
      </c>
      <c r="HI260" s="29">
        <f>IF(E$11="x",Toimenpiteet!$E$115,HI157*(Satokasvi!$H$11/1000)+(Satokasvi!$E$28-Satokasvi!$E$7)+IF(E$8="x",Toimenpiteet!$E$29,0)+IF(E$9="x",Toimenpiteet!$E$60,0)+IF(E$10="x",Toimenpiteet!$E$88,0))/(1+$C$13)^HI$61</f>
        <v>623.6249784729871</v>
      </c>
      <c r="HJ260" s="29">
        <f>IF(F$11="x",Toimenpiteet!$E$115,HJ157*(Satokasvi!$H$11/1000)+(Satokasvi!$E$28-Satokasvi!$E$7)+IF(F$8="x",Toimenpiteet!$E$29,0)+IF(F$9="x",Toimenpiteet!$E$60,0)+IF(F$10="x",Toimenpiteet!$E$88,0))/(1+$C$13)^HJ$61</f>
        <v>609.87615694835904</v>
      </c>
      <c r="HK260" s="29">
        <f>IF(G$11="x",Toimenpiteet!$E$115,HK157*(Satokasvi!$H$11/1000)+(Satokasvi!$E$28-Satokasvi!$E$7)+IF(G$8="x",Toimenpiteet!$E$29,0)+IF(G$9="x",Toimenpiteet!$E$60,0)+IF(G$10="x",Toimenpiteet!$E$88,0))/(1+$C$13)^HK$61</f>
        <v>596.39919393027867</v>
      </c>
      <c r="HL260" s="29">
        <f>IF(H$11="x",Toimenpiteet!$E$115,HL157*(Satokasvi!$H$11/1000)+(Satokasvi!$E$28-Satokasvi!$E$7)+IF(H$8="x",Toimenpiteet!$E$29,0)+IF(H$9="x",Toimenpiteet!$E$60,0)+IF(H$10="x",Toimenpiteet!$E$88,0))/(1+$C$13)^HL$61</f>
        <v>583.18991662552105</v>
      </c>
      <c r="HM260" s="29">
        <f>IF(I$11="x",Toimenpiteet!$E$115,HM157*(Satokasvi!$H$11/1000)+(Satokasvi!$E$28-Satokasvi!$E$7)+IF(I$8="x",Toimenpiteet!$E$29,0)+IF(I$9="x",Toimenpiteet!$E$60,0)+IF(I$10="x",Toimenpiteet!$E$88,0))/(1+$C$13)^HM$61</f>
        <v>570.24416468874949</v>
      </c>
      <c r="HN260" s="29">
        <f>IF(J$11="x",Toimenpiteet!$E$115,HN157*(Satokasvi!$H$11/1000)+(Satokasvi!$E$28-Satokasvi!$E$7)+IF(J$8="x",Toimenpiteet!$E$29,0)+IF(J$9="x",Toimenpiteet!$E$60,0)+IF(J$10="x",Toimenpiteet!$E$88,0))/(1+$C$13)^HN$61</f>
        <v>557.5577930373297</v>
      </c>
      <c r="HO260" s="29">
        <f>IF(K$11="x",Toimenpiteet!$E$115,HO157*(Satokasvi!$H$11/1000)+(Satokasvi!$E$28-Satokasvi!$E$7)+IF(K$8="x",Toimenpiteet!$E$29,0)+IF(K$9="x",Toimenpiteet!$E$60,0)+IF(K$10="x",Toimenpiteet!$E$88,0))/(1+$C$13)^HO$61</f>
        <v>545.1266744916104</v>
      </c>
      <c r="HP260" s="29">
        <f>IF(L$11="x",Toimenpiteet!$E$115,HP157*(Satokasvi!$H$11/1000)+(Satokasvi!$E$28-Satokasvi!$E$7)+IF(L$8="x",Toimenpiteet!$E$29,0)+IF(L$9="x",Toimenpiteet!$E$60,0)+IF(L$10="x",Toimenpiteet!$E$88,0))/(1+$C$13)^HP$61</f>
        <v>532.94670224845686</v>
      </c>
      <c r="HQ260" s="29">
        <f>IF(M$11="x",Toimenpiteet!$E$115,HQ157*(Satokasvi!$H$11/1000)+(Satokasvi!$E$28-Satokasvi!$E$7)+IF(M$8="x",Toimenpiteet!$E$29,0)+IF(M$9="x",Toimenpiteet!$E$60,0)+IF(M$10="x",Toimenpiteet!$E$88,0))/(1+$C$13)^HQ$61</f>
        <v>517.42398276549204</v>
      </c>
      <c r="HR260" s="29">
        <f>IF(N$11="x",Toimenpiteet!$E$115,HR157*(Satokasvi!$H$11/1000)+(Satokasvi!$E$28-Satokasvi!$E$7)+IF(N$8="x",Toimenpiteet!$E$29,0)+IF(N$9="x",Toimenpiteet!$E$60,0)+IF(N$10="x",Toimenpiteet!$E$88,0))/(1+$C$13)^HR$61</f>
        <v>502.35338132572053</v>
      </c>
      <c r="HS260" s="29">
        <f>IF(O$11="x",Toimenpiteet!$E$115,HS157*(Satokasvi!$H$11/1000)+(Satokasvi!$E$28-Satokasvi!$E$7)+IF(O$8="x",Toimenpiteet!$E$29,0)+IF(O$9="x",Toimenpiteet!$E$60,0)+IF(O$10="x",Toimenpiteet!$E$88,0))/(1+$C$13)^HS$61</f>
        <v>487.7217294424471</v>
      </c>
      <c r="HT260" s="29">
        <f>IF(P$11="x",Toimenpiteet!$E$115,HT157*(Satokasvi!$H$11/1000)+(Satokasvi!$E$28-Satokasvi!$E$7)+IF(P$8="x",Toimenpiteet!$E$29,0)+IF(P$9="x",Toimenpiteet!$E$60,0)+IF(P$10="x",Toimenpiteet!$E$88,0))/(1+$C$13)^HT$61</f>
        <v>473.51624217713305</v>
      </c>
      <c r="HU260" s="29">
        <f>IF(Q$11="x",Toimenpiteet!$E$115,HU157*(Satokasvi!$H$11/1000)+(Satokasvi!$E$28-Satokasvi!$E$7)+IF(Q$8="x",Toimenpiteet!$E$29,0)+IF(Q$9="x",Toimenpiteet!$E$60,0)+IF(Q$10="x",Toimenpiteet!$E$88,0))/(1+$C$13)^HU$61</f>
        <v>459.72450696809034</v>
      </c>
      <c r="HV260" s="29">
        <f>IF(R$11="x",Toimenpiteet!$E$115,HV157*(Satokasvi!$H$11/1000)+(Satokasvi!$E$28-Satokasvi!$E$7)+IF(R$8="x",Toimenpiteet!$E$29,0)+IF(R$9="x",Toimenpiteet!$E$60,0)+IF(R$10="x",Toimenpiteet!$E$88,0))/(1+$C$13)^HV$61</f>
        <v>446.33447278455378</v>
      </c>
      <c r="HW260" s="29">
        <f>IF(S$11="x",Toimenpiteet!$E$115,HW157*(Satokasvi!$H$11/1000)+(Satokasvi!$E$28-Satokasvi!$E$7)+IF(S$8="x",Toimenpiteet!$E$29,0)+IF(S$9="x",Toimenpiteet!$E$60,0)+IF(S$10="x",Toimenpiteet!$E$88,0))/(1+$C$13)^HW$61</f>
        <v>433.33443959665419</v>
      </c>
      <c r="HX260" s="29">
        <f>IF(T$11="x",Toimenpiteet!$E$115,HX157*(Satokasvi!$H$11/1000)+(Satokasvi!$E$28-Satokasvi!$E$7)+IF(T$8="x",Toimenpiteet!$E$29,0)+IF(T$9="x",Toimenpiteet!$E$60,0)+IF(T$10="x",Toimenpiteet!$E$88,0))/(1+$C$13)^HX$61</f>
        <v>420.7130481520914</v>
      </c>
      <c r="HY260" s="29">
        <f>IF(U$11="x",Toimenpiteet!$E$115,HY157*(Satokasvi!$H$11/1000)+(Satokasvi!$E$28-Satokasvi!$E$7)+IF(U$8="x",Toimenpiteet!$E$29,0)+IF(U$9="x",Toimenpiteet!$E$60,0)+IF(U$10="x",Toimenpiteet!$E$88,0))/(1+$C$13)^HY$61</f>
        <v>408.45927005057422</v>
      </c>
      <c r="HZ260" s="29">
        <f>IF(V$11="x",Toimenpiteet!$E$115,HZ157*(Satokasvi!$H$11/1000)+(Satokasvi!$E$28-Satokasvi!$E$7)+IF(V$8="x",Toimenpiteet!$E$29,0)+IF(V$9="x",Toimenpiteet!$E$60,0)+IF(V$10="x",Toimenpiteet!$E$88,0))/(1+$C$13)^HZ$61</f>
        <v>396.5623981073536</v>
      </c>
      <c r="IA260" s="29">
        <f>IF(W$11="x",Toimenpiteet!$E$115,IA157*(Satokasvi!$H$11/1000)+(Satokasvi!$E$28-Satokasvi!$E$7)+IF(W$8="x",Toimenpiteet!$E$29,0)+IF(W$9="x",Toimenpiteet!$E$60,0)+IF(W$10="x",Toimenpiteet!$E$88,0))/(1+$C$13)^IA$61</f>
        <v>385.01203699743076</v>
      </c>
      <c r="IB260" s="29">
        <f>IF(X$11="x",Toimenpiteet!$E$115,IB157*(Satokasvi!$H$11/1000)+(Satokasvi!$E$28-Satokasvi!$E$7)+IF(X$8="x",Toimenpiteet!$E$29,0)+IF(X$9="x",Toimenpiteet!$E$60,0)+IF(X$10="x",Toimenpiteet!$E$88,0))/(1+$C$13)^IB$61</f>
        <v>373.79809417226284</v>
      </c>
      <c r="IC260" s="29">
        <f>IF(Y$11="x",Toimenpiteet!$E$115,IC157*(Satokasvi!$H$11/1000)+(Satokasvi!$E$28-Satokasvi!$E$7)+IF(Y$8="x",Toimenpiteet!$E$29,0)+IF(Y$9="x",Toimenpiteet!$E$60,0)+IF(Y$10="x",Toimenpiteet!$E$88,0))/(1+$C$13)^IC$61</f>
        <v>362.91077104103186</v>
      </c>
      <c r="ID260" s="29">
        <f>IF(Z$11="x",Toimenpiteet!$E$115,ID157*(Satokasvi!$H$11/1000)+(Satokasvi!$E$28-Satokasvi!$E$7)+IF(Z$8="x",Toimenpiteet!$E$29,0)+IF(Z$9="x",Toimenpiteet!$E$60,0)+IF(Z$10="x",Toimenpiteet!$E$88,0))/(1+$C$13)^ID$61</f>
        <v>352.34055440876881</v>
      </c>
      <c r="IE260" s="29">
        <f>IF(AA$11="x",Toimenpiteet!$E$115,IE157*(Satokasvi!$H$11/1000)+(Satokasvi!$E$28-Satokasvi!$E$7)+IF(AA$8="x",Toimenpiteet!$E$29,0)+IF(AA$9="x",Toimenpiteet!$E$60,0)+IF(AA$10="x",Toimenpiteet!$E$88,0))/(1+$C$13)^IE$61</f>
        <v>342.07820816385322</v>
      </c>
      <c r="IG260" s="11">
        <f t="shared" si="192"/>
        <v>651.95493227855684</v>
      </c>
      <c r="IH260" s="11">
        <f t="shared" si="193"/>
        <v>1289.6047730263961</v>
      </c>
      <c r="II260" s="11">
        <f t="shared" si="194"/>
        <v>1913.2297514993832</v>
      </c>
      <c r="IJ260" s="11">
        <f t="shared" si="195"/>
        <v>2523.105908447742</v>
      </c>
      <c r="IK260" s="11">
        <f t="shared" si="196"/>
        <v>3119.5051023780206</v>
      </c>
      <c r="IL260" s="11">
        <f t="shared" si="197"/>
        <v>3702.6950190035418</v>
      </c>
      <c r="IM260" s="11">
        <f t="shared" si="198"/>
        <v>4272.9391836922914</v>
      </c>
      <c r="IN260" s="11">
        <f t="shared" si="199"/>
        <v>4830.4969767296207</v>
      </c>
      <c r="IO260" s="11">
        <f t="shared" si="200"/>
        <v>5375.6236512212308</v>
      </c>
      <c r="IP260" s="11">
        <f t="shared" si="201"/>
        <v>5908.5703534696877</v>
      </c>
      <c r="IQ260" s="11">
        <f t="shared" si="202"/>
        <v>6425.9943362351796</v>
      </c>
      <c r="IR260" s="11">
        <f t="shared" si="203"/>
        <v>6928.3477175609005</v>
      </c>
      <c r="IS260" s="11">
        <f t="shared" si="204"/>
        <v>7416.0694470033477</v>
      </c>
      <c r="IT260" s="11">
        <f t="shared" si="205"/>
        <v>7889.5856891804806</v>
      </c>
      <c r="IU260" s="11">
        <f t="shared" si="206"/>
        <v>8349.3101961485718</v>
      </c>
      <c r="IV260" s="11">
        <f t="shared" si="207"/>
        <v>8795.644668933126</v>
      </c>
      <c r="IW260" s="11">
        <f t="shared" si="208"/>
        <v>9228.9791085297802</v>
      </c>
      <c r="IX260" s="11">
        <f t="shared" si="209"/>
        <v>9649.692156681871</v>
      </c>
      <c r="IY260" s="11">
        <f t="shared" si="210"/>
        <v>10058.151426732446</v>
      </c>
      <c r="IZ260" s="11">
        <f t="shared" si="211"/>
        <v>10454.713824839799</v>
      </c>
      <c r="JA260" s="11">
        <f t="shared" si="212"/>
        <v>10839.725861837229</v>
      </c>
      <c r="JB260" s="11">
        <f t="shared" si="213"/>
        <v>11213.523956009492</v>
      </c>
      <c r="JC260" s="11">
        <f t="shared" si="214"/>
        <v>11576.434727050524</v>
      </c>
      <c r="JD260" s="11">
        <f t="shared" si="215"/>
        <v>11928.775281459293</v>
      </c>
      <c r="JE260" s="11">
        <f t="shared" si="216"/>
        <v>12270.853489623147</v>
      </c>
    </row>
    <row r="261" spans="213:265">
      <c r="HE261" s="60">
        <f t="shared" si="217"/>
        <v>0.27777777777777773</v>
      </c>
      <c r="HF261" s="60">
        <f>$HF$75</f>
        <v>7.7777777777777793E-2</v>
      </c>
      <c r="HG261" s="29">
        <f>IF(C$11="x",Toimenpiteet!$E$115,HG158*(Satokasvi!$H$11/1000)+(Satokasvi!$E$28-Satokasvi!$E$7)+IF(C$8="x",Toimenpiteet!$E$29,0)+IF(C$9="x",Toimenpiteet!$E$60,0)+IF(C$10="x",Toimenpiteet!$E$88,0))/(1+$C$13)^HG$61</f>
        <v>653.8846937552438</v>
      </c>
      <c r="HH261" s="29">
        <f>IF(D$11="x",Toimenpiteet!$E$115,HH158*(Satokasvi!$H$11/1000)+(Satokasvi!$E$28-Satokasvi!$E$7)+IF(D$8="x",Toimenpiteet!$E$29,0)+IF(D$9="x",Toimenpiteet!$E$60,0)+IF(D$10="x",Toimenpiteet!$E$88,0))/(1+$C$13)^HH$61</f>
        <v>641.39695041130926</v>
      </c>
      <c r="HI261" s="29">
        <f>IF(E$11="x",Toimenpiteet!$E$115,HI158*(Satokasvi!$H$11/1000)+(Satokasvi!$E$28-Satokasvi!$E$7)+IF(E$8="x",Toimenpiteet!$E$29,0)+IF(E$9="x",Toimenpiteet!$E$60,0)+IF(E$10="x",Toimenpiteet!$E$88,0))/(1+$C$13)^HI$61</f>
        <v>629.08193429357448</v>
      </c>
      <c r="HJ261" s="29">
        <f>IF(F$11="x",Toimenpiteet!$E$115,HJ158*(Satokasvi!$H$11/1000)+(Satokasvi!$E$28-Satokasvi!$E$7)+IF(F$8="x",Toimenpiteet!$E$29,0)+IF(F$9="x",Toimenpiteet!$E$60,0)+IF(F$10="x",Toimenpiteet!$E$88,0))/(1+$C$13)^HJ$61</f>
        <v>616.94017742808387</v>
      </c>
      <c r="HK261" s="29">
        <f>IF(G$11="x",Toimenpiteet!$E$115,HK158*(Satokasvi!$H$11/1000)+(Satokasvi!$E$28-Satokasvi!$E$7)+IF(G$8="x",Toimenpiteet!$E$29,0)+IF(G$9="x",Toimenpiteet!$E$60,0)+IF(G$10="x",Toimenpiteet!$E$88,0))/(1+$C$13)^HK$61</f>
        <v>604.97203431829439</v>
      </c>
      <c r="HL261" s="29">
        <f>IF(H$11="x",Toimenpiteet!$E$115,HL158*(Satokasvi!$H$11/1000)+(Satokasvi!$E$28-Satokasvi!$E$7)+IF(H$8="x",Toimenpiteet!$E$29,0)+IF(H$9="x",Toimenpiteet!$E$60,0)+IF(H$10="x",Toimenpiteet!$E$88,0))/(1+$C$13)^HL$61</f>
        <v>593.17769183485927</v>
      </c>
      <c r="HM261" s="29">
        <f>IF(I$11="x",Toimenpiteet!$E$115,HM158*(Satokasvi!$H$11/1000)+(Satokasvi!$E$28-Satokasvi!$E$7)+IF(I$8="x",Toimenpiteet!$E$29,0)+IF(I$9="x",Toimenpiteet!$E$60,0)+IF(I$10="x",Toimenpiteet!$E$88,0))/(1+$C$13)^HM$61</f>
        <v>581.55717867990938</v>
      </c>
      <c r="HN261" s="29">
        <f>IF(J$11="x",Toimenpiteet!$E$115,HN158*(Satokasvi!$H$11/1000)+(Satokasvi!$E$28-Satokasvi!$E$7)+IF(J$8="x",Toimenpiteet!$E$29,0)+IF(J$9="x",Toimenpiteet!$E$60,0)+IF(J$10="x",Toimenpiteet!$E$88,0))/(1+$C$13)^HN$61</f>
        <v>570.11037444222279</v>
      </c>
      <c r="HO261" s="29">
        <f>IF(K$11="x",Toimenpiteet!$E$115,HO158*(Satokasvi!$H$11/1000)+(Satokasvi!$E$28-Satokasvi!$E$7)+IF(K$8="x",Toimenpiteet!$E$29,0)+IF(K$9="x",Toimenpiteet!$E$60,0)+IF(K$10="x",Toimenpiteet!$E$88,0))/(1+$C$13)^HO$61</f>
        <v>558.83701825909088</v>
      </c>
      <c r="HP261" s="29">
        <f>IF(L$11="x",Toimenpiteet!$E$115,HP158*(Satokasvi!$H$11/1000)+(Satokasvi!$E$28-Satokasvi!$E$7)+IF(L$8="x",Toimenpiteet!$E$29,0)+IF(L$9="x",Toimenpiteet!$E$60,0)+IF(L$10="x",Toimenpiteet!$E$88,0))/(1+$C$13)^HP$61</f>
        <v>547.73671710010763</v>
      </c>
      <c r="HQ261" s="29">
        <f>IF(M$11="x",Toimenpiteet!$E$115,HQ158*(Satokasvi!$H$11/1000)+(Satokasvi!$E$28-Satokasvi!$E$7)+IF(M$8="x",Toimenpiteet!$E$29,0)+IF(M$9="x",Toimenpiteet!$E$60,0)+IF(M$10="x",Toimenpiteet!$E$88,0))/(1+$C$13)^HQ$61</f>
        <v>531.78322048554139</v>
      </c>
      <c r="HR261" s="29">
        <f>IF(N$11="x",Toimenpiteet!$E$115,HR158*(Satokasvi!$H$11/1000)+(Satokasvi!$E$28-Satokasvi!$E$7)+IF(N$8="x",Toimenpiteet!$E$29,0)+IF(N$9="x",Toimenpiteet!$E$60,0)+IF(N$10="x",Toimenpiteet!$E$88,0))/(1+$C$13)^HR$61</f>
        <v>516.29438882091404</v>
      </c>
      <c r="HS261" s="29">
        <f>IF(O$11="x",Toimenpiteet!$E$115,HS158*(Satokasvi!$H$11/1000)+(Satokasvi!$E$28-Satokasvi!$E$7)+IF(O$8="x",Toimenpiteet!$E$29,0)+IF(O$9="x",Toimenpiteet!$E$60,0)+IF(O$10="x",Toimenpiteet!$E$88,0))/(1+$C$13)^HS$61</f>
        <v>501.25668817564468</v>
      </c>
      <c r="HT261" s="29">
        <f>IF(P$11="x",Toimenpiteet!$E$115,HT158*(Satokasvi!$H$11/1000)+(Satokasvi!$E$28-Satokasvi!$E$7)+IF(P$8="x",Toimenpiteet!$E$29,0)+IF(P$9="x",Toimenpiteet!$E$60,0)+IF(P$10="x",Toimenpiteet!$E$88,0))/(1+$C$13)^HT$61</f>
        <v>486.65697881130546</v>
      </c>
      <c r="HU261" s="29">
        <f>IF(Q$11="x",Toimenpiteet!$E$115,HU158*(Satokasvi!$H$11/1000)+(Satokasvi!$E$28-Satokasvi!$E$7)+IF(Q$8="x",Toimenpiteet!$E$29,0)+IF(Q$9="x",Toimenpiteet!$E$60,0)+IF(Q$10="x",Toimenpiteet!$E$88,0))/(1+$C$13)^HU$61</f>
        <v>472.48250370029655</v>
      </c>
      <c r="HV261" s="29">
        <f>IF(R$11="x",Toimenpiteet!$E$115,HV158*(Satokasvi!$H$11/1000)+(Satokasvi!$E$28-Satokasvi!$E$7)+IF(R$8="x",Toimenpiteet!$E$29,0)+IF(R$9="x",Toimenpiteet!$E$60,0)+IF(R$10="x",Toimenpiteet!$E$88,0))/(1+$C$13)^HV$61</f>
        <v>458.72087737892878</v>
      </c>
      <c r="HW261" s="29">
        <f>IF(S$11="x",Toimenpiteet!$E$115,HW158*(Satokasvi!$H$11/1000)+(Satokasvi!$E$28-Satokasvi!$E$7)+IF(S$8="x",Toimenpiteet!$E$29,0)+IF(S$9="x",Toimenpiteet!$E$60,0)+IF(S$10="x",Toimenpiteet!$E$88,0))/(1+$C$13)^HW$61</f>
        <v>445.36007512517358</v>
      </c>
      <c r="HX261" s="29">
        <f>IF(T$11="x",Toimenpiteet!$E$115,HX158*(Satokasvi!$H$11/1000)+(Satokasvi!$E$28-Satokasvi!$E$7)+IF(T$8="x",Toimenpiteet!$E$29,0)+IF(T$9="x",Toimenpiteet!$E$60,0)+IF(T$10="x",Toimenpiteet!$E$88,0))/(1+$C$13)^HX$61</f>
        <v>432.38842245162482</v>
      </c>
      <c r="HY261" s="29">
        <f>IF(U$11="x",Toimenpiteet!$E$115,HY158*(Satokasvi!$H$11/1000)+(Satokasvi!$E$28-Satokasvi!$E$7)+IF(U$8="x",Toimenpiteet!$E$29,0)+IF(U$9="x",Toimenpiteet!$E$60,0)+IF(U$10="x",Toimenpiteet!$E$88,0))/(1+$C$13)^HY$61</f>
        <v>419.79458490449014</v>
      </c>
      <c r="HZ261" s="29">
        <f>IF(V$11="x",Toimenpiteet!$E$115,HZ158*(Satokasvi!$H$11/1000)+(Satokasvi!$E$28-Satokasvi!$E$7)+IF(V$8="x",Toimenpiteet!$E$29,0)+IF(V$9="x",Toimenpiteet!$E$60,0)+IF(V$10="x",Toimenpiteet!$E$88,0))/(1+$C$13)^HZ$61</f>
        <v>407.56755815969916</v>
      </c>
      <c r="IA261" s="29">
        <f>IF(W$11="x",Toimenpiteet!$E$115,IA158*(Satokasvi!$H$11/1000)+(Satokasvi!$E$28-Satokasvi!$E$7)+IF(W$8="x",Toimenpiteet!$E$29,0)+IF(W$9="x",Toimenpiteet!$E$60,0)+IF(W$10="x",Toimenpiteet!$E$88,0))/(1+$C$13)^IA$61</f>
        <v>395.69665840747496</v>
      </c>
      <c r="IB261" s="29">
        <f>IF(X$11="x",Toimenpiteet!$E$115,IB158*(Satokasvi!$H$11/1000)+(Satokasvi!$E$28-Satokasvi!$E$7)+IF(X$8="x",Toimenpiteet!$E$29,0)+IF(X$9="x",Toimenpiteet!$E$60,0)+IF(X$10="x",Toimenpiteet!$E$88,0))/(1+$C$13)^IB$61</f>
        <v>384.17151301696595</v>
      </c>
      <c r="IC261" s="29">
        <f>IF(Y$11="x",Toimenpiteet!$E$115,IC158*(Satokasvi!$H$11/1000)+(Satokasvi!$E$28-Satokasvi!$E$7)+IF(Y$8="x",Toimenpiteet!$E$29,0)+IF(Y$9="x",Toimenpiteet!$E$60,0)+IF(Y$10="x",Toimenpiteet!$E$88,0))/(1+$C$13)^IC$61</f>
        <v>372.98205147278247</v>
      </c>
      <c r="ID261" s="29">
        <f>IF(Z$11="x",Toimenpiteet!$E$115,ID158*(Satokasvi!$H$11/1000)+(Satokasvi!$E$28-Satokasvi!$E$7)+IF(Z$8="x",Toimenpiteet!$E$29,0)+IF(Z$9="x",Toimenpiteet!$E$60,0)+IF(Z$10="x",Toimenpiteet!$E$88,0))/(1+$C$13)^ID$61</f>
        <v>362.11849657551699</v>
      </c>
      <c r="IE261" s="29">
        <f>IF(AA$11="x",Toimenpiteet!$E$115,IE158*(Satokasvi!$H$11/1000)+(Satokasvi!$E$28-Satokasvi!$E$7)+IF(AA$8="x",Toimenpiteet!$E$29,0)+IF(AA$9="x",Toimenpiteet!$E$60,0)+IF(AA$10="x",Toimenpiteet!$E$88,0))/(1+$C$13)^IE$61</f>
        <v>351.57135589856017</v>
      </c>
      <c r="IG261" s="11">
        <f t="shared" si="192"/>
        <v>653.8846937552438</v>
      </c>
      <c r="IH261" s="11">
        <f t="shared" si="193"/>
        <v>1295.2816441665532</v>
      </c>
      <c r="II261" s="11">
        <f t="shared" si="194"/>
        <v>1924.3635784601277</v>
      </c>
      <c r="IJ261" s="11">
        <f t="shared" si="195"/>
        <v>2541.3037558882115</v>
      </c>
      <c r="IK261" s="11">
        <f t="shared" si="196"/>
        <v>3146.2757902065059</v>
      </c>
      <c r="IL261" s="11">
        <f t="shared" si="197"/>
        <v>3739.4534820413651</v>
      </c>
      <c r="IM261" s="11">
        <f t="shared" si="198"/>
        <v>4321.0106607212747</v>
      </c>
      <c r="IN261" s="11">
        <f t="shared" si="199"/>
        <v>4891.1210351634973</v>
      </c>
      <c r="IO261" s="11">
        <f t="shared" si="200"/>
        <v>5449.9580534225879</v>
      </c>
      <c r="IP261" s="11">
        <f t="shared" si="201"/>
        <v>5997.6947705226958</v>
      </c>
      <c r="IQ261" s="11">
        <f t="shared" si="202"/>
        <v>6529.477991008237</v>
      </c>
      <c r="IR261" s="11">
        <f t="shared" si="203"/>
        <v>7045.7723798291509</v>
      </c>
      <c r="IS261" s="11">
        <f t="shared" si="204"/>
        <v>7547.0290680047956</v>
      </c>
      <c r="IT261" s="11">
        <f t="shared" si="205"/>
        <v>8033.6860468161012</v>
      </c>
      <c r="IU261" s="11">
        <f t="shared" si="206"/>
        <v>8506.1685505163987</v>
      </c>
      <c r="IV261" s="11">
        <f t="shared" si="207"/>
        <v>8964.8894278953267</v>
      </c>
      <c r="IW261" s="11">
        <f t="shared" si="208"/>
        <v>9410.2495030205009</v>
      </c>
      <c r="IX261" s="11">
        <f t="shared" si="209"/>
        <v>9842.6379254721251</v>
      </c>
      <c r="IY261" s="11">
        <f t="shared" si="210"/>
        <v>10262.432510376615</v>
      </c>
      <c r="IZ261" s="11">
        <f t="shared" si="211"/>
        <v>10670.000068536314</v>
      </c>
      <c r="JA261" s="11">
        <f t="shared" si="212"/>
        <v>11065.696726943788</v>
      </c>
      <c r="JB261" s="11">
        <f t="shared" si="213"/>
        <v>11449.868239960753</v>
      </c>
      <c r="JC261" s="11">
        <f t="shared" si="214"/>
        <v>11822.850291433535</v>
      </c>
      <c r="JD261" s="11">
        <f t="shared" si="215"/>
        <v>12184.968788009051</v>
      </c>
      <c r="JE261" s="11">
        <f t="shared" si="216"/>
        <v>12536.540143907612</v>
      </c>
    </row>
    <row r="262" spans="213:265">
      <c r="HE262" s="60">
        <f t="shared" si="217"/>
        <v>0.27777777777777773</v>
      </c>
      <c r="HF262" s="60">
        <f>$HF$76</f>
        <v>0.10000000000000002</v>
      </c>
      <c r="HG262" s="29">
        <f>IF(C$11="x",Toimenpiteet!$E$115,HG159*(Satokasvi!$H$11/1000)+(Satokasvi!$E$28-Satokasvi!$E$7)+IF(C$8="x",Toimenpiteet!$E$29,0)+IF(C$9="x",Toimenpiteet!$E$60,0)+IF(C$10="x",Toimenpiteet!$E$88,0))/(1+$C$13)^HG$61</f>
        <v>655.81445523193099</v>
      </c>
      <c r="HH262" s="29">
        <f>IF(D$11="x",Toimenpiteet!$E$115,HH159*(Satokasvi!$H$11/1000)+(Satokasvi!$E$28-Satokasvi!$E$7)+IF(D$8="x",Toimenpiteet!$E$29,0)+IF(D$9="x",Toimenpiteet!$E$60,0)+IF(D$10="x",Toimenpiteet!$E$88,0))/(1+$C$13)^HH$61</f>
        <v>645.1440600747793</v>
      </c>
      <c r="HI262" s="29">
        <f>IF(E$11="x",Toimenpiteet!$E$115,HI159*(Satokasvi!$H$11/1000)+(Satokasvi!$E$28-Satokasvi!$E$7)+IF(E$8="x",Toimenpiteet!$E$29,0)+IF(E$9="x",Toimenpiteet!$E$60,0)+IF(E$10="x",Toimenpiteet!$E$88,0))/(1+$C$13)^HI$61</f>
        <v>634.53889011416197</v>
      </c>
      <c r="HJ262" s="29">
        <f>IF(F$11="x",Toimenpiteet!$E$115,HJ159*(Satokasvi!$H$11/1000)+(Satokasvi!$E$28-Satokasvi!$E$7)+IF(F$8="x",Toimenpiteet!$E$29,0)+IF(F$9="x",Toimenpiteet!$E$60,0)+IF(F$10="x",Toimenpiteet!$E$88,0))/(1+$C$13)^HJ$61</f>
        <v>624.0041979078087</v>
      </c>
      <c r="HK262" s="29">
        <f>IF(G$11="x",Toimenpiteet!$E$115,HK159*(Satokasvi!$H$11/1000)+(Satokasvi!$E$28-Satokasvi!$E$7)+IF(G$8="x",Toimenpiteet!$E$29,0)+IF(G$9="x",Toimenpiteet!$E$60,0)+IF(G$10="x",Toimenpiteet!$E$88,0))/(1+$C$13)^HK$61</f>
        <v>613.54487470630977</v>
      </c>
      <c r="HL262" s="29">
        <f>IF(H$11="x",Toimenpiteet!$E$115,HL159*(Satokasvi!$H$11/1000)+(Satokasvi!$E$28-Satokasvi!$E$7)+IF(H$8="x",Toimenpiteet!$E$29,0)+IF(H$9="x",Toimenpiteet!$E$60,0)+IF(H$10="x",Toimenpiteet!$E$88,0))/(1+$C$13)^HL$61</f>
        <v>603.16546704419784</v>
      </c>
      <c r="HM262" s="29">
        <f>IF(I$11="x",Toimenpiteet!$E$115,HM159*(Satokasvi!$H$11/1000)+(Satokasvi!$E$28-Satokasvi!$E$7)+IF(I$8="x",Toimenpiteet!$E$29,0)+IF(I$9="x",Toimenpiteet!$E$60,0)+IF(I$10="x",Toimenpiteet!$E$88,0))/(1+$C$13)^HM$61</f>
        <v>592.87019267106939</v>
      </c>
      <c r="HN262" s="29">
        <f>IF(J$11="x",Toimenpiteet!$E$115,HN159*(Satokasvi!$H$11/1000)+(Satokasvi!$E$28-Satokasvi!$E$7)+IF(J$8="x",Toimenpiteet!$E$29,0)+IF(J$9="x",Toimenpiteet!$E$60,0)+IF(J$10="x",Toimenpiteet!$E$88,0))/(1+$C$13)^HN$61</f>
        <v>582.662955847116</v>
      </c>
      <c r="HO262" s="29">
        <f>IF(K$11="x",Toimenpiteet!$E$115,HO159*(Satokasvi!$H$11/1000)+(Satokasvi!$E$28-Satokasvi!$E$7)+IF(K$8="x",Toimenpiteet!$E$29,0)+IF(K$9="x",Toimenpiteet!$E$60,0)+IF(K$10="x",Toimenpiteet!$E$88,0))/(1+$C$13)^HO$61</f>
        <v>572.54736202657125</v>
      </c>
      <c r="HP262" s="29">
        <f>IF(L$11="x",Toimenpiteet!$E$115,HP159*(Satokasvi!$H$11/1000)+(Satokasvi!$E$28-Satokasvi!$E$7)+IF(L$8="x",Toimenpiteet!$E$29,0)+IF(L$9="x",Toimenpiteet!$E$60,0)+IF(L$10="x",Toimenpiteet!$E$88,0))/(1+$C$13)^HP$61</f>
        <v>562.52673195175873</v>
      </c>
      <c r="HQ262" s="29">
        <f>IF(M$11="x",Toimenpiteet!$E$115,HQ159*(Satokasvi!$H$11/1000)+(Satokasvi!$E$28-Satokasvi!$E$7)+IF(M$8="x",Toimenpiteet!$E$29,0)+IF(M$9="x",Toimenpiteet!$E$60,0)+IF(M$10="x",Toimenpiteet!$E$88,0))/(1+$C$13)^HQ$61</f>
        <v>546.14245820559097</v>
      </c>
      <c r="HR262" s="29">
        <f>IF(N$11="x",Toimenpiteet!$E$115,HR159*(Satokasvi!$H$11/1000)+(Satokasvi!$E$28-Satokasvi!$E$7)+IF(N$8="x",Toimenpiteet!$E$29,0)+IF(N$9="x",Toimenpiteet!$E$60,0)+IF(N$10="x",Toimenpiteet!$E$88,0))/(1+$C$13)^HR$61</f>
        <v>530.23539631610788</v>
      </c>
      <c r="HS262" s="29">
        <f>IF(O$11="x",Toimenpiteet!$E$115,HS159*(Satokasvi!$H$11/1000)+(Satokasvi!$E$28-Satokasvi!$E$7)+IF(O$8="x",Toimenpiteet!$E$29,0)+IF(O$9="x",Toimenpiteet!$E$60,0)+IF(O$10="x",Toimenpiteet!$E$88,0))/(1+$C$13)^HS$61</f>
        <v>514.79164690884261</v>
      </c>
      <c r="HT262" s="29">
        <f>IF(P$11="x",Toimenpiteet!$E$115,HT159*(Satokasvi!$H$11/1000)+(Satokasvi!$E$28-Satokasvi!$E$7)+IF(P$8="x",Toimenpiteet!$E$29,0)+IF(P$9="x",Toimenpiteet!$E$60,0)+IF(P$10="x",Toimenpiteet!$E$88,0))/(1+$C$13)^HT$61</f>
        <v>499.79771544547822</v>
      </c>
      <c r="HU262" s="29">
        <f>IF(Q$11="x",Toimenpiteet!$E$115,HU159*(Satokasvi!$H$11/1000)+(Satokasvi!$E$28-Satokasvi!$E$7)+IF(Q$8="x",Toimenpiteet!$E$29,0)+IF(Q$9="x",Toimenpiteet!$E$60,0)+IF(Q$10="x",Toimenpiteet!$E$88,0))/(1+$C$13)^HU$61</f>
        <v>485.2405004325031</v>
      </c>
      <c r="HV262" s="29">
        <f>IF(R$11="x",Toimenpiteet!$E$115,HV159*(Satokasvi!$H$11/1000)+(Satokasvi!$E$28-Satokasvi!$E$7)+IF(R$8="x",Toimenpiteet!$E$29,0)+IF(R$9="x",Toimenpiteet!$E$60,0)+IF(R$10="x",Toimenpiteet!$E$88,0))/(1+$C$13)^HV$61</f>
        <v>471.10728197330405</v>
      </c>
      <c r="HW262" s="29">
        <f>IF(S$11="x",Toimenpiteet!$E$115,HW159*(Satokasvi!$H$11/1000)+(Satokasvi!$E$28-Satokasvi!$E$7)+IF(S$8="x",Toimenpiteet!$E$29,0)+IF(S$9="x",Toimenpiteet!$E$60,0)+IF(S$10="x",Toimenpiteet!$E$88,0))/(1+$C$13)^HW$61</f>
        <v>457.38571065369325</v>
      </c>
      <c r="HX262" s="29">
        <f>IF(T$11="x",Toimenpiteet!$E$115,HX159*(Satokasvi!$H$11/1000)+(Satokasvi!$E$28-Satokasvi!$E$7)+IF(T$8="x",Toimenpiteet!$E$29,0)+IF(T$9="x",Toimenpiteet!$E$60,0)+IF(T$10="x",Toimenpiteet!$E$88,0))/(1+$C$13)^HX$61</f>
        <v>444.06379675115846</v>
      </c>
      <c r="HY262" s="29">
        <f>IF(U$11="x",Toimenpiteet!$E$115,HY159*(Satokasvi!$H$11/1000)+(Satokasvi!$E$28-Satokasvi!$E$7)+IF(U$8="x",Toimenpiteet!$E$29,0)+IF(U$9="x",Toimenpiteet!$E$60,0)+IF(U$10="x",Toimenpiteet!$E$88,0))/(1+$C$13)^HY$61</f>
        <v>431.12989975840628</v>
      </c>
      <c r="HZ262" s="29">
        <f>IF(V$11="x",Toimenpiteet!$E$115,HZ159*(Satokasvi!$H$11/1000)+(Satokasvi!$E$28-Satokasvi!$E$7)+IF(V$8="x",Toimenpiteet!$E$29,0)+IF(V$9="x",Toimenpiteet!$E$60,0)+IF(V$10="x",Toimenpiteet!$E$88,0))/(1+$C$13)^HZ$61</f>
        <v>418.57271821204495</v>
      </c>
      <c r="IA262" s="29">
        <f>IF(W$11="x",Toimenpiteet!$E$115,IA159*(Satokasvi!$H$11/1000)+(Satokasvi!$E$28-Satokasvi!$E$7)+IF(W$8="x",Toimenpiteet!$E$29,0)+IF(W$9="x",Toimenpiteet!$E$60,0)+IF(W$10="x",Toimenpiteet!$E$88,0))/(1+$C$13)^IA$61</f>
        <v>406.38127981751944</v>
      </c>
      <c r="IB262" s="29">
        <f>IF(X$11="x",Toimenpiteet!$E$115,IB159*(Satokasvi!$H$11/1000)+(Satokasvi!$E$28-Satokasvi!$E$7)+IF(X$8="x",Toimenpiteet!$E$29,0)+IF(X$9="x",Toimenpiteet!$E$60,0)+IF(X$10="x",Toimenpiteet!$E$88,0))/(1+$C$13)^IB$61</f>
        <v>394.54493186166934</v>
      </c>
      <c r="IC262" s="29">
        <f>IF(Y$11="x",Toimenpiteet!$E$115,IC159*(Satokasvi!$H$11/1000)+(Satokasvi!$E$28-Satokasvi!$E$7)+IF(Y$8="x",Toimenpiteet!$E$29,0)+IF(Y$9="x",Toimenpiteet!$E$60,0)+IF(Y$10="x",Toimenpiteet!$E$88,0))/(1+$C$13)^IC$61</f>
        <v>383.05333190453331</v>
      </c>
      <c r="ID262" s="29">
        <f>IF(Z$11="x",Toimenpiteet!$E$115,ID159*(Satokasvi!$H$11/1000)+(Satokasvi!$E$28-Satokasvi!$E$7)+IF(Z$8="x",Toimenpiteet!$E$29,0)+IF(Z$9="x",Toimenpiteet!$E$60,0)+IF(Z$10="x",Toimenpiteet!$E$88,0))/(1+$C$13)^ID$61</f>
        <v>371.89643874226539</v>
      </c>
      <c r="IE262" s="29">
        <f>IF(AA$11="x",Toimenpiteet!$E$115,IE159*(Satokasvi!$H$11/1000)+(Satokasvi!$E$28-Satokasvi!$E$7)+IF(AA$8="x",Toimenpiteet!$E$29,0)+IF(AA$9="x",Toimenpiteet!$E$60,0)+IF(AA$10="x",Toimenpiteet!$E$88,0))/(1+$C$13)^IE$61</f>
        <v>361.06450363326735</v>
      </c>
      <c r="IG262" s="11">
        <f t="shared" si="192"/>
        <v>655.81445523193099</v>
      </c>
      <c r="IH262" s="11">
        <f t="shared" si="193"/>
        <v>1300.9585153067103</v>
      </c>
      <c r="II262" s="11">
        <f t="shared" si="194"/>
        <v>1935.4974054208724</v>
      </c>
      <c r="IJ262" s="11">
        <f t="shared" si="195"/>
        <v>2559.5016033286811</v>
      </c>
      <c r="IK262" s="11">
        <f t="shared" si="196"/>
        <v>3173.0464780349907</v>
      </c>
      <c r="IL262" s="11">
        <f t="shared" si="197"/>
        <v>3776.2119450791888</v>
      </c>
      <c r="IM262" s="11">
        <f t="shared" si="198"/>
        <v>4369.082137750258</v>
      </c>
      <c r="IN262" s="11">
        <f t="shared" si="199"/>
        <v>4951.7450935973739</v>
      </c>
      <c r="IO262" s="11">
        <f t="shared" si="200"/>
        <v>5524.292455623945</v>
      </c>
      <c r="IP262" s="11">
        <f t="shared" si="201"/>
        <v>6086.8191875757038</v>
      </c>
      <c r="IQ262" s="11">
        <f t="shared" si="202"/>
        <v>6632.9616457812945</v>
      </c>
      <c r="IR262" s="11">
        <f t="shared" si="203"/>
        <v>7163.1970420974021</v>
      </c>
      <c r="IS262" s="11">
        <f t="shared" si="204"/>
        <v>7677.9886890062444</v>
      </c>
      <c r="IT262" s="11">
        <f t="shared" si="205"/>
        <v>8177.7864044517228</v>
      </c>
      <c r="IU262" s="11">
        <f t="shared" si="206"/>
        <v>8663.0269048842256</v>
      </c>
      <c r="IV262" s="11">
        <f t="shared" si="207"/>
        <v>9134.1341868575291</v>
      </c>
      <c r="IW262" s="11">
        <f t="shared" si="208"/>
        <v>9591.5198975112216</v>
      </c>
      <c r="IX262" s="11">
        <f t="shared" si="209"/>
        <v>10035.583694262381</v>
      </c>
      <c r="IY262" s="11">
        <f t="shared" si="210"/>
        <v>10466.713594020788</v>
      </c>
      <c r="IZ262" s="11">
        <f t="shared" si="211"/>
        <v>10885.286312232833</v>
      </c>
      <c r="JA262" s="11">
        <f t="shared" si="212"/>
        <v>11291.667592050351</v>
      </c>
      <c r="JB262" s="11">
        <f t="shared" si="213"/>
        <v>11686.212523912021</v>
      </c>
      <c r="JC262" s="11">
        <f t="shared" si="214"/>
        <v>12069.265855816555</v>
      </c>
      <c r="JD262" s="11">
        <f t="shared" si="215"/>
        <v>12441.162294558821</v>
      </c>
      <c r="JE262" s="11">
        <f t="shared" si="216"/>
        <v>12802.226798192089</v>
      </c>
    </row>
    <row r="263" spans="213:265">
      <c r="HE263" s="60">
        <f>HE253+($BI$6-$BI$5)/9</f>
        <v>0.38888888888888884</v>
      </c>
      <c r="HF263" s="60">
        <f>$HF$67</f>
        <v>-0.1</v>
      </c>
      <c r="HG263" s="29">
        <f>IF(C$11="x",Toimenpiteet!$E$115,HG160*(Satokasvi!$H$11/1000)+(Satokasvi!$E$28-Satokasvi!$E$7)+IF(C$8="x",Toimenpiteet!$E$29,0)+IF(C$9="x",Toimenpiteet!$E$60,0)+IF(C$10="x",Toimenpiteet!$E$88,0))/(1+$C$13)^HG$61</f>
        <v>713.20388349514565</v>
      </c>
      <c r="HH263" s="29">
        <f>IF(D$11="x",Toimenpiteet!$E$115,HH160*(Satokasvi!$H$11/1000)+(Satokasvi!$E$28-Satokasvi!$E$7)+IF(D$8="x",Toimenpiteet!$E$29,0)+IF(D$9="x",Toimenpiteet!$E$60,0)+IF(D$10="x",Toimenpiteet!$E$88,0))/(1+$C$13)^HH$61</f>
        <v>683.26682795530007</v>
      </c>
      <c r="HI263" s="29">
        <f>IF(E$11="x",Toimenpiteet!$E$115,HI160*(Satokasvi!$H$11/1000)+(Satokasvi!$E$28-Satokasvi!$E$7)+IF(E$8="x",Toimenpiteet!$E$29,0)+IF(E$9="x",Toimenpiteet!$E$60,0)+IF(E$10="x",Toimenpiteet!$E$88,0))/(1+$C$13)^HI$61</f>
        <v>654.46864180674197</v>
      </c>
      <c r="HJ263" s="29">
        <f>IF(F$11="x",Toimenpiteet!$E$115,HJ160*(Satokasvi!$H$11/1000)+(Satokasvi!$E$28-Satokasvi!$E$7)+IF(F$8="x",Toimenpiteet!$E$29,0)+IF(F$9="x",Toimenpiteet!$E$60,0)+IF(F$10="x",Toimenpiteet!$E$88,0))/(1+$C$13)^HJ$61</f>
        <v>626.76837983465771</v>
      </c>
      <c r="HK263" s="29">
        <f>IF(G$11="x",Toimenpiteet!$E$115,HK160*(Satokasvi!$H$11/1000)+(Satokasvi!$E$28-Satokasvi!$E$7)+IF(G$8="x",Toimenpiteet!$E$29,0)+IF(G$9="x",Toimenpiteet!$E$60,0)+IF(G$10="x",Toimenpiteet!$E$88,0))/(1+$C$13)^HK$61</f>
        <v>600.1265158381118</v>
      </c>
      <c r="HL263" s="29">
        <f>IF(H$11="x",Toimenpiteet!$E$115,HL160*(Satokasvi!$H$11/1000)+(Satokasvi!$E$28-Satokasvi!$E$7)+IF(H$8="x",Toimenpiteet!$E$29,0)+IF(H$9="x",Toimenpiteet!$E$60,0)+IF(H$10="x",Toimenpiteet!$E$88,0))/(1+$C$13)^HL$61</f>
        <v>574.50489470435718</v>
      </c>
      <c r="HM263" s="29">
        <f>IF(I$11="x",Toimenpiteet!$E$115,HM160*(Satokasvi!$H$11/1000)+(Satokasvi!$E$28-Satokasvi!$E$7)+IF(I$8="x",Toimenpiteet!$E$29,0)+IF(I$9="x",Toimenpiteet!$E$60,0)+IF(I$10="x",Toimenpiteet!$E$88,0))/(1+$C$13)^HM$61</f>
        <v>549.86668607113199</v>
      </c>
      <c r="HN263" s="29">
        <f>IF(J$11="x",Toimenpiteet!$E$115,HN160*(Satokasvi!$H$11/1000)+(Satokasvi!$E$28-Satokasvi!$E$7)+IF(J$8="x",Toimenpiteet!$E$29,0)+IF(J$9="x",Toimenpiteet!$E$60,0)+IF(J$10="x",Toimenpiteet!$E$88,0))/(1+$C$13)^HN$61</f>
        <v>526.17633952509675</v>
      </c>
      <c r="HO263" s="29">
        <f>IF(K$11="x",Toimenpiteet!$E$115,HO160*(Satokasvi!$H$11/1000)+(Satokasvi!$E$28-Satokasvi!$E$7)+IF(K$8="x",Toimenpiteet!$E$29,0)+IF(K$9="x",Toimenpiteet!$E$60,0)+IF(K$10="x",Toimenpiteet!$E$88,0))/(1+$C$13)^HO$61</f>
        <v>503.39954128623521</v>
      </c>
      <c r="HP263" s="29">
        <f>IF(L$11="x",Toimenpiteet!$E$115,HP160*(Satokasvi!$H$11/1000)+(Satokasvi!$E$28-Satokasvi!$E$7)+IF(L$8="x",Toimenpiteet!$E$29,0)+IF(L$9="x",Toimenpiteet!$E$60,0)+IF(L$10="x",Toimenpiteet!$E$88,0))/(1+$C$13)^HP$61</f>
        <v>481.50317232967086</v>
      </c>
      <c r="HQ263" s="29">
        <f>IF(M$11="x",Toimenpiteet!$E$115,HQ160*(Satokasvi!$H$11/1000)+(Satokasvi!$E$28-Satokasvi!$E$7)+IF(M$8="x",Toimenpiteet!$E$29,0)+IF(M$9="x",Toimenpiteet!$E$60,0)+IF(M$10="x",Toimenpiteet!$E$88,0))/(1+$C$13)^HQ$61</f>
        <v>467.47880808705912</v>
      </c>
      <c r="HR263" s="29">
        <f>IF(N$11="x",Toimenpiteet!$E$115,HR160*(Satokasvi!$H$11/1000)+(Satokasvi!$E$28-Satokasvi!$E$7)+IF(N$8="x",Toimenpiteet!$E$29,0)+IF(N$9="x",Toimenpiteet!$E$60,0)+IF(N$10="x",Toimenpiteet!$E$88,0))/(1+$C$13)^HR$61</f>
        <v>453.86292047287299</v>
      </c>
      <c r="HS263" s="29">
        <f>IF(O$11="x",Toimenpiteet!$E$115,HS160*(Satokasvi!$H$11/1000)+(Satokasvi!$E$28-Satokasvi!$E$7)+IF(O$8="x",Toimenpiteet!$E$29,0)+IF(O$9="x",Toimenpiteet!$E$60,0)+IF(O$10="x",Toimenpiteet!$E$88,0))/(1+$C$13)^HS$61</f>
        <v>440.64361210958543</v>
      </c>
      <c r="HT263" s="29">
        <f>IF(P$11="x",Toimenpiteet!$E$115,HT160*(Satokasvi!$H$11/1000)+(Satokasvi!$E$28-Satokasvi!$E$7)+IF(P$8="x",Toimenpiteet!$E$29,0)+IF(P$9="x",Toimenpiteet!$E$60,0)+IF(P$10="x",Toimenpiteet!$E$88,0))/(1+$C$13)^HT$61</f>
        <v>427.80933214522855</v>
      </c>
      <c r="HU263" s="29">
        <f>IF(Q$11="x",Toimenpiteet!$E$115,HU160*(Satokasvi!$H$11/1000)+(Satokasvi!$E$28-Satokasvi!$E$7)+IF(Q$8="x",Toimenpiteet!$E$29,0)+IF(Q$9="x",Toimenpiteet!$E$60,0)+IF(Q$10="x",Toimenpiteet!$E$88,0))/(1+$C$13)^HU$61</f>
        <v>415.34886616041604</v>
      </c>
      <c r="HV263" s="29">
        <f>IF(R$11="x",Toimenpiteet!$E$115,HV160*(Satokasvi!$H$11/1000)+(Satokasvi!$E$28-Satokasvi!$E$7)+IF(R$8="x",Toimenpiteet!$E$29,0)+IF(R$9="x",Toimenpiteet!$E$60,0)+IF(R$10="x",Toimenpiteet!$E$88,0))/(1+$C$13)^HV$61</f>
        <v>403.25132636933603</v>
      </c>
      <c r="HW263" s="29">
        <f>IF(S$11="x",Toimenpiteet!$E$115,HW160*(Satokasvi!$H$11/1000)+(Satokasvi!$E$28-Satokasvi!$E$7)+IF(S$8="x",Toimenpiteet!$E$29,0)+IF(S$9="x",Toimenpiteet!$E$60,0)+IF(S$10="x",Toimenpiteet!$E$88,0))/(1+$C$13)^HW$61</f>
        <v>391.50614210615146</v>
      </c>
      <c r="HX263" s="29">
        <f>IF(T$11="x",Toimenpiteet!$E$115,HX160*(Satokasvi!$H$11/1000)+(Satokasvi!$E$28-Satokasvi!$E$7)+IF(T$8="x",Toimenpiteet!$E$29,0)+IF(T$9="x",Toimenpiteet!$E$60,0)+IF(T$10="x",Toimenpiteet!$E$88,0))/(1+$C$13)^HX$61</f>
        <v>380.10305058849656</v>
      </c>
      <c r="HY263" s="29">
        <f>IF(U$11="x",Toimenpiteet!$E$115,HY160*(Satokasvi!$H$11/1000)+(Satokasvi!$E$28-Satokasvi!$E$7)+IF(U$8="x",Toimenpiteet!$E$29,0)+IF(U$9="x",Toimenpiteet!$E$60,0)+IF(U$10="x",Toimenpiteet!$E$88,0))/(1+$C$13)^HY$61</f>
        <v>369.03208794999671</v>
      </c>
      <c r="HZ263" s="29">
        <f>IF(V$11="x",Toimenpiteet!$E$115,HZ160*(Satokasvi!$H$11/1000)+(Satokasvi!$E$28-Satokasvi!$E$7)+IF(V$8="x",Toimenpiteet!$E$29,0)+IF(V$9="x",Toimenpiteet!$E$60,0)+IF(V$10="x",Toimenpiteet!$E$88,0))/(1+$C$13)^HZ$61</f>
        <v>358.28358053397739</v>
      </c>
      <c r="IA263" s="29">
        <f>IF(W$11="x",Toimenpiteet!$E$115,IA160*(Satokasvi!$H$11/1000)+(Satokasvi!$E$28-Satokasvi!$E$7)+IF(W$8="x",Toimenpiteet!$E$29,0)+IF(W$9="x",Toimenpiteet!$E$60,0)+IF(W$10="x",Toimenpiteet!$E$88,0))/(1+$C$13)^IA$61</f>
        <v>347.84813644075479</v>
      </c>
      <c r="IB263" s="29">
        <f>IF(X$11="x",Toimenpiteet!$E$115,IB160*(Satokasvi!$H$11/1000)+(Satokasvi!$E$28-Satokasvi!$E$7)+IF(X$8="x",Toimenpiteet!$E$29,0)+IF(X$9="x",Toimenpiteet!$E$60,0)+IF(X$10="x",Toimenpiteet!$E$88,0))/(1+$C$13)^IB$61</f>
        <v>337.71663732112108</v>
      </c>
      <c r="IC263" s="29">
        <f>IF(Y$11="x",Toimenpiteet!$E$115,IC160*(Satokasvi!$H$11/1000)+(Satokasvi!$E$28-Satokasvi!$E$7)+IF(Y$8="x",Toimenpiteet!$E$29,0)+IF(Y$9="x",Toimenpiteet!$E$60,0)+IF(Y$10="x",Toimenpiteet!$E$88,0))/(1+$C$13)^IC$61</f>
        <v>327.88023040885543</v>
      </c>
      <c r="ID263" s="29">
        <f>IF(Z$11="x",Toimenpiteet!$E$115,ID160*(Satokasvi!$H$11/1000)+(Satokasvi!$E$28-Satokasvi!$E$7)+IF(Z$8="x",Toimenpiteet!$E$29,0)+IF(Z$9="x",Toimenpiteet!$E$60,0)+IF(Z$10="x",Toimenpiteet!$E$88,0))/(1+$C$13)^ID$61</f>
        <v>318.33032078529658</v>
      </c>
      <c r="IE263" s="29">
        <f>IF(AA$11="x",Toimenpiteet!$E$115,IE160*(Satokasvi!$H$11/1000)+(Satokasvi!$E$28-Satokasvi!$E$7)+IF(AA$8="x",Toimenpiteet!$E$29,0)+IF(AA$9="x",Toimenpiteet!$E$60,0)+IF(AA$10="x",Toimenpiteet!$E$88,0))/(1+$C$13)^IE$61</f>
        <v>309.05856386922</v>
      </c>
      <c r="IG263" s="11">
        <f t="shared" si="192"/>
        <v>713.20388349514565</v>
      </c>
      <c r="IH263" s="11">
        <f t="shared" si="193"/>
        <v>1396.4707114504458</v>
      </c>
      <c r="II263" s="11">
        <f t="shared" si="194"/>
        <v>2050.9393532571876</v>
      </c>
      <c r="IJ263" s="11">
        <f t="shared" si="195"/>
        <v>2677.7077330918455</v>
      </c>
      <c r="IK263" s="11">
        <f t="shared" si="196"/>
        <v>3277.8342489299575</v>
      </c>
      <c r="IL263" s="11">
        <f t="shared" si="197"/>
        <v>3852.3391436343145</v>
      </c>
      <c r="IM263" s="11">
        <f t="shared" si="198"/>
        <v>4402.2058297054464</v>
      </c>
      <c r="IN263" s="11">
        <f t="shared" si="199"/>
        <v>4928.3821692305428</v>
      </c>
      <c r="IO263" s="11">
        <f t="shared" si="200"/>
        <v>5431.7817105167778</v>
      </c>
      <c r="IP263" s="11">
        <f t="shared" si="201"/>
        <v>5913.2848828464485</v>
      </c>
      <c r="IQ263" s="11">
        <f t="shared" si="202"/>
        <v>6380.7636909335079</v>
      </c>
      <c r="IR263" s="11">
        <f t="shared" si="203"/>
        <v>6834.626611406381</v>
      </c>
      <c r="IS263" s="11">
        <f t="shared" si="204"/>
        <v>7275.2702235159668</v>
      </c>
      <c r="IT263" s="11">
        <f t="shared" si="205"/>
        <v>7703.0795556611956</v>
      </c>
      <c r="IU263" s="11">
        <f t="shared" si="206"/>
        <v>8118.4284218216117</v>
      </c>
      <c r="IV263" s="11">
        <f t="shared" si="207"/>
        <v>8521.6797481909471</v>
      </c>
      <c r="IW263" s="11">
        <f t="shared" si="208"/>
        <v>8913.185890297098</v>
      </c>
      <c r="IX263" s="11">
        <f t="shared" si="209"/>
        <v>9293.2889408855954</v>
      </c>
      <c r="IY263" s="11">
        <f t="shared" si="210"/>
        <v>9662.3210288355913</v>
      </c>
      <c r="IZ263" s="11">
        <f t="shared" si="211"/>
        <v>10020.60460936957</v>
      </c>
      <c r="JA263" s="11">
        <f t="shared" si="212"/>
        <v>10368.452745810324</v>
      </c>
      <c r="JB263" s="11">
        <f t="shared" si="213"/>
        <v>10706.169383131444</v>
      </c>
      <c r="JC263" s="11">
        <f t="shared" si="214"/>
        <v>11034.049613540299</v>
      </c>
      <c r="JD263" s="11">
        <f t="shared" si="215"/>
        <v>11352.379934325596</v>
      </c>
      <c r="JE263" s="11">
        <f t="shared" si="216"/>
        <v>11661.438498194815</v>
      </c>
    </row>
    <row r="264" spans="213:265">
      <c r="HE264" s="60">
        <f t="shared" ref="HE264:HE272" si="218">HE263</f>
        <v>0.38888888888888884</v>
      </c>
      <c r="HF264" s="60">
        <f>$HF$68</f>
        <v>-7.7777777777777779E-2</v>
      </c>
      <c r="HG264" s="29">
        <f>IF(C$11="x",Toimenpiteet!$E$115,HG161*(Satokasvi!$H$11/1000)+(Satokasvi!$E$28-Satokasvi!$E$7)+IF(C$8="x",Toimenpiteet!$E$29,0)+IF(C$9="x",Toimenpiteet!$E$60,0)+IF(C$10="x",Toimenpiteet!$E$88,0))/(1+$C$13)^HG$61</f>
        <v>715.30145031763152</v>
      </c>
      <c r="HH264" s="29">
        <f>IF(D$11="x",Toimenpiteet!$E$115,HH161*(Satokasvi!$H$11/1000)+(Satokasvi!$E$28-Satokasvi!$E$7)+IF(D$8="x",Toimenpiteet!$E$29,0)+IF(D$9="x",Toimenpiteet!$E$60,0)+IF(D$10="x",Toimenpiteet!$E$88,0))/(1+$C$13)^HH$61</f>
        <v>687.33977324168052</v>
      </c>
      <c r="HI264" s="29">
        <f>IF(E$11="x",Toimenpiteet!$E$115,HI161*(Satokasvi!$H$11/1000)+(Satokasvi!$E$28-Satokasvi!$E$7)+IF(E$8="x",Toimenpiteet!$E$29,0)+IF(E$9="x",Toimenpiteet!$E$60,0)+IF(E$10="x",Toimenpiteet!$E$88,0))/(1+$C$13)^HI$61</f>
        <v>660.40011552477154</v>
      </c>
      <c r="HJ264" s="29">
        <f>IF(F$11="x",Toimenpiteet!$E$115,HJ161*(Satokasvi!$H$11/1000)+(Satokasvi!$E$28-Satokasvi!$E$7)+IF(F$8="x",Toimenpiteet!$E$29,0)+IF(F$9="x",Toimenpiteet!$E$60,0)+IF(F$10="x",Toimenpiteet!$E$88,0))/(1+$C$13)^HJ$61</f>
        <v>634.44666296479329</v>
      </c>
      <c r="HK264" s="29">
        <f>IF(G$11="x",Toimenpiteet!$E$115,HK161*(Satokasvi!$H$11/1000)+(Satokasvi!$E$28-Satokasvi!$E$7)+IF(G$8="x",Toimenpiteet!$E$29,0)+IF(G$9="x",Toimenpiteet!$E$60,0)+IF(G$10="x",Toimenpiteet!$E$88,0))/(1+$C$13)^HK$61</f>
        <v>609.44482060769371</v>
      </c>
      <c r="HL264" s="29">
        <f>IF(H$11="x",Toimenpiteet!$E$115,HL161*(Satokasvi!$H$11/1000)+(Satokasvi!$E$28-Satokasvi!$E$7)+IF(H$8="x",Toimenpiteet!$E$29,0)+IF(H$9="x",Toimenpiteet!$E$60,0)+IF(H$10="x",Toimenpiteet!$E$88,0))/(1+$C$13)^HL$61</f>
        <v>585.3611721058121</v>
      </c>
      <c r="HM264" s="29">
        <f>IF(I$11="x",Toimenpiteet!$E$115,HM161*(Satokasvi!$H$11/1000)+(Satokasvi!$E$28-Satokasvi!$E$7)+IF(I$8="x",Toimenpiteet!$E$29,0)+IF(I$9="x",Toimenpiteet!$E$60,0)+IF(I$10="x",Toimenpiteet!$E$88,0))/(1+$C$13)^HM$61</f>
        <v>562.16344040934962</v>
      </c>
      <c r="HN264" s="29">
        <f>IF(J$11="x",Toimenpiteet!$E$115,HN161*(Satokasvi!$H$11/1000)+(Satokasvi!$E$28-Satokasvi!$E$7)+IF(J$8="x",Toimenpiteet!$E$29,0)+IF(J$9="x",Toimenpiteet!$E$60,0)+IF(J$10="x",Toimenpiteet!$E$88,0))/(1+$C$13)^HN$61</f>
        <v>539.82044974780661</v>
      </c>
      <c r="HO264" s="29">
        <f>IF(K$11="x",Toimenpiteet!$E$115,HO161*(Satokasvi!$H$11/1000)+(Satokasvi!$E$28-Satokasvi!$E$7)+IF(K$8="x",Toimenpiteet!$E$29,0)+IF(K$9="x",Toimenpiteet!$E$60,0)+IF(K$10="x",Toimenpiteet!$E$88,0))/(1+$C$13)^HO$61</f>
        <v>518.30208885958359</v>
      </c>
      <c r="HP264" s="29">
        <f>IF(L$11="x",Toimenpiteet!$E$115,HP161*(Satokasvi!$H$11/1000)+(Satokasvi!$E$28-Satokasvi!$E$7)+IF(L$8="x",Toimenpiteet!$E$29,0)+IF(L$9="x",Toimenpiteet!$E$60,0)+IF(L$10="x",Toimenpiteet!$E$88,0))/(1+$C$13)^HP$61</f>
        <v>497.57927542929161</v>
      </c>
      <c r="HQ264" s="29">
        <f>IF(M$11="x",Toimenpiteet!$E$115,HQ161*(Satokasvi!$H$11/1000)+(Satokasvi!$E$28-Satokasvi!$E$7)+IF(M$8="x",Toimenpiteet!$E$29,0)+IF(M$9="x",Toimenpiteet!$E$60,0)+IF(M$10="x",Toimenpiteet!$E$88,0))/(1+$C$13)^HQ$61</f>
        <v>483.08667517406951</v>
      </c>
      <c r="HR264" s="29">
        <f>IF(N$11="x",Toimenpiteet!$E$115,HR161*(Satokasvi!$H$11/1000)+(Satokasvi!$E$28-Satokasvi!$E$7)+IF(N$8="x",Toimenpiteet!$E$29,0)+IF(N$9="x",Toimenpiteet!$E$60,0)+IF(N$10="x",Toimenpiteet!$E$88,0))/(1+$C$13)^HR$61</f>
        <v>469.01618948938795</v>
      </c>
      <c r="HS264" s="29">
        <f>IF(O$11="x",Toimenpiteet!$E$115,HS161*(Satokasvi!$H$11/1000)+(Satokasvi!$E$28-Satokasvi!$E$7)+IF(O$8="x",Toimenpiteet!$E$29,0)+IF(O$9="x",Toimenpiteet!$E$60,0)+IF(O$10="x",Toimenpiteet!$E$88,0))/(1+$C$13)^HS$61</f>
        <v>455.3555237761048</v>
      </c>
      <c r="HT264" s="29">
        <f>IF(P$11="x",Toimenpiteet!$E$115,HT161*(Satokasvi!$H$11/1000)+(Satokasvi!$E$28-Satokasvi!$E$7)+IF(P$8="x",Toimenpiteet!$E$29,0)+IF(P$9="x",Toimenpiteet!$E$60,0)+IF(P$10="x",Toimenpiteet!$E$88,0))/(1+$C$13)^HT$61</f>
        <v>442.09274153019879</v>
      </c>
      <c r="HU264" s="29">
        <f>IF(Q$11="x",Toimenpiteet!$E$115,HU161*(Satokasvi!$H$11/1000)+(Satokasvi!$E$28-Satokasvi!$E$7)+IF(Q$8="x",Toimenpiteet!$E$29,0)+IF(Q$9="x",Toimenpiteet!$E$60,0)+IF(Q$10="x",Toimenpiteet!$E$88,0))/(1+$C$13)^HU$61</f>
        <v>429.21625391281435</v>
      </c>
      <c r="HV264" s="29">
        <f>IF(R$11="x",Toimenpiteet!$E$115,HV161*(Satokasvi!$H$11/1000)+(Satokasvi!$E$28-Satokasvi!$E$7)+IF(R$8="x",Toimenpiteet!$E$29,0)+IF(R$9="x",Toimenpiteet!$E$60,0)+IF(R$10="x",Toimenpiteet!$E$88,0))/(1+$C$13)^HV$61</f>
        <v>416.71480962409169</v>
      </c>
      <c r="HW264" s="29">
        <f>IF(S$11="x",Toimenpiteet!$E$115,HW161*(Satokasvi!$H$11/1000)+(Satokasvi!$E$28-Satokasvi!$E$7)+IF(S$8="x",Toimenpiteet!$E$29,0)+IF(S$9="x",Toimenpiteet!$E$60,0)+IF(S$10="x",Toimenpiteet!$E$88,0))/(1+$C$13)^HW$61</f>
        <v>404.57748507193367</v>
      </c>
      <c r="HX264" s="29">
        <f>IF(T$11="x",Toimenpiteet!$E$115,HX161*(Satokasvi!$H$11/1000)+(Satokasvi!$E$28-Satokasvi!$E$7)+IF(T$8="x",Toimenpiteet!$E$29,0)+IF(T$9="x",Toimenpiteet!$E$60,0)+IF(T$10="x",Toimenpiteet!$E$88,0))/(1+$C$13)^HX$61</f>
        <v>392.79367482712007</v>
      </c>
      <c r="HY264" s="29">
        <f>IF(U$11="x",Toimenpiteet!$E$115,HY161*(Satokasvi!$H$11/1000)+(Satokasvi!$E$28-Satokasvi!$E$7)+IF(U$8="x",Toimenpiteet!$E$29,0)+IF(U$9="x",Toimenpiteet!$E$60,0)+IF(U$10="x",Toimenpiteet!$E$88,0))/(1+$C$13)^HY$61</f>
        <v>381.35308235642725</v>
      </c>
      <c r="HZ264" s="29">
        <f>IF(V$11="x",Toimenpiteet!$E$115,HZ161*(Satokasvi!$H$11/1000)+(Satokasvi!$E$28-Satokasvi!$E$7)+IF(V$8="x",Toimenpiteet!$E$29,0)+IF(V$9="x",Toimenpiteet!$E$60,0)+IF(V$10="x",Toimenpiteet!$E$88,0))/(1+$C$13)^HZ$61</f>
        <v>370.2457110256575</v>
      </c>
      <c r="IA264" s="29">
        <f>IF(W$11="x",Toimenpiteet!$E$115,IA161*(Satokasvi!$H$11/1000)+(Satokasvi!$E$28-Satokasvi!$E$7)+IF(W$8="x",Toimenpiteet!$E$29,0)+IF(W$9="x",Toimenpiteet!$E$60,0)+IF(W$10="x",Toimenpiteet!$E$88,0))/(1+$C$13)^IA$61</f>
        <v>359.46185536471609</v>
      </c>
      <c r="IB264" s="29">
        <f>IF(X$11="x",Toimenpiteet!$E$115,IB161*(Satokasvi!$H$11/1000)+(Satokasvi!$E$28-Satokasvi!$E$7)+IF(X$8="x",Toimenpiteet!$E$29,0)+IF(X$9="x",Toimenpiteet!$E$60,0)+IF(X$10="x",Toimenpiteet!$E$88,0))/(1+$C$13)^IB$61</f>
        <v>348.99209258710295</v>
      </c>
      <c r="IC264" s="29">
        <f>IF(Y$11="x",Toimenpiteet!$E$115,IC161*(Satokasvi!$H$11/1000)+(Satokasvi!$E$28-Satokasvi!$E$7)+IF(Y$8="x",Toimenpiteet!$E$29,0)+IF(Y$9="x",Toimenpiteet!$E$60,0)+IF(Y$10="x",Toimenpiteet!$E$88,0))/(1+$C$13)^IC$61</f>
        <v>338.82727435641061</v>
      </c>
      <c r="ID264" s="29">
        <f>IF(Z$11="x",Toimenpiteet!$E$115,ID161*(Satokasvi!$H$11/1000)+(Satokasvi!$E$28-Satokasvi!$E$7)+IF(Z$8="x",Toimenpiteet!$E$29,0)+IF(Z$9="x",Toimenpiteet!$E$60,0)+IF(Z$10="x",Toimenpiteet!$E$88,0))/(1+$C$13)^ID$61</f>
        <v>328.95851879263171</v>
      </c>
      <c r="IE264" s="29">
        <f>IF(AA$11="x",Toimenpiteet!$E$115,IE161*(Satokasvi!$H$11/1000)+(Satokasvi!$E$28-Satokasvi!$E$7)+IF(AA$8="x",Toimenpiteet!$E$29,0)+IF(AA$9="x",Toimenpiteet!$E$60,0)+IF(AA$10="x",Toimenpiteet!$E$88,0))/(1+$C$13)^IE$61</f>
        <v>319.37720271129297</v>
      </c>
      <c r="IG264" s="11">
        <f t="shared" si="192"/>
        <v>715.30145031763152</v>
      </c>
      <c r="IH264" s="11">
        <f t="shared" si="193"/>
        <v>1402.641223559312</v>
      </c>
      <c r="II264" s="11">
        <f t="shared" si="194"/>
        <v>2063.0413390840836</v>
      </c>
      <c r="IJ264" s="11">
        <f t="shared" si="195"/>
        <v>2697.4880020488768</v>
      </c>
      <c r="IK264" s="11">
        <f t="shared" si="196"/>
        <v>3306.9328226565704</v>
      </c>
      <c r="IL264" s="11">
        <f t="shared" si="197"/>
        <v>3892.2939947623827</v>
      </c>
      <c r="IM264" s="11">
        <f t="shared" si="198"/>
        <v>4454.457435171732</v>
      </c>
      <c r="IN264" s="11">
        <f t="shared" si="199"/>
        <v>4994.2778849195383</v>
      </c>
      <c r="IO264" s="11">
        <f t="shared" si="200"/>
        <v>5512.5799737791222</v>
      </c>
      <c r="IP264" s="11">
        <f t="shared" si="201"/>
        <v>6010.1592492084137</v>
      </c>
      <c r="IQ264" s="11">
        <f t="shared" si="202"/>
        <v>6493.2459243824833</v>
      </c>
      <c r="IR264" s="11">
        <f t="shared" si="203"/>
        <v>6962.2621138718714</v>
      </c>
      <c r="IS264" s="11">
        <f t="shared" si="204"/>
        <v>7417.6176376479762</v>
      </c>
      <c r="IT264" s="11">
        <f t="shared" si="205"/>
        <v>7859.7103791781747</v>
      </c>
      <c r="IU264" s="11">
        <f t="shared" si="206"/>
        <v>8288.9266330909886</v>
      </c>
      <c r="IV264" s="11">
        <f t="shared" si="207"/>
        <v>8705.6414427150812</v>
      </c>
      <c r="IW264" s="11">
        <f t="shared" si="208"/>
        <v>9110.2189277870148</v>
      </c>
      <c r="IX264" s="11">
        <f t="shared" si="209"/>
        <v>9503.0126026141352</v>
      </c>
      <c r="IY264" s="11">
        <f t="shared" si="210"/>
        <v>9884.3656849705621</v>
      </c>
      <c r="IZ264" s="11">
        <f t="shared" si="211"/>
        <v>10254.61139599622</v>
      </c>
      <c r="JA264" s="11">
        <f t="shared" si="212"/>
        <v>10614.073251360936</v>
      </c>
      <c r="JB264" s="11">
        <f t="shared" si="213"/>
        <v>10963.065343948039</v>
      </c>
      <c r="JC264" s="11">
        <f t="shared" si="214"/>
        <v>11301.89261830445</v>
      </c>
      <c r="JD264" s="11">
        <f t="shared" si="215"/>
        <v>11630.851137097081</v>
      </c>
      <c r="JE264" s="11">
        <f t="shared" si="216"/>
        <v>11950.228339808375</v>
      </c>
    </row>
    <row r="265" spans="213:265">
      <c r="HE265" s="60">
        <f t="shared" si="218"/>
        <v>0.38888888888888884</v>
      </c>
      <c r="HF265" s="60">
        <f>$HF$69</f>
        <v>-5.5555555555555552E-2</v>
      </c>
      <c r="HG265" s="29">
        <f>IF(C$11="x",Toimenpiteet!$E$115,HG162*(Satokasvi!$H$11/1000)+(Satokasvi!$E$28-Satokasvi!$E$7)+IF(C$8="x",Toimenpiteet!$E$29,0)+IF(C$9="x",Toimenpiteet!$E$60,0)+IF(C$10="x",Toimenpiteet!$E$88,0))/(1+$C$13)^HG$61</f>
        <v>717.39901714011762</v>
      </c>
      <c r="HH265" s="29">
        <f>IF(D$11="x",Toimenpiteet!$E$115,HH162*(Satokasvi!$H$11/1000)+(Satokasvi!$E$28-Satokasvi!$E$7)+IF(D$8="x",Toimenpiteet!$E$29,0)+IF(D$9="x",Toimenpiteet!$E$60,0)+IF(D$10="x",Toimenpiteet!$E$88,0))/(1+$C$13)^HH$61</f>
        <v>691.41271852806096</v>
      </c>
      <c r="HI265" s="29">
        <f>IF(E$11="x",Toimenpiteet!$E$115,HI162*(Satokasvi!$H$11/1000)+(Satokasvi!$E$28-Satokasvi!$E$7)+IF(E$8="x",Toimenpiteet!$E$29,0)+IF(E$9="x",Toimenpiteet!$E$60,0)+IF(E$10="x",Toimenpiteet!$E$88,0))/(1+$C$13)^HI$61</f>
        <v>666.33158924280144</v>
      </c>
      <c r="HJ265" s="29">
        <f>IF(F$11="x",Toimenpiteet!$E$115,HJ162*(Satokasvi!$H$11/1000)+(Satokasvi!$E$28-Satokasvi!$E$7)+IF(F$8="x",Toimenpiteet!$E$29,0)+IF(F$9="x",Toimenpiteet!$E$60,0)+IF(F$10="x",Toimenpiteet!$E$88,0))/(1+$C$13)^HJ$61</f>
        <v>642.12494609492876</v>
      </c>
      <c r="HK265" s="29">
        <f>IF(G$11="x",Toimenpiteet!$E$115,HK162*(Satokasvi!$H$11/1000)+(Satokasvi!$E$28-Satokasvi!$E$7)+IF(G$8="x",Toimenpiteet!$E$29,0)+IF(G$9="x",Toimenpiteet!$E$60,0)+IF(G$10="x",Toimenpiteet!$E$88,0))/(1+$C$13)^HK$61</f>
        <v>618.76312537727586</v>
      </c>
      <c r="HL265" s="29">
        <f>IF(H$11="x",Toimenpiteet!$E$115,HL162*(Satokasvi!$H$11/1000)+(Satokasvi!$E$28-Satokasvi!$E$7)+IF(H$8="x",Toimenpiteet!$E$29,0)+IF(H$9="x",Toimenpiteet!$E$60,0)+IF(H$10="x",Toimenpiteet!$E$88,0))/(1+$C$13)^HL$61</f>
        <v>596.21744950726668</v>
      </c>
      <c r="HM265" s="29">
        <f>IF(I$11="x",Toimenpiteet!$E$115,HM162*(Satokasvi!$H$11/1000)+(Satokasvi!$E$28-Satokasvi!$E$7)+IF(I$8="x",Toimenpiteet!$E$29,0)+IF(I$9="x",Toimenpiteet!$E$60,0)+IF(I$10="x",Toimenpiteet!$E$88,0))/(1+$C$13)^HM$61</f>
        <v>574.4601947475669</v>
      </c>
      <c r="HN265" s="29">
        <f>IF(J$11="x",Toimenpiteet!$E$115,HN162*(Satokasvi!$H$11/1000)+(Satokasvi!$E$28-Satokasvi!$E$7)+IF(J$8="x",Toimenpiteet!$E$29,0)+IF(J$9="x",Toimenpiteet!$E$60,0)+IF(J$10="x",Toimenpiteet!$E$88,0))/(1+$C$13)^HN$61</f>
        <v>553.46455997051669</v>
      </c>
      <c r="HO265" s="29">
        <f>IF(K$11="x",Toimenpiteet!$E$115,HO162*(Satokasvi!$H$11/1000)+(Satokasvi!$E$28-Satokasvi!$E$7)+IF(K$8="x",Toimenpiteet!$E$29,0)+IF(K$9="x",Toimenpiteet!$E$60,0)+IF(K$10="x",Toimenpiteet!$E$88,0))/(1+$C$13)^HO$61</f>
        <v>533.20463643293181</v>
      </c>
      <c r="HP265" s="29">
        <f>IF(L$11="x",Toimenpiteet!$E$115,HP162*(Satokasvi!$H$11/1000)+(Satokasvi!$E$28-Satokasvi!$E$7)+IF(L$8="x",Toimenpiteet!$E$29,0)+IF(L$9="x",Toimenpiteet!$E$60,0)+IF(L$10="x",Toimenpiteet!$E$88,0))/(1+$C$13)^HP$61</f>
        <v>513.65537852891225</v>
      </c>
      <c r="HQ265" s="29">
        <f>IF(M$11="x",Toimenpiteet!$E$115,HQ162*(Satokasvi!$H$11/1000)+(Satokasvi!$E$28-Satokasvi!$E$7)+IF(M$8="x",Toimenpiteet!$E$29,0)+IF(M$9="x",Toimenpiteet!$E$60,0)+IF(M$10="x",Toimenpiteet!$E$88,0))/(1+$C$13)^HQ$61</f>
        <v>498.69454226107979</v>
      </c>
      <c r="HR265" s="29">
        <f>IF(N$11="x",Toimenpiteet!$E$115,HR162*(Satokasvi!$H$11/1000)+(Satokasvi!$E$28-Satokasvi!$E$7)+IF(N$8="x",Toimenpiteet!$E$29,0)+IF(N$9="x",Toimenpiteet!$E$60,0)+IF(N$10="x",Toimenpiteet!$E$88,0))/(1+$C$13)^HR$61</f>
        <v>484.16945850590281</v>
      </c>
      <c r="HS265" s="29">
        <f>IF(O$11="x",Toimenpiteet!$E$115,HS162*(Satokasvi!$H$11/1000)+(Satokasvi!$E$28-Satokasvi!$E$7)+IF(O$8="x",Toimenpiteet!$E$29,0)+IF(O$9="x",Toimenpiteet!$E$60,0)+IF(O$10="x",Toimenpiteet!$E$88,0))/(1+$C$13)^HS$61</f>
        <v>470.06743544262412</v>
      </c>
      <c r="HT265" s="29">
        <f>IF(P$11="x",Toimenpiteet!$E$115,HT162*(Satokasvi!$H$11/1000)+(Satokasvi!$E$28-Satokasvi!$E$7)+IF(P$8="x",Toimenpiteet!$E$29,0)+IF(P$9="x",Toimenpiteet!$E$60,0)+IF(P$10="x",Toimenpiteet!$E$88,0))/(1+$C$13)^HT$61</f>
        <v>456.37615091516898</v>
      </c>
      <c r="HU265" s="29">
        <f>IF(Q$11="x",Toimenpiteet!$E$115,HU162*(Satokasvi!$H$11/1000)+(Satokasvi!$E$28-Satokasvi!$E$7)+IF(Q$8="x",Toimenpiteet!$E$29,0)+IF(Q$9="x",Toimenpiteet!$E$60,0)+IF(Q$10="x",Toimenpiteet!$E$88,0))/(1+$C$13)^HU$61</f>
        <v>443.08364166521255</v>
      </c>
      <c r="HV265" s="29">
        <f>IF(R$11="x",Toimenpiteet!$E$115,HV162*(Satokasvi!$H$11/1000)+(Satokasvi!$E$28-Satokasvi!$E$7)+IF(R$8="x",Toimenpiteet!$E$29,0)+IF(R$9="x",Toimenpiteet!$E$60,0)+IF(R$10="x",Toimenpiteet!$E$88,0))/(1+$C$13)^HV$61</f>
        <v>430.17829287884723</v>
      </c>
      <c r="HW265" s="29">
        <f>IF(S$11="x",Toimenpiteet!$E$115,HW162*(Satokasvi!$H$11/1000)+(Satokasvi!$E$28-Satokasvi!$E$7)+IF(S$8="x",Toimenpiteet!$E$29,0)+IF(S$9="x",Toimenpiteet!$E$60,0)+IF(S$10="x",Toimenpiteet!$E$88,0))/(1+$C$13)^HW$61</f>
        <v>417.64882803771576</v>
      </c>
      <c r="HX265" s="29">
        <f>IF(T$11="x",Toimenpiteet!$E$115,HX162*(Satokasvi!$H$11/1000)+(Satokasvi!$E$28-Satokasvi!$E$7)+IF(T$8="x",Toimenpiteet!$E$29,0)+IF(T$9="x",Toimenpiteet!$E$60,0)+IF(T$10="x",Toimenpiteet!$E$88,0))/(1+$C$13)^HX$61</f>
        <v>405.48429906574347</v>
      </c>
      <c r="HY265" s="29">
        <f>IF(U$11="x",Toimenpiteet!$E$115,HY162*(Satokasvi!$H$11/1000)+(Satokasvi!$E$28-Satokasvi!$E$7)+IF(U$8="x",Toimenpiteet!$E$29,0)+IF(U$9="x",Toimenpiteet!$E$60,0)+IF(U$10="x",Toimenpiteet!$E$88,0))/(1+$C$13)^HY$61</f>
        <v>393.67407676285774</v>
      </c>
      <c r="HZ265" s="29">
        <f>IF(V$11="x",Toimenpiteet!$E$115,HZ162*(Satokasvi!$H$11/1000)+(Satokasvi!$E$28-Satokasvi!$E$7)+IF(V$8="x",Toimenpiteet!$E$29,0)+IF(V$9="x",Toimenpiteet!$E$60,0)+IF(V$10="x",Toimenpiteet!$E$88,0))/(1+$C$13)^HZ$61</f>
        <v>382.20784151733761</v>
      </c>
      <c r="IA265" s="29">
        <f>IF(W$11="x",Toimenpiteet!$E$115,IA162*(Satokasvi!$H$11/1000)+(Satokasvi!$E$28-Satokasvi!$E$7)+IF(W$8="x",Toimenpiteet!$E$29,0)+IF(W$9="x",Toimenpiteet!$E$60,0)+IF(W$10="x",Toimenpiteet!$E$88,0))/(1+$C$13)^IA$61</f>
        <v>371.07557428867733</v>
      </c>
      <c r="IB265" s="29">
        <f>IF(X$11="x",Toimenpiteet!$E$115,IB162*(Satokasvi!$H$11/1000)+(Satokasvi!$E$28-Satokasvi!$E$7)+IF(X$8="x",Toimenpiteet!$E$29,0)+IF(X$9="x",Toimenpiteet!$E$60,0)+IF(X$10="x",Toimenpiteet!$E$88,0))/(1+$C$13)^IB$61</f>
        <v>360.26754785308475</v>
      </c>
      <c r="IC265" s="29">
        <f>IF(Y$11="x",Toimenpiteet!$E$115,IC162*(Satokasvi!$H$11/1000)+(Satokasvi!$E$28-Satokasvi!$E$7)+IF(Y$8="x",Toimenpiteet!$E$29,0)+IF(Y$9="x",Toimenpiteet!$E$60,0)+IF(Y$10="x",Toimenpiteet!$E$88,0))/(1+$C$13)^IC$61</f>
        <v>349.77431830396574</v>
      </c>
      <c r="ID265" s="29">
        <f>IF(Z$11="x",Toimenpiteet!$E$115,ID162*(Satokasvi!$H$11/1000)+(Satokasvi!$E$28-Satokasvi!$E$7)+IF(Z$8="x",Toimenpiteet!$E$29,0)+IF(Z$9="x",Toimenpiteet!$E$60,0)+IF(Z$10="x",Toimenpiteet!$E$88,0))/(1+$C$13)^ID$61</f>
        <v>339.58671679996684</v>
      </c>
      <c r="IE265" s="29">
        <f>IF(AA$11="x",Toimenpiteet!$E$115,IE162*(Satokasvi!$H$11/1000)+(Satokasvi!$E$28-Satokasvi!$E$7)+IF(AA$8="x",Toimenpiteet!$E$29,0)+IF(AA$9="x",Toimenpiteet!$E$60,0)+IF(AA$10="x",Toimenpiteet!$E$88,0))/(1+$C$13)^IE$61</f>
        <v>329.69584155336582</v>
      </c>
      <c r="IG265" s="11">
        <f t="shared" si="192"/>
        <v>717.39901714011762</v>
      </c>
      <c r="IH265" s="11">
        <f t="shared" si="193"/>
        <v>1408.8117356681787</v>
      </c>
      <c r="II265" s="11">
        <f t="shared" si="194"/>
        <v>2075.14332491098</v>
      </c>
      <c r="IJ265" s="11">
        <f t="shared" si="195"/>
        <v>2717.2682710059089</v>
      </c>
      <c r="IK265" s="11">
        <f t="shared" si="196"/>
        <v>3336.031396383185</v>
      </c>
      <c r="IL265" s="11">
        <f t="shared" si="197"/>
        <v>3932.2488458904518</v>
      </c>
      <c r="IM265" s="11">
        <f t="shared" si="198"/>
        <v>4506.7090406380185</v>
      </c>
      <c r="IN265" s="11">
        <f t="shared" si="199"/>
        <v>5060.1736006085348</v>
      </c>
      <c r="IO265" s="11">
        <f t="shared" si="200"/>
        <v>5593.3782370414665</v>
      </c>
      <c r="IP265" s="11">
        <f t="shared" si="201"/>
        <v>6107.033615570379</v>
      </c>
      <c r="IQ265" s="11">
        <f t="shared" si="202"/>
        <v>6605.7281578314587</v>
      </c>
      <c r="IR265" s="11">
        <f t="shared" si="203"/>
        <v>7089.8976163373618</v>
      </c>
      <c r="IS265" s="11">
        <f t="shared" si="204"/>
        <v>7559.9650517799855</v>
      </c>
      <c r="IT265" s="11">
        <f t="shared" si="205"/>
        <v>8016.3412026951546</v>
      </c>
      <c r="IU265" s="11">
        <f t="shared" si="206"/>
        <v>8459.4248443603665</v>
      </c>
      <c r="IV265" s="11">
        <f t="shared" si="207"/>
        <v>8889.6031372392135</v>
      </c>
      <c r="IW265" s="11">
        <f t="shared" si="208"/>
        <v>9307.2519652769297</v>
      </c>
      <c r="IX265" s="11">
        <f t="shared" si="209"/>
        <v>9712.7362643426732</v>
      </c>
      <c r="IY265" s="11">
        <f t="shared" si="210"/>
        <v>10106.410341105531</v>
      </c>
      <c r="IZ265" s="11">
        <f t="shared" si="211"/>
        <v>10488.618182622869</v>
      </c>
      <c r="JA265" s="11">
        <f t="shared" si="212"/>
        <v>10859.693756911547</v>
      </c>
      <c r="JB265" s="11">
        <f t="shared" si="213"/>
        <v>11219.961304764633</v>
      </c>
      <c r="JC265" s="11">
        <f t="shared" si="214"/>
        <v>11569.735623068598</v>
      </c>
      <c r="JD265" s="11">
        <f t="shared" si="215"/>
        <v>11909.322339868566</v>
      </c>
      <c r="JE265" s="11">
        <f t="shared" si="216"/>
        <v>12239.018181421932</v>
      </c>
    </row>
    <row r="266" spans="213:265">
      <c r="HE266" s="60">
        <f t="shared" si="218"/>
        <v>0.38888888888888884</v>
      </c>
      <c r="HF266" s="60">
        <f>$HF$70</f>
        <v>-3.3333333333333326E-2</v>
      </c>
      <c r="HG266" s="29">
        <f>IF(C$11="x",Toimenpiteet!$E$115,HG163*(Satokasvi!$H$11/1000)+(Satokasvi!$E$28-Satokasvi!$E$7)+IF(C$8="x",Toimenpiteet!$E$29,0)+IF(C$9="x",Toimenpiteet!$E$60,0)+IF(C$10="x",Toimenpiteet!$E$88,0))/(1+$C$13)^HG$61</f>
        <v>719.49658396260349</v>
      </c>
      <c r="HH266" s="29">
        <f>IF(D$11="x",Toimenpiteet!$E$115,HH163*(Satokasvi!$H$11/1000)+(Satokasvi!$E$28-Satokasvi!$E$7)+IF(D$8="x",Toimenpiteet!$E$29,0)+IF(D$9="x",Toimenpiteet!$E$60,0)+IF(D$10="x",Toimenpiteet!$E$88,0))/(1+$C$13)^HH$61</f>
        <v>695.4856638144413</v>
      </c>
      <c r="HI266" s="29">
        <f>IF(E$11="x",Toimenpiteet!$E$115,HI163*(Satokasvi!$H$11/1000)+(Satokasvi!$E$28-Satokasvi!$E$7)+IF(E$8="x",Toimenpiteet!$E$29,0)+IF(E$9="x",Toimenpiteet!$E$60,0)+IF(E$10="x",Toimenpiteet!$E$88,0))/(1+$C$13)^HI$61</f>
        <v>672.26306296083101</v>
      </c>
      <c r="HJ266" s="29">
        <f>IF(F$11="x",Toimenpiteet!$E$115,HJ163*(Satokasvi!$H$11/1000)+(Satokasvi!$E$28-Satokasvi!$E$7)+IF(F$8="x",Toimenpiteet!$E$29,0)+IF(F$9="x",Toimenpiteet!$E$60,0)+IF(F$10="x",Toimenpiteet!$E$88,0))/(1+$C$13)^HJ$61</f>
        <v>649.80322922506434</v>
      </c>
      <c r="HK266" s="29">
        <f>IF(G$11="x",Toimenpiteet!$E$115,HK163*(Satokasvi!$H$11/1000)+(Satokasvi!$E$28-Satokasvi!$E$7)+IF(G$8="x",Toimenpiteet!$E$29,0)+IF(G$9="x",Toimenpiteet!$E$60,0)+IF(G$10="x",Toimenpiteet!$E$88,0))/(1+$C$13)^HK$61</f>
        <v>628.08143014685788</v>
      </c>
      <c r="HL266" s="29">
        <f>IF(H$11="x",Toimenpiteet!$E$115,HL163*(Satokasvi!$H$11/1000)+(Satokasvi!$E$28-Satokasvi!$E$7)+IF(H$8="x",Toimenpiteet!$E$29,0)+IF(H$9="x",Toimenpiteet!$E$60,0)+IF(H$10="x",Toimenpiteet!$E$88,0))/(1+$C$13)^HL$61</f>
        <v>607.07372690872148</v>
      </c>
      <c r="HM266" s="29">
        <f>IF(I$11="x",Toimenpiteet!$E$115,HM163*(Satokasvi!$H$11/1000)+(Satokasvi!$E$28-Satokasvi!$E$7)+IF(I$8="x",Toimenpiteet!$E$29,0)+IF(I$9="x",Toimenpiteet!$E$60,0)+IF(I$10="x",Toimenpiteet!$E$88,0))/(1+$C$13)^HM$61</f>
        <v>586.75694908578419</v>
      </c>
      <c r="HN266" s="29">
        <f>IF(J$11="x",Toimenpiteet!$E$115,HN163*(Satokasvi!$H$11/1000)+(Satokasvi!$E$28-Satokasvi!$E$7)+IF(J$8="x",Toimenpiteet!$E$29,0)+IF(J$9="x",Toimenpiteet!$E$60,0)+IF(J$10="x",Toimenpiteet!$E$88,0))/(1+$C$13)^HN$61</f>
        <v>567.10867019322666</v>
      </c>
      <c r="HO266" s="29">
        <f>IF(K$11="x",Toimenpiteet!$E$115,HO163*(Satokasvi!$H$11/1000)+(Satokasvi!$E$28-Satokasvi!$E$7)+IF(K$8="x",Toimenpiteet!$E$29,0)+IF(K$9="x",Toimenpiteet!$E$60,0)+IF(K$10="x",Toimenpiteet!$E$88,0))/(1+$C$13)^HO$61</f>
        <v>548.10718400628014</v>
      </c>
      <c r="HP266" s="29">
        <f>IF(L$11="x",Toimenpiteet!$E$115,HP163*(Satokasvi!$H$11/1000)+(Satokasvi!$E$28-Satokasvi!$E$7)+IF(L$8="x",Toimenpiteet!$E$29,0)+IF(L$9="x",Toimenpiteet!$E$60,0)+IF(L$10="x",Toimenpiteet!$E$88,0))/(1+$C$13)^HP$61</f>
        <v>529.73148162853272</v>
      </c>
      <c r="HQ266" s="29">
        <f>IF(M$11="x",Toimenpiteet!$E$115,HQ163*(Satokasvi!$H$11/1000)+(Satokasvi!$E$28-Satokasvi!$E$7)+IF(M$8="x",Toimenpiteet!$E$29,0)+IF(M$9="x",Toimenpiteet!$E$60,0)+IF(M$10="x",Toimenpiteet!$E$88,0))/(1+$C$13)^HQ$61</f>
        <v>514.30240934809001</v>
      </c>
      <c r="HR266" s="29">
        <f>IF(N$11="x",Toimenpiteet!$E$115,HR163*(Satokasvi!$H$11/1000)+(Satokasvi!$E$28-Satokasvi!$E$7)+IF(N$8="x",Toimenpiteet!$E$29,0)+IF(N$9="x",Toimenpiteet!$E$60,0)+IF(N$10="x",Toimenpiteet!$E$88,0))/(1+$C$13)^HR$61</f>
        <v>499.32272752241749</v>
      </c>
      <c r="HS266" s="29">
        <f>IF(O$11="x",Toimenpiteet!$E$115,HS163*(Satokasvi!$H$11/1000)+(Satokasvi!$E$28-Satokasvi!$E$7)+IF(O$8="x",Toimenpiteet!$E$29,0)+IF(O$9="x",Toimenpiteet!$E$60,0)+IF(O$10="x",Toimenpiteet!$E$88,0))/(1+$C$13)^HS$61</f>
        <v>484.77934710914326</v>
      </c>
      <c r="HT266" s="29">
        <f>IF(P$11="x",Toimenpiteet!$E$115,HT163*(Satokasvi!$H$11/1000)+(Satokasvi!$E$28-Satokasvi!$E$7)+IF(P$8="x",Toimenpiteet!$E$29,0)+IF(P$9="x",Toimenpiteet!$E$60,0)+IF(P$10="x",Toimenpiteet!$E$88,0))/(1+$C$13)^HT$61</f>
        <v>470.65956030013899</v>
      </c>
      <c r="HU266" s="29">
        <f>IF(Q$11="x",Toimenpiteet!$E$115,HU163*(Satokasvi!$H$11/1000)+(Satokasvi!$E$28-Satokasvi!$E$7)+IF(Q$8="x",Toimenpiteet!$E$29,0)+IF(Q$9="x",Toimenpiteet!$E$60,0)+IF(Q$10="x",Toimenpiteet!$E$88,0))/(1+$C$13)^HU$61</f>
        <v>456.95102941761064</v>
      </c>
      <c r="HV266" s="29">
        <f>IF(R$11="x",Toimenpiteet!$E$115,HV163*(Satokasvi!$H$11/1000)+(Satokasvi!$E$28-Satokasvi!$E$7)+IF(R$8="x",Toimenpiteet!$E$29,0)+IF(R$9="x",Toimenpiteet!$E$60,0)+IF(R$10="x",Toimenpiteet!$E$88,0))/(1+$C$13)^HV$61</f>
        <v>443.64177613360266</v>
      </c>
      <c r="HW266" s="29">
        <f>IF(S$11="x",Toimenpiteet!$E$115,HW163*(Satokasvi!$H$11/1000)+(Satokasvi!$E$28-Satokasvi!$E$7)+IF(S$8="x",Toimenpiteet!$E$29,0)+IF(S$9="x",Toimenpiteet!$E$60,0)+IF(S$10="x",Toimenpiteet!$E$88,0))/(1+$C$13)^HW$61</f>
        <v>430.72017100349774</v>
      </c>
      <c r="HX266" s="29">
        <f>IF(T$11="x",Toimenpiteet!$E$115,HX163*(Satokasvi!$H$11/1000)+(Satokasvi!$E$28-Satokasvi!$E$7)+IF(T$8="x",Toimenpiteet!$E$29,0)+IF(T$9="x",Toimenpiteet!$E$60,0)+IF(T$10="x",Toimenpiteet!$E$88,0))/(1+$C$13)^HX$61</f>
        <v>418.17492330436676</v>
      </c>
      <c r="HY266" s="29">
        <f>IF(U$11="x",Toimenpiteet!$E$115,HY163*(Satokasvi!$H$11/1000)+(Satokasvi!$E$28-Satokasvi!$E$7)+IF(U$8="x",Toimenpiteet!$E$29,0)+IF(U$9="x",Toimenpiteet!$E$60,0)+IF(U$10="x",Toimenpiteet!$E$88,0))/(1+$C$13)^HY$61</f>
        <v>405.99507116928811</v>
      </c>
      <c r="HZ266" s="29">
        <f>IF(V$11="x",Toimenpiteet!$E$115,HZ163*(Satokasvi!$H$11/1000)+(Satokasvi!$E$28-Satokasvi!$E$7)+IF(V$8="x",Toimenpiteet!$E$29,0)+IF(V$9="x",Toimenpiteet!$E$60,0)+IF(V$10="x",Toimenpiteet!$E$88,0))/(1+$C$13)^HZ$61</f>
        <v>394.16997200901756</v>
      </c>
      <c r="IA266" s="29">
        <f>IF(W$11="x",Toimenpiteet!$E$115,IA163*(Satokasvi!$H$11/1000)+(Satokasvi!$E$28-Satokasvi!$E$7)+IF(W$8="x",Toimenpiteet!$E$29,0)+IF(W$9="x",Toimenpiteet!$E$60,0)+IF(W$10="x",Toimenpiteet!$E$88,0))/(1+$C$13)^IA$61</f>
        <v>382.68929321263846</v>
      </c>
      <c r="IB266" s="29">
        <f>IF(X$11="x",Toimenpiteet!$E$115,IB163*(Satokasvi!$H$11/1000)+(Satokasvi!$E$28-Satokasvi!$E$7)+IF(X$8="x",Toimenpiteet!$E$29,0)+IF(X$9="x",Toimenpiteet!$E$60,0)+IF(X$10="x",Toimenpiteet!$E$88,0))/(1+$C$13)^IB$61</f>
        <v>371.54300311906644</v>
      </c>
      <c r="IC266" s="29">
        <f>IF(Y$11="x",Toimenpiteet!$E$115,IC163*(Satokasvi!$H$11/1000)+(Satokasvi!$E$28-Satokasvi!$E$7)+IF(Y$8="x",Toimenpiteet!$E$29,0)+IF(Y$9="x",Toimenpiteet!$E$60,0)+IF(Y$10="x",Toimenpiteet!$E$88,0))/(1+$C$13)^IC$61</f>
        <v>360.72136225152082</v>
      </c>
      <c r="ID266" s="29">
        <f>IF(Z$11="x",Toimenpiteet!$E$115,ID163*(Satokasvi!$H$11/1000)+(Satokasvi!$E$28-Satokasvi!$E$7)+IF(Z$8="x",Toimenpiteet!$E$29,0)+IF(Z$9="x",Toimenpiteet!$E$60,0)+IF(Z$10="x",Toimenpiteet!$E$88,0))/(1+$C$13)^ID$61</f>
        <v>350.2149148073018</v>
      </c>
      <c r="IE266" s="29">
        <f>IF(AA$11="x",Toimenpiteet!$E$115,IE163*(Satokasvi!$H$11/1000)+(Satokasvi!$E$28-Satokasvi!$E$7)+IF(AA$8="x",Toimenpiteet!$E$29,0)+IF(AA$9="x",Toimenpiteet!$E$60,0)+IF(AA$10="x",Toimenpiteet!$E$88,0))/(1+$C$13)^IE$61</f>
        <v>340.01448039543862</v>
      </c>
      <c r="IG266" s="11">
        <f t="shared" si="192"/>
        <v>719.49658396260349</v>
      </c>
      <c r="IH266" s="11">
        <f t="shared" si="193"/>
        <v>1414.9822477770449</v>
      </c>
      <c r="II266" s="11">
        <f t="shared" si="194"/>
        <v>2087.245310737876</v>
      </c>
      <c r="IJ266" s="11">
        <f t="shared" si="195"/>
        <v>2737.0485399629406</v>
      </c>
      <c r="IK266" s="11">
        <f t="shared" si="196"/>
        <v>3365.1299701097987</v>
      </c>
      <c r="IL266" s="11">
        <f t="shared" si="197"/>
        <v>3972.20369701852</v>
      </c>
      <c r="IM266" s="11">
        <f t="shared" si="198"/>
        <v>4558.960646104304</v>
      </c>
      <c r="IN266" s="11">
        <f t="shared" si="199"/>
        <v>5126.0693162975303</v>
      </c>
      <c r="IO266" s="11">
        <f t="shared" si="200"/>
        <v>5674.1765003038108</v>
      </c>
      <c r="IP266" s="11">
        <f t="shared" si="201"/>
        <v>6203.9079819323433</v>
      </c>
      <c r="IQ266" s="11">
        <f t="shared" si="202"/>
        <v>6718.2103912804332</v>
      </c>
      <c r="IR266" s="11">
        <f t="shared" si="203"/>
        <v>7217.5331188028504</v>
      </c>
      <c r="IS266" s="11">
        <f t="shared" si="204"/>
        <v>7702.312465911994</v>
      </c>
      <c r="IT266" s="11">
        <f t="shared" si="205"/>
        <v>8172.9720262121327</v>
      </c>
      <c r="IU266" s="11">
        <f t="shared" si="206"/>
        <v>8629.9230556297425</v>
      </c>
      <c r="IV266" s="11">
        <f t="shared" si="207"/>
        <v>9073.5648317633459</v>
      </c>
      <c r="IW266" s="11">
        <f t="shared" si="208"/>
        <v>9504.2850027668428</v>
      </c>
      <c r="IX266" s="11">
        <f t="shared" si="209"/>
        <v>9922.4599260712093</v>
      </c>
      <c r="IY266" s="11">
        <f t="shared" si="210"/>
        <v>10328.454997240497</v>
      </c>
      <c r="IZ266" s="11">
        <f t="shared" si="211"/>
        <v>10722.624969249515</v>
      </c>
      <c r="JA266" s="11">
        <f t="shared" si="212"/>
        <v>11105.314262462154</v>
      </c>
      <c r="JB266" s="11">
        <f t="shared" si="213"/>
        <v>11476.85726558122</v>
      </c>
      <c r="JC266" s="11">
        <f t="shared" si="214"/>
        <v>11837.578627832741</v>
      </c>
      <c r="JD266" s="11">
        <f t="shared" si="215"/>
        <v>12187.793542640044</v>
      </c>
      <c r="JE266" s="11">
        <f t="shared" si="216"/>
        <v>12527.808023035483</v>
      </c>
    </row>
    <row r="267" spans="213:265">
      <c r="HE267" s="60">
        <f t="shared" si="218"/>
        <v>0.38888888888888884</v>
      </c>
      <c r="HF267" s="60">
        <f>$HF$71</f>
        <v>-1.1111111111111103E-2</v>
      </c>
      <c r="HG267" s="29">
        <f>IF(C$11="x",Toimenpiteet!$E$115,HG164*(Satokasvi!$H$11/1000)+(Satokasvi!$E$28-Satokasvi!$E$7)+IF(C$8="x",Toimenpiteet!$E$29,0)+IF(C$9="x",Toimenpiteet!$E$60,0)+IF(C$10="x",Toimenpiteet!$E$88,0))/(1+$C$13)^HG$61</f>
        <v>721.59415078508937</v>
      </c>
      <c r="HH267" s="29">
        <f>IF(D$11="x",Toimenpiteet!$E$115,HH164*(Satokasvi!$H$11/1000)+(Satokasvi!$E$28-Satokasvi!$E$7)+IF(D$8="x",Toimenpiteet!$E$29,0)+IF(D$9="x",Toimenpiteet!$E$60,0)+IF(D$10="x",Toimenpiteet!$E$88,0))/(1+$C$13)^HH$61</f>
        <v>699.55860910082185</v>
      </c>
      <c r="HI267" s="29">
        <f>IF(E$11="x",Toimenpiteet!$E$115,HI164*(Satokasvi!$H$11/1000)+(Satokasvi!$E$28-Satokasvi!$E$7)+IF(E$8="x",Toimenpiteet!$E$29,0)+IF(E$9="x",Toimenpiteet!$E$60,0)+IF(E$10="x",Toimenpiteet!$E$88,0))/(1+$C$13)^HI$61</f>
        <v>678.19453667886091</v>
      </c>
      <c r="HJ267" s="29">
        <f>IF(F$11="x",Toimenpiteet!$E$115,HJ164*(Satokasvi!$H$11/1000)+(Satokasvi!$E$28-Satokasvi!$E$7)+IF(F$8="x",Toimenpiteet!$E$29,0)+IF(F$9="x",Toimenpiteet!$E$60,0)+IF(F$10="x",Toimenpiteet!$E$88,0))/(1+$C$13)^HJ$61</f>
        <v>657.48151235520004</v>
      </c>
      <c r="HK267" s="29">
        <f>IF(G$11="x",Toimenpiteet!$E$115,HK164*(Satokasvi!$H$11/1000)+(Satokasvi!$E$28-Satokasvi!$E$7)+IF(G$8="x",Toimenpiteet!$E$29,0)+IF(G$9="x",Toimenpiteet!$E$60,0)+IF(G$10="x",Toimenpiteet!$E$88,0))/(1+$C$13)^HK$61</f>
        <v>637.39973491643991</v>
      </c>
      <c r="HL267" s="29">
        <f>IF(H$11="x",Toimenpiteet!$E$115,HL164*(Satokasvi!$H$11/1000)+(Satokasvi!$E$28-Satokasvi!$E$7)+IF(H$8="x",Toimenpiteet!$E$29,0)+IF(H$9="x",Toimenpiteet!$E$60,0)+IF(H$10="x",Toimenpiteet!$E$88,0))/(1+$C$13)^HL$61</f>
        <v>617.93000431017629</v>
      </c>
      <c r="HM267" s="29">
        <f>IF(I$11="x",Toimenpiteet!$E$115,HM164*(Satokasvi!$H$11/1000)+(Satokasvi!$E$28-Satokasvi!$E$7)+IF(I$8="x",Toimenpiteet!$E$29,0)+IF(I$9="x",Toimenpiteet!$E$60,0)+IF(I$10="x",Toimenpiteet!$E$88,0))/(1+$C$13)^HM$61</f>
        <v>599.05370342400158</v>
      </c>
      <c r="HN267" s="29">
        <f>IF(J$11="x",Toimenpiteet!$E$115,HN164*(Satokasvi!$H$11/1000)+(Satokasvi!$E$28-Satokasvi!$E$7)+IF(J$8="x",Toimenpiteet!$E$29,0)+IF(J$9="x",Toimenpiteet!$E$60,0)+IF(J$10="x",Toimenpiteet!$E$88,0))/(1+$C$13)^HN$61</f>
        <v>580.75278041593685</v>
      </c>
      <c r="HO267" s="29">
        <f>IF(K$11="x",Toimenpiteet!$E$115,HO164*(Satokasvi!$H$11/1000)+(Satokasvi!$E$28-Satokasvi!$E$7)+IF(K$8="x",Toimenpiteet!$E$29,0)+IF(K$9="x",Toimenpiteet!$E$60,0)+IF(K$10="x",Toimenpiteet!$E$88,0))/(1+$C$13)^HO$61</f>
        <v>563.00973157962835</v>
      </c>
      <c r="HP267" s="29">
        <f>IF(L$11="x",Toimenpiteet!$E$115,HP164*(Satokasvi!$H$11/1000)+(Satokasvi!$E$28-Satokasvi!$E$7)+IF(L$8="x",Toimenpiteet!$E$29,0)+IF(L$9="x",Toimenpiteet!$E$60,0)+IF(L$10="x",Toimenpiteet!$E$88,0))/(1+$C$13)^HP$61</f>
        <v>545.80758472815342</v>
      </c>
      <c r="HQ267" s="29">
        <f>IF(M$11="x",Toimenpiteet!$E$115,HQ164*(Satokasvi!$H$11/1000)+(Satokasvi!$E$28-Satokasvi!$E$7)+IF(M$8="x",Toimenpiteet!$E$29,0)+IF(M$9="x",Toimenpiteet!$E$60,0)+IF(M$10="x",Toimenpiteet!$E$88,0))/(1+$C$13)^HQ$61</f>
        <v>529.9102764351004</v>
      </c>
      <c r="HR267" s="29">
        <f>IF(N$11="x",Toimenpiteet!$E$115,HR164*(Satokasvi!$H$11/1000)+(Satokasvi!$E$28-Satokasvi!$E$7)+IF(N$8="x",Toimenpiteet!$E$29,0)+IF(N$9="x",Toimenpiteet!$E$60,0)+IF(N$10="x",Toimenpiteet!$E$88,0))/(1+$C$13)^HR$61</f>
        <v>514.47599653893246</v>
      </c>
      <c r="HS267" s="29">
        <f>IF(O$11="x",Toimenpiteet!$E$115,HS164*(Satokasvi!$H$11/1000)+(Satokasvi!$E$28-Satokasvi!$E$7)+IF(O$8="x",Toimenpiteet!$E$29,0)+IF(O$9="x",Toimenpiteet!$E$60,0)+IF(O$10="x",Toimenpiteet!$E$88,0))/(1+$C$13)^HS$61</f>
        <v>499.49125877566263</v>
      </c>
      <c r="HT267" s="29">
        <f>IF(P$11="x",Toimenpiteet!$E$115,HT164*(Satokasvi!$H$11/1000)+(Satokasvi!$E$28-Satokasvi!$E$7)+IF(P$8="x",Toimenpiteet!$E$29,0)+IF(P$9="x",Toimenpiteet!$E$60,0)+IF(P$10="x",Toimenpiteet!$E$88,0))/(1+$C$13)^HT$61</f>
        <v>484.94296968510929</v>
      </c>
      <c r="HU267" s="29">
        <f>IF(Q$11="x",Toimenpiteet!$E$115,HU164*(Satokasvi!$H$11/1000)+(Satokasvi!$E$28-Satokasvi!$E$7)+IF(Q$8="x",Toimenpiteet!$E$29,0)+IF(Q$9="x",Toimenpiteet!$E$60,0)+IF(Q$10="x",Toimenpiteet!$E$88,0))/(1+$C$13)^HU$61</f>
        <v>470.81841717000896</v>
      </c>
      <c r="HV267" s="29">
        <f>IF(R$11="x",Toimenpiteet!$E$115,HV164*(Satokasvi!$H$11/1000)+(Satokasvi!$E$28-Satokasvi!$E$7)+IF(R$8="x",Toimenpiteet!$E$29,0)+IF(R$9="x",Toimenpiteet!$E$60,0)+IF(R$10="x",Toimenpiteet!$E$88,0))/(1+$C$13)^HV$61</f>
        <v>457.10525938835832</v>
      </c>
      <c r="HW267" s="29">
        <f>IF(S$11="x",Toimenpiteet!$E$115,HW164*(Satokasvi!$H$11/1000)+(Satokasvi!$E$28-Satokasvi!$E$7)+IF(S$8="x",Toimenpiteet!$E$29,0)+IF(S$9="x",Toimenpiteet!$E$60,0)+IF(S$10="x",Toimenpiteet!$E$88,0))/(1+$C$13)^HW$61</f>
        <v>443.79151396927989</v>
      </c>
      <c r="HX267" s="29">
        <f>IF(T$11="x",Toimenpiteet!$E$115,HX164*(Satokasvi!$H$11/1000)+(Satokasvi!$E$28-Satokasvi!$E$7)+IF(T$8="x",Toimenpiteet!$E$29,0)+IF(T$9="x",Toimenpiteet!$E$60,0)+IF(T$10="x",Toimenpiteet!$E$88,0))/(1+$C$13)^HX$61</f>
        <v>430.86554754299021</v>
      </c>
      <c r="HY267" s="29">
        <f>IF(U$11="x",Toimenpiteet!$E$115,HY164*(Satokasvi!$H$11/1000)+(Satokasvi!$E$28-Satokasvi!$E$7)+IF(U$8="x",Toimenpiteet!$E$29,0)+IF(U$9="x",Toimenpiteet!$E$60,0)+IF(U$10="x",Toimenpiteet!$E$88,0))/(1+$C$13)^HY$61</f>
        <v>418.31606557571865</v>
      </c>
      <c r="HZ267" s="29">
        <f>IF(V$11="x",Toimenpiteet!$E$115,HZ164*(Satokasvi!$H$11/1000)+(Satokasvi!$E$28-Satokasvi!$E$7)+IF(V$8="x",Toimenpiteet!$E$29,0)+IF(V$9="x",Toimenpiteet!$E$60,0)+IF(V$10="x",Toimenpiteet!$E$88,0))/(1+$C$13)^HZ$61</f>
        <v>406.13210250069773</v>
      </c>
      <c r="IA267" s="29">
        <f>IF(W$11="x",Toimenpiteet!$E$115,IA164*(Satokasvi!$H$11/1000)+(Satokasvi!$E$28-Satokasvi!$E$7)+IF(W$8="x",Toimenpiteet!$E$29,0)+IF(W$9="x",Toimenpiteet!$E$60,0)+IF(W$10="x",Toimenpiteet!$E$88,0))/(1+$C$13)^IA$61</f>
        <v>394.30301213659982</v>
      </c>
      <c r="IB267" s="29">
        <f>IF(X$11="x",Toimenpiteet!$E$115,IB164*(Satokasvi!$H$11/1000)+(Satokasvi!$E$28-Satokasvi!$E$7)+IF(X$8="x",Toimenpiteet!$E$29,0)+IF(X$9="x",Toimenpiteet!$E$60,0)+IF(X$10="x",Toimenpiteet!$E$88,0))/(1+$C$13)^IB$61</f>
        <v>382.8184583850483</v>
      </c>
      <c r="IC267" s="29">
        <f>IF(Y$11="x",Toimenpiteet!$E$115,IC164*(Satokasvi!$H$11/1000)+(Satokasvi!$E$28-Satokasvi!$E$7)+IF(Y$8="x",Toimenpiteet!$E$29,0)+IF(Y$9="x",Toimenpiteet!$E$60,0)+IF(Y$10="x",Toimenpiteet!$E$88,0))/(1+$C$13)^IC$61</f>
        <v>371.668406199076</v>
      </c>
      <c r="ID267" s="29">
        <f>IF(Z$11="x",Toimenpiteet!$E$115,ID164*(Satokasvi!$H$11/1000)+(Satokasvi!$E$28-Satokasvi!$E$7)+IF(Z$8="x",Toimenpiteet!$E$29,0)+IF(Z$9="x",Toimenpiteet!$E$60,0)+IF(Z$10="x",Toimenpiteet!$E$88,0))/(1+$C$13)^ID$61</f>
        <v>360.84311281463692</v>
      </c>
      <c r="IE267" s="29">
        <f>IF(AA$11="x",Toimenpiteet!$E$115,IE164*(Satokasvi!$H$11/1000)+(Satokasvi!$E$28-Satokasvi!$E$7)+IF(AA$8="x",Toimenpiteet!$E$29,0)+IF(AA$9="x",Toimenpiteet!$E$60,0)+IF(AA$10="x",Toimenpiteet!$E$88,0))/(1+$C$13)^IE$61</f>
        <v>350.3331192375116</v>
      </c>
      <c r="IG267" s="11">
        <f t="shared" si="192"/>
        <v>721.59415078508937</v>
      </c>
      <c r="IH267" s="11">
        <f t="shared" si="193"/>
        <v>1421.1527598859111</v>
      </c>
      <c r="II267" s="11">
        <f t="shared" si="194"/>
        <v>2099.347296564772</v>
      </c>
      <c r="IJ267" s="11">
        <f t="shared" si="195"/>
        <v>2756.8288089199723</v>
      </c>
      <c r="IK267" s="11">
        <f t="shared" si="196"/>
        <v>3394.2285438364124</v>
      </c>
      <c r="IL267" s="11">
        <f t="shared" si="197"/>
        <v>4012.1585481465886</v>
      </c>
      <c r="IM267" s="11">
        <f t="shared" si="198"/>
        <v>4611.2122515705905</v>
      </c>
      <c r="IN267" s="11">
        <f t="shared" si="199"/>
        <v>5191.9650319865277</v>
      </c>
      <c r="IO267" s="11">
        <f t="shared" si="200"/>
        <v>5754.9747635661561</v>
      </c>
      <c r="IP267" s="11">
        <f t="shared" si="201"/>
        <v>6300.7823482943095</v>
      </c>
      <c r="IQ267" s="11">
        <f t="shared" si="202"/>
        <v>6830.6926247294095</v>
      </c>
      <c r="IR267" s="11">
        <f t="shared" si="203"/>
        <v>7345.1686212683417</v>
      </c>
      <c r="IS267" s="11">
        <f t="shared" si="204"/>
        <v>7844.6598800440042</v>
      </c>
      <c r="IT267" s="11">
        <f t="shared" si="205"/>
        <v>8329.6028497291136</v>
      </c>
      <c r="IU267" s="11">
        <f t="shared" si="206"/>
        <v>8800.4212668991222</v>
      </c>
      <c r="IV267" s="11">
        <f t="shared" si="207"/>
        <v>9257.52652628748</v>
      </c>
      <c r="IW267" s="11">
        <f t="shared" si="208"/>
        <v>9701.3180402567596</v>
      </c>
      <c r="IX267" s="11">
        <f t="shared" si="209"/>
        <v>10132.183587799749</v>
      </c>
      <c r="IY267" s="11">
        <f t="shared" si="210"/>
        <v>10550.499653375467</v>
      </c>
      <c r="IZ267" s="11">
        <f t="shared" si="211"/>
        <v>10956.631755876166</v>
      </c>
      <c r="JA267" s="11">
        <f t="shared" si="212"/>
        <v>11350.934768012765</v>
      </c>
      <c r="JB267" s="11">
        <f t="shared" si="213"/>
        <v>11733.753226397814</v>
      </c>
      <c r="JC267" s="11">
        <f t="shared" si="214"/>
        <v>12105.42163259689</v>
      </c>
      <c r="JD267" s="11">
        <f t="shared" si="215"/>
        <v>12466.264745411527</v>
      </c>
      <c r="JE267" s="11">
        <f t="shared" si="216"/>
        <v>12816.597864649038</v>
      </c>
    </row>
    <row r="268" spans="213:265">
      <c r="HE268" s="60">
        <f t="shared" si="218"/>
        <v>0.38888888888888884</v>
      </c>
      <c r="HF268" s="60">
        <f>$HF$72</f>
        <v>1.111111111111112E-2</v>
      </c>
      <c r="HG268" s="29">
        <f>IF(C$11="x",Toimenpiteet!$E$115,HG165*(Satokasvi!$H$11/1000)+(Satokasvi!$E$28-Satokasvi!$E$7)+IF(C$8="x",Toimenpiteet!$E$29,0)+IF(C$9="x",Toimenpiteet!$E$60,0)+IF(C$10="x",Toimenpiteet!$E$88,0))/(1+$C$13)^HG$61</f>
        <v>723.69171760757524</v>
      </c>
      <c r="HH268" s="29">
        <f>IF(D$11="x",Toimenpiteet!$E$115,HH165*(Satokasvi!$H$11/1000)+(Satokasvi!$E$28-Satokasvi!$E$7)+IF(D$8="x",Toimenpiteet!$E$29,0)+IF(D$9="x",Toimenpiteet!$E$60,0)+IF(D$10="x",Toimenpiteet!$E$88,0))/(1+$C$13)^HH$61</f>
        <v>703.63155438720219</v>
      </c>
      <c r="HI268" s="29">
        <f>IF(E$11="x",Toimenpiteet!$E$115,HI165*(Satokasvi!$H$11/1000)+(Satokasvi!$E$28-Satokasvi!$E$7)+IF(E$8="x",Toimenpiteet!$E$29,0)+IF(E$9="x",Toimenpiteet!$E$60,0)+IF(E$10="x",Toimenpiteet!$E$88,0))/(1+$C$13)^HI$61</f>
        <v>684.12601039689071</v>
      </c>
      <c r="HJ268" s="29">
        <f>IF(F$11="x",Toimenpiteet!$E$115,HJ165*(Satokasvi!$H$11/1000)+(Satokasvi!$E$28-Satokasvi!$E$7)+IF(F$8="x",Toimenpiteet!$E$29,0)+IF(F$9="x",Toimenpiteet!$E$60,0)+IF(F$10="x",Toimenpiteet!$E$88,0))/(1+$C$13)^HJ$61</f>
        <v>665.15979548533539</v>
      </c>
      <c r="HK268" s="29">
        <f>IF(G$11="x",Toimenpiteet!$E$115,HK165*(Satokasvi!$H$11/1000)+(Satokasvi!$E$28-Satokasvi!$E$7)+IF(G$8="x",Toimenpiteet!$E$29,0)+IF(G$9="x",Toimenpiteet!$E$60,0)+IF(G$10="x",Toimenpiteet!$E$88,0))/(1+$C$13)^HK$61</f>
        <v>646.71803968602183</v>
      </c>
      <c r="HL268" s="29">
        <f>IF(H$11="x",Toimenpiteet!$E$115,HL165*(Satokasvi!$H$11/1000)+(Satokasvi!$E$28-Satokasvi!$E$7)+IF(H$8="x",Toimenpiteet!$E$29,0)+IF(H$9="x",Toimenpiteet!$E$60,0)+IF(H$10="x",Toimenpiteet!$E$88,0))/(1+$C$13)^HL$61</f>
        <v>628.78628171163098</v>
      </c>
      <c r="HM268" s="29">
        <f>IF(I$11="x",Toimenpiteet!$E$115,HM165*(Satokasvi!$H$11/1000)+(Satokasvi!$E$28-Satokasvi!$E$7)+IF(I$8="x",Toimenpiteet!$E$29,0)+IF(I$9="x",Toimenpiteet!$E$60,0)+IF(I$10="x",Toimenpiteet!$E$88,0))/(1+$C$13)^HM$61</f>
        <v>611.35045776221909</v>
      </c>
      <c r="HN268" s="29">
        <f>IF(J$11="x",Toimenpiteet!$E$115,HN165*(Satokasvi!$H$11/1000)+(Satokasvi!$E$28-Satokasvi!$E$7)+IF(J$8="x",Toimenpiteet!$E$29,0)+IF(J$9="x",Toimenpiteet!$E$60,0)+IF(J$10="x",Toimenpiteet!$E$88,0))/(1+$C$13)^HN$61</f>
        <v>594.39689063864671</v>
      </c>
      <c r="HO268" s="29">
        <f>IF(K$11="x",Toimenpiteet!$E$115,HO165*(Satokasvi!$H$11/1000)+(Satokasvi!$E$28-Satokasvi!$E$7)+IF(K$8="x",Toimenpiteet!$E$29,0)+IF(K$9="x",Toimenpiteet!$E$60,0)+IF(K$10="x",Toimenpiteet!$E$88,0))/(1+$C$13)^HO$61</f>
        <v>577.91227915297679</v>
      </c>
      <c r="HP268" s="29">
        <f>IF(L$11="x",Toimenpiteet!$E$115,HP165*(Satokasvi!$H$11/1000)+(Satokasvi!$E$28-Satokasvi!$E$7)+IF(L$8="x",Toimenpiteet!$E$29,0)+IF(L$9="x",Toimenpiteet!$E$60,0)+IF(L$10="x",Toimenpiteet!$E$88,0))/(1+$C$13)^HP$61</f>
        <v>561.883687827774</v>
      </c>
      <c r="HQ268" s="29">
        <f>IF(M$11="x",Toimenpiteet!$E$115,HQ165*(Satokasvi!$H$11/1000)+(Satokasvi!$E$28-Satokasvi!$E$7)+IF(M$8="x",Toimenpiteet!$E$29,0)+IF(M$9="x",Toimenpiteet!$E$60,0)+IF(M$10="x",Toimenpiteet!$E$88,0))/(1+$C$13)^HQ$61</f>
        <v>545.51814352211068</v>
      </c>
      <c r="HR268" s="29">
        <f>IF(N$11="x",Toimenpiteet!$E$115,HR165*(Satokasvi!$H$11/1000)+(Satokasvi!$E$28-Satokasvi!$E$7)+IF(N$8="x",Toimenpiteet!$E$29,0)+IF(N$9="x",Toimenpiteet!$E$60,0)+IF(N$10="x",Toimenpiteet!$E$88,0))/(1+$C$13)^HR$61</f>
        <v>529.62926555544732</v>
      </c>
      <c r="HS268" s="29">
        <f>IF(O$11="x",Toimenpiteet!$E$115,HS165*(Satokasvi!$H$11/1000)+(Satokasvi!$E$28-Satokasvi!$E$7)+IF(O$8="x",Toimenpiteet!$E$29,0)+IF(O$9="x",Toimenpiteet!$E$60,0)+IF(O$10="x",Toimenpiteet!$E$88,0))/(1+$C$13)^HS$61</f>
        <v>514.20317044218189</v>
      </c>
      <c r="HT268" s="29">
        <f>IF(P$11="x",Toimenpiteet!$E$115,HT165*(Satokasvi!$H$11/1000)+(Satokasvi!$E$28-Satokasvi!$E$7)+IF(P$8="x",Toimenpiteet!$E$29,0)+IF(P$9="x",Toimenpiteet!$E$60,0)+IF(P$10="x",Toimenpiteet!$E$88,0))/(1+$C$13)^HT$61</f>
        <v>499.22637907007947</v>
      </c>
      <c r="HU268" s="29">
        <f>IF(Q$11="x",Toimenpiteet!$E$115,HU165*(Satokasvi!$H$11/1000)+(Satokasvi!$E$28-Satokasvi!$E$7)+IF(Q$8="x",Toimenpiteet!$E$29,0)+IF(Q$9="x",Toimenpiteet!$E$60,0)+IF(Q$10="x",Toimenpiteet!$E$88,0))/(1+$C$13)^HU$61</f>
        <v>484.68580492240721</v>
      </c>
      <c r="HV268" s="29">
        <f>IF(R$11="x",Toimenpiteet!$E$115,HV165*(Satokasvi!$H$11/1000)+(Satokasvi!$E$28-Satokasvi!$E$7)+IF(R$8="x",Toimenpiteet!$E$29,0)+IF(R$9="x",Toimenpiteet!$E$60,0)+IF(R$10="x",Toimenpiteet!$E$88,0))/(1+$C$13)^HV$61</f>
        <v>470.56874264311386</v>
      </c>
      <c r="HW268" s="29">
        <f>IF(S$11="x",Toimenpiteet!$E$115,HW165*(Satokasvi!$H$11/1000)+(Satokasvi!$E$28-Satokasvi!$E$7)+IF(S$8="x",Toimenpiteet!$E$29,0)+IF(S$9="x",Toimenpiteet!$E$60,0)+IF(S$10="x",Toimenpiteet!$E$88,0))/(1+$C$13)^HW$61</f>
        <v>456.86285693506204</v>
      </c>
      <c r="HX268" s="29">
        <f>IF(T$11="x",Toimenpiteet!$E$115,HX165*(Satokasvi!$H$11/1000)+(Satokasvi!$E$28-Satokasvi!$E$7)+IF(T$8="x",Toimenpiteet!$E$29,0)+IF(T$9="x",Toimenpiteet!$E$60,0)+IF(T$10="x",Toimenpiteet!$E$88,0))/(1+$C$13)^HX$61</f>
        <v>443.55617178161361</v>
      </c>
      <c r="HY268" s="29">
        <f>IF(U$11="x",Toimenpiteet!$E$115,HY165*(Satokasvi!$H$11/1000)+(Satokasvi!$E$28-Satokasvi!$E$7)+IF(U$8="x",Toimenpiteet!$E$29,0)+IF(U$9="x",Toimenpiteet!$E$60,0)+IF(U$10="x",Toimenpiteet!$E$88,0))/(1+$C$13)^HY$61</f>
        <v>430.63705998214914</v>
      </c>
      <c r="HZ268" s="29">
        <f>IF(V$11="x",Toimenpiteet!$E$115,HZ165*(Satokasvi!$H$11/1000)+(Satokasvi!$E$28-Satokasvi!$E$7)+IF(V$8="x",Toimenpiteet!$E$29,0)+IF(V$9="x",Toimenpiteet!$E$60,0)+IF(V$10="x",Toimenpiteet!$E$88,0))/(1+$C$13)^HZ$61</f>
        <v>418.09423299237784</v>
      </c>
      <c r="IA268" s="29">
        <f>IF(W$11="x",Toimenpiteet!$E$115,IA165*(Satokasvi!$H$11/1000)+(Satokasvi!$E$28-Satokasvi!$E$7)+IF(W$8="x",Toimenpiteet!$E$29,0)+IF(W$9="x",Toimenpiteet!$E$60,0)+IF(W$10="x",Toimenpiteet!$E$88,0))/(1+$C$13)^IA$61</f>
        <v>405.91673106056106</v>
      </c>
      <c r="IB268" s="29">
        <f>IF(X$11="x",Toimenpiteet!$E$115,IB165*(Satokasvi!$H$11/1000)+(Satokasvi!$E$28-Satokasvi!$E$7)+IF(X$8="x",Toimenpiteet!$E$29,0)+IF(X$9="x",Toimenpiteet!$E$60,0)+IF(X$10="x",Toimenpiteet!$E$88,0))/(1+$C$13)^IB$61</f>
        <v>394.09391365103011</v>
      </c>
      <c r="IC268" s="29">
        <f>IF(Y$11="x",Toimenpiteet!$E$115,IC165*(Satokasvi!$H$11/1000)+(Satokasvi!$E$28-Satokasvi!$E$7)+IF(Y$8="x",Toimenpiteet!$E$29,0)+IF(Y$9="x",Toimenpiteet!$E$60,0)+IF(Y$10="x",Toimenpiteet!$E$88,0))/(1+$C$13)^IC$61</f>
        <v>382.61545014663113</v>
      </c>
      <c r="ID268" s="29">
        <f>IF(Z$11="x",Toimenpiteet!$E$115,ID165*(Satokasvi!$H$11/1000)+(Satokasvi!$E$28-Satokasvi!$E$7)+IF(Z$8="x",Toimenpiteet!$E$29,0)+IF(Z$9="x",Toimenpiteet!$E$60,0)+IF(Z$10="x",Toimenpiteet!$E$88,0))/(1+$C$13)^ID$61</f>
        <v>371.47131082197205</v>
      </c>
      <c r="IE268" s="29">
        <f>IF(AA$11="x",Toimenpiteet!$E$115,IE165*(Satokasvi!$H$11/1000)+(Satokasvi!$E$28-Satokasvi!$E$7)+IF(AA$8="x",Toimenpiteet!$E$29,0)+IF(AA$9="x",Toimenpiteet!$E$60,0)+IF(AA$10="x",Toimenpiteet!$E$88,0))/(1+$C$13)^IE$61</f>
        <v>360.65175807958451</v>
      </c>
      <c r="IG268" s="11">
        <f t="shared" si="192"/>
        <v>723.69171760757524</v>
      </c>
      <c r="IH268" s="11">
        <f t="shared" si="193"/>
        <v>1427.3232719947773</v>
      </c>
      <c r="II268" s="11">
        <f t="shared" si="194"/>
        <v>2111.449282391668</v>
      </c>
      <c r="IJ268" s="11">
        <f t="shared" si="195"/>
        <v>2776.6090778770035</v>
      </c>
      <c r="IK268" s="11">
        <f t="shared" si="196"/>
        <v>3423.3271175630252</v>
      </c>
      <c r="IL268" s="11">
        <f t="shared" si="197"/>
        <v>4052.1133992746563</v>
      </c>
      <c r="IM268" s="11">
        <f t="shared" si="198"/>
        <v>4663.4638570368752</v>
      </c>
      <c r="IN268" s="11">
        <f t="shared" si="199"/>
        <v>5257.8607476755224</v>
      </c>
      <c r="IO268" s="11">
        <f t="shared" si="200"/>
        <v>5835.7730268284995</v>
      </c>
      <c r="IP268" s="11">
        <f t="shared" si="201"/>
        <v>6397.6567146562738</v>
      </c>
      <c r="IQ268" s="11">
        <f t="shared" si="202"/>
        <v>6943.174858178385</v>
      </c>
      <c r="IR268" s="11">
        <f t="shared" si="203"/>
        <v>7472.8041237338321</v>
      </c>
      <c r="IS268" s="11">
        <f t="shared" si="204"/>
        <v>7987.0072941760136</v>
      </c>
      <c r="IT268" s="11">
        <f t="shared" si="205"/>
        <v>8486.2336732460935</v>
      </c>
      <c r="IU268" s="11">
        <f t="shared" si="206"/>
        <v>8970.9194781685001</v>
      </c>
      <c r="IV268" s="11">
        <f t="shared" si="207"/>
        <v>9441.4882208116142</v>
      </c>
      <c r="IW268" s="11">
        <f t="shared" si="208"/>
        <v>9898.3510777466763</v>
      </c>
      <c r="IX268" s="11">
        <f t="shared" si="209"/>
        <v>10341.907249528291</v>
      </c>
      <c r="IY268" s="11">
        <f t="shared" si="210"/>
        <v>10772.54430951044</v>
      </c>
      <c r="IZ268" s="11">
        <f t="shared" si="211"/>
        <v>11190.638542502818</v>
      </c>
      <c r="JA268" s="11">
        <f t="shared" si="212"/>
        <v>11596.555273563379</v>
      </c>
      <c r="JB268" s="11">
        <f t="shared" si="213"/>
        <v>11990.649187214409</v>
      </c>
      <c r="JC268" s="11">
        <f t="shared" si="214"/>
        <v>12373.264637361041</v>
      </c>
      <c r="JD268" s="11">
        <f t="shared" si="215"/>
        <v>12744.735948183012</v>
      </c>
      <c r="JE268" s="11">
        <f t="shared" si="216"/>
        <v>13105.387706262596</v>
      </c>
    </row>
    <row r="269" spans="213:265">
      <c r="HE269" s="60">
        <f t="shared" si="218"/>
        <v>0.38888888888888884</v>
      </c>
      <c r="HF269" s="60">
        <f>$HF$73</f>
        <v>3.333333333333334E-2</v>
      </c>
      <c r="HG269" s="29">
        <f>IF(C$11="x",Toimenpiteet!$E$115,HG166*(Satokasvi!$H$11/1000)+(Satokasvi!$E$28-Satokasvi!$E$7)+IF(C$8="x",Toimenpiteet!$E$29,0)+IF(C$9="x",Toimenpiteet!$E$60,0)+IF(C$10="x",Toimenpiteet!$E$88,0))/(1+$C$13)^HG$61</f>
        <v>725.78928443006134</v>
      </c>
      <c r="HH269" s="29">
        <f>IF(D$11="x",Toimenpiteet!$E$115,HH166*(Satokasvi!$H$11/1000)+(Satokasvi!$E$28-Satokasvi!$E$7)+IF(D$8="x",Toimenpiteet!$E$29,0)+IF(D$9="x",Toimenpiteet!$E$60,0)+IF(D$10="x",Toimenpiteet!$E$88,0))/(1+$C$13)^HH$61</f>
        <v>707.70449967358252</v>
      </c>
      <c r="HI269" s="29">
        <f>IF(E$11="x",Toimenpiteet!$E$115,HI166*(Satokasvi!$H$11/1000)+(Satokasvi!$E$28-Satokasvi!$E$7)+IF(E$8="x",Toimenpiteet!$E$29,0)+IF(E$9="x",Toimenpiteet!$E$60,0)+IF(E$10="x",Toimenpiteet!$E$88,0))/(1+$C$13)^HI$61</f>
        <v>690.05748411492038</v>
      </c>
      <c r="HJ269" s="29">
        <f>IF(F$11="x",Toimenpiteet!$E$115,HJ166*(Satokasvi!$H$11/1000)+(Satokasvi!$E$28-Satokasvi!$E$7)+IF(F$8="x",Toimenpiteet!$E$29,0)+IF(F$9="x",Toimenpiteet!$E$60,0)+IF(F$10="x",Toimenpiteet!$E$88,0))/(1+$C$13)^HJ$61</f>
        <v>672.83807861547109</v>
      </c>
      <c r="HK269" s="29">
        <f>IF(G$11="x",Toimenpiteet!$E$115,HK166*(Satokasvi!$H$11/1000)+(Satokasvi!$E$28-Satokasvi!$E$7)+IF(G$8="x",Toimenpiteet!$E$29,0)+IF(G$9="x",Toimenpiteet!$E$60,0)+IF(G$10="x",Toimenpiteet!$E$88,0))/(1+$C$13)^HK$61</f>
        <v>656.03634445560385</v>
      </c>
      <c r="HL269" s="29">
        <f>IF(H$11="x",Toimenpiteet!$E$115,HL166*(Satokasvi!$H$11/1000)+(Satokasvi!$E$28-Satokasvi!$E$7)+IF(H$8="x",Toimenpiteet!$E$29,0)+IF(H$9="x",Toimenpiteet!$E$60,0)+IF(H$10="x",Toimenpiteet!$E$88,0))/(1+$C$13)^HL$61</f>
        <v>639.64255911308601</v>
      </c>
      <c r="HM269" s="29">
        <f>IF(I$11="x",Toimenpiteet!$E$115,HM166*(Satokasvi!$H$11/1000)+(Satokasvi!$E$28-Satokasvi!$E$7)+IF(I$8="x",Toimenpiteet!$E$29,0)+IF(I$9="x",Toimenpiteet!$E$60,0)+IF(I$10="x",Toimenpiteet!$E$88,0))/(1+$C$13)^HM$61</f>
        <v>623.64721210043649</v>
      </c>
      <c r="HN269" s="29">
        <f>IF(J$11="x",Toimenpiteet!$E$115,HN166*(Satokasvi!$H$11/1000)+(Satokasvi!$E$28-Satokasvi!$E$7)+IF(J$8="x",Toimenpiteet!$E$29,0)+IF(J$9="x",Toimenpiteet!$E$60,0)+IF(J$10="x",Toimenpiteet!$E$88,0))/(1+$C$13)^HN$61</f>
        <v>608.04100086135668</v>
      </c>
      <c r="HO269" s="29">
        <f>IF(K$11="x",Toimenpiteet!$E$115,HO166*(Satokasvi!$H$11/1000)+(Satokasvi!$E$28-Satokasvi!$E$7)+IF(K$8="x",Toimenpiteet!$E$29,0)+IF(K$9="x",Toimenpiteet!$E$60,0)+IF(K$10="x",Toimenpiteet!$E$88,0))/(1+$C$13)^HO$61</f>
        <v>592.81482672632501</v>
      </c>
      <c r="HP269" s="29">
        <f>IF(L$11="x",Toimenpiteet!$E$115,HP166*(Satokasvi!$H$11/1000)+(Satokasvi!$E$28-Satokasvi!$E$7)+IF(L$8="x",Toimenpiteet!$E$29,0)+IF(L$9="x",Toimenpiteet!$E$60,0)+IF(L$10="x",Toimenpiteet!$E$88,0))/(1+$C$13)^HP$61</f>
        <v>577.95979092739469</v>
      </c>
      <c r="HQ269" s="29">
        <f>IF(M$11="x",Toimenpiteet!$E$115,HQ166*(Satokasvi!$H$11/1000)+(Satokasvi!$E$28-Satokasvi!$E$7)+IF(M$8="x",Toimenpiteet!$E$29,0)+IF(M$9="x",Toimenpiteet!$E$60,0)+IF(M$10="x",Toimenpiteet!$E$88,0))/(1+$C$13)^HQ$61</f>
        <v>561.12601060912095</v>
      </c>
      <c r="HR269" s="29">
        <f>IF(N$11="x",Toimenpiteet!$E$115,HR166*(Satokasvi!$H$11/1000)+(Satokasvi!$E$28-Satokasvi!$E$7)+IF(N$8="x",Toimenpiteet!$E$29,0)+IF(N$9="x",Toimenpiteet!$E$60,0)+IF(N$10="x",Toimenpiteet!$E$88,0))/(1+$C$13)^HR$61</f>
        <v>544.78253457196217</v>
      </c>
      <c r="HS269" s="29">
        <f>IF(O$11="x",Toimenpiteet!$E$115,HS166*(Satokasvi!$H$11/1000)+(Satokasvi!$E$28-Satokasvi!$E$7)+IF(O$8="x",Toimenpiteet!$E$29,0)+IF(O$9="x",Toimenpiteet!$E$60,0)+IF(O$10="x",Toimenpiteet!$E$88,0))/(1+$C$13)^HS$61</f>
        <v>528.9150821087012</v>
      </c>
      <c r="HT269" s="29">
        <f>IF(P$11="x",Toimenpiteet!$E$115,HT166*(Satokasvi!$H$11/1000)+(Satokasvi!$E$28-Satokasvi!$E$7)+IF(P$8="x",Toimenpiteet!$E$29,0)+IF(P$9="x",Toimenpiteet!$E$60,0)+IF(P$10="x",Toimenpiteet!$E$88,0))/(1+$C$13)^HT$61</f>
        <v>513.5097884550496</v>
      </c>
      <c r="HU269" s="29">
        <f>IF(Q$11="x",Toimenpiteet!$E$115,HU166*(Satokasvi!$H$11/1000)+(Satokasvi!$E$28-Satokasvi!$E$7)+IF(Q$8="x",Toimenpiteet!$E$29,0)+IF(Q$9="x",Toimenpiteet!$E$60,0)+IF(Q$10="x",Toimenpiteet!$E$88,0))/(1+$C$13)^HU$61</f>
        <v>498.55319267480547</v>
      </c>
      <c r="HV269" s="29">
        <f>IF(R$11="x",Toimenpiteet!$E$115,HV166*(Satokasvi!$H$11/1000)+(Satokasvi!$E$28-Satokasvi!$E$7)+IF(R$8="x",Toimenpiteet!$E$29,0)+IF(R$9="x",Toimenpiteet!$E$60,0)+IF(R$10="x",Toimenpiteet!$E$88,0))/(1+$C$13)^HV$61</f>
        <v>484.03222589786947</v>
      </c>
      <c r="HW269" s="29">
        <f>IF(S$11="x",Toimenpiteet!$E$115,HW166*(Satokasvi!$H$11/1000)+(Satokasvi!$E$28-Satokasvi!$E$7)+IF(S$8="x",Toimenpiteet!$E$29,0)+IF(S$9="x",Toimenpiteet!$E$60,0)+IF(S$10="x",Toimenpiteet!$E$88,0))/(1+$C$13)^HW$61</f>
        <v>469.93419990084413</v>
      </c>
      <c r="HX269" s="29">
        <f>IF(T$11="x",Toimenpiteet!$E$115,HX166*(Satokasvi!$H$11/1000)+(Satokasvi!$E$28-Satokasvi!$E$7)+IF(T$8="x",Toimenpiteet!$E$29,0)+IF(T$9="x",Toimenpiteet!$E$60,0)+IF(T$10="x",Toimenpiteet!$E$88,0))/(1+$C$13)^HX$61</f>
        <v>456.24679602023701</v>
      </c>
      <c r="HY269" s="29">
        <f>IF(U$11="x",Toimenpiteet!$E$115,HY166*(Satokasvi!$H$11/1000)+(Satokasvi!$E$28-Satokasvi!$E$7)+IF(U$8="x",Toimenpiteet!$E$29,0)+IF(U$9="x",Toimenpiteet!$E$60,0)+IF(U$10="x",Toimenpiteet!$E$88,0))/(1+$C$13)^HY$61</f>
        <v>442.95805438857963</v>
      </c>
      <c r="HZ269" s="29">
        <f>IF(V$11="x",Toimenpiteet!$E$115,HZ166*(Satokasvi!$H$11/1000)+(Satokasvi!$E$28-Satokasvi!$E$7)+IF(V$8="x",Toimenpiteet!$E$29,0)+IF(V$9="x",Toimenpiteet!$E$60,0)+IF(V$10="x",Toimenpiteet!$E$88,0))/(1+$C$13)^HZ$61</f>
        <v>430.0563634840579</v>
      </c>
      <c r="IA269" s="29">
        <f>IF(W$11="x",Toimenpiteet!$E$115,IA166*(Satokasvi!$H$11/1000)+(Satokasvi!$E$28-Satokasvi!$E$7)+IF(W$8="x",Toimenpiteet!$E$29,0)+IF(W$9="x",Toimenpiteet!$E$60,0)+IF(W$10="x",Toimenpiteet!$E$88,0))/(1+$C$13)^IA$61</f>
        <v>417.53044998452231</v>
      </c>
      <c r="IB269" s="29">
        <f>IF(X$11="x",Toimenpiteet!$E$115,IB166*(Satokasvi!$H$11/1000)+(Satokasvi!$E$28-Satokasvi!$E$7)+IF(X$8="x",Toimenpiteet!$E$29,0)+IF(X$9="x",Toimenpiteet!$E$60,0)+IF(X$10="x",Toimenpiteet!$E$88,0))/(1+$C$13)^IB$61</f>
        <v>405.36936891701191</v>
      </c>
      <c r="IC269" s="29">
        <f>IF(Y$11="x",Toimenpiteet!$E$115,IC166*(Satokasvi!$H$11/1000)+(Satokasvi!$E$28-Satokasvi!$E$7)+IF(Y$8="x",Toimenpiteet!$E$29,0)+IF(Y$9="x",Toimenpiteet!$E$60,0)+IF(Y$10="x",Toimenpiteet!$E$88,0))/(1+$C$13)^IC$61</f>
        <v>393.56249409418632</v>
      </c>
      <c r="ID269" s="29">
        <f>IF(Z$11="x",Toimenpiteet!$E$115,ID166*(Satokasvi!$H$11/1000)+(Satokasvi!$E$28-Satokasvi!$E$7)+IF(Z$8="x",Toimenpiteet!$E$29,0)+IF(Z$9="x",Toimenpiteet!$E$60,0)+IF(Z$10="x",Toimenpiteet!$E$88,0))/(1+$C$13)^ID$61</f>
        <v>382.09950882930713</v>
      </c>
      <c r="IE269" s="29">
        <f>IF(AA$11="x",Toimenpiteet!$E$115,IE166*(Satokasvi!$H$11/1000)+(Satokasvi!$E$28-Satokasvi!$E$7)+IF(AA$8="x",Toimenpiteet!$E$29,0)+IF(AA$9="x",Toimenpiteet!$E$60,0)+IF(AA$10="x",Toimenpiteet!$E$88,0))/(1+$C$13)^IE$61</f>
        <v>370.97039692165743</v>
      </c>
      <c r="IG269" s="11">
        <f t="shared" si="192"/>
        <v>725.78928443006134</v>
      </c>
      <c r="IH269" s="11">
        <f t="shared" si="193"/>
        <v>1433.493784103644</v>
      </c>
      <c r="II269" s="11">
        <f t="shared" si="194"/>
        <v>2123.5512682185645</v>
      </c>
      <c r="IJ269" s="11">
        <f t="shared" si="195"/>
        <v>2796.3893468340357</v>
      </c>
      <c r="IK269" s="11">
        <f t="shared" si="196"/>
        <v>3452.4256912896394</v>
      </c>
      <c r="IL269" s="11">
        <f t="shared" si="197"/>
        <v>4092.0682504027254</v>
      </c>
      <c r="IM269" s="11">
        <f t="shared" si="198"/>
        <v>4715.7154625031617</v>
      </c>
      <c r="IN269" s="11">
        <f t="shared" si="199"/>
        <v>5323.7564633645179</v>
      </c>
      <c r="IO269" s="11">
        <f t="shared" si="200"/>
        <v>5916.5712900908429</v>
      </c>
      <c r="IP269" s="11">
        <f t="shared" si="201"/>
        <v>6494.5310810182373</v>
      </c>
      <c r="IQ269" s="11">
        <f t="shared" si="202"/>
        <v>7055.6570916273586</v>
      </c>
      <c r="IR269" s="11">
        <f t="shared" si="203"/>
        <v>7600.4396261993206</v>
      </c>
      <c r="IS269" s="11">
        <f t="shared" si="204"/>
        <v>8129.3547083080221</v>
      </c>
      <c r="IT269" s="11">
        <f t="shared" si="205"/>
        <v>8642.8644967630717</v>
      </c>
      <c r="IU269" s="11">
        <f t="shared" si="206"/>
        <v>9141.4176894378779</v>
      </c>
      <c r="IV269" s="11">
        <f t="shared" si="207"/>
        <v>9625.4499153357465</v>
      </c>
      <c r="IW269" s="11">
        <f t="shared" si="208"/>
        <v>10095.384115236591</v>
      </c>
      <c r="IX269" s="11">
        <f t="shared" si="209"/>
        <v>10551.630911256829</v>
      </c>
      <c r="IY269" s="11">
        <f t="shared" si="210"/>
        <v>10994.588965645409</v>
      </c>
      <c r="IZ269" s="11">
        <f t="shared" si="211"/>
        <v>11424.645329129467</v>
      </c>
      <c r="JA269" s="11">
        <f t="shared" si="212"/>
        <v>11842.17577911399</v>
      </c>
      <c r="JB269" s="11">
        <f t="shared" si="213"/>
        <v>12247.545148031002</v>
      </c>
      <c r="JC269" s="11">
        <f t="shared" si="214"/>
        <v>12641.107642125189</v>
      </c>
      <c r="JD269" s="11">
        <f t="shared" si="215"/>
        <v>13023.207150954497</v>
      </c>
      <c r="JE269" s="11">
        <f t="shared" si="216"/>
        <v>13394.177547876154</v>
      </c>
    </row>
    <row r="270" spans="213:265">
      <c r="HE270" s="60">
        <f t="shared" si="218"/>
        <v>0.38888888888888884</v>
      </c>
      <c r="HF270" s="60">
        <f>$HF$74</f>
        <v>5.5555555555555566E-2</v>
      </c>
      <c r="HG270" s="29">
        <f>IF(C$11="x",Toimenpiteet!$E$115,HG167*(Satokasvi!$H$11/1000)+(Satokasvi!$E$28-Satokasvi!$E$7)+IF(C$8="x",Toimenpiteet!$E$29,0)+IF(C$9="x",Toimenpiteet!$E$60,0)+IF(C$10="x",Toimenpiteet!$E$88,0))/(1+$C$13)^HG$61</f>
        <v>727.88685125254699</v>
      </c>
      <c r="HH270" s="29">
        <f>IF(D$11="x",Toimenpiteet!$E$115,HH167*(Satokasvi!$H$11/1000)+(Satokasvi!$E$28-Satokasvi!$E$7)+IF(D$8="x",Toimenpiteet!$E$29,0)+IF(D$9="x",Toimenpiteet!$E$60,0)+IF(D$10="x",Toimenpiteet!$E$88,0))/(1+$C$13)^HH$61</f>
        <v>711.77744495996308</v>
      </c>
      <c r="HI270" s="29">
        <f>IF(E$11="x",Toimenpiteet!$E$115,HI167*(Satokasvi!$H$11/1000)+(Satokasvi!$E$28-Satokasvi!$E$7)+IF(E$8="x",Toimenpiteet!$E$29,0)+IF(E$9="x",Toimenpiteet!$E$60,0)+IF(E$10="x",Toimenpiteet!$E$88,0))/(1+$C$13)^HI$61</f>
        <v>695.98895783295006</v>
      </c>
      <c r="HJ270" s="29">
        <f>IF(F$11="x",Toimenpiteet!$E$115,HJ167*(Satokasvi!$H$11/1000)+(Satokasvi!$E$28-Satokasvi!$E$7)+IF(F$8="x",Toimenpiteet!$E$29,0)+IF(F$9="x",Toimenpiteet!$E$60,0)+IF(F$10="x",Toimenpiteet!$E$88,0))/(1+$C$13)^HJ$61</f>
        <v>680.51636174560656</v>
      </c>
      <c r="HK270" s="29">
        <f>IF(G$11="x",Toimenpiteet!$E$115,HK167*(Satokasvi!$H$11/1000)+(Satokasvi!$E$28-Satokasvi!$E$7)+IF(G$8="x",Toimenpiteet!$E$29,0)+IF(G$9="x",Toimenpiteet!$E$60,0)+IF(G$10="x",Toimenpiteet!$E$88,0))/(1+$C$13)^HK$61</f>
        <v>665.35464922518588</v>
      </c>
      <c r="HL270" s="29">
        <f>IF(H$11="x",Toimenpiteet!$E$115,HL167*(Satokasvi!$H$11/1000)+(Satokasvi!$E$28-Satokasvi!$E$7)+IF(H$8="x",Toimenpiteet!$E$29,0)+IF(H$9="x",Toimenpiteet!$E$60,0)+IF(H$10="x",Toimenpiteet!$E$88,0))/(1+$C$13)^HL$61</f>
        <v>650.4988365145407</v>
      </c>
      <c r="HM270" s="29">
        <f>IF(I$11="x",Toimenpiteet!$E$115,HM167*(Satokasvi!$H$11/1000)+(Satokasvi!$E$28-Satokasvi!$E$7)+IF(I$8="x",Toimenpiteet!$E$29,0)+IF(I$9="x",Toimenpiteet!$E$60,0)+IF(I$10="x",Toimenpiteet!$E$88,0))/(1+$C$13)^HM$61</f>
        <v>635.94396643865377</v>
      </c>
      <c r="HN270" s="29">
        <f>IF(J$11="x",Toimenpiteet!$E$115,HN167*(Satokasvi!$H$11/1000)+(Satokasvi!$E$28-Satokasvi!$E$7)+IF(J$8="x",Toimenpiteet!$E$29,0)+IF(J$9="x",Toimenpiteet!$E$60,0)+IF(J$10="x",Toimenpiteet!$E$88,0))/(1+$C$13)^HN$61</f>
        <v>621.68511108406676</v>
      </c>
      <c r="HO270" s="29">
        <f>IF(K$11="x",Toimenpiteet!$E$115,HO167*(Satokasvi!$H$11/1000)+(Satokasvi!$E$28-Satokasvi!$E$7)+IF(K$8="x",Toimenpiteet!$E$29,0)+IF(K$9="x",Toimenpiteet!$E$60,0)+IF(K$10="x",Toimenpiteet!$E$88,0))/(1+$C$13)^HO$61</f>
        <v>607.71737429967334</v>
      </c>
      <c r="HP270" s="29">
        <f>IF(L$11="x",Toimenpiteet!$E$115,HP167*(Satokasvi!$H$11/1000)+(Satokasvi!$E$28-Satokasvi!$E$7)+IF(L$8="x",Toimenpiteet!$E$29,0)+IF(L$9="x",Toimenpiteet!$E$60,0)+IF(L$10="x",Toimenpiteet!$E$88,0))/(1+$C$13)^HP$61</f>
        <v>594.03589402701516</v>
      </c>
      <c r="HQ270" s="29">
        <f>IF(M$11="x",Toimenpiteet!$E$115,HQ167*(Satokasvi!$H$11/1000)+(Satokasvi!$E$28-Satokasvi!$E$7)+IF(M$8="x",Toimenpiteet!$E$29,0)+IF(M$9="x",Toimenpiteet!$E$60,0)+IF(M$10="x",Toimenpiteet!$E$88,0))/(1+$C$13)^HQ$61</f>
        <v>576.73387769613123</v>
      </c>
      <c r="HR270" s="29">
        <f>IF(N$11="x",Toimenpiteet!$E$115,HR167*(Satokasvi!$H$11/1000)+(Satokasvi!$E$28-Satokasvi!$E$7)+IF(N$8="x",Toimenpiteet!$E$29,0)+IF(N$9="x",Toimenpiteet!$E$60,0)+IF(N$10="x",Toimenpiteet!$E$88,0))/(1+$C$13)^HR$61</f>
        <v>559.93580358847703</v>
      </c>
      <c r="HS270" s="29">
        <f>IF(O$11="x",Toimenpiteet!$E$115,HS167*(Satokasvi!$H$11/1000)+(Satokasvi!$E$28-Satokasvi!$E$7)+IF(O$8="x",Toimenpiteet!$E$29,0)+IF(O$9="x",Toimenpiteet!$E$60,0)+IF(O$10="x",Toimenpiteet!$E$88,0))/(1+$C$13)^HS$61</f>
        <v>543.6269937752204</v>
      </c>
      <c r="HT270" s="29">
        <f>IF(P$11="x",Toimenpiteet!$E$115,HT167*(Satokasvi!$H$11/1000)+(Satokasvi!$E$28-Satokasvi!$E$7)+IF(P$8="x",Toimenpiteet!$E$29,0)+IF(P$9="x",Toimenpiteet!$E$60,0)+IF(P$10="x",Toimenpiteet!$E$88,0))/(1+$C$13)^HT$61</f>
        <v>527.79319784001973</v>
      </c>
      <c r="HU270" s="29">
        <f>IF(Q$11="x",Toimenpiteet!$E$115,HU167*(Satokasvi!$H$11/1000)+(Satokasvi!$E$28-Satokasvi!$E$7)+IF(Q$8="x",Toimenpiteet!$E$29,0)+IF(Q$9="x",Toimenpiteet!$E$60,0)+IF(Q$10="x",Toimenpiteet!$E$88,0))/(1+$C$13)^HU$61</f>
        <v>512.42058042720362</v>
      </c>
      <c r="HV270" s="29">
        <f>IF(R$11="x",Toimenpiteet!$E$115,HV167*(Satokasvi!$H$11/1000)+(Satokasvi!$E$28-Satokasvi!$E$7)+IF(R$8="x",Toimenpiteet!$E$29,0)+IF(R$9="x",Toimenpiteet!$E$60,0)+IF(R$10="x",Toimenpiteet!$E$88,0))/(1+$C$13)^HV$61</f>
        <v>497.49570915262495</v>
      </c>
      <c r="HW270" s="29">
        <f>IF(S$11="x",Toimenpiteet!$E$115,HW167*(Satokasvi!$H$11/1000)+(Satokasvi!$E$28-Satokasvi!$E$7)+IF(S$8="x",Toimenpiteet!$E$29,0)+IF(S$9="x",Toimenpiteet!$E$60,0)+IF(S$10="x",Toimenpiteet!$E$88,0))/(1+$C$13)^HW$61</f>
        <v>483.00554286662617</v>
      </c>
      <c r="HX270" s="29">
        <f>IF(T$11="x",Toimenpiteet!$E$115,HX167*(Satokasvi!$H$11/1000)+(Satokasvi!$E$28-Satokasvi!$E$7)+IF(T$8="x",Toimenpiteet!$E$29,0)+IF(T$9="x",Toimenpiteet!$E$60,0)+IF(T$10="x",Toimenpiteet!$E$88,0))/(1+$C$13)^HX$61</f>
        <v>468.93742025886036</v>
      </c>
      <c r="HY270" s="29">
        <f>IF(U$11="x",Toimenpiteet!$E$115,HY167*(Satokasvi!$H$11/1000)+(Satokasvi!$E$28-Satokasvi!$E$7)+IF(U$8="x",Toimenpiteet!$E$29,0)+IF(U$9="x",Toimenpiteet!$E$60,0)+IF(U$10="x",Toimenpiteet!$E$88,0))/(1+$C$13)^HY$61</f>
        <v>455.27904879501006</v>
      </c>
      <c r="HZ270" s="29">
        <f>IF(V$11="x",Toimenpiteet!$E$115,HZ167*(Satokasvi!$H$11/1000)+(Satokasvi!$E$28-Satokasvi!$E$7)+IF(V$8="x",Toimenpiteet!$E$29,0)+IF(V$9="x",Toimenpiteet!$E$60,0)+IF(V$10="x",Toimenpiteet!$E$88,0))/(1+$C$13)^HZ$61</f>
        <v>442.01849397573795</v>
      </c>
      <c r="IA270" s="29">
        <f>IF(W$11="x",Toimenpiteet!$E$115,IA167*(Satokasvi!$H$11/1000)+(Satokasvi!$E$28-Satokasvi!$E$7)+IF(W$8="x",Toimenpiteet!$E$29,0)+IF(W$9="x",Toimenpiteet!$E$60,0)+IF(W$10="x",Toimenpiteet!$E$88,0))/(1+$C$13)^IA$61</f>
        <v>429.14416890848349</v>
      </c>
      <c r="IB270" s="29">
        <f>IF(X$11="x",Toimenpiteet!$E$115,IB167*(Satokasvi!$H$11/1000)+(Satokasvi!$E$28-Satokasvi!$E$7)+IF(X$8="x",Toimenpiteet!$E$29,0)+IF(X$9="x",Toimenpiteet!$E$60,0)+IF(X$10="x",Toimenpiteet!$E$88,0))/(1+$C$13)^IB$61</f>
        <v>416.64482418299366</v>
      </c>
      <c r="IC270" s="29">
        <f>IF(Y$11="x",Toimenpiteet!$E$115,IC167*(Satokasvi!$H$11/1000)+(Satokasvi!$E$28-Satokasvi!$E$7)+IF(Y$8="x",Toimenpiteet!$E$29,0)+IF(Y$9="x",Toimenpiteet!$E$60,0)+IF(Y$10="x",Toimenpiteet!$E$88,0))/(1+$C$13)^IC$61</f>
        <v>404.50953804174139</v>
      </c>
      <c r="ID270" s="29">
        <f>IF(Z$11="x",Toimenpiteet!$E$115,ID167*(Satokasvi!$H$11/1000)+(Satokasvi!$E$28-Satokasvi!$E$7)+IF(Z$8="x",Toimenpiteet!$E$29,0)+IF(Z$9="x",Toimenpiteet!$E$60,0)+IF(Z$10="x",Toimenpiteet!$E$88,0))/(1+$C$13)^ID$61</f>
        <v>392.7277068366422</v>
      </c>
      <c r="IE270" s="29">
        <f>IF(AA$11="x",Toimenpiteet!$E$115,IE167*(Satokasvi!$H$11/1000)+(Satokasvi!$E$28-Satokasvi!$E$7)+IF(AA$8="x",Toimenpiteet!$E$29,0)+IF(AA$9="x",Toimenpiteet!$E$60,0)+IF(AA$10="x",Toimenpiteet!$E$88,0))/(1+$C$13)^IE$61</f>
        <v>381.28903576373028</v>
      </c>
      <c r="IG270" s="11">
        <f t="shared" si="192"/>
        <v>727.88685125254699</v>
      </c>
      <c r="IH270" s="11">
        <f t="shared" si="193"/>
        <v>1439.6642962125102</v>
      </c>
      <c r="II270" s="11">
        <f t="shared" si="194"/>
        <v>2135.65325404546</v>
      </c>
      <c r="IJ270" s="11">
        <f t="shared" si="195"/>
        <v>2816.1696157910665</v>
      </c>
      <c r="IK270" s="11">
        <f t="shared" si="196"/>
        <v>3481.5242650162522</v>
      </c>
      <c r="IL270" s="11">
        <f t="shared" si="197"/>
        <v>4132.0231015307927</v>
      </c>
      <c r="IM270" s="11">
        <f t="shared" si="198"/>
        <v>4767.9670679694464</v>
      </c>
      <c r="IN270" s="11">
        <f t="shared" si="199"/>
        <v>5389.6521790535135</v>
      </c>
      <c r="IO270" s="11">
        <f t="shared" si="200"/>
        <v>5997.3695533531863</v>
      </c>
      <c r="IP270" s="11">
        <f t="shared" si="201"/>
        <v>6591.4054473802016</v>
      </c>
      <c r="IQ270" s="11">
        <f t="shared" si="202"/>
        <v>7168.1393250763331</v>
      </c>
      <c r="IR270" s="11">
        <f t="shared" si="203"/>
        <v>7728.0751286648101</v>
      </c>
      <c r="IS270" s="11">
        <f t="shared" si="204"/>
        <v>8271.7021224400305</v>
      </c>
      <c r="IT270" s="11">
        <f t="shared" si="205"/>
        <v>8799.4953202800498</v>
      </c>
      <c r="IU270" s="11">
        <f t="shared" si="206"/>
        <v>9311.915900707254</v>
      </c>
      <c r="IV270" s="11">
        <f t="shared" si="207"/>
        <v>9809.4116098598788</v>
      </c>
      <c r="IW270" s="11">
        <f t="shared" si="208"/>
        <v>10292.417152726504</v>
      </c>
      <c r="IX270" s="11">
        <f t="shared" si="209"/>
        <v>10761.354572985365</v>
      </c>
      <c r="IY270" s="11">
        <f t="shared" si="210"/>
        <v>11216.633621780375</v>
      </c>
      <c r="IZ270" s="11">
        <f t="shared" si="211"/>
        <v>11658.652115756113</v>
      </c>
      <c r="JA270" s="11">
        <f t="shared" si="212"/>
        <v>12087.796284664597</v>
      </c>
      <c r="JB270" s="11">
        <f t="shared" si="213"/>
        <v>12504.44110884759</v>
      </c>
      <c r="JC270" s="11">
        <f t="shared" si="214"/>
        <v>12908.950646889331</v>
      </c>
      <c r="JD270" s="11">
        <f t="shared" si="215"/>
        <v>13301.678353725973</v>
      </c>
      <c r="JE270" s="11">
        <f t="shared" si="216"/>
        <v>13682.967389489702</v>
      </c>
    </row>
    <row r="271" spans="213:265">
      <c r="HE271" s="60">
        <f t="shared" si="218"/>
        <v>0.38888888888888884</v>
      </c>
      <c r="HF271" s="60">
        <f>$HF$75</f>
        <v>7.7777777777777793E-2</v>
      </c>
      <c r="HG271" s="29">
        <f>IF(C$11="x",Toimenpiteet!$E$115,HG168*(Satokasvi!$H$11/1000)+(Satokasvi!$E$28-Satokasvi!$E$7)+IF(C$8="x",Toimenpiteet!$E$29,0)+IF(C$9="x",Toimenpiteet!$E$60,0)+IF(C$10="x",Toimenpiteet!$E$88,0))/(1+$C$13)^HG$61</f>
        <v>729.98441807503309</v>
      </c>
      <c r="HH271" s="29">
        <f>IF(D$11="x",Toimenpiteet!$E$115,HH168*(Satokasvi!$H$11/1000)+(Satokasvi!$E$28-Satokasvi!$E$7)+IF(D$8="x",Toimenpiteet!$E$29,0)+IF(D$9="x",Toimenpiteet!$E$60,0)+IF(D$10="x",Toimenpiteet!$E$88,0))/(1+$C$13)^HH$61</f>
        <v>715.85039024634341</v>
      </c>
      <c r="HI271" s="29">
        <f>IF(E$11="x",Toimenpiteet!$E$115,HI168*(Satokasvi!$H$11/1000)+(Satokasvi!$E$28-Satokasvi!$E$7)+IF(E$8="x",Toimenpiteet!$E$29,0)+IF(E$9="x",Toimenpiteet!$E$60,0)+IF(E$10="x",Toimenpiteet!$E$88,0))/(1+$C$13)^HI$61</f>
        <v>701.92043155097986</v>
      </c>
      <c r="HJ271" s="29">
        <f>IF(F$11="x",Toimenpiteet!$E$115,HJ168*(Satokasvi!$H$11/1000)+(Satokasvi!$E$28-Satokasvi!$E$7)+IF(F$8="x",Toimenpiteet!$E$29,0)+IF(F$9="x",Toimenpiteet!$E$60,0)+IF(F$10="x",Toimenpiteet!$E$88,0))/(1+$C$13)^HJ$61</f>
        <v>688.19464487574226</v>
      </c>
      <c r="HK271" s="29">
        <f>IF(G$11="x",Toimenpiteet!$E$115,HK168*(Satokasvi!$H$11/1000)+(Satokasvi!$E$28-Satokasvi!$E$7)+IF(G$8="x",Toimenpiteet!$E$29,0)+IF(G$9="x",Toimenpiteet!$E$60,0)+IF(G$10="x",Toimenpiteet!$E$88,0))/(1+$C$13)^HK$61</f>
        <v>674.67295399476791</v>
      </c>
      <c r="HL271" s="29">
        <f>IF(H$11="x",Toimenpiteet!$E$115,HL168*(Satokasvi!$H$11/1000)+(Satokasvi!$E$28-Satokasvi!$E$7)+IF(H$8="x",Toimenpiteet!$E$29,0)+IF(H$9="x",Toimenpiteet!$E$60,0)+IF(H$10="x",Toimenpiteet!$E$88,0))/(1+$C$13)^HL$61</f>
        <v>661.35511391599539</v>
      </c>
      <c r="HM271" s="29">
        <f>IF(I$11="x",Toimenpiteet!$E$115,HM168*(Satokasvi!$H$11/1000)+(Satokasvi!$E$28-Satokasvi!$E$7)+IF(I$8="x",Toimenpiteet!$E$29,0)+IF(I$9="x",Toimenpiteet!$E$60,0)+IF(I$10="x",Toimenpiteet!$E$88,0))/(1+$C$13)^HM$61</f>
        <v>648.24072077687129</v>
      </c>
      <c r="HN271" s="29">
        <f>IF(J$11="x",Toimenpiteet!$E$115,HN168*(Satokasvi!$H$11/1000)+(Satokasvi!$E$28-Satokasvi!$E$7)+IF(J$8="x",Toimenpiteet!$E$29,0)+IF(J$9="x",Toimenpiteet!$E$60,0)+IF(J$10="x",Toimenpiteet!$E$88,0))/(1+$C$13)^HN$61</f>
        <v>635.32922130677673</v>
      </c>
      <c r="HO271" s="29">
        <f>IF(K$11="x",Toimenpiteet!$E$115,HO168*(Satokasvi!$H$11/1000)+(Satokasvi!$E$28-Satokasvi!$E$7)+IF(K$8="x",Toimenpiteet!$E$29,0)+IF(K$9="x",Toimenpiteet!$E$60,0)+IF(K$10="x",Toimenpiteet!$E$88,0))/(1+$C$13)^HO$61</f>
        <v>622.61992187302178</v>
      </c>
      <c r="HP271" s="29">
        <f>IF(L$11="x",Toimenpiteet!$E$115,HP168*(Satokasvi!$H$11/1000)+(Satokasvi!$E$28-Satokasvi!$E$7)+IF(L$8="x",Toimenpiteet!$E$29,0)+IF(L$9="x",Toimenpiteet!$E$60,0)+IF(L$10="x",Toimenpiteet!$E$88,0))/(1+$C$13)^HP$61</f>
        <v>610.11199712663574</v>
      </c>
      <c r="HQ271" s="29">
        <f>IF(M$11="x",Toimenpiteet!$E$115,HQ168*(Satokasvi!$H$11/1000)+(Satokasvi!$E$28-Satokasvi!$E$7)+IF(M$8="x",Toimenpiteet!$E$29,0)+IF(M$9="x",Toimenpiteet!$E$60,0)+IF(M$10="x",Toimenpiteet!$E$88,0))/(1+$C$13)^HQ$61</f>
        <v>592.34174478314151</v>
      </c>
      <c r="HR271" s="29">
        <f>IF(N$11="x",Toimenpiteet!$E$115,HR168*(Satokasvi!$H$11/1000)+(Satokasvi!$E$28-Satokasvi!$E$7)+IF(N$8="x",Toimenpiteet!$E$29,0)+IF(N$9="x",Toimenpiteet!$E$60,0)+IF(N$10="x",Toimenpiteet!$E$88,0))/(1+$C$13)^HR$61</f>
        <v>575.08907260499177</v>
      </c>
      <c r="HS271" s="29">
        <f>IF(O$11="x",Toimenpiteet!$E$115,HS168*(Satokasvi!$H$11/1000)+(Satokasvi!$E$28-Satokasvi!$E$7)+IF(O$8="x",Toimenpiteet!$E$29,0)+IF(O$9="x",Toimenpiteet!$E$60,0)+IF(O$10="x",Toimenpiteet!$E$88,0))/(1+$C$13)^HS$61</f>
        <v>558.3389054417396</v>
      </c>
      <c r="HT271" s="29">
        <f>IF(P$11="x",Toimenpiteet!$E$115,HT168*(Satokasvi!$H$11/1000)+(Satokasvi!$E$28-Satokasvi!$E$7)+IF(P$8="x",Toimenpiteet!$E$29,0)+IF(P$9="x",Toimenpiteet!$E$60,0)+IF(P$10="x",Toimenpiteet!$E$88,0))/(1+$C$13)^HT$61</f>
        <v>542.07660722498986</v>
      </c>
      <c r="HU271" s="29">
        <f>IF(Q$11="x",Toimenpiteet!$E$115,HU168*(Satokasvi!$H$11/1000)+(Satokasvi!$E$28-Satokasvi!$E$7)+IF(Q$8="x",Toimenpiteet!$E$29,0)+IF(Q$9="x",Toimenpiteet!$E$60,0)+IF(Q$10="x",Toimenpiteet!$E$88,0))/(1+$C$13)^HU$61</f>
        <v>526.28796817960176</v>
      </c>
      <c r="HV271" s="29">
        <f>IF(R$11="x",Toimenpiteet!$E$115,HV168*(Satokasvi!$H$11/1000)+(Satokasvi!$E$28-Satokasvi!$E$7)+IF(R$8="x",Toimenpiteet!$E$29,0)+IF(R$9="x",Toimenpiteet!$E$60,0)+IF(R$10="x",Toimenpiteet!$E$88,0))/(1+$C$13)^HV$61</f>
        <v>510.95919240738044</v>
      </c>
      <c r="HW271" s="29">
        <f>IF(S$11="x",Toimenpiteet!$E$115,HW168*(Satokasvi!$H$11/1000)+(Satokasvi!$E$28-Satokasvi!$E$7)+IF(S$8="x",Toimenpiteet!$E$29,0)+IF(S$9="x",Toimenpiteet!$E$60,0)+IF(S$10="x",Toimenpiteet!$E$88,0))/(1+$C$13)^HW$61</f>
        <v>496.07688583240821</v>
      </c>
      <c r="HX271" s="29">
        <f>IF(T$11="x",Toimenpiteet!$E$115,HX168*(Satokasvi!$H$11/1000)+(Satokasvi!$E$28-Satokasvi!$E$7)+IF(T$8="x",Toimenpiteet!$E$29,0)+IF(T$9="x",Toimenpiteet!$E$60,0)+IF(T$10="x",Toimenpiteet!$E$88,0))/(1+$C$13)^HX$61</f>
        <v>481.6280444974837</v>
      </c>
      <c r="HY271" s="29">
        <f>IF(U$11="x",Toimenpiteet!$E$115,HY168*(Satokasvi!$H$11/1000)+(Satokasvi!$E$28-Satokasvi!$E$7)+IF(U$8="x",Toimenpiteet!$E$29,0)+IF(U$9="x",Toimenpiteet!$E$60,0)+IF(U$10="x",Toimenpiteet!$E$88,0))/(1+$C$13)^HY$61</f>
        <v>467.60004320144049</v>
      </c>
      <c r="HZ271" s="29">
        <f>IF(V$11="x",Toimenpiteet!$E$115,HZ168*(Satokasvi!$H$11/1000)+(Satokasvi!$E$28-Satokasvi!$E$7)+IF(V$8="x",Toimenpiteet!$E$29,0)+IF(V$9="x",Toimenpiteet!$E$60,0)+IF(V$10="x",Toimenpiteet!$E$88,0))/(1+$C$13)^HZ$61</f>
        <v>453.98062446741795</v>
      </c>
      <c r="IA271" s="29">
        <f>IF(W$11="x",Toimenpiteet!$E$115,IA168*(Satokasvi!$H$11/1000)+(Satokasvi!$E$28-Satokasvi!$E$7)+IF(W$8="x",Toimenpiteet!$E$29,0)+IF(W$9="x",Toimenpiteet!$E$60,0)+IF(W$10="x",Toimenpiteet!$E$88,0))/(1+$C$13)^IA$61</f>
        <v>440.75788783244468</v>
      </c>
      <c r="IB271" s="29">
        <f>IF(X$11="x",Toimenpiteet!$E$115,IB168*(Satokasvi!$H$11/1000)+(Satokasvi!$E$28-Satokasvi!$E$7)+IF(X$8="x",Toimenpiteet!$E$29,0)+IF(X$9="x",Toimenpiteet!$E$60,0)+IF(X$10="x",Toimenpiteet!$E$88,0))/(1+$C$13)^IB$61</f>
        <v>427.92027944897541</v>
      </c>
      <c r="IC271" s="29">
        <f>IF(Y$11="x",Toimenpiteet!$E$115,IC168*(Satokasvi!$H$11/1000)+(Satokasvi!$E$28-Satokasvi!$E$7)+IF(Y$8="x",Toimenpiteet!$E$29,0)+IF(Y$9="x",Toimenpiteet!$E$60,0)+IF(Y$10="x",Toimenpiteet!$E$88,0))/(1+$C$13)^IC$61</f>
        <v>415.45658198929647</v>
      </c>
      <c r="ID271" s="29">
        <f>IF(Z$11="x",Toimenpiteet!$E$115,ID168*(Satokasvi!$H$11/1000)+(Satokasvi!$E$28-Satokasvi!$E$7)+IF(Z$8="x",Toimenpiteet!$E$29,0)+IF(Z$9="x",Toimenpiteet!$E$60,0)+IF(Z$10="x",Toimenpiteet!$E$88,0))/(1+$C$13)^ID$61</f>
        <v>403.35590484397721</v>
      </c>
      <c r="IE271" s="29">
        <f>IF(AA$11="x",Toimenpiteet!$E$115,IE168*(Satokasvi!$H$11/1000)+(Satokasvi!$E$28-Satokasvi!$E$7)+IF(AA$8="x",Toimenpiteet!$E$29,0)+IF(AA$9="x",Toimenpiteet!$E$60,0)+IF(AA$10="x",Toimenpiteet!$E$88,0))/(1+$C$13)^IE$61</f>
        <v>391.60767460580314</v>
      </c>
      <c r="IG271" s="11">
        <f t="shared" si="192"/>
        <v>729.98441807503309</v>
      </c>
      <c r="IH271" s="11">
        <f t="shared" si="193"/>
        <v>1445.8348083213764</v>
      </c>
      <c r="II271" s="11">
        <f t="shared" si="194"/>
        <v>2147.7552398723565</v>
      </c>
      <c r="IJ271" s="11">
        <f t="shared" si="195"/>
        <v>2835.9498847480986</v>
      </c>
      <c r="IK271" s="11">
        <f t="shared" si="196"/>
        <v>3510.6228387428664</v>
      </c>
      <c r="IL271" s="11">
        <f t="shared" si="197"/>
        <v>4171.9779526588618</v>
      </c>
      <c r="IM271" s="11">
        <f t="shared" si="198"/>
        <v>4820.2186734357329</v>
      </c>
      <c r="IN271" s="11">
        <f t="shared" si="199"/>
        <v>5455.5478947425099</v>
      </c>
      <c r="IO271" s="11">
        <f t="shared" si="200"/>
        <v>6078.1678166155316</v>
      </c>
      <c r="IP271" s="11">
        <f t="shared" si="201"/>
        <v>6688.2798137421669</v>
      </c>
      <c r="IQ271" s="11">
        <f t="shared" si="202"/>
        <v>7280.6215585253085</v>
      </c>
      <c r="IR271" s="11">
        <f t="shared" si="203"/>
        <v>7855.7106311303005</v>
      </c>
      <c r="IS271" s="11">
        <f t="shared" si="204"/>
        <v>8414.0495365720399</v>
      </c>
      <c r="IT271" s="11">
        <f t="shared" si="205"/>
        <v>8956.1261437970297</v>
      </c>
      <c r="IU271" s="11">
        <f t="shared" si="206"/>
        <v>9482.4141119766318</v>
      </c>
      <c r="IV271" s="11">
        <f t="shared" si="207"/>
        <v>9993.373304384013</v>
      </c>
      <c r="IW271" s="11">
        <f t="shared" si="208"/>
        <v>10489.450190216421</v>
      </c>
      <c r="IX271" s="11">
        <f t="shared" si="209"/>
        <v>10971.078234713905</v>
      </c>
      <c r="IY271" s="11">
        <f t="shared" si="210"/>
        <v>11438.678277915345</v>
      </c>
      <c r="IZ271" s="11">
        <f t="shared" si="211"/>
        <v>11892.658902382764</v>
      </c>
      <c r="JA271" s="11">
        <f t="shared" si="212"/>
        <v>12333.416790215208</v>
      </c>
      <c r="JB271" s="11">
        <f t="shared" si="213"/>
        <v>12761.337069664183</v>
      </c>
      <c r="JC271" s="11">
        <f t="shared" si="214"/>
        <v>13176.793651653479</v>
      </c>
      <c r="JD271" s="11">
        <f t="shared" si="215"/>
        <v>13580.149556497456</v>
      </c>
      <c r="JE271" s="11">
        <f t="shared" si="216"/>
        <v>13971.757231103258</v>
      </c>
    </row>
    <row r="272" spans="213:265">
      <c r="HE272" s="60">
        <f t="shared" si="218"/>
        <v>0.38888888888888884</v>
      </c>
      <c r="HF272" s="60">
        <f>$HF$76</f>
        <v>0.10000000000000002</v>
      </c>
      <c r="HG272" s="29">
        <f>IF(C$11="x",Toimenpiteet!$E$115,HG169*(Satokasvi!$H$11/1000)+(Satokasvi!$E$28-Satokasvi!$E$7)+IF(C$8="x",Toimenpiteet!$E$29,0)+IF(C$9="x",Toimenpiteet!$E$60,0)+IF(C$10="x",Toimenpiteet!$E$88,0))/(1+$C$13)^HG$61</f>
        <v>732.08198489751896</v>
      </c>
      <c r="HH272" s="29">
        <f>IF(D$11="x",Toimenpiteet!$E$115,HH169*(Satokasvi!$H$11/1000)+(Satokasvi!$E$28-Satokasvi!$E$7)+IF(D$8="x",Toimenpiteet!$E$29,0)+IF(D$9="x",Toimenpiteet!$E$60,0)+IF(D$10="x",Toimenpiteet!$E$88,0))/(1+$C$13)^HH$61</f>
        <v>719.92333553272397</v>
      </c>
      <c r="HI272" s="29">
        <f>IF(E$11="x",Toimenpiteet!$E$115,HI169*(Satokasvi!$H$11/1000)+(Satokasvi!$E$28-Satokasvi!$E$7)+IF(E$8="x",Toimenpiteet!$E$29,0)+IF(E$9="x",Toimenpiteet!$E$60,0)+IF(E$10="x",Toimenpiteet!$E$88,0))/(1+$C$13)^HI$61</f>
        <v>707.85190526900954</v>
      </c>
      <c r="HJ272" s="29">
        <f>IF(F$11="x",Toimenpiteet!$E$115,HJ169*(Satokasvi!$H$11/1000)+(Satokasvi!$E$28-Satokasvi!$E$7)+IF(F$8="x",Toimenpiteet!$E$29,0)+IF(F$9="x",Toimenpiteet!$E$60,0)+IF(F$10="x",Toimenpiteet!$E$88,0))/(1+$C$13)^HJ$61</f>
        <v>695.87292800587784</v>
      </c>
      <c r="HK272" s="29">
        <f>IF(G$11="x",Toimenpiteet!$E$115,HK169*(Satokasvi!$H$11/1000)+(Satokasvi!$E$28-Satokasvi!$E$7)+IF(G$8="x",Toimenpiteet!$E$29,0)+IF(G$9="x",Toimenpiteet!$E$60,0)+IF(G$10="x",Toimenpiteet!$E$88,0))/(1+$C$13)^HK$61</f>
        <v>683.99125876435005</v>
      </c>
      <c r="HL272" s="29">
        <f>IF(H$11="x",Toimenpiteet!$E$115,HL169*(Satokasvi!$H$11/1000)+(Satokasvi!$E$28-Satokasvi!$E$7)+IF(H$8="x",Toimenpiteet!$E$29,0)+IF(H$9="x",Toimenpiteet!$E$60,0)+IF(H$10="x",Toimenpiteet!$E$88,0))/(1+$C$13)^HL$61</f>
        <v>672.21139131745019</v>
      </c>
      <c r="HM272" s="29">
        <f>IF(I$11="x",Toimenpiteet!$E$115,HM169*(Satokasvi!$H$11/1000)+(Satokasvi!$E$28-Satokasvi!$E$7)+IF(I$8="x",Toimenpiteet!$E$29,0)+IF(I$9="x",Toimenpiteet!$E$60,0)+IF(I$10="x",Toimenpiteet!$E$88,0))/(1+$C$13)^HM$61</f>
        <v>660.5374751150888</v>
      </c>
      <c r="HN272" s="29">
        <f>IF(J$11="x",Toimenpiteet!$E$115,HN169*(Satokasvi!$H$11/1000)+(Satokasvi!$E$28-Satokasvi!$E$7)+IF(J$8="x",Toimenpiteet!$E$29,0)+IF(J$9="x",Toimenpiteet!$E$60,0)+IF(J$10="x",Toimenpiteet!$E$88,0))/(1+$C$13)^HN$61</f>
        <v>648.97333152948681</v>
      </c>
      <c r="HO272" s="29">
        <f>IF(K$11="x",Toimenpiteet!$E$115,HO169*(Satokasvi!$H$11/1000)+(Satokasvi!$E$28-Satokasvi!$E$7)+IF(K$8="x",Toimenpiteet!$E$29,0)+IF(K$9="x",Toimenpiteet!$E$60,0)+IF(K$10="x",Toimenpiteet!$E$88,0))/(1+$C$13)^HO$61</f>
        <v>637.52246944637</v>
      </c>
      <c r="HP272" s="29">
        <f>IF(L$11="x",Toimenpiteet!$E$115,HP169*(Satokasvi!$H$11/1000)+(Satokasvi!$E$28-Satokasvi!$E$7)+IF(L$8="x",Toimenpiteet!$E$29,0)+IF(L$9="x",Toimenpiteet!$E$60,0)+IF(L$10="x",Toimenpiteet!$E$88,0))/(1+$C$13)^HP$61</f>
        <v>626.18810022625644</v>
      </c>
      <c r="HQ272" s="29">
        <f>IF(M$11="x",Toimenpiteet!$E$115,HQ169*(Satokasvi!$H$11/1000)+(Satokasvi!$E$28-Satokasvi!$E$7)+IF(M$8="x",Toimenpiteet!$E$29,0)+IF(M$9="x",Toimenpiteet!$E$60,0)+IF(M$10="x",Toimenpiteet!$E$88,0))/(1+$C$13)^HQ$61</f>
        <v>607.9496118701519</v>
      </c>
      <c r="HR272" s="29">
        <f>IF(N$11="x",Toimenpiteet!$E$115,HR169*(Satokasvi!$H$11/1000)+(Satokasvi!$E$28-Satokasvi!$E$7)+IF(N$8="x",Toimenpiteet!$E$29,0)+IF(N$9="x",Toimenpiteet!$E$60,0)+IF(N$10="x",Toimenpiteet!$E$88,0))/(1+$C$13)^HR$61</f>
        <v>590.24234162150674</v>
      </c>
      <c r="HS272" s="29">
        <f>IF(O$11="x",Toimenpiteet!$E$115,HS169*(Satokasvi!$H$11/1000)+(Satokasvi!$E$28-Satokasvi!$E$7)+IF(O$8="x",Toimenpiteet!$E$29,0)+IF(O$9="x",Toimenpiteet!$E$60,0)+IF(O$10="x",Toimenpiteet!$E$88,0))/(1+$C$13)^HS$61</f>
        <v>573.05081710825903</v>
      </c>
      <c r="HT272" s="29">
        <f>IF(P$11="x",Toimenpiteet!$E$115,HT169*(Satokasvi!$H$11/1000)+(Satokasvi!$E$28-Satokasvi!$E$7)+IF(P$8="x",Toimenpiteet!$E$29,0)+IF(P$9="x",Toimenpiteet!$E$60,0)+IF(P$10="x",Toimenpiteet!$E$88,0))/(1+$C$13)^HT$61</f>
        <v>556.3600166099601</v>
      </c>
      <c r="HU272" s="29">
        <f>IF(Q$11="x",Toimenpiteet!$E$115,HU169*(Satokasvi!$H$11/1000)+(Satokasvi!$E$28-Satokasvi!$E$7)+IF(Q$8="x",Toimenpiteet!$E$29,0)+IF(Q$9="x",Toimenpiteet!$E$60,0)+IF(Q$10="x",Toimenpiteet!$E$88,0))/(1+$C$13)^HU$61</f>
        <v>540.15535593200013</v>
      </c>
      <c r="HV272" s="29">
        <f>IF(R$11="x",Toimenpiteet!$E$115,HV169*(Satokasvi!$H$11/1000)+(Satokasvi!$E$28-Satokasvi!$E$7)+IF(R$8="x",Toimenpiteet!$E$29,0)+IF(R$9="x",Toimenpiteet!$E$60,0)+IF(R$10="x",Toimenpiteet!$E$88,0))/(1+$C$13)^HV$61</f>
        <v>524.42267566213616</v>
      </c>
      <c r="HW272" s="29">
        <f>IF(S$11="x",Toimenpiteet!$E$115,HW169*(Satokasvi!$H$11/1000)+(Satokasvi!$E$28-Satokasvi!$E$7)+IF(S$8="x",Toimenpiteet!$E$29,0)+IF(S$9="x",Toimenpiteet!$E$60,0)+IF(S$10="x",Toimenpiteet!$E$88,0))/(1+$C$13)^HW$61</f>
        <v>509.14822879819042</v>
      </c>
      <c r="HX272" s="29">
        <f>IF(T$11="x",Toimenpiteet!$E$115,HX169*(Satokasvi!$H$11/1000)+(Satokasvi!$E$28-Satokasvi!$E$7)+IF(T$8="x",Toimenpiteet!$E$29,0)+IF(T$9="x",Toimenpiteet!$E$60,0)+IF(T$10="x",Toimenpiteet!$E$88,0))/(1+$C$13)^HX$61</f>
        <v>494.31866873610716</v>
      </c>
      <c r="HY272" s="29">
        <f>IF(U$11="x",Toimenpiteet!$E$115,HY169*(Satokasvi!$H$11/1000)+(Satokasvi!$E$28-Satokasvi!$E$7)+IF(U$8="x",Toimenpiteet!$E$29,0)+IF(U$9="x",Toimenpiteet!$E$60,0)+IF(U$10="x",Toimenpiteet!$E$88,0))/(1+$C$13)^HY$61</f>
        <v>479.92103760787109</v>
      </c>
      <c r="HZ272" s="29">
        <f>IF(V$11="x",Toimenpiteet!$E$115,HZ169*(Satokasvi!$H$11/1000)+(Satokasvi!$E$28-Satokasvi!$E$7)+IF(V$8="x",Toimenpiteet!$E$29,0)+IF(V$9="x",Toimenpiteet!$E$60,0)+IF(V$10="x",Toimenpiteet!$E$88,0))/(1+$C$13)^HZ$61</f>
        <v>465.94275495909812</v>
      </c>
      <c r="IA272" s="29">
        <f>IF(W$11="x",Toimenpiteet!$E$115,IA169*(Satokasvi!$H$11/1000)+(Satokasvi!$E$28-Satokasvi!$E$7)+IF(W$8="x",Toimenpiteet!$E$29,0)+IF(W$9="x",Toimenpiteet!$E$60,0)+IF(W$10="x",Toimenpiteet!$E$88,0))/(1+$C$13)^IA$61</f>
        <v>452.37160675640598</v>
      </c>
      <c r="IB272" s="29">
        <f>IF(X$11="x",Toimenpiteet!$E$115,IB169*(Satokasvi!$H$11/1000)+(Satokasvi!$E$28-Satokasvi!$E$7)+IF(X$8="x",Toimenpiteet!$E$29,0)+IF(X$9="x",Toimenpiteet!$E$60,0)+IF(X$10="x",Toimenpiteet!$E$88,0))/(1+$C$13)^IB$61</f>
        <v>439.19573471495727</v>
      </c>
      <c r="IC272" s="29">
        <f>IF(Y$11="x",Toimenpiteet!$E$115,IC169*(Satokasvi!$H$11/1000)+(Satokasvi!$E$28-Satokasvi!$E$7)+IF(Y$8="x",Toimenpiteet!$E$29,0)+IF(Y$9="x",Toimenpiteet!$E$60,0)+IF(Y$10="x",Toimenpiteet!$E$88,0))/(1+$C$13)^IC$61</f>
        <v>426.40362593685165</v>
      </c>
      <c r="ID272" s="29">
        <f>IF(Z$11="x",Toimenpiteet!$E$115,ID169*(Satokasvi!$H$11/1000)+(Satokasvi!$E$28-Satokasvi!$E$7)+IF(Z$8="x",Toimenpiteet!$E$29,0)+IF(Z$9="x",Toimenpiteet!$E$60,0)+IF(Z$10="x",Toimenpiteet!$E$88,0))/(1+$C$13)^ID$61</f>
        <v>413.98410285131234</v>
      </c>
      <c r="IE272" s="29">
        <f>IF(AA$11="x",Toimenpiteet!$E$115,IE169*(Satokasvi!$H$11/1000)+(Satokasvi!$E$28-Satokasvi!$E$7)+IF(AA$8="x",Toimenpiteet!$E$29,0)+IF(AA$9="x",Toimenpiteet!$E$60,0)+IF(AA$10="x",Toimenpiteet!$E$88,0))/(1+$C$13)^IE$61</f>
        <v>401.92631344787611</v>
      </c>
      <c r="IG272" s="11">
        <f t="shared" si="192"/>
        <v>732.08198489751896</v>
      </c>
      <c r="IH272" s="11">
        <f t="shared" si="193"/>
        <v>1452.005320430243</v>
      </c>
      <c r="II272" s="11">
        <f t="shared" si="194"/>
        <v>2159.8572256992525</v>
      </c>
      <c r="IJ272" s="11">
        <f t="shared" si="195"/>
        <v>2855.7301537051303</v>
      </c>
      <c r="IK272" s="11">
        <f t="shared" si="196"/>
        <v>3539.7214124694801</v>
      </c>
      <c r="IL272" s="11">
        <f t="shared" si="197"/>
        <v>4211.93280378693</v>
      </c>
      <c r="IM272" s="11">
        <f t="shared" si="198"/>
        <v>4872.4702789020184</v>
      </c>
      <c r="IN272" s="11">
        <f t="shared" si="199"/>
        <v>5521.4436104315055</v>
      </c>
      <c r="IO272" s="11">
        <f t="shared" si="200"/>
        <v>6158.966079877875</v>
      </c>
      <c r="IP272" s="11">
        <f t="shared" si="201"/>
        <v>6785.1541801041312</v>
      </c>
      <c r="IQ272" s="11">
        <f t="shared" si="202"/>
        <v>7393.103791974283</v>
      </c>
      <c r="IR272" s="11">
        <f t="shared" si="203"/>
        <v>7983.34613359579</v>
      </c>
      <c r="IS272" s="11">
        <f t="shared" si="204"/>
        <v>8556.3969507040492</v>
      </c>
      <c r="IT272" s="11">
        <f t="shared" si="205"/>
        <v>9112.7569673140097</v>
      </c>
      <c r="IU272" s="11">
        <f t="shared" si="206"/>
        <v>9652.9123232460097</v>
      </c>
      <c r="IV272" s="11">
        <f t="shared" si="207"/>
        <v>10177.334998908145</v>
      </c>
      <c r="IW272" s="11">
        <f t="shared" si="208"/>
        <v>10686.483227706336</v>
      </c>
      <c r="IX272" s="11">
        <f t="shared" si="209"/>
        <v>11180.801896442443</v>
      </c>
      <c r="IY272" s="11">
        <f t="shared" si="210"/>
        <v>11660.722934050315</v>
      </c>
      <c r="IZ272" s="11">
        <f t="shared" si="211"/>
        <v>12126.665689009413</v>
      </c>
      <c r="JA272" s="11">
        <f t="shared" si="212"/>
        <v>12579.037295765818</v>
      </c>
      <c r="JB272" s="11">
        <f t="shared" si="213"/>
        <v>13018.233030480775</v>
      </c>
      <c r="JC272" s="11">
        <f t="shared" si="214"/>
        <v>13444.636656417626</v>
      </c>
      <c r="JD272" s="11">
        <f t="shared" si="215"/>
        <v>13858.620759268939</v>
      </c>
      <c r="JE272" s="11">
        <f t="shared" si="216"/>
        <v>14260.547072716816</v>
      </c>
    </row>
    <row r="273" spans="213:265">
      <c r="HE273" s="60">
        <f>HE263+($BI$6-$BI$5)/9</f>
        <v>0.49999999999999994</v>
      </c>
      <c r="HF273" s="60">
        <f>$HF$67</f>
        <v>-0.1</v>
      </c>
      <c r="HG273" s="29">
        <f>IF(C$11="x",Toimenpiteet!$E$115,HG170*(Satokasvi!$H$11/1000)+(Satokasvi!$E$28-Satokasvi!$E$7)+IF(C$8="x",Toimenpiteet!$E$29,0)+IF(C$9="x",Toimenpiteet!$E$60,0)+IF(C$10="x",Toimenpiteet!$E$88,0))/(1+$C$13)^HG$61</f>
        <v>787.96116504854365</v>
      </c>
      <c r="HH273" s="29">
        <f>IF(D$11="x",Toimenpiteet!$E$115,HH170*(Satokasvi!$H$11/1000)+(Satokasvi!$E$28-Satokasvi!$E$7)+IF(D$8="x",Toimenpiteet!$E$29,0)+IF(D$9="x",Toimenpiteet!$E$60,0)+IF(D$10="x",Toimenpiteet!$E$88,0))/(1+$C$13)^HH$61</f>
        <v>755.11358280705065</v>
      </c>
      <c r="HI273" s="29">
        <f>IF(E$11="x",Toimenpiteet!$E$115,HI170*(Satokasvi!$H$11/1000)+(Satokasvi!$E$28-Satokasvi!$E$7)+IF(E$8="x",Toimenpiteet!$E$29,0)+IF(E$9="x",Toimenpiteet!$E$60,0)+IF(E$10="x",Toimenpiteet!$E$88,0))/(1+$C$13)^HI$61</f>
        <v>723.51099588460795</v>
      </c>
      <c r="HJ273" s="29">
        <f>IF(F$11="x",Toimenpiteet!$E$115,HJ170*(Satokasvi!$H$11/1000)+(Satokasvi!$E$28-Satokasvi!$E$7)+IF(F$8="x",Toimenpiteet!$E$29,0)+IF(F$9="x",Toimenpiteet!$E$60,0)+IF(F$10="x",Toimenpiteet!$E$88,0))/(1+$C$13)^HJ$61</f>
        <v>693.10874607902895</v>
      </c>
      <c r="HK273" s="29">
        <f>IF(G$11="x",Toimenpiteet!$E$115,HK170*(Satokasvi!$H$11/1000)+(Satokasvi!$E$28-Satokasvi!$E$7)+IF(G$8="x",Toimenpiteet!$E$29,0)+IF(G$9="x",Toimenpiteet!$E$60,0)+IF(G$10="x",Toimenpiteet!$E$88,0))/(1+$C$13)^HK$61</f>
        <v>663.8637204620527</v>
      </c>
      <c r="HL273" s="29">
        <f>IF(H$11="x",Toimenpiteet!$E$115,HL170*(Satokasvi!$H$11/1000)+(Satokasvi!$E$28-Satokasvi!$E$7)+IF(H$8="x",Toimenpiteet!$E$29,0)+IF(H$9="x",Toimenpiteet!$E$60,0)+IF(H$10="x",Toimenpiteet!$E$88,0))/(1+$C$13)^HL$61</f>
        <v>635.73429924856214</v>
      </c>
      <c r="HM273" s="29">
        <f>IF(I$11="x",Toimenpiteet!$E$115,HM170*(Satokasvi!$H$11/1000)+(Satokasvi!$E$28-Satokasvi!$E$7)+IF(I$8="x",Toimenpiteet!$E$29,0)+IF(I$9="x",Toimenpiteet!$E$60,0)+IF(I$10="x",Toimenpiteet!$E$88,0))/(1+$C$13)^HM$61</f>
        <v>608.68030539163465</v>
      </c>
      <c r="HN273" s="29">
        <f>IF(J$11="x",Toimenpiteet!$E$115,HN170*(Satokasvi!$H$11/1000)+(Satokasvi!$E$28-Satokasvi!$E$7)+IF(J$8="x",Toimenpiteet!$E$29,0)+IF(J$9="x",Toimenpiteet!$E$60,0)+IF(J$10="x",Toimenpiteet!$E$88,0))/(1+$C$13)^HN$61</f>
        <v>582.662955847116</v>
      </c>
      <c r="HO273" s="29">
        <f>IF(K$11="x",Toimenpiteet!$E$115,HO170*(Satokasvi!$H$11/1000)+(Satokasvi!$E$28-Satokasvi!$E$7)+IF(K$8="x",Toimenpiteet!$E$29,0)+IF(K$9="x",Toimenpiteet!$E$60,0)+IF(K$10="x",Toimenpiteet!$E$88,0))/(1+$C$13)^HO$61</f>
        <v>557.64481445322303</v>
      </c>
      <c r="HP273" s="29">
        <f>IF(L$11="x",Toimenpiteet!$E$115,HP170*(Satokasvi!$H$11/1000)+(Satokasvi!$E$28-Satokasvi!$E$7)+IF(L$8="x",Toimenpiteet!$E$29,0)+IF(L$9="x",Toimenpiteet!$E$60,0)+IF(L$10="x",Toimenpiteet!$E$88,0))/(1+$C$13)^HP$61</f>
        <v>533.5897463724416</v>
      </c>
      <c r="HQ273" s="29">
        <f>IF(M$11="x",Toimenpiteet!$E$115,HQ170*(Satokasvi!$H$11/1000)+(Satokasvi!$E$28-Satokasvi!$E$7)+IF(M$8="x",Toimenpiteet!$E$29,0)+IF(M$9="x",Toimenpiteet!$E$60,0)+IF(M$10="x",Toimenpiteet!$E$88,0))/(1+$C$13)^HQ$61</f>
        <v>518.04829744897245</v>
      </c>
      <c r="HR273" s="29">
        <f>IF(N$11="x",Toimenpiteet!$E$115,HR170*(Satokasvi!$H$11/1000)+(Satokasvi!$E$28-Satokasvi!$E$7)+IF(N$8="x",Toimenpiteet!$E$29,0)+IF(N$9="x",Toimenpiteet!$E$60,0)+IF(N$10="x",Toimenpiteet!$E$88,0))/(1+$C$13)^HR$61</f>
        <v>502.9595120863811</v>
      </c>
      <c r="HS273" s="29">
        <f>IF(O$11="x",Toimenpiteet!$E$115,HS170*(Satokasvi!$H$11/1000)+(Satokasvi!$E$28-Satokasvi!$E$7)+IF(O$8="x",Toimenpiteet!$E$29,0)+IF(O$9="x",Toimenpiteet!$E$60,0)+IF(O$10="x",Toimenpiteet!$E$88,0))/(1+$C$13)^HS$61</f>
        <v>488.31020590910788</v>
      </c>
      <c r="HT273" s="29">
        <f>IF(P$11="x",Toimenpiteet!$E$115,HT170*(Satokasvi!$H$11/1000)+(Satokasvi!$E$28-Satokasvi!$E$7)+IF(P$8="x",Toimenpiteet!$E$29,0)+IF(P$9="x",Toimenpiteet!$E$60,0)+IF(P$10="x",Toimenpiteet!$E$88,0))/(1+$C$13)^HT$61</f>
        <v>474.08757855253185</v>
      </c>
      <c r="HU273" s="29">
        <f>IF(Q$11="x",Toimenpiteet!$E$115,HU170*(Satokasvi!$H$11/1000)+(Satokasvi!$E$28-Satokasvi!$E$7)+IF(Q$8="x",Toimenpiteet!$E$29,0)+IF(Q$9="x",Toimenpiteet!$E$60,0)+IF(Q$10="x",Toimenpiteet!$E$88,0))/(1+$C$13)^HU$61</f>
        <v>460.27920247818628</v>
      </c>
      <c r="HV273" s="29">
        <f>IF(R$11="x",Toimenpiteet!$E$115,HV170*(Satokasvi!$H$11/1000)+(Satokasvi!$E$28-Satokasvi!$E$7)+IF(R$8="x",Toimenpiteet!$E$29,0)+IF(R$9="x",Toimenpiteet!$E$60,0)+IF(R$10="x",Toimenpiteet!$E$88,0))/(1+$C$13)^HV$61</f>
        <v>446.87301211474403</v>
      </c>
      <c r="HW273" s="29">
        <f>IF(S$11="x",Toimenpiteet!$E$115,HW170*(Satokasvi!$H$11/1000)+(Satokasvi!$E$28-Satokasvi!$E$7)+IF(S$8="x",Toimenpiteet!$E$29,0)+IF(S$9="x",Toimenpiteet!$E$60,0)+IF(S$10="x",Toimenpiteet!$E$88,0))/(1+$C$13)^HW$61</f>
        <v>433.85729331528546</v>
      </c>
      <c r="HX273" s="29">
        <f>IF(T$11="x",Toimenpiteet!$E$115,HX170*(Satokasvi!$H$11/1000)+(Satokasvi!$E$28-Satokasvi!$E$7)+IF(T$8="x",Toimenpiteet!$E$29,0)+IF(T$9="x",Toimenpiteet!$E$60,0)+IF(T$10="x",Toimenpiteet!$E$88,0))/(1+$C$13)^HX$61</f>
        <v>421.22067312163637</v>
      </c>
      <c r="HY273" s="29">
        <f>IF(U$11="x",Toimenpiteet!$E$115,HY170*(Satokasvi!$H$11/1000)+(Satokasvi!$E$28-Satokasvi!$E$7)+IF(U$8="x",Toimenpiteet!$E$29,0)+IF(U$9="x",Toimenpiteet!$E$60,0)+IF(U$10="x",Toimenpiteet!$E$88,0))/(1+$C$13)^HY$61</f>
        <v>408.95210982683142</v>
      </c>
      <c r="HZ273" s="29">
        <f>IF(V$11="x",Toimenpiteet!$E$115,HZ170*(Satokasvi!$H$11/1000)+(Satokasvi!$E$28-Satokasvi!$E$7)+IF(V$8="x",Toimenpiteet!$E$29,0)+IF(V$9="x",Toimenpiteet!$E$60,0)+IF(V$10="x",Toimenpiteet!$E$88,0))/(1+$C$13)^HZ$61</f>
        <v>397.04088332702082</v>
      </c>
      <c r="IA273" s="29">
        <f>IF(W$11="x",Toimenpiteet!$E$115,IA170*(Satokasvi!$H$11/1000)+(Satokasvi!$E$28-Satokasvi!$E$7)+IF(W$8="x",Toimenpiteet!$E$29,0)+IF(W$9="x",Toimenpiteet!$E$60,0)+IF(W$10="x",Toimenpiteet!$E$88,0))/(1+$C$13)^IA$61</f>
        <v>385.47658575438919</v>
      </c>
      <c r="IB273" s="29">
        <f>IF(X$11="x",Toimenpiteet!$E$115,IB170*(Satokasvi!$H$11/1000)+(Satokasvi!$E$28-Satokasvi!$E$7)+IF(X$8="x",Toimenpiteet!$E$29,0)+IF(X$9="x",Toimenpiteet!$E$60,0)+IF(X$10="x",Toimenpiteet!$E$88,0))/(1+$C$13)^IB$61</f>
        <v>374.24911238290207</v>
      </c>
      <c r="IC273" s="29">
        <f>IF(Y$11="x",Toimenpiteet!$E$115,IC170*(Satokasvi!$H$11/1000)+(Satokasvi!$E$28-Satokasvi!$E$7)+IF(Y$8="x",Toimenpiteet!$E$29,0)+IF(Y$9="x",Toimenpiteet!$E$60,0)+IF(Y$10="x",Toimenpiteet!$E$88,0))/(1+$C$13)^IC$61</f>
        <v>363.34865279893404</v>
      </c>
      <c r="ID273" s="29">
        <f>IF(Z$11="x",Toimenpiteet!$E$115,ID170*(Satokasvi!$H$11/1000)+(Satokasvi!$E$28-Satokasvi!$E$7)+IF(Z$8="x",Toimenpiteet!$E$29,0)+IF(Z$9="x",Toimenpiteet!$E$60,0)+IF(Z$10="x",Toimenpiteet!$E$88,0))/(1+$C$13)^ID$61</f>
        <v>352.76568232906226</v>
      </c>
      <c r="IE273" s="29">
        <f>IF(AA$11="x",Toimenpiteet!$E$115,IE170*(Satokasvi!$H$11/1000)+(Satokasvi!$E$28-Satokasvi!$E$7)+IF(AA$8="x",Toimenpiteet!$E$29,0)+IF(AA$9="x",Toimenpiteet!$E$60,0)+IF(AA$10="x",Toimenpiteet!$E$88,0))/(1+$C$13)^IE$61</f>
        <v>342.49095371753617</v>
      </c>
      <c r="IG273" s="11">
        <f t="shared" si="192"/>
        <v>787.96116504854365</v>
      </c>
      <c r="IH273" s="11">
        <f t="shared" si="193"/>
        <v>1543.0747478555943</v>
      </c>
      <c r="II273" s="11">
        <f t="shared" si="194"/>
        <v>2266.5857437402024</v>
      </c>
      <c r="IJ273" s="11">
        <f t="shared" si="195"/>
        <v>2959.6944898192314</v>
      </c>
      <c r="IK273" s="11">
        <f t="shared" si="196"/>
        <v>3623.5582102812841</v>
      </c>
      <c r="IL273" s="11">
        <f t="shared" si="197"/>
        <v>4259.292509529846</v>
      </c>
      <c r="IM273" s="11">
        <f t="shared" si="198"/>
        <v>4867.9728149214807</v>
      </c>
      <c r="IN273" s="11">
        <f t="shared" si="199"/>
        <v>5450.6357707685966</v>
      </c>
      <c r="IO273" s="11">
        <f t="shared" si="200"/>
        <v>6008.2805852218198</v>
      </c>
      <c r="IP273" s="11">
        <f t="shared" si="201"/>
        <v>6541.8703315942612</v>
      </c>
      <c r="IQ273" s="11">
        <f t="shared" si="202"/>
        <v>7059.9186290432335</v>
      </c>
      <c r="IR273" s="11">
        <f t="shared" si="203"/>
        <v>7562.878141129615</v>
      </c>
      <c r="IS273" s="11">
        <f t="shared" si="204"/>
        <v>8051.1883470387229</v>
      </c>
      <c r="IT273" s="11">
        <f t="shared" si="205"/>
        <v>8525.2759255912551</v>
      </c>
      <c r="IU273" s="11">
        <f t="shared" si="206"/>
        <v>8985.5551280694417</v>
      </c>
      <c r="IV273" s="11">
        <f t="shared" si="207"/>
        <v>9432.4281401841854</v>
      </c>
      <c r="IW273" s="11">
        <f t="shared" si="208"/>
        <v>9866.2854334994699</v>
      </c>
      <c r="IX273" s="11">
        <f t="shared" si="209"/>
        <v>10287.506106621106</v>
      </c>
      <c r="IY273" s="11">
        <f t="shared" si="210"/>
        <v>10696.458216447936</v>
      </c>
      <c r="IZ273" s="11">
        <f t="shared" si="211"/>
        <v>11093.499099774957</v>
      </c>
      <c r="JA273" s="11">
        <f t="shared" si="212"/>
        <v>11478.975685529347</v>
      </c>
      <c r="JB273" s="11">
        <f t="shared" si="213"/>
        <v>11853.224797912249</v>
      </c>
      <c r="JC273" s="11">
        <f t="shared" si="214"/>
        <v>12216.573450711183</v>
      </c>
      <c r="JD273" s="11">
        <f t="shared" si="215"/>
        <v>12569.339133040245</v>
      </c>
      <c r="JE273" s="11">
        <f t="shared" si="216"/>
        <v>12911.83008675778</v>
      </c>
    </row>
    <row r="274" spans="213:265">
      <c r="HE274" s="60">
        <f t="shared" ref="HE274:HE282" si="219">HE273</f>
        <v>0.49999999999999994</v>
      </c>
      <c r="HF274" s="60">
        <f>$HF$68</f>
        <v>-7.7777777777777779E-2</v>
      </c>
      <c r="HG274" s="29">
        <f>IF(C$11="x",Toimenpiteet!$E$115,HG171*(Satokasvi!$H$11/1000)+(Satokasvi!$E$28-Satokasvi!$E$7)+IF(C$8="x",Toimenpiteet!$E$29,0)+IF(C$9="x",Toimenpiteet!$E$60,0)+IF(C$10="x",Toimenpiteet!$E$88,0))/(1+$C$13)^HG$61</f>
        <v>790.22653721682866</v>
      </c>
      <c r="HH274" s="29">
        <f>IF(D$11="x",Toimenpiteet!$E$115,HH171*(Satokasvi!$H$11/1000)+(Satokasvi!$E$28-Satokasvi!$E$7)+IF(D$8="x",Toimenpiteet!$E$29,0)+IF(D$9="x",Toimenpiteet!$E$60,0)+IF(D$10="x",Toimenpiteet!$E$88,0))/(1+$C$13)^HH$61</f>
        <v>759.51236371634161</v>
      </c>
      <c r="HI274" s="29">
        <f>IF(E$11="x",Toimenpiteet!$E$115,HI171*(Satokasvi!$H$11/1000)+(Satokasvi!$E$28-Satokasvi!$E$7)+IF(E$8="x",Toimenpiteet!$E$29,0)+IF(E$9="x",Toimenpiteet!$E$60,0)+IF(E$10="x",Toimenpiteet!$E$88,0))/(1+$C$13)^HI$61</f>
        <v>729.91698750008004</v>
      </c>
      <c r="HJ274" s="29">
        <f>IF(F$11="x",Toimenpiteet!$E$115,HJ171*(Satokasvi!$H$11/1000)+(Satokasvi!$E$28-Satokasvi!$E$7)+IF(F$8="x",Toimenpiteet!$E$29,0)+IF(F$9="x",Toimenpiteet!$E$60,0)+IF(F$10="x",Toimenpiteet!$E$88,0))/(1+$C$13)^HJ$61</f>
        <v>701.40129185957551</v>
      </c>
      <c r="HK274" s="29">
        <f>IF(G$11="x",Toimenpiteet!$E$115,HK171*(Satokasvi!$H$11/1000)+(Satokasvi!$E$28-Satokasvi!$E$7)+IF(G$8="x",Toimenpiteet!$E$29,0)+IF(G$9="x",Toimenpiteet!$E$60,0)+IF(G$10="x",Toimenpiteet!$E$88,0))/(1+$C$13)^HK$61</f>
        <v>673.92748961320126</v>
      </c>
      <c r="HL274" s="29">
        <f>IF(H$11="x",Toimenpiteet!$E$115,HL171*(Satokasvi!$H$11/1000)+(Satokasvi!$E$28-Satokasvi!$E$7)+IF(H$8="x",Toimenpiteet!$E$29,0)+IF(H$9="x",Toimenpiteet!$E$60,0)+IF(H$10="x",Toimenpiteet!$E$88,0))/(1+$C$13)^HL$61</f>
        <v>647.45907884213329</v>
      </c>
      <c r="HM274" s="29">
        <f>IF(I$11="x",Toimenpiteet!$E$115,HM171*(Satokasvi!$H$11/1000)+(Satokasvi!$E$28-Satokasvi!$E$7)+IF(I$8="x",Toimenpiteet!$E$29,0)+IF(I$9="x",Toimenpiteet!$E$60,0)+IF(I$10="x",Toimenpiteet!$E$88,0))/(1+$C$13)^HM$61</f>
        <v>621.96080007690955</v>
      </c>
      <c r="HN274" s="29">
        <f>IF(J$11="x",Toimenpiteet!$E$115,HN171*(Satokasvi!$H$11/1000)+(Satokasvi!$E$28-Satokasvi!$E$7)+IF(J$8="x",Toimenpiteet!$E$29,0)+IF(J$9="x",Toimenpiteet!$E$60,0)+IF(J$10="x",Toimenpiteet!$E$88,0))/(1+$C$13)^HN$61</f>
        <v>597.39859488764296</v>
      </c>
      <c r="HO274" s="29">
        <f>IF(K$11="x",Toimenpiteet!$E$115,HO171*(Satokasvi!$H$11/1000)+(Satokasvi!$E$28-Satokasvi!$E$7)+IF(K$8="x",Toimenpiteet!$E$29,0)+IF(K$9="x",Toimenpiteet!$E$60,0)+IF(K$10="x",Toimenpiteet!$E$88,0))/(1+$C$13)^HO$61</f>
        <v>573.7395658324391</v>
      </c>
      <c r="HP274" s="29">
        <f>IF(L$11="x",Toimenpiteet!$E$115,HP171*(Satokasvi!$H$11/1000)+(Satokasvi!$E$28-Satokasvi!$E$7)+IF(L$8="x",Toimenpiteet!$E$29,0)+IF(L$9="x",Toimenpiteet!$E$60,0)+IF(L$10="x",Toimenpiteet!$E$88,0))/(1+$C$13)^HP$61</f>
        <v>550.95193772003199</v>
      </c>
      <c r="HQ274" s="29">
        <f>IF(M$11="x",Toimenpiteet!$E$115,HQ171*(Satokasvi!$H$11/1000)+(Satokasvi!$E$28-Satokasvi!$E$7)+IF(M$8="x",Toimenpiteet!$E$29,0)+IF(M$9="x",Toimenpiteet!$E$60,0)+IF(M$10="x",Toimenpiteet!$E$88,0))/(1+$C$13)^HQ$61</f>
        <v>534.90479390294365</v>
      </c>
      <c r="HR274" s="29">
        <f>IF(N$11="x",Toimenpiteet!$E$115,HR171*(Satokasvi!$H$11/1000)+(Satokasvi!$E$28-Satokasvi!$E$7)+IF(N$8="x",Toimenpiteet!$E$29,0)+IF(N$9="x",Toimenpiteet!$E$60,0)+IF(N$10="x",Toimenpiteet!$E$88,0))/(1+$C$13)^HR$61</f>
        <v>519.3250426242173</v>
      </c>
      <c r="HS274" s="29">
        <f>IF(O$11="x",Toimenpiteet!$E$115,HS171*(Satokasvi!$H$11/1000)+(Satokasvi!$E$28-Satokasvi!$E$7)+IF(O$8="x",Toimenpiteet!$E$29,0)+IF(O$9="x",Toimenpiteet!$E$60,0)+IF(O$10="x",Toimenpiteet!$E$88,0))/(1+$C$13)^HS$61</f>
        <v>504.19907050894881</v>
      </c>
      <c r="HT274" s="29">
        <f>IF(P$11="x",Toimenpiteet!$E$115,HT171*(Satokasvi!$H$11/1000)+(Satokasvi!$E$28-Satokasvi!$E$7)+IF(P$8="x",Toimenpiteet!$E$29,0)+IF(P$9="x",Toimenpiteet!$E$60,0)+IF(P$10="x",Toimenpiteet!$E$88,0))/(1+$C$13)^HT$61</f>
        <v>489.51366068829975</v>
      </c>
      <c r="HU274" s="29">
        <f>IF(Q$11="x",Toimenpiteet!$E$115,HU171*(Satokasvi!$H$11/1000)+(Satokasvi!$E$28-Satokasvi!$E$7)+IF(Q$8="x",Toimenpiteet!$E$29,0)+IF(Q$9="x",Toimenpiteet!$E$60,0)+IF(Q$10="x",Toimenpiteet!$E$88,0))/(1+$C$13)^HU$61</f>
        <v>475.25598125077641</v>
      </c>
      <c r="HV274" s="29">
        <f>IF(R$11="x",Toimenpiteet!$E$115,HV171*(Satokasvi!$H$11/1000)+(Satokasvi!$E$28-Satokasvi!$E$7)+IF(R$8="x",Toimenpiteet!$E$29,0)+IF(R$9="x",Toimenpiteet!$E$60,0)+IF(R$10="x",Toimenpiteet!$E$88,0))/(1+$C$13)^HV$61</f>
        <v>461.41357402988012</v>
      </c>
      <c r="HW274" s="29">
        <f>IF(S$11="x",Toimenpiteet!$E$115,HW171*(Satokasvi!$H$11/1000)+(Satokasvi!$E$28-Satokasvi!$E$7)+IF(S$8="x",Toimenpiteet!$E$29,0)+IF(S$9="x",Toimenpiteet!$E$60,0)+IF(S$10="x",Toimenpiteet!$E$88,0))/(1+$C$13)^HW$61</f>
        <v>447.9743437183302</v>
      </c>
      <c r="HX274" s="29">
        <f>IF(T$11="x",Toimenpiteet!$E$115,HX171*(Satokasvi!$H$11/1000)+(Satokasvi!$E$28-Satokasvi!$E$7)+IF(T$8="x",Toimenpiteet!$E$29,0)+IF(T$9="x",Toimenpiteet!$E$60,0)+IF(T$10="x",Toimenpiteet!$E$88,0))/(1+$C$13)^HX$61</f>
        <v>434.92654729934969</v>
      </c>
      <c r="HY274" s="29">
        <f>IF(U$11="x",Toimenpiteet!$E$115,HY171*(Satokasvi!$H$11/1000)+(Satokasvi!$E$28-Satokasvi!$E$7)+IF(U$8="x",Toimenpiteet!$E$29,0)+IF(U$9="x",Toimenpiteet!$E$60,0)+IF(U$10="x",Toimenpiteet!$E$88,0))/(1+$C$13)^HY$61</f>
        <v>422.25878378577642</v>
      </c>
      <c r="HZ274" s="29">
        <f>IF(V$11="x",Toimenpiteet!$E$115,HZ171*(Satokasvi!$H$11/1000)+(Satokasvi!$E$28-Satokasvi!$E$7)+IF(V$8="x",Toimenpiteet!$E$29,0)+IF(V$9="x",Toimenpiteet!$E$60,0)+IF(V$10="x",Toimenpiteet!$E$88,0))/(1+$C$13)^HZ$61</f>
        <v>409.95998425803538</v>
      </c>
      <c r="IA274" s="29">
        <f>IF(W$11="x",Toimenpiteet!$E$115,IA171*(Satokasvi!$H$11/1000)+(Satokasvi!$E$28-Satokasvi!$E$7)+IF(W$8="x",Toimenpiteet!$E$29,0)+IF(W$9="x",Toimenpiteet!$E$60,0)+IF(W$10="x",Toimenpiteet!$E$88,0))/(1+$C$13)^IA$61</f>
        <v>398.01940219226742</v>
      </c>
      <c r="IB274" s="29">
        <f>IF(X$11="x",Toimenpiteet!$E$115,IB171*(Satokasvi!$H$11/1000)+(Satokasvi!$E$28-Satokasvi!$E$7)+IF(X$8="x",Toimenpiteet!$E$29,0)+IF(X$9="x",Toimenpiteet!$E$60,0)+IF(X$10="x",Toimenpiteet!$E$88,0))/(1+$C$13)^IB$61</f>
        <v>386.42660407016251</v>
      </c>
      <c r="IC274" s="29">
        <f>IF(Y$11="x",Toimenpiteet!$E$115,IC171*(Satokasvi!$H$11/1000)+(Satokasvi!$E$28-Satokasvi!$E$7)+IF(Y$8="x",Toimenpiteet!$E$29,0)+IF(Y$9="x",Toimenpiteet!$E$60,0)+IF(Y$10="x",Toimenpiteet!$E$88,0))/(1+$C$13)^IC$61</f>
        <v>375.17146026229369</v>
      </c>
      <c r="ID274" s="29">
        <f>IF(Z$11="x",Toimenpiteet!$E$115,ID171*(Satokasvi!$H$11/1000)+(Satokasvi!$E$28-Satokasvi!$E$7)+IF(Z$8="x",Toimenpiteet!$E$29,0)+IF(Z$9="x",Toimenpiteet!$E$60,0)+IF(Z$10="x",Toimenpiteet!$E$88,0))/(1+$C$13)^ID$61</f>
        <v>364.24413617698417</v>
      </c>
      <c r="IE274" s="29">
        <f>IF(AA$11="x",Toimenpiteet!$E$115,IE171*(Satokasvi!$H$11/1000)+(Satokasvi!$E$28-Satokasvi!$E$7)+IF(AA$8="x",Toimenpiteet!$E$29,0)+IF(AA$9="x",Toimenpiteet!$E$60,0)+IF(AA$10="x",Toimenpiteet!$E$88,0))/(1+$C$13)^IE$61</f>
        <v>353.63508366697494</v>
      </c>
      <c r="IG274" s="11">
        <f t="shared" si="192"/>
        <v>790.22653721682866</v>
      </c>
      <c r="IH274" s="11">
        <f t="shared" si="193"/>
        <v>1549.7389009331703</v>
      </c>
      <c r="II274" s="11">
        <f t="shared" si="194"/>
        <v>2279.6558884332503</v>
      </c>
      <c r="IJ274" s="11">
        <f t="shared" si="195"/>
        <v>2981.0571802928257</v>
      </c>
      <c r="IK274" s="11">
        <f t="shared" si="196"/>
        <v>3654.9846699060272</v>
      </c>
      <c r="IL274" s="11">
        <f t="shared" si="197"/>
        <v>4302.4437487481609</v>
      </c>
      <c r="IM274" s="11">
        <f t="shared" si="198"/>
        <v>4924.4045488250704</v>
      </c>
      <c r="IN274" s="11">
        <f t="shared" si="199"/>
        <v>5521.8031437127138</v>
      </c>
      <c r="IO274" s="11">
        <f t="shared" si="200"/>
        <v>6095.5427095451532</v>
      </c>
      <c r="IP274" s="11">
        <f t="shared" si="201"/>
        <v>6646.4946472651854</v>
      </c>
      <c r="IQ274" s="11">
        <f t="shared" si="202"/>
        <v>7181.3994411681288</v>
      </c>
      <c r="IR274" s="11">
        <f t="shared" si="203"/>
        <v>7700.7244837923463</v>
      </c>
      <c r="IS274" s="11">
        <f t="shared" si="204"/>
        <v>8204.9235543012946</v>
      </c>
      <c r="IT274" s="11">
        <f t="shared" si="205"/>
        <v>8694.4372149895935</v>
      </c>
      <c r="IU274" s="11">
        <f t="shared" si="206"/>
        <v>9169.6931962403705</v>
      </c>
      <c r="IV274" s="11">
        <f t="shared" si="207"/>
        <v>9631.1067702702512</v>
      </c>
      <c r="IW274" s="11">
        <f t="shared" si="208"/>
        <v>10079.081113988581</v>
      </c>
      <c r="IX274" s="11">
        <f t="shared" si="209"/>
        <v>10514.007661287931</v>
      </c>
      <c r="IY274" s="11">
        <f t="shared" si="210"/>
        <v>10936.266445073708</v>
      </c>
      <c r="IZ274" s="11">
        <f t="shared" si="211"/>
        <v>11346.226429331744</v>
      </c>
      <c r="JA274" s="11">
        <f t="shared" si="212"/>
        <v>11744.245831524011</v>
      </c>
      <c r="JB274" s="11">
        <f t="shared" si="213"/>
        <v>12130.672435594173</v>
      </c>
      <c r="JC274" s="11">
        <f t="shared" si="214"/>
        <v>12505.843895856467</v>
      </c>
      <c r="JD274" s="11">
        <f t="shared" si="215"/>
        <v>12870.088032033451</v>
      </c>
      <c r="JE274" s="11">
        <f t="shared" si="216"/>
        <v>13223.723115700426</v>
      </c>
    </row>
    <row r="275" spans="213:265">
      <c r="HE275" s="60">
        <f t="shared" si="219"/>
        <v>0.49999999999999994</v>
      </c>
      <c r="HF275" s="60">
        <f>$HF$69</f>
        <v>-5.5555555555555552E-2</v>
      </c>
      <c r="HG275" s="29">
        <f>IF(C$11="x",Toimenpiteet!$E$115,HG172*(Satokasvi!$H$11/1000)+(Satokasvi!$E$28-Satokasvi!$E$7)+IF(C$8="x",Toimenpiteet!$E$29,0)+IF(C$9="x",Toimenpiteet!$E$60,0)+IF(C$10="x",Toimenpiteet!$E$88,0))/(1+$C$13)^HG$61</f>
        <v>792.49190938511333</v>
      </c>
      <c r="HH275" s="29">
        <f>IF(D$11="x",Toimenpiteet!$E$115,HH172*(Satokasvi!$H$11/1000)+(Satokasvi!$E$28-Satokasvi!$E$7)+IF(D$8="x",Toimenpiteet!$E$29,0)+IF(D$9="x",Toimenpiteet!$E$60,0)+IF(D$10="x",Toimenpiteet!$E$88,0))/(1+$C$13)^HH$61</f>
        <v>763.91114462563257</v>
      </c>
      <c r="HI275" s="29">
        <f>IF(E$11="x",Toimenpiteet!$E$115,HI172*(Satokasvi!$H$11/1000)+(Satokasvi!$E$28-Satokasvi!$E$7)+IF(E$8="x",Toimenpiteet!$E$29,0)+IF(E$9="x",Toimenpiteet!$E$60,0)+IF(E$10="x",Toimenpiteet!$E$88,0))/(1+$C$13)^HI$61</f>
        <v>736.32297911555224</v>
      </c>
      <c r="HJ275" s="29">
        <f>IF(F$11="x",Toimenpiteet!$E$115,HJ172*(Satokasvi!$H$11/1000)+(Satokasvi!$E$28-Satokasvi!$E$7)+IF(F$8="x",Toimenpiteet!$E$29,0)+IF(F$9="x",Toimenpiteet!$E$60,0)+IF(F$10="x",Toimenpiteet!$E$88,0))/(1+$C$13)^HJ$61</f>
        <v>709.69383764012196</v>
      </c>
      <c r="HK275" s="29">
        <f>IF(G$11="x",Toimenpiteet!$E$115,HK172*(Satokasvi!$H$11/1000)+(Satokasvi!$E$28-Satokasvi!$E$7)+IF(G$8="x",Toimenpiteet!$E$29,0)+IF(G$9="x",Toimenpiteet!$E$60,0)+IF(G$10="x",Toimenpiteet!$E$88,0))/(1+$C$13)^HK$61</f>
        <v>683.99125876435005</v>
      </c>
      <c r="HL275" s="29">
        <f>IF(H$11="x",Toimenpiteet!$E$115,HL172*(Satokasvi!$H$11/1000)+(Satokasvi!$E$28-Satokasvi!$E$7)+IF(H$8="x",Toimenpiteet!$E$29,0)+IF(H$9="x",Toimenpiteet!$E$60,0)+IF(H$10="x",Toimenpiteet!$E$88,0))/(1+$C$13)^HL$61</f>
        <v>659.18385843570445</v>
      </c>
      <c r="HM275" s="29">
        <f>IF(I$11="x",Toimenpiteet!$E$115,HM172*(Satokasvi!$H$11/1000)+(Satokasvi!$E$28-Satokasvi!$E$7)+IF(I$8="x",Toimenpiteet!$E$29,0)+IF(I$9="x",Toimenpiteet!$E$60,0)+IF(I$10="x",Toimenpiteet!$E$88,0))/(1+$C$13)^HM$61</f>
        <v>635.24129476218411</v>
      </c>
      <c r="HN275" s="29">
        <f>IF(J$11="x",Toimenpiteet!$E$115,HN172*(Satokasvi!$H$11/1000)+(Satokasvi!$E$28-Satokasvi!$E$7)+IF(J$8="x",Toimenpiteet!$E$29,0)+IF(J$9="x",Toimenpiteet!$E$60,0)+IF(J$10="x",Toimenpiteet!$E$88,0))/(1+$C$13)^HN$61</f>
        <v>612.13423392816969</v>
      </c>
      <c r="HO275" s="29">
        <f>IF(K$11="x",Toimenpiteet!$E$115,HO172*(Satokasvi!$H$11/1000)+(Satokasvi!$E$28-Satokasvi!$E$7)+IF(K$8="x",Toimenpiteet!$E$29,0)+IF(K$9="x",Toimenpiteet!$E$60,0)+IF(K$10="x",Toimenpiteet!$E$88,0))/(1+$C$13)^HO$61</f>
        <v>589.83431721165528</v>
      </c>
      <c r="HP275" s="29">
        <f>IF(L$11="x",Toimenpiteet!$E$115,HP172*(Satokasvi!$H$11/1000)+(Satokasvi!$E$28-Satokasvi!$E$7)+IF(L$8="x",Toimenpiteet!$E$29,0)+IF(L$9="x",Toimenpiteet!$E$60,0)+IF(L$10="x",Toimenpiteet!$E$88,0))/(1+$C$13)^HP$61</f>
        <v>568.31412906762216</v>
      </c>
      <c r="HQ275" s="29">
        <f>IF(M$11="x",Toimenpiteet!$E$115,HQ172*(Satokasvi!$H$11/1000)+(Satokasvi!$E$28-Satokasvi!$E$7)+IF(M$8="x",Toimenpiteet!$E$29,0)+IF(M$9="x",Toimenpiteet!$E$60,0)+IF(M$10="x",Toimenpiteet!$E$88,0))/(1+$C$13)^HQ$61</f>
        <v>551.76129035691463</v>
      </c>
      <c r="HR275" s="29">
        <f>IF(N$11="x",Toimenpiteet!$E$115,HR172*(Satokasvi!$H$11/1000)+(Satokasvi!$E$28-Satokasvi!$E$7)+IF(N$8="x",Toimenpiteet!$E$29,0)+IF(N$9="x",Toimenpiteet!$E$60,0)+IF(N$10="x",Toimenpiteet!$E$88,0))/(1+$C$13)^HR$61</f>
        <v>535.69057316205317</v>
      </c>
      <c r="HS275" s="29">
        <f>IF(O$11="x",Toimenpiteet!$E$115,HS172*(Satokasvi!$H$11/1000)+(Satokasvi!$E$28-Satokasvi!$E$7)+IF(O$8="x",Toimenpiteet!$E$29,0)+IF(O$9="x",Toimenpiteet!$E$60,0)+IF(O$10="x",Toimenpiteet!$E$88,0))/(1+$C$13)^HS$61</f>
        <v>520.08793510878945</v>
      </c>
      <c r="HT275" s="29">
        <f>IF(P$11="x",Toimenpiteet!$E$115,HT172*(Satokasvi!$H$11/1000)+(Satokasvi!$E$28-Satokasvi!$E$7)+IF(P$8="x",Toimenpiteet!$E$29,0)+IF(P$9="x",Toimenpiteet!$E$60,0)+IF(P$10="x",Toimenpiteet!$E$88,0))/(1+$C$13)^HT$61</f>
        <v>504.93974282406742</v>
      </c>
      <c r="HU275" s="29">
        <f>IF(Q$11="x",Toimenpiteet!$E$115,HU172*(Satokasvi!$H$11/1000)+(Satokasvi!$E$28-Satokasvi!$E$7)+IF(Q$8="x",Toimenpiteet!$E$29,0)+IF(Q$9="x",Toimenpiteet!$E$60,0)+IF(Q$10="x",Toimenpiteet!$E$88,0))/(1+$C$13)^HU$61</f>
        <v>490.23276002336638</v>
      </c>
      <c r="HV275" s="29">
        <f>IF(R$11="x",Toimenpiteet!$E$115,HV172*(Satokasvi!$H$11/1000)+(Satokasvi!$E$28-Satokasvi!$E$7)+IF(R$8="x",Toimenpiteet!$E$29,0)+IF(R$9="x",Toimenpiteet!$E$60,0)+IF(R$10="x",Toimenpiteet!$E$88,0))/(1+$C$13)^HV$61</f>
        <v>475.95413594501599</v>
      </c>
      <c r="HW275" s="29">
        <f>IF(S$11="x",Toimenpiteet!$E$115,HW172*(Satokasvi!$H$11/1000)+(Satokasvi!$E$28-Satokasvi!$E$7)+IF(S$8="x",Toimenpiteet!$E$29,0)+IF(S$9="x",Toimenpiteet!$E$60,0)+IF(S$10="x",Toimenpiteet!$E$88,0))/(1+$C$13)^HW$61</f>
        <v>462.09139412137478</v>
      </c>
      <c r="HX275" s="29">
        <f>IF(T$11="x",Toimenpiteet!$E$115,HX172*(Satokasvi!$H$11/1000)+(Satokasvi!$E$28-Satokasvi!$E$7)+IF(T$8="x",Toimenpiteet!$E$29,0)+IF(T$9="x",Toimenpiteet!$E$60,0)+IF(T$10="x",Toimenpiteet!$E$88,0))/(1+$C$13)^HX$61</f>
        <v>448.63242147706285</v>
      </c>
      <c r="HY275" s="29">
        <f>IF(U$11="x",Toimenpiteet!$E$115,HY172*(Satokasvi!$H$11/1000)+(Satokasvi!$E$28-Satokasvi!$E$7)+IF(U$8="x",Toimenpiteet!$E$29,0)+IF(U$9="x",Toimenpiteet!$E$60,0)+IF(U$10="x",Toimenpiteet!$E$88,0))/(1+$C$13)^HY$61</f>
        <v>435.56545774472124</v>
      </c>
      <c r="HZ275" s="29">
        <f>IF(V$11="x",Toimenpiteet!$E$115,HZ172*(Satokasvi!$H$11/1000)+(Satokasvi!$E$28-Satokasvi!$E$7)+IF(V$8="x",Toimenpiteet!$E$29,0)+IF(V$9="x",Toimenpiteet!$E$60,0)+IF(V$10="x",Toimenpiteet!$E$88,0))/(1+$C$13)^HZ$61</f>
        <v>422.87908518904976</v>
      </c>
      <c r="IA275" s="29">
        <f>IF(W$11="x",Toimenpiteet!$E$115,IA172*(Satokasvi!$H$11/1000)+(Satokasvi!$E$28-Satokasvi!$E$7)+IF(W$8="x",Toimenpiteet!$E$29,0)+IF(W$9="x",Toimenpiteet!$E$60,0)+IF(W$10="x",Toimenpiteet!$E$88,0))/(1+$C$13)^IA$61</f>
        <v>410.56221863014542</v>
      </c>
      <c r="IB275" s="29">
        <f>IF(X$11="x",Toimenpiteet!$E$115,IB172*(Satokasvi!$H$11/1000)+(Satokasvi!$E$28-Satokasvi!$E$7)+IF(X$8="x",Toimenpiteet!$E$29,0)+IF(X$9="x",Toimenpiteet!$E$60,0)+IF(X$10="x",Toimenpiteet!$E$88,0))/(1+$C$13)^IB$61</f>
        <v>398.60409575742273</v>
      </c>
      <c r="IC275" s="29">
        <f>IF(Y$11="x",Toimenpiteet!$E$115,IC172*(Satokasvi!$H$11/1000)+(Satokasvi!$E$28-Satokasvi!$E$7)+IF(Y$8="x",Toimenpiteet!$E$29,0)+IF(Y$9="x",Toimenpiteet!$E$60,0)+IF(Y$10="x",Toimenpiteet!$E$88,0))/(1+$C$13)^IC$61</f>
        <v>386.99426772565312</v>
      </c>
      <c r="ID275" s="29">
        <f>IF(Z$11="x",Toimenpiteet!$E$115,ID172*(Satokasvi!$H$11/1000)+(Satokasvi!$E$28-Satokasvi!$E$7)+IF(Z$8="x",Toimenpiteet!$E$29,0)+IF(Z$9="x",Toimenpiteet!$E$60,0)+IF(Z$10="x",Toimenpiteet!$E$88,0))/(1+$C$13)^ID$61</f>
        <v>375.72259002490597</v>
      </c>
      <c r="IE275" s="29">
        <f>IF(AA$11="x",Toimenpiteet!$E$115,IE172*(Satokasvi!$H$11/1000)+(Satokasvi!$E$28-Satokasvi!$E$7)+IF(AA$8="x",Toimenpiteet!$E$29,0)+IF(AA$9="x",Toimenpiteet!$E$60,0)+IF(AA$10="x",Toimenpiteet!$E$88,0))/(1+$C$13)^IE$61</f>
        <v>364.77921361641359</v>
      </c>
      <c r="IG275" s="11">
        <f t="shared" si="192"/>
        <v>792.49190938511333</v>
      </c>
      <c r="IH275" s="11">
        <f t="shared" si="193"/>
        <v>1556.403054010746</v>
      </c>
      <c r="II275" s="11">
        <f t="shared" si="194"/>
        <v>2292.7260331262983</v>
      </c>
      <c r="IJ275" s="11">
        <f t="shared" si="195"/>
        <v>3002.41987076642</v>
      </c>
      <c r="IK275" s="11">
        <f t="shared" si="196"/>
        <v>3686.4111295307703</v>
      </c>
      <c r="IL275" s="11">
        <f t="shared" si="197"/>
        <v>4345.5949879664749</v>
      </c>
      <c r="IM275" s="11">
        <f t="shared" si="198"/>
        <v>4980.8362827286592</v>
      </c>
      <c r="IN275" s="11">
        <f t="shared" si="199"/>
        <v>5592.9705166568292</v>
      </c>
      <c r="IO275" s="11">
        <f t="shared" si="200"/>
        <v>6182.8048338684848</v>
      </c>
      <c r="IP275" s="11">
        <f t="shared" si="201"/>
        <v>6751.118962936107</v>
      </c>
      <c r="IQ275" s="11">
        <f t="shared" si="202"/>
        <v>7302.8802532930213</v>
      </c>
      <c r="IR275" s="11">
        <f t="shared" si="203"/>
        <v>7838.570826455074</v>
      </c>
      <c r="IS275" s="11">
        <f t="shared" si="204"/>
        <v>8358.6587615638637</v>
      </c>
      <c r="IT275" s="11">
        <f t="shared" si="205"/>
        <v>8863.5985043879318</v>
      </c>
      <c r="IU275" s="11">
        <f t="shared" si="206"/>
        <v>9353.8312644112975</v>
      </c>
      <c r="IV275" s="11">
        <f t="shared" si="207"/>
        <v>9829.7854003563134</v>
      </c>
      <c r="IW275" s="11">
        <f t="shared" si="208"/>
        <v>10291.876794477688</v>
      </c>
      <c r="IX275" s="11">
        <f t="shared" si="209"/>
        <v>10740.509215954751</v>
      </c>
      <c r="IY275" s="11">
        <f t="shared" si="210"/>
        <v>11176.074673699473</v>
      </c>
      <c r="IZ275" s="11">
        <f t="shared" si="211"/>
        <v>11598.953758888523</v>
      </c>
      <c r="JA275" s="11">
        <f t="shared" si="212"/>
        <v>12009.515977518669</v>
      </c>
      <c r="JB275" s="11">
        <f t="shared" si="213"/>
        <v>12408.120073276092</v>
      </c>
      <c r="JC275" s="11">
        <f t="shared" si="214"/>
        <v>12795.114341001745</v>
      </c>
      <c r="JD275" s="11">
        <f t="shared" si="215"/>
        <v>13170.836931026652</v>
      </c>
      <c r="JE275" s="11">
        <f t="shared" si="216"/>
        <v>13535.616144643065</v>
      </c>
    </row>
    <row r="276" spans="213:265">
      <c r="HE276" s="60">
        <f t="shared" si="219"/>
        <v>0.49999999999999994</v>
      </c>
      <c r="HF276" s="60">
        <f>$HF$70</f>
        <v>-3.3333333333333326E-2</v>
      </c>
      <c r="HG276" s="29">
        <f>IF(C$11="x",Toimenpiteet!$E$115,HG173*(Satokasvi!$H$11/1000)+(Satokasvi!$E$28-Satokasvi!$E$7)+IF(C$8="x",Toimenpiteet!$E$29,0)+IF(C$9="x",Toimenpiteet!$E$60,0)+IF(C$10="x",Toimenpiteet!$E$88,0))/(1+$C$13)^HG$61</f>
        <v>794.75728155339812</v>
      </c>
      <c r="HH276" s="29">
        <f>IF(D$11="x",Toimenpiteet!$E$115,HH173*(Satokasvi!$H$11/1000)+(Satokasvi!$E$28-Satokasvi!$E$7)+IF(D$8="x",Toimenpiteet!$E$29,0)+IF(D$9="x",Toimenpiteet!$E$60,0)+IF(D$10="x",Toimenpiteet!$E$88,0))/(1+$C$13)^HH$61</f>
        <v>768.3099255349232</v>
      </c>
      <c r="HI276" s="29">
        <f>IF(E$11="x",Toimenpiteet!$E$115,HI173*(Satokasvi!$H$11/1000)+(Satokasvi!$E$28-Satokasvi!$E$7)+IF(E$8="x",Toimenpiteet!$E$29,0)+IF(E$9="x",Toimenpiteet!$E$60,0)+IF(E$10="x",Toimenpiteet!$E$88,0))/(1+$C$13)^HI$61</f>
        <v>742.72897073102433</v>
      </c>
      <c r="HJ276" s="29">
        <f>IF(F$11="x",Toimenpiteet!$E$115,HJ173*(Satokasvi!$H$11/1000)+(Satokasvi!$E$28-Satokasvi!$E$7)+IF(F$8="x",Toimenpiteet!$E$29,0)+IF(F$9="x",Toimenpiteet!$E$60,0)+IF(F$10="x",Toimenpiteet!$E$88,0))/(1+$C$13)^HJ$61</f>
        <v>717.98638342066829</v>
      </c>
      <c r="HK276" s="29">
        <f>IF(G$11="x",Toimenpiteet!$E$115,HK173*(Satokasvi!$H$11/1000)+(Satokasvi!$E$28-Satokasvi!$E$7)+IF(G$8="x",Toimenpiteet!$E$29,0)+IF(G$9="x",Toimenpiteet!$E$60,0)+IF(G$10="x",Toimenpiteet!$E$88,0))/(1+$C$13)^HK$61</f>
        <v>694.0550279154985</v>
      </c>
      <c r="HL276" s="29">
        <f>IF(H$11="x",Toimenpiteet!$E$115,HL173*(Satokasvi!$H$11/1000)+(Satokasvi!$E$28-Satokasvi!$E$7)+IF(H$8="x",Toimenpiteet!$E$29,0)+IF(H$9="x",Toimenpiteet!$E$60,0)+IF(H$10="x",Toimenpiteet!$E$88,0))/(1+$C$13)^HL$61</f>
        <v>670.90863802927561</v>
      </c>
      <c r="HM276" s="29">
        <f>IF(I$11="x",Toimenpiteet!$E$115,HM173*(Satokasvi!$H$11/1000)+(Satokasvi!$E$28-Satokasvi!$E$7)+IF(I$8="x",Toimenpiteet!$E$29,0)+IF(I$9="x",Toimenpiteet!$E$60,0)+IF(I$10="x",Toimenpiteet!$E$88,0))/(1+$C$13)^HM$61</f>
        <v>648.52178944745901</v>
      </c>
      <c r="HN276" s="29">
        <f>IF(J$11="x",Toimenpiteet!$E$115,HN173*(Satokasvi!$H$11/1000)+(Satokasvi!$E$28-Satokasvi!$E$7)+IF(J$8="x",Toimenpiteet!$E$29,0)+IF(J$9="x",Toimenpiteet!$E$60,0)+IF(J$10="x",Toimenpiteet!$E$88,0))/(1+$C$13)^HN$61</f>
        <v>626.86987296869643</v>
      </c>
      <c r="HO276" s="29">
        <f>IF(K$11="x",Toimenpiteet!$E$115,HO173*(Satokasvi!$H$11/1000)+(Satokasvi!$E$28-Satokasvi!$E$7)+IF(K$8="x",Toimenpiteet!$E$29,0)+IF(K$9="x",Toimenpiteet!$E$60,0)+IF(K$10="x",Toimenpiteet!$E$88,0))/(1+$C$13)^HO$61</f>
        <v>605.92906859087145</v>
      </c>
      <c r="HP276" s="29">
        <f>IF(L$11="x",Toimenpiteet!$E$115,HP173*(Satokasvi!$H$11/1000)+(Satokasvi!$E$28-Satokasvi!$E$7)+IF(L$8="x",Toimenpiteet!$E$29,0)+IF(L$9="x",Toimenpiteet!$E$60,0)+IF(L$10="x",Toimenpiteet!$E$88,0))/(1+$C$13)^HP$61</f>
        <v>585.67632041521244</v>
      </c>
      <c r="HQ276" s="29">
        <f>IF(M$11="x",Toimenpiteet!$E$115,HQ173*(Satokasvi!$H$11/1000)+(Satokasvi!$E$28-Satokasvi!$E$7)+IF(M$8="x",Toimenpiteet!$E$29,0)+IF(M$9="x",Toimenpiteet!$E$60,0)+IF(M$10="x",Toimenpiteet!$E$88,0))/(1+$C$13)^HQ$61</f>
        <v>568.61778681088583</v>
      </c>
      <c r="HR276" s="29">
        <f>IF(N$11="x",Toimenpiteet!$E$115,HR173*(Satokasvi!$H$11/1000)+(Satokasvi!$E$28-Satokasvi!$E$7)+IF(N$8="x",Toimenpiteet!$E$29,0)+IF(N$9="x",Toimenpiteet!$E$60,0)+IF(N$10="x",Toimenpiteet!$E$88,0))/(1+$C$13)^HR$61</f>
        <v>552.05610369988926</v>
      </c>
      <c r="HS276" s="29">
        <f>IF(O$11="x",Toimenpiteet!$E$115,HS173*(Satokasvi!$H$11/1000)+(Satokasvi!$E$28-Satokasvi!$E$7)+IF(O$8="x",Toimenpiteet!$E$29,0)+IF(O$9="x",Toimenpiteet!$E$60,0)+IF(O$10="x",Toimenpiteet!$E$88,0))/(1+$C$13)^HS$61</f>
        <v>535.97679970863032</v>
      </c>
      <c r="HT276" s="29">
        <f>IF(P$11="x",Toimenpiteet!$E$115,HT173*(Satokasvi!$H$11/1000)+(Satokasvi!$E$28-Satokasvi!$E$7)+IF(P$8="x",Toimenpiteet!$E$29,0)+IF(P$9="x",Toimenpiteet!$E$60,0)+IF(P$10="x",Toimenpiteet!$E$88,0))/(1+$C$13)^HT$61</f>
        <v>520.36582495983521</v>
      </c>
      <c r="HU276" s="29">
        <f>IF(Q$11="x",Toimenpiteet!$E$115,HU173*(Satokasvi!$H$11/1000)+(Satokasvi!$E$28-Satokasvi!$E$7)+IF(Q$8="x",Toimenpiteet!$E$29,0)+IF(Q$9="x",Toimenpiteet!$E$60,0)+IF(Q$10="x",Toimenpiteet!$E$88,0))/(1+$C$13)^HU$61</f>
        <v>505.20953879595652</v>
      </c>
      <c r="HV276" s="29">
        <f>IF(R$11="x",Toimenpiteet!$E$115,HV173*(Satokasvi!$H$11/1000)+(Satokasvi!$E$28-Satokasvi!$E$7)+IF(R$8="x",Toimenpiteet!$E$29,0)+IF(R$9="x",Toimenpiteet!$E$60,0)+IF(R$10="x",Toimenpiteet!$E$88,0))/(1+$C$13)^HV$61</f>
        <v>490.49469786015203</v>
      </c>
      <c r="HW276" s="29">
        <f>IF(S$11="x",Toimenpiteet!$E$115,HW173*(Satokasvi!$H$11/1000)+(Satokasvi!$E$28-Satokasvi!$E$7)+IF(S$8="x",Toimenpiteet!$E$29,0)+IF(S$9="x",Toimenpiteet!$E$60,0)+IF(S$10="x",Toimenpiteet!$E$88,0))/(1+$C$13)^HW$61</f>
        <v>476.20844452441946</v>
      </c>
      <c r="HX276" s="29">
        <f>IF(T$11="x",Toimenpiteet!$E$115,HX173*(Satokasvi!$H$11/1000)+(Satokasvi!$E$28-Satokasvi!$E$7)+IF(T$8="x",Toimenpiteet!$E$29,0)+IF(T$9="x",Toimenpiteet!$E$60,0)+IF(T$10="x",Toimenpiteet!$E$88,0))/(1+$C$13)^HX$61</f>
        <v>462.33829565477618</v>
      </c>
      <c r="HY276" s="29">
        <f>IF(U$11="x",Toimenpiteet!$E$115,HY173*(Satokasvi!$H$11/1000)+(Satokasvi!$E$28-Satokasvi!$E$7)+IF(U$8="x",Toimenpiteet!$E$29,0)+IF(U$9="x",Toimenpiteet!$E$60,0)+IF(U$10="x",Toimenpiteet!$E$88,0))/(1+$C$13)^HY$61</f>
        <v>448.87213170366618</v>
      </c>
      <c r="HZ276" s="29">
        <f>IF(V$11="x",Toimenpiteet!$E$115,HZ173*(Satokasvi!$H$11/1000)+(Satokasvi!$E$28-Satokasvi!$E$7)+IF(V$8="x",Toimenpiteet!$E$29,0)+IF(V$9="x",Toimenpiteet!$E$60,0)+IF(V$10="x",Toimenpiteet!$E$88,0))/(1+$C$13)^HZ$61</f>
        <v>435.79818612006426</v>
      </c>
      <c r="IA276" s="29">
        <f>IF(W$11="x",Toimenpiteet!$E$115,IA173*(Satokasvi!$H$11/1000)+(Satokasvi!$E$28-Satokasvi!$E$7)+IF(W$8="x",Toimenpiteet!$E$29,0)+IF(W$9="x",Toimenpiteet!$E$60,0)+IF(W$10="x",Toimenpiteet!$E$88,0))/(1+$C$13)^IA$61</f>
        <v>423.1050350680236</v>
      </c>
      <c r="IB276" s="29">
        <f>IF(X$11="x",Toimenpiteet!$E$115,IB173*(Satokasvi!$H$11/1000)+(Satokasvi!$E$28-Satokasvi!$E$7)+IF(X$8="x",Toimenpiteet!$E$29,0)+IF(X$9="x",Toimenpiteet!$E$60,0)+IF(X$10="x",Toimenpiteet!$E$88,0))/(1+$C$13)^IB$61</f>
        <v>410.78158744468305</v>
      </c>
      <c r="IC276" s="29">
        <f>IF(Y$11="x",Toimenpiteet!$E$115,IC173*(Satokasvi!$H$11/1000)+(Satokasvi!$E$28-Satokasvi!$E$7)+IF(Y$8="x",Toimenpiteet!$E$29,0)+IF(Y$9="x",Toimenpiteet!$E$60,0)+IF(Y$10="x",Toimenpiteet!$E$88,0))/(1+$C$13)^IC$61</f>
        <v>398.81707518901266</v>
      </c>
      <c r="ID276" s="29">
        <f>IF(Z$11="x",Toimenpiteet!$E$115,ID173*(Satokasvi!$H$11/1000)+(Satokasvi!$E$28-Satokasvi!$E$7)+IF(Z$8="x",Toimenpiteet!$E$29,0)+IF(Z$9="x",Toimenpiteet!$E$60,0)+IF(Z$10="x",Toimenpiteet!$E$88,0))/(1+$C$13)^ID$61</f>
        <v>387.20104387282788</v>
      </c>
      <c r="IE276" s="29">
        <f>IF(AA$11="x",Toimenpiteet!$E$115,IE173*(Satokasvi!$H$11/1000)+(Satokasvi!$E$28-Satokasvi!$E$7)+IF(AA$8="x",Toimenpiteet!$E$29,0)+IF(AA$9="x",Toimenpiteet!$E$60,0)+IF(AA$10="x",Toimenpiteet!$E$88,0))/(1+$C$13)^IE$61</f>
        <v>375.92334356585235</v>
      </c>
      <c r="IG276" s="11">
        <f t="shared" si="192"/>
        <v>794.75728155339812</v>
      </c>
      <c r="IH276" s="11">
        <f t="shared" si="193"/>
        <v>1563.0672070883213</v>
      </c>
      <c r="II276" s="11">
        <f t="shared" si="194"/>
        <v>2305.7961778193458</v>
      </c>
      <c r="IJ276" s="11">
        <f t="shared" si="195"/>
        <v>3023.7825612400138</v>
      </c>
      <c r="IK276" s="11">
        <f t="shared" si="196"/>
        <v>3717.8375891555124</v>
      </c>
      <c r="IL276" s="11">
        <f t="shared" si="197"/>
        <v>4388.746227184788</v>
      </c>
      <c r="IM276" s="11">
        <f t="shared" si="198"/>
        <v>5037.2680166322471</v>
      </c>
      <c r="IN276" s="11">
        <f t="shared" si="199"/>
        <v>5664.1378896009437</v>
      </c>
      <c r="IO276" s="11">
        <f t="shared" si="200"/>
        <v>6270.0669581918155</v>
      </c>
      <c r="IP276" s="11">
        <f t="shared" si="201"/>
        <v>6855.7432786070276</v>
      </c>
      <c r="IQ276" s="11">
        <f t="shared" si="202"/>
        <v>7424.3610654179138</v>
      </c>
      <c r="IR276" s="11">
        <f t="shared" si="203"/>
        <v>7976.4171691178035</v>
      </c>
      <c r="IS276" s="11">
        <f t="shared" si="204"/>
        <v>8512.3939688264345</v>
      </c>
      <c r="IT276" s="11">
        <f t="shared" si="205"/>
        <v>9032.7597937862702</v>
      </c>
      <c r="IU276" s="11">
        <f t="shared" si="206"/>
        <v>9537.9693325822263</v>
      </c>
      <c r="IV276" s="11">
        <f t="shared" si="207"/>
        <v>10028.464030442379</v>
      </c>
      <c r="IW276" s="11">
        <f t="shared" si="208"/>
        <v>10504.672474966799</v>
      </c>
      <c r="IX276" s="11">
        <f t="shared" si="209"/>
        <v>10967.010770621575</v>
      </c>
      <c r="IY276" s="11">
        <f t="shared" si="210"/>
        <v>11415.882902325242</v>
      </c>
      <c r="IZ276" s="11">
        <f t="shared" si="211"/>
        <v>11851.681088445306</v>
      </c>
      <c r="JA276" s="11">
        <f t="shared" si="212"/>
        <v>12274.78612351333</v>
      </c>
      <c r="JB276" s="11">
        <f t="shared" si="213"/>
        <v>12685.567710958012</v>
      </c>
      <c r="JC276" s="11">
        <f t="shared" si="214"/>
        <v>13084.384786147024</v>
      </c>
      <c r="JD276" s="11">
        <f t="shared" si="215"/>
        <v>13471.585830019852</v>
      </c>
      <c r="JE276" s="11">
        <f t="shared" si="216"/>
        <v>13847.509173585704</v>
      </c>
    </row>
    <row r="277" spans="213:265">
      <c r="HE277" s="60">
        <f t="shared" si="219"/>
        <v>0.49999999999999994</v>
      </c>
      <c r="HF277" s="60">
        <f>$HF$71</f>
        <v>-1.1111111111111103E-2</v>
      </c>
      <c r="HG277" s="29">
        <f>IF(C$11="x",Toimenpiteet!$E$115,HG174*(Satokasvi!$H$11/1000)+(Satokasvi!$E$28-Satokasvi!$E$7)+IF(C$8="x",Toimenpiteet!$E$29,0)+IF(C$9="x",Toimenpiteet!$E$60,0)+IF(C$10="x",Toimenpiteet!$E$88,0))/(1+$C$13)^HG$61</f>
        <v>797.02265372168301</v>
      </c>
      <c r="HH277" s="29">
        <f>IF(D$11="x",Toimenpiteet!$E$115,HH174*(Satokasvi!$H$11/1000)+(Satokasvi!$E$28-Satokasvi!$E$7)+IF(D$8="x",Toimenpiteet!$E$29,0)+IF(D$9="x",Toimenpiteet!$E$60,0)+IF(D$10="x",Toimenpiteet!$E$88,0))/(1+$C$13)^HH$61</f>
        <v>772.70870644421416</v>
      </c>
      <c r="HI277" s="29">
        <f>IF(E$11="x",Toimenpiteet!$E$115,HI174*(Satokasvi!$H$11/1000)+(Satokasvi!$E$28-Satokasvi!$E$7)+IF(E$8="x",Toimenpiteet!$E$29,0)+IF(E$9="x",Toimenpiteet!$E$60,0)+IF(E$10="x",Toimenpiteet!$E$88,0))/(1+$C$13)^HI$61</f>
        <v>749.13496234649642</v>
      </c>
      <c r="HJ277" s="29">
        <f>IF(F$11="x",Toimenpiteet!$E$115,HJ174*(Satokasvi!$H$11/1000)+(Satokasvi!$E$28-Satokasvi!$E$7)+IF(F$8="x",Toimenpiteet!$E$29,0)+IF(F$9="x",Toimenpiteet!$E$60,0)+IF(F$10="x",Toimenpiteet!$E$88,0))/(1+$C$13)^HJ$61</f>
        <v>726.27892920121485</v>
      </c>
      <c r="HK277" s="29">
        <f>IF(G$11="x",Toimenpiteet!$E$115,HK174*(Satokasvi!$H$11/1000)+(Satokasvi!$E$28-Satokasvi!$E$7)+IF(G$8="x",Toimenpiteet!$E$29,0)+IF(G$9="x",Toimenpiteet!$E$60,0)+IF(G$10="x",Toimenpiteet!$E$88,0))/(1+$C$13)^HK$61</f>
        <v>704.11879706664706</v>
      </c>
      <c r="HL277" s="29">
        <f>IF(H$11="x",Toimenpiteet!$E$115,HL174*(Satokasvi!$H$11/1000)+(Satokasvi!$E$28-Satokasvi!$E$7)+IF(H$8="x",Toimenpiteet!$E$29,0)+IF(H$9="x",Toimenpiteet!$E$60,0)+IF(H$10="x",Toimenpiteet!$E$88,0))/(1+$C$13)^HL$61</f>
        <v>682.63341762284676</v>
      </c>
      <c r="HM277" s="29">
        <f>IF(I$11="x",Toimenpiteet!$E$115,HM174*(Satokasvi!$H$11/1000)+(Satokasvi!$E$28-Satokasvi!$E$7)+IF(I$8="x",Toimenpiteet!$E$29,0)+IF(I$9="x",Toimenpiteet!$E$60,0)+IF(I$10="x",Toimenpiteet!$E$88,0))/(1+$C$13)^HM$61</f>
        <v>661.80228413273392</v>
      </c>
      <c r="HN277" s="29">
        <f>IF(J$11="x",Toimenpiteet!$E$115,HN174*(Satokasvi!$H$11/1000)+(Satokasvi!$E$28-Satokasvi!$E$7)+IF(J$8="x",Toimenpiteet!$E$29,0)+IF(J$9="x",Toimenpiteet!$E$60,0)+IF(J$10="x",Toimenpiteet!$E$88,0))/(1+$C$13)^HN$61</f>
        <v>641.60551200922328</v>
      </c>
      <c r="HO277" s="29">
        <f>IF(K$11="x",Toimenpiteet!$E$115,HO174*(Satokasvi!$H$11/1000)+(Satokasvi!$E$28-Satokasvi!$E$7)+IF(K$8="x",Toimenpiteet!$E$29,0)+IF(K$9="x",Toimenpiteet!$E$60,0)+IF(K$10="x",Toimenpiteet!$E$88,0))/(1+$C$13)^HO$61</f>
        <v>622.02381997008763</v>
      </c>
      <c r="HP277" s="29">
        <f>IF(L$11="x",Toimenpiteet!$E$115,HP174*(Satokasvi!$H$11/1000)+(Satokasvi!$E$28-Satokasvi!$E$7)+IF(L$8="x",Toimenpiteet!$E$29,0)+IF(L$9="x",Toimenpiteet!$E$60,0)+IF(L$10="x",Toimenpiteet!$E$88,0))/(1+$C$13)^HP$61</f>
        <v>603.03851176280273</v>
      </c>
      <c r="HQ277" s="29">
        <f>IF(M$11="x",Toimenpiteet!$E$115,HQ174*(Satokasvi!$H$11/1000)+(Satokasvi!$E$28-Satokasvi!$E$7)+IF(M$8="x",Toimenpiteet!$E$29,0)+IF(M$9="x",Toimenpiteet!$E$60,0)+IF(M$10="x",Toimenpiteet!$E$88,0))/(1+$C$13)^HQ$61</f>
        <v>585.47428326485704</v>
      </c>
      <c r="HR277" s="29">
        <f>IF(N$11="x",Toimenpiteet!$E$115,HR174*(Satokasvi!$H$11/1000)+(Satokasvi!$E$28-Satokasvi!$E$7)+IF(N$8="x",Toimenpiteet!$E$29,0)+IF(N$9="x",Toimenpiteet!$E$60,0)+IF(N$10="x",Toimenpiteet!$E$88,0))/(1+$C$13)^HR$61</f>
        <v>568.42163423772536</v>
      </c>
      <c r="HS277" s="29">
        <f>IF(O$11="x",Toimenpiteet!$E$115,HS174*(Satokasvi!$H$11/1000)+(Satokasvi!$E$28-Satokasvi!$E$7)+IF(O$8="x",Toimenpiteet!$E$29,0)+IF(O$9="x",Toimenpiteet!$E$60,0)+IF(O$10="x",Toimenpiteet!$E$88,0))/(1+$C$13)^HS$61</f>
        <v>551.86566430847131</v>
      </c>
      <c r="HT277" s="29">
        <f>IF(P$11="x",Toimenpiteet!$E$115,HT174*(Satokasvi!$H$11/1000)+(Satokasvi!$E$28-Satokasvi!$E$7)+IF(P$8="x",Toimenpiteet!$E$29,0)+IF(P$9="x",Toimenpiteet!$E$60,0)+IF(P$10="x",Toimenpiteet!$E$88,0))/(1+$C$13)^HT$61</f>
        <v>535.79190709560316</v>
      </c>
      <c r="HU277" s="29">
        <f>IF(Q$11="x",Toimenpiteet!$E$115,HU174*(Satokasvi!$H$11/1000)+(Satokasvi!$E$28-Satokasvi!$E$7)+IF(Q$8="x",Toimenpiteet!$E$29,0)+IF(Q$9="x",Toimenpiteet!$E$60,0)+IF(Q$10="x",Toimenpiteet!$E$88,0))/(1+$C$13)^HU$61</f>
        <v>520.18631756854666</v>
      </c>
      <c r="HV277" s="29">
        <f>IF(R$11="x",Toimenpiteet!$E$115,HV174*(Satokasvi!$H$11/1000)+(Satokasvi!$E$28-Satokasvi!$E$7)+IF(R$8="x",Toimenpiteet!$E$29,0)+IF(R$9="x",Toimenpiteet!$E$60,0)+IF(R$10="x",Toimenpiteet!$E$88,0))/(1+$C$13)^HV$61</f>
        <v>505.03525977528813</v>
      </c>
      <c r="HW277" s="29">
        <f>IF(S$11="x",Toimenpiteet!$E$115,HW174*(Satokasvi!$H$11/1000)+(Satokasvi!$E$28-Satokasvi!$E$7)+IF(S$8="x",Toimenpiteet!$E$29,0)+IF(S$9="x",Toimenpiteet!$E$60,0)+IF(S$10="x",Toimenpiteet!$E$88,0))/(1+$C$13)^HW$61</f>
        <v>490.32549492746421</v>
      </c>
      <c r="HX277" s="29">
        <f>IF(T$11="x",Toimenpiteet!$E$115,HX174*(Satokasvi!$H$11/1000)+(Satokasvi!$E$28-Satokasvi!$E$7)+IF(T$8="x",Toimenpiteet!$E$29,0)+IF(T$9="x",Toimenpiteet!$E$60,0)+IF(T$10="x",Toimenpiteet!$E$88,0))/(1+$C$13)^HX$61</f>
        <v>476.0441698324895</v>
      </c>
      <c r="HY277" s="29">
        <f>IF(U$11="x",Toimenpiteet!$E$115,HY174*(Satokasvi!$H$11/1000)+(Satokasvi!$E$28-Satokasvi!$E$7)+IF(U$8="x",Toimenpiteet!$E$29,0)+IF(U$9="x",Toimenpiteet!$E$60,0)+IF(U$10="x",Toimenpiteet!$E$88,0))/(1+$C$13)^HY$61</f>
        <v>462.17880566261118</v>
      </c>
      <c r="HZ277" s="29">
        <f>IF(V$11="x",Toimenpiteet!$E$115,HZ174*(Satokasvi!$H$11/1000)+(Satokasvi!$E$28-Satokasvi!$E$7)+IF(V$8="x",Toimenpiteet!$E$29,0)+IF(V$9="x",Toimenpiteet!$E$60,0)+IF(V$10="x",Toimenpiteet!$E$88,0))/(1+$C$13)^HZ$61</f>
        <v>448.71728705107881</v>
      </c>
      <c r="IA277" s="29">
        <f>IF(W$11="x",Toimenpiteet!$E$115,IA174*(Satokasvi!$H$11/1000)+(Satokasvi!$E$28-Satokasvi!$E$7)+IF(W$8="x",Toimenpiteet!$E$29,0)+IF(W$9="x",Toimenpiteet!$E$60,0)+IF(W$10="x",Toimenpiteet!$E$88,0))/(1+$C$13)^IA$61</f>
        <v>435.64785150590183</v>
      </c>
      <c r="IB277" s="29">
        <f>IF(X$11="x",Toimenpiteet!$E$115,IB174*(Satokasvi!$H$11/1000)+(Satokasvi!$E$28-Satokasvi!$E$7)+IF(X$8="x",Toimenpiteet!$E$29,0)+IF(X$9="x",Toimenpiteet!$E$60,0)+IF(X$10="x",Toimenpiteet!$E$88,0))/(1+$C$13)^IB$61</f>
        <v>422.9590791319435</v>
      </c>
      <c r="IC277" s="29">
        <f>IF(Y$11="x",Toimenpiteet!$E$115,IC174*(Satokasvi!$H$11/1000)+(Satokasvi!$E$28-Satokasvi!$E$7)+IF(Y$8="x",Toimenpiteet!$E$29,0)+IF(Y$9="x",Toimenpiteet!$E$60,0)+IF(Y$10="x",Toimenpiteet!$E$88,0))/(1+$C$13)^IC$61</f>
        <v>410.63988265237231</v>
      </c>
      <c r="ID277" s="29">
        <f>IF(Z$11="x",Toimenpiteet!$E$115,ID174*(Satokasvi!$H$11/1000)+(Satokasvi!$E$28-Satokasvi!$E$7)+IF(Z$8="x",Toimenpiteet!$E$29,0)+IF(Z$9="x",Toimenpiteet!$E$60,0)+IF(Z$10="x",Toimenpiteet!$E$88,0))/(1+$C$13)^ID$61</f>
        <v>398.67949772074985</v>
      </c>
      <c r="IE277" s="29">
        <f>IF(AA$11="x",Toimenpiteet!$E$115,IE174*(Satokasvi!$H$11/1000)+(Satokasvi!$E$28-Satokasvi!$E$7)+IF(AA$8="x",Toimenpiteet!$E$29,0)+IF(AA$9="x",Toimenpiteet!$E$60,0)+IF(AA$10="x",Toimenpiteet!$E$88,0))/(1+$C$13)^IE$61</f>
        <v>387.06747351529111</v>
      </c>
      <c r="IG277" s="11">
        <f t="shared" si="192"/>
        <v>797.02265372168301</v>
      </c>
      <c r="IH277" s="11">
        <f t="shared" si="193"/>
        <v>1569.7313601658971</v>
      </c>
      <c r="II277" s="11">
        <f t="shared" si="194"/>
        <v>2318.8663225123937</v>
      </c>
      <c r="IJ277" s="11">
        <f t="shared" si="195"/>
        <v>3045.1452517136086</v>
      </c>
      <c r="IK277" s="11">
        <f t="shared" si="196"/>
        <v>3749.2640487802555</v>
      </c>
      <c r="IL277" s="11">
        <f t="shared" si="197"/>
        <v>4431.897466403102</v>
      </c>
      <c r="IM277" s="11">
        <f t="shared" si="198"/>
        <v>5093.6997505358358</v>
      </c>
      <c r="IN277" s="11">
        <f t="shared" si="199"/>
        <v>5735.3052625450591</v>
      </c>
      <c r="IO277" s="11">
        <f t="shared" si="200"/>
        <v>6357.3290825151471</v>
      </c>
      <c r="IP277" s="11">
        <f t="shared" si="201"/>
        <v>6960.36759427795</v>
      </c>
      <c r="IQ277" s="11">
        <f t="shared" si="202"/>
        <v>7545.8418775428072</v>
      </c>
      <c r="IR277" s="11">
        <f t="shared" si="203"/>
        <v>8114.263511780533</v>
      </c>
      <c r="IS277" s="11">
        <f t="shared" si="204"/>
        <v>8666.1291760890035</v>
      </c>
      <c r="IT277" s="11">
        <f t="shared" si="205"/>
        <v>9201.9210831846067</v>
      </c>
      <c r="IU277" s="11">
        <f t="shared" si="206"/>
        <v>9722.1074007531533</v>
      </c>
      <c r="IV277" s="11">
        <f t="shared" si="207"/>
        <v>10227.142660528441</v>
      </c>
      <c r="IW277" s="11">
        <f t="shared" si="208"/>
        <v>10717.468155455907</v>
      </c>
      <c r="IX277" s="11">
        <f t="shared" si="209"/>
        <v>11193.512325288397</v>
      </c>
      <c r="IY277" s="11">
        <f t="shared" si="210"/>
        <v>11655.691130951009</v>
      </c>
      <c r="IZ277" s="11">
        <f t="shared" si="211"/>
        <v>12104.408418002087</v>
      </c>
      <c r="JA277" s="11">
        <f t="shared" si="212"/>
        <v>12540.05626950799</v>
      </c>
      <c r="JB277" s="11">
        <f t="shared" si="213"/>
        <v>12963.015348639934</v>
      </c>
      <c r="JC277" s="11">
        <f t="shared" si="214"/>
        <v>13373.655231292307</v>
      </c>
      <c r="JD277" s="11">
        <f t="shared" si="215"/>
        <v>13772.334729013057</v>
      </c>
      <c r="JE277" s="11">
        <f t="shared" si="216"/>
        <v>14159.402202528348</v>
      </c>
    </row>
    <row r="278" spans="213:265">
      <c r="HE278" s="60">
        <f t="shared" si="219"/>
        <v>0.49999999999999994</v>
      </c>
      <c r="HF278" s="60">
        <f>$HF$72</f>
        <v>1.111111111111112E-2</v>
      </c>
      <c r="HG278" s="29">
        <f>IF(C$11="x",Toimenpiteet!$E$115,HG175*(Satokasvi!$H$11/1000)+(Satokasvi!$E$28-Satokasvi!$E$7)+IF(C$8="x",Toimenpiteet!$E$29,0)+IF(C$9="x",Toimenpiteet!$E$60,0)+IF(C$10="x",Toimenpiteet!$E$88,0))/(1+$C$13)^HG$61</f>
        <v>799.28802588996768</v>
      </c>
      <c r="HH278" s="29">
        <f>IF(D$11="x",Toimenpiteet!$E$115,HH175*(Satokasvi!$H$11/1000)+(Satokasvi!$E$28-Satokasvi!$E$7)+IF(D$8="x",Toimenpiteet!$E$29,0)+IF(D$9="x",Toimenpiteet!$E$60,0)+IF(D$10="x",Toimenpiteet!$E$88,0))/(1+$C$13)^HH$61</f>
        <v>777.10748735350489</v>
      </c>
      <c r="HI278" s="29">
        <f>IF(E$11="x",Toimenpiteet!$E$115,HI175*(Satokasvi!$H$11/1000)+(Satokasvi!$E$28-Satokasvi!$E$7)+IF(E$8="x",Toimenpiteet!$E$29,0)+IF(E$9="x",Toimenpiteet!$E$60,0)+IF(E$10="x",Toimenpiteet!$E$88,0))/(1+$C$13)^HI$61</f>
        <v>755.54095396196851</v>
      </c>
      <c r="HJ278" s="29">
        <f>IF(F$11="x",Toimenpiteet!$E$115,HJ175*(Satokasvi!$H$11/1000)+(Satokasvi!$E$28-Satokasvi!$E$7)+IF(F$8="x",Toimenpiteet!$E$29,0)+IF(F$9="x",Toimenpiteet!$E$60,0)+IF(F$10="x",Toimenpiteet!$E$88,0))/(1+$C$13)^HJ$61</f>
        <v>734.57147498176118</v>
      </c>
      <c r="HK278" s="29">
        <f>IF(G$11="x",Toimenpiteet!$E$115,HK175*(Satokasvi!$H$11/1000)+(Satokasvi!$E$28-Satokasvi!$E$7)+IF(G$8="x",Toimenpiteet!$E$29,0)+IF(G$9="x",Toimenpiteet!$E$60,0)+IF(G$10="x",Toimenpiteet!$E$88,0))/(1+$C$13)^HK$61</f>
        <v>714.18256621779574</v>
      </c>
      <c r="HL278" s="29">
        <f>IF(H$11="x",Toimenpiteet!$E$115,HL175*(Satokasvi!$H$11/1000)+(Satokasvi!$E$28-Satokasvi!$E$7)+IF(H$8="x",Toimenpiteet!$E$29,0)+IF(H$9="x",Toimenpiteet!$E$60,0)+IF(H$10="x",Toimenpiteet!$E$88,0))/(1+$C$13)^HL$61</f>
        <v>694.35819721641792</v>
      </c>
      <c r="HM278" s="29">
        <f>IF(I$11="x",Toimenpiteet!$E$115,HM175*(Satokasvi!$H$11/1000)+(Satokasvi!$E$28-Satokasvi!$E$7)+IF(I$8="x",Toimenpiteet!$E$29,0)+IF(I$9="x",Toimenpiteet!$E$60,0)+IF(I$10="x",Toimenpiteet!$E$88,0))/(1+$C$13)^HM$61</f>
        <v>675.08277881800859</v>
      </c>
      <c r="HN278" s="29">
        <f>IF(J$11="x",Toimenpiteet!$E$115,HN175*(Satokasvi!$H$11/1000)+(Satokasvi!$E$28-Satokasvi!$E$7)+IF(J$8="x",Toimenpiteet!$E$29,0)+IF(J$9="x",Toimenpiteet!$E$60,0)+IF(J$10="x",Toimenpiteet!$E$88,0))/(1+$C$13)^HN$61</f>
        <v>656.34115104975012</v>
      </c>
      <c r="HO278" s="29">
        <f>IF(K$11="x",Toimenpiteet!$E$115,HO175*(Satokasvi!$H$11/1000)+(Satokasvi!$E$28-Satokasvi!$E$7)+IF(K$8="x",Toimenpiteet!$E$29,0)+IF(K$9="x",Toimenpiteet!$E$60,0)+IF(K$10="x",Toimenpiteet!$E$88,0))/(1+$C$13)^HO$61</f>
        <v>638.11857134930381</v>
      </c>
      <c r="HP278" s="29">
        <f>IF(L$11="x",Toimenpiteet!$E$115,HP175*(Satokasvi!$H$11/1000)+(Satokasvi!$E$28-Satokasvi!$E$7)+IF(L$8="x",Toimenpiteet!$E$29,0)+IF(L$9="x",Toimenpiteet!$E$60,0)+IF(L$10="x",Toimenpiteet!$E$88,0))/(1+$C$13)^HP$61</f>
        <v>620.40070311039301</v>
      </c>
      <c r="HQ278" s="29">
        <f>IF(M$11="x",Toimenpiteet!$E$115,HQ175*(Satokasvi!$H$11/1000)+(Satokasvi!$E$28-Satokasvi!$E$7)+IF(M$8="x",Toimenpiteet!$E$29,0)+IF(M$9="x",Toimenpiteet!$E$60,0)+IF(M$10="x",Toimenpiteet!$E$88,0))/(1+$C$13)^HQ$61</f>
        <v>602.33077971882813</v>
      </c>
      <c r="HR278" s="29">
        <f>IF(N$11="x",Toimenpiteet!$E$115,HR175*(Satokasvi!$H$11/1000)+(Satokasvi!$E$28-Satokasvi!$E$7)+IF(N$8="x",Toimenpiteet!$E$29,0)+IF(N$9="x",Toimenpiteet!$E$60,0)+IF(N$10="x",Toimenpiteet!$E$88,0))/(1+$C$13)^HR$61</f>
        <v>584.78716477556134</v>
      </c>
      <c r="HS278" s="29">
        <f>IF(O$11="x",Toimenpiteet!$E$115,HS175*(Satokasvi!$H$11/1000)+(Satokasvi!$E$28-Satokasvi!$E$7)+IF(O$8="x",Toimenpiteet!$E$29,0)+IF(O$9="x",Toimenpiteet!$E$60,0)+IF(O$10="x",Toimenpiteet!$E$88,0))/(1+$C$13)^HS$61</f>
        <v>567.75452890831207</v>
      </c>
      <c r="HT278" s="29">
        <f>IF(P$11="x",Toimenpiteet!$E$115,HT175*(Satokasvi!$H$11/1000)+(Satokasvi!$E$28-Satokasvi!$E$7)+IF(P$8="x",Toimenpiteet!$E$29,0)+IF(P$9="x",Toimenpiteet!$E$60,0)+IF(P$10="x",Toimenpiteet!$E$88,0))/(1+$C$13)^HT$61</f>
        <v>551.21798923137089</v>
      </c>
      <c r="HU278" s="29">
        <f>IF(Q$11="x",Toimenpiteet!$E$115,HU175*(Satokasvi!$H$11/1000)+(Satokasvi!$E$28-Satokasvi!$E$7)+IF(Q$8="x",Toimenpiteet!$E$29,0)+IF(Q$9="x",Toimenpiteet!$E$60,0)+IF(Q$10="x",Toimenpiteet!$E$88,0))/(1+$C$13)^HU$61</f>
        <v>535.16309634113668</v>
      </c>
      <c r="HV278" s="29">
        <f>IF(R$11="x",Toimenpiteet!$E$115,HV175*(Satokasvi!$H$11/1000)+(Satokasvi!$E$28-Satokasvi!$E$7)+IF(R$8="x",Toimenpiteet!$E$29,0)+IF(R$9="x",Toimenpiteet!$E$60,0)+IF(R$10="x",Toimenpiteet!$E$88,0))/(1+$C$13)^HV$61</f>
        <v>519.57582169042405</v>
      </c>
      <c r="HW278" s="29">
        <f>IF(S$11="x",Toimenpiteet!$E$115,HW175*(Satokasvi!$H$11/1000)+(Satokasvi!$E$28-Satokasvi!$E$7)+IF(S$8="x",Toimenpiteet!$E$29,0)+IF(S$9="x",Toimenpiteet!$E$60,0)+IF(S$10="x",Toimenpiteet!$E$88,0))/(1+$C$13)^HW$61</f>
        <v>504.44254533050884</v>
      </c>
      <c r="HX278" s="29">
        <f>IF(T$11="x",Toimenpiteet!$E$115,HX175*(Satokasvi!$H$11/1000)+(Satokasvi!$E$28-Satokasvi!$E$7)+IF(T$8="x",Toimenpiteet!$E$29,0)+IF(T$9="x",Toimenpiteet!$E$60,0)+IF(T$10="x",Toimenpiteet!$E$88,0))/(1+$C$13)^HX$61</f>
        <v>489.75004401020271</v>
      </c>
      <c r="HY278" s="29">
        <f>IF(U$11="x",Toimenpiteet!$E$115,HY175*(Satokasvi!$H$11/1000)+(Satokasvi!$E$28-Satokasvi!$E$7)+IF(U$8="x",Toimenpiteet!$E$29,0)+IF(U$9="x",Toimenpiteet!$E$60,0)+IF(U$10="x",Toimenpiteet!$E$88,0))/(1+$C$13)^HY$61</f>
        <v>475.48547962155607</v>
      </c>
      <c r="HZ278" s="29">
        <f>IF(V$11="x",Toimenpiteet!$E$115,HZ175*(Satokasvi!$H$11/1000)+(Satokasvi!$E$28-Satokasvi!$E$7)+IF(V$8="x",Toimenpiteet!$E$29,0)+IF(V$9="x",Toimenpiteet!$E$60,0)+IF(V$10="x",Toimenpiteet!$E$88,0))/(1+$C$13)^HZ$61</f>
        <v>461.63638798209325</v>
      </c>
      <c r="IA278" s="29">
        <f>IF(W$11="x",Toimenpiteet!$E$115,IA175*(Satokasvi!$H$11/1000)+(Satokasvi!$E$28-Satokasvi!$E$7)+IF(W$8="x",Toimenpiteet!$E$29,0)+IF(W$9="x",Toimenpiteet!$E$60,0)+IF(W$10="x",Toimenpiteet!$E$88,0))/(1+$C$13)^IA$61</f>
        <v>448.19066794377994</v>
      </c>
      <c r="IB278" s="29">
        <f>IF(X$11="x",Toimenpiteet!$E$115,IB175*(Satokasvi!$H$11/1000)+(Satokasvi!$E$28-Satokasvi!$E$7)+IF(X$8="x",Toimenpiteet!$E$29,0)+IF(X$9="x",Toimenpiteet!$E$60,0)+IF(X$10="x",Toimenpiteet!$E$88,0))/(1+$C$13)^IB$61</f>
        <v>435.13657081920377</v>
      </c>
      <c r="IC278" s="29">
        <f>IF(Y$11="x",Toimenpiteet!$E$115,IC175*(Satokasvi!$H$11/1000)+(Satokasvi!$E$28-Satokasvi!$E$7)+IF(Y$8="x",Toimenpiteet!$E$29,0)+IF(Y$9="x",Toimenpiteet!$E$60,0)+IF(Y$10="x",Toimenpiteet!$E$88,0))/(1+$C$13)^IC$61</f>
        <v>422.46269011573179</v>
      </c>
      <c r="ID278" s="29">
        <f>IF(Z$11="x",Toimenpiteet!$E$115,ID175*(Satokasvi!$H$11/1000)+(Satokasvi!$E$28-Satokasvi!$E$7)+IF(Z$8="x",Toimenpiteet!$E$29,0)+IF(Z$9="x",Toimenpiteet!$E$60,0)+IF(Z$10="x",Toimenpiteet!$E$88,0))/(1+$C$13)^ID$61</f>
        <v>410.15795156867171</v>
      </c>
      <c r="IE278" s="29">
        <f>IF(AA$11="x",Toimenpiteet!$E$115,IE175*(Satokasvi!$H$11/1000)+(Satokasvi!$E$28-Satokasvi!$E$7)+IF(AA$8="x",Toimenpiteet!$E$29,0)+IF(AA$9="x",Toimenpiteet!$E$60,0)+IF(AA$10="x",Toimenpiteet!$E$88,0))/(1+$C$13)^IE$61</f>
        <v>398.21160346472982</v>
      </c>
      <c r="IG278" s="11">
        <f t="shared" si="192"/>
        <v>799.28802588996768</v>
      </c>
      <c r="IH278" s="11">
        <f t="shared" si="193"/>
        <v>1576.3955132434726</v>
      </c>
      <c r="II278" s="11">
        <f t="shared" si="194"/>
        <v>2331.9364672054412</v>
      </c>
      <c r="IJ278" s="11">
        <f t="shared" si="195"/>
        <v>3066.5079421872024</v>
      </c>
      <c r="IK278" s="11">
        <f t="shared" si="196"/>
        <v>3780.6905084049981</v>
      </c>
      <c r="IL278" s="11">
        <f t="shared" si="197"/>
        <v>4475.048705621416</v>
      </c>
      <c r="IM278" s="11">
        <f t="shared" si="198"/>
        <v>5150.1314844394246</v>
      </c>
      <c r="IN278" s="11">
        <f t="shared" si="199"/>
        <v>5806.4726354891745</v>
      </c>
      <c r="IO278" s="11">
        <f t="shared" si="200"/>
        <v>6444.5912068384787</v>
      </c>
      <c r="IP278" s="11">
        <f t="shared" si="201"/>
        <v>7064.9919099488716</v>
      </c>
      <c r="IQ278" s="11">
        <f t="shared" si="202"/>
        <v>7667.3226896676997</v>
      </c>
      <c r="IR278" s="11">
        <f t="shared" si="203"/>
        <v>8252.1098544432607</v>
      </c>
      <c r="IS278" s="11">
        <f t="shared" si="204"/>
        <v>8819.8643833515725</v>
      </c>
      <c r="IT278" s="11">
        <f t="shared" si="205"/>
        <v>9371.0823725829432</v>
      </c>
      <c r="IU278" s="11">
        <f t="shared" si="206"/>
        <v>9906.2454689240803</v>
      </c>
      <c r="IV278" s="11">
        <f t="shared" si="207"/>
        <v>10425.821290614504</v>
      </c>
      <c r="IW278" s="11">
        <f t="shared" si="208"/>
        <v>10930.263835945012</v>
      </c>
      <c r="IX278" s="11">
        <f t="shared" si="209"/>
        <v>11420.013879955215</v>
      </c>
      <c r="IY278" s="11">
        <f t="shared" si="210"/>
        <v>11895.499359576772</v>
      </c>
      <c r="IZ278" s="11">
        <f t="shared" si="211"/>
        <v>12357.135747558865</v>
      </c>
      <c r="JA278" s="11">
        <f t="shared" si="212"/>
        <v>12805.326415502645</v>
      </c>
      <c r="JB278" s="11">
        <f t="shared" si="213"/>
        <v>13240.462986321849</v>
      </c>
      <c r="JC278" s="11">
        <f t="shared" si="214"/>
        <v>13662.92567643758</v>
      </c>
      <c r="JD278" s="11">
        <f t="shared" si="215"/>
        <v>14073.083628006252</v>
      </c>
      <c r="JE278" s="11">
        <f t="shared" si="216"/>
        <v>14471.295231470982</v>
      </c>
    </row>
    <row r="279" spans="213:265">
      <c r="HE279" s="60">
        <f t="shared" si="219"/>
        <v>0.49999999999999994</v>
      </c>
      <c r="HF279" s="60">
        <f>$HF$73</f>
        <v>3.333333333333334E-2</v>
      </c>
      <c r="HG279" s="29">
        <f>IF(C$11="x",Toimenpiteet!$E$115,HG176*(Satokasvi!$H$11/1000)+(Satokasvi!$E$28-Satokasvi!$E$7)+IF(C$8="x",Toimenpiteet!$E$29,0)+IF(C$9="x",Toimenpiteet!$E$60,0)+IF(C$10="x",Toimenpiteet!$E$88,0))/(1+$C$13)^HG$61</f>
        <v>801.55339805825247</v>
      </c>
      <c r="HH279" s="29">
        <f>IF(D$11="x",Toimenpiteet!$E$115,HH176*(Satokasvi!$H$11/1000)+(Satokasvi!$E$28-Satokasvi!$E$7)+IF(D$8="x",Toimenpiteet!$E$29,0)+IF(D$9="x",Toimenpiteet!$E$60,0)+IF(D$10="x",Toimenpiteet!$E$88,0))/(1+$C$13)^HH$61</f>
        <v>781.50626826279574</v>
      </c>
      <c r="HI279" s="29">
        <f>IF(E$11="x",Toimenpiteet!$E$115,HI176*(Satokasvi!$H$11/1000)+(Satokasvi!$E$28-Satokasvi!$E$7)+IF(E$8="x",Toimenpiteet!$E$29,0)+IF(E$9="x",Toimenpiteet!$E$60,0)+IF(E$10="x",Toimenpiteet!$E$88,0))/(1+$C$13)^HI$61</f>
        <v>761.94694557744072</v>
      </c>
      <c r="HJ279" s="29">
        <f>IF(F$11="x",Toimenpiteet!$E$115,HJ176*(Satokasvi!$H$11/1000)+(Satokasvi!$E$28-Satokasvi!$E$7)+IF(F$8="x",Toimenpiteet!$E$29,0)+IF(F$9="x",Toimenpiteet!$E$60,0)+IF(F$10="x",Toimenpiteet!$E$88,0))/(1+$C$13)^HJ$61</f>
        <v>742.86402076230752</v>
      </c>
      <c r="HK279" s="29">
        <f>IF(G$11="x",Toimenpiteet!$E$115,HK176*(Satokasvi!$H$11/1000)+(Satokasvi!$E$28-Satokasvi!$E$7)+IF(G$8="x",Toimenpiteet!$E$29,0)+IF(G$9="x",Toimenpiteet!$E$60,0)+IF(G$10="x",Toimenpiteet!$E$88,0))/(1+$C$13)^HK$61</f>
        <v>724.24633536894419</v>
      </c>
      <c r="HL279" s="29">
        <f>IF(H$11="x",Toimenpiteet!$E$115,HL176*(Satokasvi!$H$11/1000)+(Satokasvi!$E$28-Satokasvi!$E$7)+IF(H$8="x",Toimenpiteet!$E$29,0)+IF(H$9="x",Toimenpiteet!$E$60,0)+IF(H$10="x",Toimenpiteet!$E$88,0))/(1+$C$13)^HL$61</f>
        <v>706.08297680998908</v>
      </c>
      <c r="HM279" s="29">
        <f>IF(I$11="x",Toimenpiteet!$E$115,HM176*(Satokasvi!$H$11/1000)+(Satokasvi!$E$28-Satokasvi!$E$7)+IF(I$8="x",Toimenpiteet!$E$29,0)+IF(I$9="x",Toimenpiteet!$E$60,0)+IF(I$10="x",Toimenpiteet!$E$88,0))/(1+$C$13)^HM$61</f>
        <v>688.36327350328349</v>
      </c>
      <c r="HN279" s="29">
        <f>IF(J$11="x",Toimenpiteet!$E$115,HN176*(Satokasvi!$H$11/1000)+(Satokasvi!$E$28-Satokasvi!$E$7)+IF(J$8="x",Toimenpiteet!$E$29,0)+IF(J$9="x",Toimenpiteet!$E$60,0)+IF(J$10="x",Toimenpiteet!$E$88,0))/(1+$C$13)^HN$61</f>
        <v>671.07679009027686</v>
      </c>
      <c r="HO279" s="29">
        <f>IF(K$11="x",Toimenpiteet!$E$115,HO176*(Satokasvi!$H$11/1000)+(Satokasvi!$E$28-Satokasvi!$E$7)+IF(K$8="x",Toimenpiteet!$E$29,0)+IF(K$9="x",Toimenpiteet!$E$60,0)+IF(K$10="x",Toimenpiteet!$E$88,0))/(1+$C$13)^HO$61</f>
        <v>654.21332272851998</v>
      </c>
      <c r="HP279" s="29">
        <f>IF(L$11="x",Toimenpiteet!$E$115,HP176*(Satokasvi!$H$11/1000)+(Satokasvi!$E$28-Satokasvi!$E$7)+IF(L$8="x",Toimenpiteet!$E$29,0)+IF(L$9="x",Toimenpiteet!$E$60,0)+IF(L$10="x",Toimenpiteet!$E$88,0))/(1+$C$13)^HP$61</f>
        <v>637.76289445798329</v>
      </c>
      <c r="HQ279" s="29">
        <f>IF(M$11="x",Toimenpiteet!$E$115,HQ176*(Satokasvi!$H$11/1000)+(Satokasvi!$E$28-Satokasvi!$E$7)+IF(M$8="x",Toimenpiteet!$E$29,0)+IF(M$9="x",Toimenpiteet!$E$60,0)+IF(M$10="x",Toimenpiteet!$E$88,0))/(1+$C$13)^HQ$61</f>
        <v>619.18727617279933</v>
      </c>
      <c r="HR279" s="29">
        <f>IF(N$11="x",Toimenpiteet!$E$115,HR176*(Satokasvi!$H$11/1000)+(Satokasvi!$E$28-Satokasvi!$E$7)+IF(N$8="x",Toimenpiteet!$E$29,0)+IF(N$9="x",Toimenpiteet!$E$60,0)+IF(N$10="x",Toimenpiteet!$E$88,0))/(1+$C$13)^HR$61</f>
        <v>601.15269531339754</v>
      </c>
      <c r="HS279" s="29">
        <f>IF(O$11="x",Toimenpiteet!$E$115,HS176*(Satokasvi!$H$11/1000)+(Satokasvi!$E$28-Satokasvi!$E$7)+IF(O$8="x",Toimenpiteet!$E$29,0)+IF(O$9="x",Toimenpiteet!$E$60,0)+IF(O$10="x",Toimenpiteet!$E$88,0))/(1+$C$13)^HS$61</f>
        <v>583.64339350815294</v>
      </c>
      <c r="HT279" s="29">
        <f>IF(P$11="x",Toimenpiteet!$E$115,HT176*(Satokasvi!$H$11/1000)+(Satokasvi!$E$28-Satokasvi!$E$7)+IF(P$8="x",Toimenpiteet!$E$29,0)+IF(P$9="x",Toimenpiteet!$E$60,0)+IF(P$10="x",Toimenpiteet!$E$88,0))/(1+$C$13)^HT$61</f>
        <v>566.64407136713874</v>
      </c>
      <c r="HU279" s="29">
        <f>IF(Q$11="x",Toimenpiteet!$E$115,HU176*(Satokasvi!$H$11/1000)+(Satokasvi!$E$28-Satokasvi!$E$7)+IF(Q$8="x",Toimenpiteet!$E$29,0)+IF(Q$9="x",Toimenpiteet!$E$60,0)+IF(Q$10="x",Toimenpiteet!$E$88,0))/(1+$C$13)^HU$61</f>
        <v>550.13987511372693</v>
      </c>
      <c r="HV279" s="29">
        <f>IF(R$11="x",Toimenpiteet!$E$115,HV176*(Satokasvi!$H$11/1000)+(Satokasvi!$E$28-Satokasvi!$E$7)+IF(R$8="x",Toimenpiteet!$E$29,0)+IF(R$9="x",Toimenpiteet!$E$60,0)+IF(R$10="x",Toimenpiteet!$E$88,0))/(1+$C$13)^HV$61</f>
        <v>534.11638360556015</v>
      </c>
      <c r="HW279" s="29">
        <f>IF(S$11="x",Toimenpiteet!$E$115,HW176*(Satokasvi!$H$11/1000)+(Satokasvi!$E$28-Satokasvi!$E$7)+IF(S$8="x",Toimenpiteet!$E$29,0)+IF(S$9="x",Toimenpiteet!$E$60,0)+IF(S$10="x",Toimenpiteet!$E$88,0))/(1+$C$13)^HW$61</f>
        <v>518.55959573355358</v>
      </c>
      <c r="HX279" s="29">
        <f>IF(T$11="x",Toimenpiteet!$E$115,HX176*(Satokasvi!$H$11/1000)+(Satokasvi!$E$28-Satokasvi!$E$7)+IF(T$8="x",Toimenpiteet!$E$29,0)+IF(T$9="x",Toimenpiteet!$E$60,0)+IF(T$10="x",Toimenpiteet!$E$88,0))/(1+$C$13)^HX$61</f>
        <v>503.4559181879161</v>
      </c>
      <c r="HY279" s="29">
        <f>IF(U$11="x",Toimenpiteet!$E$115,HY176*(Satokasvi!$H$11/1000)+(Satokasvi!$E$28-Satokasvi!$E$7)+IF(U$8="x",Toimenpiteet!$E$29,0)+IF(U$9="x",Toimenpiteet!$E$60,0)+IF(U$10="x",Toimenpiteet!$E$88,0))/(1+$C$13)^HY$61</f>
        <v>488.79215358050106</v>
      </c>
      <c r="HZ279" s="29">
        <f>IF(V$11="x",Toimenpiteet!$E$115,HZ176*(Satokasvi!$H$11/1000)+(Satokasvi!$E$28-Satokasvi!$E$7)+IF(V$8="x",Toimenpiteet!$E$29,0)+IF(V$9="x",Toimenpiteet!$E$60,0)+IF(V$10="x",Toimenpiteet!$E$88,0))/(1+$C$13)^HZ$61</f>
        <v>474.55548891310787</v>
      </c>
      <c r="IA279" s="29">
        <f>IF(W$11="x",Toimenpiteet!$E$115,IA176*(Satokasvi!$H$11/1000)+(Satokasvi!$E$28-Satokasvi!$E$7)+IF(W$8="x",Toimenpiteet!$E$29,0)+IF(W$9="x",Toimenpiteet!$E$60,0)+IF(W$10="x",Toimenpiteet!$E$88,0))/(1+$C$13)^IA$61</f>
        <v>460.73348438165817</v>
      </c>
      <c r="IB279" s="29">
        <f>IF(X$11="x",Toimenpiteet!$E$115,IB176*(Satokasvi!$H$11/1000)+(Satokasvi!$E$28-Satokasvi!$E$7)+IF(X$8="x",Toimenpiteet!$E$29,0)+IF(X$9="x",Toimenpiteet!$E$60,0)+IF(X$10="x",Toimenpiteet!$E$88,0))/(1+$C$13)^IB$61</f>
        <v>447.31406250646421</v>
      </c>
      <c r="IC279" s="29">
        <f>IF(Y$11="x",Toimenpiteet!$E$115,IC176*(Satokasvi!$H$11/1000)+(Satokasvi!$E$28-Satokasvi!$E$7)+IF(Y$8="x",Toimenpiteet!$E$29,0)+IF(Y$9="x",Toimenpiteet!$E$60,0)+IF(Y$10="x",Toimenpiteet!$E$88,0))/(1+$C$13)^IC$61</f>
        <v>434.28549757909144</v>
      </c>
      <c r="ID279" s="29">
        <f>IF(Z$11="x",Toimenpiteet!$E$115,ID176*(Satokasvi!$H$11/1000)+(Satokasvi!$E$28-Satokasvi!$E$7)+IF(Z$8="x",Toimenpiteet!$E$29,0)+IF(Z$9="x",Toimenpiteet!$E$60,0)+IF(Z$10="x",Toimenpiteet!$E$88,0))/(1+$C$13)^ID$61</f>
        <v>421.63640541659367</v>
      </c>
      <c r="IE279" s="29">
        <f>IF(AA$11="x",Toimenpiteet!$E$115,IE176*(Satokasvi!$H$11/1000)+(Satokasvi!$E$28-Satokasvi!$E$7)+IF(AA$8="x",Toimenpiteet!$E$29,0)+IF(AA$9="x",Toimenpiteet!$E$60,0)+IF(AA$10="x",Toimenpiteet!$E$88,0))/(1+$C$13)^IE$61</f>
        <v>409.35573341416864</v>
      </c>
      <c r="IG279" s="11">
        <f t="shared" si="192"/>
        <v>801.55339805825247</v>
      </c>
      <c r="IH279" s="11">
        <f t="shared" si="193"/>
        <v>1583.0596663210481</v>
      </c>
      <c r="II279" s="11">
        <f t="shared" si="194"/>
        <v>2345.0066118984887</v>
      </c>
      <c r="IJ279" s="11">
        <f t="shared" si="195"/>
        <v>3087.8706326607962</v>
      </c>
      <c r="IK279" s="11">
        <f t="shared" si="196"/>
        <v>3812.1169680297403</v>
      </c>
      <c r="IL279" s="11">
        <f t="shared" si="197"/>
        <v>4518.1999448397291</v>
      </c>
      <c r="IM279" s="11">
        <f t="shared" si="198"/>
        <v>5206.5632183430125</v>
      </c>
      <c r="IN279" s="11">
        <f t="shared" si="199"/>
        <v>5877.640008433289</v>
      </c>
      <c r="IO279" s="11">
        <f t="shared" si="200"/>
        <v>6531.8533311618094</v>
      </c>
      <c r="IP279" s="11">
        <f t="shared" si="201"/>
        <v>7169.6162256197931</v>
      </c>
      <c r="IQ279" s="11">
        <f t="shared" si="202"/>
        <v>7788.8035017925922</v>
      </c>
      <c r="IR279" s="11">
        <f t="shared" si="203"/>
        <v>8389.9561971059902</v>
      </c>
      <c r="IS279" s="11">
        <f t="shared" si="204"/>
        <v>8973.5995906141434</v>
      </c>
      <c r="IT279" s="11">
        <f t="shared" si="205"/>
        <v>9540.2436619812815</v>
      </c>
      <c r="IU279" s="11">
        <f t="shared" si="206"/>
        <v>10090.383537095009</v>
      </c>
      <c r="IV279" s="11">
        <f t="shared" si="207"/>
        <v>10624.499920700569</v>
      </c>
      <c r="IW279" s="11">
        <f t="shared" si="208"/>
        <v>11143.059516434123</v>
      </c>
      <c r="IX279" s="11">
        <f t="shared" si="209"/>
        <v>11646.515434622039</v>
      </c>
      <c r="IY279" s="11">
        <f t="shared" si="210"/>
        <v>12135.307588202541</v>
      </c>
      <c r="IZ279" s="11">
        <f t="shared" si="211"/>
        <v>12609.863077115648</v>
      </c>
      <c r="JA279" s="11">
        <f t="shared" si="212"/>
        <v>13070.596561497307</v>
      </c>
      <c r="JB279" s="11">
        <f t="shared" si="213"/>
        <v>13517.910624003771</v>
      </c>
      <c r="JC279" s="11">
        <f t="shared" si="214"/>
        <v>13952.196121582861</v>
      </c>
      <c r="JD279" s="11">
        <f t="shared" si="215"/>
        <v>14373.832526999455</v>
      </c>
      <c r="JE279" s="11">
        <f t="shared" si="216"/>
        <v>14783.188260413623</v>
      </c>
    </row>
    <row r="280" spans="213:265">
      <c r="HE280" s="60">
        <f t="shared" si="219"/>
        <v>0.49999999999999994</v>
      </c>
      <c r="HF280" s="60">
        <f>$HF$74</f>
        <v>5.5555555555555566E-2</v>
      </c>
      <c r="HG280" s="29">
        <f>IF(C$11="x",Toimenpiteet!$E$115,HG177*(Satokasvi!$H$11/1000)+(Satokasvi!$E$28-Satokasvi!$E$7)+IF(C$8="x",Toimenpiteet!$E$29,0)+IF(C$9="x",Toimenpiteet!$E$60,0)+IF(C$10="x",Toimenpiteet!$E$88,0))/(1+$C$13)^HG$61</f>
        <v>803.81877022653737</v>
      </c>
      <c r="HH280" s="29">
        <f>IF(D$11="x",Toimenpiteet!$E$115,HH177*(Satokasvi!$H$11/1000)+(Satokasvi!$E$28-Satokasvi!$E$7)+IF(D$8="x",Toimenpiteet!$E$29,0)+IF(D$9="x",Toimenpiteet!$E$60,0)+IF(D$10="x",Toimenpiteet!$E$88,0))/(1+$C$13)^HH$61</f>
        <v>785.90504917208671</v>
      </c>
      <c r="HI280" s="29">
        <f>IF(E$11="x",Toimenpiteet!$E$115,HI177*(Satokasvi!$H$11/1000)+(Satokasvi!$E$28-Satokasvi!$E$7)+IF(E$8="x",Toimenpiteet!$E$29,0)+IF(E$9="x",Toimenpiteet!$E$60,0)+IF(E$10="x",Toimenpiteet!$E$88,0))/(1+$C$13)^HI$61</f>
        <v>768.3529371929128</v>
      </c>
      <c r="HJ280" s="29">
        <f>IF(F$11="x",Toimenpiteet!$E$115,HJ177*(Satokasvi!$H$11/1000)+(Satokasvi!$E$28-Satokasvi!$E$7)+IF(F$8="x",Toimenpiteet!$E$29,0)+IF(F$9="x",Toimenpiteet!$E$60,0)+IF(F$10="x",Toimenpiteet!$E$88,0))/(1+$C$13)^HJ$61</f>
        <v>751.15656654285397</v>
      </c>
      <c r="HK280" s="29">
        <f>IF(G$11="x",Toimenpiteet!$E$115,HK177*(Satokasvi!$H$11/1000)+(Satokasvi!$E$28-Satokasvi!$E$7)+IF(G$8="x",Toimenpiteet!$E$29,0)+IF(G$9="x",Toimenpiteet!$E$60,0)+IF(G$10="x",Toimenpiteet!$E$88,0))/(1+$C$13)^HK$61</f>
        <v>734.31010452009286</v>
      </c>
      <c r="HL280" s="29">
        <f>IF(H$11="x",Toimenpiteet!$E$115,HL177*(Satokasvi!$H$11/1000)+(Satokasvi!$E$28-Satokasvi!$E$7)+IF(H$8="x",Toimenpiteet!$E$29,0)+IF(H$9="x",Toimenpiteet!$E$60,0)+IF(H$10="x",Toimenpiteet!$E$88,0))/(1+$C$13)^HL$61</f>
        <v>717.80775640356046</v>
      </c>
      <c r="HM280" s="29">
        <f>IF(I$11="x",Toimenpiteet!$E$115,HM177*(Satokasvi!$H$11/1000)+(Satokasvi!$E$28-Satokasvi!$E$7)+IF(I$8="x",Toimenpiteet!$E$29,0)+IF(I$9="x",Toimenpiteet!$E$60,0)+IF(I$10="x",Toimenpiteet!$E$88,0))/(1+$C$13)^HM$61</f>
        <v>701.64376818855817</v>
      </c>
      <c r="HN280" s="29">
        <f>IF(J$11="x",Toimenpiteet!$E$115,HN177*(Satokasvi!$H$11/1000)+(Satokasvi!$E$28-Satokasvi!$E$7)+IF(J$8="x",Toimenpiteet!$E$29,0)+IF(J$9="x",Toimenpiteet!$E$60,0)+IF(J$10="x",Toimenpiteet!$E$88,0))/(1+$C$13)^HN$61</f>
        <v>685.81242913080371</v>
      </c>
      <c r="HO280" s="29">
        <f>IF(K$11="x",Toimenpiteet!$E$115,HO177*(Satokasvi!$H$11/1000)+(Satokasvi!$E$28-Satokasvi!$E$7)+IF(K$8="x",Toimenpiteet!$E$29,0)+IF(K$9="x",Toimenpiteet!$E$60,0)+IF(K$10="x",Toimenpiteet!$E$88,0))/(1+$C$13)^HO$61</f>
        <v>670.30807410773616</v>
      </c>
      <c r="HP280" s="29">
        <f>IF(L$11="x",Toimenpiteet!$E$115,HP177*(Satokasvi!$H$11/1000)+(Satokasvi!$E$28-Satokasvi!$E$7)+IF(L$8="x",Toimenpiteet!$E$29,0)+IF(L$9="x",Toimenpiteet!$E$60,0)+IF(L$10="x",Toimenpiteet!$E$88,0))/(1+$C$13)^HP$61</f>
        <v>655.12508580557358</v>
      </c>
      <c r="HQ280" s="29">
        <f>IF(M$11="x",Toimenpiteet!$E$115,HQ177*(Satokasvi!$H$11/1000)+(Satokasvi!$E$28-Satokasvi!$E$7)+IF(M$8="x",Toimenpiteet!$E$29,0)+IF(M$9="x",Toimenpiteet!$E$60,0)+IF(M$10="x",Toimenpiteet!$E$88,0))/(1+$C$13)^HQ$61</f>
        <v>636.04377262677042</v>
      </c>
      <c r="HR280" s="29">
        <f>IF(N$11="x",Toimenpiteet!$E$115,HR177*(Satokasvi!$H$11/1000)+(Satokasvi!$E$28-Satokasvi!$E$7)+IF(N$8="x",Toimenpiteet!$E$29,0)+IF(N$9="x",Toimenpiteet!$E$60,0)+IF(N$10="x",Toimenpiteet!$E$88,0))/(1+$C$13)^HR$61</f>
        <v>617.51822585123352</v>
      </c>
      <c r="HS280" s="29">
        <f>IF(O$11="x",Toimenpiteet!$E$115,HS177*(Satokasvi!$H$11/1000)+(Satokasvi!$E$28-Satokasvi!$E$7)+IF(O$8="x",Toimenpiteet!$E$29,0)+IF(O$9="x",Toimenpiteet!$E$60,0)+IF(O$10="x",Toimenpiteet!$E$88,0))/(1+$C$13)^HS$61</f>
        <v>599.5322581079937</v>
      </c>
      <c r="HT280" s="29">
        <f>IF(P$11="x",Toimenpiteet!$E$115,HT177*(Satokasvi!$H$11/1000)+(Satokasvi!$E$28-Satokasvi!$E$7)+IF(P$8="x",Toimenpiteet!$E$29,0)+IF(P$9="x",Toimenpiteet!$E$60,0)+IF(P$10="x",Toimenpiteet!$E$88,0))/(1+$C$13)^HT$61</f>
        <v>582.07015350290646</v>
      </c>
      <c r="HU280" s="29">
        <f>IF(Q$11="x",Toimenpiteet!$E$115,HU177*(Satokasvi!$H$11/1000)+(Satokasvi!$E$28-Satokasvi!$E$7)+IF(Q$8="x",Toimenpiteet!$E$29,0)+IF(Q$9="x",Toimenpiteet!$E$60,0)+IF(Q$10="x",Toimenpiteet!$E$88,0))/(1+$C$13)^HU$61</f>
        <v>565.11665388631695</v>
      </c>
      <c r="HV280" s="29">
        <f>IF(R$11="x",Toimenpiteet!$E$115,HV177*(Satokasvi!$H$11/1000)+(Satokasvi!$E$28-Satokasvi!$E$7)+IF(R$8="x",Toimenpiteet!$E$29,0)+IF(R$9="x",Toimenpiteet!$E$60,0)+IF(R$10="x",Toimenpiteet!$E$88,0))/(1+$C$13)^HV$61</f>
        <v>548.65694552069613</v>
      </c>
      <c r="HW280" s="29">
        <f>IF(S$11="x",Toimenpiteet!$E$115,HW177*(Satokasvi!$H$11/1000)+(Satokasvi!$E$28-Satokasvi!$E$7)+IF(S$8="x",Toimenpiteet!$E$29,0)+IF(S$9="x",Toimenpiteet!$E$60,0)+IF(S$10="x",Toimenpiteet!$E$88,0))/(1+$C$13)^HW$61</f>
        <v>532.67664613659815</v>
      </c>
      <c r="HX280" s="29">
        <f>IF(T$11="x",Toimenpiteet!$E$115,HX177*(Satokasvi!$H$11/1000)+(Satokasvi!$E$28-Satokasvi!$E$7)+IF(T$8="x",Toimenpiteet!$E$29,0)+IF(T$9="x",Toimenpiteet!$E$60,0)+IF(T$10="x",Toimenpiteet!$E$88,0))/(1+$C$13)^HX$61</f>
        <v>517.16179236562925</v>
      </c>
      <c r="HY280" s="29">
        <f>IF(U$11="x",Toimenpiteet!$E$115,HY177*(Satokasvi!$H$11/1000)+(Satokasvi!$E$28-Satokasvi!$E$7)+IF(U$8="x",Toimenpiteet!$E$29,0)+IF(U$9="x",Toimenpiteet!$E$60,0)+IF(U$10="x",Toimenpiteet!$E$88,0))/(1+$C$13)^HY$61</f>
        <v>502.09882753944595</v>
      </c>
      <c r="HZ280" s="29">
        <f>IF(V$11="x",Toimenpiteet!$E$115,HZ177*(Satokasvi!$H$11/1000)+(Satokasvi!$E$28-Satokasvi!$E$7)+IF(V$8="x",Toimenpiteet!$E$29,0)+IF(V$9="x",Toimenpiteet!$E$60,0)+IF(V$10="x",Toimenpiteet!$E$88,0))/(1+$C$13)^HZ$61</f>
        <v>487.47458984412231</v>
      </c>
      <c r="IA280" s="29">
        <f>IF(W$11="x",Toimenpiteet!$E$115,IA177*(Satokasvi!$H$11/1000)+(Satokasvi!$E$28-Satokasvi!$E$7)+IF(W$8="x",Toimenpiteet!$E$29,0)+IF(W$9="x",Toimenpiteet!$E$60,0)+IF(W$10="x",Toimenpiteet!$E$88,0))/(1+$C$13)^IA$61</f>
        <v>473.27630081953623</v>
      </c>
      <c r="IB280" s="29">
        <f>IF(X$11="x",Toimenpiteet!$E$115,IB177*(Satokasvi!$H$11/1000)+(Satokasvi!$E$28-Satokasvi!$E$7)+IF(X$8="x",Toimenpiteet!$E$29,0)+IF(X$9="x",Toimenpiteet!$E$60,0)+IF(X$10="x",Toimenpiteet!$E$88,0))/(1+$C$13)^IB$61</f>
        <v>459.49155419372448</v>
      </c>
      <c r="IC280" s="29">
        <f>IF(Y$11="x",Toimenpiteet!$E$115,IC177*(Satokasvi!$H$11/1000)+(Satokasvi!$E$28-Satokasvi!$E$7)+IF(Y$8="x",Toimenpiteet!$E$29,0)+IF(Y$9="x",Toimenpiteet!$E$60,0)+IF(Y$10="x",Toimenpiteet!$E$88,0))/(1+$C$13)^IC$61</f>
        <v>446.10830504245092</v>
      </c>
      <c r="ID280" s="29">
        <f>IF(Z$11="x",Toimenpiteet!$E$115,ID177*(Satokasvi!$H$11/1000)+(Satokasvi!$E$28-Satokasvi!$E$7)+IF(Z$8="x",Toimenpiteet!$E$29,0)+IF(Z$9="x",Toimenpiteet!$E$60,0)+IF(Z$10="x",Toimenpiteet!$E$88,0))/(1+$C$13)^ID$61</f>
        <v>433.11485926451553</v>
      </c>
      <c r="IE280" s="29">
        <f>IF(AA$11="x",Toimenpiteet!$E$115,IE177*(Satokasvi!$H$11/1000)+(Satokasvi!$E$28-Satokasvi!$E$7)+IF(AA$8="x",Toimenpiteet!$E$29,0)+IF(AA$9="x",Toimenpiteet!$E$60,0)+IF(AA$10="x",Toimenpiteet!$E$88,0))/(1+$C$13)^IE$61</f>
        <v>420.49986336360729</v>
      </c>
      <c r="IG280" s="11">
        <f t="shared" si="192"/>
        <v>803.81877022653737</v>
      </c>
      <c r="IH280" s="11">
        <f t="shared" si="193"/>
        <v>1589.7238193986241</v>
      </c>
      <c r="II280" s="11">
        <f t="shared" si="194"/>
        <v>2358.0767565915367</v>
      </c>
      <c r="IJ280" s="11">
        <f t="shared" si="195"/>
        <v>3109.2333231343905</v>
      </c>
      <c r="IK280" s="11">
        <f t="shared" si="196"/>
        <v>3843.5434276544834</v>
      </c>
      <c r="IL280" s="11">
        <f t="shared" si="197"/>
        <v>4561.3511840580441</v>
      </c>
      <c r="IM280" s="11">
        <f t="shared" si="198"/>
        <v>5262.9949522466022</v>
      </c>
      <c r="IN280" s="11">
        <f t="shared" si="199"/>
        <v>5948.8073813774063</v>
      </c>
      <c r="IO280" s="11">
        <f t="shared" si="200"/>
        <v>6619.1154554851428</v>
      </c>
      <c r="IP280" s="11">
        <f t="shared" si="201"/>
        <v>7274.2405412907165</v>
      </c>
      <c r="IQ280" s="11">
        <f t="shared" si="202"/>
        <v>7910.2843139174865</v>
      </c>
      <c r="IR280" s="11">
        <f t="shared" si="203"/>
        <v>8527.8025397687197</v>
      </c>
      <c r="IS280" s="11">
        <f t="shared" si="204"/>
        <v>9127.3347978767142</v>
      </c>
      <c r="IT280" s="11">
        <f t="shared" si="205"/>
        <v>9709.4049513796199</v>
      </c>
      <c r="IU280" s="11">
        <f t="shared" si="206"/>
        <v>10274.521605265936</v>
      </c>
      <c r="IV280" s="11">
        <f t="shared" si="207"/>
        <v>10823.178550786632</v>
      </c>
      <c r="IW280" s="11">
        <f t="shared" si="208"/>
        <v>11355.85519692323</v>
      </c>
      <c r="IX280" s="11">
        <f t="shared" si="209"/>
        <v>11873.016989288859</v>
      </c>
      <c r="IY280" s="11">
        <f t="shared" si="210"/>
        <v>12375.115816828305</v>
      </c>
      <c r="IZ280" s="11">
        <f t="shared" si="211"/>
        <v>12862.590406672427</v>
      </c>
      <c r="JA280" s="11">
        <f t="shared" si="212"/>
        <v>13335.866707491963</v>
      </c>
      <c r="JB280" s="11">
        <f t="shared" si="213"/>
        <v>13795.358261685687</v>
      </c>
      <c r="JC280" s="11">
        <f t="shared" si="214"/>
        <v>14241.466566728139</v>
      </c>
      <c r="JD280" s="11">
        <f t="shared" si="215"/>
        <v>14674.581425992654</v>
      </c>
      <c r="JE280" s="11">
        <f t="shared" si="216"/>
        <v>15095.081289356262</v>
      </c>
    </row>
    <row r="281" spans="213:265">
      <c r="HE281" s="60">
        <f t="shared" si="219"/>
        <v>0.49999999999999994</v>
      </c>
      <c r="HF281" s="60">
        <f>$HF$75</f>
        <v>7.7777777777777793E-2</v>
      </c>
      <c r="HG281" s="29">
        <f>IF(C$11="x",Toimenpiteet!$E$115,HG178*(Satokasvi!$H$11/1000)+(Satokasvi!$E$28-Satokasvi!$E$7)+IF(C$8="x",Toimenpiteet!$E$29,0)+IF(C$9="x",Toimenpiteet!$E$60,0)+IF(C$10="x",Toimenpiteet!$E$88,0))/(1+$C$13)^HG$61</f>
        <v>806.08414239482204</v>
      </c>
      <c r="HH281" s="29">
        <f>IF(D$11="x",Toimenpiteet!$E$115,HH178*(Satokasvi!$H$11/1000)+(Satokasvi!$E$28-Satokasvi!$E$7)+IF(D$8="x",Toimenpiteet!$E$29,0)+IF(D$9="x",Toimenpiteet!$E$60,0)+IF(D$10="x",Toimenpiteet!$E$88,0))/(1+$C$13)^HH$61</f>
        <v>790.30383008137767</v>
      </c>
      <c r="HI281" s="29">
        <f>IF(E$11="x",Toimenpiteet!$E$115,HI178*(Satokasvi!$H$11/1000)+(Satokasvi!$E$28-Satokasvi!$E$7)+IF(E$8="x",Toimenpiteet!$E$29,0)+IF(E$9="x",Toimenpiteet!$E$60,0)+IF(E$10="x",Toimenpiteet!$E$88,0))/(1+$C$13)^HI$61</f>
        <v>774.75892880838512</v>
      </c>
      <c r="HJ281" s="29">
        <f>IF(F$11="x",Toimenpiteet!$E$115,HJ178*(Satokasvi!$H$11/1000)+(Satokasvi!$E$28-Satokasvi!$E$7)+IF(F$8="x",Toimenpiteet!$E$29,0)+IF(F$9="x",Toimenpiteet!$E$60,0)+IF(F$10="x",Toimenpiteet!$E$88,0))/(1+$C$13)^HJ$61</f>
        <v>759.44911232340053</v>
      </c>
      <c r="HK281" s="29">
        <f>IF(G$11="x",Toimenpiteet!$E$115,HK178*(Satokasvi!$H$11/1000)+(Satokasvi!$E$28-Satokasvi!$E$7)+IF(G$8="x",Toimenpiteet!$E$29,0)+IF(G$9="x",Toimenpiteet!$E$60,0)+IF(G$10="x",Toimenpiteet!$E$88,0))/(1+$C$13)^HK$61</f>
        <v>744.37387367124154</v>
      </c>
      <c r="HL281" s="29">
        <f>IF(H$11="x",Toimenpiteet!$E$115,HL178*(Satokasvi!$H$11/1000)+(Satokasvi!$E$28-Satokasvi!$E$7)+IF(H$8="x",Toimenpiteet!$E$29,0)+IF(H$9="x",Toimenpiteet!$E$60,0)+IF(H$10="x",Toimenpiteet!$E$88,0))/(1+$C$13)^HL$61</f>
        <v>729.53253599713139</v>
      </c>
      <c r="HM281" s="29">
        <f>IF(I$11="x",Toimenpiteet!$E$115,HM178*(Satokasvi!$H$11/1000)+(Satokasvi!$E$28-Satokasvi!$E$7)+IF(I$8="x",Toimenpiteet!$E$29,0)+IF(I$9="x",Toimenpiteet!$E$60,0)+IF(I$10="x",Toimenpiteet!$E$88,0))/(1+$C$13)^HM$61</f>
        <v>714.92426287383296</v>
      </c>
      <c r="HN281" s="29">
        <f>IF(J$11="x",Toimenpiteet!$E$115,HN178*(Satokasvi!$H$11/1000)+(Satokasvi!$E$28-Satokasvi!$E$7)+IF(J$8="x",Toimenpiteet!$E$29,0)+IF(J$9="x",Toimenpiteet!$E$60,0)+IF(J$10="x",Toimenpiteet!$E$88,0))/(1+$C$13)^HN$61</f>
        <v>700.54806817133033</v>
      </c>
      <c r="HO281" s="29">
        <f>IF(K$11="x",Toimenpiteet!$E$115,HO178*(Satokasvi!$H$11/1000)+(Satokasvi!$E$28-Satokasvi!$E$7)+IF(K$8="x",Toimenpiteet!$E$29,0)+IF(K$9="x",Toimenpiteet!$E$60,0)+IF(K$10="x",Toimenpiteet!$E$88,0))/(1+$C$13)^HO$61</f>
        <v>686.40282548695234</v>
      </c>
      <c r="HP281" s="29">
        <f>IF(L$11="x",Toimenpiteet!$E$115,HP178*(Satokasvi!$H$11/1000)+(Satokasvi!$E$28-Satokasvi!$E$7)+IF(L$8="x",Toimenpiteet!$E$29,0)+IF(L$9="x",Toimenpiteet!$E$60,0)+IF(L$10="x",Toimenpiteet!$E$88,0))/(1+$C$13)^HP$61</f>
        <v>672.48727715316375</v>
      </c>
      <c r="HQ281" s="29">
        <f>IF(M$11="x",Toimenpiteet!$E$115,HQ178*(Satokasvi!$H$11/1000)+(Satokasvi!$E$28-Satokasvi!$E$7)+IF(M$8="x",Toimenpiteet!$E$29,0)+IF(M$9="x",Toimenpiteet!$E$60,0)+IF(M$10="x",Toimenpiteet!$E$88,0))/(1+$C$13)^HQ$61</f>
        <v>652.90026908074151</v>
      </c>
      <c r="HR281" s="29">
        <f>IF(N$11="x",Toimenpiteet!$E$115,HR178*(Satokasvi!$H$11/1000)+(Satokasvi!$E$28-Satokasvi!$E$7)+IF(N$8="x",Toimenpiteet!$E$29,0)+IF(N$9="x",Toimenpiteet!$E$60,0)+IF(N$10="x",Toimenpiteet!$E$88,0))/(1+$C$13)^HR$61</f>
        <v>633.8837563890695</v>
      </c>
      <c r="HS281" s="29">
        <f>IF(O$11="x",Toimenpiteet!$E$115,HS178*(Satokasvi!$H$11/1000)+(Satokasvi!$E$28-Satokasvi!$E$7)+IF(O$8="x",Toimenpiteet!$E$29,0)+IF(O$9="x",Toimenpiteet!$E$60,0)+IF(O$10="x",Toimenpiteet!$E$88,0))/(1+$C$13)^HS$61</f>
        <v>615.42112270783446</v>
      </c>
      <c r="HT281" s="29">
        <f>IF(P$11="x",Toimenpiteet!$E$115,HT178*(Satokasvi!$H$11/1000)+(Satokasvi!$E$28-Satokasvi!$E$7)+IF(P$8="x",Toimenpiteet!$E$29,0)+IF(P$9="x",Toimenpiteet!$E$60,0)+IF(P$10="x",Toimenpiteet!$E$88,0))/(1+$C$13)^HT$61</f>
        <v>597.49623563867419</v>
      </c>
      <c r="HU281" s="29">
        <f>IF(Q$11="x",Toimenpiteet!$E$115,HU178*(Satokasvi!$H$11/1000)+(Satokasvi!$E$28-Satokasvi!$E$7)+IF(Q$8="x",Toimenpiteet!$E$29,0)+IF(Q$9="x",Toimenpiteet!$E$60,0)+IF(Q$10="x",Toimenpiteet!$E$88,0))/(1+$C$13)^HU$61</f>
        <v>580.09343265890698</v>
      </c>
      <c r="HV281" s="29">
        <f>IF(R$11="x",Toimenpiteet!$E$115,HV178*(Satokasvi!$H$11/1000)+(Satokasvi!$E$28-Satokasvi!$E$7)+IF(R$8="x",Toimenpiteet!$E$29,0)+IF(R$9="x",Toimenpiteet!$E$60,0)+IF(R$10="x",Toimenpiteet!$E$88,0))/(1+$C$13)^HV$61</f>
        <v>563.19750743583211</v>
      </c>
      <c r="HW281" s="29">
        <f>IF(S$11="x",Toimenpiteet!$E$115,HW178*(Satokasvi!$H$11/1000)+(Satokasvi!$E$28-Satokasvi!$E$7)+IF(S$8="x",Toimenpiteet!$E$29,0)+IF(S$9="x",Toimenpiteet!$E$60,0)+IF(S$10="x",Toimenpiteet!$E$88,0))/(1+$C$13)^HW$61</f>
        <v>546.79369653964284</v>
      </c>
      <c r="HX281" s="29">
        <f>IF(T$11="x",Toimenpiteet!$E$115,HX178*(Satokasvi!$H$11/1000)+(Satokasvi!$E$28-Satokasvi!$E$7)+IF(T$8="x",Toimenpiteet!$E$29,0)+IF(T$9="x",Toimenpiteet!$E$60,0)+IF(T$10="x",Toimenpiteet!$E$88,0))/(1+$C$13)^HX$61</f>
        <v>530.86766654334247</v>
      </c>
      <c r="HY281" s="29">
        <f>IF(U$11="x",Toimenpiteet!$E$115,HY178*(Satokasvi!$H$11/1000)+(Satokasvi!$E$28-Satokasvi!$E$7)+IF(U$8="x",Toimenpiteet!$E$29,0)+IF(U$9="x",Toimenpiteet!$E$60,0)+IF(U$10="x",Toimenpiteet!$E$88,0))/(1+$C$13)^HY$61</f>
        <v>515.40550149839078</v>
      </c>
      <c r="HZ281" s="29">
        <f>IF(V$11="x",Toimenpiteet!$E$115,HZ178*(Satokasvi!$H$11/1000)+(Satokasvi!$E$28-Satokasvi!$E$7)+IF(V$8="x",Toimenpiteet!$E$29,0)+IF(V$9="x",Toimenpiteet!$E$60,0)+IF(V$10="x",Toimenpiteet!$E$88,0))/(1+$C$13)^HZ$61</f>
        <v>500.39369077513669</v>
      </c>
      <c r="IA281" s="29">
        <f>IF(W$11="x",Toimenpiteet!$E$115,IA178*(Satokasvi!$H$11/1000)+(Satokasvi!$E$28-Satokasvi!$E$7)+IF(W$8="x",Toimenpiteet!$E$29,0)+IF(W$9="x",Toimenpiteet!$E$60,0)+IF(W$10="x",Toimenpiteet!$E$88,0))/(1+$C$13)^IA$61</f>
        <v>485.81911725741435</v>
      </c>
      <c r="IB281" s="29">
        <f>IF(X$11="x",Toimenpiteet!$E$115,IB178*(Satokasvi!$H$11/1000)+(Satokasvi!$E$28-Satokasvi!$E$7)+IF(X$8="x",Toimenpiteet!$E$29,0)+IF(X$9="x",Toimenpiteet!$E$60,0)+IF(X$10="x",Toimenpiteet!$E$88,0))/(1+$C$13)^IB$61</f>
        <v>471.66904588098475</v>
      </c>
      <c r="IC281" s="29">
        <f>IF(Y$11="x",Toimenpiteet!$E$115,IC178*(Satokasvi!$H$11/1000)+(Satokasvi!$E$28-Satokasvi!$E$7)+IF(Y$8="x",Toimenpiteet!$E$29,0)+IF(Y$9="x",Toimenpiteet!$E$60,0)+IF(Y$10="x",Toimenpiteet!$E$88,0))/(1+$C$13)^IC$61</f>
        <v>457.9311125058104</v>
      </c>
      <c r="ID281" s="29">
        <f>IF(Z$11="x",Toimenpiteet!$E$115,ID178*(Satokasvi!$H$11/1000)+(Satokasvi!$E$28-Satokasvi!$E$7)+IF(Z$8="x",Toimenpiteet!$E$29,0)+IF(Z$9="x",Toimenpiteet!$E$60,0)+IF(Z$10="x",Toimenpiteet!$E$88,0))/(1+$C$13)^ID$61</f>
        <v>444.59331311243739</v>
      </c>
      <c r="IE281" s="29">
        <f>IF(AA$11="x",Toimenpiteet!$E$115,IE178*(Satokasvi!$H$11/1000)+(Satokasvi!$E$28-Satokasvi!$E$7)+IF(AA$8="x",Toimenpiteet!$E$29,0)+IF(AA$9="x",Toimenpiteet!$E$60,0)+IF(AA$10="x",Toimenpiteet!$E$88,0))/(1+$C$13)^IE$61</f>
        <v>431.643993313046</v>
      </c>
      <c r="IG281" s="11">
        <f t="shared" si="192"/>
        <v>806.08414239482204</v>
      </c>
      <c r="IH281" s="11">
        <f t="shared" si="193"/>
        <v>1596.3879724761996</v>
      </c>
      <c r="II281" s="11">
        <f t="shared" si="194"/>
        <v>2371.1469012845846</v>
      </c>
      <c r="IJ281" s="11">
        <f t="shared" si="195"/>
        <v>3130.5960136079852</v>
      </c>
      <c r="IK281" s="11">
        <f t="shared" si="196"/>
        <v>3874.9698872792269</v>
      </c>
      <c r="IL281" s="11">
        <f t="shared" si="197"/>
        <v>4604.5024232763581</v>
      </c>
      <c r="IM281" s="11">
        <f t="shared" si="198"/>
        <v>5319.426686150191</v>
      </c>
      <c r="IN281" s="11">
        <f t="shared" si="199"/>
        <v>6019.9747543215217</v>
      </c>
      <c r="IO281" s="11">
        <f t="shared" si="200"/>
        <v>6706.3775798084744</v>
      </c>
      <c r="IP281" s="11">
        <f t="shared" si="201"/>
        <v>7378.864856961638</v>
      </c>
      <c r="IQ281" s="11">
        <f t="shared" si="202"/>
        <v>8031.7651260423791</v>
      </c>
      <c r="IR281" s="11">
        <f t="shared" si="203"/>
        <v>8665.6488824314492</v>
      </c>
      <c r="IS281" s="11">
        <f t="shared" si="204"/>
        <v>9281.0700051392832</v>
      </c>
      <c r="IT281" s="11">
        <f t="shared" si="205"/>
        <v>9878.5662407779582</v>
      </c>
      <c r="IU281" s="11">
        <f t="shared" si="206"/>
        <v>10458.659673436865</v>
      </c>
      <c r="IV281" s="11">
        <f t="shared" si="207"/>
        <v>11021.857180872697</v>
      </c>
      <c r="IW281" s="11">
        <f t="shared" si="208"/>
        <v>11568.650877412339</v>
      </c>
      <c r="IX281" s="11">
        <f t="shared" si="209"/>
        <v>12099.518543955683</v>
      </c>
      <c r="IY281" s="11">
        <f t="shared" si="210"/>
        <v>12614.924045454074</v>
      </c>
      <c r="IZ281" s="11">
        <f t="shared" si="211"/>
        <v>13115.31773622921</v>
      </c>
      <c r="JA281" s="11">
        <f t="shared" si="212"/>
        <v>13601.136853486625</v>
      </c>
      <c r="JB281" s="11">
        <f t="shared" si="213"/>
        <v>14072.80589936761</v>
      </c>
      <c r="JC281" s="11">
        <f t="shared" si="214"/>
        <v>14530.73701187342</v>
      </c>
      <c r="JD281" s="11">
        <f t="shared" si="215"/>
        <v>14975.330324985856</v>
      </c>
      <c r="JE281" s="11">
        <f t="shared" si="216"/>
        <v>15406.974318298902</v>
      </c>
    </row>
    <row r="282" spans="213:265" ht="15.75" thickBot="1">
      <c r="HE282" s="61">
        <f t="shared" si="219"/>
        <v>0.49999999999999994</v>
      </c>
      <c r="HF282" s="61">
        <f>$HF$76</f>
        <v>0.10000000000000002</v>
      </c>
      <c r="HG282" s="59">
        <f>IF(C$11="x",Toimenpiteet!$E$115,HG179*(Satokasvi!$H$11/1000)+(Satokasvi!$E$28-Satokasvi!$E$7)+IF(C$8="x",Toimenpiteet!$E$29,0)+IF(C$9="x",Toimenpiteet!$E$60,0)+IF(C$10="x",Toimenpiteet!$E$88,0))/(1+$C$13)^HG$61</f>
        <v>808.34951456310682</v>
      </c>
      <c r="HH282" s="59">
        <f>IF(D$11="x",Toimenpiteet!$E$115,HH179*(Satokasvi!$H$11/1000)+(Satokasvi!$E$28-Satokasvi!$E$7)+IF(D$8="x",Toimenpiteet!$E$29,0)+IF(D$9="x",Toimenpiteet!$E$60,0)+IF(D$10="x",Toimenpiteet!$E$88,0))/(1+$C$13)^HH$61</f>
        <v>794.7026109906684</v>
      </c>
      <c r="HI282" s="59">
        <f>IF(E$11="x",Toimenpiteet!$E$115,HI179*(Satokasvi!$H$11/1000)+(Satokasvi!$E$28-Satokasvi!$E$7)+IF(E$8="x",Toimenpiteet!$E$29,0)+IF(E$9="x",Toimenpiteet!$E$60,0)+IF(E$10="x",Toimenpiteet!$E$88,0))/(1+$C$13)^HI$61</f>
        <v>781.16492042385698</v>
      </c>
      <c r="HJ282" s="59">
        <f>IF(F$11="x",Toimenpiteet!$E$115,HJ179*(Satokasvi!$H$11/1000)+(Satokasvi!$E$28-Satokasvi!$E$7)+IF(F$8="x",Toimenpiteet!$E$29,0)+IF(F$9="x",Toimenpiteet!$E$60,0)+IF(F$10="x",Toimenpiteet!$E$88,0))/(1+$C$13)^HJ$61</f>
        <v>767.74165810394686</v>
      </c>
      <c r="HK282" s="59">
        <f>IF(G$11="x",Toimenpiteet!$E$115,HK179*(Satokasvi!$H$11/1000)+(Satokasvi!$E$28-Satokasvi!$E$7)+IF(G$8="x",Toimenpiteet!$E$29,0)+IF(G$9="x",Toimenpiteet!$E$60,0)+IF(G$10="x",Toimenpiteet!$E$88,0))/(1+$C$13)^HK$61</f>
        <v>754.43764282238999</v>
      </c>
      <c r="HL282" s="59">
        <f>IF(H$11="x",Toimenpiteet!$E$115,HL179*(Satokasvi!$H$11/1000)+(Satokasvi!$E$28-Satokasvi!$E$7)+IF(H$8="x",Toimenpiteet!$E$29,0)+IF(H$9="x",Toimenpiteet!$E$60,0)+IF(H$10="x",Toimenpiteet!$E$88,0))/(1+$C$13)^HL$61</f>
        <v>741.25731559070255</v>
      </c>
      <c r="HM282" s="59">
        <f>IF(I$11="x",Toimenpiteet!$E$115,HM179*(Satokasvi!$H$11/1000)+(Satokasvi!$E$28-Satokasvi!$E$7)+IF(I$8="x",Toimenpiteet!$E$29,0)+IF(I$9="x",Toimenpiteet!$E$60,0)+IF(I$10="x",Toimenpiteet!$E$88,0))/(1+$C$13)^HM$61</f>
        <v>728.20475755910763</v>
      </c>
      <c r="HN282" s="59">
        <f>IF(J$11="x",Toimenpiteet!$E$115,HN179*(Satokasvi!$H$11/1000)+(Satokasvi!$E$28-Satokasvi!$E$7)+IF(J$8="x",Toimenpiteet!$E$29,0)+IF(J$9="x",Toimenpiteet!$E$60,0)+IF(J$10="x",Toimenpiteet!$E$88,0))/(1+$C$13)^HN$61</f>
        <v>715.28370721185718</v>
      </c>
      <c r="HO282" s="59">
        <f>IF(K$11="x",Toimenpiteet!$E$115,HO179*(Satokasvi!$H$11/1000)+(Satokasvi!$E$28-Satokasvi!$E$7)+IF(K$8="x",Toimenpiteet!$E$29,0)+IF(K$9="x",Toimenpiteet!$E$60,0)+IF(K$10="x",Toimenpiteet!$E$88,0))/(1+$C$13)^HO$61</f>
        <v>702.49757686616852</v>
      </c>
      <c r="HP282" s="59">
        <f>IF(L$11="x",Toimenpiteet!$E$115,HP179*(Satokasvi!$H$11/1000)+(Satokasvi!$E$28-Satokasvi!$E$7)+IF(L$8="x",Toimenpiteet!$E$29,0)+IF(L$9="x",Toimenpiteet!$E$60,0)+IF(L$10="x",Toimenpiteet!$E$88,0))/(1+$C$13)^HP$61</f>
        <v>689.84946850075414</v>
      </c>
      <c r="HQ282" s="59">
        <f>IF(M$11="x",Toimenpiteet!$E$115,HQ179*(Satokasvi!$H$11/1000)+(Satokasvi!$E$28-Satokasvi!$E$7)+IF(M$8="x",Toimenpiteet!$E$29,0)+IF(M$9="x",Toimenpiteet!$E$60,0)+IF(M$10="x",Toimenpiteet!$E$88,0))/(1+$C$13)^HQ$61</f>
        <v>669.75676553471271</v>
      </c>
      <c r="HR282" s="59">
        <f>IF(N$11="x",Toimenpiteet!$E$115,HR179*(Satokasvi!$H$11/1000)+(Satokasvi!$E$28-Satokasvi!$E$7)+IF(N$8="x",Toimenpiteet!$E$29,0)+IF(N$9="x",Toimenpiteet!$E$60,0)+IF(N$10="x",Toimenpiteet!$E$88,0))/(1+$C$13)^HR$61</f>
        <v>650.2492869269056</v>
      </c>
      <c r="HS282" s="59">
        <f>IF(O$11="x",Toimenpiteet!$E$115,HS179*(Satokasvi!$H$11/1000)+(Satokasvi!$E$28-Satokasvi!$E$7)+IF(O$8="x",Toimenpiteet!$E$29,0)+IF(O$9="x",Toimenpiteet!$E$60,0)+IF(O$10="x",Toimenpiteet!$E$88,0))/(1+$C$13)^HS$61</f>
        <v>631.30998730767544</v>
      </c>
      <c r="HT282" s="59">
        <f>IF(P$11="x",Toimenpiteet!$E$115,HT179*(Satokasvi!$H$11/1000)+(Satokasvi!$E$28-Satokasvi!$E$7)+IF(P$8="x",Toimenpiteet!$E$29,0)+IF(P$9="x",Toimenpiteet!$E$60,0)+IF(P$10="x",Toimenpiteet!$E$88,0))/(1+$C$13)^HT$61</f>
        <v>612.92231777444204</v>
      </c>
      <c r="HU282" s="59">
        <f>IF(Q$11="x",Toimenpiteet!$E$115,HU179*(Satokasvi!$H$11/1000)+(Satokasvi!$E$28-Satokasvi!$E$7)+IF(Q$8="x",Toimenpiteet!$E$29,0)+IF(Q$9="x",Toimenpiteet!$E$60,0)+IF(Q$10="x",Toimenpiteet!$E$88,0))/(1+$C$13)^HU$61</f>
        <v>595.07021143149711</v>
      </c>
      <c r="HV282" s="59">
        <f>IF(R$11="x",Toimenpiteet!$E$115,HV179*(Satokasvi!$H$11/1000)+(Satokasvi!$E$28-Satokasvi!$E$7)+IF(R$8="x",Toimenpiteet!$E$29,0)+IF(R$9="x",Toimenpiteet!$E$60,0)+IF(R$10="x",Toimenpiteet!$E$88,0))/(1+$C$13)^HV$61</f>
        <v>577.7380693509682</v>
      </c>
      <c r="HW282" s="59">
        <f>IF(S$11="x",Toimenpiteet!$E$115,HW179*(Satokasvi!$H$11/1000)+(Satokasvi!$E$28-Satokasvi!$E$7)+IF(S$8="x",Toimenpiteet!$E$29,0)+IF(S$9="x",Toimenpiteet!$E$60,0)+IF(S$10="x",Toimenpiteet!$E$88,0))/(1+$C$13)^HW$61</f>
        <v>560.91074694268752</v>
      </c>
      <c r="HX282" s="59">
        <f>IF(T$11="x",Toimenpiteet!$E$115,HX179*(Satokasvi!$H$11/1000)+(Satokasvi!$E$28-Satokasvi!$E$7)+IF(T$8="x",Toimenpiteet!$E$29,0)+IF(T$9="x",Toimenpiteet!$E$60,0)+IF(T$10="x",Toimenpiteet!$E$88,0))/(1+$C$13)^HX$61</f>
        <v>544.57354072105591</v>
      </c>
      <c r="HY282" s="59">
        <f>IF(U$11="x",Toimenpiteet!$E$115,HY179*(Satokasvi!$H$11/1000)+(Satokasvi!$E$28-Satokasvi!$E$7)+IF(U$8="x",Toimenpiteet!$E$29,0)+IF(U$9="x",Toimenpiteet!$E$60,0)+IF(U$10="x",Toimenpiteet!$E$88,0))/(1+$C$13)^HY$61</f>
        <v>528.71217545733577</v>
      </c>
      <c r="HZ282" s="59">
        <f>IF(V$11="x",Toimenpiteet!$E$115,HZ179*(Satokasvi!$H$11/1000)+(Satokasvi!$E$28-Satokasvi!$E$7)+IF(V$8="x",Toimenpiteet!$E$29,0)+IF(V$9="x",Toimenpiteet!$E$60,0)+IF(V$10="x",Toimenpiteet!$E$88,0))/(1+$C$13)^HZ$61</f>
        <v>513.3127917061513</v>
      </c>
      <c r="IA282" s="59">
        <f>IF(W$11="x",Toimenpiteet!$E$115,IA179*(Satokasvi!$H$11/1000)+(Satokasvi!$E$28-Satokasvi!$E$7)+IF(W$8="x",Toimenpiteet!$E$29,0)+IF(W$9="x",Toimenpiteet!$E$60,0)+IF(W$10="x",Toimenpiteet!$E$88,0))/(1+$C$13)^IA$61</f>
        <v>498.36193369529258</v>
      </c>
      <c r="IB282" s="59">
        <f>IF(X$11="x",Toimenpiteet!$E$115,IB179*(Satokasvi!$H$11/1000)+(Satokasvi!$E$28-Satokasvi!$E$7)+IF(X$8="x",Toimenpiteet!$E$29,0)+IF(X$9="x",Toimenpiteet!$E$60,0)+IF(X$10="x",Toimenpiteet!$E$88,0))/(1+$C$13)^IB$61</f>
        <v>483.8465375682452</v>
      </c>
      <c r="IC282" s="59">
        <f>IF(Y$11="x",Toimenpiteet!$E$115,IC179*(Satokasvi!$H$11/1000)+(Satokasvi!$E$28-Satokasvi!$E$7)+IF(Y$8="x",Toimenpiteet!$E$29,0)+IF(Y$9="x",Toimenpiteet!$E$60,0)+IF(Y$10="x",Toimenpiteet!$E$88,0))/(1+$C$13)^IC$61</f>
        <v>469.75391996917006</v>
      </c>
      <c r="ID282" s="59">
        <f>IF(Z$11="x",Toimenpiteet!$E$115,ID179*(Satokasvi!$H$11/1000)+(Satokasvi!$E$28-Satokasvi!$E$7)+IF(Z$8="x",Toimenpiteet!$E$29,0)+IF(Z$9="x",Toimenpiteet!$E$60,0)+IF(Z$10="x",Toimenpiteet!$E$88,0))/(1+$C$13)^ID$61</f>
        <v>456.07176696035935</v>
      </c>
      <c r="IE282" s="59">
        <f>IF(AA$11="x",Toimenpiteet!$E$115,IE179*(Satokasvi!$H$11/1000)+(Satokasvi!$E$28-Satokasvi!$E$7)+IF(AA$8="x",Toimenpiteet!$E$29,0)+IF(AA$9="x",Toimenpiteet!$E$60,0)+IF(AA$10="x",Toimenpiteet!$E$88,0))/(1+$C$13)^IE$61</f>
        <v>442.78812326248482</v>
      </c>
      <c r="IG282" s="73">
        <f t="shared" si="192"/>
        <v>808.34951456310682</v>
      </c>
      <c r="IH282" s="73">
        <f t="shared" si="193"/>
        <v>1603.0521255537751</v>
      </c>
      <c r="II282" s="73">
        <f t="shared" si="194"/>
        <v>2384.2170459776321</v>
      </c>
      <c r="IJ282" s="73">
        <f t="shared" si="195"/>
        <v>3151.9587040815791</v>
      </c>
      <c r="IK282" s="73">
        <f t="shared" si="196"/>
        <v>3906.3963469039691</v>
      </c>
      <c r="IL282" s="73">
        <f t="shared" si="197"/>
        <v>4647.6536624946712</v>
      </c>
      <c r="IM282" s="73">
        <f t="shared" si="198"/>
        <v>5375.8584200537789</v>
      </c>
      <c r="IN282" s="73">
        <f t="shared" si="199"/>
        <v>6091.1421272656362</v>
      </c>
      <c r="IO282" s="73">
        <f t="shared" si="200"/>
        <v>6793.639704131805</v>
      </c>
      <c r="IP282" s="73">
        <f t="shared" si="201"/>
        <v>7483.4891726325595</v>
      </c>
      <c r="IQ282" s="73">
        <f t="shared" si="202"/>
        <v>8153.2459381672725</v>
      </c>
      <c r="IR282" s="73">
        <f t="shared" si="203"/>
        <v>8803.4952250941787</v>
      </c>
      <c r="IS282" s="73">
        <f t="shared" si="204"/>
        <v>9434.8052124018541</v>
      </c>
      <c r="IT282" s="73">
        <f t="shared" si="205"/>
        <v>10047.727530176297</v>
      </c>
      <c r="IU282" s="73">
        <f t="shared" si="206"/>
        <v>10642.797741607794</v>
      </c>
      <c r="IV282" s="73">
        <f t="shared" si="207"/>
        <v>11220.535810958761</v>
      </c>
      <c r="IW282" s="73">
        <f t="shared" si="208"/>
        <v>11781.446557901449</v>
      </c>
      <c r="IX282" s="73">
        <f t="shared" si="209"/>
        <v>12326.020098622505</v>
      </c>
      <c r="IY282" s="73">
        <f t="shared" si="210"/>
        <v>12854.732274079841</v>
      </c>
      <c r="IZ282" s="73">
        <f t="shared" si="211"/>
        <v>13368.045065785993</v>
      </c>
      <c r="JA282" s="73">
        <f t="shared" si="212"/>
        <v>13866.406999481285</v>
      </c>
      <c r="JB282" s="73">
        <f t="shared" si="213"/>
        <v>14350.25353704953</v>
      </c>
      <c r="JC282" s="73">
        <f t="shared" si="214"/>
        <v>14820.007457018699</v>
      </c>
      <c r="JD282" s="73">
        <f t="shared" si="215"/>
        <v>15276.079223979059</v>
      </c>
      <c r="JE282" s="73">
        <f t="shared" si="216"/>
        <v>15718.867347241543</v>
      </c>
    </row>
    <row r="283" spans="213:265" ht="15.75" thickTop="1"/>
  </sheetData>
  <sortState xmlns:xlrd2="http://schemas.microsoft.com/office/spreadsheetml/2017/richdata2" ref="BW175:BW274">
    <sortCondition ref="BW175:BW274"/>
  </sortState>
  <conditionalFormatting sqref="BJ19:BS29">
    <cfRule type="cellIs" dxfId="0" priority="3" operator="greaterThan">
      <formula>$BI$15</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B360-0B5E-4F76-BD86-7A53B0CF7675}">
  <sheetPr>
    <pageSetUpPr autoPageBreaks="0"/>
  </sheetPr>
  <dimension ref="B2:IC162"/>
  <sheetViews>
    <sheetView tabSelected="1" zoomScaleNormal="100" zoomScaleSheetLayoutView="50" workbookViewId="0">
      <selection activeCell="BA15" sqref="BA15"/>
    </sheetView>
  </sheetViews>
  <sheetFormatPr defaultRowHeight="15"/>
  <cols>
    <col min="2" max="2" width="43.28515625" bestFit="1" customWidth="1"/>
    <col min="3" max="3" width="25.28515625" customWidth="1"/>
    <col min="4" max="4" width="11.85546875" bestFit="1" customWidth="1"/>
    <col min="5" max="5" width="10.7109375" customWidth="1"/>
    <col min="7" max="7" width="53.7109375" bestFit="1" customWidth="1"/>
    <col min="8" max="32" width="5.7109375" customWidth="1"/>
    <col min="34" max="34" width="47.85546875" bestFit="1" customWidth="1"/>
    <col min="35" max="59" width="5.7109375" customWidth="1"/>
    <col min="95" max="95" width="12" bestFit="1" customWidth="1"/>
    <col min="195" max="195" width="34.5703125" bestFit="1" customWidth="1"/>
    <col min="196" max="196" width="36.5703125" bestFit="1" customWidth="1"/>
    <col min="197" max="197" width="19.85546875" bestFit="1" customWidth="1"/>
    <col min="198" max="198" width="13.140625" bestFit="1" customWidth="1"/>
    <col min="212" max="212" width="19.42578125" customWidth="1"/>
    <col min="213" max="213" width="12.140625" bestFit="1" customWidth="1"/>
    <col min="214" max="214" width="27.85546875" customWidth="1"/>
  </cols>
  <sheetData>
    <row r="2" spans="2:59" ht="21">
      <c r="B2" s="9" t="s">
        <v>86</v>
      </c>
      <c r="K2" s="9"/>
    </row>
    <row r="4" spans="2:59" ht="16.5" thickBot="1">
      <c r="B4" s="41" t="s">
        <v>87</v>
      </c>
      <c r="C4" s="12"/>
      <c r="D4" s="12"/>
      <c r="E4" s="12"/>
      <c r="G4" s="41" t="s">
        <v>47</v>
      </c>
      <c r="H4" s="12"/>
      <c r="I4" s="12"/>
      <c r="J4" s="12"/>
      <c r="K4" s="12"/>
      <c r="L4" s="12"/>
      <c r="M4" s="12"/>
      <c r="N4" s="12"/>
      <c r="O4" s="12"/>
      <c r="P4" s="12"/>
      <c r="Q4" s="12"/>
      <c r="R4" s="12"/>
      <c r="S4" s="12"/>
      <c r="T4" s="12"/>
      <c r="U4" s="12"/>
      <c r="V4" s="12"/>
      <c r="W4" s="12"/>
      <c r="X4" s="12"/>
      <c r="Y4" s="12"/>
      <c r="Z4" s="12"/>
      <c r="AA4" s="12"/>
      <c r="AB4" s="12"/>
      <c r="AC4" s="12"/>
      <c r="AD4" s="12"/>
      <c r="AE4" s="12"/>
      <c r="AF4" s="12"/>
      <c r="AH4" s="41" t="s">
        <v>88</v>
      </c>
      <c r="AI4" s="12"/>
      <c r="AJ4" s="12"/>
      <c r="AK4" s="12"/>
      <c r="AL4" s="12"/>
      <c r="AM4" s="12"/>
      <c r="AN4" s="12"/>
      <c r="AO4" s="12"/>
      <c r="AP4" s="12"/>
      <c r="AQ4" s="12"/>
      <c r="AR4" s="12"/>
      <c r="AS4" s="12"/>
      <c r="AT4" s="12"/>
      <c r="AU4" s="12"/>
      <c r="AV4" s="12"/>
      <c r="AW4" s="12"/>
      <c r="AX4" s="12"/>
      <c r="AY4" s="12"/>
      <c r="AZ4" s="12"/>
      <c r="BA4" s="12"/>
      <c r="BB4" s="12"/>
      <c r="BC4" s="12"/>
      <c r="BD4" s="12"/>
      <c r="BE4" s="12"/>
      <c r="BF4" s="12"/>
      <c r="BG4" s="12"/>
    </row>
    <row r="5" spans="2:59" ht="15.75" thickTop="1">
      <c r="B5" s="1" t="s">
        <v>27</v>
      </c>
      <c r="H5" s="4" t="s">
        <v>48</v>
      </c>
      <c r="I5" s="4"/>
      <c r="J5" s="4"/>
      <c r="K5" s="4"/>
      <c r="L5" s="4"/>
      <c r="M5" s="4"/>
      <c r="N5" s="4"/>
      <c r="O5" s="4"/>
      <c r="P5" s="4"/>
      <c r="Q5" s="4"/>
      <c r="R5" s="4"/>
      <c r="S5" s="4"/>
      <c r="T5" s="4"/>
      <c r="U5" s="4"/>
      <c r="V5" s="4"/>
      <c r="W5" s="4"/>
      <c r="X5" s="4"/>
      <c r="Y5" s="4"/>
      <c r="Z5" s="4"/>
      <c r="AA5" s="4"/>
      <c r="AB5" s="4"/>
      <c r="AC5" s="4"/>
      <c r="AD5" s="4"/>
      <c r="AE5" s="4"/>
      <c r="AF5" s="4"/>
      <c r="AI5" s="8" t="s">
        <v>48</v>
      </c>
      <c r="AJ5" s="4"/>
      <c r="AK5" s="4"/>
      <c r="AL5" s="4"/>
      <c r="AM5" s="4"/>
      <c r="AN5" s="4"/>
      <c r="AO5" s="4"/>
      <c r="AP5" s="4"/>
      <c r="AQ5" s="4"/>
      <c r="AR5" s="4"/>
      <c r="AS5" s="4"/>
      <c r="AT5" s="4"/>
      <c r="AU5" s="4"/>
      <c r="AV5" s="4"/>
      <c r="AW5" s="4"/>
      <c r="AX5" s="4"/>
      <c r="AY5" s="4"/>
      <c r="AZ5" s="4"/>
      <c r="BA5" s="4"/>
      <c r="BB5" s="4"/>
      <c r="BC5" s="4"/>
      <c r="BD5" s="4"/>
      <c r="BE5" s="4"/>
      <c r="BF5" s="4"/>
      <c r="BG5" s="4"/>
    </row>
    <row r="6" spans="2:59">
      <c r="B6" t="s">
        <v>27</v>
      </c>
      <c r="C6" s="35">
        <v>0.05</v>
      </c>
      <c r="G6" s="33"/>
      <c r="H6" s="19">
        <v>1</v>
      </c>
      <c r="I6" s="19">
        <v>2</v>
      </c>
      <c r="J6" s="19">
        <v>3</v>
      </c>
      <c r="K6" s="19">
        <v>4</v>
      </c>
      <c r="L6" s="19">
        <v>5</v>
      </c>
      <c r="M6" s="19">
        <v>6</v>
      </c>
      <c r="N6" s="19">
        <v>7</v>
      </c>
      <c r="O6" s="19">
        <v>8</v>
      </c>
      <c r="P6" s="19">
        <v>9</v>
      </c>
      <c r="Q6" s="19">
        <v>10</v>
      </c>
      <c r="R6" s="19">
        <v>11</v>
      </c>
      <c r="S6" s="19">
        <v>12</v>
      </c>
      <c r="T6" s="19">
        <v>13</v>
      </c>
      <c r="U6" s="19">
        <v>14</v>
      </c>
      <c r="V6" s="19">
        <v>15</v>
      </c>
      <c r="W6" s="19">
        <v>16</v>
      </c>
      <c r="X6" s="19">
        <v>17</v>
      </c>
      <c r="Y6" s="19">
        <v>18</v>
      </c>
      <c r="Z6" s="19">
        <v>19</v>
      </c>
      <c r="AA6" s="19">
        <v>20</v>
      </c>
      <c r="AB6" s="19">
        <v>21</v>
      </c>
      <c r="AC6" s="19">
        <v>22</v>
      </c>
      <c r="AD6" s="19">
        <v>23</v>
      </c>
      <c r="AE6" s="19">
        <v>24</v>
      </c>
      <c r="AF6" s="19">
        <v>25</v>
      </c>
      <c r="AH6" s="33"/>
      <c r="AI6" s="30">
        <v>1</v>
      </c>
      <c r="AJ6" s="30">
        <v>2</v>
      </c>
      <c r="AK6" s="30">
        <v>3</v>
      </c>
      <c r="AL6" s="30">
        <v>4</v>
      </c>
      <c r="AM6" s="30">
        <v>5</v>
      </c>
      <c r="AN6" s="30">
        <v>6</v>
      </c>
      <c r="AO6" s="30">
        <v>7</v>
      </c>
      <c r="AP6" s="30">
        <v>8</v>
      </c>
      <c r="AQ6" s="30">
        <v>9</v>
      </c>
      <c r="AR6" s="30">
        <v>10</v>
      </c>
      <c r="AS6" s="30">
        <v>11</v>
      </c>
      <c r="AT6" s="30">
        <v>12</v>
      </c>
      <c r="AU6" s="30">
        <v>13</v>
      </c>
      <c r="AV6" s="30">
        <v>14</v>
      </c>
      <c r="AW6" s="30">
        <v>15</v>
      </c>
      <c r="AX6" s="30">
        <v>16</v>
      </c>
      <c r="AY6" s="30">
        <v>17</v>
      </c>
      <c r="AZ6" s="30">
        <v>18</v>
      </c>
      <c r="BA6" s="30">
        <v>19</v>
      </c>
      <c r="BB6" s="30">
        <v>20</v>
      </c>
      <c r="BC6" s="30">
        <v>21</v>
      </c>
      <c r="BD6" s="30">
        <v>22</v>
      </c>
      <c r="BE6" s="30">
        <v>23</v>
      </c>
      <c r="BF6" s="30">
        <v>24</v>
      </c>
      <c r="BG6" s="30">
        <v>25</v>
      </c>
    </row>
    <row r="7" spans="2:59">
      <c r="B7" t="s">
        <v>30</v>
      </c>
      <c r="C7" s="35">
        <v>-0.05</v>
      </c>
      <c r="G7" s="1" t="s">
        <v>89</v>
      </c>
      <c r="AH7" s="1" t="s">
        <v>90</v>
      </c>
      <c r="AI7" s="27">
        <f>AVERAGE(DD60:DD158)</f>
        <v>305.82524271844613</v>
      </c>
      <c r="AJ7" s="27">
        <f t="shared" ref="AJ7:BG7" ca="1" si="0">AVERAGE(DE60:DE158)+AI7</f>
        <v>564.49683441597836</v>
      </c>
      <c r="AK7" s="27">
        <f t="shared" ca="1" si="0"/>
        <v>802.5859630798293</v>
      </c>
      <c r="AL7" s="27">
        <f t="shared" ca="1" si="0"/>
        <v>1062.1940821077492</v>
      </c>
      <c r="AM7" s="27">
        <f t="shared" ca="1" si="0"/>
        <v>1316.3359323783961</v>
      </c>
      <c r="AN7" s="27">
        <f t="shared" ca="1" si="0"/>
        <v>1580.1434732337475</v>
      </c>
      <c r="AO7" s="27">
        <f t="shared" ca="1" si="0"/>
        <v>1797.9803747312158</v>
      </c>
      <c r="AP7" s="27">
        <f t="shared" ca="1" si="0"/>
        <v>2001.0212978390637</v>
      </c>
      <c r="AQ7" s="27">
        <f t="shared" ca="1" si="0"/>
        <v>2215.865176501879</v>
      </c>
      <c r="AR7" s="27">
        <f t="shared" ca="1" si="0"/>
        <v>2413.1300732825753</v>
      </c>
      <c r="AS7" s="27">
        <f t="shared" ca="1" si="0"/>
        <v>2591.1232117875602</v>
      </c>
      <c r="AT7" s="27">
        <f t="shared" ca="1" si="0"/>
        <v>2799.4699677865074</v>
      </c>
      <c r="AU7" s="27">
        <f t="shared" ca="1" si="0"/>
        <v>2997.3842453376215</v>
      </c>
      <c r="AV7" s="27">
        <f t="shared" ca="1" si="0"/>
        <v>3182.9726663733873</v>
      </c>
      <c r="AW7" s="27">
        <f t="shared" ca="1" si="0"/>
        <v>3354.9890370206249</v>
      </c>
      <c r="AX7" s="27">
        <f t="shared" ca="1" si="0"/>
        <v>3531.741658616736</v>
      </c>
      <c r="AY7" s="27">
        <f t="shared" ca="1" si="0"/>
        <v>3700.6819589535917</v>
      </c>
      <c r="AZ7" s="27">
        <f t="shared" ca="1" si="0"/>
        <v>3862.0071150802</v>
      </c>
      <c r="BA7" s="27">
        <f t="shared" ca="1" si="0"/>
        <v>4033.3710897493133</v>
      </c>
      <c r="BB7" s="27">
        <f t="shared" ca="1" si="0"/>
        <v>4181.1385439364831</v>
      </c>
      <c r="BC7" s="27">
        <f t="shared" ca="1" si="0"/>
        <v>4319.2129908786519</v>
      </c>
      <c r="BD7" s="27">
        <f t="shared" ca="1" si="0"/>
        <v>4474.8734456210213</v>
      </c>
      <c r="BE7" s="27">
        <f t="shared" ca="1" si="0"/>
        <v>4614.2143458158835</v>
      </c>
      <c r="BF7" s="27">
        <f t="shared" ca="1" si="0"/>
        <v>4747.1904039573119</v>
      </c>
      <c r="BG7" s="27">
        <f t="shared" ca="1" si="0"/>
        <v>4873.0161404614028</v>
      </c>
    </row>
    <row r="8" spans="2:59">
      <c r="D8" s="5"/>
      <c r="G8" t="s">
        <v>26</v>
      </c>
      <c r="H8" s="13"/>
      <c r="I8" s="13" t="s">
        <v>57</v>
      </c>
      <c r="J8" s="13" t="s">
        <v>57</v>
      </c>
      <c r="K8" s="13" t="s">
        <v>57</v>
      </c>
      <c r="L8" s="13" t="s">
        <v>57</v>
      </c>
      <c r="M8" s="13"/>
      <c r="N8" s="13" t="s">
        <v>57</v>
      </c>
      <c r="O8" s="13" t="s">
        <v>57</v>
      </c>
      <c r="P8" s="13" t="s">
        <v>57</v>
      </c>
      <c r="Q8" s="13" t="s">
        <v>57</v>
      </c>
      <c r="R8" s="13" t="s">
        <v>57</v>
      </c>
      <c r="S8" s="13" t="s">
        <v>57</v>
      </c>
      <c r="T8" s="13" t="s">
        <v>57</v>
      </c>
      <c r="U8" s="13" t="s">
        <v>57</v>
      </c>
      <c r="V8" s="13" t="s">
        <v>57</v>
      </c>
      <c r="W8" s="13" t="s">
        <v>57</v>
      </c>
      <c r="X8" s="13" t="s">
        <v>57</v>
      </c>
      <c r="Y8" s="13" t="s">
        <v>57</v>
      </c>
      <c r="Z8" s="13" t="s">
        <v>57</v>
      </c>
      <c r="AA8" s="13" t="s">
        <v>57</v>
      </c>
      <c r="AB8" s="13" t="s">
        <v>57</v>
      </c>
      <c r="AC8" s="13" t="s">
        <v>57</v>
      </c>
      <c r="AD8" s="13" t="s">
        <v>57</v>
      </c>
      <c r="AE8" s="13" t="s">
        <v>57</v>
      </c>
      <c r="AF8" s="13" t="s">
        <v>57</v>
      </c>
      <c r="AH8" s="1" t="s">
        <v>91</v>
      </c>
      <c r="AI8" s="27">
        <f>AVERAGE(ED60:ED158)</f>
        <v>305.82524271844613</v>
      </c>
      <c r="AJ8" s="27">
        <f t="shared" ref="AJ8:BG8" ca="1" si="1">AVERAGE(EE60:EE158)+AI8</f>
        <v>588.17129438543407</v>
      </c>
      <c r="AK8" s="27">
        <f t="shared" ca="1" si="1"/>
        <v>848.59291869080687</v>
      </c>
      <c r="AL8" s="27">
        <f t="shared" ca="1" si="1"/>
        <v>1131.3057535811222</v>
      </c>
      <c r="AM8" s="27">
        <f t="shared" ca="1" si="1"/>
        <v>1407.9841234633591</v>
      </c>
      <c r="AN8" s="27">
        <f t="shared" ca="1" si="1"/>
        <v>1671.7916643187104</v>
      </c>
      <c r="AO8" s="27">
        <f t="shared" ca="1" si="1"/>
        <v>1909.7855886628097</v>
      </c>
      <c r="AP8" s="27">
        <f t="shared" ca="1" si="1"/>
        <v>2131.9738761510571</v>
      </c>
      <c r="AQ8" s="27">
        <f t="shared" ca="1" si="1"/>
        <v>2366.2932674120684</v>
      </c>
      <c r="AR8" s="27">
        <f t="shared" ca="1" si="1"/>
        <v>2581.9003591920482</v>
      </c>
      <c r="AS8" s="27">
        <f t="shared" ca="1" si="1"/>
        <v>2780.879709537322</v>
      </c>
      <c r="AT8" s="27">
        <f t="shared" ca="1" si="1"/>
        <v>3007.6360270710156</v>
      </c>
      <c r="AU8" s="27">
        <f t="shared" ca="1" si="1"/>
        <v>3223.2054590189073</v>
      </c>
      <c r="AV8" s="27">
        <f t="shared" ca="1" si="1"/>
        <v>3436.2135664240068</v>
      </c>
      <c r="AW8" s="27">
        <f t="shared" ca="1" si="1"/>
        <v>3624.1447724941922</v>
      </c>
      <c r="AX8" s="27">
        <f t="shared" ca="1" si="1"/>
        <v>3816.8360124425221</v>
      </c>
      <c r="AY8" s="27">
        <f t="shared" ca="1" si="1"/>
        <v>4001.1174901966219</v>
      </c>
      <c r="AZ8" s="27">
        <f t="shared" ca="1" si="1"/>
        <v>4180.4918339522728</v>
      </c>
      <c r="BA8" s="27">
        <f t="shared" ca="1" si="1"/>
        <v>4366.9224166303638</v>
      </c>
      <c r="BB8" s="27">
        <f t="shared" ca="1" si="1"/>
        <v>4528.3873787458451</v>
      </c>
      <c r="BC8" s="27">
        <f t="shared" ca="1" si="1"/>
        <v>4681.83425979613</v>
      </c>
      <c r="BD8" s="27">
        <f t="shared" ca="1" si="1"/>
        <v>4851.2247023231757</v>
      </c>
      <c r="BE8" s="27">
        <f t="shared" ca="1" si="1"/>
        <v>5003.3064000011373</v>
      </c>
      <c r="BF8" s="27">
        <f t="shared" ca="1" si="1"/>
        <v>5148.5368459752262</v>
      </c>
      <c r="BG8" s="27">
        <f t="shared" ca="1" si="1"/>
        <v>5286.0961847662584</v>
      </c>
    </row>
    <row r="9" spans="2:59">
      <c r="B9" s="33"/>
      <c r="C9" s="30" t="s">
        <v>32</v>
      </c>
      <c r="D9" s="30" t="s">
        <v>4</v>
      </c>
      <c r="E9" s="30" t="s">
        <v>5</v>
      </c>
      <c r="G9" t="s">
        <v>36</v>
      </c>
      <c r="H9" s="13"/>
      <c r="I9" s="13" t="s">
        <v>57</v>
      </c>
      <c r="J9" s="13" t="s">
        <v>57</v>
      </c>
      <c r="K9" s="13" t="s">
        <v>57</v>
      </c>
      <c r="L9" s="13" t="s">
        <v>57</v>
      </c>
      <c r="M9" s="13"/>
      <c r="N9" s="13" t="s">
        <v>57</v>
      </c>
      <c r="O9" s="13" t="s">
        <v>57</v>
      </c>
      <c r="P9" s="13" t="s">
        <v>57</v>
      </c>
      <c r="Q9" s="13" t="s">
        <v>57</v>
      </c>
      <c r="R9" s="13" t="s">
        <v>57</v>
      </c>
      <c r="S9" s="13" t="s">
        <v>57</v>
      </c>
      <c r="T9" s="13" t="s">
        <v>57</v>
      </c>
      <c r="U9" s="13" t="s">
        <v>57</v>
      </c>
      <c r="V9" s="13" t="s">
        <v>57</v>
      </c>
      <c r="W9" s="13" t="s">
        <v>57</v>
      </c>
      <c r="X9" s="13" t="s">
        <v>57</v>
      </c>
      <c r="Y9" s="13" t="s">
        <v>57</v>
      </c>
      <c r="Z9" s="13" t="s">
        <v>57</v>
      </c>
      <c r="AA9" s="13" t="s">
        <v>57</v>
      </c>
      <c r="AB9" s="13" t="s">
        <v>57</v>
      </c>
      <c r="AC9" s="13" t="s">
        <v>57</v>
      </c>
      <c r="AD9" s="13" t="s">
        <v>57</v>
      </c>
      <c r="AE9" s="13" t="s">
        <v>57</v>
      </c>
      <c r="AF9" s="13" t="s">
        <v>57</v>
      </c>
      <c r="AH9" s="1" t="s">
        <v>92</v>
      </c>
      <c r="AI9" s="14">
        <f t="shared" ref="AI9:BG9" si="2">IF(H$12="x",$E$25,0)+IF(H$13="x",$E$51,0)</f>
        <v>85</v>
      </c>
      <c r="AJ9" s="14">
        <f t="shared" si="2"/>
        <v>0</v>
      </c>
      <c r="AK9" s="14">
        <f t="shared" si="2"/>
        <v>0</v>
      </c>
      <c r="AL9" s="14">
        <f t="shared" si="2"/>
        <v>0</v>
      </c>
      <c r="AM9" s="14">
        <f t="shared" si="2"/>
        <v>0</v>
      </c>
      <c r="AN9" s="14">
        <f t="shared" si="2"/>
        <v>85</v>
      </c>
      <c r="AO9" s="14">
        <f t="shared" si="2"/>
        <v>0</v>
      </c>
      <c r="AP9" s="14">
        <f t="shared" si="2"/>
        <v>0</v>
      </c>
      <c r="AQ9" s="14">
        <f t="shared" si="2"/>
        <v>0</v>
      </c>
      <c r="AR9" s="14">
        <f t="shared" si="2"/>
        <v>0</v>
      </c>
      <c r="AS9" s="14">
        <f t="shared" si="2"/>
        <v>0</v>
      </c>
      <c r="AT9" s="14">
        <f t="shared" si="2"/>
        <v>0</v>
      </c>
      <c r="AU9" s="14">
        <f t="shared" si="2"/>
        <v>0</v>
      </c>
      <c r="AV9" s="14">
        <f t="shared" si="2"/>
        <v>0</v>
      </c>
      <c r="AW9" s="14">
        <f t="shared" si="2"/>
        <v>0</v>
      </c>
      <c r="AX9" s="14">
        <f t="shared" si="2"/>
        <v>0</v>
      </c>
      <c r="AY9" s="14">
        <f t="shared" si="2"/>
        <v>0</v>
      </c>
      <c r="AZ9" s="14">
        <f t="shared" si="2"/>
        <v>0</v>
      </c>
      <c r="BA9" s="14">
        <f t="shared" si="2"/>
        <v>0</v>
      </c>
      <c r="BB9" s="14">
        <f t="shared" si="2"/>
        <v>0</v>
      </c>
      <c r="BC9" s="14">
        <f t="shared" si="2"/>
        <v>0</v>
      </c>
      <c r="BD9" s="14">
        <f t="shared" si="2"/>
        <v>0</v>
      </c>
      <c r="BE9" s="14">
        <f t="shared" si="2"/>
        <v>0</v>
      </c>
      <c r="BF9" s="14">
        <f t="shared" si="2"/>
        <v>0</v>
      </c>
      <c r="BG9" s="14">
        <f t="shared" si="2"/>
        <v>0</v>
      </c>
    </row>
    <row r="10" spans="2:59">
      <c r="B10" s="1" t="s">
        <v>7</v>
      </c>
      <c r="C10" s="24"/>
      <c r="D10" s="24"/>
      <c r="E10" s="24"/>
      <c r="G10" t="s">
        <v>61</v>
      </c>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H10" s="1" t="s">
        <v>93</v>
      </c>
      <c r="AI10" s="27">
        <f>AI8-AI7-AI9</f>
        <v>-85</v>
      </c>
      <c r="AJ10" s="27">
        <f ca="1">AI10+(AJ8-AI8)-(AJ7-AI7)-AJ9</f>
        <v>-61.325540030544289</v>
      </c>
      <c r="AK10" s="27">
        <f t="shared" ref="AK10:BG10" ca="1" si="3">AJ10+(AK8-AJ8)-(AK7-AJ7)-AK9</f>
        <v>-38.99304438902243</v>
      </c>
      <c r="AL10" s="27">
        <f t="shared" ca="1" si="3"/>
        <v>-15.888328526626992</v>
      </c>
      <c r="AM10" s="27">
        <f t="shared" ca="1" si="3"/>
        <v>6.6481910849629458</v>
      </c>
      <c r="AN10" s="27">
        <f t="shared" ca="1" si="3"/>
        <v>-78.351808915037054</v>
      </c>
      <c r="AO10" s="27">
        <f t="shared" ca="1" si="3"/>
        <v>-58.194786068406074</v>
      </c>
      <c r="AP10" s="27">
        <f t="shared" ca="1" si="3"/>
        <v>-39.04742168800658</v>
      </c>
      <c r="AQ10" s="27">
        <f t="shared" ca="1" si="3"/>
        <v>-19.571909089810561</v>
      </c>
      <c r="AR10" s="27">
        <f t="shared" ca="1" si="3"/>
        <v>-1.229714090527068</v>
      </c>
      <c r="AS10" s="27">
        <f t="shared" ca="1" si="3"/>
        <v>19.75649774976182</v>
      </c>
      <c r="AT10" s="27">
        <f t="shared" ca="1" si="3"/>
        <v>38.166059284508265</v>
      </c>
      <c r="AU10" s="27">
        <f t="shared" ca="1" si="3"/>
        <v>55.821213681285826</v>
      </c>
      <c r="AV10" s="27">
        <f t="shared" ca="1" si="3"/>
        <v>83.24090005061953</v>
      </c>
      <c r="AW10" s="27">
        <f t="shared" ca="1" si="3"/>
        <v>99.155735473567347</v>
      </c>
      <c r="AX10" s="27">
        <f t="shared" ca="1" si="3"/>
        <v>115.09435382578613</v>
      </c>
      <c r="AY10" s="27">
        <f t="shared" ca="1" si="3"/>
        <v>130.43553124303025</v>
      </c>
      <c r="AZ10" s="27">
        <f t="shared" ca="1" si="3"/>
        <v>148.48471887207279</v>
      </c>
      <c r="BA10" s="27">
        <f t="shared" ca="1" si="3"/>
        <v>163.5513268810505</v>
      </c>
      <c r="BB10" s="27">
        <f t="shared" ca="1" si="3"/>
        <v>177.24883480936205</v>
      </c>
      <c r="BC10" s="27">
        <f t="shared" ca="1" si="3"/>
        <v>192.62126891747812</v>
      </c>
      <c r="BD10" s="27">
        <f t="shared" ca="1" si="3"/>
        <v>206.35125670215439</v>
      </c>
      <c r="BE10" s="27">
        <f t="shared" ca="1" si="3"/>
        <v>219.0920541852538</v>
      </c>
      <c r="BF10" s="27">
        <f t="shared" ca="1" si="3"/>
        <v>231.34644201791434</v>
      </c>
      <c r="BG10" s="27">
        <f t="shared" ca="1" si="3"/>
        <v>243.08004430485562</v>
      </c>
    </row>
    <row r="11" spans="2:59">
      <c r="C11" s="18"/>
      <c r="D11" s="14"/>
      <c r="E11" s="14"/>
      <c r="G11" t="s">
        <v>42</v>
      </c>
      <c r="H11" s="13" t="s">
        <v>57</v>
      </c>
      <c r="I11" s="13"/>
      <c r="J11" s="13"/>
      <c r="K11" s="13"/>
      <c r="L11" s="13"/>
      <c r="M11" s="13" t="s">
        <v>57</v>
      </c>
      <c r="N11" s="13"/>
      <c r="O11" s="13"/>
      <c r="P11" s="13"/>
      <c r="Q11" s="13"/>
      <c r="R11" s="13"/>
      <c r="S11" s="13"/>
      <c r="T11" s="13"/>
      <c r="U11" s="13"/>
      <c r="V11" s="13"/>
      <c r="W11" s="13"/>
      <c r="X11" s="13"/>
      <c r="Y11" s="13"/>
      <c r="Z11" s="13"/>
      <c r="AA11" s="13"/>
      <c r="AB11" s="13"/>
      <c r="AC11" s="13"/>
      <c r="AD11" s="13"/>
      <c r="AE11" s="13"/>
      <c r="AF11" s="13"/>
      <c r="AJ11" s="5"/>
      <c r="AK11" s="5"/>
      <c r="AL11" s="5"/>
      <c r="AM11" s="5"/>
      <c r="AN11" s="5"/>
      <c r="AO11" s="5"/>
      <c r="AP11" s="5"/>
      <c r="AQ11" s="5"/>
      <c r="AR11" s="5"/>
      <c r="AS11" s="5"/>
      <c r="AT11" s="5"/>
      <c r="AU11" s="5"/>
      <c r="AV11" s="5"/>
      <c r="AW11" s="5"/>
      <c r="AX11" s="5"/>
      <c r="AY11" s="5"/>
    </row>
    <row r="12" spans="2:59" ht="15.75" thickBot="1">
      <c r="C12" s="18"/>
      <c r="D12" s="14"/>
      <c r="E12" s="14"/>
      <c r="G12" t="s">
        <v>87</v>
      </c>
      <c r="H12" s="13" t="s">
        <v>57</v>
      </c>
      <c r="I12" s="13"/>
      <c r="J12" s="13"/>
      <c r="K12" s="13"/>
      <c r="L12" s="13"/>
      <c r="M12" s="13" t="s">
        <v>57</v>
      </c>
      <c r="N12" s="13"/>
      <c r="O12" s="13"/>
      <c r="P12" s="13"/>
      <c r="Q12" s="13"/>
      <c r="R12" s="13"/>
      <c r="S12" s="13"/>
      <c r="T12" s="13"/>
      <c r="U12" s="13"/>
      <c r="V12" s="13"/>
      <c r="W12" s="13"/>
      <c r="X12" s="13"/>
      <c r="Y12" s="13"/>
      <c r="Z12" s="13"/>
      <c r="AA12" s="13"/>
      <c r="AB12" s="13"/>
      <c r="AC12" s="13"/>
      <c r="AD12" s="13"/>
      <c r="AE12" s="13"/>
      <c r="AF12" s="13"/>
      <c r="AH12" s="42" t="s">
        <v>94</v>
      </c>
      <c r="AI12" s="77">
        <f>COUNTIF(HE60:HE159,"&gt;0")/COUNT(HE60:HE159)</f>
        <v>0</v>
      </c>
      <c r="AJ12" s="77">
        <f t="shared" ref="AJ12:BG12" ca="1" si="4">COUNTIF(HF60:HF159,"&gt;0")/COUNT(HF60:HF159)</f>
        <v>0</v>
      </c>
      <c r="AK12" s="77">
        <f t="shared" ca="1" si="4"/>
        <v>0</v>
      </c>
      <c r="AL12" s="77">
        <f t="shared" ca="1" si="4"/>
        <v>0.1</v>
      </c>
      <c r="AM12" s="77">
        <f t="shared" ca="1" si="4"/>
        <v>0.89</v>
      </c>
      <c r="AN12" s="77">
        <f t="shared" ca="1" si="4"/>
        <v>1</v>
      </c>
      <c r="AO12" s="77">
        <f t="shared" ca="1" si="4"/>
        <v>1</v>
      </c>
      <c r="AP12" s="77">
        <f t="shared" ca="1" si="4"/>
        <v>1</v>
      </c>
      <c r="AQ12" s="77">
        <f t="shared" ca="1" si="4"/>
        <v>1</v>
      </c>
      <c r="AR12" s="77">
        <f t="shared" ca="1" si="4"/>
        <v>1</v>
      </c>
      <c r="AS12" s="77">
        <f t="shared" ca="1" si="4"/>
        <v>1</v>
      </c>
      <c r="AT12" s="77">
        <f t="shared" ca="1" si="4"/>
        <v>1</v>
      </c>
      <c r="AU12" s="77">
        <f t="shared" ca="1" si="4"/>
        <v>1</v>
      </c>
      <c r="AV12" s="77">
        <f t="shared" ca="1" si="4"/>
        <v>1</v>
      </c>
      <c r="AW12" s="77">
        <f t="shared" ca="1" si="4"/>
        <v>1</v>
      </c>
      <c r="AX12" s="77">
        <f t="shared" ca="1" si="4"/>
        <v>1</v>
      </c>
      <c r="AY12" s="77">
        <f t="shared" ca="1" si="4"/>
        <v>1</v>
      </c>
      <c r="AZ12" s="77">
        <f t="shared" ca="1" si="4"/>
        <v>1</v>
      </c>
      <c r="BA12" s="77">
        <f t="shared" ca="1" si="4"/>
        <v>1</v>
      </c>
      <c r="BB12" s="77">
        <f t="shared" ca="1" si="4"/>
        <v>1</v>
      </c>
      <c r="BC12" s="77">
        <f t="shared" ca="1" si="4"/>
        <v>1</v>
      </c>
      <c r="BD12" s="77">
        <f t="shared" ca="1" si="4"/>
        <v>1</v>
      </c>
      <c r="BE12" s="77">
        <f t="shared" ca="1" si="4"/>
        <v>1</v>
      </c>
      <c r="BF12" s="77">
        <f t="shared" ca="1" si="4"/>
        <v>1</v>
      </c>
      <c r="BG12" s="77">
        <f t="shared" ca="1" si="4"/>
        <v>1</v>
      </c>
    </row>
    <row r="13" spans="2:59" ht="15.75" thickTop="1">
      <c r="B13" s="4"/>
      <c r="C13" s="19"/>
      <c r="D13" s="31"/>
      <c r="E13" s="19"/>
      <c r="G13" s="39" t="s">
        <v>95</v>
      </c>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2:59">
      <c r="B14" t="s">
        <v>15</v>
      </c>
      <c r="C14" s="14"/>
      <c r="D14" s="14"/>
      <c r="E14" s="14">
        <f>SUM(E4:E13)</f>
        <v>0</v>
      </c>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row>
    <row r="15" spans="2:59" ht="15.75" thickBot="1">
      <c r="B15" s="4"/>
      <c r="C15" s="4"/>
      <c r="D15" s="4"/>
      <c r="E15" s="4"/>
      <c r="G15" s="43" t="s">
        <v>62</v>
      </c>
      <c r="H15" s="44">
        <v>0.03</v>
      </c>
      <c r="I15" s="47"/>
      <c r="J15" s="47"/>
      <c r="K15" s="47"/>
      <c r="L15" s="47"/>
      <c r="M15" s="47"/>
      <c r="N15" s="47"/>
      <c r="O15" s="47"/>
      <c r="P15" s="47"/>
      <c r="Q15" s="47"/>
      <c r="R15" s="47"/>
      <c r="S15" s="47"/>
      <c r="T15" s="47"/>
      <c r="U15" s="47"/>
      <c r="V15" s="47"/>
      <c r="W15" s="47"/>
      <c r="X15" s="47"/>
      <c r="Y15" s="47"/>
      <c r="Z15" s="47"/>
      <c r="AA15" s="47"/>
      <c r="AB15" s="47"/>
      <c r="AC15" s="47"/>
      <c r="AD15" s="47"/>
      <c r="AE15" s="47"/>
      <c r="AF15" s="47"/>
    </row>
    <row r="16" spans="2:59" ht="15.75" thickTop="1">
      <c r="B16" s="1" t="s">
        <v>16</v>
      </c>
      <c r="C16" s="24"/>
      <c r="D16" s="24"/>
      <c r="E16" s="24"/>
    </row>
    <row r="17" spans="2:60">
      <c r="B17" t="s">
        <v>96</v>
      </c>
      <c r="C17" s="20"/>
      <c r="D17" s="14"/>
      <c r="E17" s="21">
        <v>85</v>
      </c>
    </row>
    <row r="18" spans="2:60" ht="16.5" thickBot="1">
      <c r="C18" s="20"/>
      <c r="D18" s="14"/>
      <c r="E18" s="14"/>
      <c r="G18" s="41" t="s">
        <v>65</v>
      </c>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spans="2:60" ht="15.75" thickTop="1">
      <c r="C19" s="20"/>
      <c r="D19" s="14"/>
      <c r="E19" s="14"/>
      <c r="H19" s="4" t="s">
        <v>48</v>
      </c>
      <c r="I19" s="4"/>
      <c r="J19" s="4"/>
      <c r="K19" s="4"/>
      <c r="L19" s="4"/>
      <c r="M19" s="4"/>
      <c r="N19" s="4"/>
      <c r="O19" s="4"/>
      <c r="P19" s="4"/>
      <c r="Q19" s="4"/>
      <c r="R19" s="8"/>
      <c r="S19" s="4"/>
      <c r="T19" s="4"/>
      <c r="U19" s="4"/>
      <c r="V19" s="4"/>
      <c r="W19" s="4"/>
      <c r="X19" s="4"/>
      <c r="Y19" s="4"/>
      <c r="Z19" s="4"/>
      <c r="AA19" s="4"/>
      <c r="AB19" s="8"/>
      <c r="AC19" s="4"/>
      <c r="AD19" s="4"/>
      <c r="AE19" s="4"/>
      <c r="AF19" s="4"/>
      <c r="BH19" s="5"/>
    </row>
    <row r="20" spans="2:60">
      <c r="C20" s="14"/>
      <c r="D20" s="14"/>
      <c r="E20" s="14"/>
      <c r="G20" s="33"/>
      <c r="H20" s="30">
        <v>1</v>
      </c>
      <c r="I20" s="30">
        <v>2</v>
      </c>
      <c r="J20" s="30">
        <v>3</v>
      </c>
      <c r="K20" s="30">
        <v>4</v>
      </c>
      <c r="L20" s="30">
        <v>5</v>
      </c>
      <c r="M20" s="30">
        <v>6</v>
      </c>
      <c r="N20" s="30">
        <v>7</v>
      </c>
      <c r="O20" s="30">
        <v>8</v>
      </c>
      <c r="P20" s="30">
        <v>9</v>
      </c>
      <c r="Q20" s="30">
        <v>10</v>
      </c>
      <c r="R20" s="30">
        <v>11</v>
      </c>
      <c r="S20" s="30">
        <v>12</v>
      </c>
      <c r="T20" s="30">
        <v>13</v>
      </c>
      <c r="U20" s="30">
        <v>14</v>
      </c>
      <c r="V20" s="30">
        <v>15</v>
      </c>
      <c r="W20" s="30">
        <v>16</v>
      </c>
      <c r="X20" s="30">
        <v>17</v>
      </c>
      <c r="Y20" s="30">
        <v>18</v>
      </c>
      <c r="Z20" s="30">
        <v>19</v>
      </c>
      <c r="AA20" s="30">
        <v>20</v>
      </c>
      <c r="AB20" s="30">
        <v>21</v>
      </c>
      <c r="AC20" s="30">
        <v>22</v>
      </c>
      <c r="AD20" s="30">
        <v>23</v>
      </c>
      <c r="AE20" s="30">
        <v>24</v>
      </c>
      <c r="AF20" s="30">
        <v>25</v>
      </c>
      <c r="AH20" s="1"/>
    </row>
    <row r="21" spans="2:60">
      <c r="C21" s="14"/>
      <c r="D21" s="14"/>
      <c r="E21" s="14"/>
      <c r="G21" s="32" t="s">
        <v>27</v>
      </c>
    </row>
    <row r="22" spans="2:60">
      <c r="C22" s="14"/>
      <c r="D22" s="14"/>
      <c r="E22" s="14"/>
      <c r="G22" t="s">
        <v>26</v>
      </c>
      <c r="H22" s="15">
        <f>IF(H$20&lt;Toimenpiteet!$C$10,Toimenpiteet!$C$8*100/Toimenpiteet!$C$10*H$20,Toimenpiteet!$C$8*100/Toimenpiteet!$C$10*Toimenpiteet!$C$10)</f>
        <v>0.6</v>
      </c>
      <c r="I22" s="15">
        <f>IF(I$20&lt;Toimenpiteet!$C$10,Toimenpiteet!$C$8*100/Toimenpiteet!$C$10*I$20,Toimenpiteet!$C$8*100/Toimenpiteet!$C$10*Toimenpiteet!$C$10)</f>
        <v>1.2</v>
      </c>
      <c r="J22" s="15">
        <f>IF(J$20&lt;Toimenpiteet!$C$10,Toimenpiteet!$C$8*100/Toimenpiteet!$C$10*J$20,Toimenpiteet!$C$8*100/Toimenpiteet!$C$10*Toimenpiteet!$C$10)</f>
        <v>1.7999999999999998</v>
      </c>
      <c r="K22" s="15">
        <f>IF(K$20&lt;Toimenpiteet!$C$10,Toimenpiteet!$C$8*100/Toimenpiteet!$C$10*K$20,Toimenpiteet!$C$8*100/Toimenpiteet!$C$10*Toimenpiteet!$C$10)</f>
        <v>2.4</v>
      </c>
      <c r="L22" s="15">
        <f>IF(L$20&lt;Toimenpiteet!$C$10,Toimenpiteet!$C$8*100/Toimenpiteet!$C$10*L$20,Toimenpiteet!$C$8*100/Toimenpiteet!$C$10*Toimenpiteet!$C$10)</f>
        <v>3</v>
      </c>
      <c r="M22" s="15">
        <f>IF(M$20&lt;Toimenpiteet!$C$10,Toimenpiteet!$C$8*100/Toimenpiteet!$C$10*M$20,Toimenpiteet!$C$8*100/Toimenpiteet!$C$10*Toimenpiteet!$C$10)</f>
        <v>3</v>
      </c>
      <c r="N22" s="15">
        <f>IF(N$20&lt;Toimenpiteet!$C$10,Toimenpiteet!$C$8*100/Toimenpiteet!$C$10*N$20,Toimenpiteet!$C$8*100/Toimenpiteet!$C$10*Toimenpiteet!$C$10)</f>
        <v>3</v>
      </c>
      <c r="O22" s="15">
        <f>IF(O$20&lt;Toimenpiteet!$C$10,Toimenpiteet!$C$8*100/Toimenpiteet!$C$10*O$20,Toimenpiteet!$C$8*100/Toimenpiteet!$C$10*Toimenpiteet!$C$10)</f>
        <v>3</v>
      </c>
      <c r="P22" s="15">
        <f>IF(P$20&lt;Toimenpiteet!$C$10,Toimenpiteet!$C$8*100/Toimenpiteet!$C$10*P$20,Toimenpiteet!$C$8*100/Toimenpiteet!$C$10*Toimenpiteet!$C$10)</f>
        <v>3</v>
      </c>
      <c r="Q22" s="15">
        <f>IF(Q$20&lt;Toimenpiteet!$C$10,Toimenpiteet!$C$8*100/Toimenpiteet!$C$10*Q$20,Toimenpiteet!$C$8*100/Toimenpiteet!$C$10*Toimenpiteet!$C$10)</f>
        <v>3</v>
      </c>
      <c r="R22" s="15">
        <f>IF(R$20&lt;Toimenpiteet!$C$10,Toimenpiteet!$C$8*100/Toimenpiteet!$C$10*R$20,Toimenpiteet!$C$8*100/Toimenpiteet!$C$10*Toimenpiteet!$C$10)</f>
        <v>3</v>
      </c>
      <c r="S22" s="15">
        <f>IF(S$20&lt;Toimenpiteet!$C$10,Toimenpiteet!$C$8*100/Toimenpiteet!$C$10*S$20,Toimenpiteet!$C$8*100/Toimenpiteet!$C$10*Toimenpiteet!$C$10)</f>
        <v>3</v>
      </c>
      <c r="T22" s="15">
        <f>IF(T$20&lt;Toimenpiteet!$C$10,Toimenpiteet!$C$8*100/Toimenpiteet!$C$10*T$20,Toimenpiteet!$C$8*100/Toimenpiteet!$C$10*Toimenpiteet!$C$10)</f>
        <v>3</v>
      </c>
      <c r="U22" s="15">
        <f>IF(U$20&lt;Toimenpiteet!$C$10,Toimenpiteet!$C$8*100/Toimenpiteet!$C$10*U$20,Toimenpiteet!$C$8*100/Toimenpiteet!$C$10*Toimenpiteet!$C$10)</f>
        <v>3</v>
      </c>
      <c r="V22" s="15">
        <f>IF(V$20&lt;Toimenpiteet!$C$10,Toimenpiteet!$C$8*100/Toimenpiteet!$C$10*V$20,Toimenpiteet!$C$8*100/Toimenpiteet!$C$10*Toimenpiteet!$C$10)</f>
        <v>3</v>
      </c>
      <c r="W22" s="15">
        <f>IF(W$20&lt;Toimenpiteet!$C$10,Toimenpiteet!$C$8*100/Toimenpiteet!$C$10*W$20,Toimenpiteet!$C$8*100/Toimenpiteet!$C$10*Toimenpiteet!$C$10)</f>
        <v>3</v>
      </c>
      <c r="X22" s="15">
        <f>IF(X$20&lt;Toimenpiteet!$C$10,Toimenpiteet!$C$8*100/Toimenpiteet!$C$10*X$20,Toimenpiteet!$C$8*100/Toimenpiteet!$C$10*Toimenpiteet!$C$10)</f>
        <v>3</v>
      </c>
      <c r="Y22" s="15">
        <f>IF(Y$20&lt;Toimenpiteet!$C$10,Toimenpiteet!$C$8*100/Toimenpiteet!$C$10*Y$20,Toimenpiteet!$C$8*100/Toimenpiteet!$C$10*Toimenpiteet!$C$10)</f>
        <v>3</v>
      </c>
      <c r="Z22" s="15">
        <f>IF(Z$20&lt;Toimenpiteet!$C$10,Toimenpiteet!$C$8*100/Toimenpiteet!$C$10*Z$20,Toimenpiteet!$C$8*100/Toimenpiteet!$C$10*Toimenpiteet!$C$10)</f>
        <v>3</v>
      </c>
      <c r="AA22" s="15">
        <f>IF(AA$20&lt;Toimenpiteet!$C$10,Toimenpiteet!$C$8*100/Toimenpiteet!$C$10*AA$20,Toimenpiteet!$C$8*100/Toimenpiteet!$C$10*Toimenpiteet!$C$10)</f>
        <v>3</v>
      </c>
      <c r="AB22" s="15">
        <f>IF(AB$20&lt;Toimenpiteet!$C$10,Toimenpiteet!$C$8*100/Toimenpiteet!$C$10*AB$20,Toimenpiteet!$C$8*100/Toimenpiteet!$C$10*Toimenpiteet!$C$10)</f>
        <v>3</v>
      </c>
      <c r="AC22" s="15">
        <f>IF(AC$20&lt;Toimenpiteet!$C$10,Toimenpiteet!$C$8*100/Toimenpiteet!$C$10*AC$20,Toimenpiteet!$C$8*100/Toimenpiteet!$C$10*Toimenpiteet!$C$10)</f>
        <v>3</v>
      </c>
      <c r="AD22" s="15">
        <f>IF(AD$20&lt;Toimenpiteet!$C$10,Toimenpiteet!$C$8*100/Toimenpiteet!$C$10*AD$20,Toimenpiteet!$C$8*100/Toimenpiteet!$C$10*Toimenpiteet!$C$10)</f>
        <v>3</v>
      </c>
      <c r="AE22" s="15">
        <f>IF(AE$20&lt;Toimenpiteet!$C$10,Toimenpiteet!$C$8*100/Toimenpiteet!$C$10*AE$20,Toimenpiteet!$C$8*100/Toimenpiteet!$C$10*Toimenpiteet!$C$10)</f>
        <v>3</v>
      </c>
      <c r="AF22" s="15">
        <f>IF(AF$20&lt;Toimenpiteet!$C$10,Toimenpiteet!$C$8*100/Toimenpiteet!$C$10*AF$20,Toimenpiteet!$C$8*100/Toimenpiteet!$C$10*Toimenpiteet!$C$10)</f>
        <v>3</v>
      </c>
    </row>
    <row r="23" spans="2:60">
      <c r="B23" s="10" t="s">
        <v>15</v>
      </c>
      <c r="C23" s="37"/>
      <c r="D23" s="37"/>
      <c r="E23" s="37">
        <f>SUM(E17:E22)</f>
        <v>85</v>
      </c>
      <c r="H23" s="15">
        <f>IF(COUNTIF($H$8:H8,"x")=0,0,_xlfn.XLOOKUP(COUNTIF($H$8:H8,"x"),$H$20:$AF$20,$H$22:$AF$22))</f>
        <v>0</v>
      </c>
      <c r="I23" s="15">
        <f>IF(COUNTIF($H$8:I8,"x")=0,0,_xlfn.XLOOKUP(COUNTIF($H$8:I8,"x"),$H$20:$AF$20,$H$22:$AF$22))</f>
        <v>0.6</v>
      </c>
      <c r="J23" s="15">
        <f>IF(COUNTIF($H$8:J8,"x")=0,0,_xlfn.XLOOKUP(COUNTIF($H$8:J8,"x"),$H$20:$AF$20,$H$22:$AF$22))</f>
        <v>1.2</v>
      </c>
      <c r="K23" s="15">
        <f>IF(COUNTIF($H$8:K8,"x")=0,0,_xlfn.XLOOKUP(COUNTIF($H$8:K8,"x"),$H$20:$AF$20,$H$22:$AF$22))</f>
        <v>1.7999999999999998</v>
      </c>
      <c r="L23" s="15">
        <f>IF(COUNTIF($H$8:L8,"x")=0,0,_xlfn.XLOOKUP(COUNTIF($H$8:L8,"x"),$H$20:$AF$20,$H$22:$AF$22))</f>
        <v>2.4</v>
      </c>
      <c r="M23" s="15">
        <f>IF(COUNTIF($H$8:M8,"x")=0,0,_xlfn.XLOOKUP(COUNTIF($H$8:M8,"x"),$H$20:$AF$20,$H$22:$AF$22))</f>
        <v>2.4</v>
      </c>
      <c r="N23" s="15">
        <f>IF(COUNTIF($H$8:N8,"x")=0,0,_xlfn.XLOOKUP(COUNTIF($H$8:N8,"x"),$H$20:$AF$20,$H$22:$AF$22))</f>
        <v>3</v>
      </c>
      <c r="O23" s="15">
        <f>IF(COUNTIF($H$8:O8,"x")=0,0,_xlfn.XLOOKUP(COUNTIF($H$8:O8,"x"),$H$20:$AF$20,$H$22:$AF$22))</f>
        <v>3</v>
      </c>
      <c r="P23" s="15">
        <f>IF(COUNTIF($H$8:P8,"x")=0,0,_xlfn.XLOOKUP(COUNTIF($H$8:P8,"x"),$H$20:$AF$20,$H$22:$AF$22))</f>
        <v>3</v>
      </c>
      <c r="Q23" s="15">
        <f>IF(COUNTIF($H$8:Q8,"x")=0,0,_xlfn.XLOOKUP(COUNTIF($H$8:Q8,"x"),$H$20:$AF$20,$H$22:$AF$22))</f>
        <v>3</v>
      </c>
      <c r="R23" s="15">
        <f>IF(COUNTIF($H$8:R8,"x")=0,0,_xlfn.XLOOKUP(COUNTIF($H$8:R8,"x"),$H$20:$AF$20,$H$22:$AF$22))</f>
        <v>3</v>
      </c>
      <c r="S23" s="15">
        <f>IF(COUNTIF($H$8:S8,"x")=0,0,_xlfn.XLOOKUP(COUNTIF($H$8:S8,"x"),$H$20:$AF$20,$H$22:$AF$22))</f>
        <v>3</v>
      </c>
      <c r="T23" s="15">
        <f>IF(COUNTIF($H$8:T8,"x")=0,0,_xlfn.XLOOKUP(COUNTIF($H$8:T8,"x"),$H$20:$AF$20,$H$22:$AF$22))</f>
        <v>3</v>
      </c>
      <c r="U23" s="15">
        <f>IF(COUNTIF($H$8:U8,"x")=0,0,_xlfn.XLOOKUP(COUNTIF($H$8:U8,"x"),$H$20:$AF$20,$H$22:$AF$22))</f>
        <v>3</v>
      </c>
      <c r="V23" s="15">
        <f>IF(COUNTIF($H$8:V8,"x")=0,0,_xlfn.XLOOKUP(COUNTIF($H$8:V8,"x"),$H$20:$AF$20,$H$22:$AF$22))</f>
        <v>3</v>
      </c>
      <c r="W23" s="15">
        <f>IF(COUNTIF($H$8:W8,"x")=0,0,_xlfn.XLOOKUP(COUNTIF($H$8:W8,"x"),$H$20:$AF$20,$H$22:$AF$22))</f>
        <v>3</v>
      </c>
      <c r="X23" s="15">
        <f>IF(COUNTIF($H$8:X8,"x")=0,0,_xlfn.XLOOKUP(COUNTIF($H$8:X8,"x"),$H$20:$AF$20,$H$22:$AF$22))</f>
        <v>3</v>
      </c>
      <c r="Y23" s="15">
        <f>IF(COUNTIF($H$8:Y8,"x")=0,0,_xlfn.XLOOKUP(COUNTIF($H$8:Y8,"x"),$H$20:$AF$20,$H$22:$AF$22))</f>
        <v>3</v>
      </c>
      <c r="Z23" s="15">
        <f>IF(COUNTIF($H$8:Z8,"x")=0,0,_xlfn.XLOOKUP(COUNTIF($H$8:Z8,"x"),$H$20:$AF$20,$H$22:$AF$22))</f>
        <v>3</v>
      </c>
      <c r="AA23" s="15">
        <f>IF(COUNTIF($H$8:AA8,"x")=0,0,_xlfn.XLOOKUP(COUNTIF($H$8:AA8,"x"),$H$20:$AF$20,$H$22:$AF$22))</f>
        <v>3</v>
      </c>
      <c r="AB23" s="15">
        <f>IF(COUNTIF($H$8:AB8,"x")=0,0,_xlfn.XLOOKUP(COUNTIF($H$8:AB8,"x"),$H$20:$AF$20,$H$22:$AF$22))</f>
        <v>3</v>
      </c>
      <c r="AC23" s="15">
        <f>IF(COUNTIF($H$8:AC8,"x")=0,0,_xlfn.XLOOKUP(COUNTIF($H$8:AC8,"x"),$H$20:$AF$20,$H$22:$AF$22))</f>
        <v>3</v>
      </c>
      <c r="AD23" s="15">
        <f>IF(COUNTIF($H$8:AD8,"x")=0,0,_xlfn.XLOOKUP(COUNTIF($H$8:AD8,"x"),$H$20:$AF$20,$H$22:$AF$22))</f>
        <v>3</v>
      </c>
      <c r="AE23" s="15">
        <f>IF(COUNTIF($H$8:AE8,"x")=0,0,_xlfn.XLOOKUP(COUNTIF($H$8:AE8,"x"),$H$20:$AF$20,$H$22:$AF$22))</f>
        <v>3</v>
      </c>
      <c r="AF23" s="15">
        <f>IF(COUNTIF($H$8:AF8,"x")=0,0,_xlfn.XLOOKUP(COUNTIF($H$8:AF8,"x"),$H$20:$AF$20,$H$22:$AF$22))</f>
        <v>3</v>
      </c>
    </row>
    <row r="24" spans="2:60">
      <c r="B24" s="4"/>
      <c r="C24" s="25"/>
      <c r="D24" s="25"/>
      <c r="E24" s="25"/>
      <c r="G24" t="s">
        <v>36</v>
      </c>
      <c r="H24" s="15">
        <f>IF(H$20&lt;Toimenpiteet!$C$37,Toimenpiteet!$C$35*100/Toimenpiteet!$C$37*H$20,Toimenpiteet!$C$35*100/Toimenpiteet!$C$37*Toimenpiteet!$C$37)</f>
        <v>0.1</v>
      </c>
      <c r="I24" s="15">
        <f>IF(I$20&lt;Toimenpiteet!$C$37,Toimenpiteet!$C$35*100/Toimenpiteet!$C$37*I$20,Toimenpiteet!$C$35*100/Toimenpiteet!$C$37*Toimenpiteet!$C$37)</f>
        <v>0.2</v>
      </c>
      <c r="J24" s="15">
        <f>IF(J$20&lt;Toimenpiteet!$C$37,Toimenpiteet!$C$35*100/Toimenpiteet!$C$37*J$20,Toimenpiteet!$C$35*100/Toimenpiteet!$C$37*Toimenpiteet!$C$37)</f>
        <v>0.30000000000000004</v>
      </c>
      <c r="K24" s="15">
        <f>IF(K$20&lt;Toimenpiteet!$C$37,Toimenpiteet!$C$35*100/Toimenpiteet!$C$37*K$20,Toimenpiteet!$C$35*100/Toimenpiteet!$C$37*Toimenpiteet!$C$37)</f>
        <v>0.4</v>
      </c>
      <c r="L24" s="15">
        <f>IF(L$20&lt;Toimenpiteet!$C$37,Toimenpiteet!$C$35*100/Toimenpiteet!$C$37*L$20,Toimenpiteet!$C$35*100/Toimenpiteet!$C$37*Toimenpiteet!$C$37)</f>
        <v>0.5</v>
      </c>
      <c r="M24" s="15">
        <f>IF(M$20&lt;Toimenpiteet!$C$37,Toimenpiteet!$C$35*100/Toimenpiteet!$C$37*M$20,Toimenpiteet!$C$35*100/Toimenpiteet!$C$37*Toimenpiteet!$C$37)</f>
        <v>0.5</v>
      </c>
      <c r="N24" s="15">
        <f>IF(N$20&lt;Toimenpiteet!$C$37,Toimenpiteet!$C$35*100/Toimenpiteet!$C$37*N$20,Toimenpiteet!$C$35*100/Toimenpiteet!$C$37*Toimenpiteet!$C$37)</f>
        <v>0.5</v>
      </c>
      <c r="O24" s="15">
        <f>IF(O$20&lt;Toimenpiteet!$C$37,Toimenpiteet!$C$35*100/Toimenpiteet!$C$37*O$20,Toimenpiteet!$C$35*100/Toimenpiteet!$C$37*Toimenpiteet!$C$37)</f>
        <v>0.5</v>
      </c>
      <c r="P24" s="15">
        <f>IF(P$20&lt;Toimenpiteet!$C$37,Toimenpiteet!$C$35*100/Toimenpiteet!$C$37*P$20,Toimenpiteet!$C$35*100/Toimenpiteet!$C$37*Toimenpiteet!$C$37)</f>
        <v>0.5</v>
      </c>
      <c r="Q24" s="15">
        <f>IF(Q$20&lt;Toimenpiteet!$C$37,Toimenpiteet!$C$35*100/Toimenpiteet!$C$37*Q$20,Toimenpiteet!$C$35*100/Toimenpiteet!$C$37*Toimenpiteet!$C$37)</f>
        <v>0.5</v>
      </c>
      <c r="R24" s="15">
        <f>IF(R$20&lt;Toimenpiteet!$C$37,Toimenpiteet!$C$35*100/Toimenpiteet!$C$37*R$20,Toimenpiteet!$C$35*100/Toimenpiteet!$C$37*Toimenpiteet!$C$37)</f>
        <v>0.5</v>
      </c>
      <c r="S24" s="15">
        <f>IF(S$20&lt;Toimenpiteet!$C$37,Toimenpiteet!$C$35*100/Toimenpiteet!$C$37*S$20,Toimenpiteet!$C$35*100/Toimenpiteet!$C$37*Toimenpiteet!$C$37)</f>
        <v>0.5</v>
      </c>
      <c r="T24" s="15">
        <f>IF(T$20&lt;Toimenpiteet!$C$37,Toimenpiteet!$C$35*100/Toimenpiteet!$C$37*T$20,Toimenpiteet!$C$35*100/Toimenpiteet!$C$37*Toimenpiteet!$C$37)</f>
        <v>0.5</v>
      </c>
      <c r="U24" s="15">
        <f>IF(U$20&lt;Toimenpiteet!$C$37,Toimenpiteet!$C$35*100/Toimenpiteet!$C$37*U$20,Toimenpiteet!$C$35*100/Toimenpiteet!$C$37*Toimenpiteet!$C$37)</f>
        <v>0.5</v>
      </c>
      <c r="V24" s="15">
        <f>IF(V$20&lt;Toimenpiteet!$C$37,Toimenpiteet!$C$35*100/Toimenpiteet!$C$37*V$20,Toimenpiteet!$C$35*100/Toimenpiteet!$C$37*Toimenpiteet!$C$37)</f>
        <v>0.5</v>
      </c>
      <c r="W24" s="15">
        <f>IF(W$20&lt;Toimenpiteet!$C$37,Toimenpiteet!$C$35*100/Toimenpiteet!$C$37*W$20,Toimenpiteet!$C$35*100/Toimenpiteet!$C$37*Toimenpiteet!$C$37)</f>
        <v>0.5</v>
      </c>
      <c r="X24" s="15">
        <f>IF(X$20&lt;Toimenpiteet!$C$37,Toimenpiteet!$C$35*100/Toimenpiteet!$C$37*X$20,Toimenpiteet!$C$35*100/Toimenpiteet!$C$37*Toimenpiteet!$C$37)</f>
        <v>0.5</v>
      </c>
      <c r="Y24" s="15">
        <f>IF(Y$20&lt;Toimenpiteet!$C$37,Toimenpiteet!$C$35*100/Toimenpiteet!$C$37*Y$20,Toimenpiteet!$C$35*100/Toimenpiteet!$C$37*Toimenpiteet!$C$37)</f>
        <v>0.5</v>
      </c>
      <c r="Z24" s="15">
        <f>IF(Z$20&lt;Toimenpiteet!$C$37,Toimenpiteet!$C$35*100/Toimenpiteet!$C$37*Z$20,Toimenpiteet!$C$35*100/Toimenpiteet!$C$37*Toimenpiteet!$C$37)</f>
        <v>0.5</v>
      </c>
      <c r="AA24" s="15">
        <f>IF(AA$20&lt;Toimenpiteet!$C$37,Toimenpiteet!$C$35*100/Toimenpiteet!$C$37*AA$20,Toimenpiteet!$C$35*100/Toimenpiteet!$C$37*Toimenpiteet!$C$37)</f>
        <v>0.5</v>
      </c>
      <c r="AB24" s="15">
        <f>IF(AB$20&lt;Toimenpiteet!$C$37,Toimenpiteet!$C$35*100/Toimenpiteet!$C$37*AB$20,Toimenpiteet!$C$35*100/Toimenpiteet!$C$37*Toimenpiteet!$C$37)</f>
        <v>0.5</v>
      </c>
      <c r="AC24" s="15">
        <f>IF(AC$20&lt;Toimenpiteet!$C$37,Toimenpiteet!$C$35*100/Toimenpiteet!$C$37*AC$20,Toimenpiteet!$C$35*100/Toimenpiteet!$C$37*Toimenpiteet!$C$37)</f>
        <v>0.5</v>
      </c>
      <c r="AD24" s="15">
        <f>IF(AD$20&lt;Toimenpiteet!$C$37,Toimenpiteet!$C$35*100/Toimenpiteet!$C$37*AD$20,Toimenpiteet!$C$35*100/Toimenpiteet!$C$37*Toimenpiteet!$C$37)</f>
        <v>0.5</v>
      </c>
      <c r="AE24" s="15">
        <f>IF(AE$20&lt;Toimenpiteet!$C$37,Toimenpiteet!$C$35*100/Toimenpiteet!$C$37*AE$20,Toimenpiteet!$C$35*100/Toimenpiteet!$C$37*Toimenpiteet!$C$37)</f>
        <v>0.5</v>
      </c>
      <c r="AF24" s="15">
        <f>IF(AF$20&lt;Toimenpiteet!$C$37,Toimenpiteet!$C$35*100/Toimenpiteet!$C$37*AF$20,Toimenpiteet!$C$35*100/Toimenpiteet!$C$37*Toimenpiteet!$C$37)</f>
        <v>0.5</v>
      </c>
    </row>
    <row r="25" spans="2:60" ht="15.75" thickBot="1">
      <c r="B25" s="42" t="s">
        <v>92</v>
      </c>
      <c r="C25" s="26"/>
      <c r="D25" s="26"/>
      <c r="E25" s="26">
        <f>ABS(E14-E23)</f>
        <v>85</v>
      </c>
      <c r="H25" s="15">
        <f>IF(COUNTIF($H$9:H9,"x")=0,0,_xlfn.XLOOKUP(COUNTIF($H$9:H9,"x"),$H$20:$AF$20,$H$24:$AF$24))</f>
        <v>0</v>
      </c>
      <c r="I25" s="15">
        <f>IF(COUNTIF($H$9:I9,"x")=0,0,_xlfn.XLOOKUP(COUNTIF($H$9:I9,"x"),$H$20:$AF$20,$H$24:$AF$24))</f>
        <v>0.1</v>
      </c>
      <c r="J25" s="15">
        <f>IF(COUNTIF($H$9:J9,"x")=0,0,_xlfn.XLOOKUP(COUNTIF($H$9:J9,"x"),$H$20:$AF$20,$H$24:$AF$24))</f>
        <v>0.2</v>
      </c>
      <c r="K25" s="15">
        <f>IF(COUNTIF($H$9:K9,"x")=0,0,_xlfn.XLOOKUP(COUNTIF($H$9:K9,"x"),$H$20:$AF$20,$H$24:$AF$24))</f>
        <v>0.30000000000000004</v>
      </c>
      <c r="L25" s="15">
        <f>IF(COUNTIF($H$9:L9,"x")=0,0,_xlfn.XLOOKUP(COUNTIF($H$9:L9,"x"),$H$20:$AF$20,$H$24:$AF$24))</f>
        <v>0.4</v>
      </c>
      <c r="M25" s="15">
        <f>IF(COUNTIF($H$9:M9,"x")=0,0,_xlfn.XLOOKUP(COUNTIF($H$9:M9,"x"),$H$20:$AF$20,$H$24:$AF$24))</f>
        <v>0.4</v>
      </c>
      <c r="N25" s="15">
        <f>IF(COUNTIF($H$9:N9,"x")=0,0,_xlfn.XLOOKUP(COUNTIF($H$9:N9,"x"),$H$20:$AF$20,$H$24:$AF$24))</f>
        <v>0.5</v>
      </c>
      <c r="O25" s="15">
        <f>IF(COUNTIF($H$9:O9,"x")=0,0,_xlfn.XLOOKUP(COUNTIF($H$9:O9,"x"),$H$20:$AF$20,$H$24:$AF$24))</f>
        <v>0.5</v>
      </c>
      <c r="P25" s="15">
        <f>IF(COUNTIF($H$9:P9,"x")=0,0,_xlfn.XLOOKUP(COUNTIF($H$9:P9,"x"),$H$20:$AF$20,$H$24:$AF$24))</f>
        <v>0.5</v>
      </c>
      <c r="Q25" s="15">
        <f>IF(COUNTIF($H$9:Q9,"x")=0,0,_xlfn.XLOOKUP(COUNTIF($H$9:Q9,"x"),$H$20:$AF$20,$H$24:$AF$24))</f>
        <v>0.5</v>
      </c>
      <c r="R25" s="15">
        <f>IF(COUNTIF($H$9:R9,"x")=0,0,_xlfn.XLOOKUP(COUNTIF($H$9:R9,"x"),$H$20:$AF$20,$H$24:$AF$24))</f>
        <v>0.5</v>
      </c>
      <c r="S25" s="15">
        <f>IF(COUNTIF($H$9:S9,"x")=0,0,_xlfn.XLOOKUP(COUNTIF($H$9:S9,"x"),$H$20:$AF$20,$H$24:$AF$24))</f>
        <v>0.5</v>
      </c>
      <c r="T25" s="15">
        <f>IF(COUNTIF($H$9:T9,"x")=0,0,_xlfn.XLOOKUP(COUNTIF($H$9:T9,"x"),$H$20:$AF$20,$H$24:$AF$24))</f>
        <v>0.5</v>
      </c>
      <c r="U25" s="15">
        <f>IF(COUNTIF($H$9:U9,"x")=0,0,_xlfn.XLOOKUP(COUNTIF($H$9:U9,"x"),$H$20:$AF$20,$H$24:$AF$24))</f>
        <v>0.5</v>
      </c>
      <c r="V25" s="15">
        <f>IF(COUNTIF($H$9:V9,"x")=0,0,_xlfn.XLOOKUP(COUNTIF($H$9:V9,"x"),$H$20:$AF$20,$H$24:$AF$24))</f>
        <v>0.5</v>
      </c>
      <c r="W25" s="15">
        <f>IF(COUNTIF($H$9:W9,"x")=0,0,_xlfn.XLOOKUP(COUNTIF($H$9:W9,"x"),$H$20:$AF$20,$H$24:$AF$24))</f>
        <v>0.5</v>
      </c>
      <c r="X25" s="15">
        <f>IF(COUNTIF($H$9:X9,"x")=0,0,_xlfn.XLOOKUP(COUNTIF($H$9:X9,"x"),$H$20:$AF$20,$H$24:$AF$24))</f>
        <v>0.5</v>
      </c>
      <c r="Y25" s="15">
        <f>IF(COUNTIF($H$9:Y9,"x")=0,0,_xlfn.XLOOKUP(COUNTIF($H$9:Y9,"x"),$H$20:$AF$20,$H$24:$AF$24))</f>
        <v>0.5</v>
      </c>
      <c r="Z25" s="15">
        <f>IF(COUNTIF($H$9:Z9,"x")=0,0,_xlfn.XLOOKUP(COUNTIF($H$9:Z9,"x"),$H$20:$AF$20,$H$24:$AF$24))</f>
        <v>0.5</v>
      </c>
      <c r="AA25" s="15">
        <f>IF(COUNTIF($H$9:AA9,"x")=0,0,_xlfn.XLOOKUP(COUNTIF($H$9:AA9,"x"),$H$20:$AF$20,$H$24:$AF$24))</f>
        <v>0.5</v>
      </c>
      <c r="AB25" s="15">
        <f>IF(COUNTIF($H$9:AB9,"x")=0,0,_xlfn.XLOOKUP(COUNTIF($H$9:AB9,"x"),$H$20:$AF$20,$H$24:$AF$24))</f>
        <v>0.5</v>
      </c>
      <c r="AC25" s="15">
        <f>IF(COUNTIF($H$9:AC9,"x")=0,0,_xlfn.XLOOKUP(COUNTIF($H$9:AC9,"x"),$H$20:$AF$20,$H$24:$AF$24))</f>
        <v>0.5</v>
      </c>
      <c r="AD25" s="15">
        <f>IF(COUNTIF($H$9:AD9,"x")=0,0,_xlfn.XLOOKUP(COUNTIF($H$9:AD9,"x"),$H$20:$AF$20,$H$24:$AF$24))</f>
        <v>0.5</v>
      </c>
      <c r="AE25" s="15">
        <f>IF(COUNTIF($H$9:AE9,"x")=0,0,_xlfn.XLOOKUP(COUNTIF($H$9:AE9,"x"),$H$20:$AF$20,$H$24:$AF$24))</f>
        <v>0.5</v>
      </c>
      <c r="AF25" s="15">
        <f>IF(COUNTIF($H$9:AF9,"x")=0,0,_xlfn.XLOOKUP(COUNTIF($H$9:AF9,"x"),$H$20:$AF$20,$H$24:$AF$24))</f>
        <v>0.5</v>
      </c>
    </row>
    <row r="26" spans="2:60" ht="15.75" thickTop="1">
      <c r="G26" t="s">
        <v>61</v>
      </c>
      <c r="H26" s="15">
        <f>IF(H$20&lt;Toimenpiteet!$C$67,Toimenpiteet!$C$65*100/Toimenpiteet!$C$67*H$20,Toimenpiteet!$C$65*100/Toimenpiteet!$C$67*Toimenpiteet!$C$67)</f>
        <v>0.2</v>
      </c>
      <c r="I26" s="15">
        <f>IF(I$20&lt;Toimenpiteet!$C$67,Toimenpiteet!$C$65*100/Toimenpiteet!$C$67*I$20,Toimenpiteet!$C$65*100/Toimenpiteet!$C$67*Toimenpiteet!$C$67)</f>
        <v>0.4</v>
      </c>
      <c r="J26" s="15">
        <f>IF(J$20&lt;Toimenpiteet!$C$67,Toimenpiteet!$C$65*100/Toimenpiteet!$C$67*J$20,Toimenpiteet!$C$65*100/Toimenpiteet!$C$67*Toimenpiteet!$C$67)</f>
        <v>0.60000000000000009</v>
      </c>
      <c r="K26" s="15">
        <f>IF(K$20&lt;Toimenpiteet!$C$67,Toimenpiteet!$C$65*100/Toimenpiteet!$C$67*K$20,Toimenpiteet!$C$65*100/Toimenpiteet!$C$67*Toimenpiteet!$C$67)</f>
        <v>0.8</v>
      </c>
      <c r="L26" s="15">
        <f>IF(L$20&lt;Toimenpiteet!$C$67,Toimenpiteet!$C$65*100/Toimenpiteet!$C$67*L$20,Toimenpiteet!$C$65*100/Toimenpiteet!$C$67*Toimenpiteet!$C$67)</f>
        <v>1</v>
      </c>
      <c r="M26" s="15">
        <f>IF(M$20&lt;Toimenpiteet!$C$67,Toimenpiteet!$C$65*100/Toimenpiteet!$C$67*M$20,Toimenpiteet!$C$65*100/Toimenpiteet!$C$67*Toimenpiteet!$C$67)</f>
        <v>1.2000000000000002</v>
      </c>
      <c r="N26" s="15">
        <f>IF(N$20&lt;Toimenpiteet!$C$67,Toimenpiteet!$C$65*100/Toimenpiteet!$C$67*N$20,Toimenpiteet!$C$65*100/Toimenpiteet!$C$67*Toimenpiteet!$C$67)</f>
        <v>1.4000000000000001</v>
      </c>
      <c r="O26" s="15">
        <f>IF(O$20&lt;Toimenpiteet!$C$67,Toimenpiteet!$C$65*100/Toimenpiteet!$C$67*O$20,Toimenpiteet!$C$65*100/Toimenpiteet!$C$67*Toimenpiteet!$C$67)</f>
        <v>1.6</v>
      </c>
      <c r="P26" s="15">
        <f>IF(P$20&lt;Toimenpiteet!$C$67,Toimenpiteet!$C$65*100/Toimenpiteet!$C$67*P$20,Toimenpiteet!$C$65*100/Toimenpiteet!$C$67*Toimenpiteet!$C$67)</f>
        <v>1.8</v>
      </c>
      <c r="Q26" s="15">
        <f>IF(Q$20&lt;Toimenpiteet!$C$67,Toimenpiteet!$C$65*100/Toimenpiteet!$C$67*Q$20,Toimenpiteet!$C$65*100/Toimenpiteet!$C$67*Toimenpiteet!$C$67)</f>
        <v>2</v>
      </c>
      <c r="R26" s="15">
        <f>IF(R$20&lt;Toimenpiteet!$C$67,Toimenpiteet!$C$65*100/Toimenpiteet!$C$67*R$20,Toimenpiteet!$C$65*100/Toimenpiteet!$C$67*Toimenpiteet!$C$67)</f>
        <v>2</v>
      </c>
      <c r="S26" s="15">
        <f>IF(S$20&lt;Toimenpiteet!$C$67,Toimenpiteet!$C$65*100/Toimenpiteet!$C$67*S$20,Toimenpiteet!$C$65*100/Toimenpiteet!$C$67*Toimenpiteet!$C$67)</f>
        <v>2</v>
      </c>
      <c r="T26" s="15">
        <f>IF(T$20&lt;Toimenpiteet!$C$67,Toimenpiteet!$C$65*100/Toimenpiteet!$C$67*T$20,Toimenpiteet!$C$65*100/Toimenpiteet!$C$67*Toimenpiteet!$C$67)</f>
        <v>2</v>
      </c>
      <c r="U26" s="15">
        <f>IF(U$20&lt;Toimenpiteet!$C$67,Toimenpiteet!$C$65*100/Toimenpiteet!$C$67*U$20,Toimenpiteet!$C$65*100/Toimenpiteet!$C$67*Toimenpiteet!$C$67)</f>
        <v>2</v>
      </c>
      <c r="V26" s="15">
        <f>IF(V$20&lt;Toimenpiteet!$C$67,Toimenpiteet!$C$65*100/Toimenpiteet!$C$67*V$20,Toimenpiteet!$C$65*100/Toimenpiteet!$C$67*Toimenpiteet!$C$67)</f>
        <v>2</v>
      </c>
      <c r="W26" s="15">
        <f>IF(W$20&lt;Toimenpiteet!$C$67,Toimenpiteet!$C$65*100/Toimenpiteet!$C$67*W$20,Toimenpiteet!$C$65*100/Toimenpiteet!$C$67*Toimenpiteet!$C$67)</f>
        <v>2</v>
      </c>
      <c r="X26" s="15">
        <f>IF(X$20&lt;Toimenpiteet!$C$67,Toimenpiteet!$C$65*100/Toimenpiteet!$C$67*X$20,Toimenpiteet!$C$65*100/Toimenpiteet!$C$67*Toimenpiteet!$C$67)</f>
        <v>2</v>
      </c>
      <c r="Y26" s="15">
        <f>IF(Y$20&lt;Toimenpiteet!$C$67,Toimenpiteet!$C$65*100/Toimenpiteet!$C$67*Y$20,Toimenpiteet!$C$65*100/Toimenpiteet!$C$67*Toimenpiteet!$C$67)</f>
        <v>2</v>
      </c>
      <c r="Z26" s="15">
        <f>IF(Z$20&lt;Toimenpiteet!$C$67,Toimenpiteet!$C$65*100/Toimenpiteet!$C$67*Z$20,Toimenpiteet!$C$65*100/Toimenpiteet!$C$67*Toimenpiteet!$C$67)</f>
        <v>2</v>
      </c>
      <c r="AA26" s="15">
        <f>IF(AA$20&lt;Toimenpiteet!$C$67,Toimenpiteet!$C$65*100/Toimenpiteet!$C$67*AA$20,Toimenpiteet!$C$65*100/Toimenpiteet!$C$67*Toimenpiteet!$C$67)</f>
        <v>2</v>
      </c>
      <c r="AB26" s="15">
        <f>IF(AB$20&lt;Toimenpiteet!$C$67,Toimenpiteet!$C$65*100/Toimenpiteet!$C$67*AB$20,Toimenpiteet!$C$65*100/Toimenpiteet!$C$67*Toimenpiteet!$C$67)</f>
        <v>2</v>
      </c>
      <c r="AC26" s="15">
        <f>IF(AC$20&lt;Toimenpiteet!$C$67,Toimenpiteet!$C$65*100/Toimenpiteet!$C$67*AC$20,Toimenpiteet!$C$65*100/Toimenpiteet!$C$67*Toimenpiteet!$C$67)</f>
        <v>2</v>
      </c>
      <c r="AD26" s="15">
        <f>IF(AD$20&lt;Toimenpiteet!$C$67,Toimenpiteet!$C$65*100/Toimenpiteet!$C$67*AD$20,Toimenpiteet!$C$65*100/Toimenpiteet!$C$67*Toimenpiteet!$C$67)</f>
        <v>2</v>
      </c>
      <c r="AE26" s="15">
        <f>IF(AE$20&lt;Toimenpiteet!$C$67,Toimenpiteet!$C$65*100/Toimenpiteet!$C$67*AE$20,Toimenpiteet!$C$65*100/Toimenpiteet!$C$67*Toimenpiteet!$C$67)</f>
        <v>2</v>
      </c>
      <c r="AF26" s="15">
        <f>IF(AF$20&lt;Toimenpiteet!$C$67,Toimenpiteet!$C$65*100/Toimenpiteet!$C$67*AF$20,Toimenpiteet!$C$65*100/Toimenpiteet!$C$67*Toimenpiteet!$C$67)</f>
        <v>2</v>
      </c>
      <c r="AJ26" s="1"/>
      <c r="AK26" s="5"/>
      <c r="AM26" s="5"/>
    </row>
    <row r="27" spans="2:60">
      <c r="H27" s="15">
        <f>IF(COUNTIF($H$10:H10,"x")=0,0,_xlfn.XLOOKUP(COUNTIF($H$10:H10,"x"),$H$20:$AF$20,$H$26:$AF$26))</f>
        <v>0</v>
      </c>
      <c r="I27" s="15">
        <f>IF(COUNTIF($H$10:I10,"x")=0,0,_xlfn.XLOOKUP(COUNTIF($H$10:I10,"x"),$H$20:$AF$20,$H$26:$AF$26))</f>
        <v>0</v>
      </c>
      <c r="J27" s="15">
        <f>IF(COUNTIF($H$10:J10,"x")=0,0,_xlfn.XLOOKUP(COUNTIF($H$10:J10,"x"),$H$20:$AF$20,$H$26:$AF$26))</f>
        <v>0</v>
      </c>
      <c r="K27" s="15">
        <f>IF(COUNTIF($H$10:K10,"x")=0,0,_xlfn.XLOOKUP(COUNTIF($H$10:K10,"x"),$H$20:$AF$20,$H$26:$AF$26))</f>
        <v>0</v>
      </c>
      <c r="L27" s="15">
        <f>IF(COUNTIF($H$10:L10,"x")=0,0,_xlfn.XLOOKUP(COUNTIF($H$10:L10,"x"),$H$20:$AF$20,$H$26:$AF$26))</f>
        <v>0</v>
      </c>
      <c r="M27" s="15">
        <f>IF(COUNTIF($H$10:M10,"x")=0,0,_xlfn.XLOOKUP(COUNTIF($H$10:M10,"x"),$H$20:$AF$20,$H$26:$AF$26))</f>
        <v>0</v>
      </c>
      <c r="N27" s="15">
        <f>IF(COUNTIF($H$10:N10,"x")=0,0,_xlfn.XLOOKUP(COUNTIF($H$10:N10,"x"),$H$20:$AF$20,$H$26:$AF$26))</f>
        <v>0</v>
      </c>
      <c r="O27" s="15">
        <f>IF(COUNTIF($H$10:O10,"x")=0,0,_xlfn.XLOOKUP(COUNTIF($H$10:O10,"x"),$H$20:$AF$20,$H$26:$AF$26))</f>
        <v>0</v>
      </c>
      <c r="P27" s="15">
        <f>IF(COUNTIF($H$10:P10,"x")=0,0,_xlfn.XLOOKUP(COUNTIF($H$10:P10,"x"),$H$20:$AF$20,$H$26:$AF$26))</f>
        <v>0</v>
      </c>
      <c r="Q27" s="15">
        <f>IF(COUNTIF($H$10:Q10,"x")=0,0,_xlfn.XLOOKUP(COUNTIF($H$10:Q10,"x"),$H$20:$AF$20,$H$26:$AF$26))</f>
        <v>0</v>
      </c>
      <c r="R27" s="15">
        <f>IF(COUNTIF($H$10:R10,"x")=0,0,_xlfn.XLOOKUP(COUNTIF($H$10:R10,"x"),$H$20:$AF$20,$H$26:$AF$26))</f>
        <v>0</v>
      </c>
      <c r="S27" s="15">
        <f>IF(COUNTIF($H$10:S10,"x")=0,0,_xlfn.XLOOKUP(COUNTIF($H$10:S10,"x"),$H$20:$AF$20,$H$26:$AF$26))</f>
        <v>0</v>
      </c>
      <c r="T27" s="15">
        <f>IF(COUNTIF($H$10:T10,"x")=0,0,_xlfn.XLOOKUP(COUNTIF($H$10:T10,"x"),$H$20:$AF$20,$H$26:$AF$26))</f>
        <v>0</v>
      </c>
      <c r="U27" s="15">
        <f>IF(COUNTIF($H$10:U10,"x")=0,0,_xlfn.XLOOKUP(COUNTIF($H$10:U10,"x"),$H$20:$AF$20,$H$26:$AF$26))</f>
        <v>0</v>
      </c>
      <c r="V27" s="15">
        <f>IF(COUNTIF($H$10:V10,"x")=0,0,_xlfn.XLOOKUP(COUNTIF($H$10:V10,"x"),$H$20:$AF$20,$H$26:$AF$26))</f>
        <v>0</v>
      </c>
      <c r="W27" s="15">
        <f>IF(COUNTIF($H$10:W10,"x")=0,0,_xlfn.XLOOKUP(COUNTIF($H$10:W10,"x"),$H$20:$AF$20,$H$26:$AF$26))</f>
        <v>0</v>
      </c>
      <c r="X27" s="15">
        <f>IF(COUNTIF($H$10:X10,"x")=0,0,_xlfn.XLOOKUP(COUNTIF($H$10:X10,"x"),$H$20:$AF$20,$H$26:$AF$26))</f>
        <v>0</v>
      </c>
      <c r="Y27" s="15">
        <f>IF(COUNTIF($H$10:Y10,"x")=0,0,_xlfn.XLOOKUP(COUNTIF($H$10:Y10,"x"),$H$20:$AF$20,$H$26:$AF$26))</f>
        <v>0</v>
      </c>
      <c r="Z27" s="15">
        <f>IF(COUNTIF($H$10:Z10,"x")=0,0,_xlfn.XLOOKUP(COUNTIF($H$10:Z10,"x"),$H$20:$AF$20,$H$26:$AF$26))</f>
        <v>0</v>
      </c>
      <c r="AA27" s="15">
        <f>IF(COUNTIF($H$10:AA10,"x")=0,0,_xlfn.XLOOKUP(COUNTIF($H$10:AA10,"x"),$H$20:$AF$20,$H$26:$AF$26))</f>
        <v>0</v>
      </c>
      <c r="AB27" s="15">
        <f>IF(COUNTIF($H$10:AB10,"x")=0,0,_xlfn.XLOOKUP(COUNTIF($H$10:AB10,"x"),$H$20:$AF$20,$H$26:$AF$26))</f>
        <v>0</v>
      </c>
      <c r="AC27" s="15">
        <f>IF(COUNTIF($H$10:AC10,"x")=0,0,_xlfn.XLOOKUP(COUNTIF($H$10:AC10,"x"),$H$20:$AF$20,$H$26:$AF$26))</f>
        <v>0</v>
      </c>
      <c r="AD27" s="15">
        <f>IF(COUNTIF($H$10:AD10,"x")=0,0,_xlfn.XLOOKUP(COUNTIF($H$10:AD10,"x"),$H$20:$AF$20,$H$26:$AF$26))</f>
        <v>0</v>
      </c>
      <c r="AE27" s="15">
        <f>IF(COUNTIF($H$10:AE10,"x")=0,0,_xlfn.XLOOKUP(COUNTIF($H$10:AE10,"x"),$H$20:$AF$20,$H$26:$AF$26))</f>
        <v>0</v>
      </c>
      <c r="AF27" s="15">
        <f>IF(COUNTIF($H$10:AF10,"x")=0,0,_xlfn.XLOOKUP(COUNTIF($H$10:AF10,"x"),$H$20:$AF$20,$H$26:$AF$26))</f>
        <v>0</v>
      </c>
      <c r="AJ27" s="1"/>
      <c r="AK27" s="5"/>
    </row>
    <row r="28" spans="2:60" ht="16.5" thickBot="1">
      <c r="B28" s="41" t="s">
        <v>97</v>
      </c>
      <c r="C28" s="56"/>
      <c r="D28" s="12"/>
      <c r="E28" s="12"/>
      <c r="G28" t="s">
        <v>42</v>
      </c>
      <c r="H28" s="15">
        <f>IF(H$20&lt;Toimenpiteet!$C$95,Toimenpiteet!$C$93*100/Toimenpiteet!$C$95*H$20,Toimenpiteet!$C$93*100/Toimenpiteet!$C$95*Toimenpiteet!$C$95)</f>
        <v>0.1</v>
      </c>
      <c r="I28" s="15">
        <f>IF(I$20&lt;Toimenpiteet!$C$95,Toimenpiteet!$C$93*100/Toimenpiteet!$C$95*I$20,Toimenpiteet!$C$93*100/Toimenpiteet!$C$95*Toimenpiteet!$C$95)</f>
        <v>0.2</v>
      </c>
      <c r="J28" s="15">
        <f>IF(J$20&lt;Toimenpiteet!$C$95,Toimenpiteet!$C$93*100/Toimenpiteet!$C$95*J$20,Toimenpiteet!$C$93*100/Toimenpiteet!$C$95*Toimenpiteet!$C$95)</f>
        <v>0.30000000000000004</v>
      </c>
      <c r="K28" s="15">
        <f>IF(K$20&lt;Toimenpiteet!$C$95,Toimenpiteet!$C$93*100/Toimenpiteet!$C$95*K$20,Toimenpiteet!$C$93*100/Toimenpiteet!$C$95*Toimenpiteet!$C$95)</f>
        <v>0.4</v>
      </c>
      <c r="L28" s="15">
        <f>IF(L$20&lt;Toimenpiteet!$C$95,Toimenpiteet!$C$93*100/Toimenpiteet!$C$95*L$20,Toimenpiteet!$C$93*100/Toimenpiteet!$C$95*Toimenpiteet!$C$95)</f>
        <v>0.5</v>
      </c>
      <c r="M28" s="15">
        <f>IF(M$20&lt;Toimenpiteet!$C$95,Toimenpiteet!$C$93*100/Toimenpiteet!$C$95*M$20,Toimenpiteet!$C$93*100/Toimenpiteet!$C$95*Toimenpiteet!$C$95)</f>
        <v>0.60000000000000009</v>
      </c>
      <c r="N28" s="15">
        <f>IF(N$20&lt;Toimenpiteet!$C$95,Toimenpiteet!$C$93*100/Toimenpiteet!$C$95*N$20,Toimenpiteet!$C$93*100/Toimenpiteet!$C$95*Toimenpiteet!$C$95)</f>
        <v>0.70000000000000007</v>
      </c>
      <c r="O28" s="15">
        <f>IF(O$20&lt;Toimenpiteet!$C$95,Toimenpiteet!$C$93*100/Toimenpiteet!$C$95*O$20,Toimenpiteet!$C$93*100/Toimenpiteet!$C$95*Toimenpiteet!$C$95)</f>
        <v>0.8</v>
      </c>
      <c r="P28" s="15">
        <f>IF(P$20&lt;Toimenpiteet!$C$95,Toimenpiteet!$C$93*100/Toimenpiteet!$C$95*P$20,Toimenpiteet!$C$93*100/Toimenpiteet!$C$95*Toimenpiteet!$C$95)</f>
        <v>0.9</v>
      </c>
      <c r="Q28" s="15">
        <f>IF(Q$20&lt;Toimenpiteet!$C$95,Toimenpiteet!$C$93*100/Toimenpiteet!$C$95*Q$20,Toimenpiteet!$C$93*100/Toimenpiteet!$C$95*Toimenpiteet!$C$95)</f>
        <v>1</v>
      </c>
      <c r="R28" s="15">
        <f>IF(R$20&lt;Toimenpiteet!$C$95,Toimenpiteet!$C$93*100/Toimenpiteet!$C$95*R$20,Toimenpiteet!$C$93*100/Toimenpiteet!$C$95*Toimenpiteet!$C$95)</f>
        <v>1</v>
      </c>
      <c r="S28" s="15">
        <f>IF(S$20&lt;Toimenpiteet!$C$95,Toimenpiteet!$C$93*100/Toimenpiteet!$C$95*S$20,Toimenpiteet!$C$93*100/Toimenpiteet!$C$95*Toimenpiteet!$C$95)</f>
        <v>1</v>
      </c>
      <c r="T28" s="15">
        <f>IF(T$20&lt;Toimenpiteet!$C$95,Toimenpiteet!$C$93*100/Toimenpiteet!$C$95*T$20,Toimenpiteet!$C$93*100/Toimenpiteet!$C$95*Toimenpiteet!$C$95)</f>
        <v>1</v>
      </c>
      <c r="U28" s="15">
        <f>IF(U$20&lt;Toimenpiteet!$C$95,Toimenpiteet!$C$93*100/Toimenpiteet!$C$95*U$20,Toimenpiteet!$C$93*100/Toimenpiteet!$C$95*Toimenpiteet!$C$95)</f>
        <v>1</v>
      </c>
      <c r="V28" s="15">
        <f>IF(V$20&lt;Toimenpiteet!$C$95,Toimenpiteet!$C$93*100/Toimenpiteet!$C$95*V$20,Toimenpiteet!$C$93*100/Toimenpiteet!$C$95*Toimenpiteet!$C$95)</f>
        <v>1</v>
      </c>
      <c r="W28" s="15">
        <f>IF(W$20&lt;Toimenpiteet!$C$95,Toimenpiteet!$C$93*100/Toimenpiteet!$C$95*W$20,Toimenpiteet!$C$93*100/Toimenpiteet!$C$95*Toimenpiteet!$C$95)</f>
        <v>1</v>
      </c>
      <c r="X28" s="15">
        <f>IF(X$20&lt;Toimenpiteet!$C$95,Toimenpiteet!$C$93*100/Toimenpiteet!$C$95*X$20,Toimenpiteet!$C$93*100/Toimenpiteet!$C$95*Toimenpiteet!$C$95)</f>
        <v>1</v>
      </c>
      <c r="Y28" s="15">
        <f>IF(Y$20&lt;Toimenpiteet!$C$95,Toimenpiteet!$C$93*100/Toimenpiteet!$C$95*Y$20,Toimenpiteet!$C$93*100/Toimenpiteet!$C$95*Toimenpiteet!$C$95)</f>
        <v>1</v>
      </c>
      <c r="Z28" s="15">
        <f>IF(Z$20&lt;Toimenpiteet!$C$95,Toimenpiteet!$C$93*100/Toimenpiteet!$C$95*Z$20,Toimenpiteet!$C$93*100/Toimenpiteet!$C$95*Toimenpiteet!$C$95)</f>
        <v>1</v>
      </c>
      <c r="AA28" s="15">
        <f>IF(AA$20&lt;Toimenpiteet!$C$95,Toimenpiteet!$C$93*100/Toimenpiteet!$C$95*AA$20,Toimenpiteet!$C$93*100/Toimenpiteet!$C$95*Toimenpiteet!$C$95)</f>
        <v>1</v>
      </c>
      <c r="AB28" s="15">
        <f>IF(AB$20&lt;Toimenpiteet!$C$95,Toimenpiteet!$C$93*100/Toimenpiteet!$C$95*AB$20,Toimenpiteet!$C$93*100/Toimenpiteet!$C$95*Toimenpiteet!$C$95)</f>
        <v>1</v>
      </c>
      <c r="AC28" s="15">
        <f>IF(AC$20&lt;Toimenpiteet!$C$95,Toimenpiteet!$C$93*100/Toimenpiteet!$C$95*AC$20,Toimenpiteet!$C$93*100/Toimenpiteet!$C$95*Toimenpiteet!$C$95)</f>
        <v>1</v>
      </c>
      <c r="AD28" s="15">
        <f>IF(AD$20&lt;Toimenpiteet!$C$95,Toimenpiteet!$C$93*100/Toimenpiteet!$C$95*AD$20,Toimenpiteet!$C$93*100/Toimenpiteet!$C$95*Toimenpiteet!$C$95)</f>
        <v>1</v>
      </c>
      <c r="AE28" s="15">
        <f>IF(AE$20&lt;Toimenpiteet!$C$95,Toimenpiteet!$C$93*100/Toimenpiteet!$C$95*AE$20,Toimenpiteet!$C$93*100/Toimenpiteet!$C$95*Toimenpiteet!$C$95)</f>
        <v>1</v>
      </c>
      <c r="AF28" s="15">
        <f>IF(AF$20&lt;Toimenpiteet!$C$95,Toimenpiteet!$C$93*100/Toimenpiteet!$C$95*AF$20,Toimenpiteet!$C$93*100/Toimenpiteet!$C$95*Toimenpiteet!$C$95)</f>
        <v>1</v>
      </c>
      <c r="AJ28" s="1"/>
      <c r="AK28" s="5"/>
    </row>
    <row r="29" spans="2:60" ht="15.75" thickTop="1">
      <c r="B29" s="1" t="s">
        <v>27</v>
      </c>
      <c r="H29" s="15">
        <f>IF(COUNTIF($H$11:H11,"x")=0,0,_xlfn.XLOOKUP(COUNTIF($H$11:H11,"x"),$H$20:$AF$20,$H$28:$AF$28))</f>
        <v>0.1</v>
      </c>
      <c r="I29" s="15">
        <f>IF(COUNTIF($H$11:I11,"x")=0,0,_xlfn.XLOOKUP(COUNTIF($H$11:I11,"x"),$H$20:$AF$20,$H$28:$AF$28))</f>
        <v>0.1</v>
      </c>
      <c r="J29" s="15">
        <f>IF(COUNTIF($H$11:J11,"x")=0,0,_xlfn.XLOOKUP(COUNTIF($H$11:J11,"x"),$H$20:$AF$20,$H$28:$AF$28))</f>
        <v>0.1</v>
      </c>
      <c r="K29" s="15">
        <f>IF(COUNTIF($H$11:K11,"x")=0,0,_xlfn.XLOOKUP(COUNTIF($H$11:K11,"x"),$H$20:$AF$20,$H$28:$AF$28))</f>
        <v>0.1</v>
      </c>
      <c r="L29" s="15">
        <f>IF(COUNTIF($H$11:L11,"x")=0,0,_xlfn.XLOOKUP(COUNTIF($H$11:L11,"x"),$H$20:$AF$20,$H$28:$AF$28))</f>
        <v>0.1</v>
      </c>
      <c r="M29" s="15">
        <f>IF(COUNTIF($H$11:M11,"x")=0,0,_xlfn.XLOOKUP(COUNTIF($H$11:M11,"x"),$H$20:$AF$20,$H$28:$AF$28))</f>
        <v>0.2</v>
      </c>
      <c r="N29" s="15">
        <f>IF(COUNTIF($H$11:N11,"x")=0,0,_xlfn.XLOOKUP(COUNTIF($H$11:N11,"x"),$H$20:$AF$20,$H$28:$AF$28))</f>
        <v>0.2</v>
      </c>
      <c r="O29" s="15">
        <f>IF(COUNTIF($H$11:O11,"x")=0,0,_xlfn.XLOOKUP(COUNTIF($H$11:O11,"x"),$H$20:$AF$20,$H$28:$AF$28))</f>
        <v>0.2</v>
      </c>
      <c r="P29" s="15">
        <f>IF(COUNTIF($H$11:P11,"x")=0,0,_xlfn.XLOOKUP(COUNTIF($H$11:P11,"x"),$H$20:$AF$20,$H$28:$AF$28))</f>
        <v>0.2</v>
      </c>
      <c r="Q29" s="15">
        <f>IF(COUNTIF($H$11:Q11,"x")=0,0,_xlfn.XLOOKUP(COUNTIF($H$11:Q11,"x"),$H$20:$AF$20,$H$28:$AF$28))</f>
        <v>0.2</v>
      </c>
      <c r="R29" s="15">
        <f>IF(COUNTIF($H$11:R11,"x")=0,0,_xlfn.XLOOKUP(COUNTIF($H$11:R11,"x"),$H$20:$AF$20,$H$28:$AF$28))</f>
        <v>0.2</v>
      </c>
      <c r="S29" s="15">
        <f>IF(COUNTIF($H$11:S11,"x")=0,0,_xlfn.XLOOKUP(COUNTIF($H$11:S11,"x"),$H$20:$AF$20,$H$28:$AF$28))</f>
        <v>0.2</v>
      </c>
      <c r="T29" s="15">
        <f>IF(COUNTIF($H$11:T11,"x")=0,0,_xlfn.XLOOKUP(COUNTIF($H$11:T11,"x"),$H$20:$AF$20,$H$28:$AF$28))</f>
        <v>0.2</v>
      </c>
      <c r="U29" s="15">
        <f>IF(COUNTIF($H$11:U11,"x")=0,0,_xlfn.XLOOKUP(COUNTIF($H$11:U11,"x"),$H$20:$AF$20,$H$28:$AF$28))</f>
        <v>0.2</v>
      </c>
      <c r="V29" s="15">
        <f>IF(COUNTIF($H$11:V11,"x")=0,0,_xlfn.XLOOKUP(COUNTIF($H$11:V11,"x"),$H$20:$AF$20,$H$28:$AF$28))</f>
        <v>0.2</v>
      </c>
      <c r="W29" s="15">
        <f>IF(COUNTIF($H$11:W11,"x")=0,0,_xlfn.XLOOKUP(COUNTIF($H$11:W11,"x"),$H$20:$AF$20,$H$28:$AF$28))</f>
        <v>0.2</v>
      </c>
      <c r="X29" s="15">
        <f>IF(COUNTIF($H$11:X11,"x")=0,0,_xlfn.XLOOKUP(COUNTIF($H$11:X11,"x"),$H$20:$AF$20,$H$28:$AF$28))</f>
        <v>0.2</v>
      </c>
      <c r="Y29" s="15">
        <f>IF(COUNTIF($H$11:Y11,"x")=0,0,_xlfn.XLOOKUP(COUNTIF($H$11:Y11,"x"),$H$20:$AF$20,$H$28:$AF$28))</f>
        <v>0.2</v>
      </c>
      <c r="Z29" s="15">
        <f>IF(COUNTIF($H$11:Z11,"x")=0,0,_xlfn.XLOOKUP(COUNTIF($H$11:Z11,"x"),$H$20:$AF$20,$H$28:$AF$28))</f>
        <v>0.2</v>
      </c>
      <c r="AA29" s="15">
        <f>IF(COUNTIF($H$11:AA11,"x")=0,0,_xlfn.XLOOKUP(COUNTIF($H$11:AA11,"x"),$H$20:$AF$20,$H$28:$AF$28))</f>
        <v>0.2</v>
      </c>
      <c r="AB29" s="15">
        <f>IF(COUNTIF($H$11:AB11,"x")=0,0,_xlfn.XLOOKUP(COUNTIF($H$11:AB11,"x"),$H$20:$AF$20,$H$28:$AF$28))</f>
        <v>0.2</v>
      </c>
      <c r="AC29" s="15">
        <f>IF(COUNTIF($H$11:AC11,"x")=0,0,_xlfn.XLOOKUP(COUNTIF($H$11:AC11,"x"),$H$20:$AF$20,$H$28:$AF$28))</f>
        <v>0.2</v>
      </c>
      <c r="AD29" s="15">
        <f>IF(COUNTIF($H$11:AD11,"x")=0,0,_xlfn.XLOOKUP(COUNTIF($H$11:AD11,"x"),$H$20:$AF$20,$H$28:$AF$28))</f>
        <v>0.2</v>
      </c>
      <c r="AE29" s="15">
        <f>IF(COUNTIF($H$11:AE11,"x")=0,0,_xlfn.XLOOKUP(COUNTIF($H$11:AE11,"x"),$H$20:$AF$20,$H$28:$AF$28))</f>
        <v>0.2</v>
      </c>
      <c r="AF29" s="15">
        <f>IF(COUNTIF($H$11:AF11,"x")=0,0,_xlfn.XLOOKUP(COUNTIF($H$11:AF11,"x"),$H$20:$AF$20,$H$28:$AF$28))</f>
        <v>0.2</v>
      </c>
      <c r="AJ29" s="1"/>
      <c r="AK29" s="5"/>
    </row>
    <row r="30" spans="2:60">
      <c r="B30" t="s">
        <v>27</v>
      </c>
      <c r="C30" s="35">
        <v>0.2</v>
      </c>
      <c r="G30" s="10" t="s">
        <v>69</v>
      </c>
      <c r="H30" s="38">
        <f>SUM(H23+H25+H27+H29)/100</f>
        <v>1E-3</v>
      </c>
      <c r="I30" s="38">
        <f t="shared" ref="I30:AF30" si="5">SUM(I23+I25+I27+I29)/100</f>
        <v>8.0000000000000002E-3</v>
      </c>
      <c r="J30" s="38">
        <f t="shared" si="5"/>
        <v>1.4999999999999999E-2</v>
      </c>
      <c r="K30" s="38">
        <f t="shared" si="5"/>
        <v>2.1999999999999999E-2</v>
      </c>
      <c r="L30" s="38">
        <f t="shared" si="5"/>
        <v>2.8999999999999998E-2</v>
      </c>
      <c r="M30" s="38">
        <f t="shared" si="5"/>
        <v>0.03</v>
      </c>
      <c r="N30" s="38">
        <f t="shared" si="5"/>
        <v>3.7000000000000005E-2</v>
      </c>
      <c r="O30" s="38">
        <f t="shared" si="5"/>
        <v>3.7000000000000005E-2</v>
      </c>
      <c r="P30" s="38">
        <f t="shared" si="5"/>
        <v>3.7000000000000005E-2</v>
      </c>
      <c r="Q30" s="38">
        <f t="shared" si="5"/>
        <v>3.7000000000000005E-2</v>
      </c>
      <c r="R30" s="38">
        <f t="shared" si="5"/>
        <v>3.7000000000000005E-2</v>
      </c>
      <c r="S30" s="38">
        <f t="shared" si="5"/>
        <v>3.7000000000000005E-2</v>
      </c>
      <c r="T30" s="38">
        <f t="shared" si="5"/>
        <v>3.7000000000000005E-2</v>
      </c>
      <c r="U30" s="38">
        <f t="shared" si="5"/>
        <v>3.7000000000000005E-2</v>
      </c>
      <c r="V30" s="38">
        <f t="shared" si="5"/>
        <v>3.7000000000000005E-2</v>
      </c>
      <c r="W30" s="38">
        <f t="shared" si="5"/>
        <v>3.7000000000000005E-2</v>
      </c>
      <c r="X30" s="38">
        <f t="shared" si="5"/>
        <v>3.7000000000000005E-2</v>
      </c>
      <c r="Y30" s="38">
        <f t="shared" si="5"/>
        <v>3.7000000000000005E-2</v>
      </c>
      <c r="Z30" s="38">
        <f t="shared" si="5"/>
        <v>3.7000000000000005E-2</v>
      </c>
      <c r="AA30" s="38">
        <f t="shared" si="5"/>
        <v>3.7000000000000005E-2</v>
      </c>
      <c r="AB30" s="38">
        <f t="shared" si="5"/>
        <v>3.7000000000000005E-2</v>
      </c>
      <c r="AC30" s="38">
        <f t="shared" si="5"/>
        <v>3.7000000000000005E-2</v>
      </c>
      <c r="AD30" s="38">
        <f t="shared" si="5"/>
        <v>3.7000000000000005E-2</v>
      </c>
      <c r="AE30" s="38">
        <f t="shared" si="5"/>
        <v>3.7000000000000005E-2</v>
      </c>
      <c r="AF30" s="38">
        <f t="shared" si="5"/>
        <v>3.7000000000000005E-2</v>
      </c>
    </row>
    <row r="31" spans="2:60">
      <c r="B31" t="s">
        <v>30</v>
      </c>
      <c r="C31" s="35">
        <v>-0.75</v>
      </c>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row>
    <row r="32" spans="2:60">
      <c r="B32" s="4"/>
      <c r="C32" s="58"/>
      <c r="D32" s="4"/>
      <c r="E32" s="4"/>
      <c r="G32" s="32" t="s">
        <v>30</v>
      </c>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row>
    <row r="33" spans="2:32">
      <c r="B33" s="33"/>
      <c r="C33" s="30" t="s">
        <v>32</v>
      </c>
      <c r="D33" s="30" t="s">
        <v>4</v>
      </c>
      <c r="E33" s="30" t="s">
        <v>5</v>
      </c>
      <c r="G33" t="s">
        <v>26</v>
      </c>
      <c r="H33" s="15">
        <f>IF(H$20&lt;Toimenpiteet!$C$10,Toimenpiteet!$C$9*100/Toimenpiteet!$C$10*H$20,Toimenpiteet!$C$9*100/Toimenpiteet!$C$10*Toimenpiteet!$C$10)</f>
        <v>0</v>
      </c>
      <c r="I33" s="15">
        <f>IF(I$20&lt;Toimenpiteet!$C$10,Toimenpiteet!$C$9*100/Toimenpiteet!$C$10*I$20,Toimenpiteet!$C$9*100/Toimenpiteet!$C$10*Toimenpiteet!$C$10)</f>
        <v>0</v>
      </c>
      <c r="J33" s="15">
        <f>IF(J$20&lt;Toimenpiteet!$C$10,Toimenpiteet!$C$9*100/Toimenpiteet!$C$10*J$20,Toimenpiteet!$C$9*100/Toimenpiteet!$C$10*Toimenpiteet!$C$10)</f>
        <v>0</v>
      </c>
      <c r="K33" s="15">
        <f>IF(K$20&lt;Toimenpiteet!$C$10,Toimenpiteet!$C$9*100/Toimenpiteet!$C$10*K$20,Toimenpiteet!$C$9*100/Toimenpiteet!$C$10*Toimenpiteet!$C$10)</f>
        <v>0</v>
      </c>
      <c r="L33" s="15">
        <f>IF(L$20&lt;Toimenpiteet!$C$10,Toimenpiteet!$C$9*100/Toimenpiteet!$C$10*L$20,Toimenpiteet!$C$9*100/Toimenpiteet!$C$10*Toimenpiteet!$C$10)</f>
        <v>0</v>
      </c>
      <c r="M33" s="15">
        <f>IF(M$20&lt;Toimenpiteet!$C$10,Toimenpiteet!$C$9*100/Toimenpiteet!$C$10*M$20,Toimenpiteet!$C$9*100/Toimenpiteet!$C$10*Toimenpiteet!$C$10)</f>
        <v>0</v>
      </c>
      <c r="N33" s="15">
        <f>IF(N$20&lt;Toimenpiteet!$C$10,Toimenpiteet!$C$9*100/Toimenpiteet!$C$10*N$20,Toimenpiteet!$C$9*100/Toimenpiteet!$C$10*Toimenpiteet!$C$10)</f>
        <v>0</v>
      </c>
      <c r="O33" s="15">
        <f>IF(O$20&lt;Toimenpiteet!$C$10,Toimenpiteet!$C$9*100/Toimenpiteet!$C$10*O$20,Toimenpiteet!$C$9*100/Toimenpiteet!$C$10*Toimenpiteet!$C$10)</f>
        <v>0</v>
      </c>
      <c r="P33" s="15">
        <f>IF(P$20&lt;Toimenpiteet!$C$10,Toimenpiteet!$C$9*100/Toimenpiteet!$C$10*P$20,Toimenpiteet!$C$9*100/Toimenpiteet!$C$10*Toimenpiteet!$C$10)</f>
        <v>0</v>
      </c>
      <c r="Q33" s="15">
        <f>IF(Q$20&lt;Toimenpiteet!$C$10,Toimenpiteet!$C$9*100/Toimenpiteet!$C$10*Q$20,Toimenpiteet!$C$9*100/Toimenpiteet!$C$10*Toimenpiteet!$C$10)</f>
        <v>0</v>
      </c>
      <c r="R33" s="15">
        <f>IF(R$20&lt;Toimenpiteet!$C$10,Toimenpiteet!$C$9*100/Toimenpiteet!$C$10*R$20,Toimenpiteet!$C$9*100/Toimenpiteet!$C$10*Toimenpiteet!$C$10)</f>
        <v>0</v>
      </c>
      <c r="S33" s="15">
        <f>IF(S$20&lt;Toimenpiteet!$C$10,Toimenpiteet!$C$9*100/Toimenpiteet!$C$10*S$20,Toimenpiteet!$C$9*100/Toimenpiteet!$C$10*Toimenpiteet!$C$10)</f>
        <v>0</v>
      </c>
      <c r="T33" s="15">
        <f>IF(T$20&lt;Toimenpiteet!$C$10,Toimenpiteet!$C$9*100/Toimenpiteet!$C$10*T$20,Toimenpiteet!$C$9*100/Toimenpiteet!$C$10*Toimenpiteet!$C$10)</f>
        <v>0</v>
      </c>
      <c r="U33" s="15">
        <f>IF(U$20&lt;Toimenpiteet!$C$10,Toimenpiteet!$C$9*100/Toimenpiteet!$C$10*U$20,Toimenpiteet!$C$9*100/Toimenpiteet!$C$10*Toimenpiteet!$C$10)</f>
        <v>0</v>
      </c>
      <c r="V33" s="15">
        <f>IF(V$20&lt;Toimenpiteet!$C$10,Toimenpiteet!$C$9*100/Toimenpiteet!$C$10*V$20,Toimenpiteet!$C$9*100/Toimenpiteet!$C$10*Toimenpiteet!$C$10)</f>
        <v>0</v>
      </c>
      <c r="W33" s="15">
        <f>IF(W$20&lt;Toimenpiteet!$C$10,Toimenpiteet!$C$9*100/Toimenpiteet!$C$10*W$20,Toimenpiteet!$C$9*100/Toimenpiteet!$C$10*Toimenpiteet!$C$10)</f>
        <v>0</v>
      </c>
      <c r="X33" s="15">
        <f>IF(X$20&lt;Toimenpiteet!$C$10,Toimenpiteet!$C$9*100/Toimenpiteet!$C$10*X$20,Toimenpiteet!$C$9*100/Toimenpiteet!$C$10*Toimenpiteet!$C$10)</f>
        <v>0</v>
      </c>
      <c r="Y33" s="15">
        <f>IF(Y$20&lt;Toimenpiteet!$C$10,Toimenpiteet!$C$9*100/Toimenpiteet!$C$10*Y$20,Toimenpiteet!$C$9*100/Toimenpiteet!$C$10*Toimenpiteet!$C$10)</f>
        <v>0</v>
      </c>
      <c r="Z33" s="15">
        <f>IF(Z$20&lt;Toimenpiteet!$C$10,Toimenpiteet!$C$9*100/Toimenpiteet!$C$10*Z$20,Toimenpiteet!$C$9*100/Toimenpiteet!$C$10*Toimenpiteet!$C$10)</f>
        <v>0</v>
      </c>
      <c r="AA33" s="15">
        <f>IF(AA$20&lt;Toimenpiteet!$C$10,Toimenpiteet!$C$9*100/Toimenpiteet!$C$10*AA$20,Toimenpiteet!$C$9*100/Toimenpiteet!$C$10*Toimenpiteet!$C$10)</f>
        <v>0</v>
      </c>
      <c r="AB33" s="15">
        <f>IF(AB$20&lt;Toimenpiteet!$C$10,Toimenpiteet!$C$9*100/Toimenpiteet!$C$10*AB$20,Toimenpiteet!$C$9*100/Toimenpiteet!$C$10*Toimenpiteet!$C$10)</f>
        <v>0</v>
      </c>
      <c r="AC33" s="15">
        <f>IF(AC$20&lt;Toimenpiteet!$C$10,Toimenpiteet!$C$9*100/Toimenpiteet!$C$10*AC$20,Toimenpiteet!$C$9*100/Toimenpiteet!$C$10*Toimenpiteet!$C$10)</f>
        <v>0</v>
      </c>
      <c r="AD33" s="15">
        <f>IF(AD$20&lt;Toimenpiteet!$C$10,Toimenpiteet!$C$9*100/Toimenpiteet!$C$10*AD$20,Toimenpiteet!$C$9*100/Toimenpiteet!$C$10*Toimenpiteet!$C$10)</f>
        <v>0</v>
      </c>
      <c r="AE33" s="15">
        <f>IF(AE$20&lt;Toimenpiteet!$C$10,Toimenpiteet!$C$9*100/Toimenpiteet!$C$10*AE$20,Toimenpiteet!$C$9*100/Toimenpiteet!$C$10*Toimenpiteet!$C$10)</f>
        <v>0</v>
      </c>
      <c r="AF33" s="15">
        <f>IF(AF$20&lt;Toimenpiteet!$C$10,Toimenpiteet!$C$9*100/Toimenpiteet!$C$10*AF$20,Toimenpiteet!$C$9*100/Toimenpiteet!$C$10*Toimenpiteet!$C$10)</f>
        <v>0</v>
      </c>
    </row>
    <row r="34" spans="2:32">
      <c r="B34" s="1" t="s">
        <v>7</v>
      </c>
      <c r="C34" s="24"/>
      <c r="D34" s="24"/>
      <c r="E34" s="24"/>
      <c r="H34" s="15">
        <f>IF(COUNTIF($H$8:H8,"x")=0,0,_xlfn.XLOOKUP(COUNTIF($H$8:H8,"x"),$H$20:$AF$20,$H$33:$AF$33))</f>
        <v>0</v>
      </c>
      <c r="I34" s="15">
        <f>IF(COUNTIF($H$8:I8,"x")=0,0,_xlfn.XLOOKUP(COUNTIF($H$8:I8,"x"),$H$20:$AF$20,$H$33:$AF$33))</f>
        <v>0</v>
      </c>
      <c r="J34" s="15">
        <f>IF(COUNTIF($H$8:J8,"x")=0,0,_xlfn.XLOOKUP(COUNTIF($H$8:J8,"x"),$H$20:$AF$20,$H$33:$AF$33))</f>
        <v>0</v>
      </c>
      <c r="K34" s="15">
        <f>IF(COUNTIF($H$8:K8,"x")=0,0,_xlfn.XLOOKUP(COUNTIF($H$8:K8,"x"),$H$20:$AF$20,$H$33:$AF$33))</f>
        <v>0</v>
      </c>
      <c r="L34" s="15">
        <f>IF(COUNTIF($H$8:L8,"x")=0,0,_xlfn.XLOOKUP(COUNTIF($H$8:L8,"x"),$H$20:$AF$20,$H$33:$AF$33))</f>
        <v>0</v>
      </c>
      <c r="M34" s="15">
        <f>IF(COUNTIF($H$8:M8,"x")=0,0,_xlfn.XLOOKUP(COUNTIF($H$8:M8,"x"),$H$20:$AF$20,$H$33:$AF$33))</f>
        <v>0</v>
      </c>
      <c r="N34" s="15">
        <f>IF(COUNTIF($H$8:N8,"x")=0,0,_xlfn.XLOOKUP(COUNTIF($H$8:N8,"x"),$H$20:$AF$20,$H$33:$AF$33))</f>
        <v>0</v>
      </c>
      <c r="O34" s="15">
        <f>IF(COUNTIF($H$8:O8,"x")=0,0,_xlfn.XLOOKUP(COUNTIF($H$8:O8,"x"),$H$20:$AF$20,$H$33:$AF$33))</f>
        <v>0</v>
      </c>
      <c r="P34" s="15">
        <f>IF(COUNTIF($H$8:P8,"x")=0,0,_xlfn.XLOOKUP(COUNTIF($H$8:P8,"x"),$H$20:$AF$20,$H$33:$AF$33))</f>
        <v>0</v>
      </c>
      <c r="Q34" s="15">
        <f>IF(COUNTIF($H$8:Q8,"x")=0,0,_xlfn.XLOOKUP(COUNTIF($H$8:Q8,"x"),$H$20:$AF$20,$H$33:$AF$33))</f>
        <v>0</v>
      </c>
      <c r="R34" s="15">
        <f>IF(COUNTIF($H$8:R8,"x")=0,0,_xlfn.XLOOKUP(COUNTIF($H$8:R8,"x"),$H$20:$AF$20,$H$33:$AF$33))</f>
        <v>0</v>
      </c>
      <c r="S34" s="15">
        <f>IF(COUNTIF($H$8:S8,"x")=0,0,_xlfn.XLOOKUP(COUNTIF($H$8:S8,"x"),$H$20:$AF$20,$H$33:$AF$33))</f>
        <v>0</v>
      </c>
      <c r="T34" s="15">
        <f>IF(COUNTIF($H$8:T8,"x")=0,0,_xlfn.XLOOKUP(COUNTIF($H$8:T8,"x"),$H$20:$AF$20,$H$33:$AF$33))</f>
        <v>0</v>
      </c>
      <c r="U34" s="15">
        <f>IF(COUNTIF($H$8:U8,"x")=0,0,_xlfn.XLOOKUP(COUNTIF($H$8:U8,"x"),$H$20:$AF$20,$H$33:$AF$33))</f>
        <v>0</v>
      </c>
      <c r="V34" s="15">
        <f>IF(COUNTIF($H$8:V8,"x")=0,0,_xlfn.XLOOKUP(COUNTIF($H$8:V8,"x"),$H$20:$AF$20,$H$33:$AF$33))</f>
        <v>0</v>
      </c>
      <c r="W34" s="15">
        <f>IF(COUNTIF($H$8:W8,"x")=0,0,_xlfn.XLOOKUP(COUNTIF($H$8:W8,"x"),$H$20:$AF$20,$H$33:$AF$33))</f>
        <v>0</v>
      </c>
      <c r="X34" s="15">
        <f>IF(COUNTIF($H$8:X8,"x")=0,0,_xlfn.XLOOKUP(COUNTIF($H$8:X8,"x"),$H$20:$AF$20,$H$33:$AF$33))</f>
        <v>0</v>
      </c>
      <c r="Y34" s="15">
        <f>IF(COUNTIF($H$8:Y8,"x")=0,0,_xlfn.XLOOKUP(COUNTIF($H$8:Y8,"x"),$H$20:$AF$20,$H$33:$AF$33))</f>
        <v>0</v>
      </c>
      <c r="Z34" s="15">
        <f>IF(COUNTIF($H$8:Z8,"x")=0,0,_xlfn.XLOOKUP(COUNTIF($H$8:Z8,"x"),$H$20:$AF$20,$H$33:$AF$33))</f>
        <v>0</v>
      </c>
      <c r="AA34" s="15">
        <f>IF(COUNTIF($H$8:AA8,"x")=0,0,_xlfn.XLOOKUP(COUNTIF($H$8:AA8,"x"),$H$20:$AF$20,$H$33:$AF$33))</f>
        <v>0</v>
      </c>
      <c r="AB34" s="15">
        <f>IF(COUNTIF($H$8:AB8,"x")=0,0,_xlfn.XLOOKUP(COUNTIF($H$8:AB8,"x"),$H$20:$AF$20,$H$33:$AF$33))</f>
        <v>0</v>
      </c>
      <c r="AC34" s="15">
        <f>IF(COUNTIF($H$8:AC8,"x")=0,0,_xlfn.XLOOKUP(COUNTIF($H$8:AC8,"x"),$H$20:$AF$20,$H$33:$AF$33))</f>
        <v>0</v>
      </c>
      <c r="AD34" s="15">
        <f>IF(COUNTIF($H$8:AD8,"x")=0,0,_xlfn.XLOOKUP(COUNTIF($H$8:AD8,"x"),$H$20:$AF$20,$H$33:$AF$33))</f>
        <v>0</v>
      </c>
      <c r="AE34" s="15">
        <f>IF(COUNTIF($H$8:AE8,"x")=0,0,_xlfn.XLOOKUP(COUNTIF($H$8:AE8,"x"),$H$20:$AF$20,$H$33:$AF$33))</f>
        <v>0</v>
      </c>
      <c r="AF34" s="15">
        <f>IF(COUNTIF($H$8:AF8,"x")=0,0,_xlfn.XLOOKUP(COUNTIF($H$8:AF8,"x"),$H$20:$AF$20,$H$33:$AF$33))</f>
        <v>0</v>
      </c>
    </row>
    <row r="35" spans="2:32">
      <c r="B35" t="s">
        <v>98</v>
      </c>
      <c r="C35" s="18">
        <v>0.3</v>
      </c>
      <c r="D35" s="14"/>
      <c r="E35" s="14">
        <f>C35*E49</f>
        <v>600</v>
      </c>
      <c r="G35" t="s">
        <v>36</v>
      </c>
      <c r="H35" s="15">
        <f>IF(H$20&lt;Toimenpiteet!$C$37,Toimenpiteet!$C$36*100/Toimenpiteet!$C$37*H$20,Toimenpiteet!$C$36*100/Toimenpiteet!$C$37*Toimenpiteet!$C$37)</f>
        <v>0</v>
      </c>
      <c r="I35" s="15">
        <f>IF(I$20&lt;Toimenpiteet!$C$37,Toimenpiteet!$C$36*100/Toimenpiteet!$C$37*I$20,Toimenpiteet!$C$36*100/Toimenpiteet!$C$37*Toimenpiteet!$C$37)</f>
        <v>0</v>
      </c>
      <c r="J35" s="15">
        <f>IF(J$20&lt;Toimenpiteet!$C$37,Toimenpiteet!$C$36*100/Toimenpiteet!$C$37*J$20,Toimenpiteet!$C$36*100/Toimenpiteet!$C$37*Toimenpiteet!$C$37)</f>
        <v>0</v>
      </c>
      <c r="K35" s="15">
        <f>IF(K$20&lt;Toimenpiteet!$C$37,Toimenpiteet!$C$36*100/Toimenpiteet!$C$37*K$20,Toimenpiteet!$C$36*100/Toimenpiteet!$C$37*Toimenpiteet!$C$37)</f>
        <v>0</v>
      </c>
      <c r="L35" s="15">
        <f>IF(L$20&lt;Toimenpiteet!$C$37,Toimenpiteet!$C$36*100/Toimenpiteet!$C$37*L$20,Toimenpiteet!$C$36*100/Toimenpiteet!$C$37*Toimenpiteet!$C$37)</f>
        <v>0</v>
      </c>
      <c r="M35" s="15">
        <f>IF(M$20&lt;Toimenpiteet!$C$37,Toimenpiteet!$C$36*100/Toimenpiteet!$C$37*M$20,Toimenpiteet!$C$36*100/Toimenpiteet!$C$37*Toimenpiteet!$C$37)</f>
        <v>0</v>
      </c>
      <c r="N35" s="15">
        <f>IF(N$20&lt;Toimenpiteet!$C$37,Toimenpiteet!$C$36*100/Toimenpiteet!$C$37*N$20,Toimenpiteet!$C$36*100/Toimenpiteet!$C$37*Toimenpiteet!$C$37)</f>
        <v>0</v>
      </c>
      <c r="O35" s="15">
        <f>IF(O$20&lt;Toimenpiteet!$C$37,Toimenpiteet!$C$36*100/Toimenpiteet!$C$37*O$20,Toimenpiteet!$C$36*100/Toimenpiteet!$C$37*Toimenpiteet!$C$37)</f>
        <v>0</v>
      </c>
      <c r="P35" s="15">
        <f>IF(P$20&lt;Toimenpiteet!$C$37,Toimenpiteet!$C$36*100/Toimenpiteet!$C$37*P$20,Toimenpiteet!$C$36*100/Toimenpiteet!$C$37*Toimenpiteet!$C$37)</f>
        <v>0</v>
      </c>
      <c r="Q35" s="15">
        <f>IF(Q$20&lt;Toimenpiteet!$C$37,Toimenpiteet!$C$36*100/Toimenpiteet!$C$37*Q$20,Toimenpiteet!$C$36*100/Toimenpiteet!$C$37*Toimenpiteet!$C$37)</f>
        <v>0</v>
      </c>
      <c r="R35" s="15">
        <f>IF(R$20&lt;Toimenpiteet!$C$37,Toimenpiteet!$C$36*100/Toimenpiteet!$C$37*R$20,Toimenpiteet!$C$36*100/Toimenpiteet!$C$37*Toimenpiteet!$C$37)</f>
        <v>0</v>
      </c>
      <c r="S35" s="15">
        <f>IF(S$20&lt;Toimenpiteet!$C$37,Toimenpiteet!$C$36*100/Toimenpiteet!$C$37*S$20,Toimenpiteet!$C$36*100/Toimenpiteet!$C$37*Toimenpiteet!$C$37)</f>
        <v>0</v>
      </c>
      <c r="T35" s="15">
        <f>IF(T$20&lt;Toimenpiteet!$C$37,Toimenpiteet!$C$36*100/Toimenpiteet!$C$37*T$20,Toimenpiteet!$C$36*100/Toimenpiteet!$C$37*Toimenpiteet!$C$37)</f>
        <v>0</v>
      </c>
      <c r="U35" s="15">
        <f>IF(U$20&lt;Toimenpiteet!$C$37,Toimenpiteet!$C$36*100/Toimenpiteet!$C$37*U$20,Toimenpiteet!$C$36*100/Toimenpiteet!$C$37*Toimenpiteet!$C$37)</f>
        <v>0</v>
      </c>
      <c r="V35" s="15">
        <f>IF(V$20&lt;Toimenpiteet!$C$37,Toimenpiteet!$C$36*100/Toimenpiteet!$C$37*V$20,Toimenpiteet!$C$36*100/Toimenpiteet!$C$37*Toimenpiteet!$C$37)</f>
        <v>0</v>
      </c>
      <c r="W35" s="15">
        <f>IF(W$20&lt;Toimenpiteet!$C$37,Toimenpiteet!$C$36*100/Toimenpiteet!$C$37*W$20,Toimenpiteet!$C$36*100/Toimenpiteet!$C$37*Toimenpiteet!$C$37)</f>
        <v>0</v>
      </c>
      <c r="X35" s="15">
        <f>IF(X$20&lt;Toimenpiteet!$C$37,Toimenpiteet!$C$36*100/Toimenpiteet!$C$37*X$20,Toimenpiteet!$C$36*100/Toimenpiteet!$C$37*Toimenpiteet!$C$37)</f>
        <v>0</v>
      </c>
      <c r="Y35" s="15">
        <f>IF(Y$20&lt;Toimenpiteet!$C$37,Toimenpiteet!$C$36*100/Toimenpiteet!$C$37*Y$20,Toimenpiteet!$C$36*100/Toimenpiteet!$C$37*Toimenpiteet!$C$37)</f>
        <v>0</v>
      </c>
      <c r="Z35" s="15">
        <f>IF(Z$20&lt;Toimenpiteet!$C$37,Toimenpiteet!$C$36*100/Toimenpiteet!$C$37*Z$20,Toimenpiteet!$C$36*100/Toimenpiteet!$C$37*Toimenpiteet!$C$37)</f>
        <v>0</v>
      </c>
      <c r="AA35" s="15">
        <f>IF(AA$20&lt;Toimenpiteet!$C$37,Toimenpiteet!$C$36*100/Toimenpiteet!$C$37*AA$20,Toimenpiteet!$C$36*100/Toimenpiteet!$C$37*Toimenpiteet!$C$37)</f>
        <v>0</v>
      </c>
      <c r="AB35" s="15">
        <f>IF(AB$20&lt;Toimenpiteet!$C$37,Toimenpiteet!$C$36*100/Toimenpiteet!$C$37*AB$20,Toimenpiteet!$C$36*100/Toimenpiteet!$C$37*Toimenpiteet!$C$37)</f>
        <v>0</v>
      </c>
      <c r="AC35" s="15">
        <f>IF(AC$20&lt;Toimenpiteet!$C$37,Toimenpiteet!$C$36*100/Toimenpiteet!$C$37*AC$20,Toimenpiteet!$C$36*100/Toimenpiteet!$C$37*Toimenpiteet!$C$37)</f>
        <v>0</v>
      </c>
      <c r="AD35" s="15">
        <f>IF(AD$20&lt;Toimenpiteet!$C$37,Toimenpiteet!$C$36*100/Toimenpiteet!$C$37*AD$20,Toimenpiteet!$C$36*100/Toimenpiteet!$C$37*Toimenpiteet!$C$37)</f>
        <v>0</v>
      </c>
      <c r="AE35" s="15">
        <f>IF(AE$20&lt;Toimenpiteet!$C$37,Toimenpiteet!$C$36*100/Toimenpiteet!$C$37*AE$20,Toimenpiteet!$C$36*100/Toimenpiteet!$C$37*Toimenpiteet!$C$37)</f>
        <v>0</v>
      </c>
      <c r="AF35" s="15">
        <f>IF(AF$20&lt;Toimenpiteet!$C$37,Toimenpiteet!$C$36*100/Toimenpiteet!$C$37*AF$20,Toimenpiteet!$C$36*100/Toimenpiteet!$C$37*Toimenpiteet!$C$37)</f>
        <v>0</v>
      </c>
    </row>
    <row r="36" spans="2:32">
      <c r="C36" s="14"/>
      <c r="D36" s="14"/>
      <c r="E36" s="14"/>
      <c r="H36" s="15">
        <f>IF(COUNTIF($H$9:H9,"x")=0,0,_xlfn.XLOOKUP(COUNTIF($H$9:H9,"x"),$H$20:$AF$20,$H$35:$AF$35))</f>
        <v>0</v>
      </c>
      <c r="I36" s="15">
        <f>IF(COUNTIF($H$9:I9,"x")=0,0,_xlfn.XLOOKUP(COUNTIF($H$9:I9,"x"),$H$20:$AF$20,$H$35:$AF$35))</f>
        <v>0</v>
      </c>
      <c r="J36" s="15">
        <f>IF(COUNTIF($H$9:J9,"x")=0,0,_xlfn.XLOOKUP(COUNTIF($H$9:J9,"x"),$H$20:$AF$20,$H$35:$AF$35))</f>
        <v>0</v>
      </c>
      <c r="K36" s="15">
        <f>IF(COUNTIF($H$9:K9,"x")=0,0,_xlfn.XLOOKUP(COUNTIF($H$9:K9,"x"),$H$20:$AF$20,$H$35:$AF$35))</f>
        <v>0</v>
      </c>
      <c r="L36" s="15">
        <f>IF(COUNTIF($H$9:L9,"x")=0,0,_xlfn.XLOOKUP(COUNTIF($H$9:L9,"x"),$H$20:$AF$20,$H$35:$AF$35))</f>
        <v>0</v>
      </c>
      <c r="M36" s="15">
        <f>IF(COUNTIF($H$9:M9,"x")=0,0,_xlfn.XLOOKUP(COUNTIF($H$9:M9,"x"),$H$20:$AF$20,$H$35:$AF$35))</f>
        <v>0</v>
      </c>
      <c r="N36" s="15">
        <f>IF(COUNTIF($H$9:N9,"x")=0,0,_xlfn.XLOOKUP(COUNTIF($H$9:N9,"x"),$H$20:$AF$20,$H$35:$AF$35))</f>
        <v>0</v>
      </c>
      <c r="O36" s="15">
        <f>IF(COUNTIF($H$9:O9,"x")=0,0,_xlfn.XLOOKUP(COUNTIF($H$9:O9,"x"),$H$20:$AF$20,$H$35:$AF$35))</f>
        <v>0</v>
      </c>
      <c r="P36" s="15">
        <f>IF(COUNTIF($H$9:P9,"x")=0,0,_xlfn.XLOOKUP(COUNTIF($H$9:P9,"x"),$H$20:$AF$20,$H$35:$AF$35))</f>
        <v>0</v>
      </c>
      <c r="Q36" s="15">
        <f>IF(COUNTIF($H$9:Q9,"x")=0,0,_xlfn.XLOOKUP(COUNTIF($H$9:Q9,"x"),$H$20:$AF$20,$H$35:$AF$35))</f>
        <v>0</v>
      </c>
      <c r="R36" s="15">
        <f>IF(COUNTIF($H$9:R9,"x")=0,0,_xlfn.XLOOKUP(COUNTIF($H$9:R9,"x"),$H$20:$AF$20,$H$35:$AF$35))</f>
        <v>0</v>
      </c>
      <c r="S36" s="15">
        <f>IF(COUNTIF($H$9:S9,"x")=0,0,_xlfn.XLOOKUP(COUNTIF($H$9:S9,"x"),$H$20:$AF$20,$H$35:$AF$35))</f>
        <v>0</v>
      </c>
      <c r="T36" s="15">
        <f>IF(COUNTIF($H$9:T9,"x")=0,0,_xlfn.XLOOKUP(COUNTIF($H$9:T9,"x"),$H$20:$AF$20,$H$35:$AF$35))</f>
        <v>0</v>
      </c>
      <c r="U36" s="15">
        <f>IF(COUNTIF($H$9:U9,"x")=0,0,_xlfn.XLOOKUP(COUNTIF($H$9:U9,"x"),$H$20:$AF$20,$H$35:$AF$35))</f>
        <v>0</v>
      </c>
      <c r="V36" s="15">
        <f>IF(COUNTIF($H$9:V9,"x")=0,0,_xlfn.XLOOKUP(COUNTIF($H$9:V9,"x"),$H$20:$AF$20,$H$35:$AF$35))</f>
        <v>0</v>
      </c>
      <c r="W36" s="15">
        <f>IF(COUNTIF($H$9:W9,"x")=0,0,_xlfn.XLOOKUP(COUNTIF($H$9:W9,"x"),$H$20:$AF$20,$H$35:$AF$35))</f>
        <v>0</v>
      </c>
      <c r="X36" s="15">
        <f>IF(COUNTIF($H$9:X9,"x")=0,0,_xlfn.XLOOKUP(COUNTIF($H$9:X9,"x"),$H$20:$AF$20,$H$35:$AF$35))</f>
        <v>0</v>
      </c>
      <c r="Y36" s="15">
        <f>IF(COUNTIF($H$9:Y9,"x")=0,0,_xlfn.XLOOKUP(COUNTIF($H$9:Y9,"x"),$H$20:$AF$20,$H$35:$AF$35))</f>
        <v>0</v>
      </c>
      <c r="Z36" s="15">
        <f>IF(COUNTIF($H$9:Z9,"x")=0,0,_xlfn.XLOOKUP(COUNTIF($H$9:Z9,"x"),$H$20:$AF$20,$H$35:$AF$35))</f>
        <v>0</v>
      </c>
      <c r="AA36" s="15">
        <f>IF(COUNTIF($H$9:AA9,"x")=0,0,_xlfn.XLOOKUP(COUNTIF($H$9:AA9,"x"),$H$20:$AF$20,$H$35:$AF$35))</f>
        <v>0</v>
      </c>
      <c r="AB36" s="15">
        <f>IF(COUNTIF($H$9:AB9,"x")=0,0,_xlfn.XLOOKUP(COUNTIF($H$9:AB9,"x"),$H$20:$AF$20,$H$35:$AF$35))</f>
        <v>0</v>
      </c>
      <c r="AC36" s="15">
        <f>IF(COUNTIF($H$9:AC9,"x")=0,0,_xlfn.XLOOKUP(COUNTIF($H$9:AC9,"x"),$H$20:$AF$20,$H$35:$AF$35))</f>
        <v>0</v>
      </c>
      <c r="AD36" s="15">
        <f>IF(COUNTIF($H$9:AD9,"x")=0,0,_xlfn.XLOOKUP(COUNTIF($H$9:AD9,"x"),$H$20:$AF$20,$H$35:$AF$35))</f>
        <v>0</v>
      </c>
      <c r="AE36" s="15">
        <f>IF(COUNTIF($H$9:AE9,"x")=0,0,_xlfn.XLOOKUP(COUNTIF($H$9:AE9,"x"),$H$20:$AF$20,$H$35:$AF$35))</f>
        <v>0</v>
      </c>
      <c r="AF36" s="15">
        <f>IF(COUNTIF($H$9:AF9,"x")=0,0,_xlfn.XLOOKUP(COUNTIF($H$9:AF9,"x"),$H$20:$AF$20,$H$35:$AF$35))</f>
        <v>0</v>
      </c>
    </row>
    <row r="37" spans="2:32">
      <c r="C37" s="18"/>
      <c r="D37" s="14"/>
      <c r="E37" s="14"/>
      <c r="G37" t="s">
        <v>61</v>
      </c>
      <c r="H37" s="15">
        <f>IF(H$20&lt;Toimenpiteet!$C$67,Toimenpiteet!$C$66*100/Toimenpiteet!$C$67*H$20,Toimenpiteet!$C$66*100/Toimenpiteet!$C$67*Toimenpiteet!$C$67)</f>
        <v>0</v>
      </c>
      <c r="I37" s="15">
        <f>IF(I$20&lt;Toimenpiteet!$C$67,Toimenpiteet!$C$66*100/Toimenpiteet!$C$67*I$20,Toimenpiteet!$C$66*100/Toimenpiteet!$C$67*Toimenpiteet!$C$67)</f>
        <v>0</v>
      </c>
      <c r="J37" s="15">
        <f>IF(J$20&lt;Toimenpiteet!$C$67,Toimenpiteet!$C$66*100/Toimenpiteet!$C$67*J$20,Toimenpiteet!$C$66*100/Toimenpiteet!$C$67*Toimenpiteet!$C$67)</f>
        <v>0</v>
      </c>
      <c r="K37" s="15">
        <f>IF(K$20&lt;Toimenpiteet!$C$67,Toimenpiteet!$C$66*100/Toimenpiteet!$C$67*K$20,Toimenpiteet!$C$66*100/Toimenpiteet!$C$67*Toimenpiteet!$C$67)</f>
        <v>0</v>
      </c>
      <c r="L37" s="15">
        <f>IF(L$20&lt;Toimenpiteet!$C$67,Toimenpiteet!$C$66*100/Toimenpiteet!$C$67*L$20,Toimenpiteet!$C$66*100/Toimenpiteet!$C$67*Toimenpiteet!$C$67)</f>
        <v>0</v>
      </c>
      <c r="M37" s="15">
        <f>IF(M$20&lt;Toimenpiteet!$C$67,Toimenpiteet!$C$66*100/Toimenpiteet!$C$67*M$20,Toimenpiteet!$C$66*100/Toimenpiteet!$C$67*Toimenpiteet!$C$67)</f>
        <v>0</v>
      </c>
      <c r="N37" s="15">
        <f>IF(N$20&lt;Toimenpiteet!$C$67,Toimenpiteet!$C$66*100/Toimenpiteet!$C$67*N$20,Toimenpiteet!$C$66*100/Toimenpiteet!$C$67*Toimenpiteet!$C$67)</f>
        <v>0</v>
      </c>
      <c r="O37" s="15">
        <f>IF(O$20&lt;Toimenpiteet!$C$67,Toimenpiteet!$C$66*100/Toimenpiteet!$C$67*O$20,Toimenpiteet!$C$66*100/Toimenpiteet!$C$67*Toimenpiteet!$C$67)</f>
        <v>0</v>
      </c>
      <c r="P37" s="15">
        <f>IF(P$20&lt;Toimenpiteet!$C$67,Toimenpiteet!$C$66*100/Toimenpiteet!$C$67*P$20,Toimenpiteet!$C$66*100/Toimenpiteet!$C$67*Toimenpiteet!$C$67)</f>
        <v>0</v>
      </c>
      <c r="Q37" s="15">
        <f>IF(Q$20&lt;Toimenpiteet!$C$67,Toimenpiteet!$C$66*100/Toimenpiteet!$C$67*Q$20,Toimenpiteet!$C$66*100/Toimenpiteet!$C$67*Toimenpiteet!$C$67)</f>
        <v>0</v>
      </c>
      <c r="R37" s="15">
        <f>IF(R$20&lt;Toimenpiteet!$C$67,Toimenpiteet!$C$66*100/Toimenpiteet!$C$67*R$20,Toimenpiteet!$C$66*100/Toimenpiteet!$C$67*Toimenpiteet!$C$67)</f>
        <v>0</v>
      </c>
      <c r="S37" s="15">
        <f>IF(S$20&lt;Toimenpiteet!$C$67,Toimenpiteet!$C$66*100/Toimenpiteet!$C$67*S$20,Toimenpiteet!$C$66*100/Toimenpiteet!$C$67*Toimenpiteet!$C$67)</f>
        <v>0</v>
      </c>
      <c r="T37" s="15">
        <f>IF(T$20&lt;Toimenpiteet!$C$67,Toimenpiteet!$C$66*100/Toimenpiteet!$C$67*T$20,Toimenpiteet!$C$66*100/Toimenpiteet!$C$67*Toimenpiteet!$C$67)</f>
        <v>0</v>
      </c>
      <c r="U37" s="15">
        <f>IF(U$20&lt;Toimenpiteet!$C$67,Toimenpiteet!$C$66*100/Toimenpiteet!$C$67*U$20,Toimenpiteet!$C$66*100/Toimenpiteet!$C$67*Toimenpiteet!$C$67)</f>
        <v>0</v>
      </c>
      <c r="V37" s="15">
        <f>IF(V$20&lt;Toimenpiteet!$C$67,Toimenpiteet!$C$66*100/Toimenpiteet!$C$67*V$20,Toimenpiteet!$C$66*100/Toimenpiteet!$C$67*Toimenpiteet!$C$67)</f>
        <v>0</v>
      </c>
      <c r="W37" s="15">
        <f>IF(W$20&lt;Toimenpiteet!$C$67,Toimenpiteet!$C$66*100/Toimenpiteet!$C$67*W$20,Toimenpiteet!$C$66*100/Toimenpiteet!$C$67*Toimenpiteet!$C$67)</f>
        <v>0</v>
      </c>
      <c r="X37" s="15">
        <f>IF(X$20&lt;Toimenpiteet!$C$67,Toimenpiteet!$C$66*100/Toimenpiteet!$C$67*X$20,Toimenpiteet!$C$66*100/Toimenpiteet!$C$67*Toimenpiteet!$C$67)</f>
        <v>0</v>
      </c>
      <c r="Y37" s="15">
        <f>IF(Y$20&lt;Toimenpiteet!$C$67,Toimenpiteet!$C$66*100/Toimenpiteet!$C$67*Y$20,Toimenpiteet!$C$66*100/Toimenpiteet!$C$67*Toimenpiteet!$C$67)</f>
        <v>0</v>
      </c>
      <c r="Z37" s="15">
        <f>IF(Z$20&lt;Toimenpiteet!$C$67,Toimenpiteet!$C$66*100/Toimenpiteet!$C$67*Z$20,Toimenpiteet!$C$66*100/Toimenpiteet!$C$67*Toimenpiteet!$C$67)</f>
        <v>0</v>
      </c>
      <c r="AA37" s="15">
        <f>IF(AA$20&lt;Toimenpiteet!$C$67,Toimenpiteet!$C$66*100/Toimenpiteet!$C$67*AA$20,Toimenpiteet!$C$66*100/Toimenpiteet!$C$67*Toimenpiteet!$C$67)</f>
        <v>0</v>
      </c>
      <c r="AB37" s="15">
        <f>IF(AB$20&lt;Toimenpiteet!$C$67,Toimenpiteet!$C$66*100/Toimenpiteet!$C$67*AB$20,Toimenpiteet!$C$66*100/Toimenpiteet!$C$67*Toimenpiteet!$C$67)</f>
        <v>0</v>
      </c>
      <c r="AC37" s="15">
        <f>IF(AC$20&lt;Toimenpiteet!$C$67,Toimenpiteet!$C$66*100/Toimenpiteet!$C$67*AC$20,Toimenpiteet!$C$66*100/Toimenpiteet!$C$67*Toimenpiteet!$C$67)</f>
        <v>0</v>
      </c>
      <c r="AD37" s="15">
        <f>IF(AD$20&lt;Toimenpiteet!$C$67,Toimenpiteet!$C$66*100/Toimenpiteet!$C$67*AD$20,Toimenpiteet!$C$66*100/Toimenpiteet!$C$67*Toimenpiteet!$C$67)</f>
        <v>0</v>
      </c>
      <c r="AE37" s="15">
        <f>IF(AE$20&lt;Toimenpiteet!$C$67,Toimenpiteet!$C$66*100/Toimenpiteet!$C$67*AE$20,Toimenpiteet!$C$66*100/Toimenpiteet!$C$67*Toimenpiteet!$C$67)</f>
        <v>0</v>
      </c>
      <c r="AF37" s="15">
        <f>IF(AF$20&lt;Toimenpiteet!$C$67,Toimenpiteet!$C$66*100/Toimenpiteet!$C$67*AF$20,Toimenpiteet!$C$66*100/Toimenpiteet!$C$67*Toimenpiteet!$C$67)</f>
        <v>0</v>
      </c>
    </row>
    <row r="38" spans="2:32">
      <c r="B38" s="4"/>
      <c r="C38" s="19"/>
      <c r="D38" s="19"/>
      <c r="E38" s="19"/>
      <c r="H38" s="15">
        <f>IF(COUNTIF($H$10:H10,"x")=0,0,_xlfn.XLOOKUP(COUNTIF($H$10:H10,"x"),$H$20:$AF$20,$H$33:$AF$33))</f>
        <v>0</v>
      </c>
      <c r="I38" s="15">
        <f>IF(COUNTIF($H$10:I10,"x")=0,0,_xlfn.XLOOKUP(COUNTIF($H$10:I10,"x"),$H$20:$AF$20,$H$33:$AF$33))</f>
        <v>0</v>
      </c>
      <c r="J38" s="15">
        <f>IF(COUNTIF($H$10:J10,"x")=0,0,_xlfn.XLOOKUP(COUNTIF($H$10:J10,"x"),$H$20:$AF$20,$H$33:$AF$33))</f>
        <v>0</v>
      </c>
      <c r="K38" s="15">
        <f>IF(COUNTIF($H$10:K10,"x")=0,0,_xlfn.XLOOKUP(COUNTIF($H$10:K10,"x"),$H$20:$AF$20,$H$33:$AF$33))</f>
        <v>0</v>
      </c>
      <c r="L38" s="15">
        <f>IF(COUNTIF($H$10:L10,"x")=0,0,_xlfn.XLOOKUP(COUNTIF($H$10:L10,"x"),$H$20:$AF$20,$H$33:$AF$33))</f>
        <v>0</v>
      </c>
      <c r="M38" s="15">
        <f>IF(COUNTIF($H$10:M10,"x")=0,0,_xlfn.XLOOKUP(COUNTIF($H$10:M10,"x"),$H$20:$AF$20,$H$33:$AF$33))</f>
        <v>0</v>
      </c>
      <c r="N38" s="15">
        <f>IF(COUNTIF($H$10:N10,"x")=0,0,_xlfn.XLOOKUP(COUNTIF($H$10:N10,"x"),$H$20:$AF$20,$H$33:$AF$33))</f>
        <v>0</v>
      </c>
      <c r="O38" s="15">
        <f>IF(COUNTIF($H$10:O10,"x")=0,0,_xlfn.XLOOKUP(COUNTIF($H$10:O10,"x"),$H$20:$AF$20,$H$33:$AF$33))</f>
        <v>0</v>
      </c>
      <c r="P38" s="15">
        <f>IF(COUNTIF($H$10:P10,"x")=0,0,_xlfn.XLOOKUP(COUNTIF($H$10:P10,"x"),$H$20:$AF$20,$H$33:$AF$33))</f>
        <v>0</v>
      </c>
      <c r="Q38" s="15">
        <f>IF(COUNTIF($H$10:Q10,"x")=0,0,_xlfn.XLOOKUP(COUNTIF($H$10:Q10,"x"),$H$20:$AF$20,$H$33:$AF$33))</f>
        <v>0</v>
      </c>
      <c r="R38" s="15">
        <f>IF(COUNTIF($H$10:R10,"x")=0,0,_xlfn.XLOOKUP(COUNTIF($H$10:R10,"x"),$H$20:$AF$20,$H$33:$AF$33))</f>
        <v>0</v>
      </c>
      <c r="S38" s="15">
        <f>IF(COUNTIF($H$10:S10,"x")=0,0,_xlfn.XLOOKUP(COUNTIF($H$10:S10,"x"),$H$20:$AF$20,$H$33:$AF$33))</f>
        <v>0</v>
      </c>
      <c r="T38" s="15">
        <f>IF(COUNTIF($H$10:T10,"x")=0,0,_xlfn.XLOOKUP(COUNTIF($H$10:T10,"x"),$H$20:$AF$20,$H$33:$AF$33))</f>
        <v>0</v>
      </c>
      <c r="U38" s="15">
        <f>IF(COUNTIF($H$10:U10,"x")=0,0,_xlfn.XLOOKUP(COUNTIF($H$10:U10,"x"),$H$20:$AF$20,$H$33:$AF$33))</f>
        <v>0</v>
      </c>
      <c r="V38" s="15">
        <f>IF(COUNTIF($H$10:V10,"x")=0,0,_xlfn.XLOOKUP(COUNTIF($H$10:V10,"x"),$H$20:$AF$20,$H$33:$AF$33))</f>
        <v>0</v>
      </c>
      <c r="W38" s="15">
        <f>IF(COUNTIF($H$10:W10,"x")=0,0,_xlfn.XLOOKUP(COUNTIF($H$10:W10,"x"),$H$20:$AF$20,$H$33:$AF$33))</f>
        <v>0</v>
      </c>
      <c r="X38" s="15">
        <f>IF(COUNTIF($H$10:X10,"x")=0,0,_xlfn.XLOOKUP(COUNTIF($H$10:X10,"x"),$H$20:$AF$20,$H$33:$AF$33))</f>
        <v>0</v>
      </c>
      <c r="Y38" s="15">
        <f>IF(COUNTIF($H$10:Y10,"x")=0,0,_xlfn.XLOOKUP(COUNTIF($H$10:Y10,"x"),$H$20:$AF$20,$H$33:$AF$33))</f>
        <v>0</v>
      </c>
      <c r="Z38" s="15">
        <f>IF(COUNTIF($H$10:Z10,"x")=0,0,_xlfn.XLOOKUP(COUNTIF($H$10:Z10,"x"),$H$20:$AF$20,$H$33:$AF$33))</f>
        <v>0</v>
      </c>
      <c r="AA38" s="15">
        <f>IF(COUNTIF($H$10:AA10,"x")=0,0,_xlfn.XLOOKUP(COUNTIF($H$10:AA10,"x"),$H$20:$AF$20,$H$33:$AF$33))</f>
        <v>0</v>
      </c>
      <c r="AB38" s="15">
        <f>IF(COUNTIF($H$10:AB10,"x")=0,0,_xlfn.XLOOKUP(COUNTIF($H$10:AB10,"x"),$H$20:$AF$20,$H$33:$AF$33))</f>
        <v>0</v>
      </c>
      <c r="AC38" s="15">
        <f>IF(COUNTIF($H$10:AC10,"x")=0,0,_xlfn.XLOOKUP(COUNTIF($H$10:AC10,"x"),$H$20:$AF$20,$H$33:$AF$33))</f>
        <v>0</v>
      </c>
      <c r="AD38" s="15">
        <f>IF(COUNTIF($H$10:AD10,"x")=0,0,_xlfn.XLOOKUP(COUNTIF($H$10:AD10,"x"),$H$20:$AF$20,$H$33:$AF$33))</f>
        <v>0</v>
      </c>
      <c r="AE38" s="15">
        <f>IF(COUNTIF($H$10:AE10,"x")=0,0,_xlfn.XLOOKUP(COUNTIF($H$10:AE10,"x"),$H$20:$AF$20,$H$33:$AF$33))</f>
        <v>0</v>
      </c>
      <c r="AF38" s="15">
        <f>IF(COUNTIF($H$10:AF10,"x")=0,0,_xlfn.XLOOKUP(COUNTIF($H$10:AF10,"x"),$H$20:$AF$20,$H$33:$AF$33))</f>
        <v>0</v>
      </c>
    </row>
    <row r="39" spans="2:32">
      <c r="B39" t="s">
        <v>15</v>
      </c>
      <c r="C39" s="14"/>
      <c r="D39" s="14"/>
      <c r="E39" s="14">
        <f>SUM(E28:E38)</f>
        <v>600</v>
      </c>
      <c r="G39" t="s">
        <v>42</v>
      </c>
      <c r="H39" s="15">
        <f>IF(H$20&lt;Toimenpiteet!$C$95,Toimenpiteet!$C$94*100/Toimenpiteet!$C$95*H$20,Toimenpiteet!$C$94*100/Toimenpiteet!$C$95*Toimenpiteet!$C$95)</f>
        <v>0</v>
      </c>
      <c r="I39" s="15">
        <f>IF(I$20&lt;Toimenpiteet!$C$95,Toimenpiteet!$C$94*100/Toimenpiteet!$C$95*I$20,Toimenpiteet!$C$94*100/Toimenpiteet!$C$95*Toimenpiteet!$C$95)</f>
        <v>0</v>
      </c>
      <c r="J39" s="15">
        <f>IF(J$20&lt;Toimenpiteet!$C$95,Toimenpiteet!$C$94*100/Toimenpiteet!$C$95*J$20,Toimenpiteet!$C$94*100/Toimenpiteet!$C$95*Toimenpiteet!$C$95)</f>
        <v>0</v>
      </c>
      <c r="K39" s="15">
        <f>IF(K$20&lt;Toimenpiteet!$C$95,Toimenpiteet!$C$94*100/Toimenpiteet!$C$95*K$20,Toimenpiteet!$C$94*100/Toimenpiteet!$C$95*Toimenpiteet!$C$95)</f>
        <v>0</v>
      </c>
      <c r="L39" s="15">
        <f>IF(L$20&lt;Toimenpiteet!$C$95,Toimenpiteet!$C$94*100/Toimenpiteet!$C$95*L$20,Toimenpiteet!$C$94*100/Toimenpiteet!$C$95*Toimenpiteet!$C$95)</f>
        <v>0</v>
      </c>
      <c r="M39" s="15">
        <f>IF(M$20&lt;Toimenpiteet!$C$95,Toimenpiteet!$C$94*100/Toimenpiteet!$C$95*M$20,Toimenpiteet!$C$94*100/Toimenpiteet!$C$95*Toimenpiteet!$C$95)</f>
        <v>0</v>
      </c>
      <c r="N39" s="15">
        <f>IF(N$20&lt;Toimenpiteet!$C$95,Toimenpiteet!$C$94*100/Toimenpiteet!$C$95*N$20,Toimenpiteet!$C$94*100/Toimenpiteet!$C$95*Toimenpiteet!$C$95)</f>
        <v>0</v>
      </c>
      <c r="O39" s="15">
        <f>IF(O$20&lt;Toimenpiteet!$C$95,Toimenpiteet!$C$94*100/Toimenpiteet!$C$95*O$20,Toimenpiteet!$C$94*100/Toimenpiteet!$C$95*Toimenpiteet!$C$95)</f>
        <v>0</v>
      </c>
      <c r="P39" s="15">
        <f>IF(P$20&lt;Toimenpiteet!$C$95,Toimenpiteet!$C$94*100/Toimenpiteet!$C$95*P$20,Toimenpiteet!$C$94*100/Toimenpiteet!$C$95*Toimenpiteet!$C$95)</f>
        <v>0</v>
      </c>
      <c r="Q39" s="15">
        <f>IF(Q$20&lt;Toimenpiteet!$C$95,Toimenpiteet!$C$94*100/Toimenpiteet!$C$95*Q$20,Toimenpiteet!$C$94*100/Toimenpiteet!$C$95*Toimenpiteet!$C$95)</f>
        <v>0</v>
      </c>
      <c r="R39" s="15">
        <f>IF(R$20&lt;Toimenpiteet!$C$95,Toimenpiteet!$C$94*100/Toimenpiteet!$C$95*R$20,Toimenpiteet!$C$94*100/Toimenpiteet!$C$95*Toimenpiteet!$C$95)</f>
        <v>0</v>
      </c>
      <c r="S39" s="15">
        <f>IF(S$20&lt;Toimenpiteet!$C$95,Toimenpiteet!$C$94*100/Toimenpiteet!$C$95*S$20,Toimenpiteet!$C$94*100/Toimenpiteet!$C$95*Toimenpiteet!$C$95)</f>
        <v>0</v>
      </c>
      <c r="T39" s="15">
        <f>IF(T$20&lt;Toimenpiteet!$C$95,Toimenpiteet!$C$94*100/Toimenpiteet!$C$95*T$20,Toimenpiteet!$C$94*100/Toimenpiteet!$C$95*Toimenpiteet!$C$95)</f>
        <v>0</v>
      </c>
      <c r="U39" s="15">
        <f>IF(U$20&lt;Toimenpiteet!$C$95,Toimenpiteet!$C$94*100/Toimenpiteet!$C$95*U$20,Toimenpiteet!$C$94*100/Toimenpiteet!$C$95*Toimenpiteet!$C$95)</f>
        <v>0</v>
      </c>
      <c r="V39" s="15">
        <f>IF(V$20&lt;Toimenpiteet!$C$95,Toimenpiteet!$C$94*100/Toimenpiteet!$C$95*V$20,Toimenpiteet!$C$94*100/Toimenpiteet!$C$95*Toimenpiteet!$C$95)</f>
        <v>0</v>
      </c>
      <c r="W39" s="15">
        <f>IF(W$20&lt;Toimenpiteet!$C$95,Toimenpiteet!$C$94*100/Toimenpiteet!$C$95*W$20,Toimenpiteet!$C$94*100/Toimenpiteet!$C$95*Toimenpiteet!$C$95)</f>
        <v>0</v>
      </c>
      <c r="X39" s="15">
        <f>IF(X$20&lt;Toimenpiteet!$C$95,Toimenpiteet!$C$94*100/Toimenpiteet!$C$95*X$20,Toimenpiteet!$C$94*100/Toimenpiteet!$C$95*Toimenpiteet!$C$95)</f>
        <v>0</v>
      </c>
      <c r="Y39" s="15">
        <f>IF(Y$20&lt;Toimenpiteet!$C$95,Toimenpiteet!$C$94*100/Toimenpiteet!$C$95*Y$20,Toimenpiteet!$C$94*100/Toimenpiteet!$C$95*Toimenpiteet!$C$95)</f>
        <v>0</v>
      </c>
      <c r="Z39" s="15">
        <f>IF(Z$20&lt;Toimenpiteet!$C$95,Toimenpiteet!$C$94*100/Toimenpiteet!$C$95*Z$20,Toimenpiteet!$C$94*100/Toimenpiteet!$C$95*Toimenpiteet!$C$95)</f>
        <v>0</v>
      </c>
      <c r="AA39" s="15">
        <f>IF(AA$20&lt;Toimenpiteet!$C$95,Toimenpiteet!$C$94*100/Toimenpiteet!$C$95*AA$20,Toimenpiteet!$C$94*100/Toimenpiteet!$C$95*Toimenpiteet!$C$95)</f>
        <v>0</v>
      </c>
      <c r="AB39" s="15">
        <f>IF(AB$20&lt;Toimenpiteet!$C$95,Toimenpiteet!$C$94*100/Toimenpiteet!$C$95*AB$20,Toimenpiteet!$C$94*100/Toimenpiteet!$C$95*Toimenpiteet!$C$95)</f>
        <v>0</v>
      </c>
      <c r="AC39" s="15">
        <f>IF(AC$20&lt;Toimenpiteet!$C$95,Toimenpiteet!$C$94*100/Toimenpiteet!$C$95*AC$20,Toimenpiteet!$C$94*100/Toimenpiteet!$C$95*Toimenpiteet!$C$95)</f>
        <v>0</v>
      </c>
      <c r="AD39" s="15">
        <f>IF(AD$20&lt;Toimenpiteet!$C$95,Toimenpiteet!$C$94*100/Toimenpiteet!$C$95*AD$20,Toimenpiteet!$C$94*100/Toimenpiteet!$C$95*Toimenpiteet!$C$95)</f>
        <v>0</v>
      </c>
      <c r="AE39" s="15">
        <f>IF(AE$20&lt;Toimenpiteet!$C$95,Toimenpiteet!$C$94*100/Toimenpiteet!$C$95*AE$20,Toimenpiteet!$C$94*100/Toimenpiteet!$C$95*Toimenpiteet!$C$95)</f>
        <v>0</v>
      </c>
      <c r="AF39" s="15">
        <f>IF(AF$20&lt;Toimenpiteet!$C$95,Toimenpiteet!$C$94*100/Toimenpiteet!$C$95*AF$20,Toimenpiteet!$C$94*100/Toimenpiteet!$C$95*Toimenpiteet!$C$95)</f>
        <v>0</v>
      </c>
    </row>
    <row r="40" spans="2:32">
      <c r="B40" s="4"/>
      <c r="C40" s="4"/>
      <c r="D40" s="4"/>
      <c r="E40" s="4"/>
      <c r="H40" s="15">
        <f>IF(COUNTIF($H$11:H11,"x")=0,0,_xlfn.XLOOKUP(COUNTIF($H$11:H11,"x"),$H$20:$AF$20,$H$33:$AF$33))</f>
        <v>0</v>
      </c>
      <c r="I40" s="15">
        <f>IF(COUNTIF($H$11:I11,"x")=0,0,_xlfn.XLOOKUP(COUNTIF($H$11:I11,"x"),$H$20:$AF$20,$H$33:$AF$33))</f>
        <v>0</v>
      </c>
      <c r="J40" s="15">
        <f>IF(COUNTIF($H$11:J11,"x")=0,0,_xlfn.XLOOKUP(COUNTIF($H$11:J11,"x"),$H$20:$AF$20,$H$33:$AF$33))</f>
        <v>0</v>
      </c>
      <c r="K40" s="15">
        <f>IF(COUNTIF($H$11:K11,"x")=0,0,_xlfn.XLOOKUP(COUNTIF($H$11:K11,"x"),$H$20:$AF$20,$H$33:$AF$33))</f>
        <v>0</v>
      </c>
      <c r="L40" s="15">
        <f>IF(COUNTIF($H$11:L11,"x")=0,0,_xlfn.XLOOKUP(COUNTIF($H$11:L11,"x"),$H$20:$AF$20,$H$33:$AF$33))</f>
        <v>0</v>
      </c>
      <c r="M40" s="15">
        <f>IF(COUNTIF($H$11:M11,"x")=0,0,_xlfn.XLOOKUP(COUNTIF($H$11:M11,"x"),$H$20:$AF$20,$H$33:$AF$33))</f>
        <v>0</v>
      </c>
      <c r="N40" s="15">
        <f>IF(COUNTIF($H$11:N11,"x")=0,0,_xlfn.XLOOKUP(COUNTIF($H$11:N11,"x"),$H$20:$AF$20,$H$33:$AF$33))</f>
        <v>0</v>
      </c>
      <c r="O40" s="15">
        <f>IF(COUNTIF($H$11:O11,"x")=0,0,_xlfn.XLOOKUP(COUNTIF($H$11:O11,"x"),$H$20:$AF$20,$H$33:$AF$33))</f>
        <v>0</v>
      </c>
      <c r="P40" s="15">
        <f>IF(COUNTIF($H$11:P11,"x")=0,0,_xlfn.XLOOKUP(COUNTIF($H$11:P11,"x"),$H$20:$AF$20,$H$33:$AF$33))</f>
        <v>0</v>
      </c>
      <c r="Q40" s="15">
        <f>IF(COUNTIF($H$11:Q11,"x")=0,0,_xlfn.XLOOKUP(COUNTIF($H$11:Q11,"x"),$H$20:$AF$20,$H$33:$AF$33))</f>
        <v>0</v>
      </c>
      <c r="R40" s="15">
        <f>IF(COUNTIF($H$11:R11,"x")=0,0,_xlfn.XLOOKUP(COUNTIF($H$11:R11,"x"),$H$20:$AF$20,$H$33:$AF$33))</f>
        <v>0</v>
      </c>
      <c r="S40" s="15">
        <f>IF(COUNTIF($H$11:S11,"x")=0,0,_xlfn.XLOOKUP(COUNTIF($H$11:S11,"x"),$H$20:$AF$20,$H$33:$AF$33))</f>
        <v>0</v>
      </c>
      <c r="T40" s="15">
        <f>IF(COUNTIF($H$11:T11,"x")=0,0,_xlfn.XLOOKUP(COUNTIF($H$11:T11,"x"),$H$20:$AF$20,$H$33:$AF$33))</f>
        <v>0</v>
      </c>
      <c r="U40" s="15">
        <f>IF(COUNTIF($H$11:U11,"x")=0,0,_xlfn.XLOOKUP(COUNTIF($H$11:U11,"x"),$H$20:$AF$20,$H$33:$AF$33))</f>
        <v>0</v>
      </c>
      <c r="V40" s="15">
        <f>IF(COUNTIF($H$11:V11,"x")=0,0,_xlfn.XLOOKUP(COUNTIF($H$11:V11,"x"),$H$20:$AF$20,$H$33:$AF$33))</f>
        <v>0</v>
      </c>
      <c r="W40" s="15">
        <f>IF(COUNTIF($H$11:W11,"x")=0,0,_xlfn.XLOOKUP(COUNTIF($H$11:W11,"x"),$H$20:$AF$20,$H$33:$AF$33))</f>
        <v>0</v>
      </c>
      <c r="X40" s="15">
        <f>IF(COUNTIF($H$11:X11,"x")=0,0,_xlfn.XLOOKUP(COUNTIF($H$11:X11,"x"),$H$20:$AF$20,$H$33:$AF$33))</f>
        <v>0</v>
      </c>
      <c r="Y40" s="15">
        <f>IF(COUNTIF($H$11:Y11,"x")=0,0,_xlfn.XLOOKUP(COUNTIF($H$11:Y11,"x"),$H$20:$AF$20,$H$33:$AF$33))</f>
        <v>0</v>
      </c>
      <c r="Z40" s="15">
        <f>IF(COUNTIF($H$11:Z11,"x")=0,0,_xlfn.XLOOKUP(COUNTIF($H$11:Z11,"x"),$H$20:$AF$20,$H$33:$AF$33))</f>
        <v>0</v>
      </c>
      <c r="AA40" s="15">
        <f>IF(COUNTIF($H$11:AA11,"x")=0,0,_xlfn.XLOOKUP(COUNTIF($H$11:AA11,"x"),$H$20:$AF$20,$H$33:$AF$33))</f>
        <v>0</v>
      </c>
      <c r="AB40" s="15">
        <f>IF(COUNTIF($H$11:AB11,"x")=0,0,_xlfn.XLOOKUP(COUNTIF($H$11:AB11,"x"),$H$20:$AF$20,$H$33:$AF$33))</f>
        <v>0</v>
      </c>
      <c r="AC40" s="15">
        <f>IF(COUNTIF($H$11:AC11,"x")=0,0,_xlfn.XLOOKUP(COUNTIF($H$11:AC11,"x"),$H$20:$AF$20,$H$33:$AF$33))</f>
        <v>0</v>
      </c>
      <c r="AD40" s="15">
        <f>IF(COUNTIF($H$11:AD11,"x")=0,0,_xlfn.XLOOKUP(COUNTIF($H$11:AD11,"x"),$H$20:$AF$20,$H$33:$AF$33))</f>
        <v>0</v>
      </c>
      <c r="AE40" s="15">
        <f>IF(COUNTIF($H$11:AE11,"x")=0,0,_xlfn.XLOOKUP(COUNTIF($H$11:AE11,"x"),$H$20:$AF$20,$H$33:$AF$33))</f>
        <v>0</v>
      </c>
      <c r="AF40" s="15">
        <f>IF(COUNTIF($H$11:AF11,"x")=0,0,_xlfn.XLOOKUP(COUNTIF($H$11:AF11,"x"),$H$20:$AF$20,$H$33:$AF$33))</f>
        <v>0</v>
      </c>
    </row>
    <row r="41" spans="2:32">
      <c r="B41" s="1" t="s">
        <v>16</v>
      </c>
      <c r="G41" t="s">
        <v>87</v>
      </c>
      <c r="H41" s="15">
        <f>IF(COUNTIF($H$12:H12,"x")&gt;0,$C$7*100,0)</f>
        <v>-5</v>
      </c>
      <c r="I41" s="15">
        <f>IF(COUNTIF($H$12:I12,"x")&gt;0,$C$7*100,0)</f>
        <v>-5</v>
      </c>
      <c r="J41" s="15">
        <f>IF(COUNTIF($H$12:J12,"x")&gt;0,$C$7*100,0)</f>
        <v>-5</v>
      </c>
      <c r="K41" s="15">
        <f>IF(COUNTIF($H$12:K12,"x")&gt;0,$C$7*100,0)</f>
        <v>-5</v>
      </c>
      <c r="L41" s="15">
        <f>IF(COUNTIF($H$12:L12,"x")&gt;0,$C$7*100,0)</f>
        <v>-5</v>
      </c>
      <c r="M41" s="15">
        <f>IF(COUNTIF($H$12:M12,"x")&gt;0,$C$7*100,0)</f>
        <v>-5</v>
      </c>
      <c r="N41" s="15">
        <f>IF(COUNTIF($H$12:N12,"x")&gt;0,$C$7*100,0)</f>
        <v>-5</v>
      </c>
      <c r="O41" s="15">
        <f>IF(COUNTIF($H$12:O12,"x")&gt;0,$C$7*100,0)</f>
        <v>-5</v>
      </c>
      <c r="P41" s="15">
        <f>IF(COUNTIF($H$12:P12,"x")&gt;0,$C$7*100,0)</f>
        <v>-5</v>
      </c>
      <c r="Q41" s="15">
        <f>IF(COUNTIF($H$12:Q12,"x")&gt;0,$C$7*100,0)</f>
        <v>-5</v>
      </c>
      <c r="R41" s="15">
        <f>IF(COUNTIF($H$12:R12,"x")&gt;0,$C$7*100,0)</f>
        <v>-5</v>
      </c>
      <c r="S41" s="15">
        <f>IF(COUNTIF($H$12:S12,"x")&gt;0,$C$7*100,0)</f>
        <v>-5</v>
      </c>
      <c r="T41" s="15">
        <f>IF(COUNTIF($H$12:T12,"x")&gt;0,$C$7*100,0)</f>
        <v>-5</v>
      </c>
      <c r="U41" s="15">
        <f>IF(COUNTIF($H$12:U12,"x")&gt;0,$C$7*100,0)</f>
        <v>-5</v>
      </c>
      <c r="V41" s="15">
        <f>IF(COUNTIF($H$12:V12,"x")&gt;0,$C$7*100,0)</f>
        <v>-5</v>
      </c>
      <c r="W41" s="15">
        <f>IF(COUNTIF($H$12:W12,"x")&gt;0,$C$7*100,0)</f>
        <v>-5</v>
      </c>
      <c r="X41" s="15">
        <f>IF(COUNTIF($H$12:X12,"x")&gt;0,$C$7*100,0)</f>
        <v>-5</v>
      </c>
      <c r="Y41" s="15">
        <f>IF(COUNTIF($H$12:Y12,"x")&gt;0,$C$7*100,0)</f>
        <v>-5</v>
      </c>
      <c r="Z41" s="15">
        <f>IF(COUNTIF($H$12:Z12,"x")&gt;0,$C$7*100,0)</f>
        <v>-5</v>
      </c>
      <c r="AA41" s="15">
        <f>IF(COUNTIF($H$12:AA12,"x")&gt;0,$C$7*100,0)</f>
        <v>-5</v>
      </c>
      <c r="AB41" s="15">
        <f>IF(COUNTIF($H$12:AB12,"x")&gt;0,$C$7*100,0)</f>
        <v>-5</v>
      </c>
      <c r="AC41" s="15">
        <f>IF(COUNTIF($H$12:AC12,"x")&gt;0,$C$7*100,0)</f>
        <v>-5</v>
      </c>
      <c r="AD41" s="15">
        <f>IF(COUNTIF($H$12:AD12,"x")&gt;0,$C$7*100,0)</f>
        <v>-5</v>
      </c>
      <c r="AE41" s="15">
        <f>IF(COUNTIF($H$12:AE12,"x")&gt;0,$C$7*100,0)</f>
        <v>-5</v>
      </c>
      <c r="AF41" s="15">
        <f>IF(COUNTIF($H$12:AF12,"x")&gt;0,$C$7*100,0)</f>
        <v>-5</v>
      </c>
    </row>
    <row r="42" spans="2:32">
      <c r="B42" t="s">
        <v>99</v>
      </c>
      <c r="C42" s="14"/>
      <c r="D42" s="14"/>
      <c r="E42" s="14"/>
      <c r="G42" s="4" t="s">
        <v>95</v>
      </c>
      <c r="H42" s="63">
        <f>IF(COUNTIF($H$13:H13,"x")&gt;0,$C$31*100,0)</f>
        <v>0</v>
      </c>
      <c r="I42" s="63">
        <f>IF(COUNTIF($H$13:I13,"x")&gt;0,$C$31*100,0)</f>
        <v>0</v>
      </c>
      <c r="J42" s="63">
        <f>IF(COUNTIF($H$13:J13,"x")&gt;0,$C$31*100,0)</f>
        <v>0</v>
      </c>
      <c r="K42" s="63">
        <f>IF(COUNTIF($H$13:K13,"x")&gt;0,$C$31*100,0)</f>
        <v>0</v>
      </c>
      <c r="L42" s="63">
        <f>IF(COUNTIF($H$13:L13,"x")&gt;0,$C$31*100,0)</f>
        <v>0</v>
      </c>
      <c r="M42" s="63">
        <f>IF(COUNTIF($H$13:M13,"x")&gt;0,$C$31*100,0)</f>
        <v>0</v>
      </c>
      <c r="N42" s="63">
        <f>IF(COUNTIF($H$13:N13,"x")&gt;0,$C$31*100,0)</f>
        <v>0</v>
      </c>
      <c r="O42" s="63">
        <f>IF(COUNTIF($H$13:O13,"x")&gt;0,$C$31*100,0)</f>
        <v>0</v>
      </c>
      <c r="P42" s="63">
        <f>IF(COUNTIF($H$13:P13,"x")&gt;0,$C$31*100,0)</f>
        <v>0</v>
      </c>
      <c r="Q42" s="63">
        <f>IF(COUNTIF($H$13:Q13,"x")&gt;0,$C$31*100,0)</f>
        <v>0</v>
      </c>
      <c r="R42" s="63">
        <f>IF(COUNTIF($H$13:R13,"x")&gt;0,$C$31*100,0)</f>
        <v>0</v>
      </c>
      <c r="S42" s="63">
        <f>IF(COUNTIF($H$13:S13,"x")&gt;0,$C$31*100,0)</f>
        <v>0</v>
      </c>
      <c r="T42" s="63">
        <f>IF(COUNTIF($H$13:T13,"x")&gt;0,$C$31*100,0)</f>
        <v>0</v>
      </c>
      <c r="U42" s="63">
        <f>IF(COUNTIF($H$13:U13,"x")&gt;0,$C$31*100,0)</f>
        <v>0</v>
      </c>
      <c r="V42" s="63">
        <f>IF(COUNTIF($H$13:V13,"x")&gt;0,$C$31*100,0)</f>
        <v>0</v>
      </c>
      <c r="W42" s="63">
        <f>IF(COUNTIF($H$13:W13,"x")&gt;0,$C$31*100,0)</f>
        <v>0</v>
      </c>
      <c r="X42" s="63">
        <f>IF(COUNTIF($H$13:X13,"x")&gt;0,$C$31*100,0)</f>
        <v>0</v>
      </c>
      <c r="Y42" s="63">
        <f>IF(COUNTIF($H$13:Y13,"x")&gt;0,$C$31*100,0)</f>
        <v>0</v>
      </c>
      <c r="Z42" s="63">
        <f>IF(COUNTIF($H$13:Z13,"x")&gt;0,$C$31*100,0)</f>
        <v>0</v>
      </c>
      <c r="AA42" s="63">
        <f>IF(COUNTIF($H$13:AA13,"x")&gt;0,$C$31*100,0)</f>
        <v>0</v>
      </c>
      <c r="AB42" s="63">
        <f>IF(COUNTIF($H$13:AB13,"x")&gt;0,$C$31*100,0)</f>
        <v>0</v>
      </c>
      <c r="AC42" s="63">
        <f>IF(COUNTIF($H$13:AC13,"x")&gt;0,$C$31*100,0)</f>
        <v>0</v>
      </c>
      <c r="AD42" s="63">
        <f>IF(COUNTIF($H$13:AD13,"x")&gt;0,$C$31*100,0)</f>
        <v>0</v>
      </c>
      <c r="AE42" s="63">
        <f>IF(COUNTIF($H$13:AE13,"x")&gt;0,$C$31*100,0)</f>
        <v>0</v>
      </c>
      <c r="AF42" s="63">
        <f>IF(COUNTIF($H$13:AF13,"x")&gt;0,$C$31*100,0)</f>
        <v>0</v>
      </c>
    </row>
    <row r="43" spans="2:32">
      <c r="B43" t="s">
        <v>96</v>
      </c>
      <c r="C43" s="14"/>
      <c r="D43" s="14"/>
      <c r="E43" s="14">
        <v>2000</v>
      </c>
      <c r="G43" t="s">
        <v>100</v>
      </c>
      <c r="H43" s="15">
        <f>IF(SUM(H34+H36+H38+H40)&lt;=-100,-0.99,IF(SUM(H34+H36+H38+H40)&gt;=100,0.99,SUM(H34+H36+H38+H40)/100))</f>
        <v>0</v>
      </c>
      <c r="I43" s="15">
        <f t="shared" ref="I43:AF43" si="6">IF(SUM(I34+I36+I38+I40)&lt;=-100,-0.99,IF(SUM(I34+I36+I38+I40)&gt;=100,0.99,SUM(I34+I36+I38+I40)/100))</f>
        <v>0</v>
      </c>
      <c r="J43" s="15">
        <f t="shared" si="6"/>
        <v>0</v>
      </c>
      <c r="K43" s="15">
        <f t="shared" si="6"/>
        <v>0</v>
      </c>
      <c r="L43" s="15">
        <f t="shared" si="6"/>
        <v>0</v>
      </c>
      <c r="M43" s="15">
        <f t="shared" si="6"/>
        <v>0</v>
      </c>
      <c r="N43" s="15">
        <f t="shared" si="6"/>
        <v>0</v>
      </c>
      <c r="O43" s="15">
        <f t="shared" si="6"/>
        <v>0</v>
      </c>
      <c r="P43" s="15">
        <f t="shared" si="6"/>
        <v>0</v>
      </c>
      <c r="Q43" s="15">
        <f t="shared" si="6"/>
        <v>0</v>
      </c>
      <c r="R43" s="15">
        <f t="shared" si="6"/>
        <v>0</v>
      </c>
      <c r="S43" s="15">
        <f t="shared" si="6"/>
        <v>0</v>
      </c>
      <c r="T43" s="15">
        <f t="shared" si="6"/>
        <v>0</v>
      </c>
      <c r="U43" s="15">
        <f t="shared" si="6"/>
        <v>0</v>
      </c>
      <c r="V43" s="15">
        <f t="shared" si="6"/>
        <v>0</v>
      </c>
      <c r="W43" s="15">
        <f t="shared" si="6"/>
        <v>0</v>
      </c>
      <c r="X43" s="15">
        <f t="shared" si="6"/>
        <v>0</v>
      </c>
      <c r="Y43" s="15">
        <f t="shared" si="6"/>
        <v>0</v>
      </c>
      <c r="Z43" s="15">
        <f t="shared" si="6"/>
        <v>0</v>
      </c>
      <c r="AA43" s="15">
        <f t="shared" si="6"/>
        <v>0</v>
      </c>
      <c r="AB43" s="15">
        <f t="shared" si="6"/>
        <v>0</v>
      </c>
      <c r="AC43" s="15">
        <f t="shared" si="6"/>
        <v>0</v>
      </c>
      <c r="AD43" s="15">
        <f t="shared" si="6"/>
        <v>0</v>
      </c>
      <c r="AE43" s="15">
        <f t="shared" si="6"/>
        <v>0</v>
      </c>
      <c r="AF43" s="15">
        <f t="shared" si="6"/>
        <v>0</v>
      </c>
    </row>
    <row r="44" spans="2:32" ht="15.75" thickBot="1">
      <c r="B44" t="s">
        <v>22</v>
      </c>
      <c r="C44" s="18"/>
      <c r="D44" s="14"/>
      <c r="E44" s="14"/>
      <c r="G44" s="12" t="s">
        <v>101</v>
      </c>
      <c r="H44" s="65">
        <f t="shared" ref="H44:AF44" si="7">IF(SUM(H34+H36+H38+H40+H41+H42)&lt;=-100,-0.99,IF(SUM(H34+H36+H38+H40+H41+H42)&gt;=100,0.99,SUM(H34+H36+H38+H40+H41+H42)/100))</f>
        <v>-0.05</v>
      </c>
      <c r="I44" s="65">
        <f t="shared" si="7"/>
        <v>-0.05</v>
      </c>
      <c r="J44" s="65">
        <f t="shared" si="7"/>
        <v>-0.05</v>
      </c>
      <c r="K44" s="65">
        <f t="shared" si="7"/>
        <v>-0.05</v>
      </c>
      <c r="L44" s="65">
        <f t="shared" si="7"/>
        <v>-0.05</v>
      </c>
      <c r="M44" s="65">
        <f t="shared" si="7"/>
        <v>-0.05</v>
      </c>
      <c r="N44" s="65">
        <f t="shared" si="7"/>
        <v>-0.05</v>
      </c>
      <c r="O44" s="65">
        <f t="shared" si="7"/>
        <v>-0.05</v>
      </c>
      <c r="P44" s="65">
        <f t="shared" si="7"/>
        <v>-0.05</v>
      </c>
      <c r="Q44" s="65">
        <f t="shared" si="7"/>
        <v>-0.05</v>
      </c>
      <c r="R44" s="65">
        <f t="shared" si="7"/>
        <v>-0.05</v>
      </c>
      <c r="S44" s="65">
        <f t="shared" si="7"/>
        <v>-0.05</v>
      </c>
      <c r="T44" s="65">
        <f t="shared" si="7"/>
        <v>-0.05</v>
      </c>
      <c r="U44" s="65">
        <f t="shared" si="7"/>
        <v>-0.05</v>
      </c>
      <c r="V44" s="65">
        <f t="shared" si="7"/>
        <v>-0.05</v>
      </c>
      <c r="W44" s="65">
        <f t="shared" si="7"/>
        <v>-0.05</v>
      </c>
      <c r="X44" s="65">
        <f t="shared" si="7"/>
        <v>-0.05</v>
      </c>
      <c r="Y44" s="65">
        <f t="shared" si="7"/>
        <v>-0.05</v>
      </c>
      <c r="Z44" s="65">
        <f t="shared" si="7"/>
        <v>-0.05</v>
      </c>
      <c r="AA44" s="65">
        <f t="shared" si="7"/>
        <v>-0.05</v>
      </c>
      <c r="AB44" s="65">
        <f t="shared" si="7"/>
        <v>-0.05</v>
      </c>
      <c r="AC44" s="65">
        <f t="shared" si="7"/>
        <v>-0.05</v>
      </c>
      <c r="AD44" s="65">
        <f t="shared" si="7"/>
        <v>-0.05</v>
      </c>
      <c r="AE44" s="65">
        <f t="shared" si="7"/>
        <v>-0.05</v>
      </c>
      <c r="AF44" s="65">
        <f t="shared" si="7"/>
        <v>-0.05</v>
      </c>
    </row>
    <row r="45" spans="2:32" ht="15.75" thickTop="1">
      <c r="B45" t="s">
        <v>102</v>
      </c>
      <c r="C45" s="18"/>
      <c r="D45" s="14"/>
      <c r="E45" s="14"/>
    </row>
    <row r="46" spans="2:32">
      <c r="C46" s="18"/>
      <c r="D46" s="14"/>
      <c r="E46" s="14"/>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row>
    <row r="47" spans="2:32">
      <c r="C47" s="14"/>
      <c r="D47" s="14"/>
      <c r="E47" s="14"/>
    </row>
    <row r="48" spans="2:32">
      <c r="C48" s="14"/>
      <c r="D48" s="14"/>
      <c r="E48" s="14"/>
    </row>
    <row r="49" spans="2:237">
      <c r="B49" s="10" t="s">
        <v>15</v>
      </c>
      <c r="C49" s="37"/>
      <c r="D49" s="37"/>
      <c r="E49" s="37">
        <f>SUM(E42:E48)</f>
        <v>2000</v>
      </c>
    </row>
    <row r="50" spans="2:237">
      <c r="B50" s="4"/>
      <c r="C50" s="25"/>
      <c r="D50" s="25"/>
      <c r="E50" s="25"/>
    </row>
    <row r="51" spans="2:237" ht="15.75" thickBot="1">
      <c r="B51" s="42" t="s">
        <v>92</v>
      </c>
      <c r="C51" s="22"/>
      <c r="D51" s="22"/>
      <c r="E51" s="22">
        <f>ABS(E39-E49)</f>
        <v>1400</v>
      </c>
    </row>
    <row r="52" spans="2:237" ht="15.75" thickTop="1"/>
    <row r="55" spans="2:237" ht="15.75">
      <c r="B55" s="40" t="s">
        <v>70</v>
      </c>
    </row>
    <row r="56" spans="2:237">
      <c r="DY56" s="1"/>
    </row>
    <row r="57" spans="2:237" ht="15.75" thickBot="1">
      <c r="B57" s="42" t="s">
        <v>71</v>
      </c>
      <c r="C57" s="12"/>
      <c r="D57" s="12"/>
      <c r="E57" s="12"/>
      <c r="F57" s="12"/>
      <c r="G57" s="12"/>
      <c r="H57" s="12"/>
      <c r="I57" s="12"/>
      <c r="J57" s="12"/>
      <c r="K57" s="12"/>
      <c r="L57" s="12"/>
      <c r="M57" s="12"/>
      <c r="N57" s="12"/>
      <c r="O57" s="12"/>
      <c r="P57" s="12"/>
      <c r="Q57" s="12"/>
      <c r="R57" s="12"/>
      <c r="S57" s="12"/>
      <c r="T57" s="12"/>
      <c r="U57" s="12"/>
      <c r="V57" s="12"/>
      <c r="W57" s="12"/>
      <c r="X57" s="12"/>
      <c r="Y57" s="12"/>
      <c r="Z57" s="12"/>
      <c r="AC57" s="42" t="s">
        <v>103</v>
      </c>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D57" s="42" t="s">
        <v>104</v>
      </c>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D57" s="42" t="s">
        <v>105</v>
      </c>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D57" s="42" t="s">
        <v>106</v>
      </c>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D57" s="42" t="s">
        <v>107</v>
      </c>
      <c r="EE57" s="12"/>
      <c r="EF57" s="12"/>
      <c r="EG57" s="12"/>
      <c r="EH57" s="12"/>
      <c r="EI57" s="12"/>
      <c r="EJ57" s="12"/>
      <c r="EK57" s="12"/>
      <c r="EL57" s="12"/>
      <c r="EM57" s="12"/>
      <c r="EN57" s="12"/>
      <c r="EO57" s="12"/>
      <c r="EP57" s="12"/>
      <c r="EQ57" s="12"/>
      <c r="ER57" s="12"/>
      <c r="ES57" s="12"/>
      <c r="ET57" s="12"/>
      <c r="EU57" s="12"/>
      <c r="EV57" s="12"/>
      <c r="EW57" s="12"/>
      <c r="EX57" s="12"/>
      <c r="EY57" s="12"/>
      <c r="EZ57" s="12"/>
      <c r="FA57" s="12"/>
      <c r="FB57" s="12"/>
      <c r="FD57" s="42" t="s">
        <v>90</v>
      </c>
      <c r="FE57" s="12"/>
      <c r="FF57" s="12"/>
      <c r="FG57" s="12"/>
      <c r="FH57" s="12"/>
      <c r="FI57" s="12"/>
      <c r="FJ57" s="12"/>
      <c r="FK57" s="12"/>
      <c r="FL57" s="12"/>
      <c r="FM57" s="12"/>
      <c r="FN57" s="12"/>
      <c r="FO57" s="12"/>
      <c r="FP57" s="12"/>
      <c r="FQ57" s="12"/>
      <c r="FR57" s="12"/>
      <c r="FS57" s="12"/>
      <c r="FT57" s="12"/>
      <c r="FU57" s="12"/>
      <c r="FV57" s="12"/>
      <c r="FW57" s="12"/>
      <c r="FX57" s="12"/>
      <c r="FY57" s="12"/>
      <c r="FZ57" s="12"/>
      <c r="GA57" s="12"/>
      <c r="GB57" s="12"/>
      <c r="GD57" s="42" t="s">
        <v>108</v>
      </c>
      <c r="GE57" s="12"/>
      <c r="GF57" s="12"/>
      <c r="GG57" s="12"/>
      <c r="GH57" s="12"/>
      <c r="GI57" s="12"/>
      <c r="GJ57" s="12"/>
      <c r="GK57" s="12"/>
      <c r="GL57" s="12"/>
      <c r="GM57" s="12"/>
      <c r="GN57" s="12"/>
      <c r="GO57" s="12"/>
      <c r="GP57" s="12"/>
      <c r="GQ57" s="12"/>
      <c r="GR57" s="12"/>
      <c r="GS57" s="12"/>
      <c r="GT57" s="12"/>
      <c r="GU57" s="12"/>
      <c r="GV57" s="12"/>
      <c r="GW57" s="12"/>
      <c r="GX57" s="12"/>
      <c r="GY57" s="12"/>
      <c r="GZ57" s="12"/>
      <c r="HA57" s="12"/>
      <c r="HB57" s="12"/>
      <c r="HD57" s="42" t="s">
        <v>109</v>
      </c>
      <c r="HE57" s="12"/>
      <c r="HF57" s="12"/>
      <c r="HG57" s="12"/>
      <c r="HH57" s="12"/>
      <c r="HI57" s="12"/>
      <c r="HJ57" s="12"/>
      <c r="HK57" s="12"/>
      <c r="HL57" s="12"/>
      <c r="HM57" s="12"/>
      <c r="HN57" s="12"/>
      <c r="HO57" s="12"/>
      <c r="HP57" s="12"/>
      <c r="HQ57" s="12"/>
      <c r="HR57" s="12"/>
      <c r="HS57" s="12"/>
      <c r="HT57" s="12"/>
      <c r="HU57" s="12"/>
      <c r="HV57" s="12"/>
      <c r="HW57" s="12"/>
      <c r="HX57" s="12"/>
      <c r="HY57" s="12"/>
      <c r="HZ57" s="12"/>
      <c r="IA57" s="12"/>
      <c r="IB57" s="12"/>
      <c r="IC57" s="12"/>
    </row>
    <row r="58" spans="2:237" ht="15.75" thickTop="1">
      <c r="B58" s="4" t="s">
        <v>48</v>
      </c>
      <c r="C58" s="4"/>
      <c r="D58" s="4"/>
      <c r="E58" s="4"/>
      <c r="F58" s="4"/>
      <c r="G58" s="4"/>
      <c r="H58" s="4"/>
      <c r="I58" s="4"/>
      <c r="J58" s="4"/>
      <c r="K58" s="4"/>
      <c r="L58" s="8"/>
      <c r="M58" s="4"/>
      <c r="N58" s="4"/>
      <c r="O58" s="4"/>
      <c r="P58" s="4"/>
      <c r="Q58" s="4"/>
      <c r="R58" s="4"/>
      <c r="S58" s="4"/>
      <c r="T58" s="4"/>
      <c r="U58" s="4"/>
      <c r="V58" s="8"/>
      <c r="W58" s="4"/>
      <c r="X58" s="4"/>
      <c r="Y58" s="4"/>
      <c r="Z58" s="4"/>
      <c r="AB58" s="5"/>
      <c r="AC58" s="4" t="s">
        <v>48</v>
      </c>
      <c r="AD58" s="4"/>
      <c r="AE58" s="4"/>
      <c r="AF58" s="4"/>
      <c r="AG58" s="4"/>
      <c r="AH58" s="4"/>
      <c r="AI58" s="4"/>
      <c r="AJ58" s="4"/>
      <c r="AK58" s="4"/>
      <c r="AL58" s="4"/>
      <c r="AM58" s="8"/>
      <c r="AN58" s="4"/>
      <c r="AO58" s="4"/>
      <c r="AP58" s="4"/>
      <c r="AQ58" s="4"/>
      <c r="AR58" s="4"/>
      <c r="AS58" s="4"/>
      <c r="AT58" s="4"/>
      <c r="AU58" s="4"/>
      <c r="AV58" s="4"/>
      <c r="AW58" s="8"/>
      <c r="AX58" s="4"/>
      <c r="AY58" s="4"/>
      <c r="AZ58" s="4"/>
      <c r="BA58" s="4"/>
      <c r="BD58" s="4" t="s">
        <v>48</v>
      </c>
      <c r="BE58" s="4"/>
      <c r="BF58" s="4"/>
      <c r="BG58" s="4"/>
      <c r="BH58" s="4"/>
      <c r="BI58" s="4"/>
      <c r="BJ58" s="4"/>
      <c r="BK58" s="4"/>
      <c r="BL58" s="4"/>
      <c r="BM58" s="4"/>
      <c r="BN58" s="8"/>
      <c r="BO58" s="4"/>
      <c r="BP58" s="4"/>
      <c r="BQ58" s="4"/>
      <c r="BR58" s="4"/>
      <c r="BS58" s="4"/>
      <c r="BT58" s="4"/>
      <c r="BU58" s="4"/>
      <c r="BV58" s="4"/>
      <c r="BW58" s="4"/>
      <c r="BX58" s="8"/>
      <c r="BY58" s="4"/>
      <c r="BZ58" s="4"/>
      <c r="CA58" s="4"/>
      <c r="CB58" s="4"/>
      <c r="CD58" s="4" t="s">
        <v>48</v>
      </c>
      <c r="CE58" s="4"/>
      <c r="CF58" s="4"/>
      <c r="CG58" s="4"/>
      <c r="CH58" s="4"/>
      <c r="CI58" s="4"/>
      <c r="CJ58" s="4"/>
      <c r="CK58" s="4"/>
      <c r="CL58" s="4"/>
      <c r="CM58" s="4"/>
      <c r="CN58" s="8"/>
      <c r="CO58" s="4"/>
      <c r="CP58" s="4"/>
      <c r="CQ58" s="4"/>
      <c r="CR58" s="4"/>
      <c r="CS58" s="4"/>
      <c r="CT58" s="4"/>
      <c r="CU58" s="4"/>
      <c r="CV58" s="4"/>
      <c r="CW58" s="4"/>
      <c r="CX58" s="8"/>
      <c r="CY58" s="4"/>
      <c r="CZ58" s="4"/>
      <c r="DA58" s="4"/>
      <c r="DB58" s="4"/>
      <c r="DD58" s="4" t="s">
        <v>48</v>
      </c>
      <c r="DE58" s="4"/>
      <c r="DF58" s="4"/>
      <c r="DG58" s="4"/>
      <c r="DH58" s="4"/>
      <c r="DI58" s="4"/>
      <c r="DJ58" s="4"/>
      <c r="DK58" s="4"/>
      <c r="DL58" s="4"/>
      <c r="DM58" s="4"/>
      <c r="DN58" s="8"/>
      <c r="DO58" s="4"/>
      <c r="DP58" s="4"/>
      <c r="DQ58" s="4"/>
      <c r="DR58" s="4"/>
      <c r="DS58" s="4"/>
      <c r="DT58" s="4"/>
      <c r="DU58" s="4"/>
      <c r="DV58" s="4"/>
      <c r="DW58" s="4"/>
      <c r="DX58" s="8"/>
      <c r="DY58" s="4"/>
      <c r="DZ58" s="4"/>
      <c r="EA58" s="4"/>
      <c r="EB58" s="4"/>
      <c r="ED58" s="4" t="s">
        <v>48</v>
      </c>
      <c r="EE58" s="4"/>
      <c r="EF58" s="4"/>
      <c r="EG58" s="4"/>
      <c r="EH58" s="4"/>
      <c r="EI58" s="4"/>
      <c r="EJ58" s="4"/>
      <c r="EK58" s="4"/>
      <c r="EL58" s="4"/>
      <c r="EM58" s="4"/>
      <c r="EN58" s="8"/>
      <c r="EO58" s="4"/>
      <c r="EP58" s="4"/>
      <c r="EQ58" s="4"/>
      <c r="ER58" s="4"/>
      <c r="ES58" s="4"/>
      <c r="ET58" s="4"/>
      <c r="EU58" s="4"/>
      <c r="EV58" s="4"/>
      <c r="EW58" s="4"/>
      <c r="EX58" s="8"/>
      <c r="EY58" s="4"/>
      <c r="EZ58" s="4"/>
      <c r="FA58" s="4"/>
      <c r="FB58" s="4"/>
      <c r="FD58" s="4" t="s">
        <v>48</v>
      </c>
      <c r="FE58" s="4"/>
      <c r="FF58" s="4"/>
      <c r="FG58" s="4"/>
      <c r="FH58" s="4"/>
      <c r="FI58" s="4"/>
      <c r="FJ58" s="4"/>
      <c r="FK58" s="4"/>
      <c r="FL58" s="4"/>
      <c r="FM58" s="4"/>
      <c r="FN58" s="8"/>
      <c r="FO58" s="4"/>
      <c r="FP58" s="4"/>
      <c r="FQ58" s="4"/>
      <c r="FR58" s="4"/>
      <c r="FS58" s="4"/>
      <c r="FT58" s="4"/>
      <c r="FU58" s="4"/>
      <c r="FV58" s="4"/>
      <c r="FW58" s="4"/>
      <c r="FX58" s="8"/>
      <c r="FY58" s="4"/>
      <c r="FZ58" s="4"/>
      <c r="GA58" s="4"/>
      <c r="GB58" s="4"/>
      <c r="GD58" s="4" t="s">
        <v>48</v>
      </c>
      <c r="GE58" s="4"/>
      <c r="GF58" s="4"/>
      <c r="GG58" s="4"/>
      <c r="GH58" s="4"/>
      <c r="GI58" s="4"/>
      <c r="GJ58" s="4"/>
      <c r="GK58" s="4"/>
      <c r="GL58" s="4"/>
      <c r="GM58" s="4"/>
      <c r="GN58" s="8"/>
      <c r="GO58" s="4"/>
      <c r="GP58" s="4"/>
      <c r="GQ58" s="4"/>
      <c r="GR58" s="4"/>
      <c r="GS58" s="4"/>
      <c r="GT58" s="4"/>
      <c r="GU58" s="4"/>
      <c r="GV58" s="4"/>
      <c r="GW58" s="4"/>
      <c r="GX58" s="8"/>
      <c r="GY58" s="4"/>
      <c r="GZ58" s="4"/>
      <c r="HA58" s="4"/>
      <c r="HB58" s="4"/>
      <c r="HE58" s="4" t="s">
        <v>48</v>
      </c>
      <c r="HF58" s="4"/>
      <c r="HG58" s="4"/>
      <c r="HH58" s="4"/>
      <c r="HI58" s="4"/>
      <c r="HJ58" s="4"/>
      <c r="HK58" s="4"/>
      <c r="HL58" s="4"/>
      <c r="HM58" s="4"/>
      <c r="HN58" s="4"/>
      <c r="HO58" s="8"/>
      <c r="HP58" s="4"/>
      <c r="HQ58" s="4"/>
      <c r="HR58" s="4"/>
      <c r="HS58" s="4"/>
      <c r="HT58" s="4"/>
      <c r="HU58" s="4"/>
      <c r="HV58" s="4"/>
      <c r="HW58" s="4"/>
      <c r="HX58" s="4"/>
      <c r="HY58" s="8"/>
      <c r="HZ58" s="4"/>
      <c r="IA58" s="4"/>
      <c r="IB58" s="4"/>
      <c r="IC58" s="4"/>
    </row>
    <row r="59" spans="2:237">
      <c r="B59" s="30">
        <v>1</v>
      </c>
      <c r="C59" s="30">
        <v>2</v>
      </c>
      <c r="D59" s="30">
        <v>3</v>
      </c>
      <c r="E59" s="30">
        <v>4</v>
      </c>
      <c r="F59" s="30">
        <v>5</v>
      </c>
      <c r="G59" s="30">
        <v>6</v>
      </c>
      <c r="H59" s="30">
        <v>7</v>
      </c>
      <c r="I59" s="30">
        <v>8</v>
      </c>
      <c r="J59" s="30">
        <v>9</v>
      </c>
      <c r="K59" s="30">
        <v>10</v>
      </c>
      <c r="L59" s="30">
        <v>11</v>
      </c>
      <c r="M59" s="30">
        <v>12</v>
      </c>
      <c r="N59" s="30">
        <v>13</v>
      </c>
      <c r="O59" s="30">
        <v>14</v>
      </c>
      <c r="P59" s="30">
        <v>15</v>
      </c>
      <c r="Q59" s="30">
        <v>16</v>
      </c>
      <c r="R59" s="30">
        <v>17</v>
      </c>
      <c r="S59" s="30">
        <v>18</v>
      </c>
      <c r="T59" s="30">
        <v>19</v>
      </c>
      <c r="U59" s="30">
        <v>20</v>
      </c>
      <c r="V59" s="30">
        <v>21</v>
      </c>
      <c r="W59" s="30">
        <v>22</v>
      </c>
      <c r="X59" s="30">
        <v>23</v>
      </c>
      <c r="Y59" s="30">
        <v>24</v>
      </c>
      <c r="Z59" s="30">
        <v>25</v>
      </c>
      <c r="AC59" s="30">
        <v>1</v>
      </c>
      <c r="AD59" s="30">
        <v>2</v>
      </c>
      <c r="AE59" s="30">
        <v>3</v>
      </c>
      <c r="AF59" s="30">
        <v>4</v>
      </c>
      <c r="AG59" s="30">
        <v>5</v>
      </c>
      <c r="AH59" s="30">
        <v>6</v>
      </c>
      <c r="AI59" s="30">
        <v>7</v>
      </c>
      <c r="AJ59" s="30">
        <v>8</v>
      </c>
      <c r="AK59" s="30">
        <v>9</v>
      </c>
      <c r="AL59" s="30">
        <v>10</v>
      </c>
      <c r="AM59" s="30">
        <v>11</v>
      </c>
      <c r="AN59" s="30">
        <v>12</v>
      </c>
      <c r="AO59" s="30">
        <v>13</v>
      </c>
      <c r="AP59" s="30">
        <v>14</v>
      </c>
      <c r="AQ59" s="30">
        <v>15</v>
      </c>
      <c r="AR59" s="30">
        <v>16</v>
      </c>
      <c r="AS59" s="30">
        <v>17</v>
      </c>
      <c r="AT59" s="30">
        <v>18</v>
      </c>
      <c r="AU59" s="30">
        <v>19</v>
      </c>
      <c r="AV59" s="30">
        <v>20</v>
      </c>
      <c r="AW59" s="30">
        <v>21</v>
      </c>
      <c r="AX59" s="30">
        <v>22</v>
      </c>
      <c r="AY59" s="30">
        <v>23</v>
      </c>
      <c r="AZ59" s="30">
        <v>24</v>
      </c>
      <c r="BA59" s="30">
        <v>25</v>
      </c>
      <c r="BD59" s="30">
        <v>1</v>
      </c>
      <c r="BE59" s="30">
        <v>2</v>
      </c>
      <c r="BF59" s="30">
        <v>3</v>
      </c>
      <c r="BG59" s="30">
        <v>4</v>
      </c>
      <c r="BH59" s="30">
        <v>5</v>
      </c>
      <c r="BI59" s="30">
        <v>6</v>
      </c>
      <c r="BJ59" s="30">
        <v>7</v>
      </c>
      <c r="BK59" s="30">
        <v>8</v>
      </c>
      <c r="BL59" s="30">
        <v>9</v>
      </c>
      <c r="BM59" s="30">
        <v>10</v>
      </c>
      <c r="BN59" s="30">
        <v>11</v>
      </c>
      <c r="BO59" s="30">
        <v>12</v>
      </c>
      <c r="BP59" s="30">
        <v>13</v>
      </c>
      <c r="BQ59" s="30">
        <v>14</v>
      </c>
      <c r="BR59" s="30">
        <v>15</v>
      </c>
      <c r="BS59" s="30">
        <v>16</v>
      </c>
      <c r="BT59" s="30">
        <v>17</v>
      </c>
      <c r="BU59" s="30">
        <v>18</v>
      </c>
      <c r="BV59" s="30">
        <v>19</v>
      </c>
      <c r="BW59" s="30">
        <v>20</v>
      </c>
      <c r="BX59" s="30">
        <v>21</v>
      </c>
      <c r="BY59" s="30">
        <v>22</v>
      </c>
      <c r="BZ59" s="30">
        <v>23</v>
      </c>
      <c r="CA59" s="30">
        <v>24</v>
      </c>
      <c r="CB59" s="30">
        <v>25</v>
      </c>
      <c r="CD59" s="30">
        <v>1</v>
      </c>
      <c r="CE59" s="30">
        <v>2</v>
      </c>
      <c r="CF59" s="30">
        <v>3</v>
      </c>
      <c r="CG59" s="30">
        <v>4</v>
      </c>
      <c r="CH59" s="30">
        <v>5</v>
      </c>
      <c r="CI59" s="30">
        <v>6</v>
      </c>
      <c r="CJ59" s="30">
        <v>7</v>
      </c>
      <c r="CK59" s="30">
        <v>8</v>
      </c>
      <c r="CL59" s="30">
        <v>9</v>
      </c>
      <c r="CM59" s="30">
        <v>10</v>
      </c>
      <c r="CN59" s="30">
        <v>11</v>
      </c>
      <c r="CO59" s="30">
        <v>12</v>
      </c>
      <c r="CP59" s="30">
        <v>13</v>
      </c>
      <c r="CQ59" s="30">
        <v>14</v>
      </c>
      <c r="CR59" s="30">
        <v>15</v>
      </c>
      <c r="CS59" s="30">
        <v>16</v>
      </c>
      <c r="CT59" s="30">
        <v>17</v>
      </c>
      <c r="CU59" s="30">
        <v>18</v>
      </c>
      <c r="CV59" s="30">
        <v>19</v>
      </c>
      <c r="CW59" s="30">
        <v>20</v>
      </c>
      <c r="CX59" s="30">
        <v>21</v>
      </c>
      <c r="CY59" s="30">
        <v>22</v>
      </c>
      <c r="CZ59" s="30">
        <v>23</v>
      </c>
      <c r="DA59" s="30">
        <v>24</v>
      </c>
      <c r="DB59" s="30">
        <v>25</v>
      </c>
      <c r="DD59" s="30">
        <v>1</v>
      </c>
      <c r="DE59" s="30">
        <v>2</v>
      </c>
      <c r="DF59" s="30">
        <v>3</v>
      </c>
      <c r="DG59" s="30">
        <v>4</v>
      </c>
      <c r="DH59" s="30">
        <v>5</v>
      </c>
      <c r="DI59" s="30">
        <v>6</v>
      </c>
      <c r="DJ59" s="30">
        <v>7</v>
      </c>
      <c r="DK59" s="30">
        <v>8</v>
      </c>
      <c r="DL59" s="30">
        <v>9</v>
      </c>
      <c r="DM59" s="30">
        <v>10</v>
      </c>
      <c r="DN59" s="30">
        <v>11</v>
      </c>
      <c r="DO59" s="30">
        <v>12</v>
      </c>
      <c r="DP59" s="30">
        <v>13</v>
      </c>
      <c r="DQ59" s="30">
        <v>14</v>
      </c>
      <c r="DR59" s="30">
        <v>15</v>
      </c>
      <c r="DS59" s="30">
        <v>16</v>
      </c>
      <c r="DT59" s="30">
        <v>17</v>
      </c>
      <c r="DU59" s="30">
        <v>18</v>
      </c>
      <c r="DV59" s="30">
        <v>19</v>
      </c>
      <c r="DW59" s="30">
        <v>20</v>
      </c>
      <c r="DX59" s="30">
        <v>21</v>
      </c>
      <c r="DY59" s="30">
        <v>22</v>
      </c>
      <c r="DZ59" s="30">
        <v>23</v>
      </c>
      <c r="EA59" s="30">
        <v>24</v>
      </c>
      <c r="EB59" s="30">
        <v>25</v>
      </c>
      <c r="ED59" s="30">
        <v>1</v>
      </c>
      <c r="EE59" s="30">
        <v>2</v>
      </c>
      <c r="EF59" s="30">
        <v>3</v>
      </c>
      <c r="EG59" s="30">
        <v>4</v>
      </c>
      <c r="EH59" s="30">
        <v>5</v>
      </c>
      <c r="EI59" s="30">
        <v>6</v>
      </c>
      <c r="EJ59" s="30">
        <v>7</v>
      </c>
      <c r="EK59" s="30">
        <v>8</v>
      </c>
      <c r="EL59" s="30">
        <v>9</v>
      </c>
      <c r="EM59" s="30">
        <v>10</v>
      </c>
      <c r="EN59" s="30">
        <v>11</v>
      </c>
      <c r="EO59" s="30">
        <v>12</v>
      </c>
      <c r="EP59" s="30">
        <v>13</v>
      </c>
      <c r="EQ59" s="30">
        <v>14</v>
      </c>
      <c r="ER59" s="30">
        <v>15</v>
      </c>
      <c r="ES59" s="30">
        <v>16</v>
      </c>
      <c r="ET59" s="30">
        <v>17</v>
      </c>
      <c r="EU59" s="30">
        <v>18</v>
      </c>
      <c r="EV59" s="30">
        <v>19</v>
      </c>
      <c r="EW59" s="30">
        <v>20</v>
      </c>
      <c r="EX59" s="30">
        <v>21</v>
      </c>
      <c r="EY59" s="30">
        <v>22</v>
      </c>
      <c r="EZ59" s="30">
        <v>23</v>
      </c>
      <c r="FA59" s="30">
        <v>24</v>
      </c>
      <c r="FB59" s="30">
        <v>25</v>
      </c>
      <c r="FD59" s="30">
        <v>1</v>
      </c>
      <c r="FE59" s="30">
        <v>2</v>
      </c>
      <c r="FF59" s="30">
        <v>3</v>
      </c>
      <c r="FG59" s="30">
        <v>4</v>
      </c>
      <c r="FH59" s="30">
        <v>5</v>
      </c>
      <c r="FI59" s="30">
        <v>6</v>
      </c>
      <c r="FJ59" s="30">
        <v>7</v>
      </c>
      <c r="FK59" s="30">
        <v>8</v>
      </c>
      <c r="FL59" s="30">
        <v>9</v>
      </c>
      <c r="FM59" s="30">
        <v>10</v>
      </c>
      <c r="FN59" s="30">
        <v>11</v>
      </c>
      <c r="FO59" s="30">
        <v>12</v>
      </c>
      <c r="FP59" s="30">
        <v>13</v>
      </c>
      <c r="FQ59" s="30">
        <v>14</v>
      </c>
      <c r="FR59" s="30">
        <v>15</v>
      </c>
      <c r="FS59" s="30">
        <v>16</v>
      </c>
      <c r="FT59" s="30">
        <v>17</v>
      </c>
      <c r="FU59" s="30">
        <v>18</v>
      </c>
      <c r="FV59" s="30">
        <v>19</v>
      </c>
      <c r="FW59" s="30">
        <v>20</v>
      </c>
      <c r="FX59" s="30">
        <v>21</v>
      </c>
      <c r="FY59" s="30">
        <v>22</v>
      </c>
      <c r="FZ59" s="30">
        <v>23</v>
      </c>
      <c r="GA59" s="30">
        <v>24</v>
      </c>
      <c r="GB59" s="30">
        <v>25</v>
      </c>
      <c r="GD59" s="30">
        <v>1</v>
      </c>
      <c r="GE59" s="30">
        <v>2</v>
      </c>
      <c r="GF59" s="30">
        <v>3</v>
      </c>
      <c r="GG59" s="30">
        <v>4</v>
      </c>
      <c r="GH59" s="30">
        <v>5</v>
      </c>
      <c r="GI59" s="30">
        <v>6</v>
      </c>
      <c r="GJ59" s="30">
        <v>7</v>
      </c>
      <c r="GK59" s="30">
        <v>8</v>
      </c>
      <c r="GL59" s="30">
        <v>9</v>
      </c>
      <c r="GM59" s="30">
        <v>10</v>
      </c>
      <c r="GN59" s="30">
        <v>11</v>
      </c>
      <c r="GO59" s="30">
        <v>12</v>
      </c>
      <c r="GP59" s="30">
        <v>13</v>
      </c>
      <c r="GQ59" s="30">
        <v>14</v>
      </c>
      <c r="GR59" s="30">
        <v>15</v>
      </c>
      <c r="GS59" s="30">
        <v>16</v>
      </c>
      <c r="GT59" s="30">
        <v>17</v>
      </c>
      <c r="GU59" s="30">
        <v>18</v>
      </c>
      <c r="GV59" s="30">
        <v>19</v>
      </c>
      <c r="GW59" s="30">
        <v>20</v>
      </c>
      <c r="GX59" s="30">
        <v>21</v>
      </c>
      <c r="GY59" s="30">
        <v>22</v>
      </c>
      <c r="GZ59" s="30">
        <v>23</v>
      </c>
      <c r="HA59" s="30">
        <v>24</v>
      </c>
      <c r="HB59" s="30">
        <v>25</v>
      </c>
      <c r="HC59" s="14"/>
      <c r="HD59" s="76" t="s">
        <v>92</v>
      </c>
      <c r="HE59" s="30">
        <v>1</v>
      </c>
      <c r="HF59" s="30">
        <v>2</v>
      </c>
      <c r="HG59" s="30">
        <v>3</v>
      </c>
      <c r="HH59" s="30">
        <v>4</v>
      </c>
      <c r="HI59" s="30">
        <v>5</v>
      </c>
      <c r="HJ59" s="30">
        <v>6</v>
      </c>
      <c r="HK59" s="30">
        <v>7</v>
      </c>
      <c r="HL59" s="30">
        <v>8</v>
      </c>
      <c r="HM59" s="30">
        <v>9</v>
      </c>
      <c r="HN59" s="30">
        <v>10</v>
      </c>
      <c r="HO59" s="30">
        <v>11</v>
      </c>
      <c r="HP59" s="30">
        <v>12</v>
      </c>
      <c r="HQ59" s="30">
        <v>13</v>
      </c>
      <c r="HR59" s="30">
        <v>14</v>
      </c>
      <c r="HS59" s="30">
        <v>15</v>
      </c>
      <c r="HT59" s="30">
        <v>16</v>
      </c>
      <c r="HU59" s="30">
        <v>17</v>
      </c>
      <c r="HV59" s="30">
        <v>18</v>
      </c>
      <c r="HW59" s="30">
        <v>19</v>
      </c>
      <c r="HX59" s="30">
        <v>20</v>
      </c>
      <c r="HY59" s="30">
        <v>21</v>
      </c>
      <c r="HZ59" s="30">
        <v>22</v>
      </c>
      <c r="IA59" s="30">
        <v>23</v>
      </c>
      <c r="IB59" s="30">
        <v>24</v>
      </c>
      <c r="IC59" s="30">
        <v>25</v>
      </c>
    </row>
    <row r="60" spans="2:237">
      <c r="B60" s="29">
        <f ca="1">RAND()</f>
        <v>0.75645658335699595</v>
      </c>
      <c r="C60" s="29">
        <f t="shared" ref="C60:S75" ca="1" si="8">RAND()</f>
        <v>0.78347879235656792</v>
      </c>
      <c r="D60" s="29">
        <f t="shared" ca="1" si="8"/>
        <v>0.5038149254618034</v>
      </c>
      <c r="E60" s="29">
        <f t="shared" ca="1" si="8"/>
        <v>8.6902034578052567E-2</v>
      </c>
      <c r="F60" s="29">
        <f t="shared" ca="1" si="8"/>
        <v>0.36980868302117231</v>
      </c>
      <c r="G60" s="29">
        <f t="shared" ca="1" si="8"/>
        <v>0.8721117322615648</v>
      </c>
      <c r="H60" s="29">
        <f t="shared" ca="1" si="8"/>
        <v>0.92793670824210406</v>
      </c>
      <c r="I60" s="29">
        <f t="shared" ca="1" si="8"/>
        <v>1.5470680450317298E-2</v>
      </c>
      <c r="J60" s="29">
        <f t="shared" ca="1" si="8"/>
        <v>0.4692776031439525</v>
      </c>
      <c r="K60" s="29">
        <f t="shared" ca="1" si="8"/>
        <v>0.72888563158984632</v>
      </c>
      <c r="L60" s="29">
        <f t="shared" ca="1" si="8"/>
        <v>0.79465037337309796</v>
      </c>
      <c r="M60" s="29">
        <f t="shared" ca="1" si="8"/>
        <v>0.10813291734566421</v>
      </c>
      <c r="N60" s="29">
        <f t="shared" ca="1" si="8"/>
        <v>0.4690389989380146</v>
      </c>
      <c r="O60" s="29">
        <f t="shared" ca="1" si="8"/>
        <v>0.83861680121008109</v>
      </c>
      <c r="P60" s="29">
        <f t="shared" ca="1" si="8"/>
        <v>0.42171215999073874</v>
      </c>
      <c r="Q60" s="29">
        <f t="shared" ca="1" si="8"/>
        <v>0.48795981580962355</v>
      </c>
      <c r="R60" s="29">
        <f t="shared" ca="1" si="8"/>
        <v>0.64942884296475301</v>
      </c>
      <c r="S60" s="29">
        <f t="shared" ca="1" si="8"/>
        <v>0.76019622011627053</v>
      </c>
      <c r="T60" s="29">
        <f t="shared" ref="T60:Z75" ca="1" si="9">RAND()</f>
        <v>0.86124885478977153</v>
      </c>
      <c r="U60" s="29">
        <f t="shared" ca="1" si="9"/>
        <v>0.54122169505131612</v>
      </c>
      <c r="V60" s="29">
        <f t="shared" ca="1" si="9"/>
        <v>0.27737195939095438</v>
      </c>
      <c r="W60" s="29">
        <f t="shared" ca="1" si="9"/>
        <v>0.91165286211705898</v>
      </c>
      <c r="X60" s="29">
        <f t="shared" ca="1" si="9"/>
        <v>3.153960934659783E-2</v>
      </c>
      <c r="Y60" s="29">
        <f t="shared" ca="1" si="9"/>
        <v>0.62531945993848825</v>
      </c>
      <c r="Z60" s="29">
        <f t="shared" ca="1" si="9"/>
        <v>0.97932780388054508</v>
      </c>
      <c r="AC60" s="27">
        <f>IF(H$11="x",0,_xlfn.NORM.INV(B60,Satokasvi!$H$8,Satokasvi!$I$8)*IF(H$8="x",1+Toimenpiteet!$C$7,1)*IF(H$9="x",1+Toimenpiteet!$C$34,1)*(1+H$30)*_xlfn.BINOM.INV(1,(1-(Satokasvi!$H$15*(1+H$43))),B60))</f>
        <v>0</v>
      </c>
      <c r="AD60" s="27">
        <f ca="1">IF(I$11="x",0,_xlfn.NORM.INV(C60,Satokasvi!$H$8,Satokasvi!$I$8)*IF(I$8="x",1+Toimenpiteet!$C$7,1)*IF(I$9="x",1+Toimenpiteet!$C$34,1)*(1+I$30)*_xlfn.BINOM.INV(1,(1-(Satokasvi!$H$15*(1+I$43))),C60))</f>
        <v>2682.4082472613354</v>
      </c>
      <c r="AE60" s="27">
        <f ca="1">IF(J$11="x",0,_xlfn.NORM.INV(D60,Satokasvi!$H$8,Satokasvi!$I$8)*IF(J$8="x",1+Toimenpiteet!$C$7,1)*IF(J$9="x",1+Toimenpiteet!$C$34,1)*(1+J$30)*_xlfn.BINOM.INV(1,(1-(Satokasvi!$H$15*(1+J$43))),D60))</f>
        <v>2559.5471136525712</v>
      </c>
      <c r="AF60" s="27">
        <f ca="1">IF(K$11="x",0,_xlfn.NORM.INV(E60,Satokasvi!$H$8,Satokasvi!$I$8)*IF(K$8="x",1+Toimenpiteet!$C$7,1)*IF(K$9="x",1+Toimenpiteet!$C$34,1)*(1+K$30)*_xlfn.BINOM.INV(1,(1-(Satokasvi!$H$15*(1+K$43))),E60))</f>
        <v>2325.2393691635752</v>
      </c>
      <c r="AG60" s="27">
        <f ca="1">IF(L$11="x",0,_xlfn.NORM.INV(F60,Satokasvi!$H$8,Satokasvi!$I$8)*IF(L$8="x",1+Toimenpiteet!$C$7,1)*IF(L$9="x",1+Toimenpiteet!$C$34,1)*(1+L$30)*_xlfn.BINOM.INV(1,(1-(Satokasvi!$H$15*(1+L$43))),F60))</f>
        <v>2531.5202629546725</v>
      </c>
      <c r="AH60" s="27">
        <f>IF(M$11="x",0,_xlfn.NORM.INV(G60,Satokasvi!$H$8,Satokasvi!$I$8)*IF(M$8="x",1+Toimenpiteet!$C$7,1)*IF(M$9="x",1+Toimenpiteet!$C$34,1)*(1+M$30)*_xlfn.BINOM.INV(1,(1-(Satokasvi!$H$15*(1+M$43))),G60))</f>
        <v>0</v>
      </c>
      <c r="AI60" s="27">
        <f ca="1">IF(N$11="x",0,_xlfn.NORM.INV(H60,Satokasvi!$H$8,Satokasvi!$I$8)*IF(N$8="x",1+Toimenpiteet!$C$7,1)*IF(N$9="x",1+Toimenpiteet!$C$34,1)*(1+N$30)*_xlfn.BINOM.INV(1,(1-(Satokasvi!$H$15*(1+N$43))),H60))</f>
        <v>2885.8746870021287</v>
      </c>
      <c r="AJ60" s="27">
        <f ca="1">IF(O$11="x",0,_xlfn.NORM.INV(I60,Satokasvi!$H$8,Satokasvi!$I$8)*IF(O$8="x",1+Toimenpiteet!$C$7,1)*IF(O$9="x",1+Toimenpiteet!$C$34,1)*(1+O$30)*_xlfn.BINOM.INV(1,(1-(Satokasvi!$H$15*(1+O$43))),I60))</f>
        <v>0</v>
      </c>
      <c r="AK60" s="27">
        <f ca="1">IF(P$11="x",0,_xlfn.NORM.INV(J60,Satokasvi!$H$8,Satokasvi!$I$8)*IF(P$8="x",1+Toimenpiteet!$C$7,1)*IF(P$9="x",1+Toimenpiteet!$C$34,1)*(1+P$30)*_xlfn.BINOM.INV(1,(1-(Satokasvi!$H$15*(1+P$43))),J60))</f>
        <v>2598.8511450837345</v>
      </c>
      <c r="AL60" s="27">
        <f ca="1">IF(Q$11="x",0,_xlfn.NORM.INV(K60,Satokasvi!$H$8,Satokasvi!$I$8)*IF(Q$8="x",1+Toimenpiteet!$C$7,1)*IF(Q$9="x",1+Toimenpiteet!$C$34,1)*(1+Q$30)*_xlfn.BINOM.INV(1,(1-(Satokasvi!$H$15*(1+Q$43))),K60))</f>
        <v>2726.9992237705223</v>
      </c>
      <c r="AM60" s="27">
        <f ca="1">IF(R$11="x",0,_xlfn.NORM.INV(L60,Satokasvi!$H$8,Satokasvi!$I$8)*IF(R$8="x",1+Toimenpiteet!$C$7,1)*IF(R$9="x",1+Toimenpiteet!$C$34,1)*(1+R$30)*_xlfn.BINOM.INV(1,(1-(Satokasvi!$H$15*(1+R$43))),L60))</f>
        <v>2766.7984095859069</v>
      </c>
      <c r="AN60" s="27">
        <f ca="1">IF(S$11="x",0,_xlfn.NORM.INV(M60,Satokasvi!$H$8,Satokasvi!$I$8)*IF(S$8="x",1+Toimenpiteet!$C$7,1)*IF(S$9="x",1+Toimenpiteet!$C$34,1)*(1+S$30)*_xlfn.BINOM.INV(1,(1-(Satokasvi!$H$15*(1+S$43))),M60))</f>
        <v>2382.4314272849169</v>
      </c>
      <c r="AO60" s="27">
        <f ca="1">IF(T$11="x",0,_xlfn.NORM.INV(N60,Satokasvi!$H$8,Satokasvi!$I$8)*IF(T$8="x",1+Toimenpiteet!$C$7,1)*IF(T$9="x",1+Toimenpiteet!$C$34,1)*(1+T$30)*_xlfn.BINOM.INV(1,(1-(Satokasvi!$H$15*(1+T$43))),N60))</f>
        <v>2598.7391704376955</v>
      </c>
      <c r="AP60" s="27">
        <f ca="1">IF(U$11="x",0,_xlfn.NORM.INV(O60,Satokasvi!$H$8,Satokasvi!$I$8)*IF(U$8="x",1+Toimenpiteet!$C$7,1)*IF(U$9="x",1+Toimenpiteet!$C$34,1)*(1+U$30)*_xlfn.BINOM.INV(1,(1-(Satokasvi!$H$15*(1+U$43))),O60))</f>
        <v>2797.8073508067901</v>
      </c>
      <c r="AQ60" s="27">
        <f ca="1">IF(V$11="x",0,_xlfn.NORM.INV(P60,Satokasvi!$H$8,Satokasvi!$I$8)*IF(V$8="x",1+Toimenpiteet!$C$7,1)*IF(V$9="x",1+Toimenpiteet!$C$34,1)*(1+V$30)*_xlfn.BINOM.INV(1,(1-(Satokasvi!$H$15*(1+V$43))),P60))</f>
        <v>2576.3717965776395</v>
      </c>
      <c r="AR60" s="27">
        <f ca="1">IF(W$11="x",0,_xlfn.NORM.INV(Q60,Satokasvi!$H$8,Satokasvi!$I$8)*IF(W$8="x",1+Toimenpiteet!$C$7,1)*IF(W$9="x",1+Toimenpiteet!$C$34,1)*(1+W$30)*_xlfn.BINOM.INV(1,(1-(Satokasvi!$H$15*(1+W$43))),Q60))</f>
        <v>2607.6056960496885</v>
      </c>
      <c r="AS60" s="27">
        <f ca="1">IF(X$11="x",0,_xlfn.NORM.INV(R60,Satokasvi!$H$8,Satokasvi!$I$8)*IF(X$8="x",1+Toimenpiteet!$C$7,1)*IF(X$9="x",1+Toimenpiteet!$C$34,1)*(1+X$30)*_xlfn.BINOM.INV(1,(1-(Satokasvi!$H$15*(1+X$43))),R60))</f>
        <v>2684.8761730092015</v>
      </c>
      <c r="AT60" s="27">
        <f ca="1">IF(Y$11="x",0,_xlfn.NORM.INV(S60,Satokasvi!$H$8,Satokasvi!$I$8)*IF(Y$8="x",1+Toimenpiteet!$C$7,1)*IF(Y$9="x",1+Toimenpiteet!$C$34,1)*(1+Y$30)*_xlfn.BINOM.INV(1,(1-(Satokasvi!$H$15*(1+Y$43))),S60))</f>
        <v>2745.1962806222964</v>
      </c>
      <c r="AU60" s="27">
        <f ca="1">IF(Z$11="x",0,_xlfn.NORM.INV(T60,Satokasvi!$H$8,Satokasvi!$I$8)*IF(Z$8="x",1+Toimenpiteet!$C$7,1)*IF(Z$9="x",1+Toimenpiteet!$C$34,1)*(1+Z$30)*_xlfn.BINOM.INV(1,(1-(Satokasvi!$H$15*(1+Z$43))),T60))</f>
        <v>2815.9429306845541</v>
      </c>
      <c r="AV60" s="27">
        <f ca="1">IF(AA$11="x",0,_xlfn.NORM.INV(U60,Satokasvi!$H$8,Satokasvi!$I$8)*IF(AA$8="x",1+Toimenpiteet!$C$7,1)*IF(AA$9="x",1+Toimenpiteet!$C$34,1)*(1+AA$30)*_xlfn.BINOM.INV(1,(1-(Satokasvi!$H$15*(1+AA$43))),U60))</f>
        <v>2632.5615537149374</v>
      </c>
      <c r="AW60" s="27">
        <f ca="1">IF(AB$11="x",0,_xlfn.NORM.INV(V60,Satokasvi!$H$8,Satokasvi!$I$8)*IF(AB$8="x",1+Toimenpiteet!$C$7,1)*IF(AB$9="x",1+Toimenpiteet!$C$34,1)*(1+AB$30)*_xlfn.BINOM.INV(1,(1-(Satokasvi!$H$15*(1+AB$43))),V60))</f>
        <v>2502.9861968454584</v>
      </c>
      <c r="AX60" s="27">
        <f ca="1">IF(AC$11="x",0,_xlfn.NORM.INV(W60,Satokasvi!$H$8,Satokasvi!$I$8)*IF(AC$8="x",1+Toimenpiteet!$C$7,1)*IF(AC$9="x",1+Toimenpiteet!$C$34,1)*(1+AC$30)*_xlfn.BINOM.INV(1,(1-(Satokasvi!$H$15*(1+AC$43))),W60))</f>
        <v>2865.418334148937</v>
      </c>
      <c r="AY60" s="27">
        <f ca="1">IF(AD$11="x",0,_xlfn.NORM.INV(X60,Satokasvi!$H$8,Satokasvi!$I$8)*IF(AD$8="x",1+Toimenpiteet!$C$7,1)*IF(AD$9="x",1+Toimenpiteet!$C$34,1)*(1+AD$30)*_xlfn.BINOM.INV(1,(1-(Satokasvi!$H$15*(1+AD$43))),X60))</f>
        <v>0</v>
      </c>
      <c r="AZ60" s="27">
        <f ca="1">IF(AE$11="x",0,_xlfn.NORM.INV(Y60,Satokasvi!$H$8,Satokasvi!$I$8)*IF(AE$8="x",1+Toimenpiteet!$C$7,1)*IF(AE$9="x",1+Toimenpiteet!$C$34,1)*(1+AE$30)*_xlfn.BINOM.INV(1,(1-(Satokasvi!$H$15*(1+AE$43))),Y60))</f>
        <v>2672.8744999238365</v>
      </c>
      <c r="BA60" s="27">
        <f ca="1">IF(AF$11="x",0,_xlfn.NORM.INV(Z60,Satokasvi!$H$8,Satokasvi!$I$8)*IF(AF$8="x",1+Toimenpiteet!$C$7,1)*IF(AF$9="x",1+Toimenpiteet!$C$34,1)*(1+AF$30)*_xlfn.BINOM.INV(1,(1-(Satokasvi!$H$15*(1+AF$43))),Z60))</f>
        <v>2994.0375205943842</v>
      </c>
      <c r="BD60" s="27">
        <f>IF(H$11="x",0,_xlfn.NORM.INV(B60,Satokasvi!$H$8,Satokasvi!$I$8)*IF(COUNTIF($H$12:H$12,"x")&gt;0,(1+$C$6),1)*IF(COUNTIF($H$13:H$13,"x")&gt;0,(1+$C$30),1)*IF(H$8="x",(1+Toimenpiteet!$C$7),1)*IF(H$9="x",(1+Toimenpiteet!$C$34),1)*(1+H$30)*_xlfn.BINOM.INV(1,(1-(Satokasvi!$H$15*(1+H$44))),B60))</f>
        <v>0</v>
      </c>
      <c r="BE60" s="27">
        <f ca="1">IF(I$11="x",0,_xlfn.NORM.INV(C60,Satokasvi!$H$8,Satokasvi!$I$8)*IF(COUNTIF($H$12:I$12,"x")&gt;0,(1+$C$6),1)*IF(COUNTIF($H$13:I$13,"x")&gt;0,(1+$C$30),1)*IF(I$8="x",(1+Toimenpiteet!$C$7),1)*IF(I$9="x",(1+Toimenpiteet!$C$34),1)*(1+I$30)*_xlfn.BINOM.INV(1,(1-(Satokasvi!$H$15*(1+I$44))),C60))</f>
        <v>2816.5286596244023</v>
      </c>
      <c r="BF60" s="27">
        <f ca="1">IF(J$11="x",0,_xlfn.NORM.INV(D60,Satokasvi!$H$8,Satokasvi!$I$8)*IF(COUNTIF($H$12:J$12,"x")&gt;0,(1+$C$6),1)*IF(COUNTIF($H$13:J$13,"x")&gt;0,(1+$C$30),1)*IF(J$8="x",(1+Toimenpiteet!$C$7),1)*IF(J$9="x",(1+Toimenpiteet!$C$34),1)*(1+J$30)*_xlfn.BINOM.INV(1,(1-(Satokasvi!$H$15*(1+J$44))),D60))</f>
        <v>2687.5244693352001</v>
      </c>
      <c r="BG60" s="27">
        <f ca="1">IF(K$11="x",0,_xlfn.NORM.INV(E60,Satokasvi!$H$8,Satokasvi!$I$8)*IF(COUNTIF($H$12:K$12,"x")&gt;0,(1+$C$6),1)*IF(COUNTIF($H$13:K$13,"x")&gt;0,(1+$C$30),1)*IF(K$8="x",(1+Toimenpiteet!$C$7),1)*IF(K$9="x",(1+Toimenpiteet!$C$34),1)*(1+K$30)*_xlfn.BINOM.INV(1,(1-(Satokasvi!$H$15*(1+K$44))),E60))</f>
        <v>2441.5013376217544</v>
      </c>
      <c r="BH60" s="27">
        <f ca="1">IF(L$11="x",0,_xlfn.NORM.INV(F60,Satokasvi!$H$8,Satokasvi!$I$8)*IF(COUNTIF($H$12:L$12,"x")&gt;0,(1+$C$6),1)*IF(COUNTIF($H$13:L$13,"x")&gt;0,(1+$C$30),1)*IF(L$8="x",(1+Toimenpiteet!$C$7),1)*IF(L$9="x",(1+Toimenpiteet!$C$34),1)*(1+L$30)*_xlfn.BINOM.INV(1,(1-(Satokasvi!$H$15*(1+L$44))),F60))</f>
        <v>2658.0962761024066</v>
      </c>
      <c r="BI60" s="27">
        <f>IF(M$11="x",0,_xlfn.NORM.INV(G60,Satokasvi!$H$8,Satokasvi!$I$8)*IF(COUNTIF($H$12:M$12,"x")&gt;0,(1+$C$6),1)*IF(COUNTIF($H$13:M$13,"x")&gt;0,(1+$C$30),1)*IF(M$8="x",(1+Toimenpiteet!$C$7),1)*IF(M$9="x",(1+Toimenpiteet!$C$34),1)*(1+M$30)*_xlfn.BINOM.INV(1,(1-(Satokasvi!$H$15*(1+M$44))),G60))</f>
        <v>0</v>
      </c>
      <c r="BJ60" s="27">
        <f ca="1">IF(N$11="x",0,_xlfn.NORM.INV(H60,Satokasvi!$H$8,Satokasvi!$I$8)*IF(COUNTIF($H$12:N$12,"x")&gt;0,(1+$C$6),1)*IF(COUNTIF($H$13:N$13,"x")&gt;0,(1+$C$30),1)*IF(N$8="x",(1+Toimenpiteet!$C$7),1)*IF(N$9="x",(1+Toimenpiteet!$C$34),1)*(1+N$30)*_xlfn.BINOM.INV(1,(1-(Satokasvi!$H$15*(1+N$44))),H60))</f>
        <v>3030.1684213522353</v>
      </c>
      <c r="BK60" s="27">
        <f ca="1">IF(O$11="x",0,_xlfn.NORM.INV(I60,Satokasvi!$H$8,Satokasvi!$I$8)*IF(COUNTIF($H$12:O$12,"x")&gt;0,(1+$C$6),1)*IF(COUNTIF($H$13:O$13,"x")&gt;0,(1+$C$30),1)*IF(O$8="x",(1+Toimenpiteet!$C$7),1)*IF(O$9="x",(1+Toimenpiteet!$C$34),1)*(1+O$30)*_xlfn.BINOM.INV(1,(1-(Satokasvi!$H$15*(1+O$44))),I60))</f>
        <v>0</v>
      </c>
      <c r="BL60" s="27">
        <f ca="1">IF(P$11="x",0,_xlfn.NORM.INV(J60,Satokasvi!$H$8,Satokasvi!$I$8)*IF(COUNTIF($H$12:P$12,"x")&gt;0,(1+$C$6),1)*IF(COUNTIF($H$13:P$13,"x")&gt;0,(1+$C$30),1)*IF(P$8="x",(1+Toimenpiteet!$C$7),1)*IF(P$9="x",(1+Toimenpiteet!$C$34),1)*(1+P$30)*_xlfn.BINOM.INV(1,(1-(Satokasvi!$H$15*(1+P$44))),J60))</f>
        <v>2728.7937023379209</v>
      </c>
      <c r="BM60" s="27">
        <f ca="1">IF(Q$11="x",0,_xlfn.NORM.INV(K60,Satokasvi!$H$8,Satokasvi!$I$8)*IF(COUNTIF($H$12:Q$12,"x")&gt;0,(1+$C$6),1)*IF(COUNTIF($H$13:Q$13,"x")&gt;0,(1+$C$30),1)*IF(Q$8="x",(1+Toimenpiteet!$C$7),1)*IF(Q$9="x",(1+Toimenpiteet!$C$34),1)*(1+Q$30)*_xlfn.BINOM.INV(1,(1-(Satokasvi!$H$15*(1+Q$44))),K60))</f>
        <v>2863.3491849590487</v>
      </c>
      <c r="BN60" s="27">
        <f ca="1">IF(R$11="x",0,_xlfn.NORM.INV(L60,Satokasvi!$H$8,Satokasvi!$I$8)*IF(COUNTIF($H$12:R$12,"x")&gt;0,(1+$C$6),1)*IF(COUNTIF($H$13:R$13,"x")&gt;0,(1+$C$30),1)*IF(R$8="x",(1+Toimenpiteet!$C$7),1)*IF(R$9="x",(1+Toimenpiteet!$C$34),1)*(1+R$30)*_xlfn.BINOM.INV(1,(1-(Satokasvi!$H$15*(1+R$44))),L60))</f>
        <v>2905.1383300652024</v>
      </c>
      <c r="BO60" s="27">
        <f ca="1">IF(S$11="x",0,_xlfn.NORM.INV(M60,Satokasvi!$H$8,Satokasvi!$I$8)*IF(COUNTIF($H$12:S$12,"x")&gt;0,(1+$C$6),1)*IF(COUNTIF($H$13:S$13,"x")&gt;0,(1+$C$30),1)*IF(S$8="x",(1+Toimenpiteet!$C$7),1)*IF(S$9="x",(1+Toimenpiteet!$C$34),1)*(1+S$30)*_xlfn.BINOM.INV(1,(1-(Satokasvi!$H$15*(1+S$44))),M60))</f>
        <v>2501.5529986491629</v>
      </c>
      <c r="BP60" s="27">
        <f ca="1">IF(T$11="x",0,_xlfn.NORM.INV(N60,Satokasvi!$H$8,Satokasvi!$I$8)*IF(COUNTIF($H$12:T$12,"x")&gt;0,(1+$C$6),1)*IF(COUNTIF($H$13:T$13,"x")&gt;0,(1+$C$30),1)*IF(T$8="x",(1+Toimenpiteet!$C$7),1)*IF(T$9="x",(1+Toimenpiteet!$C$34),1)*(1+T$30)*_xlfn.BINOM.INV(1,(1-(Satokasvi!$H$15*(1+T$44))),N60))</f>
        <v>2728.6761289595797</v>
      </c>
      <c r="BQ60" s="27">
        <f ca="1">IF(U$11="x",0,_xlfn.NORM.INV(O60,Satokasvi!$H$8,Satokasvi!$I$8)*IF(COUNTIF($H$12:U$12,"x")&gt;0,(1+$C$6),1)*IF(COUNTIF($H$13:U$13,"x")&gt;0,(1+$C$30),1)*IF(U$8="x",(1+Toimenpiteet!$C$7),1)*IF(U$9="x",(1+Toimenpiteet!$C$34),1)*(1+U$30)*_xlfn.BINOM.INV(1,(1-(Satokasvi!$H$15*(1+U$44))),O60))</f>
        <v>2937.6977183471299</v>
      </c>
      <c r="BR60" s="27">
        <f ca="1">IF(V$11="x",0,_xlfn.NORM.INV(P60,Satokasvi!$H$8,Satokasvi!$I$8)*IF(COUNTIF($H$12:V$12,"x")&gt;0,(1+$C$6),1)*IF(COUNTIF($H$13:V$13,"x")&gt;0,(1+$C$30),1)*IF(V$8="x",(1+Toimenpiteet!$C$7),1)*IF(V$9="x",(1+Toimenpiteet!$C$34),1)*(1+V$30)*_xlfn.BINOM.INV(1,(1-(Satokasvi!$H$15*(1+V$44))),P60))</f>
        <v>2705.1903864065216</v>
      </c>
      <c r="BS60" s="27">
        <f ca="1">IF(W$11="x",0,_xlfn.NORM.INV(Q60,Satokasvi!$H$8,Satokasvi!$I$8)*IF(COUNTIF($H$12:W$12,"x")&gt;0,(1+$C$6),1)*IF(COUNTIF($H$13:W$13,"x")&gt;0,(1+$C$30),1)*IF(W$8="x",(1+Toimenpiteet!$C$7),1)*IF(W$9="x",(1+Toimenpiteet!$C$34),1)*(1+W$30)*_xlfn.BINOM.INV(1,(1-(Satokasvi!$H$15*(1+W$44))),Q60))</f>
        <v>2737.9859808521733</v>
      </c>
      <c r="BT60" s="27">
        <f ca="1">IF(X$11="x",0,_xlfn.NORM.INV(R60,Satokasvi!$H$8,Satokasvi!$I$8)*IF(COUNTIF($H$12:X$12,"x")&gt;0,(1+$C$6),1)*IF(COUNTIF($H$13:X$13,"x")&gt;0,(1+$C$30),1)*IF(X$8="x",(1+Toimenpiteet!$C$7),1)*IF(X$9="x",(1+Toimenpiteet!$C$34),1)*(1+X$30)*_xlfn.BINOM.INV(1,(1-(Satokasvi!$H$15*(1+X$44))),R60))</f>
        <v>2819.1199816596622</v>
      </c>
      <c r="BU60" s="27">
        <f ca="1">IF(Y$11="x",0,_xlfn.NORM.INV(S60,Satokasvi!$H$8,Satokasvi!$I$8)*IF(COUNTIF($H$12:Y$12,"x")&gt;0,(1+$C$6),1)*IF(COUNTIF($H$13:Y$13,"x")&gt;0,(1+$C$30),1)*IF(Y$8="x",(1+Toimenpiteet!$C$7),1)*IF(Y$9="x",(1+Toimenpiteet!$C$34),1)*(1+Y$30)*_xlfn.BINOM.INV(1,(1-(Satokasvi!$H$15*(1+Y$44))),S60))</f>
        <v>2882.4560946534116</v>
      </c>
      <c r="BV60" s="27">
        <f ca="1">IF(Z$11="x",0,_xlfn.NORM.INV(T60,Satokasvi!$H$8,Satokasvi!$I$8)*IF(COUNTIF($H$12:Z$12,"x")&gt;0,(1+$C$6),1)*IF(COUNTIF($H$13:Z$13,"x")&gt;0,(1+$C$30),1)*IF(Z$8="x",(1+Toimenpiteet!$C$7),1)*IF(Z$9="x",(1+Toimenpiteet!$C$34),1)*(1+Z$30)*_xlfn.BINOM.INV(1,(1-(Satokasvi!$H$15*(1+Z$44))),T60))</f>
        <v>2956.7400772187825</v>
      </c>
      <c r="BW60" s="27">
        <f ca="1">IF(AA$11="x",0,_xlfn.NORM.INV(U60,Satokasvi!$H$8,Satokasvi!$I$8)*IF(COUNTIF($H$12:AA$12,"x")&gt;0,(1+$C$6),1)*IF(COUNTIF($H$13:AA$13,"x")&gt;0,(1+$C$30),1)*IF(AA$8="x",(1+Toimenpiteet!$C$7),1)*IF(AA$9="x",(1+Toimenpiteet!$C$34),1)*(1+AA$30)*_xlfn.BINOM.INV(1,(1-(Satokasvi!$H$15*(1+AA$44))),U60))</f>
        <v>2764.1896314006844</v>
      </c>
      <c r="BX60" s="27">
        <f ca="1">IF(AB$11="x",0,_xlfn.NORM.INV(V60,Satokasvi!$H$8,Satokasvi!$I$8)*IF(COUNTIF($H$12:AB$12,"x")&gt;0,(1+$C$6),1)*IF(COUNTIF($H$13:AB$13,"x")&gt;0,(1+$C$30),1)*IF(AB$8="x",(1+Toimenpiteet!$C$7),1)*IF(AB$9="x",(1+Toimenpiteet!$C$34),1)*(1+AB$30)*_xlfn.BINOM.INV(1,(1-(Satokasvi!$H$15*(1+AB$44))),V60))</f>
        <v>2628.1355066877313</v>
      </c>
      <c r="BY60" s="27">
        <f ca="1">IF(AC$11="x",0,_xlfn.NORM.INV(W60,Satokasvi!$H$8,Satokasvi!$I$8)*IF(COUNTIF($H$12:AC$12,"x")&gt;0,(1+$C$6),1)*IF(COUNTIF($H$13:AC$13,"x")&gt;0,(1+$C$30),1)*IF(AC$8="x",(1+Toimenpiteet!$C$7),1)*IF(AC$9="x",(1+Toimenpiteet!$C$34),1)*(1+AC$30)*_xlfn.BINOM.INV(1,(1-(Satokasvi!$H$15*(1+AC$44))),W60))</f>
        <v>3008.6892508563847</v>
      </c>
      <c r="BZ60" s="27">
        <f ca="1">IF(AD$11="x",0,_xlfn.NORM.INV(X60,Satokasvi!$H$8,Satokasvi!$I$8)*IF(COUNTIF($H$12:AD$12,"x")&gt;0,(1+$C$6),1)*IF(COUNTIF($H$13:AD$13,"x")&gt;0,(1+$C$30),1)*IF(AD$8="x",(1+Toimenpiteet!$C$7),1)*IF(AD$9="x",(1+Toimenpiteet!$C$34),1)*(1+AD$30)*_xlfn.BINOM.INV(1,(1-(Satokasvi!$H$15*(1+AD$44))),X60))</f>
        <v>0</v>
      </c>
      <c r="CA60" s="27">
        <f ca="1">IF(AE$11="x",0,_xlfn.NORM.INV(Y60,Satokasvi!$H$8,Satokasvi!$I$8)*IF(COUNTIF($H$12:AE$12,"x")&gt;0,(1+$C$6),1)*IF(COUNTIF($H$13:AE$13,"x")&gt;0,(1+$C$30),1)*IF(AE$8="x",(1+Toimenpiteet!$C$7),1)*IF(AE$9="x",(1+Toimenpiteet!$C$34),1)*(1+AE$30)*_xlfn.BINOM.INV(1,(1-(Satokasvi!$H$15*(1+AE$44))),Y60))</f>
        <v>2806.5182249200293</v>
      </c>
      <c r="CB60" s="27">
        <f ca="1">IF(AF$11="x",0,_xlfn.NORM.INV(Z60,Satokasvi!$H$8,Satokasvi!$I$8)*IF(COUNTIF($H$12:AF$12,"x")&gt;0,(1+$C$6),1)*IF(COUNTIF($H$13:AF$13,"x")&gt;0,(1+$C$30),1)*IF(AF$8="x",(1+Toimenpiteet!$C$7),1)*IF(AF$9="x",(1+Toimenpiteet!$C$34),1)*(1+AF$30)*_xlfn.BINOM.INV(1,(1-(Satokasvi!$H$15*(1+AF$44))),Z60))</f>
        <v>3143.7393966241034</v>
      </c>
      <c r="CD60" s="29">
        <f ca="1">_xlfn.NORM.INV(RAND(),Satokasvi!$H$13,Satokasvi!$I$13)</f>
        <v>194.80695424868324</v>
      </c>
      <c r="CE60" s="29">
        <f ca="1">_xlfn.NORM.INV(RAND(),Satokasvi!$H$13,Satokasvi!$I$13)</f>
        <v>228.07920275295834</v>
      </c>
      <c r="CF60" s="29">
        <f ca="1">_xlfn.NORM.INV(RAND(),Satokasvi!$H$13,Satokasvi!$I$13)</f>
        <v>175.37807651030732</v>
      </c>
      <c r="CG60" s="29">
        <f ca="1">_xlfn.NORM.INV(RAND(),Satokasvi!$H$13,Satokasvi!$I$13)</f>
        <v>157.31285601177723</v>
      </c>
      <c r="CH60" s="29">
        <f ca="1">_xlfn.NORM.INV(RAND(),Satokasvi!$H$13,Satokasvi!$I$13)</f>
        <v>216.29164607181531</v>
      </c>
      <c r="CI60" s="29">
        <f ca="1">_xlfn.NORM.INV(RAND(),Satokasvi!$H$13,Satokasvi!$I$13)</f>
        <v>246.17870830526658</v>
      </c>
      <c r="CJ60" s="29">
        <f ca="1">_xlfn.NORM.INV(RAND(),Satokasvi!$H$13,Satokasvi!$I$13)</f>
        <v>261.41895073072112</v>
      </c>
      <c r="CK60" s="29">
        <f ca="1">_xlfn.NORM.INV(RAND(),Satokasvi!$H$13,Satokasvi!$I$13)</f>
        <v>185.15617520612233</v>
      </c>
      <c r="CL60" s="29">
        <f ca="1">_xlfn.NORM.INV(RAND(),Satokasvi!$H$13,Satokasvi!$I$13)</f>
        <v>227.0745805757372</v>
      </c>
      <c r="CM60" s="29">
        <f ca="1">_xlfn.NORM.INV(RAND(),Satokasvi!$H$13,Satokasvi!$I$13)</f>
        <v>163.82750179421737</v>
      </c>
      <c r="CN60" s="29">
        <f ca="1">_xlfn.NORM.INV(RAND(),Satokasvi!$H$13,Satokasvi!$I$13)</f>
        <v>215.53216136940486</v>
      </c>
      <c r="CO60" s="29">
        <f ca="1">_xlfn.NORM.INV(RAND(),Satokasvi!$H$13,Satokasvi!$I$13)</f>
        <v>218.696465459976</v>
      </c>
      <c r="CP60" s="29">
        <f ca="1">_xlfn.NORM.INV(RAND(),Satokasvi!$H$13,Satokasvi!$I$13)</f>
        <v>126.00856050397928</v>
      </c>
      <c r="CQ60" s="29">
        <f ca="1">_xlfn.NORM.INV(RAND(),Satokasvi!$H$13,Satokasvi!$I$13)</f>
        <v>249.59664551557788</v>
      </c>
      <c r="CR60" s="29">
        <f ca="1">_xlfn.NORM.INV(RAND(),Satokasvi!$H$13,Satokasvi!$I$13)</f>
        <v>184.70909023018842</v>
      </c>
      <c r="CS60" s="29">
        <f ca="1">_xlfn.NORM.INV(RAND(),Satokasvi!$H$13,Satokasvi!$I$13)</f>
        <v>201.3178748277615</v>
      </c>
      <c r="CT60" s="29">
        <f ca="1">_xlfn.NORM.INV(RAND(),Satokasvi!$H$13,Satokasvi!$I$13)</f>
        <v>288.9080301766694</v>
      </c>
      <c r="CU60" s="29">
        <f ca="1">_xlfn.NORM.INV(RAND(),Satokasvi!$H$13,Satokasvi!$I$13)</f>
        <v>248.40135040338649</v>
      </c>
      <c r="CV60" s="29">
        <f ca="1">_xlfn.NORM.INV(RAND(),Satokasvi!$H$13,Satokasvi!$I$13)</f>
        <v>237.55168425513739</v>
      </c>
      <c r="CW60" s="29">
        <f ca="1">_xlfn.NORM.INV(RAND(),Satokasvi!$H$13,Satokasvi!$I$13)</f>
        <v>104.46317546522856</v>
      </c>
      <c r="CX60" s="29">
        <f ca="1">_xlfn.NORM.INV(RAND(),Satokasvi!$H$13,Satokasvi!$I$13)</f>
        <v>174.42074022562946</v>
      </c>
      <c r="CY60" s="29">
        <f ca="1">_xlfn.NORM.INV(RAND(),Satokasvi!$H$13,Satokasvi!$I$13)</f>
        <v>198.15959211086695</v>
      </c>
      <c r="CZ60" s="29">
        <f ca="1">_xlfn.NORM.INV(RAND(),Satokasvi!$H$13,Satokasvi!$I$13)</f>
        <v>243.30650716451726</v>
      </c>
      <c r="DA60" s="29">
        <f ca="1">_xlfn.NORM.INV(RAND(),Satokasvi!$H$13,Satokasvi!$I$13)</f>
        <v>172.54554174265792</v>
      </c>
      <c r="DB60" s="29">
        <f ca="1">_xlfn.NORM.INV(RAND(),Satokasvi!$H$13,Satokasvi!$I$13)</f>
        <v>129.90418437791865</v>
      </c>
      <c r="DD60" s="29">
        <f>IF(H$11="x",Toimenpiteet!$E$115,AC60*CD60/1000+(Satokasvi!$E$28-Satokasvi!$E$7)+IF(H$8="x",Toimenpiteet!$E$29,0)+IF(H$9="x",Toimenpiteet!$E$60,0)+IF(H$10="x",Toimenpiteet!$E$88,0))/(1+$H$15)^DD$59</f>
        <v>305.82524271844659</v>
      </c>
      <c r="DE60" s="29">
        <f ca="1">IF(I$11="x",Toimenpiteet!$E$115,AD60*CE60/1000+(Satokasvi!$E$28-Satokasvi!$E$7)+IF(I$8="x",Toimenpiteet!$E$29,0)+IF(I$9="x",Toimenpiteet!$E$60,0)+IF(I$10="x",Toimenpiteet!$E$88,0))/(1+$H$15)^DE$59</f>
        <v>361.86401592357981</v>
      </c>
      <c r="DF60" s="29">
        <f ca="1">IF(J$11="x",Toimenpiteet!$E$115,AE60*CF60/1000+(Satokasvi!$E$28-Satokasvi!$E$7)+IF(J$8="x",Toimenpiteet!$E$29,0)+IF(J$9="x",Toimenpiteet!$E$60,0)+IF(J$10="x",Toimenpiteet!$E$88,0))/(1+$H$15)^DF$59</f>
        <v>202.23573640067178</v>
      </c>
      <c r="DG60" s="29">
        <f ca="1">IF(K$11="x",Toimenpiteet!$E$115,AF60*CG60/1000+(Satokasvi!$E$28-Satokasvi!$E$7)+IF(K$8="x",Toimenpiteet!$E$29,0)+IF(K$9="x",Toimenpiteet!$E$60,0)+IF(K$10="x",Toimenpiteet!$E$88,0))/(1+$H$15)^DG$59</f>
        <v>122.51351997337567</v>
      </c>
      <c r="DH60" s="29">
        <f ca="1">IF(L$11="x",Toimenpiteet!$E$115,AG60*CH60/1000+(Satokasvi!$E$28-Satokasvi!$E$7)+IF(L$8="x",Toimenpiteet!$E$29,0)+IF(L$9="x",Toimenpiteet!$E$60,0)+IF(L$10="x",Toimenpiteet!$E$88,0))/(1+$H$15)^DH$59</f>
        <v>275.73003815480996</v>
      </c>
      <c r="DI60" s="29">
        <f>IF(M$11="x",Toimenpiteet!$E$115,AH60*CI60/1000+(Satokasvi!$E$28-Satokasvi!$E$7)+IF(M$8="x",Toimenpiteet!$E$29,0)+IF(M$9="x",Toimenpiteet!$E$60,0)+IF(M$10="x",Toimenpiteet!$E$88,0))/(1+$H$15)^DI$59</f>
        <v>263.80754085535114</v>
      </c>
      <c r="DJ60" s="29">
        <f ca="1">IF(N$11="x",Toimenpiteet!$E$115,AI60*CJ60/1000+(Satokasvi!$E$28-Satokasvi!$E$7)+IF(N$8="x",Toimenpiteet!$E$29,0)+IF(N$9="x",Toimenpiteet!$E$60,0)+IF(N$10="x",Toimenpiteet!$E$88,0))/(1+$H$15)^DJ$59</f>
        <v>428.11083918313301</v>
      </c>
      <c r="DK60" s="29">
        <f ca="1">IF(O$11="x",Toimenpiteet!$E$115,AJ60*CK60/1000+(Satokasvi!$E$28-Satokasvi!$E$7)+IF(O$8="x",Toimenpiteet!$E$29,0)+IF(O$9="x",Toimenpiteet!$E$60,0)+IF(O$10="x",Toimenpiteet!$E$88,0))/(1+$H$15)^DK$59</f>
        <v>-179.90636450014594</v>
      </c>
      <c r="DL60" s="29">
        <f ca="1">IF(P$11="x",Toimenpiteet!$E$115,AK60*CL60/1000+(Satokasvi!$E$28-Satokasvi!$E$7)+IF(P$8="x",Toimenpiteet!$E$29,0)+IF(P$9="x",Toimenpiteet!$E$60,0)+IF(P$10="x",Toimenpiteet!$E$88,0))/(1+$H$15)^DL$59</f>
        <v>277.62145807256934</v>
      </c>
      <c r="DM60" s="29">
        <f ca="1">IF(Q$11="x",Toimenpiteet!$E$115,AL60*CM60/1000+(Satokasvi!$E$28-Satokasvi!$E$7)+IF(Q$8="x",Toimenpiteet!$E$29,0)+IF(Q$9="x",Toimenpiteet!$E$60,0)+IF(Q$10="x",Toimenpiteet!$E$88,0))/(1+$H$15)^DM$59</f>
        <v>162.85051182418414</v>
      </c>
      <c r="DN60" s="29">
        <f ca="1">IF(R$11="x",Toimenpiteet!$E$115,AM60*CN60/1000+(Satokasvi!$E$28-Satokasvi!$E$7)+IF(R$8="x",Toimenpiteet!$E$29,0)+IF(R$9="x",Toimenpiteet!$E$60,0)+IF(R$10="x",Toimenpiteet!$E$88,0))/(1+$H$15)^DN$59</f>
        <v>266.16459045223388</v>
      </c>
      <c r="DO60" s="29">
        <f ca="1">IF(S$11="x",Toimenpiteet!$E$115,AN60*CO60/1000+(Satokasvi!$E$28-Satokasvi!$E$7)+IF(S$8="x",Toimenpiteet!$E$29,0)+IF(S$9="x",Toimenpiteet!$E$60,0)+IF(S$10="x",Toimenpiteet!$E$88,0))/(1+$H$15)^DO$59</f>
        <v>205.59501600327047</v>
      </c>
      <c r="DP60" s="29">
        <f ca="1">IF(T$11="x",Toimenpiteet!$E$115,AO60*CP60/1000+(Satokasvi!$E$28-Satokasvi!$E$7)+IF(T$8="x",Toimenpiteet!$E$29,0)+IF(T$9="x",Toimenpiteet!$E$60,0)+IF(T$10="x",Toimenpiteet!$E$88,0))/(1+$H$15)^DP$59</f>
        <v>67.797818381813485</v>
      </c>
      <c r="DQ60" s="29">
        <f ca="1">IF(U$11="x",Toimenpiteet!$E$115,AP60*CQ60/1000+(Satokasvi!$E$28-Satokasvi!$E$7)+IF(U$8="x",Toimenpiteet!$E$29,0)+IF(U$9="x",Toimenpiteet!$E$60,0)+IF(U$10="x",Toimenpiteet!$E$88,0))/(1+$H$15)^DQ$59</f>
        <v>311.00523944472894</v>
      </c>
      <c r="DR60" s="29">
        <f ca="1">IF(V$11="x",Toimenpiteet!$E$115,AQ60*CR60/1000+(Satokasvi!$E$28-Satokasvi!$E$7)+IF(V$8="x",Toimenpiteet!$E$29,0)+IF(V$9="x",Toimenpiteet!$E$60,0)+IF(V$10="x",Toimenpiteet!$E$88,0))/(1+$H$15)^DR$59</f>
        <v>159.16847040461411</v>
      </c>
      <c r="DS60" s="29">
        <f ca="1">IF(W$11="x",Toimenpiteet!$E$115,AR60*CS60/1000+(Satokasvi!$E$28-Satokasvi!$E$7)+IF(W$8="x",Toimenpiteet!$E$29,0)+IF(W$9="x",Toimenpiteet!$E$60,0)+IF(W$10="x",Toimenpiteet!$E$88,0))/(1+$H$15)^DS$59</f>
        <v>185.11649849446511</v>
      </c>
      <c r="DT60" s="29">
        <f ca="1">IF(X$11="x",Toimenpiteet!$E$115,AS60*CT60/1000+(Satokasvi!$E$28-Satokasvi!$E$7)+IF(X$8="x",Toimenpiteet!$E$29,0)+IF(X$9="x",Toimenpiteet!$E$60,0)+IF(X$10="x",Toimenpiteet!$E$88,0))/(1+$H$15)^DT$59</f>
        <v>331.41729202193045</v>
      </c>
      <c r="DU60" s="29">
        <f ca="1">IF(Y$11="x",Toimenpiteet!$E$115,AT60*CU60/1000+(Satokasvi!$E$28-Satokasvi!$E$7)+IF(Y$8="x",Toimenpiteet!$E$29,0)+IF(Y$9="x",Toimenpiteet!$E$60,0)+IF(Y$10="x",Toimenpiteet!$E$88,0))/(1+$H$15)^DU$59</f>
        <v>266.68329790204552</v>
      </c>
      <c r="DV60" s="29">
        <f ca="1">IF(Z$11="x",Toimenpiteet!$E$115,AU60*CV60/1000+(Satokasvi!$E$28-Satokasvi!$E$7)+IF(Z$8="x",Toimenpiteet!$E$29,0)+IF(Z$9="x",Toimenpiteet!$E$60,0)+IF(Z$10="x",Toimenpiteet!$E$88,0))/(1+$H$15)^DV$59</f>
        <v>251.51437896466251</v>
      </c>
      <c r="DW60" s="29">
        <f ca="1">IF(AA$11="x",Toimenpiteet!$E$115,AV60*CW60/1000+(Satokasvi!$E$28-Satokasvi!$E$7)+IF(AA$8="x",Toimenpiteet!$E$29,0)+IF(AA$9="x",Toimenpiteet!$E$60,0)+IF(AA$10="x",Toimenpiteet!$E$88,0))/(1+$H$15)^DW$59</f>
        <v>26.081305849005656</v>
      </c>
      <c r="DX60" s="29">
        <f ca="1">IF(AB$11="x",Toimenpiteet!$E$115,AW60*CX60/1000+(Satokasvi!$E$28-Satokasvi!$E$7)+IF(AB$8="x",Toimenpiteet!$E$29,0)+IF(AB$9="x",Toimenpiteet!$E$60,0)+IF(AB$10="x",Toimenpiteet!$E$88,0))/(1+$H$15)^DX$59</f>
        <v>112.17186159746768</v>
      </c>
      <c r="DY60" s="29">
        <f ca="1">IF(AC$11="x",Toimenpiteet!$E$115,AX60*CY60/1000+(Satokasvi!$E$28-Satokasvi!$E$7)+IF(AC$8="x",Toimenpiteet!$E$29,0)+IF(AC$9="x",Toimenpiteet!$E$60,0)+IF(AC$10="x",Toimenpiteet!$E$88,0))/(1+$H$15)^DY$59</f>
        <v>177.39654694526476</v>
      </c>
      <c r="DZ60" s="29">
        <f ca="1">IF(AD$11="x",Toimenpiteet!$E$115,AY60*CZ60/1000+(Satokasvi!$E$28-Satokasvi!$E$7)+IF(AD$8="x",Toimenpiteet!$E$29,0)+IF(AD$9="x",Toimenpiteet!$E$60,0)+IF(AD$10="x",Toimenpiteet!$E$88,0))/(1+$H$15)^DZ$59</f>
        <v>-115.47504946712741</v>
      </c>
      <c r="EA60" s="29">
        <f ca="1">IF(AE$11="x",Toimenpiteet!$E$115,AZ60*DA60/1000+(Satokasvi!$E$28-Satokasvi!$E$7)+IF(AE$8="x",Toimenpiteet!$E$29,0)+IF(AE$9="x",Toimenpiteet!$E$60,0)+IF(AE$10="x",Toimenpiteet!$E$88,0))/(1+$H$15)^EA$59</f>
        <v>114.76448985072788</v>
      </c>
      <c r="EB60" s="29">
        <f ca="1">IF(AF$11="x",Toimenpiteet!$E$115,BA60*DB60/1000+(Satokasvi!$E$28-Satokasvi!$E$7)+IF(AF$8="x",Toimenpiteet!$E$29,0)+IF(AF$9="x",Toimenpiteet!$E$60,0)+IF(AF$10="x",Toimenpiteet!$E$88,0))/(1+$H$15)^EB$59</f>
        <v>76.912646670363287</v>
      </c>
      <c r="ED60" s="29">
        <f>IF(H$11="x",Toimenpiteet!$E$115,BD60*CD60/1000+(Satokasvi!$E$28-Satokasvi!$E$7)+IF(H$8="x",Toimenpiteet!$E$29,0)+IF(H$9="x",Toimenpiteet!$E$60,0)+IF(H$10="x",Toimenpiteet!$E$88,0))/(1+$H$15)^ED$59</f>
        <v>305.82524271844659</v>
      </c>
      <c r="EE60" s="29">
        <f ca="1">IF(I$11="x",Toimenpiteet!$E$115,BE60*CE60/1000+(Satokasvi!$E$28-Satokasvi!$E$7)+IF(I$8="x",Toimenpiteet!$E$29,0)+IF(I$9="x",Toimenpiteet!$E$60,0)+IF(I$10="x",Toimenpiteet!$E$88,0))/(1+$H$15)^EE$59</f>
        <v>390.69809710433788</v>
      </c>
      <c r="EF60" s="29">
        <f ca="1">IF(J$11="x",Toimenpiteet!$E$115,BF60*CF60/1000+(Satokasvi!$E$28-Satokasvi!$E$7)+IF(J$8="x",Toimenpiteet!$E$29,0)+IF(J$9="x",Toimenpiteet!$E$60,0)+IF(J$10="x",Toimenpiteet!$E$88,0))/(1+$H$15)^EF$59</f>
        <v>222.77556242903472</v>
      </c>
      <c r="EG60" s="29">
        <f ca="1">IF(K$11="x",Toimenpiteet!$E$115,BG60*CG60/1000+(Satokasvi!$E$28-Satokasvi!$E$7)+IF(K$8="x",Toimenpiteet!$E$29,0)+IF(K$9="x",Toimenpiteet!$E$60,0)+IF(K$10="x",Toimenpiteet!$E$88,0))/(1+$H$15)^EG$59</f>
        <v>138.76350588304371</v>
      </c>
      <c r="EH60" s="29">
        <f ca="1">IF(L$11="x",Toimenpiteet!$E$115,BH60*CH60/1000+(Satokasvi!$E$28-Satokasvi!$E$7)+IF(L$8="x",Toimenpiteet!$E$29,0)+IF(L$9="x",Toimenpiteet!$E$60,0)+IF(L$10="x",Toimenpiteet!$E$88,0))/(1+$H$15)^EH$59</f>
        <v>299.34596716060793</v>
      </c>
      <c r="EI60" s="29">
        <f>IF(M$11="x",Toimenpiteet!$E$115,BI60*CI60/1000+(Satokasvi!$E$28-Satokasvi!$E$7)+IF(M$8="x",Toimenpiteet!$E$29,0)+IF(M$9="x",Toimenpiteet!$E$60,0)+IF(M$10="x",Toimenpiteet!$E$88,0))/(1+$H$15)^EI$59</f>
        <v>263.80754085535114</v>
      </c>
      <c r="EJ60" s="29">
        <f ca="1">IF(N$11="x",Toimenpiteet!$E$115,BJ60*CJ60/1000+(Satokasvi!$E$28-Satokasvi!$E$7)+IF(N$8="x",Toimenpiteet!$E$29,0)+IF(N$9="x",Toimenpiteet!$E$60,0)+IF(N$10="x",Toimenpiteet!$E$88,0))/(1+$H$15)^EJ$59</f>
        <v>458.78155891404725</v>
      </c>
      <c r="EK60" s="29">
        <f ca="1">IF(O$11="x",Toimenpiteet!$E$115,BK60*CK60/1000+(Satokasvi!$E$28-Satokasvi!$E$7)+IF(O$8="x",Toimenpiteet!$E$29,0)+IF(O$9="x",Toimenpiteet!$E$60,0)+IF(O$10="x",Toimenpiteet!$E$88,0))/(1+$H$15)^EK$59</f>
        <v>-179.90636450014594</v>
      </c>
      <c r="EL60" s="29">
        <f ca="1">IF(P$11="x",Toimenpiteet!$E$115,BL60*CL60/1000+(Satokasvi!$E$28-Satokasvi!$E$7)+IF(P$8="x",Toimenpiteet!$E$29,0)+IF(P$9="x",Toimenpiteet!$E$60,0)+IF(P$10="x",Toimenpiteet!$E$88,0))/(1+$H$15)^EL$59</f>
        <v>300.23584964125337</v>
      </c>
      <c r="EM60" s="29">
        <f ca="1">IF(Q$11="x",Toimenpiteet!$E$115,BM60*CM60/1000+(Satokasvi!$E$28-Satokasvi!$E$7)+IF(Q$8="x",Toimenpiteet!$E$29,0)+IF(Q$9="x",Toimenpiteet!$E$60,0)+IF(Q$10="x",Toimenpiteet!$E$88,0))/(1+$H$15)^EM$59</f>
        <v>179.47198757564152</v>
      </c>
      <c r="EN60" s="29">
        <f ca="1">IF(R$11="x",Toimenpiteet!$E$115,BN60*CN60/1000+(Satokasvi!$E$28-Satokasvi!$E$7)+IF(R$8="x",Toimenpiteet!$E$29,0)+IF(R$9="x",Toimenpiteet!$E$60,0)+IF(R$10="x",Toimenpiteet!$E$88,0))/(1+$H$15)^EN$59</f>
        <v>287.70481042168842</v>
      </c>
      <c r="EO60" s="29">
        <f ca="1">IF(S$11="x",Toimenpiteet!$E$115,BO60*CO60/1000+(Satokasvi!$E$28-Satokasvi!$E$7)+IF(S$8="x",Toimenpiteet!$E$29,0)+IF(S$9="x",Toimenpiteet!$E$60,0)+IF(S$10="x",Toimenpiteet!$E$88,0))/(1+$H$15)^EO$59</f>
        <v>223.86699053823287</v>
      </c>
      <c r="EP60" s="29">
        <f ca="1">IF(T$11="x",Toimenpiteet!$E$115,BP60*CP60/1000+(Satokasvi!$E$28-Satokasvi!$E$7)+IF(T$8="x",Toimenpiteet!$E$29,0)+IF(T$9="x",Toimenpiteet!$E$60,0)+IF(T$10="x",Toimenpiteet!$E$88,0))/(1+$H$15)^EP$59</f>
        <v>78.94714982012637</v>
      </c>
      <c r="EQ60" s="29">
        <f ca="1">IF(U$11="x",Toimenpiteet!$E$115,BQ60*CQ60/1000+(Satokasvi!$E$28-Satokasvi!$E$7)+IF(U$8="x",Toimenpiteet!$E$29,0)+IF(U$9="x",Toimenpiteet!$E$60,0)+IF(U$10="x",Toimenpiteet!$E$88,0))/(1+$H$15)^EQ$59</f>
        <v>334.08893881426866</v>
      </c>
      <c r="ER60" s="29">
        <f ca="1">IF(V$11="x",Toimenpiteet!$E$115,BR60*CR60/1000+(Satokasvi!$E$28-Satokasvi!$E$7)+IF(V$8="x",Toimenpiteet!$E$29,0)+IF(V$9="x",Toimenpiteet!$E$60,0)+IF(V$10="x",Toimenpiteet!$E$88,0))/(1+$H$15)^ER$59</f>
        <v>174.44091081543039</v>
      </c>
      <c r="ES60" s="29">
        <f ca="1">IF(W$11="x",Toimenpiteet!$E$115,BS60*CS60/1000+(Satokasvi!$E$28-Satokasvi!$E$7)+IF(W$8="x",Toimenpiteet!$E$29,0)+IF(W$9="x",Toimenpiteet!$E$60,0)+IF(W$10="x",Toimenpiteet!$E$88,0))/(1+$H$15)^ES$59</f>
        <v>201.47331069160163</v>
      </c>
      <c r="ET60" s="29">
        <f ca="1">IF(X$11="x",Toimenpiteet!$E$115,BT60*CT60/1000+(Satokasvi!$E$28-Satokasvi!$E$7)+IF(X$8="x",Toimenpiteet!$E$29,0)+IF(X$9="x",Toimenpiteet!$E$60,0)+IF(X$10="x",Toimenpiteet!$E$88,0))/(1+$H$15)^ET$59</f>
        <v>354.88231902342818</v>
      </c>
      <c r="EU60" s="29">
        <f ca="1">IF(Y$11="x",Toimenpiteet!$E$115,BU60*CU60/1000+(Satokasvi!$E$28-Satokasvi!$E$7)+IF(Y$8="x",Toimenpiteet!$E$29,0)+IF(Y$9="x",Toimenpiteet!$E$60,0)+IF(Y$10="x",Toimenpiteet!$E$88,0))/(1+$H$15)^EU$59</f>
        <v>286.71082435093535</v>
      </c>
      <c r="EV60" s="29">
        <f ca="1">IF(Z$11="x",Toimenpiteet!$E$115,BV60*CV60/1000+(Satokasvi!$E$28-Satokasvi!$E$7)+IF(Z$8="x",Toimenpiteet!$E$29,0)+IF(Z$9="x",Toimenpiteet!$E$60,0)+IF(Z$10="x",Toimenpiteet!$E$88,0))/(1+$H$15)^EV$59</f>
        <v>270.58850718841762</v>
      </c>
      <c r="EW60" s="29">
        <f ca="1">IF(AA$11="x",Toimenpiteet!$E$115,BW60*CW60/1000+(Satokasvi!$E$28-Satokasvi!$E$7)+IF(AA$8="x",Toimenpiteet!$E$29,0)+IF(AA$9="x",Toimenpiteet!$E$60,0)+IF(AA$10="x",Toimenpiteet!$E$88,0))/(1+$H$15)^EW$59</f>
        <v>33.69450636040925</v>
      </c>
      <c r="EX60" s="29">
        <f ca="1">IF(AB$11="x",Toimenpiteet!$E$115,BX60*CX60/1000+(Satokasvi!$E$28-Satokasvi!$E$7)+IF(AB$8="x",Toimenpiteet!$E$29,0)+IF(AB$9="x",Toimenpiteet!$E$60,0)+IF(AB$10="x",Toimenpiteet!$E$88,0))/(1+$H$15)^EX$59</f>
        <v>123.90582867632484</v>
      </c>
      <c r="EY60" s="29">
        <f ca="1">IF(AC$11="x",Toimenpiteet!$E$115,BY60*CY60/1000+(Satokasvi!$E$28-Satokasvi!$E$7)+IF(AC$8="x",Toimenpiteet!$E$29,0)+IF(AC$9="x",Toimenpiteet!$E$60,0)+IF(AC$10="x",Toimenpiteet!$E$88,0))/(1+$H$15)^EY$59</f>
        <v>192.21333934008516</v>
      </c>
      <c r="EZ60" s="29">
        <f ca="1">IF(AD$11="x",Toimenpiteet!$E$115,BZ60*CZ60/1000+(Satokasvi!$E$28-Satokasvi!$E$7)+IF(AD$8="x",Toimenpiteet!$E$29,0)+IF(AD$9="x",Toimenpiteet!$E$60,0)+IF(AD$10="x",Toimenpiteet!$E$88,0))/(1+$H$15)^EZ$59</f>
        <v>-115.47504946712741</v>
      </c>
      <c r="FA60" s="29">
        <f ca="1">IF(AE$11="x",Toimenpiteet!$E$115,CA60*DA60/1000+(Satokasvi!$E$28-Satokasvi!$E$7)+IF(AE$8="x",Toimenpiteet!$E$29,0)+IF(AE$9="x",Toimenpiteet!$E$60,0)+IF(AE$10="x",Toimenpiteet!$E$88,0))/(1+$H$15)^FA$59</f>
        <v>126.10829926885305</v>
      </c>
      <c r="FB60" s="29">
        <f ca="1">IF(AF$11="x",Toimenpiteet!$E$115,CB60*DB60/1000+(Satokasvi!$E$28-Satokasvi!$E$7)+IF(AF$8="x",Toimenpiteet!$E$29,0)+IF(AF$9="x",Toimenpiteet!$E$60,0)+IF(AF$10="x",Toimenpiteet!$E$88,0))/(1+$H$15)^FB$59</f>
        <v>86.200594465618067</v>
      </c>
      <c r="FD60" s="29">
        <f>DD60</f>
        <v>305.82524271844659</v>
      </c>
      <c r="FE60" s="29">
        <f ca="1">FD60+DE60</f>
        <v>667.6892586420264</v>
      </c>
      <c r="FF60" s="29">
        <f t="shared" ref="FF60:GB71" ca="1" si="10">FE60+DF60</f>
        <v>869.92499504269813</v>
      </c>
      <c r="FG60" s="29">
        <f t="shared" ca="1" si="10"/>
        <v>992.43851501607378</v>
      </c>
      <c r="FH60" s="29">
        <f t="shared" ca="1" si="10"/>
        <v>1268.1685531708838</v>
      </c>
      <c r="FI60" s="29">
        <f t="shared" ca="1" si="10"/>
        <v>1531.9760940262349</v>
      </c>
      <c r="FJ60" s="29">
        <f t="shared" ca="1" si="10"/>
        <v>1960.086933209368</v>
      </c>
      <c r="FK60" s="29">
        <f t="shared" ca="1" si="10"/>
        <v>1780.1805687092221</v>
      </c>
      <c r="FL60" s="29">
        <f t="shared" ca="1" si="10"/>
        <v>2057.8020267817915</v>
      </c>
      <c r="FM60" s="29">
        <f t="shared" ca="1" si="10"/>
        <v>2220.6525386059757</v>
      </c>
      <c r="FN60" s="29">
        <f t="shared" ca="1" si="10"/>
        <v>2486.8171290582095</v>
      </c>
      <c r="FO60" s="29">
        <f t="shared" ca="1" si="10"/>
        <v>2692.4121450614798</v>
      </c>
      <c r="FP60" s="29">
        <f t="shared" ca="1" si="10"/>
        <v>2760.2099634432934</v>
      </c>
      <c r="FQ60" s="29">
        <f t="shared" ca="1" si="10"/>
        <v>3071.2152028880223</v>
      </c>
      <c r="FR60" s="29">
        <f t="shared" ca="1" si="10"/>
        <v>3230.3836732926366</v>
      </c>
      <c r="FS60" s="29">
        <f t="shared" ca="1" si="10"/>
        <v>3415.5001717871019</v>
      </c>
      <c r="FT60" s="29">
        <f t="shared" ca="1" si="10"/>
        <v>3746.9174638090321</v>
      </c>
      <c r="FU60" s="29">
        <f t="shared" ca="1" si="10"/>
        <v>4013.6007617110777</v>
      </c>
      <c r="FV60" s="29">
        <f t="shared" ca="1" si="10"/>
        <v>4265.1151406757399</v>
      </c>
      <c r="FW60" s="29">
        <f t="shared" ca="1" si="10"/>
        <v>4291.1964465247456</v>
      </c>
      <c r="FX60" s="29">
        <f t="shared" ca="1" si="10"/>
        <v>4403.3683081222134</v>
      </c>
      <c r="FY60" s="29">
        <f t="shared" ca="1" si="10"/>
        <v>4580.7648550674785</v>
      </c>
      <c r="FZ60" s="29">
        <f t="shared" ca="1" si="10"/>
        <v>4465.2898056003514</v>
      </c>
      <c r="GA60" s="29">
        <f t="shared" ca="1" si="10"/>
        <v>4580.0542954510793</v>
      </c>
      <c r="GB60" s="29">
        <f t="shared" ca="1" si="10"/>
        <v>4656.9669421214421</v>
      </c>
      <c r="GC60" s="29"/>
      <c r="GD60" s="29">
        <f>ED60</f>
        <v>305.82524271844659</v>
      </c>
      <c r="GE60" s="29">
        <f ca="1">GD60+EE60</f>
        <v>696.52333982278446</v>
      </c>
      <c r="GF60" s="29">
        <f t="shared" ref="GF60:GU75" ca="1" si="11">GE60+EF60</f>
        <v>919.29890225181919</v>
      </c>
      <c r="GG60" s="29">
        <f t="shared" ca="1" si="11"/>
        <v>1058.0624081348628</v>
      </c>
      <c r="GH60" s="29">
        <f t="shared" ca="1" si="11"/>
        <v>1357.4083752954707</v>
      </c>
      <c r="GI60" s="29">
        <f t="shared" ca="1" si="11"/>
        <v>1621.2159161508218</v>
      </c>
      <c r="GJ60" s="29">
        <f t="shared" ca="1" si="11"/>
        <v>2079.9974750648689</v>
      </c>
      <c r="GK60" s="29">
        <f t="shared" ca="1" si="11"/>
        <v>1900.0911105647231</v>
      </c>
      <c r="GL60" s="29">
        <f t="shared" ca="1" si="11"/>
        <v>2200.3269602059763</v>
      </c>
      <c r="GM60" s="29">
        <f t="shared" ca="1" si="11"/>
        <v>2379.7989477816177</v>
      </c>
      <c r="GN60" s="29">
        <f t="shared" ca="1" si="11"/>
        <v>2667.503758203306</v>
      </c>
      <c r="GO60" s="29">
        <f t="shared" ca="1" si="11"/>
        <v>2891.370748741539</v>
      </c>
      <c r="GP60" s="29">
        <f t="shared" ca="1" si="11"/>
        <v>2970.3178985616655</v>
      </c>
      <c r="GQ60" s="29">
        <f t="shared" ca="1" si="11"/>
        <v>3304.4068373759342</v>
      </c>
      <c r="GR60" s="29">
        <f t="shared" ca="1" si="11"/>
        <v>3478.8477481913646</v>
      </c>
      <c r="GS60" s="29">
        <f t="shared" ca="1" si="11"/>
        <v>3680.3210588829661</v>
      </c>
      <c r="GT60" s="29">
        <f t="shared" ca="1" si="11"/>
        <v>4035.2033779063941</v>
      </c>
      <c r="GU60" s="29">
        <f t="shared" ca="1" si="11"/>
        <v>4321.9142022573296</v>
      </c>
      <c r="GV60" s="29">
        <f t="shared" ref="GV60:HB96" ca="1" si="12">GU60+EV60</f>
        <v>4592.5027094457473</v>
      </c>
      <c r="GW60" s="29">
        <f t="shared" ca="1" si="12"/>
        <v>4626.1972158061562</v>
      </c>
      <c r="GX60" s="29">
        <f t="shared" ca="1" si="12"/>
        <v>4750.103044482481</v>
      </c>
      <c r="GY60" s="29">
        <f t="shared" ca="1" si="12"/>
        <v>4942.3163838225664</v>
      </c>
      <c r="GZ60" s="29">
        <f t="shared" ca="1" si="12"/>
        <v>4826.8413343554394</v>
      </c>
      <c r="HA60" s="29">
        <f t="shared" ca="1" si="12"/>
        <v>4952.9496336242928</v>
      </c>
      <c r="HB60" s="29">
        <f t="shared" ca="1" si="12"/>
        <v>5039.1502280899113</v>
      </c>
      <c r="HC60" s="29"/>
      <c r="HD60" s="29">
        <f t="shared" ref="HD60:HD91" si="13">SUM($AI$9:$BG$9)</f>
        <v>170</v>
      </c>
      <c r="HE60" s="29">
        <f>SUM($GD60:GD60)-$HD60-SUM($FD60:FD60)</f>
        <v>-170</v>
      </c>
      <c r="HF60" s="29">
        <f ca="1">SUM($GD60:GE60)-$HD60-SUM($FD60:FE60)</f>
        <v>-141.16591881924194</v>
      </c>
      <c r="HG60" s="29">
        <f ca="1">SUM($GD60:GF60)-$HD60-SUM($FD60:FF60)</f>
        <v>-91.792011610120881</v>
      </c>
      <c r="HH60" s="29">
        <f ca="1">SUM($GD60:GG60)-$HD60-SUM($FD60:FG60)</f>
        <v>-26.168118491331825</v>
      </c>
      <c r="HI60" s="29">
        <f ca="1">SUM($GD60:GH60)-$HD60-SUM($FD60:FH60)</f>
        <v>63.071703633255311</v>
      </c>
      <c r="HJ60" s="29">
        <f ca="1">SUM($GD60:GI60)-$HD60-SUM($FD60:FI60)</f>
        <v>152.31152575784199</v>
      </c>
      <c r="HK60" s="29">
        <f ca="1">SUM($GD60:GJ60)-$HD60-SUM($FD60:FJ60)</f>
        <v>272.22206761334292</v>
      </c>
      <c r="HL60" s="29">
        <f ca="1">SUM($GD60:GK60)-$HD60-SUM($FD60:FK60)</f>
        <v>392.13260946884293</v>
      </c>
      <c r="HM60" s="29">
        <f ca="1">SUM($GD60:GL60)-$HD60-SUM($FD60:FL60)</f>
        <v>534.6575428930264</v>
      </c>
      <c r="HN60" s="29">
        <f ca="1">SUM($GD60:GM60)-$HD60-SUM($FD60:FM60)</f>
        <v>693.80395206866706</v>
      </c>
      <c r="HO60" s="29">
        <f ca="1">SUM($GD60:GN60)-$HD60-SUM($FD60:FN60)</f>
        <v>874.4905812137622</v>
      </c>
      <c r="HP60" s="29">
        <f ca="1">SUM($GD60:GO60)-$HD60-SUM($FD60:FO60)</f>
        <v>1073.4491848938196</v>
      </c>
      <c r="HQ60" s="29">
        <f ca="1">SUM($GD60:GP60)-$HD60-SUM($FD60:FP60)</f>
        <v>1283.5571200121922</v>
      </c>
      <c r="HR60" s="29">
        <f ca="1">SUM($GD60:GQ60)-$HD60-SUM($FD60:FQ60)</f>
        <v>1516.7487545001022</v>
      </c>
      <c r="HS60" s="29">
        <f ca="1">SUM($GD60:GR60)-$HD60-SUM($FD60:FR60)</f>
        <v>1765.2128293988317</v>
      </c>
      <c r="HT60" s="29">
        <f ca="1">SUM($GD60:GS60)-$HD60-SUM($FD60:FS60)</f>
        <v>2030.0337164946977</v>
      </c>
      <c r="HU60" s="29">
        <f ca="1">SUM($GD60:GT60)-$HD60-SUM($FD60:FT60)</f>
        <v>2318.3196305920574</v>
      </c>
      <c r="HV60" s="29">
        <f ca="1">SUM($GD60:GU60)-$HD60-SUM($FD60:FU60)</f>
        <v>2626.6330711383052</v>
      </c>
      <c r="HW60" s="29">
        <f ca="1">SUM($GD60:GV60)-$HD60-SUM($FD60:FV60)</f>
        <v>2954.0206399083108</v>
      </c>
      <c r="HX60" s="29">
        <f ca="1">SUM($GD60:GW60)-$HD60-SUM($FD60:FW60)</f>
        <v>3289.0214091897215</v>
      </c>
      <c r="HY60" s="29">
        <f ca="1">SUM($GD60:GX60)-$HD60-SUM($FD60:FX60)</f>
        <v>3635.756145549989</v>
      </c>
      <c r="HZ60" s="29">
        <f ca="1">SUM($GD60:GY60)-$HD60-SUM($FD60:FY60)</f>
        <v>3997.3076743050769</v>
      </c>
      <c r="IA60" s="29">
        <f ca="1">SUM($GD60:GZ60)-$HD60-SUM($FD60:FZ60)</f>
        <v>4358.8592030601649</v>
      </c>
      <c r="IB60" s="29">
        <f ca="1">SUM($GD60:HA60)-$HD60-SUM($FD60:GA60)</f>
        <v>4731.7545412333711</v>
      </c>
      <c r="IC60" s="29">
        <f ca="1">SUM($GD60:HB60)-$HD60-SUM($FD60:GB60)</f>
        <v>5113.9378272018366</v>
      </c>
    </row>
    <row r="61" spans="2:237">
      <c r="B61" s="29">
        <f t="shared" ref="B61:Q90" ca="1" si="14">RAND()</f>
        <v>0.40185333197841966</v>
      </c>
      <c r="C61" s="29">
        <f t="shared" ca="1" si="14"/>
        <v>0.5866241720137173</v>
      </c>
      <c r="D61" s="29">
        <f t="shared" ca="1" si="14"/>
        <v>0.79615761326571577</v>
      </c>
      <c r="E61" s="29">
        <f t="shared" ca="1" si="14"/>
        <v>7.99250835579981E-2</v>
      </c>
      <c r="F61" s="29">
        <f t="shared" ca="1" si="14"/>
        <v>0.96039460977240465</v>
      </c>
      <c r="G61" s="29">
        <f t="shared" ca="1" si="14"/>
        <v>0.16001562700581329</v>
      </c>
      <c r="H61" s="29">
        <f t="shared" ca="1" si="14"/>
        <v>0.23722444795615749</v>
      </c>
      <c r="I61" s="29">
        <f t="shared" ca="1" si="14"/>
        <v>0.49819288904543291</v>
      </c>
      <c r="J61" s="29">
        <f t="shared" ca="1" si="14"/>
        <v>0.60456301295715653</v>
      </c>
      <c r="K61" s="29">
        <f t="shared" ca="1" si="14"/>
        <v>0.64358258930841028</v>
      </c>
      <c r="L61" s="29">
        <f t="shared" ca="1" si="14"/>
        <v>0.82429534381469793</v>
      </c>
      <c r="M61" s="29">
        <f t="shared" ca="1" si="14"/>
        <v>0.19664671453510385</v>
      </c>
      <c r="N61" s="29">
        <f t="shared" ca="1" si="14"/>
        <v>0.26533170346092416</v>
      </c>
      <c r="O61" s="29">
        <f t="shared" ca="1" si="14"/>
        <v>7.1476372692856116E-2</v>
      </c>
      <c r="P61" s="29">
        <f t="shared" ca="1" si="14"/>
        <v>0.58489668361704761</v>
      </c>
      <c r="Q61" s="29">
        <f t="shared" ca="1" si="14"/>
        <v>0.6698945599128725</v>
      </c>
      <c r="R61" s="29">
        <f t="shared" ca="1" si="8"/>
        <v>0.33555662218692517</v>
      </c>
      <c r="S61" s="29">
        <f t="shared" ca="1" si="8"/>
        <v>0.53249083337804537</v>
      </c>
      <c r="T61" s="29">
        <f t="shared" ca="1" si="9"/>
        <v>0.379699451669824</v>
      </c>
      <c r="U61" s="29">
        <f t="shared" ca="1" si="9"/>
        <v>0.66403127244886351</v>
      </c>
      <c r="V61" s="29">
        <f t="shared" ca="1" si="9"/>
        <v>0.41899377530140902</v>
      </c>
      <c r="W61" s="29">
        <f t="shared" ca="1" si="9"/>
        <v>0.69287432051883957</v>
      </c>
      <c r="X61" s="29">
        <f t="shared" ca="1" si="9"/>
        <v>0.41225115985080085</v>
      </c>
      <c r="Y61" s="29">
        <f t="shared" ca="1" si="9"/>
        <v>0.34224170691497002</v>
      </c>
      <c r="Z61" s="29">
        <f t="shared" ca="1" si="9"/>
        <v>7.3774019752499309E-2</v>
      </c>
      <c r="AC61" s="27">
        <f>IF(H$11="x",0,_xlfn.NORM.INV(B61,Satokasvi!$H$8,Satokasvi!$I$8)*IF(H$8="x",1+Toimenpiteet!$C$7,1)*IF(H$9="x",1+Toimenpiteet!$C$34,1)*(1+H$30)*_xlfn.BINOM.INV(1,(1-(Satokasvi!$H$15*(1+H$43))),B61))</f>
        <v>0</v>
      </c>
      <c r="AD61" s="27">
        <f ca="1">IF(I$11="x",0,_xlfn.NORM.INV(C61,Satokasvi!$H$8,Satokasvi!$I$8)*IF(I$8="x",1+Toimenpiteet!$C$7,1)*IF(I$9="x",1+Toimenpiteet!$C$34,1)*(1+I$30)*_xlfn.BINOM.INV(1,(1-(Satokasvi!$H$15*(1+I$43))),C61))</f>
        <v>2579.8716937113845</v>
      </c>
      <c r="AE61" s="27">
        <f ca="1">IF(J$11="x",0,_xlfn.NORM.INV(D61,Satokasvi!$H$8,Satokasvi!$I$8)*IF(J$8="x",1+Toimenpiteet!$C$7,1)*IF(J$9="x",1+Toimenpiteet!$C$34,1)*(1+J$30)*_xlfn.BINOM.INV(1,(1-(Satokasvi!$H$15*(1+J$43))),D61))</f>
        <v>2709.0709953210803</v>
      </c>
      <c r="AF61" s="27">
        <f ca="1">IF(K$11="x",0,_xlfn.NORM.INV(E61,Satokasvi!$H$8,Satokasvi!$I$8)*IF(K$8="x",1+Toimenpiteet!$C$7,1)*IF(K$9="x",1+Toimenpiteet!$C$34,1)*(1+K$30)*_xlfn.BINOM.INV(1,(1-(Satokasvi!$H$15*(1+K$43))),E61))</f>
        <v>2316.8703011145421</v>
      </c>
      <c r="AG61" s="27">
        <f ca="1">IF(L$11="x",0,_xlfn.NORM.INV(F61,Satokasvi!$H$8,Satokasvi!$I$8)*IF(L$8="x",1+Toimenpiteet!$C$7,1)*IF(L$9="x",1+Toimenpiteet!$C$34,1)*(1+L$30)*_xlfn.BINOM.INV(1,(1-(Satokasvi!$H$15*(1+L$43))),F61))</f>
        <v>2918.1936606890163</v>
      </c>
      <c r="AH61" s="27">
        <f>IF(M$11="x",0,_xlfn.NORM.INV(G61,Satokasvi!$H$8,Satokasvi!$I$8)*IF(M$8="x",1+Toimenpiteet!$C$7,1)*IF(M$9="x",1+Toimenpiteet!$C$34,1)*(1+M$30)*_xlfn.BINOM.INV(1,(1-(Satokasvi!$H$15*(1+M$43))),G61))</f>
        <v>0</v>
      </c>
      <c r="AI61" s="27">
        <f ca="1">IF(N$11="x",0,_xlfn.NORM.INV(H61,Satokasvi!$H$8,Satokasvi!$I$8)*IF(N$8="x",1+Toimenpiteet!$C$7,1)*IF(N$9="x",1+Toimenpiteet!$C$34,1)*(1+N$30)*_xlfn.BINOM.INV(1,(1-(Satokasvi!$H$15*(1+N$43))),H61))</f>
        <v>2479.7297181635086</v>
      </c>
      <c r="AJ61" s="27">
        <f ca="1">IF(O$11="x",0,_xlfn.NORM.INV(I61,Satokasvi!$H$8,Satokasvi!$I$8)*IF(O$8="x",1+Toimenpiteet!$C$7,1)*IF(O$9="x",1+Toimenpiteet!$C$34,1)*(1+O$30)*_xlfn.BINOM.INV(1,(1-(Satokasvi!$H$15*(1+O$43))),I61))</f>
        <v>2612.3944729628738</v>
      </c>
      <c r="AK61" s="27">
        <f ca="1">IF(P$11="x",0,_xlfn.NORM.INV(J61,Satokasvi!$H$8,Satokasvi!$I$8)*IF(P$8="x",1+Toimenpiteet!$C$7,1)*IF(P$9="x",1+Toimenpiteet!$C$34,1)*(1+P$30)*_xlfn.BINOM.INV(1,(1-(Satokasvi!$H$15*(1+P$43))),J61))</f>
        <v>2662.7377299674472</v>
      </c>
      <c r="AL61" s="27">
        <f ca="1">IF(Q$11="x",0,_xlfn.NORM.INV(K61,Satokasvi!$H$8,Satokasvi!$I$8)*IF(Q$8="x",1+Toimenpiteet!$C$7,1)*IF(Q$9="x",1+Toimenpiteet!$C$34,1)*(1+Q$30)*_xlfn.BINOM.INV(1,(1-(Satokasvi!$H$15*(1+Q$43))),K61))</f>
        <v>2681.9404960852553</v>
      </c>
      <c r="AM61" s="27">
        <f ca="1">IF(R$11="x",0,_xlfn.NORM.INV(L61,Satokasvi!$H$8,Satokasvi!$I$8)*IF(R$8="x",1+Toimenpiteet!$C$7,1)*IF(R$9="x",1+Toimenpiteet!$C$34,1)*(1+R$30)*_xlfn.BINOM.INV(1,(1-(Satokasvi!$H$15*(1+R$43))),L61))</f>
        <v>2787.1808321263416</v>
      </c>
      <c r="AN61" s="27">
        <f ca="1">IF(S$11="x",0,_xlfn.NORM.INV(M61,Satokasvi!$H$8,Satokasvi!$I$8)*IF(S$8="x",1+Toimenpiteet!$C$7,1)*IF(S$9="x",1+Toimenpiteet!$C$34,1)*(1+S$30)*_xlfn.BINOM.INV(1,(1-(Satokasvi!$H$15*(1+S$43))),M61))</f>
        <v>2453.8958330656642</v>
      </c>
      <c r="AO61" s="27">
        <f ca="1">IF(T$11="x",0,_xlfn.NORM.INV(N61,Satokasvi!$H$8,Satokasvi!$I$8)*IF(T$8="x",1+Toimenpiteet!$C$7,1)*IF(T$9="x",1+Toimenpiteet!$C$34,1)*(1+T$30)*_xlfn.BINOM.INV(1,(1-(Satokasvi!$H$15*(1+T$43))),N61))</f>
        <v>2496.2053679465753</v>
      </c>
      <c r="AP61" s="27">
        <f ca="1">IF(U$11="x",0,_xlfn.NORM.INV(O61,Satokasvi!$H$8,Satokasvi!$I$8)*IF(U$8="x",1+Toimenpiteet!$C$7,1)*IF(U$9="x",1+Toimenpiteet!$C$34,1)*(1+U$30)*_xlfn.BINOM.INV(1,(1-(Satokasvi!$H$15*(1+U$43))),O61))</f>
        <v>2339.8048733497162</v>
      </c>
      <c r="AQ61" s="27">
        <f ca="1">IF(V$11="x",0,_xlfn.NORM.INV(P61,Satokasvi!$H$8,Satokasvi!$I$8)*IF(V$8="x",1+Toimenpiteet!$C$7,1)*IF(V$9="x",1+Toimenpiteet!$C$34,1)*(1+V$30)*_xlfn.BINOM.INV(1,(1-(Satokasvi!$H$15*(1+V$43))),P61))</f>
        <v>2653.2667285658008</v>
      </c>
      <c r="AR61" s="27">
        <f ca="1">IF(W$11="x",0,_xlfn.NORM.INV(Q61,Satokasvi!$H$8,Satokasvi!$I$8)*IF(W$8="x",1+Toimenpiteet!$C$7,1)*IF(W$9="x",1+Toimenpiteet!$C$34,1)*(1+W$30)*_xlfn.BINOM.INV(1,(1-(Satokasvi!$H$15*(1+W$43))),Q61))</f>
        <v>2695.299848673324</v>
      </c>
      <c r="AS61" s="27">
        <f ca="1">IF(X$11="x",0,_xlfn.NORM.INV(R61,Satokasvi!$H$8,Satokasvi!$I$8)*IF(X$8="x",1+Toimenpiteet!$C$7,1)*IF(X$9="x",1+Toimenpiteet!$C$34,1)*(1+X$30)*_xlfn.BINOM.INV(1,(1-(Satokasvi!$H$15*(1+X$43))),R61))</f>
        <v>2533.9803113565467</v>
      </c>
      <c r="AT61" s="27">
        <f ca="1">IF(Y$11="x",0,_xlfn.NORM.INV(S61,Satokasvi!$H$8,Satokasvi!$I$8)*IF(Y$8="x",1+Toimenpiteet!$C$7,1)*IF(Y$9="x",1+Toimenpiteet!$C$34,1)*(1+Y$30)*_xlfn.BINOM.INV(1,(1-(Satokasvi!$H$15*(1+Y$43))),S61))</f>
        <v>2628.458890813446</v>
      </c>
      <c r="AU61" s="27">
        <f ca="1">IF(Z$11="x",0,_xlfn.NORM.INV(T61,Satokasvi!$H$8,Satokasvi!$I$8)*IF(Z$8="x",1+Toimenpiteet!$C$7,1)*IF(Z$9="x",1+Toimenpiteet!$C$34,1)*(1+Z$30)*_xlfn.BINOM.INV(1,(1-(Satokasvi!$H$15*(1+Z$43))),T61))</f>
        <v>2556.0715987498634</v>
      </c>
      <c r="AV61" s="27">
        <f ca="1">IF(AA$11="x",0,_xlfn.NORM.INV(U61,Satokasvi!$H$8,Satokasvi!$I$8)*IF(AA$8="x",1+Toimenpiteet!$C$7,1)*IF(AA$9="x",1+Toimenpiteet!$C$34,1)*(1+AA$30)*_xlfn.BINOM.INV(1,(1-(Satokasvi!$H$15*(1+AA$43))),U61))</f>
        <v>2692.2887298783216</v>
      </c>
      <c r="AW61" s="27">
        <f ca="1">IF(AB$11="x",0,_xlfn.NORM.INV(V61,Satokasvi!$H$8,Satokasvi!$I$8)*IF(AB$8="x",1+Toimenpiteet!$C$7,1)*IF(AB$9="x",1+Toimenpiteet!$C$34,1)*(1+AB$30)*_xlfn.BINOM.INV(1,(1-(Satokasvi!$H$15*(1+AB$43))),V61))</f>
        <v>2575.073944488433</v>
      </c>
      <c r="AX61" s="27">
        <f ca="1">IF(AC$11="x",0,_xlfn.NORM.INV(W61,Satokasvi!$H$8,Satokasvi!$I$8)*IF(AC$8="x",1+Toimenpiteet!$C$7,1)*IF(AC$9="x",1+Toimenpiteet!$C$34,1)*(1+AC$30)*_xlfn.BINOM.INV(1,(1-(Satokasvi!$H$15*(1+AC$43))),W61))</f>
        <v>2707.3193010532514</v>
      </c>
      <c r="AY61" s="27">
        <f ca="1">IF(AD$11="x",0,_xlfn.NORM.INV(X61,Satokasvi!$H$8,Satokasvi!$I$8)*IF(AD$8="x",1+Toimenpiteet!$C$7,1)*IF(AD$9="x",1+Toimenpiteet!$C$34,1)*(1+AD$30)*_xlfn.BINOM.INV(1,(1-(Satokasvi!$H$15*(1+AD$43))),X61))</f>
        <v>2571.8466620727149</v>
      </c>
      <c r="AZ61" s="27">
        <f ca="1">IF(AE$11="x",0,_xlfn.NORM.INV(Y61,Satokasvi!$H$8,Satokasvi!$I$8)*IF(AE$8="x",1+Toimenpiteet!$C$7,1)*IF(AE$9="x",1+Toimenpiteet!$C$34,1)*(1+AE$30)*_xlfn.BINOM.INV(1,(1-(Satokasvi!$H$15*(1+AE$43))),Y61))</f>
        <v>2537.3901911022776</v>
      </c>
      <c r="BA61" s="27">
        <f ca="1">IF(AF$11="x",0,_xlfn.NORM.INV(Z61,Satokasvi!$H$8,Satokasvi!$I$8)*IF(AF$8="x",1+Toimenpiteet!$C$7,1)*IF(AF$9="x",1+Toimenpiteet!$C$34,1)*(1+AF$30)*_xlfn.BINOM.INV(1,(1-(Satokasvi!$H$15*(1+AF$43))),Z61))</f>
        <v>2342.910251808747</v>
      </c>
      <c r="BD61" s="27">
        <f>IF(H$11="x",0,_xlfn.NORM.INV(B61,Satokasvi!$H$8,Satokasvi!$I$8)*IF(COUNTIF($H$12:H$12,"x")&gt;0,(1+$C$6),1)*IF(COUNTIF($H$13:H$13,"x")&gt;0,(1+$C$30),1)*IF(H$8="x",(1+Toimenpiteet!$C$7),1)*IF(H$9="x",(1+Toimenpiteet!$C$34),1)*(1+H$30)*_xlfn.BINOM.INV(1,(1-(Satokasvi!$H$15*(1+H$44))),B61))</f>
        <v>0</v>
      </c>
      <c r="BE61" s="27">
        <f ca="1">IF(I$11="x",0,_xlfn.NORM.INV(C61,Satokasvi!$H$8,Satokasvi!$I$8)*IF(COUNTIF($H$12:I$12,"x")&gt;0,(1+$C$6),1)*IF(COUNTIF($H$13:I$13,"x")&gt;0,(1+$C$30),1)*IF(I$8="x",(1+Toimenpiteet!$C$7),1)*IF(I$9="x",(1+Toimenpiteet!$C$34),1)*(1+I$30)*_xlfn.BINOM.INV(1,(1-(Satokasvi!$H$15*(1+I$44))),C61))</f>
        <v>2708.8652783969537</v>
      </c>
      <c r="BF61" s="27">
        <f ca="1">IF(J$11="x",0,_xlfn.NORM.INV(D61,Satokasvi!$H$8,Satokasvi!$I$8)*IF(COUNTIF($H$12:J$12,"x")&gt;0,(1+$C$6),1)*IF(COUNTIF($H$13:J$13,"x")&gt;0,(1+$C$30),1)*IF(J$8="x",(1+Toimenpiteet!$C$7),1)*IF(J$9="x",(1+Toimenpiteet!$C$34),1)*(1+J$30)*_xlfn.BINOM.INV(1,(1-(Satokasvi!$H$15*(1+J$44))),D61))</f>
        <v>2844.5245450871344</v>
      </c>
      <c r="BG61" s="27">
        <f ca="1">IF(K$11="x",0,_xlfn.NORM.INV(E61,Satokasvi!$H$8,Satokasvi!$I$8)*IF(COUNTIF($H$12:K$12,"x")&gt;0,(1+$C$6),1)*IF(COUNTIF($H$13:K$13,"x")&gt;0,(1+$C$30),1)*IF(K$8="x",(1+Toimenpiteet!$C$7),1)*IF(K$9="x",(1+Toimenpiteet!$C$34),1)*(1+K$30)*_xlfn.BINOM.INV(1,(1-(Satokasvi!$H$15*(1+K$44))),E61))</f>
        <v>2432.7138161702696</v>
      </c>
      <c r="BH61" s="27">
        <f ca="1">IF(L$11="x",0,_xlfn.NORM.INV(F61,Satokasvi!$H$8,Satokasvi!$I$8)*IF(COUNTIF($H$12:L$12,"x")&gt;0,(1+$C$6),1)*IF(COUNTIF($H$13:L$13,"x")&gt;0,(1+$C$30),1)*IF(L$8="x",(1+Toimenpiteet!$C$7),1)*IF(L$9="x",(1+Toimenpiteet!$C$34),1)*(1+L$30)*_xlfn.BINOM.INV(1,(1-(Satokasvi!$H$15*(1+L$44))),F61))</f>
        <v>3064.1033437234673</v>
      </c>
      <c r="BI61" s="27">
        <f>IF(M$11="x",0,_xlfn.NORM.INV(G61,Satokasvi!$H$8,Satokasvi!$I$8)*IF(COUNTIF($H$12:M$12,"x")&gt;0,(1+$C$6),1)*IF(COUNTIF($H$13:M$13,"x")&gt;0,(1+$C$30),1)*IF(M$8="x",(1+Toimenpiteet!$C$7),1)*IF(M$9="x",(1+Toimenpiteet!$C$34),1)*(1+M$30)*_xlfn.BINOM.INV(1,(1-(Satokasvi!$H$15*(1+M$44))),G61))</f>
        <v>0</v>
      </c>
      <c r="BJ61" s="27">
        <f ca="1">IF(N$11="x",0,_xlfn.NORM.INV(H61,Satokasvi!$H$8,Satokasvi!$I$8)*IF(COUNTIF($H$12:N$12,"x")&gt;0,(1+$C$6),1)*IF(COUNTIF($H$13:N$13,"x")&gt;0,(1+$C$30),1)*IF(N$8="x",(1+Toimenpiteet!$C$7),1)*IF(N$9="x",(1+Toimenpiteet!$C$34),1)*(1+N$30)*_xlfn.BINOM.INV(1,(1-(Satokasvi!$H$15*(1+N$44))),H61))</f>
        <v>2603.7162040716844</v>
      </c>
      <c r="BK61" s="27">
        <f ca="1">IF(O$11="x",0,_xlfn.NORM.INV(I61,Satokasvi!$H$8,Satokasvi!$I$8)*IF(COUNTIF($H$12:O$12,"x")&gt;0,(1+$C$6),1)*IF(COUNTIF($H$13:O$13,"x")&gt;0,(1+$C$30),1)*IF(O$8="x",(1+Toimenpiteet!$C$7),1)*IF(O$9="x",(1+Toimenpiteet!$C$34),1)*(1+O$30)*_xlfn.BINOM.INV(1,(1-(Satokasvi!$H$15*(1+O$44))),I61))</f>
        <v>2743.0141966110182</v>
      </c>
      <c r="BL61" s="27">
        <f ca="1">IF(P$11="x",0,_xlfn.NORM.INV(J61,Satokasvi!$H$8,Satokasvi!$I$8)*IF(COUNTIF($H$12:P$12,"x")&gt;0,(1+$C$6),1)*IF(COUNTIF($H$13:P$13,"x")&gt;0,(1+$C$30),1)*IF(P$8="x",(1+Toimenpiteet!$C$7),1)*IF(P$9="x",(1+Toimenpiteet!$C$34),1)*(1+P$30)*_xlfn.BINOM.INV(1,(1-(Satokasvi!$H$15*(1+P$44))),J61))</f>
        <v>2795.8746164658201</v>
      </c>
      <c r="BM61" s="27">
        <f ca="1">IF(Q$11="x",0,_xlfn.NORM.INV(K61,Satokasvi!$H$8,Satokasvi!$I$8)*IF(COUNTIF($H$12:Q$12,"x")&gt;0,(1+$C$6),1)*IF(COUNTIF($H$13:Q$13,"x")&gt;0,(1+$C$30),1)*IF(Q$8="x",(1+Toimenpiteet!$C$7),1)*IF(Q$9="x",(1+Toimenpiteet!$C$34),1)*(1+Q$30)*_xlfn.BINOM.INV(1,(1-(Satokasvi!$H$15*(1+Q$44))),K61))</f>
        <v>2816.0375208895184</v>
      </c>
      <c r="BN61" s="27">
        <f ca="1">IF(R$11="x",0,_xlfn.NORM.INV(L61,Satokasvi!$H$8,Satokasvi!$I$8)*IF(COUNTIF($H$12:R$12,"x")&gt;0,(1+$C$6),1)*IF(COUNTIF($H$13:R$13,"x")&gt;0,(1+$C$30),1)*IF(R$8="x",(1+Toimenpiteet!$C$7),1)*IF(R$9="x",(1+Toimenpiteet!$C$34),1)*(1+R$30)*_xlfn.BINOM.INV(1,(1-(Satokasvi!$H$15*(1+R$44))),L61))</f>
        <v>2926.5398737326591</v>
      </c>
      <c r="BO61" s="27">
        <f ca="1">IF(S$11="x",0,_xlfn.NORM.INV(M61,Satokasvi!$H$8,Satokasvi!$I$8)*IF(COUNTIF($H$12:S$12,"x")&gt;0,(1+$C$6),1)*IF(COUNTIF($H$13:S$13,"x")&gt;0,(1+$C$30),1)*IF(S$8="x",(1+Toimenpiteet!$C$7),1)*IF(S$9="x",(1+Toimenpiteet!$C$34),1)*(1+S$30)*_xlfn.BINOM.INV(1,(1-(Satokasvi!$H$15*(1+S$44))),M61))</f>
        <v>2576.5906247189478</v>
      </c>
      <c r="BP61" s="27">
        <f ca="1">IF(T$11="x",0,_xlfn.NORM.INV(N61,Satokasvi!$H$8,Satokasvi!$I$8)*IF(COUNTIF($H$12:T$12,"x")&gt;0,(1+$C$6),1)*IF(COUNTIF($H$13:T$13,"x")&gt;0,(1+$C$30),1)*IF(T$8="x",(1+Toimenpiteet!$C$7),1)*IF(T$9="x",(1+Toimenpiteet!$C$34),1)*(1+T$30)*_xlfn.BINOM.INV(1,(1-(Satokasvi!$H$15*(1+T$44))),N61))</f>
        <v>2621.0156363439046</v>
      </c>
      <c r="BQ61" s="27">
        <f ca="1">IF(U$11="x",0,_xlfn.NORM.INV(O61,Satokasvi!$H$8,Satokasvi!$I$8)*IF(COUNTIF($H$12:U$12,"x")&gt;0,(1+$C$6),1)*IF(COUNTIF($H$13:U$13,"x")&gt;0,(1+$C$30),1)*IF(U$8="x",(1+Toimenpiteet!$C$7),1)*IF(U$9="x",(1+Toimenpiteet!$C$34),1)*(1+U$30)*_xlfn.BINOM.INV(1,(1-(Satokasvi!$H$15*(1+U$44))),O61))</f>
        <v>2456.7951170172018</v>
      </c>
      <c r="BR61" s="27">
        <f ca="1">IF(V$11="x",0,_xlfn.NORM.INV(P61,Satokasvi!$H$8,Satokasvi!$I$8)*IF(COUNTIF($H$12:V$12,"x")&gt;0,(1+$C$6),1)*IF(COUNTIF($H$13:V$13,"x")&gt;0,(1+$C$30),1)*IF(V$8="x",(1+Toimenpiteet!$C$7),1)*IF(V$9="x",(1+Toimenpiteet!$C$34),1)*(1+V$30)*_xlfn.BINOM.INV(1,(1-(Satokasvi!$H$15*(1+V$44))),P61))</f>
        <v>2785.9300649940906</v>
      </c>
      <c r="BS61" s="27">
        <f ca="1">IF(W$11="x",0,_xlfn.NORM.INV(Q61,Satokasvi!$H$8,Satokasvi!$I$8)*IF(COUNTIF($H$12:W$12,"x")&gt;0,(1+$C$6),1)*IF(COUNTIF($H$13:W$13,"x")&gt;0,(1+$C$30),1)*IF(W$8="x",(1+Toimenpiteet!$C$7),1)*IF(W$9="x",(1+Toimenpiteet!$C$34),1)*(1+W$30)*_xlfn.BINOM.INV(1,(1-(Satokasvi!$H$15*(1+W$44))),Q61))</f>
        <v>2830.0648411069901</v>
      </c>
      <c r="BT61" s="27">
        <f ca="1">IF(X$11="x",0,_xlfn.NORM.INV(R61,Satokasvi!$H$8,Satokasvi!$I$8)*IF(COUNTIF($H$12:X$12,"x")&gt;0,(1+$C$6),1)*IF(COUNTIF($H$13:X$13,"x")&gt;0,(1+$C$30),1)*IF(X$8="x",(1+Toimenpiteet!$C$7),1)*IF(X$9="x",(1+Toimenpiteet!$C$34),1)*(1+X$30)*_xlfn.BINOM.INV(1,(1-(Satokasvi!$H$15*(1+X$44))),R61))</f>
        <v>2660.6793269243744</v>
      </c>
      <c r="BU61" s="27">
        <f ca="1">IF(Y$11="x",0,_xlfn.NORM.INV(S61,Satokasvi!$H$8,Satokasvi!$I$8)*IF(COUNTIF($H$12:Y$12,"x")&gt;0,(1+$C$6),1)*IF(COUNTIF($H$13:Y$13,"x")&gt;0,(1+$C$30),1)*IF(Y$8="x",(1+Toimenpiteet!$C$7),1)*IF(Y$9="x",(1+Toimenpiteet!$C$34),1)*(1+Y$30)*_xlfn.BINOM.INV(1,(1-(Satokasvi!$H$15*(1+Y$44))),S61))</f>
        <v>2759.8818353541183</v>
      </c>
      <c r="BV61" s="27">
        <f ca="1">IF(Z$11="x",0,_xlfn.NORM.INV(T61,Satokasvi!$H$8,Satokasvi!$I$8)*IF(COUNTIF($H$12:Z$12,"x")&gt;0,(1+$C$6),1)*IF(COUNTIF($H$13:Z$13,"x")&gt;0,(1+$C$30),1)*IF(Z$8="x",(1+Toimenpiteet!$C$7),1)*IF(Z$9="x",(1+Toimenpiteet!$C$34),1)*(1+Z$30)*_xlfn.BINOM.INV(1,(1-(Satokasvi!$H$15*(1+Z$44))),T61))</f>
        <v>2683.8751786873563</v>
      </c>
      <c r="BW61" s="27">
        <f ca="1">IF(AA$11="x",0,_xlfn.NORM.INV(U61,Satokasvi!$H$8,Satokasvi!$I$8)*IF(COUNTIF($H$12:AA$12,"x")&gt;0,(1+$C$6),1)*IF(COUNTIF($H$13:AA$13,"x")&gt;0,(1+$C$30),1)*IF(AA$8="x",(1+Toimenpiteet!$C$7),1)*IF(AA$9="x",(1+Toimenpiteet!$C$34),1)*(1+AA$30)*_xlfn.BINOM.INV(1,(1-(Satokasvi!$H$15*(1+AA$44))),U61))</f>
        <v>2826.903166372238</v>
      </c>
      <c r="BX61" s="27">
        <f ca="1">IF(AB$11="x",0,_xlfn.NORM.INV(V61,Satokasvi!$H$8,Satokasvi!$I$8)*IF(COUNTIF($H$12:AB$12,"x")&gt;0,(1+$C$6),1)*IF(COUNTIF($H$13:AB$13,"x")&gt;0,(1+$C$30),1)*IF(AB$8="x",(1+Toimenpiteet!$C$7),1)*IF(AB$9="x",(1+Toimenpiteet!$C$34),1)*(1+AB$30)*_xlfn.BINOM.INV(1,(1-(Satokasvi!$H$15*(1+AB$44))),V61))</f>
        <v>2703.827641712855</v>
      </c>
      <c r="BY61" s="27">
        <f ca="1">IF(AC$11="x",0,_xlfn.NORM.INV(W61,Satokasvi!$H$8,Satokasvi!$I$8)*IF(COUNTIF($H$12:AC$12,"x")&gt;0,(1+$C$6),1)*IF(COUNTIF($H$13:AC$13,"x")&gt;0,(1+$C$30),1)*IF(AC$8="x",(1+Toimenpiteet!$C$7),1)*IF(AC$9="x",(1+Toimenpiteet!$C$34),1)*(1+AC$30)*_xlfn.BINOM.INV(1,(1-(Satokasvi!$H$15*(1+AC$44))),W61))</f>
        <v>2842.6852661059143</v>
      </c>
      <c r="BZ61" s="27">
        <f ca="1">IF(AD$11="x",0,_xlfn.NORM.INV(X61,Satokasvi!$H$8,Satokasvi!$I$8)*IF(COUNTIF($H$12:AD$12,"x")&gt;0,(1+$C$6),1)*IF(COUNTIF($H$13:AD$13,"x")&gt;0,(1+$C$30),1)*IF(AD$8="x",(1+Toimenpiteet!$C$7),1)*IF(AD$9="x",(1+Toimenpiteet!$C$34),1)*(1+AD$30)*_xlfn.BINOM.INV(1,(1-(Satokasvi!$H$15*(1+AD$44))),X61))</f>
        <v>2700.438995176351</v>
      </c>
      <c r="CA61" s="27">
        <f ca="1">IF(AE$11="x",0,_xlfn.NORM.INV(Y61,Satokasvi!$H$8,Satokasvi!$I$8)*IF(COUNTIF($H$12:AE$12,"x")&gt;0,(1+$C$6),1)*IF(COUNTIF($H$13:AE$13,"x")&gt;0,(1+$C$30),1)*IF(AE$8="x",(1+Toimenpiteet!$C$7),1)*IF(AE$9="x",(1+Toimenpiteet!$C$34),1)*(1+AE$30)*_xlfn.BINOM.INV(1,(1-(Satokasvi!$H$15*(1+AE$44))),Y61))</f>
        <v>2664.2597006573915</v>
      </c>
      <c r="CB61" s="27">
        <f ca="1">IF(AF$11="x",0,_xlfn.NORM.INV(Z61,Satokasvi!$H$8,Satokasvi!$I$8)*IF(COUNTIF($H$12:AF$12,"x")&gt;0,(1+$C$6),1)*IF(COUNTIF($H$13:AF$13,"x")&gt;0,(1+$C$30),1)*IF(AF$8="x",(1+Toimenpiteet!$C$7),1)*IF(AF$9="x",(1+Toimenpiteet!$C$34),1)*(1+AF$30)*_xlfn.BINOM.INV(1,(1-(Satokasvi!$H$15*(1+AF$44))),Z61))</f>
        <v>2460.0557643991842</v>
      </c>
      <c r="CD61" s="29">
        <f ca="1">_xlfn.NORM.INV(RAND(),Satokasvi!$H$13,Satokasvi!$I$13)</f>
        <v>216.87907977305639</v>
      </c>
      <c r="CE61" s="29">
        <f ca="1">_xlfn.NORM.INV(RAND(),Satokasvi!$H$13,Satokasvi!$I$13)</f>
        <v>204.61875057253764</v>
      </c>
      <c r="CF61" s="29">
        <f ca="1">_xlfn.NORM.INV(RAND(),Satokasvi!$H$13,Satokasvi!$I$13)</f>
        <v>183.07704313174023</v>
      </c>
      <c r="CG61" s="29">
        <f ca="1">_xlfn.NORM.INV(RAND(),Satokasvi!$H$13,Satokasvi!$I$13)</f>
        <v>237.32534042733874</v>
      </c>
      <c r="CH61" s="29">
        <f ca="1">_xlfn.NORM.INV(RAND(),Satokasvi!$H$13,Satokasvi!$I$13)</f>
        <v>77.364137578089071</v>
      </c>
      <c r="CI61" s="29">
        <f ca="1">_xlfn.NORM.INV(RAND(),Satokasvi!$H$13,Satokasvi!$I$13)</f>
        <v>231.12255574269579</v>
      </c>
      <c r="CJ61" s="29">
        <f ca="1">_xlfn.NORM.INV(RAND(),Satokasvi!$H$13,Satokasvi!$I$13)</f>
        <v>127.79414736677266</v>
      </c>
      <c r="CK61" s="29">
        <f ca="1">_xlfn.NORM.INV(RAND(),Satokasvi!$H$13,Satokasvi!$I$13)</f>
        <v>224.53493836738943</v>
      </c>
      <c r="CL61" s="29">
        <f ca="1">_xlfn.NORM.INV(RAND(),Satokasvi!$H$13,Satokasvi!$I$13)</f>
        <v>220.54445968987531</v>
      </c>
      <c r="CM61" s="29">
        <f ca="1">_xlfn.NORM.INV(RAND(),Satokasvi!$H$13,Satokasvi!$I$13)</f>
        <v>132.71958041705238</v>
      </c>
      <c r="CN61" s="29">
        <f ca="1">_xlfn.NORM.INV(RAND(),Satokasvi!$H$13,Satokasvi!$I$13)</f>
        <v>152.57369379858525</v>
      </c>
      <c r="CO61" s="29">
        <f ca="1">_xlfn.NORM.INV(RAND(),Satokasvi!$H$13,Satokasvi!$I$13)</f>
        <v>203.0266794604305</v>
      </c>
      <c r="CP61" s="29">
        <f ca="1">_xlfn.NORM.INV(RAND(),Satokasvi!$H$13,Satokasvi!$I$13)</f>
        <v>181.78354520407817</v>
      </c>
      <c r="CQ61" s="29">
        <f ca="1">_xlfn.NORM.INV(RAND(),Satokasvi!$H$13,Satokasvi!$I$13)</f>
        <v>189.47571206076941</v>
      </c>
      <c r="CR61" s="29">
        <f ca="1">_xlfn.NORM.INV(RAND(),Satokasvi!$H$13,Satokasvi!$I$13)</f>
        <v>218.40362180818724</v>
      </c>
      <c r="CS61" s="29">
        <f ca="1">_xlfn.NORM.INV(RAND(),Satokasvi!$H$13,Satokasvi!$I$13)</f>
        <v>248.22879347860993</v>
      </c>
      <c r="CT61" s="29">
        <f ca="1">_xlfn.NORM.INV(RAND(),Satokasvi!$H$13,Satokasvi!$I$13)</f>
        <v>170.40024828161685</v>
      </c>
      <c r="CU61" s="29">
        <f ca="1">_xlfn.NORM.INV(RAND(),Satokasvi!$H$13,Satokasvi!$I$13)</f>
        <v>168.39795379244535</v>
      </c>
      <c r="CV61" s="29">
        <f ca="1">_xlfn.NORM.INV(RAND(),Satokasvi!$H$13,Satokasvi!$I$13)</f>
        <v>303.48678735496389</v>
      </c>
      <c r="CW61" s="29">
        <f ca="1">_xlfn.NORM.INV(RAND(),Satokasvi!$H$13,Satokasvi!$I$13)</f>
        <v>177.45530479774237</v>
      </c>
      <c r="CX61" s="29">
        <f ca="1">_xlfn.NORM.INV(RAND(),Satokasvi!$H$13,Satokasvi!$I$13)</f>
        <v>265.14383762373416</v>
      </c>
      <c r="CY61" s="29">
        <f ca="1">_xlfn.NORM.INV(RAND(),Satokasvi!$H$13,Satokasvi!$I$13)</f>
        <v>219.75967053683601</v>
      </c>
      <c r="CZ61" s="29">
        <f ca="1">_xlfn.NORM.INV(RAND(),Satokasvi!$H$13,Satokasvi!$I$13)</f>
        <v>217.89830845670033</v>
      </c>
      <c r="DA61" s="29">
        <f ca="1">_xlfn.NORM.INV(RAND(),Satokasvi!$H$13,Satokasvi!$I$13)</f>
        <v>222.32863154515601</v>
      </c>
      <c r="DB61" s="29">
        <f ca="1">_xlfn.NORM.INV(RAND(),Satokasvi!$H$13,Satokasvi!$I$13)</f>
        <v>218.50788503730027</v>
      </c>
      <c r="DD61" s="29">
        <f>IF(H$11="x",Toimenpiteet!$E$115,AC61*CD61/1000+(Satokasvi!$E$28-Satokasvi!$E$7)+IF(H$8="x",Toimenpiteet!$E$29,0)+IF(H$9="x",Toimenpiteet!$E$60,0)+IF(H$10="x",Toimenpiteet!$E$88,0))/(1+$H$15)^DD$59</f>
        <v>305.82524271844659</v>
      </c>
      <c r="DE61" s="29">
        <f ca="1">IF(I$11="x",Toimenpiteet!$E$115,AD61*CE61/1000+(Satokasvi!$E$28-Satokasvi!$E$7)+IF(I$8="x",Toimenpiteet!$E$29,0)+IF(I$9="x",Toimenpiteet!$E$60,0)+IF(I$10="x",Toimenpiteet!$E$88,0))/(1+$H$15)^DE$59</f>
        <v>282.7694623477048</v>
      </c>
      <c r="DF61" s="29">
        <f ca="1">IF(J$11="x",Toimenpiteet!$E$115,AE61*CF61/1000+(Satokasvi!$E$28-Satokasvi!$E$7)+IF(J$8="x",Toimenpiteet!$E$29,0)+IF(J$9="x",Toimenpiteet!$E$60,0)+IF(J$10="x",Toimenpiteet!$E$88,0))/(1+$H$15)^DF$59</f>
        <v>245.32084176317036</v>
      </c>
      <c r="DG61" s="29">
        <f ca="1">IF(K$11="x",Toimenpiteet!$E$115,AF61*CG61/1000+(Satokasvi!$E$28-Satokasvi!$E$7)+IF(K$8="x",Toimenpiteet!$E$29,0)+IF(K$9="x",Toimenpiteet!$E$60,0)+IF(K$10="x",Toimenpiteet!$E$88,0))/(1+$H$15)^DG$59</f>
        <v>286.05021131553798</v>
      </c>
      <c r="DH61" s="29">
        <f ca="1">IF(L$11="x",Toimenpiteet!$E$115,AG61*CH61/1000+(Satokasvi!$E$28-Satokasvi!$E$7)+IF(L$8="x",Toimenpiteet!$E$29,0)+IF(L$9="x",Toimenpiteet!$E$60,0)+IF(L$10="x",Toimenpiteet!$E$88,0))/(1+$H$15)^DH$59</f>
        <v>-1.8429327475796802</v>
      </c>
      <c r="DI61" s="29">
        <f>IF(M$11="x",Toimenpiteet!$E$115,AH61*CI61/1000+(Satokasvi!$E$28-Satokasvi!$E$7)+IF(M$8="x",Toimenpiteet!$E$29,0)+IF(M$9="x",Toimenpiteet!$E$60,0)+IF(M$10="x",Toimenpiteet!$E$88,0))/(1+$H$15)^DI$59</f>
        <v>263.80754085535114</v>
      </c>
      <c r="DJ61" s="29">
        <f ca="1">IF(N$11="x",Toimenpiteet!$E$115,AI61*CJ61/1000+(Satokasvi!$E$28-Satokasvi!$E$7)+IF(N$8="x",Toimenpiteet!$E$29,0)+IF(N$9="x",Toimenpiteet!$E$60,0)+IF(N$10="x",Toimenpiteet!$E$88,0))/(1+$H$15)^DJ$59</f>
        <v>72.361034358599881</v>
      </c>
      <c r="DK61" s="29">
        <f ca="1">IF(O$11="x",Toimenpiteet!$E$115,AJ61*CK61/1000+(Satokasvi!$E$28-Satokasvi!$E$7)+IF(O$8="x",Toimenpiteet!$E$29,0)+IF(O$9="x",Toimenpiteet!$E$60,0)+IF(O$10="x",Toimenpiteet!$E$88,0))/(1+$H$15)^DK$59</f>
        <v>283.14043507022012</v>
      </c>
      <c r="DL61" s="29">
        <f ca="1">IF(P$11="x",Toimenpiteet!$E$115,AK61*CL61/1000+(Satokasvi!$E$28-Satokasvi!$E$7)+IF(P$8="x",Toimenpiteet!$E$29,0)+IF(P$9="x",Toimenpiteet!$E$60,0)+IF(P$10="x",Toimenpiteet!$E$88,0))/(1+$H$15)^DL$59</f>
        <v>275.41342695049138</v>
      </c>
      <c r="DM61" s="29">
        <f ca="1">IF(Q$11="x",Toimenpiteet!$E$115,AL61*CM61/1000+(Satokasvi!$E$28-Satokasvi!$E$7)+IF(Q$8="x",Toimenpiteet!$E$29,0)+IF(Q$9="x",Toimenpiteet!$E$60,0)+IF(Q$10="x",Toimenpiteet!$E$88,0))/(1+$H$15)^DM$59</f>
        <v>95.278262332383633</v>
      </c>
      <c r="DN61" s="29">
        <f ca="1">IF(R$11="x",Toimenpiteet!$E$115,AM61*CN61/1000+(Satokasvi!$E$28-Satokasvi!$E$7)+IF(R$8="x",Toimenpiteet!$E$29,0)+IF(R$9="x",Toimenpiteet!$E$60,0)+IF(R$10="x",Toimenpiteet!$E$88,0))/(1+$H$15)^DN$59</f>
        <v>142.5701819728238</v>
      </c>
      <c r="DO61" s="29">
        <f ca="1">IF(S$11="x",Toimenpiteet!$E$115,AN61*CO61/1000+(Satokasvi!$E$28-Satokasvi!$E$7)+IF(S$8="x",Toimenpiteet!$E$29,0)+IF(S$9="x",Toimenpiteet!$E$60,0)+IF(S$10="x",Toimenpiteet!$E$88,0))/(1+$H$15)^DO$59</f>
        <v>189.58741625114544</v>
      </c>
      <c r="DP61" s="29">
        <f ca="1">IF(T$11="x",Toimenpiteet!$E$115,AO61*CP61/1000+(Satokasvi!$E$28-Satokasvi!$E$7)+IF(T$8="x",Toimenpiteet!$E$29,0)+IF(T$9="x",Toimenpiteet!$E$60,0)+IF(T$10="x",Toimenpiteet!$E$88,0))/(1+$H$15)^DP$59</f>
        <v>153.80583998436657</v>
      </c>
      <c r="DQ61" s="29">
        <f ca="1">IF(U$11="x",Toimenpiteet!$E$115,AP61*CQ61/1000+(Satokasvi!$E$28-Satokasvi!$E$7)+IF(U$8="x",Toimenpiteet!$E$29,0)+IF(U$9="x",Toimenpiteet!$E$60,0)+IF(U$10="x",Toimenpiteet!$E$88,0))/(1+$H$15)^DQ$59</f>
        <v>142.42870417609919</v>
      </c>
      <c r="DR61" s="29">
        <f ca="1">IF(V$11="x",Toimenpiteet!$E$115,AQ61*CR61/1000+(Satokasvi!$E$28-Satokasvi!$E$7)+IF(V$8="x",Toimenpiteet!$E$29,0)+IF(V$9="x",Toimenpiteet!$E$60,0)+IF(V$10="x",Toimenpiteet!$E$88,0))/(1+$H$15)^DR$59</f>
        <v>225.66778957998321</v>
      </c>
      <c r="DS61" s="29">
        <f ca="1">IF(W$11="x",Toimenpiteet!$E$115,AR61*CS61/1000+(Satokasvi!$E$28-Satokasvi!$E$7)+IF(W$8="x",Toimenpiteet!$E$29,0)+IF(W$9="x",Toimenpiteet!$E$60,0)+IF(W$10="x",Toimenpiteet!$E$88,0))/(1+$H$15)^DS$59</f>
        <v>274.91073678685581</v>
      </c>
      <c r="DT61" s="29">
        <f ca="1">IF(X$11="x",Toimenpiteet!$E$115,AS61*CT61/1000+(Satokasvi!$E$28-Satokasvi!$E$7)+IF(X$8="x",Toimenpiteet!$E$29,0)+IF(X$9="x",Toimenpiteet!$E$60,0)+IF(X$10="x",Toimenpiteet!$E$88,0))/(1+$H$15)^DT$59</f>
        <v>123.35733204617731</v>
      </c>
      <c r="DU61" s="29">
        <f ca="1">IF(Y$11="x",Toimenpiteet!$E$115,AT61*CU61/1000+(Satokasvi!$E$28-Satokasvi!$E$7)+IF(Y$8="x",Toimenpiteet!$E$29,0)+IF(Y$9="x",Toimenpiteet!$E$60,0)+IF(Y$10="x",Toimenpiteet!$E$88,0))/(1+$H$15)^DU$59</f>
        <v>126.12953996802457</v>
      </c>
      <c r="DV61" s="29">
        <f ca="1">IF(Z$11="x",Toimenpiteet!$E$115,AU61*CV61/1000+(Satokasvi!$E$28-Satokasvi!$E$7)+IF(Z$8="x",Toimenpiteet!$E$29,0)+IF(Z$9="x",Toimenpiteet!$E$60,0)+IF(Z$10="x",Toimenpiteet!$E$88,0))/(1+$H$15)^DV$59</f>
        <v>312.42205112010214</v>
      </c>
      <c r="DW61" s="29">
        <f ca="1">IF(AA$11="x",Toimenpiteet!$E$115,AV61*CW61/1000+(Satokasvi!$E$28-Satokasvi!$E$7)+IF(AA$8="x",Toimenpiteet!$E$29,0)+IF(AA$9="x",Toimenpiteet!$E$60,0)+IF(AA$10="x",Toimenpiteet!$E$88,0))/(1+$H$15)^DW$59</f>
        <v>138.34193175251372</v>
      </c>
      <c r="DX61" s="29">
        <f ca="1">IF(AB$11="x",Toimenpiteet!$E$115,AW61*CX61/1000+(Satokasvi!$E$28-Satokasvi!$E$7)+IF(AB$8="x",Toimenpiteet!$E$29,0)+IF(AB$9="x",Toimenpiteet!$E$60,0)+IF(AB$10="x",Toimenpiteet!$E$88,0))/(1+$H$15)^DX$59</f>
        <v>244.51234483179564</v>
      </c>
      <c r="DY61" s="29">
        <f ca="1">IF(AC$11="x",Toimenpiteet!$E$115,AX61*CY61/1000+(Satokasvi!$E$28-Satokasvi!$E$7)+IF(AC$8="x",Toimenpiteet!$E$29,0)+IF(AC$9="x",Toimenpiteet!$E$60,0)+IF(AC$10="x",Toimenpiteet!$E$88,0))/(1+$H$15)^DY$59</f>
        <v>191.56565138397985</v>
      </c>
      <c r="DZ61" s="29">
        <f ca="1">IF(AD$11="x",Toimenpiteet!$E$115,AY61*CZ61/1000+(Satokasvi!$E$28-Satokasvi!$E$7)+IF(AD$8="x",Toimenpiteet!$E$29,0)+IF(AD$9="x",Toimenpiteet!$E$60,0)+IF(AD$10="x",Toimenpiteet!$E$88,0))/(1+$H$15)^DZ$59</f>
        <v>168.47553193188898</v>
      </c>
      <c r="EA61" s="29">
        <f ca="1">IF(AE$11="x",Toimenpiteet!$E$115,AZ61*DA61/1000+(Satokasvi!$E$28-Satokasvi!$E$7)+IF(AE$8="x",Toimenpiteet!$E$29,0)+IF(AE$9="x",Toimenpiteet!$E$60,0)+IF(AE$10="x",Toimenpiteet!$E$88,0))/(1+$H$15)^EA$59</f>
        <v>165.40508840284804</v>
      </c>
      <c r="EB61" s="29">
        <f ca="1">IF(AF$11="x",Toimenpiteet!$E$115,BA61*DB61/1000+(Satokasvi!$E$28-Satokasvi!$E$7)+IF(AF$8="x",Toimenpiteet!$E$29,0)+IF(AF$9="x",Toimenpiteet!$E$60,0)+IF(AF$10="x",Toimenpiteet!$E$88,0))/(1+$H$15)^EB$59</f>
        <v>135.66117014226418</v>
      </c>
      <c r="ED61" s="29">
        <f>IF(H$11="x",Toimenpiteet!$E$115,BD61*CD61/1000+(Satokasvi!$E$28-Satokasvi!$E$7)+IF(H$8="x",Toimenpiteet!$E$29,0)+IF(H$9="x",Toimenpiteet!$E$60,0)+IF(H$10="x",Toimenpiteet!$E$88,0))/(1+$H$15)^ED$59</f>
        <v>305.82524271844659</v>
      </c>
      <c r="EE61" s="29">
        <f ca="1">IF(I$11="x",Toimenpiteet!$E$115,BE61*CE61/1000+(Satokasvi!$E$28-Satokasvi!$E$7)+IF(I$8="x",Toimenpiteet!$E$29,0)+IF(I$9="x",Toimenpiteet!$E$60,0)+IF(I$10="x",Toimenpiteet!$E$88,0))/(1+$H$15)^EE$59</f>
        <v>307.64881584966918</v>
      </c>
      <c r="EF61" s="29">
        <f ca="1">IF(J$11="x",Toimenpiteet!$E$115,BF61*CF61/1000+(Satokasvi!$E$28-Satokasvi!$E$7)+IF(J$8="x",Toimenpiteet!$E$29,0)+IF(J$9="x",Toimenpiteet!$E$60,0)+IF(J$10="x",Toimenpiteet!$E$88,0))/(1+$H$15)^EF$59</f>
        <v>268.01492305965814</v>
      </c>
      <c r="EG61" s="29">
        <f ca="1">IF(K$11="x",Toimenpiteet!$E$115,BG61*CG61/1000+(Satokasvi!$E$28-Satokasvi!$E$7)+IF(K$8="x",Toimenpiteet!$E$29,0)+IF(K$9="x",Toimenpiteet!$E$60,0)+IF(K$10="x",Toimenpiteet!$E$88,0))/(1+$H$15)^EG$59</f>
        <v>310.47703179231416</v>
      </c>
      <c r="EH61" s="29">
        <f ca="1">IF(L$11="x",Toimenpiteet!$E$115,BH61*CH61/1000+(Satokasvi!$E$28-Satokasvi!$E$7)+IF(L$8="x",Toimenpiteet!$E$29,0)+IF(L$9="x",Toimenpiteet!$E$60,0)+IF(L$10="x",Toimenpiteet!$E$88,0))/(1+$H$15)^EH$59</f>
        <v>7.894347713098929</v>
      </c>
      <c r="EI61" s="29">
        <f>IF(M$11="x",Toimenpiteet!$E$115,BI61*CI61/1000+(Satokasvi!$E$28-Satokasvi!$E$7)+IF(M$8="x",Toimenpiteet!$E$29,0)+IF(M$9="x",Toimenpiteet!$E$60,0)+IF(M$10="x",Toimenpiteet!$E$88,0))/(1+$H$15)^EI$59</f>
        <v>263.80754085535114</v>
      </c>
      <c r="EJ61" s="29">
        <f ca="1">IF(N$11="x",Toimenpiteet!$E$115,BJ61*CJ61/1000+(Satokasvi!$E$28-Satokasvi!$E$7)+IF(N$8="x",Toimenpiteet!$E$29,0)+IF(N$9="x",Toimenpiteet!$E$60,0)+IF(N$10="x",Toimenpiteet!$E$88,0))/(1+$H$15)^EJ$59</f>
        <v>85.244263848287403</v>
      </c>
      <c r="EK61" s="29">
        <f ca="1">IF(O$11="x",Toimenpiteet!$E$115,BK61*CK61/1000+(Satokasvi!$E$28-Satokasvi!$E$7)+IF(O$8="x",Toimenpiteet!$E$29,0)+IF(O$9="x",Toimenpiteet!$E$60,0)+IF(O$10="x",Toimenpiteet!$E$88,0))/(1+$H$15)^EK$59</f>
        <v>306.29277504873852</v>
      </c>
      <c r="EL61" s="29">
        <f ca="1">IF(P$11="x",Toimenpiteet!$E$115,BL61*CL61/1000+(Satokasvi!$E$28-Satokasvi!$E$7)+IF(P$8="x",Toimenpiteet!$E$29,0)+IF(P$9="x",Toimenpiteet!$E$60,0)+IF(P$10="x",Toimenpiteet!$E$88,0))/(1+$H$15)^EL$59</f>
        <v>297.91741696307173</v>
      </c>
      <c r="EM61" s="29">
        <f ca="1">IF(Q$11="x",Toimenpiteet!$E$115,BM61*CM61/1000+(Satokasvi!$E$28-Satokasvi!$E$7)+IF(Q$8="x",Toimenpiteet!$E$29,0)+IF(Q$9="x",Toimenpiteet!$E$60,0)+IF(Q$10="x",Toimenpiteet!$E$88,0))/(1+$H$15)^EM$59</f>
        <v>108.52112560925104</v>
      </c>
      <c r="EN61" s="29">
        <f ca="1">IF(R$11="x",Toimenpiteet!$E$115,BN61*CN61/1000+(Satokasvi!$E$28-Satokasvi!$E$7)+IF(R$8="x",Toimenpiteet!$E$29,0)+IF(R$9="x",Toimenpiteet!$E$60,0)+IF(R$10="x",Toimenpiteet!$E$88,0))/(1+$H$15)^EN$59</f>
        <v>157.93068151830792</v>
      </c>
      <c r="EO61" s="29">
        <f ca="1">IF(S$11="x",Toimenpiteet!$E$115,BO61*CO61/1000+(Satokasvi!$E$28-Satokasvi!$E$7)+IF(S$8="x",Toimenpiteet!$E$29,0)+IF(S$9="x",Toimenpiteet!$E$60,0)+IF(S$10="x",Toimenpiteet!$E$88,0))/(1+$H$15)^EO$59</f>
        <v>207.05901079850162</v>
      </c>
      <c r="EP61" s="29">
        <f ca="1">IF(T$11="x",Toimenpiteet!$E$115,BP61*CP61/1000+(Satokasvi!$E$28-Satokasvi!$E$7)+IF(T$8="x",Toimenpiteet!$E$29,0)+IF(T$9="x",Toimenpiteet!$E$60,0)+IF(T$10="x",Toimenpiteet!$E$88,0))/(1+$H$15)^EP$59</f>
        <v>169.25557250280718</v>
      </c>
      <c r="EQ61" s="29">
        <f ca="1">IF(U$11="x",Toimenpiteet!$E$115,BQ61*CQ61/1000+(Satokasvi!$E$28-Satokasvi!$E$7)+IF(U$8="x",Toimenpiteet!$E$29,0)+IF(U$9="x",Toimenpiteet!$E$60,0)+IF(U$10="x",Toimenpiteet!$E$88,0))/(1+$H$15)^EQ$59</f>
        <v>157.08357678220725</v>
      </c>
      <c r="ER61" s="29">
        <f ca="1">IF(V$11="x",Toimenpiteet!$E$115,BR61*CR61/1000+(Satokasvi!$E$28-Satokasvi!$E$7)+IF(V$8="x",Toimenpiteet!$E$29,0)+IF(V$9="x",Toimenpiteet!$E$60,0)+IF(V$10="x",Toimenpiteet!$E$88,0))/(1+$H$15)^ER$59</f>
        <v>244.26519594956795</v>
      </c>
      <c r="ES61" s="29">
        <f ca="1">IF(W$11="x",Toimenpiteet!$E$115,BS61*CS61/1000+(Satokasvi!$E$28-Satokasvi!$E$7)+IF(W$8="x",Toimenpiteet!$E$29,0)+IF(W$9="x",Toimenpiteet!$E$60,0)+IF(W$10="x",Toimenpiteet!$E$88,0))/(1+$H$15)^ES$59</f>
        <v>295.75726089861166</v>
      </c>
      <c r="ET61" s="29">
        <f ca="1">IF(X$11="x",Toimenpiteet!$E$115,BT61*CT61/1000+(Satokasvi!$E$28-Satokasvi!$E$7)+IF(X$8="x",Toimenpiteet!$E$29,0)+IF(X$9="x",Toimenpiteet!$E$60,0)+IF(X$10="x",Toimenpiteet!$E$88,0))/(1+$H$15)^ET$59</f>
        <v>136.41936104888737</v>
      </c>
      <c r="EU61" s="29">
        <f ca="1">IF(Y$11="x",Toimenpiteet!$E$115,BU61*CU61/1000+(Satokasvi!$E$28-Satokasvi!$E$7)+IF(Y$8="x",Toimenpiteet!$E$29,0)+IF(Y$9="x",Toimenpiteet!$E$60,0)+IF(Y$10="x",Toimenpiteet!$E$88,0))/(1+$H$15)^EU$59</f>
        <v>139.12937852021335</v>
      </c>
      <c r="EV61" s="29">
        <f ca="1">IF(Z$11="x",Toimenpiteet!$E$115,BV61*CV61/1000+(Satokasvi!$E$28-Satokasvi!$E$7)+IF(Z$8="x",Toimenpiteet!$E$29,0)+IF(Z$9="x",Toimenpiteet!$E$60,0)+IF(Z$10="x",Toimenpiteet!$E$88,0))/(1+$H$15)^EV$59</f>
        <v>334.54156295162915</v>
      </c>
      <c r="EW61" s="29">
        <f ca="1">IF(AA$11="x",Toimenpiteet!$E$115,BW61*CW61/1000+(Satokasvi!$E$28-Satokasvi!$E$7)+IF(AA$8="x",Toimenpiteet!$E$29,0)+IF(AA$9="x",Toimenpiteet!$E$60,0)+IF(AA$10="x",Toimenpiteet!$E$88,0))/(1+$H$15)^EW$59</f>
        <v>151.56816355909274</v>
      </c>
      <c r="EX61" s="29">
        <f ca="1">IF(AB$11="x",Toimenpiteet!$E$115,BX61*CX61/1000+(Satokasvi!$E$28-Satokasvi!$E$7)+IF(AB$8="x",Toimenpiteet!$E$29,0)+IF(AB$9="x",Toimenpiteet!$E$60,0)+IF(AB$10="x",Toimenpiteet!$E$88,0))/(1+$H$15)^EX$59</f>
        <v>262.86333607236924</v>
      </c>
      <c r="EY61" s="29">
        <f ca="1">IF(AC$11="x",Toimenpiteet!$E$115,BY61*CY61/1000+(Satokasvi!$E$28-Satokasvi!$E$7)+IF(AC$8="x",Toimenpiteet!$E$29,0)+IF(AC$9="x",Toimenpiteet!$E$60,0)+IF(AC$10="x",Toimenpiteet!$E$88,0))/(1+$H$15)^EY$59</f>
        <v>207.09089900073593</v>
      </c>
      <c r="EZ61" s="29">
        <f ca="1">IF(AD$11="x",Toimenpiteet!$E$115,BZ61*CZ61/1000+(Satokasvi!$E$28-Satokasvi!$E$7)+IF(AD$8="x",Toimenpiteet!$E$29,0)+IF(AD$9="x",Toimenpiteet!$E$60,0)+IF(AD$10="x",Toimenpiteet!$E$88,0))/(1+$H$15)^EZ$59</f>
        <v>182.67306100183987</v>
      </c>
      <c r="FA61" s="29">
        <f ca="1">IF(AE$11="x",Toimenpiteet!$E$115,CA61*DA61/1000+(Satokasvi!$E$28-Satokasvi!$E$7)+IF(AE$8="x",Toimenpiteet!$E$29,0)+IF(AE$9="x",Toimenpiteet!$E$60,0)+IF(AE$10="x",Toimenpiteet!$E$88,0))/(1+$H$15)^FA$59</f>
        <v>179.28092774857922</v>
      </c>
      <c r="FB61" s="29">
        <f ca="1">IF(AF$11="x",Toimenpiteet!$E$115,CB61*DB61/1000+(Satokasvi!$E$28-Satokasvi!$E$7)+IF(AF$8="x",Toimenpiteet!$E$29,0)+IF(AF$9="x",Toimenpiteet!$E$60,0)+IF(AF$10="x",Toimenpiteet!$E$88,0))/(1+$H$15)^FB$59</f>
        <v>147.88654411111398</v>
      </c>
      <c r="FD61" s="29">
        <f t="shared" ref="FD61:FD124" si="15">DD61</f>
        <v>305.82524271844659</v>
      </c>
      <c r="FE61" s="29">
        <f ca="1">FD61+DE61</f>
        <v>588.59470506615139</v>
      </c>
      <c r="FF61" s="29">
        <f t="shared" ca="1" si="10"/>
        <v>833.91554682932178</v>
      </c>
      <c r="FG61" s="29">
        <f t="shared" ca="1" si="10"/>
        <v>1119.9657581448598</v>
      </c>
      <c r="FH61" s="29">
        <f t="shared" ca="1" si="10"/>
        <v>1118.1228253972802</v>
      </c>
      <c r="FI61" s="29">
        <f t="shared" ca="1" si="10"/>
        <v>1381.9303662526313</v>
      </c>
      <c r="FJ61" s="29">
        <f t="shared" ca="1" si="10"/>
        <v>1454.2914006112312</v>
      </c>
      <c r="FK61" s="29">
        <f t="shared" ca="1" si="10"/>
        <v>1737.4318356814513</v>
      </c>
      <c r="FL61" s="29">
        <f t="shared" ca="1" si="10"/>
        <v>2012.8452626319427</v>
      </c>
      <c r="FM61" s="29">
        <f t="shared" ca="1" si="10"/>
        <v>2108.1235249643264</v>
      </c>
      <c r="FN61" s="29">
        <f t="shared" ca="1" si="10"/>
        <v>2250.6937069371502</v>
      </c>
      <c r="FO61" s="29">
        <f t="shared" ca="1" si="10"/>
        <v>2440.2811231882956</v>
      </c>
      <c r="FP61" s="29">
        <f t="shared" ca="1" si="10"/>
        <v>2594.0869631726623</v>
      </c>
      <c r="FQ61" s="29">
        <f t="shared" ca="1" si="10"/>
        <v>2736.5156673487613</v>
      </c>
      <c r="FR61" s="29">
        <f t="shared" ca="1" si="10"/>
        <v>2962.1834569287444</v>
      </c>
      <c r="FS61" s="29">
        <f t="shared" ca="1" si="10"/>
        <v>3237.0941937156003</v>
      </c>
      <c r="FT61" s="29">
        <f t="shared" ca="1" si="10"/>
        <v>3360.4515257617777</v>
      </c>
      <c r="FU61" s="29">
        <f t="shared" ca="1" si="10"/>
        <v>3486.5810657298025</v>
      </c>
      <c r="FV61" s="29">
        <f t="shared" ca="1" si="10"/>
        <v>3799.0031168499045</v>
      </c>
      <c r="FW61" s="29">
        <f t="shared" ca="1" si="10"/>
        <v>3937.345048602418</v>
      </c>
      <c r="FX61" s="29">
        <f t="shared" ca="1" si="10"/>
        <v>4181.8573934342139</v>
      </c>
      <c r="FY61" s="29">
        <f t="shared" ca="1" si="10"/>
        <v>4373.4230448181934</v>
      </c>
      <c r="FZ61" s="29">
        <f t="shared" ca="1" si="10"/>
        <v>4541.8985767500826</v>
      </c>
      <c r="GA61" s="29">
        <f t="shared" ca="1" si="10"/>
        <v>4707.303665152931</v>
      </c>
      <c r="GB61" s="29">
        <f t="shared" ca="1" si="10"/>
        <v>4842.9648352951954</v>
      </c>
      <c r="GC61" s="29"/>
      <c r="GD61" s="29">
        <f t="shared" ref="GD61:GD124" si="16">ED61</f>
        <v>305.82524271844659</v>
      </c>
      <c r="GE61" s="29">
        <f t="shared" ref="GE61:GT90" ca="1" si="17">GD61+EE61</f>
        <v>613.47405856811577</v>
      </c>
      <c r="GF61" s="29">
        <f t="shared" ca="1" si="11"/>
        <v>881.48898162777391</v>
      </c>
      <c r="GG61" s="29">
        <f t="shared" ca="1" si="11"/>
        <v>1191.9660134200881</v>
      </c>
      <c r="GH61" s="29">
        <f t="shared" ca="1" si="11"/>
        <v>1199.8603611331871</v>
      </c>
      <c r="GI61" s="29">
        <f t="shared" ca="1" si="11"/>
        <v>1463.6679019885382</v>
      </c>
      <c r="GJ61" s="29">
        <f t="shared" ca="1" si="11"/>
        <v>1548.9121658368256</v>
      </c>
      <c r="GK61" s="29">
        <f t="shared" ca="1" si="11"/>
        <v>1855.2049408855642</v>
      </c>
      <c r="GL61" s="29">
        <f t="shared" ca="1" si="11"/>
        <v>2153.1223578486361</v>
      </c>
      <c r="GM61" s="29">
        <f t="shared" ca="1" si="11"/>
        <v>2261.6434834578872</v>
      </c>
      <c r="GN61" s="29">
        <f t="shared" ca="1" si="11"/>
        <v>2419.5741649761953</v>
      </c>
      <c r="GO61" s="29">
        <f t="shared" ca="1" si="11"/>
        <v>2626.6331757746971</v>
      </c>
      <c r="GP61" s="29">
        <f t="shared" ca="1" si="11"/>
        <v>2795.8887482775044</v>
      </c>
      <c r="GQ61" s="29">
        <f t="shared" ca="1" si="11"/>
        <v>2952.9723250597117</v>
      </c>
      <c r="GR61" s="29">
        <f t="shared" ca="1" si="11"/>
        <v>3197.2375210092796</v>
      </c>
      <c r="GS61" s="29">
        <f t="shared" ca="1" si="11"/>
        <v>3492.9947819078911</v>
      </c>
      <c r="GT61" s="29">
        <f t="shared" ca="1" si="11"/>
        <v>3629.4141429567785</v>
      </c>
      <c r="GU61" s="29">
        <f t="shared" ca="1" si="11"/>
        <v>3768.5435214769918</v>
      </c>
      <c r="GV61" s="29">
        <f t="shared" ca="1" si="12"/>
        <v>4103.0850844286206</v>
      </c>
      <c r="GW61" s="29">
        <f t="shared" ca="1" si="12"/>
        <v>4254.6532479877133</v>
      </c>
      <c r="GX61" s="29">
        <f t="shared" ca="1" si="12"/>
        <v>4517.5165840600821</v>
      </c>
      <c r="GY61" s="29">
        <f t="shared" ca="1" si="12"/>
        <v>4724.6074830608177</v>
      </c>
      <c r="GZ61" s="29">
        <f t="shared" ca="1" si="12"/>
        <v>4907.280544062658</v>
      </c>
      <c r="HA61" s="29">
        <f t="shared" ca="1" si="12"/>
        <v>5086.5614718112374</v>
      </c>
      <c r="HB61" s="29">
        <f t="shared" ca="1" si="12"/>
        <v>5234.4480159223513</v>
      </c>
      <c r="HC61" s="29"/>
      <c r="HD61" s="29">
        <f>SUM($AI$9:$BG$9)</f>
        <v>170</v>
      </c>
      <c r="HE61" s="29">
        <f>SUM($GD61:GD61)-$HD61-SUM($FD61:FD61)</f>
        <v>-170</v>
      </c>
      <c r="HF61" s="29">
        <f ca="1">SUM($GD61:GE61)-$HD61-SUM($FD61:FE61)</f>
        <v>-145.12064649803563</v>
      </c>
      <c r="HG61" s="29">
        <f ca="1">SUM($GD61:GF61)-$HD61-SUM($FD61:FF61)</f>
        <v>-97.547211699583386</v>
      </c>
      <c r="HH61" s="29">
        <f ca="1">SUM($GD61:GG61)-$HD61-SUM($FD61:FG61)</f>
        <v>-25.546956424355358</v>
      </c>
      <c r="HI61" s="29">
        <f ca="1">SUM($GD61:GH61)-$HD61-SUM($FD61:FH61)</f>
        <v>56.190579311551119</v>
      </c>
      <c r="HJ61" s="29">
        <f ca="1">SUM($GD61:GI61)-$HD61-SUM($FD61:FI61)</f>
        <v>137.92811504745805</v>
      </c>
      <c r="HK61" s="29">
        <f ca="1">SUM($GD61:GJ61)-$HD61-SUM($FD61:FJ61)</f>
        <v>232.54888027305242</v>
      </c>
      <c r="HL61" s="29">
        <f ca="1">SUM($GD61:GK61)-$HD61-SUM($FD61:FK61)</f>
        <v>350.32198547716507</v>
      </c>
      <c r="HM61" s="29">
        <f ca="1">SUM($GD61:GL61)-$HD61-SUM($FD61:FL61)</f>
        <v>490.5990806938571</v>
      </c>
      <c r="HN61" s="29">
        <f ca="1">SUM($GD61:GM61)-$HD61-SUM($FD61:FM61)</f>
        <v>644.119039187417</v>
      </c>
      <c r="HO61" s="29">
        <f ca="1">SUM($GD61:GN61)-$HD61-SUM($FD61:FN61)</f>
        <v>812.99949722646124</v>
      </c>
      <c r="HP61" s="29">
        <f ca="1">SUM($GD61:GO61)-$HD61-SUM($FD61:FO61)</f>
        <v>999.35154981286178</v>
      </c>
      <c r="HQ61" s="29">
        <f ca="1">SUM($GD61:GP61)-$HD61-SUM($FD61:FP61)</f>
        <v>1201.1533349177007</v>
      </c>
      <c r="HR61" s="29">
        <f ca="1">SUM($GD61:GQ61)-$HD61-SUM($FD61:FQ61)</f>
        <v>1417.6099926286515</v>
      </c>
      <c r="HS61" s="29">
        <f ca="1">SUM($GD61:GR61)-$HD61-SUM($FD61:FR61)</f>
        <v>1652.6640567091854</v>
      </c>
      <c r="HT61" s="29">
        <f ca="1">SUM($GD61:GS61)-$HD61-SUM($FD61:FS61)</f>
        <v>1908.5646449014748</v>
      </c>
      <c r="HU61" s="29">
        <f ca="1">SUM($GD61:GT61)-$HD61-SUM($FD61:FT61)</f>
        <v>2177.5272620964715</v>
      </c>
      <c r="HV61" s="29">
        <f ca="1">SUM($GD61:GU61)-$HD61-SUM($FD61:FU61)</f>
        <v>2459.4897178436586</v>
      </c>
      <c r="HW61" s="29">
        <f ca="1">SUM($GD61:GV61)-$HD61-SUM($FD61:FV61)</f>
        <v>2763.571685422372</v>
      </c>
      <c r="HX61" s="29">
        <f ca="1">SUM($GD61:GW61)-$HD61-SUM($FD61:FW61)</f>
        <v>3080.8798848076694</v>
      </c>
      <c r="HY61" s="29">
        <f ca="1">SUM($GD61:GX61)-$HD61-SUM($FD61:FX61)</f>
        <v>3416.5390754335385</v>
      </c>
      <c r="HZ61" s="29">
        <f ca="1">SUM($GD61:GY61)-$HD61-SUM($FD61:FY61)</f>
        <v>3767.7235136761665</v>
      </c>
      <c r="IA61" s="29">
        <f ca="1">SUM($GD61:GZ61)-$HD61-SUM($FD61:FZ61)</f>
        <v>4133.1054809887428</v>
      </c>
      <c r="IB61" s="29">
        <f ca="1">SUM($GD61:HA61)-$HD61-SUM($FD61:GA61)</f>
        <v>4512.3632876470438</v>
      </c>
      <c r="IC61" s="29">
        <f ca="1">SUM($GD61:HB61)-$HD61-SUM($FD61:GB61)</f>
        <v>4903.8464682741906</v>
      </c>
    </row>
    <row r="62" spans="2:237">
      <c r="B62" s="29">
        <f t="shared" ca="1" si="14"/>
        <v>0.72577905606569038</v>
      </c>
      <c r="C62" s="29">
        <f t="shared" ca="1" si="8"/>
        <v>0.91177743255247901</v>
      </c>
      <c r="D62" s="29">
        <f t="shared" ca="1" si="8"/>
        <v>0.61502852212490977</v>
      </c>
      <c r="E62" s="29">
        <f t="shared" ca="1" si="8"/>
        <v>0.25598226071628338</v>
      </c>
      <c r="F62" s="29">
        <f t="shared" ca="1" si="8"/>
        <v>0.42153072336940256</v>
      </c>
      <c r="G62" s="29">
        <f t="shared" ca="1" si="8"/>
        <v>0.67364851527873193</v>
      </c>
      <c r="H62" s="29">
        <f t="shared" ca="1" si="8"/>
        <v>0.93707022582185817</v>
      </c>
      <c r="I62" s="29">
        <f t="shared" ca="1" si="8"/>
        <v>1.6516193968610038E-2</v>
      </c>
      <c r="J62" s="29">
        <f t="shared" ca="1" si="8"/>
        <v>0.21661604692989322</v>
      </c>
      <c r="K62" s="29">
        <f t="shared" ca="1" si="8"/>
        <v>0.74017476645861047</v>
      </c>
      <c r="L62" s="29">
        <f t="shared" ca="1" si="8"/>
        <v>0.59937926950410525</v>
      </c>
      <c r="M62" s="29">
        <f t="shared" ca="1" si="8"/>
        <v>0.72884710903319427</v>
      </c>
      <c r="N62" s="29">
        <f t="shared" ca="1" si="8"/>
        <v>5.4036734591780156E-2</v>
      </c>
      <c r="O62" s="29">
        <f t="shared" ca="1" si="8"/>
        <v>0.17137694023166827</v>
      </c>
      <c r="P62" s="29">
        <f t="shared" ca="1" si="8"/>
        <v>0.83156775240730241</v>
      </c>
      <c r="Q62" s="29">
        <f t="shared" ca="1" si="8"/>
        <v>0.72171393326426492</v>
      </c>
      <c r="R62" s="29">
        <f t="shared" ca="1" si="8"/>
        <v>0.67814558676615255</v>
      </c>
      <c r="S62" s="29">
        <f t="shared" ca="1" si="8"/>
        <v>4.5303155054436384E-2</v>
      </c>
      <c r="T62" s="29">
        <f t="shared" ca="1" si="9"/>
        <v>0.69537762140388493</v>
      </c>
      <c r="U62" s="29">
        <f t="shared" ca="1" si="9"/>
        <v>0.52604184449375424</v>
      </c>
      <c r="V62" s="29">
        <f t="shared" ca="1" si="9"/>
        <v>0.35414220437081601</v>
      </c>
      <c r="W62" s="29">
        <f t="shared" ca="1" si="9"/>
        <v>0.21291712181445255</v>
      </c>
      <c r="X62" s="29">
        <f t="shared" ca="1" si="9"/>
        <v>0.13693024385046482</v>
      </c>
      <c r="Y62" s="29">
        <f t="shared" ca="1" si="9"/>
        <v>0.7522170193511305</v>
      </c>
      <c r="Z62" s="29">
        <f t="shared" ca="1" si="9"/>
        <v>0.28918269976844457</v>
      </c>
      <c r="AC62" s="27">
        <f>IF(H$11="x",0,_xlfn.NORM.INV(B62,Satokasvi!$H$8,Satokasvi!$I$8)*IF(H$8="x",1+Toimenpiteet!$C$7,1)*IF(H$9="x",1+Toimenpiteet!$C$34,1)*(1+H$30)*_xlfn.BINOM.INV(1,(1-(Satokasvi!$H$15*(1+H$43))),B62))</f>
        <v>0</v>
      </c>
      <c r="AD62" s="27">
        <f ca="1">IF(I$11="x",0,_xlfn.NORM.INV(C62,Satokasvi!$H$8,Satokasvi!$I$8)*IF(I$8="x",1+Toimenpiteet!$C$7,1)*IF(I$9="x",1+Toimenpiteet!$C$34,1)*(1+I$30)*_xlfn.BINOM.INV(1,(1-(Satokasvi!$H$15*(1+I$43))),C62))</f>
        <v>2785.4272858839863</v>
      </c>
      <c r="AE62" s="27">
        <f ca="1">IF(J$11="x",0,_xlfn.NORM.INV(D62,Satokasvi!$H$8,Satokasvi!$I$8)*IF(J$8="x",1+Toimenpiteet!$C$7,1)*IF(J$9="x",1+Toimenpiteet!$C$34,1)*(1+J$30)*_xlfn.BINOM.INV(1,(1-(Satokasvi!$H$15*(1+J$43))),D62))</f>
        <v>2611.2305261035854</v>
      </c>
      <c r="AF62" s="27">
        <f ca="1">IF(K$11="x",0,_xlfn.NORM.INV(E62,Satokasvi!$H$8,Satokasvi!$I$8)*IF(K$8="x",1+Toimenpiteet!$C$7,1)*IF(K$9="x",1+Toimenpiteet!$C$34,1)*(1+K$30)*_xlfn.BINOM.INV(1,(1-(Satokasvi!$H$15*(1+K$43))),E62))</f>
        <v>2454.8023781196562</v>
      </c>
      <c r="AG62" s="27">
        <f ca="1">IF(L$11="x",0,_xlfn.NORM.INV(F62,Satokasvi!$H$8,Satokasvi!$I$8)*IF(L$8="x",1+Toimenpiteet!$C$7,1)*IF(L$9="x",1+Toimenpiteet!$C$34,1)*(1+L$30)*_xlfn.BINOM.INV(1,(1-(Satokasvi!$H$15*(1+L$43))),F62))</f>
        <v>2556.4103184090418</v>
      </c>
      <c r="AH62" s="27">
        <f>IF(M$11="x",0,_xlfn.NORM.INV(G62,Satokasvi!$H$8,Satokasvi!$I$8)*IF(M$8="x",1+Toimenpiteet!$C$7,1)*IF(M$9="x",1+Toimenpiteet!$C$34,1)*(1+M$30)*_xlfn.BINOM.INV(1,(1-(Satokasvi!$H$15*(1+M$43))),G62))</f>
        <v>0</v>
      </c>
      <c r="AI62" s="27">
        <f ca="1">IF(N$11="x",0,_xlfn.NORM.INV(H62,Satokasvi!$H$8,Satokasvi!$I$8)*IF(N$8="x",1+Toimenpiteet!$C$7,1)*IF(N$9="x",1+Toimenpiteet!$C$34,1)*(1+N$30)*_xlfn.BINOM.INV(1,(1-(Satokasvi!$H$15*(1+N$43))),H62))</f>
        <v>2898.9483881043566</v>
      </c>
      <c r="AJ62" s="27">
        <f ca="1">IF(O$11="x",0,_xlfn.NORM.INV(I62,Satokasvi!$H$8,Satokasvi!$I$8)*IF(O$8="x",1+Toimenpiteet!$C$7,1)*IF(O$9="x",1+Toimenpiteet!$C$34,1)*(1+O$30)*_xlfn.BINOM.INV(1,(1-(Satokasvi!$H$15*(1+O$43))),I62))</f>
        <v>0</v>
      </c>
      <c r="AK62" s="27">
        <f ca="1">IF(P$11="x",0,_xlfn.NORM.INV(J62,Satokasvi!$H$8,Satokasvi!$I$8)*IF(P$8="x",1+Toimenpiteet!$C$7,1)*IF(P$9="x",1+Toimenpiteet!$C$34,1)*(1+P$30)*_xlfn.BINOM.INV(1,(1-(Satokasvi!$H$15*(1+P$43))),J62))</f>
        <v>2466.9596247230202</v>
      </c>
      <c r="AL62" s="27">
        <f ca="1">IF(Q$11="x",0,_xlfn.NORM.INV(K62,Satokasvi!$H$8,Satokasvi!$I$8)*IF(Q$8="x",1+Toimenpiteet!$C$7,1)*IF(Q$9="x",1+Toimenpiteet!$C$34,1)*(1+Q$30)*_xlfn.BINOM.INV(1,(1-(Satokasvi!$H$15*(1+Q$43))),K62))</f>
        <v>2733.4274423436382</v>
      </c>
      <c r="AM62" s="27">
        <f ca="1">IF(R$11="x",0,_xlfn.NORM.INV(L62,Satokasvi!$H$8,Satokasvi!$I$8)*IF(R$8="x",1+Toimenpiteet!$C$7,1)*IF(R$9="x",1+Toimenpiteet!$C$34,1)*(1+R$30)*_xlfn.BINOM.INV(1,(1-(Satokasvi!$H$15*(1+R$43))),L62))</f>
        <v>2660.2299274658826</v>
      </c>
      <c r="AN62" s="27">
        <f ca="1">IF(S$11="x",0,_xlfn.NORM.INV(M62,Satokasvi!$H$8,Satokasvi!$I$8)*IF(S$8="x",1+Toimenpiteet!$C$7,1)*IF(S$9="x",1+Toimenpiteet!$C$34,1)*(1+S$30)*_xlfn.BINOM.INV(1,(1-(Satokasvi!$H$15*(1+S$43))),M62))</f>
        <v>2726.9775220208453</v>
      </c>
      <c r="AO62" s="27">
        <f ca="1">IF(T$11="x",0,_xlfn.NORM.INV(N62,Satokasvi!$H$8,Satokasvi!$I$8)*IF(T$8="x",1+Toimenpiteet!$C$7,1)*IF(T$9="x",1+Toimenpiteet!$C$34,1)*(1+T$30)*_xlfn.BINOM.INV(1,(1-(Satokasvi!$H$15*(1+T$43))),N62))</f>
        <v>2313.2936321312368</v>
      </c>
      <c r="AP62" s="27">
        <f ca="1">IF(U$11="x",0,_xlfn.NORM.INV(O62,Satokasvi!$H$8,Satokasvi!$I$8)*IF(U$8="x",1+Toimenpiteet!$C$7,1)*IF(U$9="x",1+Toimenpiteet!$C$34,1)*(1+U$30)*_xlfn.BINOM.INV(1,(1-(Satokasvi!$H$15*(1+U$43))),O62))</f>
        <v>2436.1485643366768</v>
      </c>
      <c r="AQ62" s="27">
        <f ca="1">IF(V$11="x",0,_xlfn.NORM.INV(P62,Satokasvi!$H$8,Satokasvi!$I$8)*IF(V$8="x",1+Toimenpiteet!$C$7,1)*IF(V$9="x",1+Toimenpiteet!$C$34,1)*(1+V$30)*_xlfn.BINOM.INV(1,(1-(Satokasvi!$H$15*(1+V$43))),P62))</f>
        <v>2792.5043471224726</v>
      </c>
      <c r="AR62" s="27">
        <f ca="1">IF(W$11="x",0,_xlfn.NORM.INV(Q62,Satokasvi!$H$8,Satokasvi!$I$8)*IF(W$8="x",1+Toimenpiteet!$C$7,1)*IF(W$9="x",1+Toimenpiteet!$C$34,1)*(1+W$30)*_xlfn.BINOM.INV(1,(1-(Satokasvi!$H$15*(1+W$43))),Q62))</f>
        <v>2722.9850008266249</v>
      </c>
      <c r="AS62" s="27">
        <f ca="1">IF(X$11="x",0,_xlfn.NORM.INV(R62,Satokasvi!$H$8,Satokasvi!$I$8)*IF(X$8="x",1+Toimenpiteet!$C$7,1)*IF(X$9="x",1+Toimenpiteet!$C$34,1)*(1+X$30)*_xlfn.BINOM.INV(1,(1-(Satokasvi!$H$15*(1+X$43))),R62))</f>
        <v>2699.573888654661</v>
      </c>
      <c r="AT62" s="27">
        <f ca="1">IF(Y$11="x",0,_xlfn.NORM.INV(S62,Satokasvi!$H$8,Satokasvi!$I$8)*IF(Y$8="x",1+Toimenpiteet!$C$7,1)*IF(Y$9="x",1+Toimenpiteet!$C$34,1)*(1+Y$30)*_xlfn.BINOM.INV(1,(1-(Satokasvi!$H$15*(1+Y$43))),S62))</f>
        <v>0</v>
      </c>
      <c r="AU62" s="27">
        <f ca="1">IF(Z$11="x",0,_xlfn.NORM.INV(T62,Satokasvi!$H$8,Satokasvi!$I$8)*IF(Z$8="x",1+Toimenpiteet!$C$7,1)*IF(Z$9="x",1+Toimenpiteet!$C$34,1)*(1+Z$30)*_xlfn.BINOM.INV(1,(1-(Satokasvi!$H$15*(1+Z$43))),T62))</f>
        <v>2708.651597485039</v>
      </c>
      <c r="AV62" s="27">
        <f ca="1">IF(AA$11="x",0,_xlfn.NORM.INV(U62,Satokasvi!$H$8,Satokasvi!$I$8)*IF(AA$8="x",1+Toimenpiteet!$C$7,1)*IF(AA$9="x",1+Toimenpiteet!$C$34,1)*(1+AA$30)*_xlfn.BINOM.INV(1,(1-(Satokasvi!$H$15*(1+AA$43))),U62))</f>
        <v>2625.433312876381</v>
      </c>
      <c r="AW62" s="27">
        <f ca="1">IF(AB$11="x",0,_xlfn.NORM.INV(V62,Satokasvi!$H$8,Satokasvi!$I$8)*IF(AB$8="x",1+Toimenpiteet!$C$7,1)*IF(AB$9="x",1+Toimenpiteet!$C$34,1)*(1+AB$30)*_xlfn.BINOM.INV(1,(1-(Satokasvi!$H$15*(1+AB$43))),V62))</f>
        <v>2543.3990754091965</v>
      </c>
      <c r="AX62" s="27">
        <f ca="1">IF(AC$11="x",0,_xlfn.NORM.INV(W62,Satokasvi!$H$8,Satokasvi!$I$8)*IF(AC$8="x",1+Toimenpiteet!$C$7,1)*IF(AC$9="x",1+Toimenpiteet!$C$34,1)*(1+AC$30)*_xlfn.BINOM.INV(1,(1-(Satokasvi!$H$15*(1+AC$43))),W62))</f>
        <v>2464.5951118468906</v>
      </c>
      <c r="AY62" s="27">
        <f ca="1">IF(AD$11="x",0,_xlfn.NORM.INV(X62,Satokasvi!$H$8,Satokasvi!$I$8)*IF(AD$8="x",1+Toimenpiteet!$C$7,1)*IF(AD$9="x",1+Toimenpiteet!$C$34,1)*(1+AD$30)*_xlfn.BINOM.INV(1,(1-(Satokasvi!$H$15*(1+AD$43))),X62))</f>
        <v>2408.9937401712059</v>
      </c>
      <c r="AZ62" s="27">
        <f ca="1">IF(AE$11="x",0,_xlfn.NORM.INV(Y62,Satokasvi!$H$8,Satokasvi!$I$8)*IF(AE$8="x",1+Toimenpiteet!$C$7,1)*IF(AE$9="x",1+Toimenpiteet!$C$34,1)*(1+AE$30)*_xlfn.BINOM.INV(1,(1-(Satokasvi!$H$15*(1+AE$43))),Y62))</f>
        <v>2740.4456045926327</v>
      </c>
      <c r="BA62" s="27">
        <f ca="1">IF(AF$11="x",0,_xlfn.NORM.INV(Z62,Satokasvi!$H$8,Satokasvi!$I$8)*IF(AF$8="x",1+Toimenpiteet!$C$7,1)*IF(AF$9="x",1+Toimenpiteet!$C$34,1)*(1+AF$30)*_xlfn.BINOM.INV(1,(1-(Satokasvi!$H$15*(1+AF$43))),Z62))</f>
        <v>2509.4992355097042</v>
      </c>
      <c r="BD62" s="27">
        <f>IF(H$11="x",0,_xlfn.NORM.INV(B62,Satokasvi!$H$8,Satokasvi!$I$8)*IF(COUNTIF($H$12:H$12,"x")&gt;0,(1+$C$6),1)*IF(COUNTIF($H$13:H$13,"x")&gt;0,(1+$C$30),1)*IF(H$8="x",(1+Toimenpiteet!$C$7),1)*IF(H$9="x",(1+Toimenpiteet!$C$34),1)*(1+H$30)*_xlfn.BINOM.INV(1,(1-(Satokasvi!$H$15*(1+H$44))),B62))</f>
        <v>0</v>
      </c>
      <c r="BE62" s="27">
        <f ca="1">IF(I$11="x",0,_xlfn.NORM.INV(C62,Satokasvi!$H$8,Satokasvi!$I$8)*IF(COUNTIF($H$12:I$12,"x")&gt;0,(1+$C$6),1)*IF(COUNTIF($H$13:I$13,"x")&gt;0,(1+$C$30),1)*IF(I$8="x",(1+Toimenpiteet!$C$7),1)*IF(I$9="x",(1+Toimenpiteet!$C$34),1)*(1+I$30)*_xlfn.BINOM.INV(1,(1-(Satokasvi!$H$15*(1+I$44))),C62))</f>
        <v>2924.6986501781862</v>
      </c>
      <c r="BF62" s="27">
        <f ca="1">IF(J$11="x",0,_xlfn.NORM.INV(D62,Satokasvi!$H$8,Satokasvi!$I$8)*IF(COUNTIF($H$12:J$12,"x")&gt;0,(1+$C$6),1)*IF(COUNTIF($H$13:J$13,"x")&gt;0,(1+$C$30),1)*IF(J$8="x",(1+Toimenpiteet!$C$7),1)*IF(J$9="x",(1+Toimenpiteet!$C$34),1)*(1+J$30)*_xlfn.BINOM.INV(1,(1-(Satokasvi!$H$15*(1+J$44))),D62))</f>
        <v>2741.7920524087644</v>
      </c>
      <c r="BG62" s="27">
        <f ca="1">IF(K$11="x",0,_xlfn.NORM.INV(E62,Satokasvi!$H$8,Satokasvi!$I$8)*IF(COUNTIF($H$12:K$12,"x")&gt;0,(1+$C$6),1)*IF(COUNTIF($H$13:K$13,"x")&gt;0,(1+$C$30),1)*IF(K$8="x",(1+Toimenpiteet!$C$7),1)*IF(K$9="x",(1+Toimenpiteet!$C$34),1)*(1+K$30)*_xlfn.BINOM.INV(1,(1-(Satokasvi!$H$15*(1+K$44))),E62))</f>
        <v>2577.5424970256395</v>
      </c>
      <c r="BH62" s="27">
        <f ca="1">IF(L$11="x",0,_xlfn.NORM.INV(F62,Satokasvi!$H$8,Satokasvi!$I$8)*IF(COUNTIF($H$12:L$12,"x")&gt;0,(1+$C$6),1)*IF(COUNTIF($H$13:L$13,"x")&gt;0,(1+$C$30),1)*IF(L$8="x",(1+Toimenpiteet!$C$7),1)*IF(L$9="x",(1+Toimenpiteet!$C$34),1)*(1+L$30)*_xlfn.BINOM.INV(1,(1-(Satokasvi!$H$15*(1+L$44))),F62))</f>
        <v>2684.230834329494</v>
      </c>
      <c r="BI62" s="27">
        <f>IF(M$11="x",0,_xlfn.NORM.INV(G62,Satokasvi!$H$8,Satokasvi!$I$8)*IF(COUNTIF($H$12:M$12,"x")&gt;0,(1+$C$6),1)*IF(COUNTIF($H$13:M$13,"x")&gt;0,(1+$C$30),1)*IF(M$8="x",(1+Toimenpiteet!$C$7),1)*IF(M$9="x",(1+Toimenpiteet!$C$34),1)*(1+M$30)*_xlfn.BINOM.INV(1,(1-(Satokasvi!$H$15*(1+M$44))),G62))</f>
        <v>0</v>
      </c>
      <c r="BJ62" s="27">
        <f ca="1">IF(N$11="x",0,_xlfn.NORM.INV(H62,Satokasvi!$H$8,Satokasvi!$I$8)*IF(COUNTIF($H$12:N$12,"x")&gt;0,(1+$C$6),1)*IF(COUNTIF($H$13:N$13,"x")&gt;0,(1+$C$30),1)*IF(N$8="x",(1+Toimenpiteet!$C$7),1)*IF(N$9="x",(1+Toimenpiteet!$C$34),1)*(1+N$30)*_xlfn.BINOM.INV(1,(1-(Satokasvi!$H$15*(1+N$44))),H62))</f>
        <v>3043.8958075095748</v>
      </c>
      <c r="BK62" s="27">
        <f ca="1">IF(O$11="x",0,_xlfn.NORM.INV(I62,Satokasvi!$H$8,Satokasvi!$I$8)*IF(COUNTIF($H$12:O$12,"x")&gt;0,(1+$C$6),1)*IF(COUNTIF($H$13:O$13,"x")&gt;0,(1+$C$30),1)*IF(O$8="x",(1+Toimenpiteet!$C$7),1)*IF(O$9="x",(1+Toimenpiteet!$C$34),1)*(1+O$30)*_xlfn.BINOM.INV(1,(1-(Satokasvi!$H$15*(1+O$44))),I62))</f>
        <v>0</v>
      </c>
      <c r="BL62" s="27">
        <f ca="1">IF(P$11="x",0,_xlfn.NORM.INV(J62,Satokasvi!$H$8,Satokasvi!$I$8)*IF(COUNTIF($H$12:P$12,"x")&gt;0,(1+$C$6),1)*IF(COUNTIF($H$13:P$13,"x")&gt;0,(1+$C$30),1)*IF(P$8="x",(1+Toimenpiteet!$C$7),1)*IF(P$9="x",(1+Toimenpiteet!$C$34),1)*(1+P$30)*_xlfn.BINOM.INV(1,(1-(Satokasvi!$H$15*(1+P$44))),J62))</f>
        <v>2590.3076059591713</v>
      </c>
      <c r="BM62" s="27">
        <f ca="1">IF(Q$11="x",0,_xlfn.NORM.INV(K62,Satokasvi!$H$8,Satokasvi!$I$8)*IF(COUNTIF($H$12:Q$12,"x")&gt;0,(1+$C$6),1)*IF(COUNTIF($H$13:Q$13,"x")&gt;0,(1+$C$30),1)*IF(Q$8="x",(1+Toimenpiteet!$C$7),1)*IF(Q$9="x",(1+Toimenpiteet!$C$34),1)*(1+Q$30)*_xlfn.BINOM.INV(1,(1-(Satokasvi!$H$15*(1+Q$44))),K62))</f>
        <v>2870.0988144608204</v>
      </c>
      <c r="BN62" s="27">
        <f ca="1">IF(R$11="x",0,_xlfn.NORM.INV(L62,Satokasvi!$H$8,Satokasvi!$I$8)*IF(COUNTIF($H$12:R$12,"x")&gt;0,(1+$C$6),1)*IF(COUNTIF($H$13:R$13,"x")&gt;0,(1+$C$30),1)*IF(R$8="x",(1+Toimenpiteet!$C$7),1)*IF(R$9="x",(1+Toimenpiteet!$C$34),1)*(1+R$30)*_xlfn.BINOM.INV(1,(1-(Satokasvi!$H$15*(1+R$44))),L62))</f>
        <v>2793.2414238391775</v>
      </c>
      <c r="BO62" s="27">
        <f ca="1">IF(S$11="x",0,_xlfn.NORM.INV(M62,Satokasvi!$H$8,Satokasvi!$I$8)*IF(COUNTIF($H$12:S$12,"x")&gt;0,(1+$C$6),1)*IF(COUNTIF($H$13:S$13,"x")&gt;0,(1+$C$30),1)*IF(S$8="x",(1+Toimenpiteet!$C$7),1)*IF(S$9="x",(1+Toimenpiteet!$C$34),1)*(1+S$30)*_xlfn.BINOM.INV(1,(1-(Satokasvi!$H$15*(1+S$44))),M62))</f>
        <v>2863.3263981218879</v>
      </c>
      <c r="BP62" s="27">
        <f ca="1">IF(T$11="x",0,_xlfn.NORM.INV(N62,Satokasvi!$H$8,Satokasvi!$I$8)*IF(COUNTIF($H$12:T$12,"x")&gt;0,(1+$C$6),1)*IF(COUNTIF($H$13:T$13,"x")&gt;0,(1+$C$30),1)*IF(T$8="x",(1+Toimenpiteet!$C$7),1)*IF(T$9="x",(1+Toimenpiteet!$C$34),1)*(1+T$30)*_xlfn.BINOM.INV(1,(1-(Satokasvi!$H$15*(1+T$44))),N62))</f>
        <v>2428.9583137377986</v>
      </c>
      <c r="BQ62" s="27">
        <f ca="1">IF(U$11="x",0,_xlfn.NORM.INV(O62,Satokasvi!$H$8,Satokasvi!$I$8)*IF(COUNTIF($H$12:U$12,"x")&gt;0,(1+$C$6),1)*IF(COUNTIF($H$13:U$13,"x")&gt;0,(1+$C$30),1)*IF(U$8="x",(1+Toimenpiteet!$C$7),1)*IF(U$9="x",(1+Toimenpiteet!$C$34),1)*(1+U$30)*_xlfn.BINOM.INV(1,(1-(Satokasvi!$H$15*(1+U$44))),O62))</f>
        <v>2557.9559925535109</v>
      </c>
      <c r="BR62" s="27">
        <f ca="1">IF(V$11="x",0,_xlfn.NORM.INV(P62,Satokasvi!$H$8,Satokasvi!$I$8)*IF(COUNTIF($H$12:V$12,"x")&gt;0,(1+$C$6),1)*IF(COUNTIF($H$13:V$13,"x")&gt;0,(1+$C$30),1)*IF(V$8="x",(1+Toimenpiteet!$C$7),1)*IF(V$9="x",(1+Toimenpiteet!$C$34),1)*(1+V$30)*_xlfn.BINOM.INV(1,(1-(Satokasvi!$H$15*(1+V$44))),P62))</f>
        <v>2932.129564478596</v>
      </c>
      <c r="BS62" s="27">
        <f ca="1">IF(W$11="x",0,_xlfn.NORM.INV(Q62,Satokasvi!$H$8,Satokasvi!$I$8)*IF(COUNTIF($H$12:W$12,"x")&gt;0,(1+$C$6),1)*IF(COUNTIF($H$13:W$13,"x")&gt;0,(1+$C$30),1)*IF(W$8="x",(1+Toimenpiteet!$C$7),1)*IF(W$9="x",(1+Toimenpiteet!$C$34),1)*(1+W$30)*_xlfn.BINOM.INV(1,(1-(Satokasvi!$H$15*(1+W$44))),Q62))</f>
        <v>2859.1342508679559</v>
      </c>
      <c r="BT62" s="27">
        <f ca="1">IF(X$11="x",0,_xlfn.NORM.INV(R62,Satokasvi!$H$8,Satokasvi!$I$8)*IF(COUNTIF($H$12:X$12,"x")&gt;0,(1+$C$6),1)*IF(COUNTIF($H$13:X$13,"x")&gt;0,(1+$C$30),1)*IF(X$8="x",(1+Toimenpiteet!$C$7),1)*IF(X$9="x",(1+Toimenpiteet!$C$34),1)*(1+X$30)*_xlfn.BINOM.INV(1,(1-(Satokasvi!$H$15*(1+X$44))),R62))</f>
        <v>2834.5525830873944</v>
      </c>
      <c r="BU62" s="27">
        <f ca="1">IF(Y$11="x",0,_xlfn.NORM.INV(S62,Satokasvi!$H$8,Satokasvi!$I$8)*IF(COUNTIF($H$12:Y$12,"x")&gt;0,(1+$C$6),1)*IF(COUNTIF($H$13:Y$13,"x")&gt;0,(1+$C$30),1)*IF(Y$8="x",(1+Toimenpiteet!$C$7),1)*IF(Y$9="x",(1+Toimenpiteet!$C$34),1)*(1+Y$30)*_xlfn.BINOM.INV(1,(1-(Satokasvi!$H$15*(1+Y$44))),S62))</f>
        <v>0</v>
      </c>
      <c r="BV62" s="27">
        <f ca="1">IF(Z$11="x",0,_xlfn.NORM.INV(T62,Satokasvi!$H$8,Satokasvi!$I$8)*IF(COUNTIF($H$12:Z$12,"x")&gt;0,(1+$C$6),1)*IF(COUNTIF($H$13:Z$13,"x")&gt;0,(1+$C$30),1)*IF(Z$8="x",(1+Toimenpiteet!$C$7),1)*IF(Z$9="x",(1+Toimenpiteet!$C$34),1)*(1+Z$30)*_xlfn.BINOM.INV(1,(1-(Satokasvi!$H$15*(1+Z$44))),T62))</f>
        <v>2844.0841773592911</v>
      </c>
      <c r="BW62" s="27">
        <f ca="1">IF(AA$11="x",0,_xlfn.NORM.INV(U62,Satokasvi!$H$8,Satokasvi!$I$8)*IF(COUNTIF($H$12:AA$12,"x")&gt;0,(1+$C$6),1)*IF(COUNTIF($H$13:AA$13,"x")&gt;0,(1+$C$30),1)*IF(AA$8="x",(1+Toimenpiteet!$C$7),1)*IF(AA$9="x",(1+Toimenpiteet!$C$34),1)*(1+AA$30)*_xlfn.BINOM.INV(1,(1-(Satokasvi!$H$15*(1+AA$44))),U62))</f>
        <v>2756.7049785201998</v>
      </c>
      <c r="BX62" s="27">
        <f ca="1">IF(AB$11="x",0,_xlfn.NORM.INV(V62,Satokasvi!$H$8,Satokasvi!$I$8)*IF(COUNTIF($H$12:AB$12,"x")&gt;0,(1+$C$6),1)*IF(COUNTIF($H$13:AB$13,"x")&gt;0,(1+$C$30),1)*IF(AB$8="x",(1+Toimenpiteet!$C$7),1)*IF(AB$9="x",(1+Toimenpiteet!$C$34),1)*(1+AB$30)*_xlfn.BINOM.INV(1,(1-(Satokasvi!$H$15*(1+AB$44))),V62))</f>
        <v>2670.5690291796559</v>
      </c>
      <c r="BY62" s="27">
        <f ca="1">IF(AC$11="x",0,_xlfn.NORM.INV(W62,Satokasvi!$H$8,Satokasvi!$I$8)*IF(COUNTIF($H$12:AC$12,"x")&gt;0,(1+$C$6),1)*IF(COUNTIF($H$13:AC$13,"x")&gt;0,(1+$C$30),1)*IF(AC$8="x",(1+Toimenpiteet!$C$7),1)*IF(AC$9="x",(1+Toimenpiteet!$C$34),1)*(1+AC$30)*_xlfn.BINOM.INV(1,(1-(Satokasvi!$H$15*(1+AC$44))),W62))</f>
        <v>2587.8248674392353</v>
      </c>
      <c r="BZ62" s="27">
        <f ca="1">IF(AD$11="x",0,_xlfn.NORM.INV(X62,Satokasvi!$H$8,Satokasvi!$I$8)*IF(COUNTIF($H$12:AD$12,"x")&gt;0,(1+$C$6),1)*IF(COUNTIF($H$13:AD$13,"x")&gt;0,(1+$C$30),1)*IF(AD$8="x",(1+Toimenpiteet!$C$7),1)*IF(AD$9="x",(1+Toimenpiteet!$C$34),1)*(1+AD$30)*_xlfn.BINOM.INV(1,(1-(Satokasvi!$H$15*(1+AD$44))),X62))</f>
        <v>2529.4434271797659</v>
      </c>
      <c r="CA62" s="27">
        <f ca="1">IF(AE$11="x",0,_xlfn.NORM.INV(Y62,Satokasvi!$H$8,Satokasvi!$I$8)*IF(COUNTIF($H$12:AE$12,"x")&gt;0,(1+$C$6),1)*IF(COUNTIF($H$13:AE$13,"x")&gt;0,(1+$C$30),1)*IF(AE$8="x",(1+Toimenpiteet!$C$7),1)*IF(AE$9="x",(1+Toimenpiteet!$C$34),1)*(1+AE$30)*_xlfn.BINOM.INV(1,(1-(Satokasvi!$H$15*(1+AE$44))),Y62))</f>
        <v>2877.4678848222648</v>
      </c>
      <c r="CB62" s="27">
        <f ca="1">IF(AF$11="x",0,_xlfn.NORM.INV(Z62,Satokasvi!$H$8,Satokasvi!$I$8)*IF(COUNTIF($H$12:AF$12,"x")&gt;0,(1+$C$6),1)*IF(COUNTIF($H$13:AF$13,"x")&gt;0,(1+$C$30),1)*IF(AF$8="x",(1+Toimenpiteet!$C$7),1)*IF(AF$9="x",(1+Toimenpiteet!$C$34),1)*(1+AF$30)*_xlfn.BINOM.INV(1,(1-(Satokasvi!$H$15*(1+AF$44))),Z62))</f>
        <v>2634.9741972851893</v>
      </c>
      <c r="CD62" s="29">
        <f ca="1">_xlfn.NORM.INV(RAND(),Satokasvi!$H$13,Satokasvi!$I$13)</f>
        <v>178.72388796726923</v>
      </c>
      <c r="CE62" s="29">
        <f ca="1">_xlfn.NORM.INV(RAND(),Satokasvi!$H$13,Satokasvi!$I$13)</f>
        <v>277.57909124268178</v>
      </c>
      <c r="CF62" s="29">
        <f ca="1">_xlfn.NORM.INV(RAND(),Satokasvi!$H$13,Satokasvi!$I$13)</f>
        <v>113.88146018359349</v>
      </c>
      <c r="CG62" s="29">
        <f ca="1">_xlfn.NORM.INV(RAND(),Satokasvi!$H$13,Satokasvi!$I$13)</f>
        <v>228.52057474405069</v>
      </c>
      <c r="CH62" s="29">
        <f ca="1">_xlfn.NORM.INV(RAND(),Satokasvi!$H$13,Satokasvi!$I$13)</f>
        <v>179.20938887859504</v>
      </c>
      <c r="CI62" s="29">
        <f ca="1">_xlfn.NORM.INV(RAND(),Satokasvi!$H$13,Satokasvi!$I$13)</f>
        <v>183.02240290363778</v>
      </c>
      <c r="CJ62" s="29">
        <f ca="1">_xlfn.NORM.INV(RAND(),Satokasvi!$H$13,Satokasvi!$I$13)</f>
        <v>162.0614180236575</v>
      </c>
      <c r="CK62" s="29">
        <f ca="1">_xlfn.NORM.INV(RAND(),Satokasvi!$H$13,Satokasvi!$I$13)</f>
        <v>248.71142546489784</v>
      </c>
      <c r="CL62" s="29">
        <f ca="1">_xlfn.NORM.INV(RAND(),Satokasvi!$H$13,Satokasvi!$I$13)</f>
        <v>212.80178880207382</v>
      </c>
      <c r="CM62" s="29">
        <f ca="1">_xlfn.NORM.INV(RAND(),Satokasvi!$H$13,Satokasvi!$I$13)</f>
        <v>172.42567578880409</v>
      </c>
      <c r="CN62" s="29">
        <f ca="1">_xlfn.NORM.INV(RAND(),Satokasvi!$H$13,Satokasvi!$I$13)</f>
        <v>220.93843615027197</v>
      </c>
      <c r="CO62" s="29">
        <f ca="1">_xlfn.NORM.INV(RAND(),Satokasvi!$H$13,Satokasvi!$I$13)</f>
        <v>235.14492284913175</v>
      </c>
      <c r="CP62" s="29">
        <f ca="1">_xlfn.NORM.INV(RAND(),Satokasvi!$H$13,Satokasvi!$I$13)</f>
        <v>165.79993855628138</v>
      </c>
      <c r="CQ62" s="29">
        <f ca="1">_xlfn.NORM.INV(RAND(),Satokasvi!$H$13,Satokasvi!$I$13)</f>
        <v>310.49693258633783</v>
      </c>
      <c r="CR62" s="29">
        <f ca="1">_xlfn.NORM.INV(RAND(),Satokasvi!$H$13,Satokasvi!$I$13)</f>
        <v>121.95614146469153</v>
      </c>
      <c r="CS62" s="29">
        <f ca="1">_xlfn.NORM.INV(RAND(),Satokasvi!$H$13,Satokasvi!$I$13)</f>
        <v>124.5884589375103</v>
      </c>
      <c r="CT62" s="29">
        <f ca="1">_xlfn.NORM.INV(RAND(),Satokasvi!$H$13,Satokasvi!$I$13)</f>
        <v>228.51115904186094</v>
      </c>
      <c r="CU62" s="29">
        <f ca="1">_xlfn.NORM.INV(RAND(),Satokasvi!$H$13,Satokasvi!$I$13)</f>
        <v>110.41158010104401</v>
      </c>
      <c r="CV62" s="29">
        <f ca="1">_xlfn.NORM.INV(RAND(),Satokasvi!$H$13,Satokasvi!$I$13)</f>
        <v>199.20998822118449</v>
      </c>
      <c r="CW62" s="29">
        <f ca="1">_xlfn.NORM.INV(RAND(),Satokasvi!$H$13,Satokasvi!$I$13)</f>
        <v>214.86250241415985</v>
      </c>
      <c r="CX62" s="29">
        <f ca="1">_xlfn.NORM.INV(RAND(),Satokasvi!$H$13,Satokasvi!$I$13)</f>
        <v>204.03691634500916</v>
      </c>
      <c r="CY62" s="29">
        <f ca="1">_xlfn.NORM.INV(RAND(),Satokasvi!$H$13,Satokasvi!$I$13)</f>
        <v>303.74231602817798</v>
      </c>
      <c r="CZ62" s="29">
        <f ca="1">_xlfn.NORM.INV(RAND(),Satokasvi!$H$13,Satokasvi!$I$13)</f>
        <v>207.24062077229516</v>
      </c>
      <c r="DA62" s="29">
        <f ca="1">_xlfn.NORM.INV(RAND(),Satokasvi!$H$13,Satokasvi!$I$13)</f>
        <v>188.46448982638799</v>
      </c>
      <c r="DB62" s="29">
        <f ca="1">_xlfn.NORM.INV(RAND(),Satokasvi!$H$13,Satokasvi!$I$13)</f>
        <v>150.9980779833721</v>
      </c>
      <c r="DD62" s="29">
        <f>IF(H$11="x",Toimenpiteet!$E$115,AC62*CD62/1000+(Satokasvi!$E$28-Satokasvi!$E$7)+IF(H$8="x",Toimenpiteet!$E$29,0)+IF(H$9="x",Toimenpiteet!$E$60,0)+IF(H$10="x",Toimenpiteet!$E$88,0))/(1+$H$15)^DD$59</f>
        <v>305.82524271844659</v>
      </c>
      <c r="DE62" s="29">
        <f ca="1">IF(I$11="x",Toimenpiteet!$E$115,AD62*CE62/1000+(Satokasvi!$E$28-Satokasvi!$E$7)+IF(I$8="x",Toimenpiteet!$E$29,0)+IF(I$9="x",Toimenpiteet!$E$60,0)+IF(I$10="x",Toimenpiteet!$E$88,0))/(1+$H$15)^DE$59</f>
        <v>513.97528017555521</v>
      </c>
      <c r="DF62" s="29">
        <f ca="1">IF(J$11="x",Toimenpiteet!$E$115,AE62*CF62/1000+(Satokasvi!$E$28-Satokasvi!$E$7)+IF(J$8="x",Toimenpiteet!$E$29,0)+IF(J$9="x",Toimenpiteet!$E$60,0)+IF(J$10="x",Toimenpiteet!$E$88,0))/(1+$H$15)^DF$59</f>
        <v>63.575573028441063</v>
      </c>
      <c r="DG62" s="29">
        <f ca="1">IF(K$11="x",Toimenpiteet!$E$115,AF62*CG62/1000+(Satokasvi!$E$28-Satokasvi!$E$7)+IF(K$8="x",Toimenpiteet!$E$29,0)+IF(K$9="x",Toimenpiteet!$E$60,0)+IF(K$10="x",Toimenpiteet!$E$88,0))/(1+$H$15)^DG$59</f>
        <v>295.93091353142432</v>
      </c>
      <c r="DH62" s="29">
        <f ca="1">IF(L$11="x",Toimenpiteet!$E$115,AG62*CH62/1000+(Satokasvi!$E$28-Satokasvi!$E$7)+IF(L$8="x",Toimenpiteet!$E$29,0)+IF(L$9="x",Toimenpiteet!$E$60,0)+IF(L$10="x",Toimenpiteet!$E$88,0))/(1+$H$15)^DH$59</f>
        <v>198.60077611417256</v>
      </c>
      <c r="DI62" s="29">
        <f>IF(M$11="x",Toimenpiteet!$E$115,AH62*CI62/1000+(Satokasvi!$E$28-Satokasvi!$E$7)+IF(M$8="x",Toimenpiteet!$E$29,0)+IF(M$9="x",Toimenpiteet!$E$60,0)+IF(M$10="x",Toimenpiteet!$E$88,0))/(1+$H$15)^DI$59</f>
        <v>263.80754085535114</v>
      </c>
      <c r="DJ62" s="29">
        <f ca="1">IF(N$11="x",Toimenpiteet!$E$115,AI62*CJ62/1000+(Satokasvi!$E$28-Satokasvi!$E$7)+IF(N$8="x",Toimenpiteet!$E$29,0)+IF(N$9="x",Toimenpiteet!$E$60,0)+IF(N$10="x",Toimenpiteet!$E$88,0))/(1+$H$15)^DJ$59</f>
        <v>196.69308646543132</v>
      </c>
      <c r="DK62" s="29">
        <f ca="1">IF(O$11="x",Toimenpiteet!$E$115,AJ62*CK62/1000+(Satokasvi!$E$28-Satokasvi!$E$7)+IF(O$8="x",Toimenpiteet!$E$29,0)+IF(O$9="x",Toimenpiteet!$E$60,0)+IF(O$10="x",Toimenpiteet!$E$88,0))/(1+$H$15)^DK$59</f>
        <v>-179.90636450014594</v>
      </c>
      <c r="DL62" s="29">
        <f ca="1">IF(P$11="x",Toimenpiteet!$E$115,AK62*CL62/1000+(Satokasvi!$E$28-Satokasvi!$E$7)+IF(P$8="x",Toimenpiteet!$E$29,0)+IF(P$9="x",Toimenpiteet!$E$60,0)+IF(P$10="x",Toimenpiteet!$E$88,0))/(1+$H$15)^DL$59</f>
        <v>227.68204062234116</v>
      </c>
      <c r="DM62" s="29">
        <f ca="1">IF(Q$11="x",Toimenpiteet!$E$115,AL62*CM62/1000+(Satokasvi!$E$28-Satokasvi!$E$7)+IF(Q$8="x",Toimenpiteet!$E$29,0)+IF(Q$9="x",Toimenpiteet!$E$60,0)+IF(Q$10="x",Toimenpiteet!$E$88,0))/(1+$H$15)^DM$59</f>
        <v>181.12218714423159</v>
      </c>
      <c r="DN62" s="29">
        <f ca="1">IF(R$11="x",Toimenpiteet!$E$115,AM62*CN62/1000+(Satokasvi!$E$28-Satokasvi!$E$7)+IF(R$8="x",Toimenpiteet!$E$29,0)+IF(R$9="x",Toimenpiteet!$E$60,0)+IF(R$10="x",Toimenpiteet!$E$88,0))/(1+$H$15)^DN$59</f>
        <v>259.96115799863782</v>
      </c>
      <c r="DO62" s="29">
        <f ca="1">IF(S$11="x",Toimenpiteet!$E$115,AN62*CO62/1000+(Satokasvi!$E$28-Satokasvi!$E$7)+IF(S$8="x",Toimenpiteet!$E$29,0)+IF(S$9="x",Toimenpiteet!$E$60,0)+IF(S$10="x",Toimenpiteet!$E$88,0))/(1+$H$15)^DO$59</f>
        <v>289.90479598666508</v>
      </c>
      <c r="DP62" s="29">
        <f ca="1">IF(T$11="x",Toimenpiteet!$E$115,AO62*CP62/1000+(Satokasvi!$E$28-Satokasvi!$E$7)+IF(T$8="x",Toimenpiteet!$E$29,0)+IF(T$9="x",Toimenpiteet!$E$60,0)+IF(T$10="x",Toimenpiteet!$E$88,0))/(1+$H$15)^DP$59</f>
        <v>105.98595091438435</v>
      </c>
      <c r="DQ62" s="29">
        <f ca="1">IF(U$11="x",Toimenpiteet!$E$115,AP62*CQ62/1000+(Satokasvi!$E$28-Satokasvi!$E$7)+IF(U$8="x",Toimenpiteet!$E$29,0)+IF(U$9="x",Toimenpiteet!$E$60,0)+IF(U$10="x",Toimenpiteet!$E$88,0))/(1+$H$15)^DQ$59</f>
        <v>349.41177231768836</v>
      </c>
      <c r="DR62" s="29">
        <f ca="1">IF(V$11="x",Toimenpiteet!$E$115,AQ62*CR62/1000+(Satokasvi!$E$28-Satokasvi!$E$7)+IF(V$8="x",Toimenpiteet!$E$29,0)+IF(V$9="x",Toimenpiteet!$E$60,0)+IF(V$10="x",Toimenpiteet!$E$88,0))/(1+$H$15)^DR$59</f>
        <v>72.314128009330943</v>
      </c>
      <c r="DS62" s="29">
        <f ca="1">IF(W$11="x",Toimenpiteet!$E$115,AR62*CS62/1000+(Satokasvi!$E$28-Satokasvi!$E$7)+IF(W$8="x",Toimenpiteet!$E$29,0)+IF(W$9="x",Toimenpiteet!$E$60,0)+IF(W$10="x",Toimenpiteet!$E$88,0))/(1+$H$15)^DS$59</f>
        <v>69.391199692250638</v>
      </c>
      <c r="DT62" s="29">
        <f ca="1">IF(X$11="x",Toimenpiteet!$E$115,AS62*CT62/1000+(Satokasvi!$E$28-Satokasvi!$E$7)+IF(X$8="x",Toimenpiteet!$E$29,0)+IF(X$9="x",Toimenpiteet!$E$60,0)+IF(X$10="x",Toimenpiteet!$E$88,0))/(1+$H$15)^DT$59</f>
        <v>235.3409658705105</v>
      </c>
      <c r="DU62" s="29">
        <f ca="1">IF(Y$11="x",Toimenpiteet!$E$115,AT62*CU62/1000+(Satokasvi!$E$28-Satokasvi!$E$7)+IF(Y$8="x",Toimenpiteet!$E$29,0)+IF(Y$9="x",Toimenpiteet!$E$60,0)+IF(Y$10="x",Toimenpiteet!$E$88,0))/(1+$H$15)^DU$59</f>
        <v>-133.86723107575082</v>
      </c>
      <c r="DV62" s="29">
        <f ca="1">IF(Z$11="x",Toimenpiteet!$E$115,AU62*CV62/1000+(Satokasvi!$E$28-Satokasvi!$E$7)+IF(Z$8="x",Toimenpiteet!$E$29,0)+IF(Z$9="x",Toimenpiteet!$E$60,0)+IF(Z$10="x",Toimenpiteet!$E$88,0))/(1+$H$15)^DV$59</f>
        <v>177.75270993979422</v>
      </c>
      <c r="DW62" s="29">
        <f ca="1">IF(AA$11="x",Toimenpiteet!$E$115,AV62*CW62/1000+(Satokasvi!$E$28-Satokasvi!$E$7)+IF(AA$8="x",Toimenpiteet!$E$29,0)+IF(AA$9="x",Toimenpiteet!$E$60,0)+IF(AA$10="x",Toimenpiteet!$E$88,0))/(1+$H$15)^DW$59</f>
        <v>186.14975925757739</v>
      </c>
      <c r="DX62" s="29">
        <f ca="1">IF(AB$11="x",Toimenpiteet!$E$115,AW62*CX62/1000+(Satokasvi!$E$28-Satokasvi!$E$7)+IF(AB$8="x",Toimenpiteet!$E$29,0)+IF(AB$9="x",Toimenpiteet!$E$60,0)+IF(AB$10="x",Toimenpiteet!$E$88,0))/(1+$H$15)^DX$59</f>
        <v>156.4522677254202</v>
      </c>
      <c r="DY62" s="29">
        <f ca="1">IF(AC$11="x",Toimenpiteet!$E$115,AX62*CY62/1000+(Satokasvi!$E$28-Satokasvi!$E$7)+IF(AC$8="x",Toimenpiteet!$E$29,0)+IF(AC$9="x",Toimenpiteet!$E$60,0)+IF(AC$10="x",Toimenpiteet!$E$88,0))/(1+$H$15)^DY$59</f>
        <v>271.75037888674507</v>
      </c>
      <c r="DZ62" s="29">
        <f ca="1">IF(AD$11="x",Toimenpiteet!$E$115,AY62*CZ62/1000+(Satokasvi!$E$28-Satokasvi!$E$7)+IF(AD$8="x",Toimenpiteet!$E$29,0)+IF(AD$9="x",Toimenpiteet!$E$60,0)+IF(AD$10="x",Toimenpiteet!$E$88,0))/(1+$H$15)^DZ$59</f>
        <v>137.48642718213608</v>
      </c>
      <c r="EA62" s="29">
        <f ca="1">IF(AE$11="x",Toimenpiteet!$E$115,AZ62*DA62/1000+(Satokasvi!$E$28-Satokasvi!$E$7)+IF(AE$8="x",Toimenpiteet!$E$29,0)+IF(AE$9="x",Toimenpiteet!$E$60,0)+IF(AE$10="x",Toimenpiteet!$E$88,0))/(1+$H$15)^EA$59</f>
        <v>141.9606057737945</v>
      </c>
      <c r="EB62" s="29">
        <f ca="1">IF(AF$11="x",Toimenpiteet!$E$115,BA62*DB62/1000+(Satokasvi!$E$28-Satokasvi!$E$7)+IF(AF$8="x",Toimenpiteet!$E$29,0)+IF(AF$9="x",Toimenpiteet!$E$60,0)+IF(AF$10="x",Toimenpiteet!$E$88,0))/(1+$H$15)^EB$59</f>
        <v>72.132559582213887</v>
      </c>
      <c r="ED62" s="29">
        <f>IF(H$11="x",Toimenpiteet!$E$115,BD62*CD62/1000+(Satokasvi!$E$28-Satokasvi!$E$7)+IF(H$8="x",Toimenpiteet!$E$29,0)+IF(H$9="x",Toimenpiteet!$E$60,0)+IF(H$10="x",Toimenpiteet!$E$88,0))/(1+$H$15)^ED$59</f>
        <v>305.82524271844659</v>
      </c>
      <c r="EE62" s="29">
        <f ca="1">IF(I$11="x",Toimenpiteet!$E$115,BE62*CE62/1000+(Satokasvi!$E$28-Satokasvi!$E$7)+IF(I$8="x",Toimenpiteet!$E$29,0)+IF(I$9="x",Toimenpiteet!$E$60,0)+IF(I$10="x",Toimenpiteet!$E$88,0))/(1+$H$15)^EE$59</f>
        <v>550.41492456891228</v>
      </c>
      <c r="EF62" s="29">
        <f ca="1">IF(J$11="x",Toimenpiteet!$E$115,BF62*CF62/1000+(Satokasvi!$E$28-Satokasvi!$E$7)+IF(J$8="x",Toimenpiteet!$E$29,0)+IF(J$9="x",Toimenpiteet!$E$60,0)+IF(J$10="x",Toimenpiteet!$E$88,0))/(1+$H$15)^EF$59</f>
        <v>77.182390888192359</v>
      </c>
      <c r="EG62" s="29">
        <f ca="1">IF(K$11="x",Toimenpiteet!$E$115,BG62*CG62/1000+(Satokasvi!$E$28-Satokasvi!$E$7)+IF(K$8="x",Toimenpiteet!$E$29,0)+IF(K$9="x",Toimenpiteet!$E$60,0)+IF(K$10="x",Toimenpiteet!$E$88,0))/(1+$H$15)^EG$59</f>
        <v>320.85176911899492</v>
      </c>
      <c r="EH62" s="29">
        <f ca="1">IF(L$11="x",Toimenpiteet!$E$115,BH62*CH62/1000+(Satokasvi!$E$28-Satokasvi!$E$7)+IF(L$8="x",Toimenpiteet!$E$29,0)+IF(L$9="x",Toimenpiteet!$E$60,0)+IF(L$10="x",Toimenpiteet!$E$88,0))/(1+$H$15)^EH$59</f>
        <v>218.36024201793873</v>
      </c>
      <c r="EI62" s="29">
        <f>IF(M$11="x",Toimenpiteet!$E$115,BI62*CI62/1000+(Satokasvi!$E$28-Satokasvi!$E$7)+IF(M$8="x",Toimenpiteet!$E$29,0)+IF(M$9="x",Toimenpiteet!$E$60,0)+IF(M$10="x",Toimenpiteet!$E$88,0))/(1+$H$15)^EI$59</f>
        <v>263.80754085535114</v>
      </c>
      <c r="EJ62" s="29">
        <f ca="1">IF(N$11="x",Toimenpiteet!$E$115,BJ62*CJ62/1000+(Satokasvi!$E$28-Satokasvi!$E$7)+IF(N$8="x",Toimenpiteet!$E$29,0)+IF(N$9="x",Toimenpiteet!$E$60,0)+IF(N$10="x",Toimenpiteet!$E$88,0))/(1+$H$15)^EJ$59</f>
        <v>215.79291856046049</v>
      </c>
      <c r="EK62" s="29">
        <f ca="1">IF(O$11="x",Toimenpiteet!$E$115,BK62*CK62/1000+(Satokasvi!$E$28-Satokasvi!$E$7)+IF(O$8="x",Toimenpiteet!$E$29,0)+IF(O$9="x",Toimenpiteet!$E$60,0)+IF(O$10="x",Toimenpiteet!$E$88,0))/(1+$H$15)^EK$59</f>
        <v>-179.90636450014594</v>
      </c>
      <c r="EL62" s="29">
        <f ca="1">IF(P$11="x",Toimenpiteet!$E$115,BL62*CL62/1000+(Satokasvi!$E$28-Satokasvi!$E$7)+IF(P$8="x",Toimenpiteet!$E$29,0)+IF(P$9="x",Toimenpiteet!$E$60,0)+IF(P$10="x",Toimenpiteet!$E$88,0))/(1+$H$15)^EL$59</f>
        <v>247.79946131851381</v>
      </c>
      <c r="EM62" s="29">
        <f ca="1">IF(Q$11="x",Toimenpiteet!$E$115,BM62*CM62/1000+(Satokasvi!$E$28-Satokasvi!$E$7)+IF(Q$8="x",Toimenpiteet!$E$29,0)+IF(Q$9="x",Toimenpiteet!$E$60,0)+IF(Q$10="x",Toimenpiteet!$E$88,0))/(1+$H$15)^EM$59</f>
        <v>198.65724666169135</v>
      </c>
      <c r="EN62" s="29">
        <f ca="1">IF(R$11="x",Toimenpiteet!$E$115,BN62*CN62/1000+(Satokasvi!$E$28-Satokasvi!$E$7)+IF(R$8="x",Toimenpiteet!$E$29,0)+IF(R$9="x",Toimenpiteet!$E$60,0)+IF(R$10="x",Toimenpiteet!$E$88,0))/(1+$H$15)^EN$59</f>
        <v>281.19120634541275</v>
      </c>
      <c r="EO62" s="29">
        <f ca="1">IF(S$11="x",Toimenpiteet!$E$115,BO62*CO62/1000+(Satokasvi!$E$28-Satokasvi!$E$7)+IF(S$8="x",Toimenpiteet!$E$29,0)+IF(S$9="x",Toimenpiteet!$E$60,0)+IF(S$10="x",Toimenpiteet!$E$88,0))/(1+$H$15)^EO$59</f>
        <v>312.39225952079738</v>
      </c>
      <c r="EP62" s="29">
        <f ca="1">IF(T$11="x",Toimenpiteet!$E$115,BP62*CP62/1000+(Satokasvi!$E$28-Satokasvi!$E$7)+IF(T$8="x",Toimenpiteet!$E$29,0)+IF(T$9="x",Toimenpiteet!$E$60,0)+IF(T$10="x",Toimenpiteet!$E$88,0))/(1+$H$15)^EP$59</f>
        <v>119.04468897932583</v>
      </c>
      <c r="EQ62" s="29">
        <f ca="1">IF(U$11="x",Toimenpiteet!$E$115,BQ62*CQ62/1000+(Satokasvi!$E$28-Satokasvi!$E$7)+IF(U$8="x",Toimenpiteet!$E$29,0)+IF(U$9="x",Toimenpiteet!$E$60,0)+IF(U$10="x",Toimenpiteet!$E$88,0))/(1+$H$15)^EQ$59</f>
        <v>374.41579833087593</v>
      </c>
      <c r="ER62" s="29">
        <f ca="1">IF(V$11="x",Toimenpiteet!$E$115,BR62*CR62/1000+(Satokasvi!$E$28-Satokasvi!$E$7)+IF(V$8="x",Toimenpiteet!$E$29,0)+IF(V$9="x",Toimenpiteet!$E$60,0)+IF(V$10="x",Toimenpiteet!$E$88,0))/(1+$H$15)^ER$59</f>
        <v>83.243851300383071</v>
      </c>
      <c r="ES62" s="29">
        <f ca="1">IF(W$11="x",Toimenpiteet!$E$115,BS62*CS62/1000+(Satokasvi!$E$28-Satokasvi!$E$7)+IF(W$8="x",Toimenpiteet!$E$29,0)+IF(W$9="x",Toimenpiteet!$E$60,0)+IF(W$10="x",Toimenpiteet!$E$88,0))/(1+$H$15)^ES$59</f>
        <v>79.961746949276375</v>
      </c>
      <c r="ET62" s="29">
        <f ca="1">IF(X$11="x",Toimenpiteet!$E$115,BT62*CT62/1000+(Satokasvi!$E$28-Satokasvi!$E$7)+IF(X$8="x",Toimenpiteet!$E$29,0)+IF(X$9="x",Toimenpiteet!$E$60,0)+IF(X$10="x",Toimenpiteet!$E$88,0))/(1+$H$15)^ET$59</f>
        <v>254.00217656443724</v>
      </c>
      <c r="EU62" s="29">
        <f ca="1">IF(Y$11="x",Toimenpiteet!$E$115,BU62*CU62/1000+(Satokasvi!$E$28-Satokasvi!$E$7)+IF(Y$8="x",Toimenpiteet!$E$29,0)+IF(Y$9="x",Toimenpiteet!$E$60,0)+IF(Y$10="x",Toimenpiteet!$E$88,0))/(1+$H$15)^EU$59</f>
        <v>-133.86723107575082</v>
      </c>
      <c r="EV62" s="29">
        <f ca="1">IF(Z$11="x",Toimenpiteet!$E$115,BV62*CV62/1000+(Satokasvi!$E$28-Satokasvi!$E$7)+IF(Z$8="x",Toimenpiteet!$E$29,0)+IF(Z$9="x",Toimenpiteet!$E$60,0)+IF(Z$10="x",Toimenpiteet!$E$88,0))/(1+$H$15)^EV$59</f>
        <v>193.13875471230585</v>
      </c>
      <c r="EW62" s="29">
        <f ca="1">IF(AA$11="x",Toimenpiteet!$E$115,BW62*CW62/1000+(Satokasvi!$E$28-Satokasvi!$E$7)+IF(AA$8="x",Toimenpiteet!$E$29,0)+IF(AA$9="x",Toimenpiteet!$E$60,0)+IF(AA$10="x",Toimenpiteet!$E$88,0))/(1+$H$15)^EW$59</f>
        <v>201.76638243940951</v>
      </c>
      <c r="EX62" s="29">
        <f ca="1">IF(AB$11="x",Toimenpiteet!$E$115,BX62*CX62/1000+(Satokasvi!$E$28-Satokasvi!$E$7)+IF(AB$8="x",Toimenpiteet!$E$29,0)+IF(AB$9="x",Toimenpiteet!$E$60,0)+IF(AB$10="x",Toimenpiteet!$E$88,0))/(1+$H$15)^EX$59</f>
        <v>170.40025511067495</v>
      </c>
      <c r="EY62" s="29">
        <f ca="1">IF(AC$11="x",Toimenpiteet!$E$115,BY62*CY62/1000+(Satokasvi!$E$28-Satokasvi!$E$7)+IF(AC$8="x",Toimenpiteet!$E$29,0)+IF(AC$9="x",Toimenpiteet!$E$60,0)+IF(AC$10="x",Toimenpiteet!$E$88,0))/(1+$H$15)^EY$59</f>
        <v>291.28486287863939</v>
      </c>
      <c r="EZ62" s="29">
        <f ca="1">IF(AD$11="x",Toimenpiteet!$E$115,BZ62*CZ62/1000+(Satokasvi!$E$28-Satokasvi!$E$7)+IF(AD$8="x",Toimenpiteet!$E$29,0)+IF(AD$9="x",Toimenpiteet!$E$60,0)+IF(AD$10="x",Toimenpiteet!$E$88,0))/(1+$H$15)^EZ$59</f>
        <v>150.13450101459921</v>
      </c>
      <c r="FA62" s="29">
        <f ca="1">IF(AE$11="x",Toimenpiteet!$E$115,CA62*DA62/1000+(Satokasvi!$E$28-Satokasvi!$E$7)+IF(AE$8="x",Toimenpiteet!$E$29,0)+IF(AE$9="x",Toimenpiteet!$E$60,0)+IF(AE$10="x",Toimenpiteet!$E$88,0))/(1+$H$15)^FA$59</f>
        <v>154.66422098807297</v>
      </c>
      <c r="FB62" s="29">
        <f ca="1">IF(AF$11="x",Toimenpiteet!$E$115,CB62*DB62/1000+(Satokasvi!$E$28-Satokasvi!$E$7)+IF(AF$8="x",Toimenpiteet!$E$29,0)+IF(AF$9="x",Toimenpiteet!$E$60,0)+IF(AF$10="x",Toimenpiteet!$E$88,0))/(1+$H$15)^FB$59</f>
        <v>81.181503023061168</v>
      </c>
      <c r="FD62" s="29">
        <f t="shared" si="15"/>
        <v>305.82524271844659</v>
      </c>
      <c r="FE62" s="29">
        <f t="shared" ref="FE62:FT99" ca="1" si="18">FD62+DE62</f>
        <v>819.8005228940018</v>
      </c>
      <c r="FF62" s="29">
        <f t="shared" ca="1" si="10"/>
        <v>883.37609592244291</v>
      </c>
      <c r="FG62" s="29">
        <f t="shared" ca="1" si="10"/>
        <v>1179.3070094538673</v>
      </c>
      <c r="FH62" s="29">
        <f t="shared" ca="1" si="10"/>
        <v>1377.9077855680398</v>
      </c>
      <c r="FI62" s="29">
        <f t="shared" ca="1" si="10"/>
        <v>1641.7153264233909</v>
      </c>
      <c r="FJ62" s="29">
        <f t="shared" ca="1" si="10"/>
        <v>1838.4084128888223</v>
      </c>
      <c r="FK62" s="29">
        <f t="shared" ca="1" si="10"/>
        <v>1658.5020483886765</v>
      </c>
      <c r="FL62" s="29">
        <f t="shared" ca="1" si="10"/>
        <v>1886.1840890110177</v>
      </c>
      <c r="FM62" s="29">
        <f t="shared" ca="1" si="10"/>
        <v>2067.3062761552492</v>
      </c>
      <c r="FN62" s="29">
        <f t="shared" ca="1" si="10"/>
        <v>2327.2674341538868</v>
      </c>
      <c r="FO62" s="29">
        <f t="shared" ca="1" si="10"/>
        <v>2617.1722301405521</v>
      </c>
      <c r="FP62" s="29">
        <f t="shared" ca="1" si="10"/>
        <v>2723.1581810549364</v>
      </c>
      <c r="FQ62" s="29">
        <f t="shared" ca="1" si="10"/>
        <v>3072.5699533726247</v>
      </c>
      <c r="FR62" s="29">
        <f t="shared" ca="1" si="10"/>
        <v>3144.8840813819556</v>
      </c>
      <c r="FS62" s="29">
        <f t="shared" ca="1" si="10"/>
        <v>3214.2752810742063</v>
      </c>
      <c r="FT62" s="29">
        <f t="shared" ca="1" si="10"/>
        <v>3449.6162469447167</v>
      </c>
      <c r="FU62" s="29">
        <f t="shared" ca="1" si="10"/>
        <v>3315.7490158689661</v>
      </c>
      <c r="FV62" s="29">
        <f t="shared" ca="1" si="10"/>
        <v>3493.5017258087605</v>
      </c>
      <c r="FW62" s="29">
        <f t="shared" ca="1" si="10"/>
        <v>3679.651485066338</v>
      </c>
      <c r="FX62" s="29">
        <f t="shared" ca="1" si="10"/>
        <v>3836.1037527917583</v>
      </c>
      <c r="FY62" s="29">
        <f t="shared" ca="1" si="10"/>
        <v>4107.8541316785031</v>
      </c>
      <c r="FZ62" s="29">
        <f t="shared" ca="1" si="10"/>
        <v>4245.3405588606392</v>
      </c>
      <c r="GA62" s="29">
        <f t="shared" ca="1" si="10"/>
        <v>4387.3011646344339</v>
      </c>
      <c r="GB62" s="29">
        <f t="shared" ca="1" si="10"/>
        <v>4459.4337242166475</v>
      </c>
      <c r="GC62" s="29"/>
      <c r="GD62" s="29">
        <f t="shared" si="16"/>
        <v>305.82524271844659</v>
      </c>
      <c r="GE62" s="29">
        <f t="shared" ca="1" si="17"/>
        <v>856.24016728735887</v>
      </c>
      <c r="GF62" s="29">
        <f t="shared" ca="1" si="11"/>
        <v>933.42255817555122</v>
      </c>
      <c r="GG62" s="29">
        <f t="shared" ca="1" si="11"/>
        <v>1254.2743272945461</v>
      </c>
      <c r="GH62" s="29">
        <f t="shared" ca="1" si="11"/>
        <v>1472.6345693124849</v>
      </c>
      <c r="GI62" s="29">
        <f t="shared" ca="1" si="11"/>
        <v>1736.4421101678361</v>
      </c>
      <c r="GJ62" s="29">
        <f t="shared" ca="1" si="11"/>
        <v>1952.2350287282966</v>
      </c>
      <c r="GK62" s="29">
        <f t="shared" ca="1" si="11"/>
        <v>1772.3286642281507</v>
      </c>
      <c r="GL62" s="29">
        <f t="shared" ca="1" si="11"/>
        <v>2020.1281255466645</v>
      </c>
      <c r="GM62" s="29">
        <f t="shared" ca="1" si="11"/>
        <v>2218.785372208356</v>
      </c>
      <c r="GN62" s="29">
        <f t="shared" ca="1" si="11"/>
        <v>2499.9765785537688</v>
      </c>
      <c r="GO62" s="29">
        <f t="shared" ca="1" si="11"/>
        <v>2812.3688380745662</v>
      </c>
      <c r="GP62" s="29">
        <f t="shared" ca="1" si="11"/>
        <v>2931.4135270538918</v>
      </c>
      <c r="GQ62" s="29">
        <f t="shared" ca="1" si="11"/>
        <v>3305.8293253847678</v>
      </c>
      <c r="GR62" s="29">
        <f t="shared" ca="1" si="11"/>
        <v>3389.0731766851509</v>
      </c>
      <c r="GS62" s="29">
        <f t="shared" ca="1" si="11"/>
        <v>3469.0349236344273</v>
      </c>
      <c r="GT62" s="29">
        <f t="shared" ca="1" si="11"/>
        <v>3723.0371001988647</v>
      </c>
      <c r="GU62" s="29">
        <f t="shared" ca="1" si="11"/>
        <v>3589.169869123114</v>
      </c>
      <c r="GV62" s="29">
        <f t="shared" ca="1" si="12"/>
        <v>3782.3086238354199</v>
      </c>
      <c r="GW62" s="29">
        <f t="shared" ca="1" si="12"/>
        <v>3984.0750062748293</v>
      </c>
      <c r="GX62" s="29">
        <f t="shared" ca="1" si="12"/>
        <v>4154.4752613855044</v>
      </c>
      <c r="GY62" s="29">
        <f t="shared" ca="1" si="12"/>
        <v>4445.760124264144</v>
      </c>
      <c r="GZ62" s="29">
        <f t="shared" ca="1" si="12"/>
        <v>4595.8946252787428</v>
      </c>
      <c r="HA62" s="29">
        <f t="shared" ca="1" si="12"/>
        <v>4750.5588462668156</v>
      </c>
      <c r="HB62" s="29">
        <f t="shared" ca="1" si="12"/>
        <v>4831.7403492898766</v>
      </c>
      <c r="HC62" s="29"/>
      <c r="HD62" s="29">
        <f t="shared" si="13"/>
        <v>170</v>
      </c>
      <c r="HE62" s="29">
        <f>SUM($GD62:GD62)-$HD62-SUM($FD62:FD62)</f>
        <v>-170</v>
      </c>
      <c r="HF62" s="29">
        <f ca="1">SUM($GD62:GE62)-$HD62-SUM($FD62:FE62)</f>
        <v>-133.56035560664304</v>
      </c>
      <c r="HG62" s="29">
        <f ca="1">SUM($GD62:GF62)-$HD62-SUM($FD62:FF62)</f>
        <v>-83.513893353534513</v>
      </c>
      <c r="HH62" s="29">
        <f ca="1">SUM($GD62:GG62)-$HD62-SUM($FD62:FG62)</f>
        <v>-8.5465755128561796</v>
      </c>
      <c r="HI62" s="29">
        <f ca="1">SUM($GD62:GH62)-$HD62-SUM($FD62:FH62)</f>
        <v>86.180208231588949</v>
      </c>
      <c r="HJ62" s="29">
        <f ca="1">SUM($GD62:GI62)-$HD62-SUM($FD62:FI62)</f>
        <v>180.90699197603408</v>
      </c>
      <c r="HK62" s="29">
        <f ca="1">SUM($GD62:GJ62)-$HD62-SUM($FD62:FJ62)</f>
        <v>294.73360781550764</v>
      </c>
      <c r="HL62" s="29">
        <f ca="1">SUM($GD62:GK62)-$HD62-SUM($FD62:FK62)</f>
        <v>408.56022365498211</v>
      </c>
      <c r="HM62" s="29">
        <f ca="1">SUM($GD62:GL62)-$HD62-SUM($FD62:FL62)</f>
        <v>542.50426019062797</v>
      </c>
      <c r="HN62" s="29">
        <f ca="1">SUM($GD62:GM62)-$HD62-SUM($FD62:FM62)</f>
        <v>693.98335624373613</v>
      </c>
      <c r="HO62" s="29">
        <f ca="1">SUM($GD62:GN62)-$HD62-SUM($FD62:FN62)</f>
        <v>866.69250064361768</v>
      </c>
      <c r="HP62" s="29">
        <f ca="1">SUM($GD62:GO62)-$HD62-SUM($FD62:FO62)</f>
        <v>1061.8891085776304</v>
      </c>
      <c r="HQ62" s="29">
        <f ca="1">SUM($GD62:GP62)-$HD62-SUM($FD62:FP62)</f>
        <v>1270.144454576588</v>
      </c>
      <c r="HR62" s="29">
        <f ca="1">SUM($GD62:GQ62)-$HD62-SUM($FD62:FQ62)</f>
        <v>1503.4038265887284</v>
      </c>
      <c r="HS62" s="29">
        <f ca="1">SUM($GD62:GR62)-$HD62-SUM($FD62:FR62)</f>
        <v>1747.5929218919227</v>
      </c>
      <c r="HT62" s="29">
        <f ca="1">SUM($GD62:GS62)-$HD62-SUM($FD62:FS62)</f>
        <v>2002.3525644521469</v>
      </c>
      <c r="HU62" s="29">
        <f ca="1">SUM($GD62:GT62)-$HD62-SUM($FD62:FT62)</f>
        <v>2275.7734177062957</v>
      </c>
      <c r="HV62" s="29">
        <f ca="1">SUM($GD62:GU62)-$HD62-SUM($FD62:FU62)</f>
        <v>2549.1942709604409</v>
      </c>
      <c r="HW62" s="29">
        <f ca="1">SUM($GD62:GV62)-$HD62-SUM($FD62:FV62)</f>
        <v>2838.0011689871026</v>
      </c>
      <c r="HX62" s="29">
        <f ca="1">SUM($GD62:GW62)-$HD62-SUM($FD62:FW62)</f>
        <v>3142.4246901955921</v>
      </c>
      <c r="HY62" s="29">
        <f ca="1">SUM($GD62:GX62)-$HD62-SUM($FD62:FX62)</f>
        <v>3460.7961987893359</v>
      </c>
      <c r="HZ62" s="29">
        <f ca="1">SUM($GD62:GY62)-$HD62-SUM($FD62:FY62)</f>
        <v>3798.7021913749777</v>
      </c>
      <c r="IA62" s="29">
        <f ca="1">SUM($GD62:GZ62)-$HD62-SUM($FD62:FZ62)</f>
        <v>4149.2562577930803</v>
      </c>
      <c r="IB62" s="29">
        <f ca="1">SUM($GD62:HA62)-$HD62-SUM($FD62:GA62)</f>
        <v>4512.5139394254657</v>
      </c>
      <c r="IC62" s="29">
        <f ca="1">SUM($GD62:HB62)-$HD62-SUM($FD62:GB62)</f>
        <v>4884.8205644986883</v>
      </c>
    </row>
    <row r="63" spans="2:237">
      <c r="B63" s="29">
        <f t="shared" ca="1" si="14"/>
        <v>7.1104878337286292E-2</v>
      </c>
      <c r="C63" s="29">
        <f t="shared" ca="1" si="8"/>
        <v>7.7472595111869991E-2</v>
      </c>
      <c r="D63" s="29">
        <f t="shared" ca="1" si="8"/>
        <v>2.2699200605079128E-2</v>
      </c>
      <c r="E63" s="29">
        <f t="shared" ca="1" si="8"/>
        <v>0.73033616475338792</v>
      </c>
      <c r="F63" s="29">
        <f t="shared" ca="1" si="8"/>
        <v>0.90724217442128197</v>
      </c>
      <c r="G63" s="29">
        <f t="shared" ca="1" si="8"/>
        <v>0.14809324315404471</v>
      </c>
      <c r="H63" s="29">
        <f t="shared" ca="1" si="8"/>
        <v>0.21745279665634087</v>
      </c>
      <c r="I63" s="29">
        <f t="shared" ca="1" si="8"/>
        <v>0.83428508274775792</v>
      </c>
      <c r="J63" s="29">
        <f t="shared" ca="1" si="8"/>
        <v>0.33758058506844724</v>
      </c>
      <c r="K63" s="29">
        <f t="shared" ca="1" si="8"/>
        <v>0.4594825610052099</v>
      </c>
      <c r="L63" s="29">
        <f t="shared" ca="1" si="8"/>
        <v>0.74406851252362094</v>
      </c>
      <c r="M63" s="29">
        <f t="shared" ca="1" si="8"/>
        <v>0.23696468319170505</v>
      </c>
      <c r="N63" s="29">
        <f t="shared" ca="1" si="8"/>
        <v>0.1147648592102074</v>
      </c>
      <c r="O63" s="29">
        <f t="shared" ca="1" si="8"/>
        <v>0.23792997509724267</v>
      </c>
      <c r="P63" s="29">
        <f t="shared" ca="1" si="8"/>
        <v>0.25084299266786803</v>
      </c>
      <c r="Q63" s="29">
        <f t="shared" ca="1" si="8"/>
        <v>0.3167161279094195</v>
      </c>
      <c r="R63" s="29">
        <f t="shared" ca="1" si="8"/>
        <v>5.7639958075880182E-2</v>
      </c>
      <c r="S63" s="29">
        <f t="shared" ca="1" si="8"/>
        <v>0.61946676208708318</v>
      </c>
      <c r="T63" s="29">
        <f t="shared" ca="1" si="9"/>
        <v>0.30534541196288523</v>
      </c>
      <c r="U63" s="29">
        <f t="shared" ca="1" si="9"/>
        <v>0.51782728467697892</v>
      </c>
      <c r="V63" s="29">
        <f t="shared" ca="1" si="9"/>
        <v>0.68449379794299547</v>
      </c>
      <c r="W63" s="29">
        <f t="shared" ca="1" si="9"/>
        <v>0.63496378290635691</v>
      </c>
      <c r="X63" s="29">
        <f t="shared" ca="1" si="9"/>
        <v>0.96558079283946863</v>
      </c>
      <c r="Y63" s="29">
        <f t="shared" ca="1" si="9"/>
        <v>0.30349685513707259</v>
      </c>
      <c r="Z63" s="29">
        <f t="shared" ca="1" si="9"/>
        <v>7.4453134133029009E-3</v>
      </c>
      <c r="AC63" s="27">
        <f>IF(H$11="x",0,_xlfn.NORM.INV(B63,Satokasvi!$H$8,Satokasvi!$I$8)*IF(H$8="x",1+Toimenpiteet!$C$7,1)*IF(H$9="x",1+Toimenpiteet!$C$34,1)*(1+H$30)*_xlfn.BINOM.INV(1,(1-(Satokasvi!$H$15*(1+H$43))),B63))</f>
        <v>0</v>
      </c>
      <c r="AD63" s="27">
        <f ca="1">IF(I$11="x",0,_xlfn.NORM.INV(C63,Satokasvi!$H$8,Satokasvi!$I$8)*IF(I$8="x",1+Toimenpiteet!$C$7,1)*IF(I$9="x",1+Toimenpiteet!$C$34,1)*(1+I$30)*_xlfn.BINOM.INV(1,(1-(Satokasvi!$H$15*(1+I$43))),C63))</f>
        <v>2282.1016466486167</v>
      </c>
      <c r="AE63" s="27">
        <f ca="1">IF(J$11="x",0,_xlfn.NORM.INV(D63,Satokasvi!$H$8,Satokasvi!$I$8)*IF(J$8="x",1+Toimenpiteet!$C$7,1)*IF(J$9="x",1+Toimenpiteet!$C$34,1)*(1+J$30)*_xlfn.BINOM.INV(1,(1-(Satokasvi!$H$15*(1+J$43))),D63))</f>
        <v>0</v>
      </c>
      <c r="AF63" s="27">
        <f ca="1">IF(K$11="x",0,_xlfn.NORM.INV(E63,Satokasvi!$H$8,Satokasvi!$I$8)*IF(K$8="x",1+Toimenpiteet!$C$7,1)*IF(K$9="x",1+Toimenpiteet!$C$34,1)*(1+K$30)*_xlfn.BINOM.INV(1,(1-(Satokasvi!$H$15*(1+K$43))),E63))</f>
        <v>2688.3601668629844</v>
      </c>
      <c r="AG63" s="27">
        <f ca="1">IF(L$11="x",0,_xlfn.NORM.INV(F63,Satokasvi!$H$8,Satokasvi!$I$8)*IF(L$8="x",1+Toimenpiteet!$C$7,1)*IF(L$9="x",1+Toimenpiteet!$C$34,1)*(1+L$30)*_xlfn.BINOM.INV(1,(1-(Satokasvi!$H$15*(1+L$43))),F63))</f>
        <v>2838.3042495454661</v>
      </c>
      <c r="AH63" s="27">
        <f>IF(M$11="x",0,_xlfn.NORM.INV(G63,Satokasvi!$H$8,Satokasvi!$I$8)*IF(M$8="x",1+Toimenpiteet!$C$7,1)*IF(M$9="x",1+Toimenpiteet!$C$34,1)*(1+M$30)*_xlfn.BINOM.INV(1,(1-(Satokasvi!$H$15*(1+M$43))),G63))</f>
        <v>0</v>
      </c>
      <c r="AI63" s="27">
        <f ca="1">IF(N$11="x",0,_xlfn.NORM.INV(H63,Satokasvi!$H$8,Satokasvi!$I$8)*IF(N$8="x",1+Toimenpiteet!$C$7,1)*IF(N$9="x",1+Toimenpiteet!$C$34,1)*(1+N$30)*_xlfn.BINOM.INV(1,(1-(Satokasvi!$H$15*(1+N$43))),H63))</f>
        <v>2467.4912579143224</v>
      </c>
      <c r="AJ63" s="27">
        <f ca="1">IF(O$11="x",0,_xlfn.NORM.INV(I63,Satokasvi!$H$8,Satokasvi!$I$8)*IF(O$8="x",1+Toimenpiteet!$C$7,1)*IF(O$9="x",1+Toimenpiteet!$C$34,1)*(1+O$30)*_xlfn.BINOM.INV(1,(1-(Satokasvi!$H$15*(1+O$43))),I63))</f>
        <v>2794.5312627651588</v>
      </c>
      <c r="AK63" s="27">
        <f ca="1">IF(P$11="x",0,_xlfn.NORM.INV(J63,Satokasvi!$H$8,Satokasvi!$I$8)*IF(P$8="x",1+Toimenpiteet!$C$7,1)*IF(P$9="x",1+Toimenpiteet!$C$34,1)*(1+P$30)*_xlfn.BINOM.INV(1,(1-(Satokasvi!$H$15*(1+P$43))),J63))</f>
        <v>2535.0154220123723</v>
      </c>
      <c r="AL63" s="27">
        <f ca="1">IF(Q$11="x",0,_xlfn.NORM.INV(K63,Satokasvi!$H$8,Satokasvi!$I$8)*IF(Q$8="x",1+Toimenpiteet!$C$7,1)*IF(Q$9="x",1+Toimenpiteet!$C$34,1)*(1+Q$30)*_xlfn.BINOM.INV(1,(1-(Satokasvi!$H$15*(1+Q$43))),K63))</f>
        <v>2594.2496985073321</v>
      </c>
      <c r="AM63" s="27">
        <f ca="1">IF(R$11="x",0,_xlfn.NORM.INV(L63,Satokasvi!$H$8,Satokasvi!$I$8)*IF(R$8="x",1+Toimenpiteet!$C$7,1)*IF(R$9="x",1+Toimenpiteet!$C$34,1)*(1+R$30)*_xlfn.BINOM.INV(1,(1-(Satokasvi!$H$15*(1+R$43))),L63))</f>
        <v>2735.6776893726019</v>
      </c>
      <c r="AN63" s="27">
        <f ca="1">IF(S$11="x",0,_xlfn.NORM.INV(M63,Satokasvi!$H$8,Satokasvi!$I$8)*IF(S$8="x",1+Toimenpiteet!$C$7,1)*IF(S$9="x",1+Toimenpiteet!$C$34,1)*(1+S$30)*_xlfn.BINOM.INV(1,(1-(Satokasvi!$H$15*(1+S$43))),M63))</f>
        <v>2479.5727022280707</v>
      </c>
      <c r="AO63" s="27">
        <f ca="1">IF(T$11="x",0,_xlfn.NORM.INV(N63,Satokasvi!$H$8,Satokasvi!$I$8)*IF(T$8="x",1+Toimenpiteet!$C$7,1)*IF(T$9="x",1+Toimenpiteet!$C$34,1)*(1+T$30)*_xlfn.BINOM.INV(1,(1-(Satokasvi!$H$15*(1+T$43))),N63))</f>
        <v>2388.9547261109351</v>
      </c>
      <c r="AP63" s="27">
        <f ca="1">IF(U$11="x",0,_xlfn.NORM.INV(O63,Satokasvi!$H$8,Satokasvi!$I$8)*IF(U$8="x",1+Toimenpiteet!$C$7,1)*IF(U$9="x",1+Toimenpiteet!$C$34,1)*(1+U$30)*_xlfn.BINOM.INV(1,(1-(Satokasvi!$H$15*(1+U$43))),O63))</f>
        <v>2480.1557012891221</v>
      </c>
      <c r="AQ63" s="27">
        <f ca="1">IF(V$11="x",0,_xlfn.NORM.INV(P63,Satokasvi!$H$8,Satokasvi!$I$8)*IF(V$8="x",1+Toimenpiteet!$C$7,1)*IF(V$9="x",1+Toimenpiteet!$C$34,1)*(1+V$30)*_xlfn.BINOM.INV(1,(1-(Satokasvi!$H$15*(1+V$43))),P63))</f>
        <v>2487.8344700352559</v>
      </c>
      <c r="AR63" s="27">
        <f ca="1">IF(W$11="x",0,_xlfn.NORM.INV(Q63,Satokasvi!$H$8,Satokasvi!$I$8)*IF(W$8="x",1+Toimenpiteet!$C$7,1)*IF(W$9="x",1+Toimenpiteet!$C$34,1)*(1+W$30)*_xlfn.BINOM.INV(1,(1-(Satokasvi!$H$15*(1+W$43))),Q63))</f>
        <v>2524.2215639157521</v>
      </c>
      <c r="AS63" s="27">
        <f ca="1">IF(X$11="x",0,_xlfn.NORM.INV(R63,Satokasvi!$H$8,Satokasvi!$I$8)*IF(X$8="x",1+Toimenpiteet!$C$7,1)*IF(X$9="x",1+Toimenpiteet!$C$34,1)*(1+X$30)*_xlfn.BINOM.INV(1,(1-(Satokasvi!$H$15*(1+X$43))),R63))</f>
        <v>2319.2694792910333</v>
      </c>
      <c r="AT63" s="27">
        <f ca="1">IF(Y$11="x",0,_xlfn.NORM.INV(S63,Satokasvi!$H$8,Satokasvi!$I$8)*IF(Y$8="x",1+Toimenpiteet!$C$7,1)*IF(Y$9="x",1+Toimenpiteet!$C$34,1)*(1+Y$30)*_xlfn.BINOM.INV(1,(1-(Satokasvi!$H$15*(1+Y$43))),S63))</f>
        <v>2669.9996873907248</v>
      </c>
      <c r="AU63" s="27">
        <f ca="1">IF(Z$11="x",0,_xlfn.NORM.INV(T63,Satokasvi!$H$8,Satokasvi!$I$8)*IF(Z$8="x",1+Toimenpiteet!$C$7,1)*IF(Z$9="x",1+Toimenpiteet!$C$34,1)*(1+Z$30)*_xlfn.BINOM.INV(1,(1-(Satokasvi!$H$15*(1+Z$43))),T63))</f>
        <v>2518.2137088119207</v>
      </c>
      <c r="AV63" s="27">
        <f ca="1">IF(AA$11="x",0,_xlfn.NORM.INV(U63,Satokasvi!$H$8,Satokasvi!$I$8)*IF(AA$8="x",1+Toimenpiteet!$C$7,1)*IF(AA$9="x",1+Toimenpiteet!$C$34,1)*(1+AA$30)*_xlfn.BINOM.INV(1,(1-(Satokasvi!$H$15*(1+AA$43))),U63))</f>
        <v>2621.583936892554</v>
      </c>
      <c r="AW63" s="27">
        <f ca="1">IF(AB$11="x",0,_xlfn.NORM.INV(V63,Satokasvi!$H$8,Satokasvi!$I$8)*IF(AB$8="x",1+Toimenpiteet!$C$7,1)*IF(AB$9="x",1+Toimenpiteet!$C$34,1)*(1+AB$30)*_xlfn.BINOM.INV(1,(1-(Satokasvi!$H$15*(1+AB$43))),V63))</f>
        <v>2702.8932403270451</v>
      </c>
      <c r="AX63" s="27">
        <f ca="1">IF(AC$11="x",0,_xlfn.NORM.INV(W63,Satokasvi!$H$8,Satokasvi!$I$8)*IF(AC$8="x",1+Toimenpiteet!$C$7,1)*IF(AC$9="x",1+Toimenpiteet!$C$34,1)*(1+AC$30)*_xlfn.BINOM.INV(1,(1-(Satokasvi!$H$15*(1+AC$43))),W63))</f>
        <v>2677.6431466259423</v>
      </c>
      <c r="AY63" s="27">
        <f ca="1">IF(AD$11="x",0,_xlfn.NORM.INV(X63,Satokasvi!$H$8,Satokasvi!$I$8)*IF(AD$8="x",1+Toimenpiteet!$C$7,1)*IF(AD$9="x",1+Toimenpiteet!$C$34,1)*(1+AD$30)*_xlfn.BINOM.INV(1,(1-(Satokasvi!$H$15*(1+AD$43))),X63))</f>
        <v>2952.8639127748311</v>
      </c>
      <c r="AZ63" s="27">
        <f ca="1">IF(AE$11="x",0,_xlfn.NORM.INV(Y63,Satokasvi!$H$8,Satokasvi!$I$8)*IF(AE$8="x",1+Toimenpiteet!$C$7,1)*IF(AE$9="x",1+Toimenpiteet!$C$34,1)*(1+AE$30)*_xlfn.BINOM.INV(1,(1-(Satokasvi!$H$15*(1+AE$43))),Y63))</f>
        <v>2517.2277974493477</v>
      </c>
      <c r="BA63" s="27">
        <f ca="1">IF(AF$11="x",0,_xlfn.NORM.INV(Z63,Satokasvi!$H$8,Satokasvi!$I$8)*IF(AF$8="x",1+Toimenpiteet!$C$7,1)*IF(AF$9="x",1+Toimenpiteet!$C$34,1)*(1+AF$30)*_xlfn.BINOM.INV(1,(1-(Satokasvi!$H$15*(1+AF$43))),Z63))</f>
        <v>0</v>
      </c>
      <c r="BD63" s="27">
        <f>IF(H$11="x",0,_xlfn.NORM.INV(B63,Satokasvi!$H$8,Satokasvi!$I$8)*IF(COUNTIF($H$12:H$12,"x")&gt;0,(1+$C$6),1)*IF(COUNTIF($H$13:H$13,"x")&gt;0,(1+$C$30),1)*IF(H$8="x",(1+Toimenpiteet!$C$7),1)*IF(H$9="x",(1+Toimenpiteet!$C$34),1)*(1+H$30)*_xlfn.BINOM.INV(1,(1-(Satokasvi!$H$15*(1+H$44))),B63))</f>
        <v>0</v>
      </c>
      <c r="BE63" s="27">
        <f ca="1">IF(I$11="x",0,_xlfn.NORM.INV(C63,Satokasvi!$H$8,Satokasvi!$I$8)*IF(COUNTIF($H$12:I$12,"x")&gt;0,(1+$C$6),1)*IF(COUNTIF($H$13:I$13,"x")&gt;0,(1+$C$30),1)*IF(I$8="x",(1+Toimenpiteet!$C$7),1)*IF(I$9="x",(1+Toimenpiteet!$C$34),1)*(1+I$30)*_xlfn.BINOM.INV(1,(1-(Satokasvi!$H$15*(1+I$44))),C63))</f>
        <v>2396.2067289810479</v>
      </c>
      <c r="BF63" s="27">
        <f ca="1">IF(J$11="x",0,_xlfn.NORM.INV(D63,Satokasvi!$H$8,Satokasvi!$I$8)*IF(COUNTIF($H$12:J$12,"x")&gt;0,(1+$C$6),1)*IF(COUNTIF($H$13:J$13,"x")&gt;0,(1+$C$30),1)*IF(J$8="x",(1+Toimenpiteet!$C$7),1)*IF(J$9="x",(1+Toimenpiteet!$C$34),1)*(1+J$30)*_xlfn.BINOM.INV(1,(1-(Satokasvi!$H$15*(1+J$44))),D63))</f>
        <v>0</v>
      </c>
      <c r="BG63" s="27">
        <f ca="1">IF(K$11="x",0,_xlfn.NORM.INV(E63,Satokasvi!$H$8,Satokasvi!$I$8)*IF(COUNTIF($H$12:K$12,"x")&gt;0,(1+$C$6),1)*IF(COUNTIF($H$13:K$13,"x")&gt;0,(1+$C$30),1)*IF(K$8="x",(1+Toimenpiteet!$C$7),1)*IF(K$9="x",(1+Toimenpiteet!$C$34),1)*(1+K$30)*_xlfn.BINOM.INV(1,(1-(Satokasvi!$H$15*(1+K$44))),E63))</f>
        <v>2822.7781752061342</v>
      </c>
      <c r="BH63" s="27">
        <f ca="1">IF(L$11="x",0,_xlfn.NORM.INV(F63,Satokasvi!$H$8,Satokasvi!$I$8)*IF(COUNTIF($H$12:L$12,"x")&gt;0,(1+$C$6),1)*IF(COUNTIF($H$13:L$13,"x")&gt;0,(1+$C$30),1)*IF(L$8="x",(1+Toimenpiteet!$C$7),1)*IF(L$9="x",(1+Toimenpiteet!$C$34),1)*(1+L$30)*_xlfn.BINOM.INV(1,(1-(Satokasvi!$H$15*(1+L$44))),F63))</f>
        <v>2980.2194620227401</v>
      </c>
      <c r="BI63" s="27">
        <f>IF(M$11="x",0,_xlfn.NORM.INV(G63,Satokasvi!$H$8,Satokasvi!$I$8)*IF(COUNTIF($H$12:M$12,"x")&gt;0,(1+$C$6),1)*IF(COUNTIF($H$13:M$13,"x")&gt;0,(1+$C$30),1)*IF(M$8="x",(1+Toimenpiteet!$C$7),1)*IF(M$9="x",(1+Toimenpiteet!$C$34),1)*(1+M$30)*_xlfn.BINOM.INV(1,(1-(Satokasvi!$H$15*(1+M$44))),G63))</f>
        <v>0</v>
      </c>
      <c r="BJ63" s="27">
        <f ca="1">IF(N$11="x",0,_xlfn.NORM.INV(H63,Satokasvi!$H$8,Satokasvi!$I$8)*IF(COUNTIF($H$12:N$12,"x")&gt;0,(1+$C$6),1)*IF(COUNTIF($H$13:N$13,"x")&gt;0,(1+$C$30),1)*IF(N$8="x",(1+Toimenpiteet!$C$7),1)*IF(N$9="x",(1+Toimenpiteet!$C$34),1)*(1+N$30)*_xlfn.BINOM.INV(1,(1-(Satokasvi!$H$15*(1+N$44))),H63))</f>
        <v>2590.8658208100387</v>
      </c>
      <c r="BK63" s="27">
        <f ca="1">IF(O$11="x",0,_xlfn.NORM.INV(I63,Satokasvi!$H$8,Satokasvi!$I$8)*IF(COUNTIF($H$12:O$12,"x")&gt;0,(1+$C$6),1)*IF(COUNTIF($H$13:O$13,"x")&gt;0,(1+$C$30),1)*IF(O$8="x",(1+Toimenpiteet!$C$7),1)*IF(O$9="x",(1+Toimenpiteet!$C$34),1)*(1+O$30)*_xlfn.BINOM.INV(1,(1-(Satokasvi!$H$15*(1+O$44))),I63))</f>
        <v>2934.2578259034171</v>
      </c>
      <c r="BL63" s="27">
        <f ca="1">IF(P$11="x",0,_xlfn.NORM.INV(J63,Satokasvi!$H$8,Satokasvi!$I$8)*IF(COUNTIF($H$12:P$12,"x")&gt;0,(1+$C$6),1)*IF(COUNTIF($H$13:P$13,"x")&gt;0,(1+$C$30),1)*IF(P$8="x",(1+Toimenpiteet!$C$7),1)*IF(P$9="x",(1+Toimenpiteet!$C$34),1)*(1+P$30)*_xlfn.BINOM.INV(1,(1-(Satokasvi!$H$15*(1+P$44))),J63))</f>
        <v>2661.7661931129905</v>
      </c>
      <c r="BM63" s="27">
        <f ca="1">IF(Q$11="x",0,_xlfn.NORM.INV(K63,Satokasvi!$H$8,Satokasvi!$I$8)*IF(COUNTIF($H$12:Q$12,"x")&gt;0,(1+$C$6),1)*IF(COUNTIF($H$13:Q$13,"x")&gt;0,(1+$C$30),1)*IF(Q$8="x",(1+Toimenpiteet!$C$7),1)*IF(Q$9="x",(1+Toimenpiteet!$C$34),1)*(1+Q$30)*_xlfn.BINOM.INV(1,(1-(Satokasvi!$H$15*(1+Q$44))),K63))</f>
        <v>2723.9621834326986</v>
      </c>
      <c r="BN63" s="27">
        <f ca="1">IF(R$11="x",0,_xlfn.NORM.INV(L63,Satokasvi!$H$8,Satokasvi!$I$8)*IF(COUNTIF($H$12:R$12,"x")&gt;0,(1+$C$6),1)*IF(COUNTIF($H$13:R$13,"x")&gt;0,(1+$C$30),1)*IF(R$8="x",(1+Toimenpiteet!$C$7),1)*IF(R$9="x",(1+Toimenpiteet!$C$34),1)*(1+R$30)*_xlfn.BINOM.INV(1,(1-(Satokasvi!$H$15*(1+R$44))),L63))</f>
        <v>2872.4615738412326</v>
      </c>
      <c r="BO63" s="27">
        <f ca="1">IF(S$11="x",0,_xlfn.NORM.INV(M63,Satokasvi!$H$8,Satokasvi!$I$8)*IF(COUNTIF($H$12:S$12,"x")&gt;0,(1+$C$6),1)*IF(COUNTIF($H$13:S$13,"x")&gt;0,(1+$C$30),1)*IF(S$8="x",(1+Toimenpiteet!$C$7),1)*IF(S$9="x",(1+Toimenpiteet!$C$34),1)*(1+S$30)*_xlfn.BINOM.INV(1,(1-(Satokasvi!$H$15*(1+S$44))),M63))</f>
        <v>2603.5513373394742</v>
      </c>
      <c r="BP63" s="27">
        <f ca="1">IF(T$11="x",0,_xlfn.NORM.INV(N63,Satokasvi!$H$8,Satokasvi!$I$8)*IF(COUNTIF($H$12:T$12,"x")&gt;0,(1+$C$6),1)*IF(COUNTIF($H$13:T$13,"x")&gt;0,(1+$C$30),1)*IF(T$8="x",(1+Toimenpiteet!$C$7),1)*IF(T$9="x",(1+Toimenpiteet!$C$34),1)*(1+T$30)*_xlfn.BINOM.INV(1,(1-(Satokasvi!$H$15*(1+T$44))),N63))</f>
        <v>2508.4024624164822</v>
      </c>
      <c r="BQ63" s="27">
        <f ca="1">IF(U$11="x",0,_xlfn.NORM.INV(O63,Satokasvi!$H$8,Satokasvi!$I$8)*IF(COUNTIF($H$12:U$12,"x")&gt;0,(1+$C$6),1)*IF(COUNTIF($H$13:U$13,"x")&gt;0,(1+$C$30),1)*IF(U$8="x",(1+Toimenpiteet!$C$7),1)*IF(U$9="x",(1+Toimenpiteet!$C$34),1)*(1+U$30)*_xlfn.BINOM.INV(1,(1-(Satokasvi!$H$15*(1+U$44))),O63))</f>
        <v>2604.1634863535783</v>
      </c>
      <c r="BR63" s="27">
        <f ca="1">IF(V$11="x",0,_xlfn.NORM.INV(P63,Satokasvi!$H$8,Satokasvi!$I$8)*IF(COUNTIF($H$12:V$12,"x")&gt;0,(1+$C$6),1)*IF(COUNTIF($H$13:V$13,"x")&gt;0,(1+$C$30),1)*IF(V$8="x",(1+Toimenpiteet!$C$7),1)*IF(V$9="x",(1+Toimenpiteet!$C$34),1)*(1+V$30)*_xlfn.BINOM.INV(1,(1-(Satokasvi!$H$15*(1+V$44))),P63))</f>
        <v>2612.2261935370188</v>
      </c>
      <c r="BS63" s="27">
        <f ca="1">IF(W$11="x",0,_xlfn.NORM.INV(Q63,Satokasvi!$H$8,Satokasvi!$I$8)*IF(COUNTIF($H$12:W$12,"x")&gt;0,(1+$C$6),1)*IF(COUNTIF($H$13:W$13,"x")&gt;0,(1+$C$30),1)*IF(W$8="x",(1+Toimenpiteet!$C$7),1)*IF(W$9="x",(1+Toimenpiteet!$C$34),1)*(1+W$30)*_xlfn.BINOM.INV(1,(1-(Satokasvi!$H$15*(1+W$44))),Q63))</f>
        <v>2650.4326421115402</v>
      </c>
      <c r="BT63" s="27">
        <f ca="1">IF(X$11="x",0,_xlfn.NORM.INV(R63,Satokasvi!$H$8,Satokasvi!$I$8)*IF(COUNTIF($H$12:X$12,"x")&gt;0,(1+$C$6),1)*IF(COUNTIF($H$13:X$13,"x")&gt;0,(1+$C$30),1)*IF(X$8="x",(1+Toimenpiteet!$C$7),1)*IF(X$9="x",(1+Toimenpiteet!$C$34),1)*(1+X$30)*_xlfn.BINOM.INV(1,(1-(Satokasvi!$H$15*(1+X$44))),R63))</f>
        <v>2435.2329532555855</v>
      </c>
      <c r="BU63" s="27">
        <f ca="1">IF(Y$11="x",0,_xlfn.NORM.INV(S63,Satokasvi!$H$8,Satokasvi!$I$8)*IF(COUNTIF($H$12:Y$12,"x")&gt;0,(1+$C$6),1)*IF(COUNTIF($H$13:Y$13,"x")&gt;0,(1+$C$30),1)*IF(Y$8="x",(1+Toimenpiteet!$C$7),1)*IF(Y$9="x",(1+Toimenpiteet!$C$34),1)*(1+Y$30)*_xlfn.BINOM.INV(1,(1-(Satokasvi!$H$15*(1+Y$44))),S63))</f>
        <v>2803.4996717602612</v>
      </c>
      <c r="BV63" s="27">
        <f ca="1">IF(Z$11="x",0,_xlfn.NORM.INV(T63,Satokasvi!$H$8,Satokasvi!$I$8)*IF(COUNTIF($H$12:Z$12,"x")&gt;0,(1+$C$6),1)*IF(COUNTIF($H$13:Z$13,"x")&gt;0,(1+$C$30),1)*IF(Z$8="x",(1+Toimenpiteet!$C$7),1)*IF(Z$9="x",(1+Toimenpiteet!$C$34),1)*(1+Z$30)*_xlfn.BINOM.INV(1,(1-(Satokasvi!$H$15*(1+Z$44))),T63))</f>
        <v>2644.124394252517</v>
      </c>
      <c r="BW63" s="27">
        <f ca="1">IF(AA$11="x",0,_xlfn.NORM.INV(U63,Satokasvi!$H$8,Satokasvi!$I$8)*IF(COUNTIF($H$12:AA$12,"x")&gt;0,(1+$C$6),1)*IF(COUNTIF($H$13:AA$13,"x")&gt;0,(1+$C$30),1)*IF(AA$8="x",(1+Toimenpiteet!$C$7),1)*IF(AA$9="x",(1+Toimenpiteet!$C$34),1)*(1+AA$30)*_xlfn.BINOM.INV(1,(1-(Satokasvi!$H$15*(1+AA$44))),U63))</f>
        <v>2752.6631337371819</v>
      </c>
      <c r="BX63" s="27">
        <f ca="1">IF(AB$11="x",0,_xlfn.NORM.INV(V63,Satokasvi!$H$8,Satokasvi!$I$8)*IF(COUNTIF($H$12:AB$12,"x")&gt;0,(1+$C$6),1)*IF(COUNTIF($H$13:AB$13,"x")&gt;0,(1+$C$30),1)*IF(AB$8="x",(1+Toimenpiteet!$C$7),1)*IF(AB$9="x",(1+Toimenpiteet!$C$34),1)*(1+AB$30)*_xlfn.BINOM.INV(1,(1-(Satokasvi!$H$15*(1+AB$44))),V63))</f>
        <v>2838.0379023433979</v>
      </c>
      <c r="BY63" s="27">
        <f ca="1">IF(AC$11="x",0,_xlfn.NORM.INV(W63,Satokasvi!$H$8,Satokasvi!$I$8)*IF(COUNTIF($H$12:AC$12,"x")&gt;0,(1+$C$6),1)*IF(COUNTIF($H$13:AC$13,"x")&gt;0,(1+$C$30),1)*IF(AC$8="x",(1+Toimenpiteet!$C$7),1)*IF(AC$9="x",(1+Toimenpiteet!$C$34),1)*(1+AC$30)*_xlfn.BINOM.INV(1,(1-(Satokasvi!$H$15*(1+AC$44))),W63))</f>
        <v>2811.525303957239</v>
      </c>
      <c r="BZ63" s="27">
        <f ca="1">IF(AD$11="x",0,_xlfn.NORM.INV(X63,Satokasvi!$H$8,Satokasvi!$I$8)*IF(COUNTIF($H$12:AD$12,"x")&gt;0,(1+$C$6),1)*IF(COUNTIF($H$13:AD$13,"x")&gt;0,(1+$C$30),1)*IF(AD$8="x",(1+Toimenpiteet!$C$7),1)*IF(AD$9="x",(1+Toimenpiteet!$C$34),1)*(1+AD$30)*_xlfn.BINOM.INV(1,(1-(Satokasvi!$H$15*(1+AD$44))),X63))</f>
        <v>3100.5071084135725</v>
      </c>
      <c r="CA63" s="27">
        <f ca="1">IF(AE$11="x",0,_xlfn.NORM.INV(Y63,Satokasvi!$H$8,Satokasvi!$I$8)*IF(COUNTIF($H$12:AE$12,"x")&gt;0,(1+$C$6),1)*IF(COUNTIF($H$13:AE$13,"x")&gt;0,(1+$C$30),1)*IF(AE$8="x",(1+Toimenpiteet!$C$7),1)*IF(AE$9="x",(1+Toimenpiteet!$C$34),1)*(1+AE$30)*_xlfn.BINOM.INV(1,(1-(Satokasvi!$H$15*(1+AE$44))),Y63))</f>
        <v>2643.0891873218152</v>
      </c>
      <c r="CB63" s="27">
        <f ca="1">IF(AF$11="x",0,_xlfn.NORM.INV(Z63,Satokasvi!$H$8,Satokasvi!$I$8)*IF(COUNTIF($H$12:AF$12,"x")&gt;0,(1+$C$6),1)*IF(COUNTIF($H$13:AF$13,"x")&gt;0,(1+$C$30),1)*IF(AF$8="x",(1+Toimenpiteet!$C$7),1)*IF(AF$9="x",(1+Toimenpiteet!$C$34),1)*(1+AF$30)*_xlfn.BINOM.INV(1,(1-(Satokasvi!$H$15*(1+AF$44))),Z63))</f>
        <v>0</v>
      </c>
      <c r="CD63" s="29">
        <f ca="1">_xlfn.NORM.INV(RAND(),Satokasvi!$H$13,Satokasvi!$I$13)</f>
        <v>207.69716453222489</v>
      </c>
      <c r="CE63" s="29">
        <f ca="1">_xlfn.NORM.INV(RAND(),Satokasvi!$H$13,Satokasvi!$I$13)</f>
        <v>149.33575549781824</v>
      </c>
      <c r="CF63" s="29">
        <f ca="1">_xlfn.NORM.INV(RAND(),Satokasvi!$H$13,Satokasvi!$I$13)</f>
        <v>303.45304641092036</v>
      </c>
      <c r="CG63" s="29">
        <f ca="1">_xlfn.NORM.INV(RAND(),Satokasvi!$H$13,Satokasvi!$I$13)</f>
        <v>279.66459831321515</v>
      </c>
      <c r="CH63" s="29">
        <f ca="1">_xlfn.NORM.INV(RAND(),Satokasvi!$H$13,Satokasvi!$I$13)</f>
        <v>287.52744931930704</v>
      </c>
      <c r="CI63" s="29">
        <f ca="1">_xlfn.NORM.INV(RAND(),Satokasvi!$H$13,Satokasvi!$I$13)</f>
        <v>209.06543795118557</v>
      </c>
      <c r="CJ63" s="29">
        <f ca="1">_xlfn.NORM.INV(RAND(),Satokasvi!$H$13,Satokasvi!$I$13)</f>
        <v>224.80791027244729</v>
      </c>
      <c r="CK63" s="29">
        <f ca="1">_xlfn.NORM.INV(RAND(),Satokasvi!$H$13,Satokasvi!$I$13)</f>
        <v>233.95375434300436</v>
      </c>
      <c r="CL63" s="29">
        <f ca="1">_xlfn.NORM.INV(RAND(),Satokasvi!$H$13,Satokasvi!$I$13)</f>
        <v>150.53973817045127</v>
      </c>
      <c r="CM63" s="29">
        <f ca="1">_xlfn.NORM.INV(RAND(),Satokasvi!$H$13,Satokasvi!$I$13)</f>
        <v>164.930425573755</v>
      </c>
      <c r="CN63" s="29">
        <f ca="1">_xlfn.NORM.INV(RAND(),Satokasvi!$H$13,Satokasvi!$I$13)</f>
        <v>129.4458535902935</v>
      </c>
      <c r="CO63" s="29">
        <f ca="1">_xlfn.NORM.INV(RAND(),Satokasvi!$H$13,Satokasvi!$I$13)</f>
        <v>164.63554224597382</v>
      </c>
      <c r="CP63" s="29">
        <f ca="1">_xlfn.NORM.INV(RAND(),Satokasvi!$H$13,Satokasvi!$I$13)</f>
        <v>228.5037717176684</v>
      </c>
      <c r="CQ63" s="29">
        <f ca="1">_xlfn.NORM.INV(RAND(),Satokasvi!$H$13,Satokasvi!$I$13)</f>
        <v>191.26478474785429</v>
      </c>
      <c r="CR63" s="29">
        <f ca="1">_xlfn.NORM.INV(RAND(),Satokasvi!$H$13,Satokasvi!$I$13)</f>
        <v>216.6551001099613</v>
      </c>
      <c r="CS63" s="29">
        <f ca="1">_xlfn.NORM.INV(RAND(),Satokasvi!$H$13,Satokasvi!$I$13)</f>
        <v>240.02507057726478</v>
      </c>
      <c r="CT63" s="29">
        <f ca="1">_xlfn.NORM.INV(RAND(),Satokasvi!$H$13,Satokasvi!$I$13)</f>
        <v>240.48300005277565</v>
      </c>
      <c r="CU63" s="29">
        <f ca="1">_xlfn.NORM.INV(RAND(),Satokasvi!$H$13,Satokasvi!$I$13)</f>
        <v>214.99484943388478</v>
      </c>
      <c r="CV63" s="29">
        <f ca="1">_xlfn.NORM.INV(RAND(),Satokasvi!$H$13,Satokasvi!$I$13)</f>
        <v>295.88294258511621</v>
      </c>
      <c r="CW63" s="29">
        <f ca="1">_xlfn.NORM.INV(RAND(),Satokasvi!$H$13,Satokasvi!$I$13)</f>
        <v>244.55111019548085</v>
      </c>
      <c r="CX63" s="29">
        <f ca="1">_xlfn.NORM.INV(RAND(),Satokasvi!$H$13,Satokasvi!$I$13)</f>
        <v>177.07646515745355</v>
      </c>
      <c r="CY63" s="29">
        <f ca="1">_xlfn.NORM.INV(RAND(),Satokasvi!$H$13,Satokasvi!$I$13)</f>
        <v>212.68817075162684</v>
      </c>
      <c r="CZ63" s="29">
        <f ca="1">_xlfn.NORM.INV(RAND(),Satokasvi!$H$13,Satokasvi!$I$13)</f>
        <v>118.91026499418211</v>
      </c>
      <c r="DA63" s="29">
        <f ca="1">_xlfn.NORM.INV(RAND(),Satokasvi!$H$13,Satokasvi!$I$13)</f>
        <v>225.73577785311173</v>
      </c>
      <c r="DB63" s="29">
        <f ca="1">_xlfn.NORM.INV(RAND(),Satokasvi!$H$13,Satokasvi!$I$13)</f>
        <v>170.88224287479673</v>
      </c>
      <c r="DD63" s="29">
        <f>IF(H$11="x",Toimenpiteet!$E$115,AC63*CD63/1000+(Satokasvi!$E$28-Satokasvi!$E$7)+IF(H$8="x",Toimenpiteet!$E$29,0)+IF(H$9="x",Toimenpiteet!$E$60,0)+IF(H$10="x",Toimenpiteet!$E$88,0))/(1+$H$15)^DD$59</f>
        <v>305.82524271844659</v>
      </c>
      <c r="DE63" s="29">
        <f ca="1">IF(I$11="x",Toimenpiteet!$E$115,AD63*CE63/1000+(Satokasvi!$E$28-Satokasvi!$E$7)+IF(I$8="x",Toimenpiteet!$E$29,0)+IF(I$9="x",Toimenpiteet!$E$60,0)+IF(I$10="x",Toimenpiteet!$E$88,0))/(1+$H$15)^DE$59</f>
        <v>106.41848762850994</v>
      </c>
      <c r="DF63" s="29">
        <f ca="1">IF(J$11="x",Toimenpiteet!$E$115,AE63*CF63/1000+(Satokasvi!$E$28-Satokasvi!$E$7)+IF(J$8="x",Toimenpiteet!$E$29,0)+IF(J$9="x",Toimenpiteet!$E$60,0)+IF(J$10="x",Toimenpiteet!$E$88,0))/(1+$H$15)^DF$59</f>
        <v>-208.56078416658505</v>
      </c>
      <c r="DG63" s="29">
        <f ca="1">IF(K$11="x",Toimenpiteet!$E$115,AF63*CG63/1000+(Satokasvi!$E$28-Satokasvi!$E$7)+IF(K$8="x",Toimenpiteet!$E$29,0)+IF(K$9="x",Toimenpiteet!$E$60,0)+IF(K$10="x",Toimenpiteet!$E$88,0))/(1+$H$15)^DG$59</f>
        <v>465.51316305288151</v>
      </c>
      <c r="DH63" s="29">
        <f ca="1">IF(L$11="x",Toimenpiteet!$E$115,AG63*CH63/1000+(Satokasvi!$E$28-Satokasvi!$E$7)+IF(L$8="x",Toimenpiteet!$E$29,0)+IF(L$9="x",Toimenpiteet!$E$60,0)+IF(L$10="x",Toimenpiteet!$E$88,0))/(1+$H$15)^DH$59</f>
        <v>507.37818976856073</v>
      </c>
      <c r="DI63" s="29">
        <f>IF(M$11="x",Toimenpiteet!$E$115,AH63*CI63/1000+(Satokasvi!$E$28-Satokasvi!$E$7)+IF(M$8="x",Toimenpiteet!$E$29,0)+IF(M$9="x",Toimenpiteet!$E$60,0)+IF(M$10="x",Toimenpiteet!$E$88,0))/(1+$H$15)^DI$59</f>
        <v>263.80754085535114</v>
      </c>
      <c r="DJ63" s="29">
        <f ca="1">IF(N$11="x",Toimenpiteet!$E$115,AI63*CJ63/1000+(Satokasvi!$E$28-Satokasvi!$E$7)+IF(N$8="x",Toimenpiteet!$E$29,0)+IF(N$9="x",Toimenpiteet!$E$60,0)+IF(N$10="x",Toimenpiteet!$E$88,0))/(1+$H$15)^DJ$59</f>
        <v>265.7276998030618</v>
      </c>
      <c r="DK63" s="29">
        <f ca="1">IF(O$11="x",Toimenpiteet!$E$115,AJ63*CK63/1000+(Satokasvi!$E$28-Satokasvi!$E$7)+IF(O$8="x",Toimenpiteet!$E$29,0)+IF(O$9="x",Toimenpiteet!$E$60,0)+IF(O$10="x",Toimenpiteet!$E$88,0))/(1+$H$15)^DK$59</f>
        <v>336.20235180032506</v>
      </c>
      <c r="DL63" s="29">
        <f ca="1">IF(P$11="x",Toimenpiteet!$E$115,AK63*CL63/1000+(Satokasvi!$E$28-Satokasvi!$E$7)+IF(P$8="x",Toimenpiteet!$E$29,0)+IF(P$9="x",Toimenpiteet!$E$60,0)+IF(P$10="x",Toimenpiteet!$E$88,0))/(1+$H$15)^DL$59</f>
        <v>117.81400767040591</v>
      </c>
      <c r="DM63" s="29">
        <f ca="1">IF(Q$11="x",Toimenpiteet!$E$115,AL63*CM63/1000+(Satokasvi!$E$28-Satokasvi!$E$7)+IF(Q$8="x",Toimenpiteet!$E$29,0)+IF(Q$9="x",Toimenpiteet!$E$60,0)+IF(Q$10="x",Toimenpiteet!$E$88,0))/(1+$H$15)^DM$59</f>
        <v>148.79698610191255</v>
      </c>
      <c r="DN63" s="29">
        <f ca="1">IF(R$11="x",Toimenpiteet!$E$115,AM63*CN63/1000+(Satokasvi!$E$28-Satokasvi!$E$7)+IF(R$8="x",Toimenpiteet!$E$29,0)+IF(R$9="x",Toimenpiteet!$E$60,0)+IF(R$10="x",Toimenpiteet!$E$88,0))/(1+$H$15)^DN$59</f>
        <v>91.185554925555508</v>
      </c>
      <c r="DO63" s="29">
        <f ca="1">IF(S$11="x",Toimenpiteet!$E$115,AN63*CO63/1000+(Satokasvi!$E$28-Satokasvi!$E$7)+IF(S$8="x",Toimenpiteet!$E$29,0)+IF(S$9="x",Toimenpiteet!$E$60,0)+IF(S$10="x",Toimenpiteet!$E$88,0))/(1+$H$15)^DO$59</f>
        <v>126.47688545343566</v>
      </c>
      <c r="DP63" s="29">
        <f ca="1">IF(T$11="x",Toimenpiteet!$E$115,AO63*CP63/1000+(Satokasvi!$E$28-Satokasvi!$E$7)+IF(T$8="x",Toimenpiteet!$E$29,0)+IF(T$9="x",Toimenpiteet!$E$60,0)+IF(T$10="x",Toimenpiteet!$E$88,0))/(1+$H$15)^DP$59</f>
        <v>216.53242446284915</v>
      </c>
      <c r="DQ63" s="29">
        <f ca="1">IF(U$11="x",Toimenpiteet!$E$115,AP63*CQ63/1000+(Satokasvi!$E$28-Satokasvi!$E$7)+IF(U$8="x",Toimenpiteet!$E$29,0)+IF(U$9="x",Toimenpiteet!$E$60,0)+IF(U$10="x",Toimenpiteet!$E$88,0))/(1+$H$15)^DQ$59</f>
        <v>162.94335621765265</v>
      </c>
      <c r="DR63" s="29">
        <f ca="1">IF(V$11="x",Toimenpiteet!$E$115,AQ63*CR63/1000+(Satokasvi!$E$28-Satokasvi!$E$7)+IF(V$8="x",Toimenpiteet!$E$29,0)+IF(V$9="x",Toimenpiteet!$E$60,0)+IF(V$10="x",Toimenpiteet!$E$88,0))/(1+$H$15)^DR$59</f>
        <v>199.68455235172746</v>
      </c>
      <c r="DS63" s="29">
        <f ca="1">IF(W$11="x",Toimenpiteet!$E$115,AR63*CS63/1000+(Satokasvi!$E$28-Satokasvi!$E$7)+IF(W$8="x",Toimenpiteet!$E$29,0)+IF(W$9="x",Toimenpiteet!$E$60,0)+IF(W$10="x",Toimenpiteet!$E$88,0))/(1+$H$15)^DS$59</f>
        <v>235.54243307193678</v>
      </c>
      <c r="DT63" s="29">
        <f ca="1">IF(X$11="x",Toimenpiteet!$E$115,AS63*CT63/1000+(Satokasvi!$E$28-Satokasvi!$E$7)+IF(X$8="x",Toimenpiteet!$E$29,0)+IF(X$9="x",Toimenpiteet!$E$60,0)+IF(X$10="x",Toimenpiteet!$E$88,0))/(1+$H$15)^DT$59</f>
        <v>199.56157837573474</v>
      </c>
      <c r="DU63" s="29">
        <f ca="1">IF(Y$11="x",Toimenpiteet!$E$115,AT63*CU63/1000+(Satokasvi!$E$28-Satokasvi!$E$7)+IF(Y$8="x",Toimenpiteet!$E$29,0)+IF(Y$9="x",Toimenpiteet!$E$60,0)+IF(Y$10="x",Toimenpiteet!$E$88,0))/(1+$H$15)^DU$59</f>
        <v>203.31852609053132</v>
      </c>
      <c r="DV63" s="29">
        <f ca="1">IF(Z$11="x",Toimenpiteet!$E$115,AU63*CV63/1000+(Satokasvi!$E$28-Satokasvi!$E$7)+IF(Z$8="x",Toimenpiteet!$E$29,0)+IF(Z$9="x",Toimenpiteet!$E$60,0)+IF(Z$10="x",Toimenpiteet!$E$88,0))/(1+$H$15)^DV$59</f>
        <v>294.94992692717517</v>
      </c>
      <c r="DW63" s="29">
        <f ca="1">IF(AA$11="x",Toimenpiteet!$E$115,AV63*CW63/1000+(Satokasvi!$E$28-Satokasvi!$E$7)+IF(AA$8="x",Toimenpiteet!$E$29,0)+IF(AA$9="x",Toimenpiteet!$E$60,0)+IF(AA$10="x",Toimenpiteet!$E$88,0))/(1+$H$15)^DW$59</f>
        <v>228.78505725775341</v>
      </c>
      <c r="DX63" s="29">
        <f ca="1">IF(AB$11="x",Toimenpiteet!$E$115,AW63*CX63/1000+(Satokasvi!$E$28-Satokasvi!$E$7)+IF(AB$8="x",Toimenpiteet!$E$29,0)+IF(AB$9="x",Toimenpiteet!$E$60,0)+IF(AB$10="x",Toimenpiteet!$E$88,0))/(1+$H$15)^DX$59</f>
        <v>134.77369901944815</v>
      </c>
      <c r="DY63" s="29">
        <f ca="1">IF(AC$11="x",Toimenpiteet!$E$115,AX63*CY63/1000+(Satokasvi!$E$28-Satokasvi!$E$7)+IF(AC$8="x",Toimenpiteet!$E$29,0)+IF(AC$9="x",Toimenpiteet!$E$60,0)+IF(AC$10="x",Toimenpiteet!$E$88,0))/(1+$H$15)^DY$59</f>
        <v>178.28005586848877</v>
      </c>
      <c r="DZ63" s="29">
        <f ca="1">IF(AD$11="x",Toimenpiteet!$E$115,AY63*CZ63/1000+(Satokasvi!$E$28-Satokasvi!$E$7)+IF(AD$8="x",Toimenpiteet!$E$29,0)+IF(AD$9="x",Toimenpiteet!$E$60,0)+IF(AD$10="x",Toimenpiteet!$E$88,0))/(1+$H$15)^DZ$59</f>
        <v>62.437511436714416</v>
      </c>
      <c r="EA63" s="29">
        <f ca="1">IF(AE$11="x",Toimenpiteet!$E$115,AZ63*DA63/1000+(Satokasvi!$E$28-Satokasvi!$E$7)+IF(AE$8="x",Toimenpiteet!$E$29,0)+IF(AE$9="x",Toimenpiteet!$E$60,0)+IF(AE$10="x",Toimenpiteet!$E$88,0))/(1+$H$15)^EA$59</f>
        <v>167.41900904233717</v>
      </c>
      <c r="EB63" s="29">
        <f ca="1">IF(AF$11="x",Toimenpiteet!$E$115,BA63*DB63/1000+(Satokasvi!$E$28-Satokasvi!$E$7)+IF(AF$8="x",Toimenpiteet!$E$29,0)+IF(AF$9="x",Toimenpiteet!$E$60,0)+IF(AF$10="x",Toimenpiteet!$E$88,0))/(1+$H$15)^EB$59</f>
        <v>-108.84630923473223</v>
      </c>
      <c r="ED63" s="29">
        <f>IF(H$11="x",Toimenpiteet!$E$115,BD63*CD63/1000+(Satokasvi!$E$28-Satokasvi!$E$7)+IF(H$8="x",Toimenpiteet!$E$29,0)+IF(H$9="x",Toimenpiteet!$E$60,0)+IF(H$10="x",Toimenpiteet!$E$88,0))/(1+$H$15)^ED$59</f>
        <v>305.82524271844659</v>
      </c>
      <c r="EE63" s="29">
        <f ca="1">IF(I$11="x",Toimenpiteet!$E$115,BE63*CE63/1000+(Satokasvi!$E$28-Satokasvi!$E$7)+IF(I$8="x",Toimenpiteet!$E$29,0)+IF(I$9="x",Toimenpiteet!$E$60,0)+IF(I$10="x",Toimenpiteet!$E$88,0))/(1+$H$15)^EE$59</f>
        <v>122.48029239451463</v>
      </c>
      <c r="EF63" s="29">
        <f ca="1">IF(J$11="x",Toimenpiteet!$E$115,BF63*CF63/1000+(Satokasvi!$E$28-Satokasvi!$E$7)+IF(J$8="x",Toimenpiteet!$E$29,0)+IF(J$9="x",Toimenpiteet!$E$60,0)+IF(J$10="x",Toimenpiteet!$E$88,0))/(1+$H$15)^EF$59</f>
        <v>-208.56078416658505</v>
      </c>
      <c r="EG63" s="29">
        <f ca="1">IF(K$11="x",Toimenpiteet!$E$115,BG63*CG63/1000+(Satokasvi!$E$28-Satokasvi!$E$7)+IF(K$8="x",Toimenpiteet!$E$29,0)+IF(K$9="x",Toimenpiteet!$E$60,0)+IF(K$10="x",Toimenpiteet!$E$88,0))/(1+$H$15)^EG$59</f>
        <v>498.91313111652499</v>
      </c>
      <c r="EH63" s="29">
        <f ca="1">IF(L$11="x",Toimenpiteet!$E$115,BH63*CH63/1000+(Satokasvi!$E$28-Satokasvi!$E$7)+IF(L$8="x",Toimenpiteet!$E$29,0)+IF(L$9="x",Toimenpiteet!$E$60,0)+IF(L$10="x",Toimenpiteet!$E$88,0))/(1+$H$15)^EH$59</f>
        <v>542.57652635504644</v>
      </c>
      <c r="EI63" s="29">
        <f>IF(M$11="x",Toimenpiteet!$E$115,BI63*CI63/1000+(Satokasvi!$E$28-Satokasvi!$E$7)+IF(M$8="x",Toimenpiteet!$E$29,0)+IF(M$9="x",Toimenpiteet!$E$60,0)+IF(M$10="x",Toimenpiteet!$E$88,0))/(1+$H$15)^EI$59</f>
        <v>263.80754085535114</v>
      </c>
      <c r="EJ63" s="29">
        <f ca="1">IF(N$11="x",Toimenpiteet!$E$115,BJ63*CJ63/1000+(Satokasvi!$E$28-Satokasvi!$E$7)+IF(N$8="x",Toimenpiteet!$E$29,0)+IF(N$9="x",Toimenpiteet!$E$60,0)+IF(N$10="x",Toimenpiteet!$E$88,0))/(1+$H$15)^EJ$59</f>
        <v>288.27926256497244</v>
      </c>
      <c r="EK63" s="29">
        <f ca="1">IF(O$11="x",Toimenpiteet!$E$115,BK63*CK63/1000+(Satokasvi!$E$28-Satokasvi!$E$7)+IF(O$8="x",Toimenpiteet!$E$29,0)+IF(O$9="x",Toimenpiteet!$E$60,0)+IF(O$10="x",Toimenpiteet!$E$88,0))/(1+$H$15)^EK$59</f>
        <v>362.00778761534878</v>
      </c>
      <c r="EL63" s="29">
        <f ca="1">IF(P$11="x",Toimenpiteet!$E$115,BL63*CL63/1000+(Satokasvi!$E$28-Satokasvi!$E$7)+IF(P$8="x",Toimenpiteet!$E$29,0)+IF(P$9="x",Toimenpiteet!$E$60,0)+IF(P$10="x",Toimenpiteet!$E$88,0))/(1+$H$15)^EL$59</f>
        <v>132.4380267189818</v>
      </c>
      <c r="EM63" s="29">
        <f ca="1">IF(Q$11="x",Toimenpiteet!$E$115,BM63*CM63/1000+(Satokasvi!$E$28-Satokasvi!$E$7)+IF(Q$8="x",Toimenpiteet!$E$29,0)+IF(Q$9="x",Toimenpiteet!$E$60,0)+IF(Q$10="x",Toimenpiteet!$E$88,0))/(1+$H$15)^EM$59</f>
        <v>164.71578556725632</v>
      </c>
      <c r="EN63" s="29">
        <f ca="1">IF(R$11="x",Toimenpiteet!$E$115,BN63*CN63/1000+(Satokasvi!$E$28-Satokasvi!$E$7)+IF(R$8="x",Toimenpiteet!$E$29,0)+IF(R$9="x",Toimenpiteet!$E$60,0)+IF(R$10="x",Toimenpiteet!$E$88,0))/(1+$H$15)^EN$59</f>
        <v>103.97682311867625</v>
      </c>
      <c r="EO63" s="29">
        <f ca="1">IF(S$11="x",Toimenpiteet!$E$115,BO63*CO63/1000+(Satokasvi!$E$28-Satokasvi!$E$7)+IF(S$8="x",Toimenpiteet!$E$29,0)+IF(S$9="x",Toimenpiteet!$E$60,0)+IF(S$10="x",Toimenpiteet!$E$88,0))/(1+$H$15)^EO$59</f>
        <v>140.7929534609064</v>
      </c>
      <c r="EP63" s="29">
        <f ca="1">IF(T$11="x",Toimenpiteet!$E$115,BP63*CP63/1000+(Satokasvi!$E$28-Satokasvi!$E$7)+IF(T$8="x",Toimenpiteet!$E$29,0)+IF(T$9="x",Toimenpiteet!$E$60,0)+IF(T$10="x",Toimenpiteet!$E$88,0))/(1+$H$15)^EP$59</f>
        <v>235.11848620521394</v>
      </c>
      <c r="EQ63" s="29">
        <f ca="1">IF(U$11="x",Toimenpiteet!$E$115,BQ63*CQ63/1000+(Satokasvi!$E$28-Satokasvi!$E$7)+IF(U$8="x",Toimenpiteet!$E$29,0)+IF(U$9="x",Toimenpiteet!$E$60,0)+IF(U$10="x",Toimenpiteet!$E$88,0))/(1+$H$15)^EQ$59</f>
        <v>178.62396142583842</v>
      </c>
      <c r="ER63" s="29">
        <f ca="1">IF(V$11="x",Toimenpiteet!$E$115,BR63*CR63/1000+(Satokasvi!$E$28-Satokasvi!$E$7)+IF(V$8="x",Toimenpiteet!$E$29,0)+IF(V$9="x",Toimenpiteet!$E$60,0)+IF(V$10="x",Toimenpiteet!$E$88,0))/(1+$H$15)^ER$59</f>
        <v>216.98279685989939</v>
      </c>
      <c r="ES63" s="29">
        <f ca="1">IF(W$11="x",Toimenpiteet!$E$115,BS63*CS63/1000+(Satokasvi!$E$28-Satokasvi!$E$7)+IF(W$8="x",Toimenpiteet!$E$29,0)+IF(W$9="x",Toimenpiteet!$E$60,0)+IF(W$10="x",Toimenpiteet!$E$88,0))/(1+$H$15)^ES$59</f>
        <v>254.42054199794691</v>
      </c>
      <c r="ET63" s="29">
        <f ca="1">IF(X$11="x",Toimenpiteet!$E$115,BT63*CT63/1000+(Satokasvi!$E$28-Satokasvi!$E$7)+IF(X$8="x",Toimenpiteet!$E$29,0)+IF(X$9="x",Toimenpiteet!$E$60,0)+IF(X$10="x",Toimenpiteet!$E$88,0))/(1+$H$15)^ET$59</f>
        <v>216.43381969492273</v>
      </c>
      <c r="EU63" s="29">
        <f ca="1">IF(Y$11="x",Toimenpiteet!$E$115,BU63*CU63/1000+(Satokasvi!$E$28-Satokasvi!$E$7)+IF(Y$8="x",Toimenpiteet!$E$29,0)+IF(Y$9="x",Toimenpiteet!$E$60,0)+IF(Y$10="x",Toimenpiteet!$E$88,0))/(1+$H$15)^EU$59</f>
        <v>220.1778139488454</v>
      </c>
      <c r="EV63" s="29">
        <f ca="1">IF(Z$11="x",Toimenpiteet!$E$115,BV63*CV63/1000+(Satokasvi!$E$28-Satokasvi!$E$7)+IF(Z$8="x",Toimenpiteet!$E$29,0)+IF(Z$9="x",Toimenpiteet!$E$60,0)+IF(Z$10="x",Toimenpiteet!$E$88,0))/(1+$H$15)^EV$59</f>
        <v>316.19583254905587</v>
      </c>
      <c r="EW63" s="29">
        <f ca="1">IF(AA$11="x",Toimenpiteet!$E$115,BW63*CW63/1000+(Satokasvi!$E$28-Satokasvi!$E$7)+IF(AA$8="x",Toimenpiteet!$E$29,0)+IF(AA$9="x",Toimenpiteet!$E$60,0)+IF(AA$10="x",Toimenpiteet!$E$88,0))/(1+$H$15)^EW$59</f>
        <v>246.53344533959444</v>
      </c>
      <c r="EX63" s="29">
        <f ca="1">IF(AB$11="x",Toimenpiteet!$E$115,BX63*CX63/1000+(Satokasvi!$E$28-Satokasvi!$E$7)+IF(AB$8="x",Toimenpiteet!$E$29,0)+IF(AB$9="x",Toimenpiteet!$E$60,0)+IF(AB$10="x",Toimenpiteet!$E$88,0))/(1+$H$15)^EX$59</f>
        <v>147.63775796940436</v>
      </c>
      <c r="EY63" s="29">
        <f ca="1">IF(AC$11="x",Toimenpiteet!$E$115,BY63*CY63/1000+(Satokasvi!$E$28-Satokasvi!$E$7)+IF(AC$8="x",Toimenpiteet!$E$29,0)+IF(AC$9="x",Toimenpiteet!$E$60,0)+IF(AC$10="x",Toimenpiteet!$E$88,0))/(1+$H$15)^EY$59</f>
        <v>193.14102370947032</v>
      </c>
      <c r="EZ63" s="29">
        <f ca="1">IF(AD$11="x",Toimenpiteet!$E$115,BZ63*CZ63/1000+(Satokasvi!$E$28-Satokasvi!$E$7)+IF(AD$8="x",Toimenpiteet!$E$29,0)+IF(AD$9="x",Toimenpiteet!$E$60,0)+IF(AD$10="x",Toimenpiteet!$E$88,0))/(1+$H$15)^EZ$59</f>
        <v>71.333139481906485</v>
      </c>
      <c r="FA63" s="29">
        <f ca="1">IF(AE$11="x",Toimenpiteet!$E$115,CA63*DA63/1000+(Satokasvi!$E$28-Satokasvi!$E$7)+IF(AE$8="x",Toimenpiteet!$E$29,0)+IF(AE$9="x",Toimenpiteet!$E$60,0)+IF(AE$10="x",Toimenpiteet!$E$88,0))/(1+$H$15)^FA$59</f>
        <v>181.39554442004274</v>
      </c>
      <c r="FB63" s="29">
        <f ca="1">IF(AF$11="x",Toimenpiteet!$E$115,CB63*DB63/1000+(Satokasvi!$E$28-Satokasvi!$E$7)+IF(AF$8="x",Toimenpiteet!$E$29,0)+IF(AF$9="x",Toimenpiteet!$E$60,0)+IF(AF$10="x",Toimenpiteet!$E$88,0))/(1+$H$15)^FB$59</f>
        <v>-108.84630923473223</v>
      </c>
      <c r="FD63" s="29">
        <f t="shared" si="15"/>
        <v>305.82524271844659</v>
      </c>
      <c r="FE63" s="29">
        <f t="shared" ca="1" si="18"/>
        <v>412.24373034695651</v>
      </c>
      <c r="FF63" s="29">
        <f t="shared" ca="1" si="10"/>
        <v>203.68294618037146</v>
      </c>
      <c r="FG63" s="29">
        <f t="shared" ca="1" si="10"/>
        <v>669.19610923325297</v>
      </c>
      <c r="FH63" s="29">
        <f t="shared" ca="1" si="10"/>
        <v>1176.5742990018136</v>
      </c>
      <c r="FI63" s="29">
        <f t="shared" ca="1" si="10"/>
        <v>1440.3818398571648</v>
      </c>
      <c r="FJ63" s="29">
        <f t="shared" ca="1" si="10"/>
        <v>1706.1095396602266</v>
      </c>
      <c r="FK63" s="29">
        <f t="shared" ca="1" si="10"/>
        <v>2042.3118914605516</v>
      </c>
      <c r="FL63" s="29">
        <f t="shared" ca="1" si="10"/>
        <v>2160.1258991309574</v>
      </c>
      <c r="FM63" s="29">
        <f t="shared" ca="1" si="10"/>
        <v>2308.9228852328697</v>
      </c>
      <c r="FN63" s="29">
        <f t="shared" ca="1" si="10"/>
        <v>2400.1084401584253</v>
      </c>
      <c r="FO63" s="29">
        <f t="shared" ca="1" si="10"/>
        <v>2526.5853256118608</v>
      </c>
      <c r="FP63" s="29">
        <f t="shared" ca="1" si="10"/>
        <v>2743.1177500747099</v>
      </c>
      <c r="FQ63" s="29">
        <f t="shared" ca="1" si="10"/>
        <v>2906.0611062923626</v>
      </c>
      <c r="FR63" s="29">
        <f t="shared" ca="1" si="10"/>
        <v>3105.7456586440903</v>
      </c>
      <c r="FS63" s="29">
        <f t="shared" ca="1" si="10"/>
        <v>3341.2880917160273</v>
      </c>
      <c r="FT63" s="29">
        <f t="shared" ca="1" si="10"/>
        <v>3540.8496700917622</v>
      </c>
      <c r="FU63" s="29">
        <f t="shared" ca="1" si="10"/>
        <v>3744.1681961822933</v>
      </c>
      <c r="FV63" s="29">
        <f t="shared" ca="1" si="10"/>
        <v>4039.1181231094683</v>
      </c>
      <c r="FW63" s="29">
        <f t="shared" ca="1" si="10"/>
        <v>4267.9031803672215</v>
      </c>
      <c r="FX63" s="29">
        <f t="shared" ca="1" si="10"/>
        <v>4402.6768793866695</v>
      </c>
      <c r="FY63" s="29">
        <f t="shared" ca="1" si="10"/>
        <v>4580.956935255158</v>
      </c>
      <c r="FZ63" s="29">
        <f t="shared" ca="1" si="10"/>
        <v>4643.394446691872</v>
      </c>
      <c r="GA63" s="29">
        <f t="shared" ca="1" si="10"/>
        <v>4810.8134557342091</v>
      </c>
      <c r="GB63" s="29">
        <f t="shared" ca="1" si="10"/>
        <v>4701.9671464994772</v>
      </c>
      <c r="GC63" s="29"/>
      <c r="GD63" s="29">
        <f t="shared" si="16"/>
        <v>305.82524271844659</v>
      </c>
      <c r="GE63" s="29">
        <f t="shared" ca="1" si="17"/>
        <v>428.30553511296125</v>
      </c>
      <c r="GF63" s="29">
        <f t="shared" ca="1" si="11"/>
        <v>219.7447509463762</v>
      </c>
      <c r="GG63" s="29">
        <f t="shared" ca="1" si="11"/>
        <v>718.65788206290119</v>
      </c>
      <c r="GH63" s="29">
        <f t="shared" ca="1" si="11"/>
        <v>1261.2344084179476</v>
      </c>
      <c r="GI63" s="29">
        <f t="shared" ca="1" si="11"/>
        <v>1525.0419492732988</v>
      </c>
      <c r="GJ63" s="29">
        <f t="shared" ca="1" si="11"/>
        <v>1813.3212118382712</v>
      </c>
      <c r="GK63" s="29">
        <f t="shared" ca="1" si="11"/>
        <v>2175.3289994536199</v>
      </c>
      <c r="GL63" s="29">
        <f t="shared" ca="1" si="11"/>
        <v>2307.7670261726016</v>
      </c>
      <c r="GM63" s="29">
        <f t="shared" ca="1" si="11"/>
        <v>2472.4828117398579</v>
      </c>
      <c r="GN63" s="29">
        <f t="shared" ca="1" si="11"/>
        <v>2576.4596348585342</v>
      </c>
      <c r="GO63" s="29">
        <f t="shared" ca="1" si="11"/>
        <v>2717.2525883194407</v>
      </c>
      <c r="GP63" s="29">
        <f t="shared" ca="1" si="11"/>
        <v>2952.3710745246549</v>
      </c>
      <c r="GQ63" s="29">
        <f t="shared" ca="1" si="11"/>
        <v>3130.9950359504933</v>
      </c>
      <c r="GR63" s="29">
        <f t="shared" ca="1" si="11"/>
        <v>3347.9778328103926</v>
      </c>
      <c r="GS63" s="29">
        <f t="shared" ca="1" si="11"/>
        <v>3602.3983748083397</v>
      </c>
      <c r="GT63" s="29">
        <f t="shared" ca="1" si="11"/>
        <v>3818.8321945032626</v>
      </c>
      <c r="GU63" s="29">
        <f t="shared" ca="1" si="11"/>
        <v>4039.0100084521082</v>
      </c>
      <c r="GV63" s="29">
        <f t="shared" ca="1" si="12"/>
        <v>4355.2058410011641</v>
      </c>
      <c r="GW63" s="29">
        <f t="shared" ca="1" si="12"/>
        <v>4601.7392863407586</v>
      </c>
      <c r="GX63" s="29">
        <f t="shared" ca="1" si="12"/>
        <v>4749.377044310163</v>
      </c>
      <c r="GY63" s="29">
        <f t="shared" ca="1" si="12"/>
        <v>4942.5180680196336</v>
      </c>
      <c r="GZ63" s="29">
        <f t="shared" ca="1" si="12"/>
        <v>5013.8512075015396</v>
      </c>
      <c r="HA63" s="29">
        <f t="shared" ca="1" si="12"/>
        <v>5195.2467519215825</v>
      </c>
      <c r="HB63" s="29">
        <f t="shared" ca="1" si="12"/>
        <v>5086.4004426868505</v>
      </c>
      <c r="HC63" s="29"/>
      <c r="HD63" s="29">
        <f t="shared" si="13"/>
        <v>170</v>
      </c>
      <c r="HE63" s="29">
        <f>SUM($GD63:GD63)-$HD63-SUM($FD63:FD63)</f>
        <v>-170</v>
      </c>
      <c r="HF63" s="29">
        <f ca="1">SUM($GD63:GE63)-$HD63-SUM($FD63:FE63)</f>
        <v>-153.9381952339952</v>
      </c>
      <c r="HG63" s="29">
        <f ca="1">SUM($GD63:GF63)-$HD63-SUM($FD63:FF63)</f>
        <v>-137.87639046799052</v>
      </c>
      <c r="HH63" s="29">
        <f ca="1">SUM($GD63:GG63)-$HD63-SUM($FD63:FG63)</f>
        <v>-88.414617638342406</v>
      </c>
      <c r="HI63" s="29">
        <f ca="1">SUM($GD63:GH63)-$HD63-SUM($FD63:FH63)</f>
        <v>-3.7545082222086421</v>
      </c>
      <c r="HJ63" s="29">
        <f ca="1">SUM($GD63:GI63)-$HD63-SUM($FD63:FI63)</f>
        <v>80.905601193925577</v>
      </c>
      <c r="HK63" s="29">
        <f ca="1">SUM($GD63:GJ63)-$HD63-SUM($FD63:FJ63)</f>
        <v>188.11727337196953</v>
      </c>
      <c r="HL63" s="29">
        <f ca="1">SUM($GD63:GK63)-$HD63-SUM($FD63:FK63)</f>
        <v>321.13438136503828</v>
      </c>
      <c r="HM63" s="29">
        <f ca="1">SUM($GD63:GL63)-$HD63-SUM($FD63:FL63)</f>
        <v>468.775508406683</v>
      </c>
      <c r="HN63" s="29">
        <f ca="1">SUM($GD63:GM63)-$HD63-SUM($FD63:FM63)</f>
        <v>632.33543491367163</v>
      </c>
      <c r="HO63" s="29">
        <f ca="1">SUM($GD63:GN63)-$HD63-SUM($FD63:FN63)</f>
        <v>808.68662961378141</v>
      </c>
      <c r="HP63" s="29">
        <f ca="1">SUM($GD63:GO63)-$HD63-SUM($FD63:FO63)</f>
        <v>999.35389232136367</v>
      </c>
      <c r="HQ63" s="29">
        <f ca="1">SUM($GD63:GP63)-$HD63-SUM($FD63:FP63)</f>
        <v>1208.6072167713064</v>
      </c>
      <c r="HR63" s="29">
        <f ca="1">SUM($GD63:GQ63)-$HD63-SUM($FD63:FQ63)</f>
        <v>1433.5411464294375</v>
      </c>
      <c r="HS63" s="29">
        <f ca="1">SUM($GD63:GR63)-$HD63-SUM($FD63:FR63)</f>
        <v>1675.7733205957411</v>
      </c>
      <c r="HT63" s="29">
        <f ca="1">SUM($GD63:GS63)-$HD63-SUM($FD63:FS63)</f>
        <v>1936.8836036880566</v>
      </c>
      <c r="HU63" s="29">
        <f ca="1">SUM($GD63:GT63)-$HD63-SUM($FD63:FT63)</f>
        <v>2214.8661280995584</v>
      </c>
      <c r="HV63" s="29">
        <f ca="1">SUM($GD63:GU63)-$HD63-SUM($FD63:FU63)</f>
        <v>2509.7079403693788</v>
      </c>
      <c r="HW63" s="29">
        <f ca="1">SUM($GD63:GV63)-$HD63-SUM($FD63:FV63)</f>
        <v>2825.7956582610786</v>
      </c>
      <c r="HX63" s="29">
        <f ca="1">SUM($GD63:GW63)-$HD63-SUM($FD63:FW63)</f>
        <v>3159.6317642346185</v>
      </c>
      <c r="HY63" s="29">
        <f ca="1">SUM($GD63:GX63)-$HD63-SUM($FD63:FX63)</f>
        <v>3506.3319291581065</v>
      </c>
      <c r="HZ63" s="29">
        <f ca="1">SUM($GD63:GY63)-$HD63-SUM($FD63:FY63)</f>
        <v>3867.8930619225866</v>
      </c>
      <c r="IA63" s="29">
        <f ca="1">SUM($GD63:GZ63)-$HD63-SUM($FD63:FZ63)</f>
        <v>4238.3498227322561</v>
      </c>
      <c r="IB63" s="29">
        <f ca="1">SUM($GD63:HA63)-$HD63-SUM($FD63:GA63)</f>
        <v>4622.7831189196295</v>
      </c>
      <c r="IC63" s="29">
        <f ca="1">SUM($GD63:HB63)-$HD63-SUM($FD63:GB63)</f>
        <v>5007.2164151070028</v>
      </c>
    </row>
    <row r="64" spans="2:237">
      <c r="B64" s="29">
        <f t="shared" ca="1" si="14"/>
        <v>1.4693099714252478E-3</v>
      </c>
      <c r="C64" s="29">
        <f t="shared" ca="1" si="8"/>
        <v>0.25258922974176878</v>
      </c>
      <c r="D64" s="29">
        <f t="shared" ca="1" si="8"/>
        <v>0.44580746588983233</v>
      </c>
      <c r="E64" s="29">
        <f t="shared" ca="1" si="8"/>
        <v>0.60148041912879924</v>
      </c>
      <c r="F64" s="29">
        <f t="shared" ca="1" si="8"/>
        <v>0.1948257478218357</v>
      </c>
      <c r="G64" s="29">
        <f t="shared" ca="1" si="8"/>
        <v>0.14677451555172627</v>
      </c>
      <c r="H64" s="29">
        <f t="shared" ca="1" si="8"/>
        <v>0.38958698480614451</v>
      </c>
      <c r="I64" s="29">
        <f t="shared" ca="1" si="8"/>
        <v>0.69833196308492218</v>
      </c>
      <c r="J64" s="29">
        <f t="shared" ca="1" si="8"/>
        <v>0.9684717541637694</v>
      </c>
      <c r="K64" s="29">
        <f t="shared" ca="1" si="8"/>
        <v>0.50864614185844748</v>
      </c>
      <c r="L64" s="29">
        <f t="shared" ca="1" si="8"/>
        <v>0.21846733892825732</v>
      </c>
      <c r="M64" s="29">
        <f t="shared" ca="1" si="8"/>
        <v>0.1342427354288529</v>
      </c>
      <c r="N64" s="29">
        <f t="shared" ca="1" si="8"/>
        <v>0.88358101444972204</v>
      </c>
      <c r="O64" s="29">
        <f t="shared" ca="1" si="8"/>
        <v>3.6825118583811101E-2</v>
      </c>
      <c r="P64" s="29">
        <f t="shared" ca="1" si="8"/>
        <v>0.7019046370655696</v>
      </c>
      <c r="Q64" s="29">
        <f t="shared" ca="1" si="8"/>
        <v>3.4166491813410138E-2</v>
      </c>
      <c r="R64" s="29">
        <f t="shared" ca="1" si="8"/>
        <v>0.44412691813506677</v>
      </c>
      <c r="S64" s="29">
        <f t="shared" ca="1" si="8"/>
        <v>0.34200707759587889</v>
      </c>
      <c r="T64" s="29">
        <f t="shared" ca="1" si="9"/>
        <v>0.10536741517131221</v>
      </c>
      <c r="U64" s="29">
        <f t="shared" ca="1" si="9"/>
        <v>0.66322460227788471</v>
      </c>
      <c r="V64" s="29">
        <f t="shared" ca="1" si="9"/>
        <v>0.2949669067957118</v>
      </c>
      <c r="W64" s="29">
        <f t="shared" ca="1" si="9"/>
        <v>0.8651906648353499</v>
      </c>
      <c r="X64" s="29">
        <f t="shared" ca="1" si="9"/>
        <v>0.69483797235694833</v>
      </c>
      <c r="Y64" s="29">
        <f t="shared" ca="1" si="9"/>
        <v>0.98972600542338507</v>
      </c>
      <c r="Z64" s="29">
        <f t="shared" ca="1" si="9"/>
        <v>0.4015787908525118</v>
      </c>
      <c r="AC64" s="27">
        <f>IF(H$11="x",0,_xlfn.NORM.INV(B64,Satokasvi!$H$8,Satokasvi!$I$8)*IF(H$8="x",1+Toimenpiteet!$C$7,1)*IF(H$9="x",1+Toimenpiteet!$C$34,1)*(1+H$30)*_xlfn.BINOM.INV(1,(1-(Satokasvi!$H$15*(1+H$43))),B64))</f>
        <v>0</v>
      </c>
      <c r="AD64" s="27">
        <f ca="1">IF(I$11="x",0,_xlfn.NORM.INV(C64,Satokasvi!$H$8,Satokasvi!$I$8)*IF(I$8="x",1+Toimenpiteet!$C$7,1)*IF(I$9="x",1+Toimenpiteet!$C$34,1)*(1+I$30)*_xlfn.BINOM.INV(1,(1-(Satokasvi!$H$15*(1+I$43))),C64))</f>
        <v>2419.2549136696716</v>
      </c>
      <c r="AE64" s="27">
        <f ca="1">IF(J$11="x",0,_xlfn.NORM.INV(D64,Satokasvi!$H$8,Satokasvi!$I$8)*IF(J$8="x",1+Toimenpiteet!$C$7,1)*IF(J$9="x",1+Toimenpiteet!$C$34,1)*(1+J$30)*_xlfn.BINOM.INV(1,(1-(Satokasvi!$H$15*(1+J$43))),D64))</f>
        <v>2532.9051102206804</v>
      </c>
      <c r="AF64" s="27">
        <f ca="1">IF(K$11="x",0,_xlfn.NORM.INV(E64,Satokasvi!$H$8,Satokasvi!$I$8)*IF(K$8="x",1+Toimenpiteet!$C$7,1)*IF(K$9="x",1+Toimenpiteet!$C$34,1)*(1+K$30)*_xlfn.BINOM.INV(1,(1-(Satokasvi!$H$15*(1+K$43))),E64))</f>
        <v>2622.7509902800671</v>
      </c>
      <c r="AG64" s="27">
        <f ca="1">IF(L$11="x",0,_xlfn.NORM.INV(F64,Satokasvi!$H$8,Satokasvi!$I$8)*IF(L$8="x",1+Toimenpiteet!$C$7,1)*IF(L$9="x",1+Toimenpiteet!$C$34,1)*(1+L$30)*_xlfn.BINOM.INV(1,(1-(Satokasvi!$H$15*(1+L$43))),F64))</f>
        <v>2433.7445781626907</v>
      </c>
      <c r="AH64" s="27">
        <f>IF(M$11="x",0,_xlfn.NORM.INV(G64,Satokasvi!$H$8,Satokasvi!$I$8)*IF(M$8="x",1+Toimenpiteet!$C$7,1)*IF(M$9="x",1+Toimenpiteet!$C$34,1)*(1+M$30)*_xlfn.BINOM.INV(1,(1-(Satokasvi!$H$15*(1+M$43))),G64))</f>
        <v>0</v>
      </c>
      <c r="AI64" s="27">
        <f ca="1">IF(N$11="x",0,_xlfn.NORM.INV(H64,Satokasvi!$H$8,Satokasvi!$I$8)*IF(N$8="x",1+Toimenpiteet!$C$7,1)*IF(N$9="x",1+Toimenpiteet!$C$34,1)*(1+N$30)*_xlfn.BINOM.INV(1,(1-(Satokasvi!$H$15*(1+N$43))),H64))</f>
        <v>2560.9013468910725</v>
      </c>
      <c r="AJ64" s="27">
        <f ca="1">IF(O$11="x",0,_xlfn.NORM.INV(I64,Satokasvi!$H$8,Satokasvi!$I$8)*IF(O$8="x",1+Toimenpiteet!$C$7,1)*IF(O$9="x",1+Toimenpiteet!$C$34,1)*(1+O$30)*_xlfn.BINOM.INV(1,(1-(Satokasvi!$H$15*(1+O$43))),I64))</f>
        <v>2710.2302293567786</v>
      </c>
      <c r="AK64" s="27">
        <f ca="1">IF(P$11="x",0,_xlfn.NORM.INV(J64,Satokasvi!$H$8,Satokasvi!$I$8)*IF(P$8="x",1+Toimenpiteet!$C$7,1)*IF(P$9="x",1+Toimenpiteet!$C$34,1)*(1+P$30)*_xlfn.BINOM.INV(1,(1-(Satokasvi!$H$15*(1+P$43))),J64))</f>
        <v>2960.2022926772675</v>
      </c>
      <c r="AL64" s="27">
        <f ca="1">IF(Q$11="x",0,_xlfn.NORM.INV(K64,Satokasvi!$H$8,Satokasvi!$I$8)*IF(Q$8="x",1+Toimenpiteet!$C$7,1)*IF(Q$9="x",1+Toimenpiteet!$C$34,1)*(1+Q$30)*_xlfn.BINOM.INV(1,(1-(Satokasvi!$H$15*(1+Q$43))),K64))</f>
        <v>2617.2857361406168</v>
      </c>
      <c r="AM64" s="27">
        <f ca="1">IF(R$11="x",0,_xlfn.NORM.INV(L64,Satokasvi!$H$8,Satokasvi!$I$8)*IF(R$8="x",1+Toimenpiteet!$C$7,1)*IF(R$9="x",1+Toimenpiteet!$C$34,1)*(1+R$30)*_xlfn.BINOM.INV(1,(1-(Satokasvi!$H$15*(1+R$43))),L64))</f>
        <v>2468.1342711140956</v>
      </c>
      <c r="AN64" s="27">
        <f ca="1">IF(S$11="x",0,_xlfn.NORM.INV(M64,Satokasvi!$H$8,Satokasvi!$I$8)*IF(S$8="x",1+Toimenpiteet!$C$7,1)*IF(S$9="x",1+Toimenpiteet!$C$34,1)*(1+S$30)*_xlfn.BINOM.INV(1,(1-(Satokasvi!$H$15*(1+S$43))),M64))</f>
        <v>2406.6900547372879</v>
      </c>
      <c r="AO64" s="27">
        <f ca="1">IF(T$11="x",0,_xlfn.NORM.INV(N64,Satokasvi!$H$8,Satokasvi!$I$8)*IF(T$8="x",1+Toimenpiteet!$C$7,1)*IF(T$9="x",1+Toimenpiteet!$C$34,1)*(1+T$30)*_xlfn.BINOM.INV(1,(1-(Satokasvi!$H$15*(1+T$43))),N64))</f>
        <v>2835.9403472896884</v>
      </c>
      <c r="AP64" s="27">
        <f ca="1">IF(U$11="x",0,_xlfn.NORM.INV(O64,Satokasvi!$H$8,Satokasvi!$I$8)*IF(U$8="x",1+Toimenpiteet!$C$7,1)*IF(U$9="x",1+Toimenpiteet!$C$34,1)*(1+U$30)*_xlfn.BINOM.INV(1,(1-(Satokasvi!$H$15*(1+U$43))),O64))</f>
        <v>0</v>
      </c>
      <c r="AQ64" s="27">
        <f ca="1">IF(V$11="x",0,_xlfn.NORM.INV(P64,Satokasvi!$H$8,Satokasvi!$I$8)*IF(V$8="x",1+Toimenpiteet!$C$7,1)*IF(V$9="x",1+Toimenpiteet!$C$34,1)*(1+V$30)*_xlfn.BINOM.INV(1,(1-(Satokasvi!$H$15*(1+V$43))),P64))</f>
        <v>2712.1485874012155</v>
      </c>
      <c r="AR64" s="27">
        <f ca="1">IF(W$11="x",0,_xlfn.NORM.INV(Q64,Satokasvi!$H$8,Satokasvi!$I$8)*IF(W$8="x",1+Toimenpiteet!$C$7,1)*IF(W$9="x",1+Toimenpiteet!$C$34,1)*(1+W$30)*_xlfn.BINOM.INV(1,(1-(Satokasvi!$H$15*(1+W$43))),Q64))</f>
        <v>0</v>
      </c>
      <c r="AS64" s="27">
        <f ca="1">IF(X$11="x",0,_xlfn.NORM.INV(R64,Satokasvi!$H$8,Satokasvi!$I$8)*IF(X$8="x",1+Toimenpiteet!$C$7,1)*IF(X$9="x",1+Toimenpiteet!$C$34,1)*(1+X$30)*_xlfn.BINOM.INV(1,(1-(Satokasvi!$H$15*(1+X$43))),R64))</f>
        <v>2587.011643633623</v>
      </c>
      <c r="AT64" s="27">
        <f ca="1">IF(Y$11="x",0,_xlfn.NORM.INV(S64,Satokasvi!$H$8,Satokasvi!$I$8)*IF(Y$8="x",1+Toimenpiteet!$C$7,1)*IF(Y$9="x",1+Toimenpiteet!$C$34,1)*(1+Y$30)*_xlfn.BINOM.INV(1,(1-(Satokasvi!$H$15*(1+Y$43))),S64))</f>
        <v>2537.2709473082855</v>
      </c>
      <c r="AU64" s="27">
        <f ca="1">IF(Z$11="x",0,_xlfn.NORM.INV(T64,Satokasvi!$H$8,Satokasvi!$I$8)*IF(Z$8="x",1+Toimenpiteet!$C$7,1)*IF(Z$9="x",1+Toimenpiteet!$C$34,1)*(1+Z$30)*_xlfn.BINOM.INV(1,(1-(Satokasvi!$H$15*(1+Z$43))),T64))</f>
        <v>2379.6261617252044</v>
      </c>
      <c r="AV64" s="27">
        <f ca="1">IF(AA$11="x",0,_xlfn.NORM.INV(U64,Satokasvi!$H$8,Satokasvi!$I$8)*IF(AA$8="x",1+Toimenpiteet!$C$7,1)*IF(AA$9="x",1+Toimenpiteet!$C$34,1)*(1+AA$30)*_xlfn.BINOM.INV(1,(1-(Satokasvi!$H$15*(1+AA$43))),U64))</f>
        <v>2691.8760832227545</v>
      </c>
      <c r="AW64" s="27">
        <f ca="1">IF(AB$11="x",0,_xlfn.NORM.INV(V64,Satokasvi!$H$8,Satokasvi!$I$8)*IF(AB$8="x",1+Toimenpiteet!$C$7,1)*IF(AB$9="x",1+Toimenpiteet!$C$34,1)*(1+AB$30)*_xlfn.BINOM.INV(1,(1-(Satokasvi!$H$15*(1+AB$43))),V64))</f>
        <v>2512.6429630570874</v>
      </c>
      <c r="AX64" s="27">
        <f ca="1">IF(AC$11="x",0,_xlfn.NORM.INV(W64,Satokasvi!$H$8,Satokasvi!$I$8)*IF(AC$8="x",1+Toimenpiteet!$C$7,1)*IF(AC$9="x",1+Toimenpiteet!$C$34,1)*(1+AC$30)*_xlfn.BINOM.INV(1,(1-(Satokasvi!$H$15*(1+AC$43))),W64))</f>
        <v>2819.3016536017753</v>
      </c>
      <c r="AY64" s="27">
        <f ca="1">IF(AD$11="x",0,_xlfn.NORM.INV(X64,Satokasvi!$H$8,Satokasvi!$I$8)*IF(AD$8="x",1+Toimenpiteet!$C$7,1)*IF(AD$9="x",1+Toimenpiteet!$C$34,1)*(1+AD$30)*_xlfn.BINOM.INV(1,(1-(Satokasvi!$H$15*(1+AD$43))),X64))</f>
        <v>2708.3639787695301</v>
      </c>
      <c r="AZ64" s="27">
        <f ca="1">IF(AE$11="x",0,_xlfn.NORM.INV(Y64,Satokasvi!$H$8,Satokasvi!$I$8)*IF(AE$8="x",1+Toimenpiteet!$C$7,1)*IF(AE$9="x",1+Toimenpiteet!$C$34,1)*(1+AE$30)*_xlfn.BINOM.INV(1,(1-(Satokasvi!$H$15*(1+AE$43))),Y64))</f>
        <v>3045.5797100567124</v>
      </c>
      <c r="BA64" s="27">
        <f ca="1">IF(AF$11="x",0,_xlfn.NORM.INV(Z64,Satokasvi!$H$8,Satokasvi!$I$8)*IF(AF$8="x",1+Toimenpiteet!$C$7,1)*IF(AF$9="x",1+Toimenpiteet!$C$34,1)*(1+AF$30)*_xlfn.BINOM.INV(1,(1-(Satokasvi!$H$15*(1+AF$43))),Z64))</f>
        <v>2566.7126243612847</v>
      </c>
      <c r="BD64" s="27">
        <f>IF(H$11="x",0,_xlfn.NORM.INV(B64,Satokasvi!$H$8,Satokasvi!$I$8)*IF(COUNTIF($H$12:H$12,"x")&gt;0,(1+$C$6),1)*IF(COUNTIF($H$13:H$13,"x")&gt;0,(1+$C$30),1)*IF(H$8="x",(1+Toimenpiteet!$C$7),1)*IF(H$9="x",(1+Toimenpiteet!$C$34),1)*(1+H$30)*_xlfn.BINOM.INV(1,(1-(Satokasvi!$H$15*(1+H$44))),B64))</f>
        <v>0</v>
      </c>
      <c r="BE64" s="27">
        <f ca="1">IF(I$11="x",0,_xlfn.NORM.INV(C64,Satokasvi!$H$8,Satokasvi!$I$8)*IF(COUNTIF($H$12:I$12,"x")&gt;0,(1+$C$6),1)*IF(COUNTIF($H$13:I$13,"x")&gt;0,(1+$C$30),1)*IF(I$8="x",(1+Toimenpiteet!$C$7),1)*IF(I$9="x",(1+Toimenpiteet!$C$34),1)*(1+I$30)*_xlfn.BINOM.INV(1,(1-(Satokasvi!$H$15*(1+I$44))),C64))</f>
        <v>2540.2176593531549</v>
      </c>
      <c r="BF64" s="27">
        <f ca="1">IF(J$11="x",0,_xlfn.NORM.INV(D64,Satokasvi!$H$8,Satokasvi!$I$8)*IF(COUNTIF($H$12:J$12,"x")&gt;0,(1+$C$6),1)*IF(COUNTIF($H$13:J$13,"x")&gt;0,(1+$C$30),1)*IF(J$8="x",(1+Toimenpiteet!$C$7),1)*IF(J$9="x",(1+Toimenpiteet!$C$34),1)*(1+J$30)*_xlfn.BINOM.INV(1,(1-(Satokasvi!$H$15*(1+J$44))),D64))</f>
        <v>2659.5503657317145</v>
      </c>
      <c r="BG64" s="27">
        <f ca="1">IF(K$11="x",0,_xlfn.NORM.INV(E64,Satokasvi!$H$8,Satokasvi!$I$8)*IF(COUNTIF($H$12:K$12,"x")&gt;0,(1+$C$6),1)*IF(COUNTIF($H$13:K$13,"x")&gt;0,(1+$C$30),1)*IF(K$8="x",(1+Toimenpiteet!$C$7),1)*IF(K$9="x",(1+Toimenpiteet!$C$34),1)*(1+K$30)*_xlfn.BINOM.INV(1,(1-(Satokasvi!$H$15*(1+K$44))),E64))</f>
        <v>2753.8885397940703</v>
      </c>
      <c r="BH64" s="27">
        <f ca="1">IF(L$11="x",0,_xlfn.NORM.INV(F64,Satokasvi!$H$8,Satokasvi!$I$8)*IF(COUNTIF($H$12:L$12,"x")&gt;0,(1+$C$6),1)*IF(COUNTIF($H$13:L$13,"x")&gt;0,(1+$C$30),1)*IF(L$8="x",(1+Toimenpiteet!$C$7),1)*IF(L$9="x",(1+Toimenpiteet!$C$34),1)*(1+L$30)*_xlfn.BINOM.INV(1,(1-(Satokasvi!$H$15*(1+L$44))),F64))</f>
        <v>2555.4318070708255</v>
      </c>
      <c r="BI64" s="27">
        <f>IF(M$11="x",0,_xlfn.NORM.INV(G64,Satokasvi!$H$8,Satokasvi!$I$8)*IF(COUNTIF($H$12:M$12,"x")&gt;0,(1+$C$6),1)*IF(COUNTIF($H$13:M$13,"x")&gt;0,(1+$C$30),1)*IF(M$8="x",(1+Toimenpiteet!$C$7),1)*IF(M$9="x",(1+Toimenpiteet!$C$34),1)*(1+M$30)*_xlfn.BINOM.INV(1,(1-(Satokasvi!$H$15*(1+M$44))),G64))</f>
        <v>0</v>
      </c>
      <c r="BJ64" s="27">
        <f ca="1">IF(N$11="x",0,_xlfn.NORM.INV(H64,Satokasvi!$H$8,Satokasvi!$I$8)*IF(COUNTIF($H$12:N$12,"x")&gt;0,(1+$C$6),1)*IF(COUNTIF($H$13:N$13,"x")&gt;0,(1+$C$30),1)*IF(N$8="x",(1+Toimenpiteet!$C$7),1)*IF(N$9="x",(1+Toimenpiteet!$C$34),1)*(1+N$30)*_xlfn.BINOM.INV(1,(1-(Satokasvi!$H$15*(1+N$44))),H64))</f>
        <v>2688.9464142356264</v>
      </c>
      <c r="BK64" s="27">
        <f ca="1">IF(O$11="x",0,_xlfn.NORM.INV(I64,Satokasvi!$H$8,Satokasvi!$I$8)*IF(COUNTIF($H$12:O$12,"x")&gt;0,(1+$C$6),1)*IF(COUNTIF($H$13:O$13,"x")&gt;0,(1+$C$30),1)*IF(O$8="x",(1+Toimenpiteet!$C$7),1)*IF(O$9="x",(1+Toimenpiteet!$C$34),1)*(1+O$30)*_xlfn.BINOM.INV(1,(1-(Satokasvi!$H$15*(1+O$44))),I64))</f>
        <v>2845.7417408246179</v>
      </c>
      <c r="BL64" s="27">
        <f ca="1">IF(P$11="x",0,_xlfn.NORM.INV(J64,Satokasvi!$H$8,Satokasvi!$I$8)*IF(COUNTIF($H$12:P$12,"x")&gt;0,(1+$C$6),1)*IF(COUNTIF($H$13:P$13,"x")&gt;0,(1+$C$30),1)*IF(P$8="x",(1+Toimenpiteet!$C$7),1)*IF(P$9="x",(1+Toimenpiteet!$C$34),1)*(1+P$30)*_xlfn.BINOM.INV(1,(1-(Satokasvi!$H$15*(1+P$44))),J64))</f>
        <v>3108.2124073111304</v>
      </c>
      <c r="BM64" s="27">
        <f ca="1">IF(Q$11="x",0,_xlfn.NORM.INV(K64,Satokasvi!$H$8,Satokasvi!$I$8)*IF(COUNTIF($H$12:Q$12,"x")&gt;0,(1+$C$6),1)*IF(COUNTIF($H$13:Q$13,"x")&gt;0,(1+$C$30),1)*IF(Q$8="x",(1+Toimenpiteet!$C$7),1)*IF(Q$9="x",(1+Toimenpiteet!$C$34),1)*(1+Q$30)*_xlfn.BINOM.INV(1,(1-(Satokasvi!$H$15*(1+Q$44))),K64))</f>
        <v>2748.1500229476478</v>
      </c>
      <c r="BN64" s="27">
        <f ca="1">IF(R$11="x",0,_xlfn.NORM.INV(L64,Satokasvi!$H$8,Satokasvi!$I$8)*IF(COUNTIF($H$12:R$12,"x")&gt;0,(1+$C$6),1)*IF(COUNTIF($H$13:R$13,"x")&gt;0,(1+$C$30),1)*IF(R$8="x",(1+Toimenpiteet!$C$7),1)*IF(R$9="x",(1+Toimenpiteet!$C$34),1)*(1+R$30)*_xlfn.BINOM.INV(1,(1-(Satokasvi!$H$15*(1+R$44))),L64))</f>
        <v>2591.5409846698003</v>
      </c>
      <c r="BO64" s="27">
        <f ca="1">IF(S$11="x",0,_xlfn.NORM.INV(M64,Satokasvi!$H$8,Satokasvi!$I$8)*IF(COUNTIF($H$12:S$12,"x")&gt;0,(1+$C$6),1)*IF(COUNTIF($H$13:S$13,"x")&gt;0,(1+$C$30),1)*IF(S$8="x",(1+Toimenpiteet!$C$7),1)*IF(S$9="x",(1+Toimenpiteet!$C$34),1)*(1+S$30)*_xlfn.BINOM.INV(1,(1-(Satokasvi!$H$15*(1+S$44))),M64))</f>
        <v>2527.0245574741525</v>
      </c>
      <c r="BP64" s="27">
        <f ca="1">IF(T$11="x",0,_xlfn.NORM.INV(N64,Satokasvi!$H$8,Satokasvi!$I$8)*IF(COUNTIF($H$12:T$12,"x")&gt;0,(1+$C$6),1)*IF(COUNTIF($H$13:T$13,"x")&gt;0,(1+$C$30),1)*IF(T$8="x",(1+Toimenpiteet!$C$7),1)*IF(T$9="x",(1+Toimenpiteet!$C$34),1)*(1+T$30)*_xlfn.BINOM.INV(1,(1-(Satokasvi!$H$15*(1+T$44))),N64))</f>
        <v>2977.7373646541737</v>
      </c>
      <c r="BQ64" s="27">
        <f ca="1">IF(U$11="x",0,_xlfn.NORM.INV(O64,Satokasvi!$H$8,Satokasvi!$I$8)*IF(COUNTIF($H$12:U$12,"x")&gt;0,(1+$C$6),1)*IF(COUNTIF($H$13:U$13,"x")&gt;0,(1+$C$30),1)*IF(U$8="x",(1+Toimenpiteet!$C$7),1)*IF(U$9="x",(1+Toimenpiteet!$C$34),1)*(1+U$30)*_xlfn.BINOM.INV(1,(1-(Satokasvi!$H$15*(1+U$44))),O64))</f>
        <v>0</v>
      </c>
      <c r="BR64" s="27">
        <f ca="1">IF(V$11="x",0,_xlfn.NORM.INV(P64,Satokasvi!$H$8,Satokasvi!$I$8)*IF(COUNTIF($H$12:V$12,"x")&gt;0,(1+$C$6),1)*IF(COUNTIF($H$13:V$13,"x")&gt;0,(1+$C$30),1)*IF(V$8="x",(1+Toimenpiteet!$C$7),1)*IF(V$9="x",(1+Toimenpiteet!$C$34),1)*(1+V$30)*_xlfn.BINOM.INV(1,(1-(Satokasvi!$H$15*(1+V$44))),P64))</f>
        <v>2847.7560167712763</v>
      </c>
      <c r="BS64" s="27">
        <f ca="1">IF(W$11="x",0,_xlfn.NORM.INV(Q64,Satokasvi!$H$8,Satokasvi!$I$8)*IF(COUNTIF($H$12:W$12,"x")&gt;0,(1+$C$6),1)*IF(COUNTIF($H$13:W$13,"x")&gt;0,(1+$C$30),1)*IF(W$8="x",(1+Toimenpiteet!$C$7),1)*IF(W$9="x",(1+Toimenpiteet!$C$34),1)*(1+W$30)*_xlfn.BINOM.INV(1,(1-(Satokasvi!$H$15*(1+W$44))),Q64))</f>
        <v>0</v>
      </c>
      <c r="BT64" s="27">
        <f ca="1">IF(X$11="x",0,_xlfn.NORM.INV(R64,Satokasvi!$H$8,Satokasvi!$I$8)*IF(COUNTIF($H$12:X$12,"x")&gt;0,(1+$C$6),1)*IF(COUNTIF($H$13:X$13,"x")&gt;0,(1+$C$30),1)*IF(X$8="x",(1+Toimenpiteet!$C$7),1)*IF(X$9="x",(1+Toimenpiteet!$C$34),1)*(1+X$30)*_xlfn.BINOM.INV(1,(1-(Satokasvi!$H$15*(1+X$44))),R64))</f>
        <v>2716.3622258153041</v>
      </c>
      <c r="BU64" s="27">
        <f ca="1">IF(Y$11="x",0,_xlfn.NORM.INV(S64,Satokasvi!$H$8,Satokasvi!$I$8)*IF(COUNTIF($H$12:Y$12,"x")&gt;0,(1+$C$6),1)*IF(COUNTIF($H$13:Y$13,"x")&gt;0,(1+$C$30),1)*IF(Y$8="x",(1+Toimenpiteet!$C$7),1)*IF(Y$9="x",(1+Toimenpiteet!$C$34),1)*(1+Y$30)*_xlfn.BINOM.INV(1,(1-(Satokasvi!$H$15*(1+Y$44))),S64))</f>
        <v>2664.1344946736999</v>
      </c>
      <c r="BV64" s="27">
        <f ca="1">IF(Z$11="x",0,_xlfn.NORM.INV(T64,Satokasvi!$H$8,Satokasvi!$I$8)*IF(COUNTIF($H$12:Z$12,"x")&gt;0,(1+$C$6),1)*IF(COUNTIF($H$13:Z$13,"x")&gt;0,(1+$C$30),1)*IF(Z$8="x",(1+Toimenpiteet!$C$7),1)*IF(Z$9="x",(1+Toimenpiteet!$C$34),1)*(1+Z$30)*_xlfn.BINOM.INV(1,(1-(Satokasvi!$H$15*(1+Z$44))),T64))</f>
        <v>2498.6074698114644</v>
      </c>
      <c r="BW64" s="27">
        <f ca="1">IF(AA$11="x",0,_xlfn.NORM.INV(U64,Satokasvi!$H$8,Satokasvi!$I$8)*IF(COUNTIF($H$12:AA$12,"x")&gt;0,(1+$C$6),1)*IF(COUNTIF($H$13:AA$13,"x")&gt;0,(1+$C$30),1)*IF(AA$8="x",(1+Toimenpiteet!$C$7),1)*IF(AA$9="x",(1+Toimenpiteet!$C$34),1)*(1+AA$30)*_xlfn.BINOM.INV(1,(1-(Satokasvi!$H$15*(1+AA$44))),U64))</f>
        <v>2826.469887383892</v>
      </c>
      <c r="BX64" s="27">
        <f ca="1">IF(AB$11="x",0,_xlfn.NORM.INV(V64,Satokasvi!$H$8,Satokasvi!$I$8)*IF(COUNTIF($H$12:AB$12,"x")&gt;0,(1+$C$6),1)*IF(COUNTIF($H$13:AB$13,"x")&gt;0,(1+$C$30),1)*IF(AB$8="x",(1+Toimenpiteet!$C$7),1)*IF(AB$9="x",(1+Toimenpiteet!$C$34),1)*(1+AB$30)*_xlfn.BINOM.INV(1,(1-(Satokasvi!$H$15*(1+AB$44))),V64))</f>
        <v>2638.2751112099418</v>
      </c>
      <c r="BY64" s="27">
        <f ca="1">IF(AC$11="x",0,_xlfn.NORM.INV(W64,Satokasvi!$H$8,Satokasvi!$I$8)*IF(COUNTIF($H$12:AC$12,"x")&gt;0,(1+$C$6),1)*IF(COUNTIF($H$13:AC$13,"x")&gt;0,(1+$C$30),1)*IF(AC$8="x",(1+Toimenpiteet!$C$7),1)*IF(AC$9="x",(1+Toimenpiteet!$C$34),1)*(1+AC$30)*_xlfn.BINOM.INV(1,(1-(Satokasvi!$H$15*(1+AC$44))),W64))</f>
        <v>2960.2667362818647</v>
      </c>
      <c r="BZ64" s="27">
        <f ca="1">IF(AD$11="x",0,_xlfn.NORM.INV(X64,Satokasvi!$H$8,Satokasvi!$I$8)*IF(COUNTIF($H$12:AD$12,"x")&gt;0,(1+$C$6),1)*IF(COUNTIF($H$13:AD$13,"x")&gt;0,(1+$C$30),1)*IF(AD$8="x",(1+Toimenpiteet!$C$7),1)*IF(AD$9="x",(1+Toimenpiteet!$C$34),1)*(1+AD$30)*_xlfn.BINOM.INV(1,(1-(Satokasvi!$H$15*(1+AD$44))),X64))</f>
        <v>2843.7821777080067</v>
      </c>
      <c r="CA64" s="27">
        <f ca="1">IF(AE$11="x",0,_xlfn.NORM.INV(Y64,Satokasvi!$H$8,Satokasvi!$I$8)*IF(COUNTIF($H$12:AE$12,"x")&gt;0,(1+$C$6),1)*IF(COUNTIF($H$13:AE$13,"x")&gt;0,(1+$C$30),1)*IF(AE$8="x",(1+Toimenpiteet!$C$7),1)*IF(AE$9="x",(1+Toimenpiteet!$C$34),1)*(1+AE$30)*_xlfn.BINOM.INV(1,(1-(Satokasvi!$H$15*(1+AE$44))),Y64))</f>
        <v>3197.8586955595483</v>
      </c>
      <c r="CB64" s="27">
        <f ca="1">IF(AF$11="x",0,_xlfn.NORM.INV(Z64,Satokasvi!$H$8,Satokasvi!$I$8)*IF(COUNTIF($H$12:AF$12,"x")&gt;0,(1+$C$6),1)*IF(COUNTIF($H$13:AF$13,"x")&gt;0,(1+$C$30),1)*IF(AF$8="x",(1+Toimenpiteet!$C$7),1)*IF(AF$9="x",(1+Toimenpiteet!$C$34),1)*(1+AF$30)*_xlfn.BINOM.INV(1,(1-(Satokasvi!$H$15*(1+AF$44))),Z64))</f>
        <v>2695.0482555793487</v>
      </c>
      <c r="CD64" s="29">
        <f ca="1">_xlfn.NORM.INV(RAND(),Satokasvi!$H$13,Satokasvi!$I$13)</f>
        <v>229.10800359674167</v>
      </c>
      <c r="CE64" s="29">
        <f ca="1">_xlfn.NORM.INV(RAND(),Satokasvi!$H$13,Satokasvi!$I$13)</f>
        <v>239.3264309998122</v>
      </c>
      <c r="CF64" s="29">
        <f ca="1">_xlfn.NORM.INV(RAND(),Satokasvi!$H$13,Satokasvi!$I$13)</f>
        <v>215.21249399084073</v>
      </c>
      <c r="CG64" s="29">
        <f ca="1">_xlfn.NORM.INV(RAND(),Satokasvi!$H$13,Satokasvi!$I$13)</f>
        <v>172.89142811160372</v>
      </c>
      <c r="CH64" s="29">
        <f ca="1">_xlfn.NORM.INV(RAND(),Satokasvi!$H$13,Satokasvi!$I$13)</f>
        <v>168.71479915466242</v>
      </c>
      <c r="CI64" s="29">
        <f ca="1">_xlfn.NORM.INV(RAND(),Satokasvi!$H$13,Satokasvi!$I$13)</f>
        <v>329.02965273210236</v>
      </c>
      <c r="CJ64" s="29">
        <f ca="1">_xlfn.NORM.INV(RAND(),Satokasvi!$H$13,Satokasvi!$I$13)</f>
        <v>235.46519559167666</v>
      </c>
      <c r="CK64" s="29">
        <f ca="1">_xlfn.NORM.INV(RAND(),Satokasvi!$H$13,Satokasvi!$I$13)</f>
        <v>136.03112667915858</v>
      </c>
      <c r="CL64" s="29">
        <f ca="1">_xlfn.NORM.INV(RAND(),Satokasvi!$H$13,Satokasvi!$I$13)</f>
        <v>191.02213646585133</v>
      </c>
      <c r="CM64" s="29">
        <f ca="1">_xlfn.NORM.INV(RAND(),Satokasvi!$H$13,Satokasvi!$I$13)</f>
        <v>134.12873564858774</v>
      </c>
      <c r="CN64" s="29">
        <f ca="1">_xlfn.NORM.INV(RAND(),Satokasvi!$H$13,Satokasvi!$I$13)</f>
        <v>225.29285528987157</v>
      </c>
      <c r="CO64" s="29">
        <f ca="1">_xlfn.NORM.INV(RAND(),Satokasvi!$H$13,Satokasvi!$I$13)</f>
        <v>166.57724850940852</v>
      </c>
      <c r="CP64" s="29">
        <f ca="1">_xlfn.NORM.INV(RAND(),Satokasvi!$H$13,Satokasvi!$I$13)</f>
        <v>155.1863753542805</v>
      </c>
      <c r="CQ64" s="29">
        <f ca="1">_xlfn.NORM.INV(RAND(),Satokasvi!$H$13,Satokasvi!$I$13)</f>
        <v>211.63191075947833</v>
      </c>
      <c r="CR64" s="29">
        <f ca="1">_xlfn.NORM.INV(RAND(),Satokasvi!$H$13,Satokasvi!$I$13)</f>
        <v>173.7910928772084</v>
      </c>
      <c r="CS64" s="29">
        <f ca="1">_xlfn.NORM.INV(RAND(),Satokasvi!$H$13,Satokasvi!$I$13)</f>
        <v>178.76535930788103</v>
      </c>
      <c r="CT64" s="29">
        <f ca="1">_xlfn.NORM.INV(RAND(),Satokasvi!$H$13,Satokasvi!$I$13)</f>
        <v>238.96043900744397</v>
      </c>
      <c r="CU64" s="29">
        <f ca="1">_xlfn.NORM.INV(RAND(),Satokasvi!$H$13,Satokasvi!$I$13)</f>
        <v>162.88159570035168</v>
      </c>
      <c r="CV64" s="29">
        <f ca="1">_xlfn.NORM.INV(RAND(),Satokasvi!$H$13,Satokasvi!$I$13)</f>
        <v>194.50216891733047</v>
      </c>
      <c r="CW64" s="29">
        <f ca="1">_xlfn.NORM.INV(RAND(),Satokasvi!$H$13,Satokasvi!$I$13)</f>
        <v>118.04833195135703</v>
      </c>
      <c r="CX64" s="29">
        <f ca="1">_xlfn.NORM.INV(RAND(),Satokasvi!$H$13,Satokasvi!$I$13)</f>
        <v>117.65888809430174</v>
      </c>
      <c r="CY64" s="29">
        <f ca="1">_xlfn.NORM.INV(RAND(),Satokasvi!$H$13,Satokasvi!$I$13)</f>
        <v>133.85107570743835</v>
      </c>
      <c r="CZ64" s="29">
        <f ca="1">_xlfn.NORM.INV(RAND(),Satokasvi!$H$13,Satokasvi!$I$13)</f>
        <v>212.43631241893428</v>
      </c>
      <c r="DA64" s="29">
        <f ca="1">_xlfn.NORM.INV(RAND(),Satokasvi!$H$13,Satokasvi!$I$13)</f>
        <v>226.31523911749059</v>
      </c>
      <c r="DB64" s="29">
        <f ca="1">_xlfn.NORM.INV(RAND(),Satokasvi!$H$13,Satokasvi!$I$13)</f>
        <v>165.78965461852766</v>
      </c>
      <c r="DD64" s="29">
        <f>IF(H$11="x",Toimenpiteet!$E$115,AC64*CD64/1000+(Satokasvi!$E$28-Satokasvi!$E$7)+IF(H$8="x",Toimenpiteet!$E$29,0)+IF(H$9="x",Toimenpiteet!$E$60,0)+IF(H$10="x",Toimenpiteet!$E$88,0))/(1+$H$15)^DD$59</f>
        <v>305.82524271844659</v>
      </c>
      <c r="DE64" s="29">
        <f ca="1">IF(I$11="x",Toimenpiteet!$E$115,AD64*CE64/1000+(Satokasvi!$E$28-Satokasvi!$E$7)+IF(I$8="x",Toimenpiteet!$E$29,0)+IF(I$9="x",Toimenpiteet!$E$60,0)+IF(I$10="x",Toimenpiteet!$E$88,0))/(1+$H$15)^DE$59</f>
        <v>330.93754752316084</v>
      </c>
      <c r="DF64" s="29">
        <f ca="1">IF(J$11="x",Toimenpiteet!$E$115,AE64*CF64/1000+(Satokasvi!$E$28-Satokasvi!$E$7)+IF(J$8="x",Toimenpiteet!$E$29,0)+IF(J$9="x",Toimenpiteet!$E$60,0)+IF(J$10="x",Toimenpiteet!$E$88,0))/(1+$H$15)^DF$59</f>
        <v>290.29467178237377</v>
      </c>
      <c r="DG64" s="29">
        <f ca="1">IF(K$11="x",Toimenpiteet!$E$115,AF64*CG64/1000+(Satokasvi!$E$28-Satokasvi!$E$7)+IF(K$8="x",Toimenpiteet!$E$29,0)+IF(K$9="x",Toimenpiteet!$E$60,0)+IF(K$10="x",Toimenpiteet!$E$88,0))/(1+$H$15)^DG$59</f>
        <v>200.39928811454052</v>
      </c>
      <c r="DH64" s="29">
        <f ca="1">IF(L$11="x",Toimenpiteet!$E$115,AG64*CH64/1000+(Satokasvi!$E$28-Satokasvi!$E$7)+IF(L$8="x",Toimenpiteet!$E$29,0)+IF(L$9="x",Toimenpiteet!$E$60,0)+IF(L$10="x",Toimenpiteet!$E$88,0))/(1+$H$15)^DH$59</f>
        <v>157.60615349635182</v>
      </c>
      <c r="DI64" s="29">
        <f>IF(M$11="x",Toimenpiteet!$E$115,AH64*CI64/1000+(Satokasvi!$E$28-Satokasvi!$E$7)+IF(M$8="x",Toimenpiteet!$E$29,0)+IF(M$9="x",Toimenpiteet!$E$60,0)+IF(M$10="x",Toimenpiteet!$E$88,0))/(1+$H$15)^DI$59</f>
        <v>263.80754085535114</v>
      </c>
      <c r="DJ64" s="29">
        <f ca="1">IF(N$11="x",Toimenpiteet!$E$115,AI64*CJ64/1000+(Satokasvi!$E$28-Satokasvi!$E$7)+IF(N$8="x",Toimenpiteet!$E$29,0)+IF(N$9="x",Toimenpiteet!$E$60,0)+IF(N$10="x",Toimenpiteet!$E$88,0))/(1+$H$15)^DJ$59</f>
        <v>304.99317619625339</v>
      </c>
      <c r="DK64" s="29">
        <f ca="1">IF(O$11="x",Toimenpiteet!$E$115,AJ64*CK64/1000+(Satokasvi!$E$28-Satokasvi!$E$7)+IF(O$8="x",Toimenpiteet!$E$29,0)+IF(O$9="x",Toimenpiteet!$E$60,0)+IF(O$10="x",Toimenpiteet!$E$88,0))/(1+$H$15)^DK$59</f>
        <v>111.12961517461142</v>
      </c>
      <c r="DL64" s="29">
        <f ca="1">IF(P$11="x",Toimenpiteet!$E$115,AK64*CL64/1000+(Satokasvi!$E$28-Satokasvi!$E$7)+IF(P$8="x",Toimenpiteet!$E$29,0)+IF(P$9="x",Toimenpiteet!$E$60,0)+IF(P$10="x",Toimenpiteet!$E$88,0))/(1+$H$15)^DL$59</f>
        <v>258.71482530598973</v>
      </c>
      <c r="DM64" s="29">
        <f ca="1">IF(Q$11="x",Toimenpiteet!$E$115,AL64*CM64/1000+(Satokasvi!$E$28-Satokasvi!$E$7)+IF(Q$8="x",Toimenpiteet!$E$29,0)+IF(Q$9="x",Toimenpiteet!$E$60,0)+IF(Q$10="x",Toimenpiteet!$E$88,0))/(1+$H$15)^DM$59</f>
        <v>91.637566527559699</v>
      </c>
      <c r="DN64" s="29">
        <f ca="1">IF(R$11="x",Toimenpiteet!$E$115,AM64*CN64/1000+(Satokasvi!$E$28-Satokasvi!$E$7)+IF(R$8="x",Toimenpiteet!$E$29,0)+IF(R$9="x",Toimenpiteet!$E$60,0)+IF(R$10="x",Toimenpiteet!$E$88,0))/(1+$H$15)^DN$59</f>
        <v>237.06472158952459</v>
      </c>
      <c r="DO64" s="29">
        <f ca="1">IF(S$11="x",Toimenpiteet!$E$115,AN64*CO64/1000+(Satokasvi!$E$28-Satokasvi!$E$7)+IF(S$8="x",Toimenpiteet!$E$29,0)+IF(S$9="x",Toimenpiteet!$E$60,0)+IF(S$10="x",Toimenpiteet!$E$88,0))/(1+$H$15)^DO$59</f>
        <v>121.33858414069377</v>
      </c>
      <c r="DP64" s="29">
        <f ca="1">IF(T$11="x",Toimenpiteet!$E$115,AO64*CP64/1000+(Satokasvi!$E$28-Satokasvi!$E$7)+IF(T$8="x",Toimenpiteet!$E$29,0)+IF(T$9="x",Toimenpiteet!$E$60,0)+IF(T$10="x",Toimenpiteet!$E$88,0))/(1+$H$15)^DP$59</f>
        <v>144.49739987113006</v>
      </c>
      <c r="DQ64" s="29">
        <f ca="1">IF(U$11="x",Toimenpiteet!$E$115,AP64*CQ64/1000+(Satokasvi!$E$28-Satokasvi!$E$7)+IF(U$8="x",Toimenpiteet!$E$29,0)+IF(U$9="x",Toimenpiteet!$E$60,0)+IF(U$10="x",Toimenpiteet!$E$88,0))/(1+$H$15)^DQ$59</f>
        <v>-150.66874794606332</v>
      </c>
      <c r="DR64" s="29">
        <f ca="1">IF(V$11="x",Toimenpiteet!$E$115,AQ64*CR64/1000+(Satokasvi!$E$28-Satokasvi!$E$7)+IF(V$8="x",Toimenpiteet!$E$29,0)+IF(V$9="x",Toimenpiteet!$E$60,0)+IF(V$10="x",Toimenpiteet!$E$88,0))/(1+$H$15)^DR$59</f>
        <v>156.25953691701537</v>
      </c>
      <c r="DS64" s="29">
        <f ca="1">IF(W$11="x",Toimenpiteet!$E$115,AR64*CS64/1000+(Satokasvi!$E$28-Satokasvi!$E$7)+IF(W$8="x",Toimenpiteet!$E$29,0)+IF(W$9="x",Toimenpiteet!$E$60,0)+IF(W$10="x",Toimenpiteet!$E$88,0))/(1+$H$15)^DS$59</f>
        <v>-142.01974544826405</v>
      </c>
      <c r="DT64" s="29">
        <f ca="1">IF(X$11="x",Toimenpiteet!$E$115,AS64*CT64/1000+(Satokasvi!$E$28-Satokasvi!$E$7)+IF(X$8="x",Toimenpiteet!$E$29,0)+IF(X$9="x",Toimenpiteet!$E$60,0)+IF(X$10="x",Toimenpiteet!$E$88,0))/(1+$H$15)^DT$59</f>
        <v>236.13394874373407</v>
      </c>
      <c r="DU64" s="29">
        <f ca="1">IF(Y$11="x",Toimenpiteet!$E$115,AT64*CU64/1000+(Satokasvi!$E$28-Satokasvi!$E$7)+IF(Y$8="x",Toimenpiteet!$E$29,0)+IF(Y$9="x",Toimenpiteet!$E$60,0)+IF(Y$10="x",Toimenpiteet!$E$88,0))/(1+$H$15)^DU$59</f>
        <v>108.88812302946334</v>
      </c>
      <c r="DV64" s="29">
        <f ca="1">IF(Z$11="x",Toimenpiteet!$E$115,AU64*CV64/1000+(Satokasvi!$E$28-Satokasvi!$E$7)+IF(Z$8="x",Toimenpiteet!$E$29,0)+IF(Z$9="x",Toimenpiteet!$E$60,0)+IF(Z$10="x",Toimenpiteet!$E$88,0))/(1+$H$15)^DV$59</f>
        <v>133.98439615060983</v>
      </c>
      <c r="DW64" s="29">
        <f ca="1">IF(AA$11="x",Toimenpiteet!$E$115,AV64*CW64/1000+(Satokasvi!$E$28-Satokasvi!$E$7)+IF(AA$8="x",Toimenpiteet!$E$29,0)+IF(AA$9="x",Toimenpiteet!$E$60,0)+IF(AA$10="x",Toimenpiteet!$E$88,0))/(1+$H$15)^DW$59</f>
        <v>49.759660268459818</v>
      </c>
      <c r="DX64" s="29">
        <f ca="1">IF(AB$11="x",Toimenpiteet!$E$115,AW64*CX64/1000+(Satokasvi!$E$28-Satokasvi!$E$7)+IF(AB$8="x",Toimenpiteet!$E$29,0)+IF(AB$9="x",Toimenpiteet!$E$60,0)+IF(AB$10="x",Toimenpiteet!$E$88,0))/(1+$H$15)^DX$59</f>
        <v>36.410780443779153</v>
      </c>
      <c r="DY64" s="29">
        <f ca="1">IF(AC$11="x",Toimenpiteet!$E$115,AX64*CY64/1000+(Satokasvi!$E$28-Satokasvi!$E$7)+IF(AC$8="x",Toimenpiteet!$E$29,0)+IF(AC$9="x",Toimenpiteet!$E$60,0)+IF(AC$10="x",Toimenpiteet!$E$88,0))/(1+$H$15)^DY$59</f>
        <v>78.005476315718624</v>
      </c>
      <c r="DZ64" s="29">
        <f ca="1">IF(AD$11="x",Toimenpiteet!$E$115,AY64*CZ64/1000+(Satokasvi!$E$28-Satokasvi!$E$7)+IF(AD$8="x",Toimenpiteet!$E$29,0)+IF(AD$9="x",Toimenpiteet!$E$60,0)+IF(AD$10="x",Toimenpiteet!$E$88,0))/(1+$H$15)^DZ$59</f>
        <v>176.05250865832596</v>
      </c>
      <c r="EA64" s="29">
        <f ca="1">IF(AE$11="x",Toimenpiteet!$E$115,AZ64*DA64/1000+(Satokasvi!$E$28-Satokasvi!$E$7)+IF(AE$8="x",Toimenpiteet!$E$29,0)+IF(AE$9="x",Toimenpiteet!$E$60,0)+IF(AE$10="x",Toimenpiteet!$E$88,0))/(1+$H$15)^EA$59</f>
        <v>226.95908988845241</v>
      </c>
      <c r="EB64" s="29">
        <f ca="1">IF(AF$11="x",Toimenpiteet!$E$115,BA64*DB64/1000+(Satokasvi!$E$28-Satokasvi!$E$7)+IF(AF$8="x",Toimenpiteet!$E$29,0)+IF(AF$9="x",Toimenpiteet!$E$60,0)+IF(AF$10="x",Toimenpiteet!$E$88,0))/(1+$H$15)^EB$59</f>
        <v>94.391289877867479</v>
      </c>
      <c r="ED64" s="29">
        <f>IF(H$11="x",Toimenpiteet!$E$115,BD64*CD64/1000+(Satokasvi!$E$28-Satokasvi!$E$7)+IF(H$8="x",Toimenpiteet!$E$29,0)+IF(H$9="x",Toimenpiteet!$E$60,0)+IF(H$10="x",Toimenpiteet!$E$88,0))/(1+$H$15)^ED$59</f>
        <v>305.82524271844659</v>
      </c>
      <c r="EE64" s="29">
        <f ca="1">IF(I$11="x",Toimenpiteet!$E$115,BE64*CE64/1000+(Satokasvi!$E$28-Satokasvi!$E$7)+IF(I$8="x",Toimenpiteet!$E$29,0)+IF(I$9="x",Toimenpiteet!$E$60,0)+IF(I$10="x",Toimenpiteet!$E$88,0))/(1+$H$15)^EE$59</f>
        <v>358.22530528389791</v>
      </c>
      <c r="EF64" s="29">
        <f ca="1">IF(J$11="x",Toimenpiteet!$E$115,BF64*CF64/1000+(Satokasvi!$E$28-Satokasvi!$E$7)+IF(J$8="x",Toimenpiteet!$E$29,0)+IF(J$9="x",Toimenpiteet!$E$60,0)+IF(J$10="x",Toimenpiteet!$E$88,0))/(1+$H$15)^EF$59</f>
        <v>315.23744457982178</v>
      </c>
      <c r="EG64" s="29">
        <f ca="1">IF(K$11="x",Toimenpiteet!$E$115,BG64*CG64/1000+(Satokasvi!$E$28-Satokasvi!$E$7)+IF(K$8="x",Toimenpiteet!$E$29,0)+IF(K$9="x",Toimenpiteet!$E$60,0)+IF(K$10="x",Toimenpiteet!$E$88,0))/(1+$H$15)^EG$59</f>
        <v>220.54356243126688</v>
      </c>
      <c r="EH64" s="29">
        <f ca="1">IF(L$11="x",Toimenpiteet!$E$115,BH64*CH64/1000+(Satokasvi!$E$28-Satokasvi!$E$7)+IF(L$8="x",Toimenpiteet!$E$29,0)+IF(L$9="x",Toimenpiteet!$E$60,0)+IF(L$10="x",Toimenpiteet!$E$88,0))/(1+$H$15)^EH$59</f>
        <v>175.31588826922703</v>
      </c>
      <c r="EI64" s="29">
        <f>IF(M$11="x",Toimenpiteet!$E$115,BI64*CI64/1000+(Satokasvi!$E$28-Satokasvi!$E$7)+IF(M$8="x",Toimenpiteet!$E$29,0)+IF(M$9="x",Toimenpiteet!$E$60,0)+IF(M$10="x",Toimenpiteet!$E$88,0))/(1+$H$15)^EI$59</f>
        <v>263.80754085535114</v>
      </c>
      <c r="EJ64" s="29">
        <f ca="1">IF(N$11="x",Toimenpiteet!$E$115,BJ64*CJ64/1000+(Satokasvi!$E$28-Satokasvi!$E$7)+IF(N$8="x",Toimenpiteet!$E$29,0)+IF(N$9="x",Toimenpiteet!$E$60,0)+IF(N$10="x",Toimenpiteet!$E$88,0))/(1+$H$15)^EJ$59</f>
        <v>329.50801277782369</v>
      </c>
      <c r="EK64" s="29">
        <f ca="1">IF(O$11="x",Toimenpiteet!$E$115,BK64*CK64/1000+(Satokasvi!$E$28-Satokasvi!$E$7)+IF(O$8="x",Toimenpiteet!$E$29,0)+IF(O$9="x",Toimenpiteet!$E$60,0)+IF(O$10="x",Toimenpiteet!$E$88,0))/(1+$H$15)^EK$59</f>
        <v>125.6814141583493</v>
      </c>
      <c r="EL64" s="29">
        <f ca="1">IF(P$11="x",Toimenpiteet!$E$115,BL64*CL64/1000+(Satokasvi!$E$28-Satokasvi!$E$7)+IF(P$8="x",Toimenpiteet!$E$29,0)+IF(P$9="x",Toimenpiteet!$E$60,0)+IF(P$10="x",Toimenpiteet!$E$88,0))/(1+$H$15)^EL$59</f>
        <v>280.38388523634478</v>
      </c>
      <c r="EM64" s="29">
        <f ca="1">IF(Q$11="x",Toimenpiteet!$E$115,BM64*CM64/1000+(Satokasvi!$E$28-Satokasvi!$E$7)+IF(Q$8="x",Toimenpiteet!$E$29,0)+IF(Q$9="x",Toimenpiteet!$E$60,0)+IF(Q$10="x",Toimenpiteet!$E$88,0))/(1+$H$15)^EM$59</f>
        <v>104.69839501418588</v>
      </c>
      <c r="EN64" s="29">
        <f ca="1">IF(R$11="x",Toimenpiteet!$E$115,BN64*CN64/1000+(Satokasvi!$E$28-Satokasvi!$E$7)+IF(R$8="x",Toimenpiteet!$E$29,0)+IF(R$9="x",Toimenpiteet!$E$60,0)+IF(R$10="x",Toimenpiteet!$E$88,0))/(1+$H$15)^EN$59</f>
        <v>257.1499481158437</v>
      </c>
      <c r="EO64" s="29">
        <f ca="1">IF(S$11="x",Toimenpiteet!$E$115,BO64*CO64/1000+(Satokasvi!$E$28-Satokasvi!$E$7)+IF(S$8="x",Toimenpiteet!$E$29,0)+IF(S$9="x",Toimenpiteet!$E$60,0)+IF(S$10="x",Toimenpiteet!$E$88,0))/(1+$H$15)^EO$59</f>
        <v>135.39773708252739</v>
      </c>
      <c r="EP64" s="29">
        <f ca="1">IF(T$11="x",Toimenpiteet!$E$115,BP64*CP64/1000+(Satokasvi!$E$28-Satokasvi!$E$7)+IF(T$8="x",Toimenpiteet!$E$29,0)+IF(T$9="x",Toimenpiteet!$E$60,0)+IF(T$10="x",Toimenpiteet!$E$88,0))/(1+$H$15)^EP$59</f>
        <v>159.4817103839089</v>
      </c>
      <c r="EQ64" s="29">
        <f ca="1">IF(U$11="x",Toimenpiteet!$E$115,BQ64*CQ64/1000+(Satokasvi!$E$28-Satokasvi!$E$7)+IF(U$8="x",Toimenpiteet!$E$29,0)+IF(U$9="x",Toimenpiteet!$E$60,0)+IF(U$10="x",Toimenpiteet!$E$88,0))/(1+$H$15)^EQ$59</f>
        <v>-150.66874794606332</v>
      </c>
      <c r="ER64" s="29">
        <f ca="1">IF(V$11="x",Toimenpiteet!$E$115,BR64*CR64/1000+(Satokasvi!$E$28-Satokasvi!$E$7)+IF(V$8="x",Toimenpiteet!$E$29,0)+IF(V$9="x",Toimenpiteet!$E$60,0)+IF(V$10="x",Toimenpiteet!$E$88,0))/(1+$H$15)^ER$59</f>
        <v>171.38653065345173</v>
      </c>
      <c r="ES64" s="29">
        <f ca="1">IF(W$11="x",Toimenpiteet!$E$115,BS64*CS64/1000+(Satokasvi!$E$28-Satokasvi!$E$7)+IF(W$8="x",Toimenpiteet!$E$29,0)+IF(W$9="x",Toimenpiteet!$E$60,0)+IF(W$10="x",Toimenpiteet!$E$88,0))/(1+$H$15)^ES$59</f>
        <v>-142.01974544826405</v>
      </c>
      <c r="ET64" s="29">
        <f ca="1">IF(X$11="x",Toimenpiteet!$E$115,BT64*CT64/1000+(Satokasvi!$E$28-Satokasvi!$E$7)+IF(X$8="x",Toimenpiteet!$E$29,0)+IF(X$9="x",Toimenpiteet!$E$60,0)+IF(X$10="x",Toimenpiteet!$E$88,0))/(1+$H$15)^ET$59</f>
        <v>254.83480858132191</v>
      </c>
      <c r="EU64" s="29">
        <f ca="1">IF(Y$11="x",Toimenpiteet!$E$115,BU64*CU64/1000+(Satokasvi!$E$28-Satokasvi!$E$7)+IF(Y$8="x",Toimenpiteet!$E$29,0)+IF(Y$9="x",Toimenpiteet!$E$60,0)+IF(Y$10="x",Toimenpiteet!$E$88,0))/(1+$H$15)^EU$59</f>
        <v>121.02589073472404</v>
      </c>
      <c r="EV64" s="29">
        <f ca="1">IF(Z$11="x",Toimenpiteet!$E$115,BV64*CV64/1000+(Satokasvi!$E$28-Satokasvi!$E$7)+IF(Z$8="x",Toimenpiteet!$E$29,0)+IF(Z$9="x",Toimenpiteet!$E$60,0)+IF(Z$10="x",Toimenpiteet!$E$88,0))/(1+$H$15)^EV$59</f>
        <v>147.18202523366216</v>
      </c>
      <c r="EW64" s="29">
        <f ca="1">IF(AA$11="x",Toimenpiteet!$E$115,BW64*CW64/1000+(Satokasvi!$E$28-Satokasvi!$E$7)+IF(AA$8="x",Toimenpiteet!$E$29,0)+IF(AA$9="x",Toimenpiteet!$E$60,0)+IF(AA$10="x",Toimenpiteet!$E$88,0))/(1+$H$15)^EW$59</f>
        <v>58.556778500836081</v>
      </c>
      <c r="EX64" s="29">
        <f ca="1">IF(AB$11="x",Toimenpiteet!$E$115,BX64*CX64/1000+(Satokasvi!$E$28-Satokasvi!$E$7)+IF(AB$8="x",Toimenpiteet!$E$29,0)+IF(AB$9="x",Toimenpiteet!$E$60,0)+IF(AB$10="x",Toimenpiteet!$E$88,0))/(1+$H$15)^EX$59</f>
        <v>44.356693464951896</v>
      </c>
      <c r="EY64" s="29">
        <f ca="1">IF(AC$11="x",Toimenpiteet!$E$115,BY64*CY64/1000+(Satokasvi!$E$28-Satokasvi!$E$7)+IF(AC$8="x",Toimenpiteet!$E$29,0)+IF(AC$9="x",Toimenpiteet!$E$60,0)+IF(AC$10="x",Toimenpiteet!$E$88,0))/(1+$H$15)^EY$59</f>
        <v>87.852715179061676</v>
      </c>
      <c r="EZ64" s="29">
        <f ca="1">IF(AD$11="x",Toimenpiteet!$E$115,BZ64*CZ64/1000+(Satokasvi!$E$28-Satokasvi!$E$7)+IF(AD$8="x",Toimenpiteet!$E$29,0)+IF(AD$9="x",Toimenpiteet!$E$60,0)+IF(AD$10="x",Toimenpiteet!$E$88,0))/(1+$H$15)^EZ$59</f>
        <v>190.62888656459867</v>
      </c>
      <c r="FA64" s="29">
        <f ca="1">IF(AE$11="x",Toimenpiteet!$E$115,CA64*DA64/1000+(Satokasvi!$E$28-Satokasvi!$E$7)+IF(AE$8="x",Toimenpiteet!$E$29,0)+IF(AE$9="x",Toimenpiteet!$E$60,0)+IF(AE$10="x",Toimenpiteet!$E$88,0))/(1+$H$15)^FA$59</f>
        <v>243.91262930846375</v>
      </c>
      <c r="FB64" s="29">
        <f ca="1">IF(AF$11="x",Toimenpiteet!$E$115,CB64*DB64/1000+(Satokasvi!$E$28-Satokasvi!$E$7)+IF(AF$8="x",Toimenpiteet!$E$29,0)+IF(AF$9="x",Toimenpiteet!$E$60,0)+IF(AF$10="x",Toimenpiteet!$E$88,0))/(1+$H$15)^FB$59</f>
        <v>104.55316983349745</v>
      </c>
      <c r="FD64" s="29">
        <f t="shared" si="15"/>
        <v>305.82524271844659</v>
      </c>
      <c r="FE64" s="29">
        <f t="shared" ca="1" si="18"/>
        <v>636.76279024160749</v>
      </c>
      <c r="FF64" s="29">
        <f t="shared" ca="1" si="10"/>
        <v>927.05746202398132</v>
      </c>
      <c r="FG64" s="29">
        <f t="shared" ca="1" si="10"/>
        <v>1127.4567501385218</v>
      </c>
      <c r="FH64" s="29">
        <f t="shared" ca="1" si="10"/>
        <v>1285.0629036348737</v>
      </c>
      <c r="FI64" s="29">
        <f t="shared" ca="1" si="10"/>
        <v>1548.8704444902248</v>
      </c>
      <c r="FJ64" s="29">
        <f t="shared" ca="1" si="10"/>
        <v>1853.8636206864783</v>
      </c>
      <c r="FK64" s="29">
        <f t="shared" ca="1" si="10"/>
        <v>1964.9932358610897</v>
      </c>
      <c r="FL64" s="29">
        <f t="shared" ca="1" si="10"/>
        <v>2223.7080611670794</v>
      </c>
      <c r="FM64" s="29">
        <f t="shared" ca="1" si="10"/>
        <v>2315.345627694639</v>
      </c>
      <c r="FN64" s="29">
        <f t="shared" ca="1" si="10"/>
        <v>2552.4103492841637</v>
      </c>
      <c r="FO64" s="29">
        <f t="shared" ca="1" si="10"/>
        <v>2673.7489334248576</v>
      </c>
      <c r="FP64" s="29">
        <f t="shared" ca="1" si="10"/>
        <v>2818.2463332959878</v>
      </c>
      <c r="FQ64" s="29">
        <f t="shared" ca="1" si="10"/>
        <v>2667.5775853499244</v>
      </c>
      <c r="FR64" s="29">
        <f t="shared" ca="1" si="10"/>
        <v>2823.8371222669398</v>
      </c>
      <c r="FS64" s="29">
        <f t="shared" ca="1" si="10"/>
        <v>2681.8173768186757</v>
      </c>
      <c r="FT64" s="29">
        <f t="shared" ca="1" si="10"/>
        <v>2917.9513255624097</v>
      </c>
      <c r="FU64" s="29">
        <f t="shared" ca="1" si="10"/>
        <v>3026.839448591873</v>
      </c>
      <c r="FV64" s="29">
        <f t="shared" ca="1" si="10"/>
        <v>3160.8238447424828</v>
      </c>
      <c r="FW64" s="29">
        <f t="shared" ca="1" si="10"/>
        <v>3210.5835050109426</v>
      </c>
      <c r="FX64" s="29">
        <f t="shared" ca="1" si="10"/>
        <v>3246.9942854547216</v>
      </c>
      <c r="FY64" s="29">
        <f t="shared" ca="1" si="10"/>
        <v>3324.9997617704403</v>
      </c>
      <c r="FZ64" s="29">
        <f t="shared" ca="1" si="10"/>
        <v>3501.0522704287664</v>
      </c>
      <c r="GA64" s="29">
        <f t="shared" ca="1" si="10"/>
        <v>3728.011360317219</v>
      </c>
      <c r="GB64" s="29">
        <f t="shared" ca="1" si="10"/>
        <v>3822.4026501950866</v>
      </c>
      <c r="GC64" s="29"/>
      <c r="GD64" s="29">
        <f t="shared" si="16"/>
        <v>305.82524271844659</v>
      </c>
      <c r="GE64" s="29">
        <f t="shared" ca="1" si="17"/>
        <v>664.0505480023445</v>
      </c>
      <c r="GF64" s="29">
        <f t="shared" ca="1" si="11"/>
        <v>979.28799258216623</v>
      </c>
      <c r="GG64" s="29">
        <f t="shared" ca="1" si="11"/>
        <v>1199.831555013433</v>
      </c>
      <c r="GH64" s="29">
        <f t="shared" ca="1" si="11"/>
        <v>1375.1474432826601</v>
      </c>
      <c r="GI64" s="29">
        <f t="shared" ca="1" si="11"/>
        <v>1638.9549841380112</v>
      </c>
      <c r="GJ64" s="29">
        <f t="shared" ca="1" si="11"/>
        <v>1968.462996915835</v>
      </c>
      <c r="GK64" s="29">
        <f t="shared" ca="1" si="11"/>
        <v>2094.1444110741841</v>
      </c>
      <c r="GL64" s="29">
        <f t="shared" ca="1" si="11"/>
        <v>2374.5282963105287</v>
      </c>
      <c r="GM64" s="29">
        <f t="shared" ca="1" si="11"/>
        <v>2479.2266913247145</v>
      </c>
      <c r="GN64" s="29">
        <f t="shared" ca="1" si="11"/>
        <v>2736.3766394405584</v>
      </c>
      <c r="GO64" s="29">
        <f t="shared" ca="1" si="11"/>
        <v>2871.7743765230857</v>
      </c>
      <c r="GP64" s="29">
        <f t="shared" ca="1" si="11"/>
        <v>3031.2560869069948</v>
      </c>
      <c r="GQ64" s="29">
        <f t="shared" ca="1" si="11"/>
        <v>2880.5873389609314</v>
      </c>
      <c r="GR64" s="29">
        <f t="shared" ca="1" si="11"/>
        <v>3051.9738696143831</v>
      </c>
      <c r="GS64" s="29">
        <f t="shared" ca="1" si="11"/>
        <v>2909.9541241661191</v>
      </c>
      <c r="GT64" s="29">
        <f t="shared" ca="1" si="11"/>
        <v>3164.7889327474409</v>
      </c>
      <c r="GU64" s="29">
        <f t="shared" ca="1" si="11"/>
        <v>3285.8148234821647</v>
      </c>
      <c r="GV64" s="29">
        <f t="shared" ca="1" si="12"/>
        <v>3432.9968487158267</v>
      </c>
      <c r="GW64" s="29">
        <f t="shared" ca="1" si="12"/>
        <v>3491.5536272166628</v>
      </c>
      <c r="GX64" s="29">
        <f t="shared" ca="1" si="12"/>
        <v>3535.9103206816148</v>
      </c>
      <c r="GY64" s="29">
        <f t="shared" ca="1" si="12"/>
        <v>3623.7630358606766</v>
      </c>
      <c r="GZ64" s="29">
        <f t="shared" ca="1" si="12"/>
        <v>3814.3919224252754</v>
      </c>
      <c r="HA64" s="29">
        <f t="shared" ca="1" si="12"/>
        <v>4058.3045517337391</v>
      </c>
      <c r="HB64" s="29">
        <f t="shared" ca="1" si="12"/>
        <v>4162.8577215672367</v>
      </c>
      <c r="HC64" s="29"/>
      <c r="HD64" s="29">
        <f t="shared" si="13"/>
        <v>170</v>
      </c>
      <c r="HE64" s="29">
        <f>SUM($GD64:GD64)-$HD64-SUM($FD64:FD64)</f>
        <v>-170</v>
      </c>
      <c r="HF64" s="29">
        <f ca="1">SUM($GD64:GE64)-$HD64-SUM($FD64:FE64)</f>
        <v>-142.71224223926299</v>
      </c>
      <c r="HG64" s="29">
        <f ca="1">SUM($GD64:GF64)-$HD64-SUM($FD64:FF64)</f>
        <v>-90.481711681078195</v>
      </c>
      <c r="HH64" s="29">
        <f ca="1">SUM($GD64:GG64)-$HD64-SUM($FD64:FG64)</f>
        <v>-18.10690680616699</v>
      </c>
      <c r="HI64" s="29">
        <f ca="1">SUM($GD64:GH64)-$HD64-SUM($FD64:FH64)</f>
        <v>71.977632841619197</v>
      </c>
      <c r="HJ64" s="29">
        <f ca="1">SUM($GD64:GI64)-$HD64-SUM($FD64:FI64)</f>
        <v>162.06217248940538</v>
      </c>
      <c r="HK64" s="29">
        <f ca="1">SUM($GD64:GJ64)-$HD64-SUM($FD64:FJ64)</f>
        <v>276.66154871876188</v>
      </c>
      <c r="HL64" s="29">
        <f ca="1">SUM($GD64:GK64)-$HD64-SUM($FD64:FK64)</f>
        <v>405.81272393185645</v>
      </c>
      <c r="HM64" s="29">
        <f ca="1">SUM($GD64:GL64)-$HD64-SUM($FD64:FL64)</f>
        <v>556.63295907530664</v>
      </c>
      <c r="HN64" s="29">
        <f ca="1">SUM($GD64:GM64)-$HD64-SUM($FD64:FM64)</f>
        <v>720.51402270538347</v>
      </c>
      <c r="HO64" s="29">
        <f ca="1">SUM($GD64:GN64)-$HD64-SUM($FD64:FN64)</f>
        <v>904.48031286177866</v>
      </c>
      <c r="HP64" s="29">
        <f ca="1">SUM($GD64:GO64)-$HD64-SUM($FD64:FO64)</f>
        <v>1102.5057559600064</v>
      </c>
      <c r="HQ64" s="29">
        <f ca="1">SUM($GD64:GP64)-$HD64-SUM($FD64:FP64)</f>
        <v>1315.5155095710106</v>
      </c>
      <c r="HR64" s="29">
        <f ca="1">SUM($GD64:GQ64)-$HD64-SUM($FD64:FQ64)</f>
        <v>1528.5252631820185</v>
      </c>
      <c r="HS64" s="29">
        <f ca="1">SUM($GD64:GR64)-$HD64-SUM($FD64:FR64)</f>
        <v>1756.6620105294605</v>
      </c>
      <c r="HT64" s="29">
        <f ca="1">SUM($GD64:GS64)-$HD64-SUM($FD64:FS64)</f>
        <v>1984.7987578769062</v>
      </c>
      <c r="HU64" s="29">
        <f ca="1">SUM($GD64:GT64)-$HD64-SUM($FD64:FT64)</f>
        <v>2231.6363650619387</v>
      </c>
      <c r="HV64" s="29">
        <f ca="1">SUM($GD64:GU64)-$HD64-SUM($FD64:FU64)</f>
        <v>2490.6117399522263</v>
      </c>
      <c r="HW64" s="29">
        <f ca="1">SUM($GD64:GV64)-$HD64-SUM($FD64:FV64)</f>
        <v>2762.7847439255711</v>
      </c>
      <c r="HX64" s="29">
        <f ca="1">SUM($GD64:GW64)-$HD64-SUM($FD64:FW64)</f>
        <v>3043.7548661312903</v>
      </c>
      <c r="HY64" s="29">
        <f ca="1">SUM($GD64:GX64)-$HD64-SUM($FD64:FX64)</f>
        <v>3332.6709013581858</v>
      </c>
      <c r="HZ64" s="29">
        <f ca="1">SUM($GD64:GY64)-$HD64-SUM($FD64:FY64)</f>
        <v>3631.4341754484194</v>
      </c>
      <c r="IA64" s="29">
        <f ca="1">SUM($GD64:GZ64)-$HD64-SUM($FD64:FZ64)</f>
        <v>3944.7738274449293</v>
      </c>
      <c r="IB64" s="29">
        <f ca="1">SUM($GD64:HA64)-$HD64-SUM($FD64:GA64)</f>
        <v>4275.0670188614458</v>
      </c>
      <c r="IC64" s="29">
        <f ca="1">SUM($GD64:HB64)-$HD64-SUM($FD64:GB64)</f>
        <v>4615.5220902335932</v>
      </c>
    </row>
    <row r="65" spans="2:237">
      <c r="B65" s="29">
        <f t="shared" ca="1" si="14"/>
        <v>0.8915418068571126</v>
      </c>
      <c r="C65" s="29">
        <f t="shared" ca="1" si="8"/>
        <v>0.12618788037514317</v>
      </c>
      <c r="D65" s="29">
        <f t="shared" ca="1" si="8"/>
        <v>0.56578040585606992</v>
      </c>
      <c r="E65" s="29">
        <f t="shared" ca="1" si="8"/>
        <v>0.6390355197586155</v>
      </c>
      <c r="F65" s="29">
        <f t="shared" ca="1" si="8"/>
        <v>3.8673856281377428E-2</v>
      </c>
      <c r="G65" s="29">
        <f t="shared" ca="1" si="8"/>
        <v>0.34540234054512331</v>
      </c>
      <c r="H65" s="29">
        <f t="shared" ca="1" si="8"/>
        <v>0.76354454587158627</v>
      </c>
      <c r="I65" s="29">
        <f t="shared" ca="1" si="8"/>
        <v>0.41763059206624165</v>
      </c>
      <c r="J65" s="29">
        <f t="shared" ca="1" si="8"/>
        <v>0.3502922496539308</v>
      </c>
      <c r="K65" s="29">
        <f t="shared" ca="1" si="8"/>
        <v>7.2633368432157619E-2</v>
      </c>
      <c r="L65" s="29">
        <f t="shared" ca="1" si="8"/>
        <v>0.68916651160965925</v>
      </c>
      <c r="M65" s="29">
        <f t="shared" ca="1" si="8"/>
        <v>0.25487803871881376</v>
      </c>
      <c r="N65" s="29">
        <f t="shared" ca="1" si="8"/>
        <v>0.66616297454749229</v>
      </c>
      <c r="O65" s="29">
        <f t="shared" ca="1" si="8"/>
        <v>0.35922253863714459</v>
      </c>
      <c r="P65" s="29">
        <f t="shared" ca="1" si="8"/>
        <v>0.67167094202149846</v>
      </c>
      <c r="Q65" s="29">
        <f t="shared" ca="1" si="8"/>
        <v>0.95696009574509522</v>
      </c>
      <c r="R65" s="29">
        <f t="shared" ca="1" si="8"/>
        <v>0.3729746966350912</v>
      </c>
      <c r="S65" s="29">
        <f t="shared" ca="1" si="8"/>
        <v>0.93650589574972953</v>
      </c>
      <c r="T65" s="29">
        <f t="shared" ca="1" si="9"/>
        <v>0.3665978167256303</v>
      </c>
      <c r="U65" s="29">
        <f t="shared" ca="1" si="9"/>
        <v>0.99359151158856029</v>
      </c>
      <c r="V65" s="29">
        <f t="shared" ca="1" si="9"/>
        <v>0.73510364465662481</v>
      </c>
      <c r="W65" s="29">
        <f t="shared" ca="1" si="9"/>
        <v>0.24490769201810092</v>
      </c>
      <c r="X65" s="29">
        <f t="shared" ca="1" si="9"/>
        <v>5.6384066176502268E-2</v>
      </c>
      <c r="Y65" s="29">
        <f t="shared" ca="1" si="9"/>
        <v>4.8152571995863092E-5</v>
      </c>
      <c r="Z65" s="29">
        <f t="shared" ca="1" si="9"/>
        <v>0.33107888976417932</v>
      </c>
      <c r="AC65" s="27">
        <f>IF(H$11="x",0,_xlfn.NORM.INV(B65,Satokasvi!$H$8,Satokasvi!$I$8)*IF(H$8="x",1+Toimenpiteet!$C$7,1)*IF(H$9="x",1+Toimenpiteet!$C$34,1)*(1+H$30)*_xlfn.BINOM.INV(1,(1-(Satokasvi!$H$15*(1+H$43))),B65))</f>
        <v>0</v>
      </c>
      <c r="AD65" s="27">
        <f ca="1">IF(I$11="x",0,_xlfn.NORM.INV(C65,Satokasvi!$H$8,Satokasvi!$I$8)*IF(I$8="x",1+Toimenpiteet!$C$7,1)*IF(I$9="x",1+Toimenpiteet!$C$34,1)*(1+I$30)*_xlfn.BINOM.INV(1,(1-(Satokasvi!$H$15*(1+I$43))),C65))</f>
        <v>2332.4841562099436</v>
      </c>
      <c r="AE65" s="27">
        <f ca="1">IF(J$11="x",0,_xlfn.NORM.INV(D65,Satokasvi!$H$8,Satokasvi!$I$8)*IF(J$8="x",1+Toimenpiteet!$C$7,1)*IF(J$9="x",1+Toimenpiteet!$C$34,1)*(1+J$30)*_xlfn.BINOM.INV(1,(1-(Satokasvi!$H$15*(1+J$43))),D65))</f>
        <v>2588.0626783325711</v>
      </c>
      <c r="AF65" s="27">
        <f ca="1">IF(K$11="x",0,_xlfn.NORM.INV(E65,Satokasvi!$H$8,Satokasvi!$I$8)*IF(K$8="x",1+Toimenpiteet!$C$7,1)*IF(K$9="x",1+Toimenpiteet!$C$34,1)*(1+K$30)*_xlfn.BINOM.INV(1,(1-(Satokasvi!$H$15*(1+K$43))),E65))</f>
        <v>2640.908046803032</v>
      </c>
      <c r="AG65" s="27">
        <f ca="1">IF(L$11="x",0,_xlfn.NORM.INV(F65,Satokasvi!$H$8,Satokasvi!$I$8)*IF(L$8="x",1+Toimenpiteet!$C$7,1)*IF(L$9="x",1+Toimenpiteet!$C$34,1)*(1+L$30)*_xlfn.BINOM.INV(1,(1-(Satokasvi!$H$15*(1+L$43))),F65))</f>
        <v>0</v>
      </c>
      <c r="AH65" s="27">
        <f>IF(M$11="x",0,_xlfn.NORM.INV(G65,Satokasvi!$H$8,Satokasvi!$I$8)*IF(M$8="x",1+Toimenpiteet!$C$7,1)*IF(M$9="x",1+Toimenpiteet!$C$34,1)*(1+M$30)*_xlfn.BINOM.INV(1,(1-(Satokasvi!$H$15*(1+M$43))),G65))</f>
        <v>0</v>
      </c>
      <c r="AI65" s="27">
        <f ca="1">IF(N$11="x",0,_xlfn.NORM.INV(H65,Satokasvi!$H$8,Satokasvi!$I$8)*IF(N$8="x",1+Toimenpiteet!$C$7,1)*IF(N$9="x",1+Toimenpiteet!$C$34,1)*(1+N$30)*_xlfn.BINOM.INV(1,(1-(Satokasvi!$H$15*(1+N$43))),H65))</f>
        <v>2747.2153783020431</v>
      </c>
      <c r="AJ65" s="27">
        <f ca="1">IF(O$11="x",0,_xlfn.NORM.INV(I65,Satokasvi!$H$8,Satokasvi!$I$8)*IF(O$8="x",1+Toimenpiteet!$C$7,1)*IF(O$9="x",1+Toimenpiteet!$C$34,1)*(1+O$30)*_xlfn.BINOM.INV(1,(1-(Satokasvi!$H$15*(1+O$43))),I65))</f>
        <v>2574.4224216913944</v>
      </c>
      <c r="AK65" s="27">
        <f ca="1">IF(P$11="x",0,_xlfn.NORM.INV(J65,Satokasvi!$H$8,Satokasvi!$I$8)*IF(P$8="x",1+Toimenpiteet!$C$7,1)*IF(P$9="x",1+Toimenpiteet!$C$34,1)*(1+P$30)*_xlfn.BINOM.INV(1,(1-(Satokasvi!$H$15*(1+P$43))),J65))</f>
        <v>2541.4633365511686</v>
      </c>
      <c r="AL65" s="27">
        <f ca="1">IF(Q$11="x",0,_xlfn.NORM.INV(K65,Satokasvi!$H$8,Satokasvi!$I$8)*IF(Q$8="x",1+Toimenpiteet!$C$7,1)*IF(Q$9="x",1+Toimenpiteet!$C$34,1)*(1+Q$30)*_xlfn.BINOM.INV(1,(1-(Satokasvi!$H$15*(1+Q$43))),K65))</f>
        <v>2341.3780124455984</v>
      </c>
      <c r="AM65" s="27">
        <f ca="1">IF(R$11="x",0,_xlfn.NORM.INV(L65,Satokasvi!$H$8,Satokasvi!$I$8)*IF(R$8="x",1+Toimenpiteet!$C$7,1)*IF(R$9="x",1+Toimenpiteet!$C$34,1)*(1+R$30)*_xlfn.BINOM.INV(1,(1-(Satokasvi!$H$15*(1+R$43))),L65))</f>
        <v>2705.3546920324293</v>
      </c>
      <c r="AN65" s="27">
        <f ca="1">IF(S$11="x",0,_xlfn.NORM.INV(M65,Satokasvi!$H$8,Satokasvi!$I$8)*IF(S$8="x",1+Toimenpiteet!$C$7,1)*IF(S$9="x",1+Toimenpiteet!$C$34,1)*(1+S$30)*_xlfn.BINOM.INV(1,(1-(Satokasvi!$H$15*(1+S$43))),M65))</f>
        <v>2490.1904517407424</v>
      </c>
      <c r="AO65" s="27">
        <f ca="1">IF(T$11="x",0,_xlfn.NORM.INV(N65,Satokasvi!$H$8,Satokasvi!$I$8)*IF(T$8="x",1+Toimenpiteet!$C$7,1)*IF(T$9="x",1+Toimenpiteet!$C$34,1)*(1+T$30)*_xlfn.BINOM.INV(1,(1-(Satokasvi!$H$15*(1+T$43))),N65))</f>
        <v>2693.3810559797639</v>
      </c>
      <c r="AP65" s="27">
        <f ca="1">IF(U$11="x",0,_xlfn.NORM.INV(O65,Satokasvi!$H$8,Satokasvi!$I$8)*IF(U$8="x",1+Toimenpiteet!$C$7,1)*IF(U$9="x",1+Toimenpiteet!$C$34,1)*(1+U$30)*_xlfn.BINOM.INV(1,(1-(Satokasvi!$H$15*(1+U$43))),O65))</f>
        <v>2545.9420349752545</v>
      </c>
      <c r="AQ65" s="27">
        <f ca="1">IF(V$11="x",0,_xlfn.NORM.INV(P65,Satokasvi!$H$8,Satokasvi!$I$8)*IF(V$8="x",1+Toimenpiteet!$C$7,1)*IF(V$9="x",1+Toimenpiteet!$C$34,1)*(1+V$30)*_xlfn.BINOM.INV(1,(1-(Satokasvi!$H$15*(1+V$43))),P65))</f>
        <v>2696.216312779482</v>
      </c>
      <c r="AR65" s="27">
        <f ca="1">IF(W$11="x",0,_xlfn.NORM.INV(Q65,Satokasvi!$H$8,Satokasvi!$I$8)*IF(W$8="x",1+Toimenpiteet!$C$7,1)*IF(W$9="x",1+Toimenpiteet!$C$34,1)*(1+W$30)*_xlfn.BINOM.INV(1,(1-(Satokasvi!$H$15*(1+W$43))),Q65))</f>
        <v>2933.6324583777</v>
      </c>
      <c r="AS65" s="27">
        <f ca="1">IF(X$11="x",0,_xlfn.NORM.INV(R65,Satokasvi!$H$8,Satokasvi!$I$8)*IF(X$8="x",1+Toimenpiteet!$C$7,1)*IF(X$9="x",1+Toimenpiteet!$C$34,1)*(1+X$30)*_xlfn.BINOM.INV(1,(1-(Satokasvi!$H$15*(1+X$43))),R65))</f>
        <v>2552.7649605736269</v>
      </c>
      <c r="AT65" s="27">
        <f ca="1">IF(Y$11="x",0,_xlfn.NORM.INV(S65,Satokasvi!$H$8,Satokasvi!$I$8)*IF(Y$8="x",1+Toimenpiteet!$C$7,1)*IF(Y$9="x",1+Toimenpiteet!$C$34,1)*(1+Y$30)*_xlfn.BINOM.INV(1,(1-(Satokasvi!$H$15*(1+Y$43))),S65))</f>
        <v>2898.0993924365712</v>
      </c>
      <c r="AU65" s="27">
        <f ca="1">IF(Z$11="x",0,_xlfn.NORM.INV(T65,Satokasvi!$H$8,Satokasvi!$I$8)*IF(Z$8="x",1+Toimenpiteet!$C$7,1)*IF(Z$9="x",1+Toimenpiteet!$C$34,1)*(1+Z$30)*_xlfn.BINOM.INV(1,(1-(Satokasvi!$H$15*(1+Z$43))),T65))</f>
        <v>2549.6117635986593</v>
      </c>
      <c r="AV65" s="27">
        <f ca="1">IF(AA$11="x",0,_xlfn.NORM.INV(U65,Satokasvi!$H$8,Satokasvi!$I$8)*IF(AA$8="x",1+Toimenpiteet!$C$7,1)*IF(AA$9="x",1+Toimenpiteet!$C$34,1)*(1+AA$30)*_xlfn.BINOM.INV(1,(1-(Satokasvi!$H$15*(1+AA$43))),U65))</f>
        <v>3077.8021415197231</v>
      </c>
      <c r="AW65" s="27">
        <f ca="1">IF(AB$11="x",0,_xlfn.NORM.INV(V65,Satokasvi!$H$8,Satokasvi!$I$8)*IF(AB$8="x",1+Toimenpiteet!$C$7,1)*IF(AB$9="x",1+Toimenpiteet!$C$34,1)*(1+AB$30)*_xlfn.BINOM.INV(1,(1-(Satokasvi!$H$15*(1+AB$43))),V65))</f>
        <v>2730.5226733815134</v>
      </c>
      <c r="AX65" s="27">
        <f ca="1">IF(AC$11="x",0,_xlfn.NORM.INV(W65,Satokasvi!$H$8,Satokasvi!$I$8)*IF(AC$8="x",1+Toimenpiteet!$C$7,1)*IF(AC$9="x",1+Toimenpiteet!$C$34,1)*(1+AC$30)*_xlfn.BINOM.INV(1,(1-(Satokasvi!$H$15*(1+AC$43))),W65))</f>
        <v>2484.3321397449317</v>
      </c>
      <c r="AY65" s="27">
        <f ca="1">IF(AD$11="x",0,_xlfn.NORM.INV(X65,Satokasvi!$H$8,Satokasvi!$I$8)*IF(AD$8="x",1+Toimenpiteet!$C$7,1)*IF(AD$9="x",1+Toimenpiteet!$C$34,1)*(1+AD$30)*_xlfn.BINOM.INV(1,(1-(Satokasvi!$H$15*(1+AD$43))),X65))</f>
        <v>2317.2209545467035</v>
      </c>
      <c r="AZ65" s="27">
        <f ca="1">IF(AE$11="x",0,_xlfn.NORM.INV(Y65,Satokasvi!$H$8,Satokasvi!$I$8)*IF(AE$8="x",1+Toimenpiteet!$C$7,1)*IF(AE$9="x",1+Toimenpiteet!$C$34,1)*(1+AE$30)*_xlfn.BINOM.INV(1,(1-(Satokasvi!$H$15*(1+AE$43))),Y65))</f>
        <v>0</v>
      </c>
      <c r="BA65" s="27">
        <f ca="1">IF(AF$11="x",0,_xlfn.NORM.INV(Z65,Satokasvi!$H$8,Satokasvi!$I$8)*IF(AF$8="x",1+Toimenpiteet!$C$7,1)*IF(AF$9="x",1+Toimenpiteet!$C$34,1)*(1+AF$30)*_xlfn.BINOM.INV(1,(1-(Satokasvi!$H$15*(1+AF$43))),Z65))</f>
        <v>2531.6815305016203</v>
      </c>
      <c r="BD65" s="27">
        <f>IF(H$11="x",0,_xlfn.NORM.INV(B65,Satokasvi!$H$8,Satokasvi!$I$8)*IF(COUNTIF($H$12:H$12,"x")&gt;0,(1+$C$6),1)*IF(COUNTIF($H$13:H$13,"x")&gt;0,(1+$C$30),1)*IF(H$8="x",(1+Toimenpiteet!$C$7),1)*IF(H$9="x",(1+Toimenpiteet!$C$34),1)*(1+H$30)*_xlfn.BINOM.INV(1,(1-(Satokasvi!$H$15*(1+H$44))),B65))</f>
        <v>0</v>
      </c>
      <c r="BE65" s="27">
        <f ca="1">IF(I$11="x",0,_xlfn.NORM.INV(C65,Satokasvi!$H$8,Satokasvi!$I$8)*IF(COUNTIF($H$12:I$12,"x")&gt;0,(1+$C$6),1)*IF(COUNTIF($H$13:I$13,"x")&gt;0,(1+$C$30),1)*IF(I$8="x",(1+Toimenpiteet!$C$7),1)*IF(I$9="x",(1+Toimenpiteet!$C$34),1)*(1+I$30)*_xlfn.BINOM.INV(1,(1-(Satokasvi!$H$15*(1+I$44))),C65))</f>
        <v>2449.1083640204415</v>
      </c>
      <c r="BF65" s="27">
        <f ca="1">IF(J$11="x",0,_xlfn.NORM.INV(D65,Satokasvi!$H$8,Satokasvi!$I$8)*IF(COUNTIF($H$12:J$12,"x")&gt;0,(1+$C$6),1)*IF(COUNTIF($H$13:J$13,"x")&gt;0,(1+$C$30),1)*IF(J$8="x",(1+Toimenpiteet!$C$7),1)*IF(J$9="x",(1+Toimenpiteet!$C$34),1)*(1+J$30)*_xlfn.BINOM.INV(1,(1-(Satokasvi!$H$15*(1+J$44))),D65))</f>
        <v>2717.4658122491996</v>
      </c>
      <c r="BG65" s="27">
        <f ca="1">IF(K$11="x",0,_xlfn.NORM.INV(E65,Satokasvi!$H$8,Satokasvi!$I$8)*IF(COUNTIF($H$12:K$12,"x")&gt;0,(1+$C$6),1)*IF(COUNTIF($H$13:K$13,"x")&gt;0,(1+$C$30),1)*IF(K$8="x",(1+Toimenpiteet!$C$7),1)*IF(K$9="x",(1+Toimenpiteet!$C$34),1)*(1+K$30)*_xlfn.BINOM.INV(1,(1-(Satokasvi!$H$15*(1+K$44))),E65))</f>
        <v>2772.9534491431837</v>
      </c>
      <c r="BH65" s="27">
        <f ca="1">IF(L$11="x",0,_xlfn.NORM.INV(F65,Satokasvi!$H$8,Satokasvi!$I$8)*IF(COUNTIF($H$12:L$12,"x")&gt;0,(1+$C$6),1)*IF(COUNTIF($H$13:L$13,"x")&gt;0,(1+$C$30),1)*IF(L$8="x",(1+Toimenpiteet!$C$7),1)*IF(L$9="x",(1+Toimenpiteet!$C$34),1)*(1+L$30)*_xlfn.BINOM.INV(1,(1-(Satokasvi!$H$15*(1+L$44))),F65))</f>
        <v>0</v>
      </c>
      <c r="BI65" s="27">
        <f>IF(M$11="x",0,_xlfn.NORM.INV(G65,Satokasvi!$H$8,Satokasvi!$I$8)*IF(COUNTIF($H$12:M$12,"x")&gt;0,(1+$C$6),1)*IF(COUNTIF($H$13:M$13,"x")&gt;0,(1+$C$30),1)*IF(M$8="x",(1+Toimenpiteet!$C$7),1)*IF(M$9="x",(1+Toimenpiteet!$C$34),1)*(1+M$30)*_xlfn.BINOM.INV(1,(1-(Satokasvi!$H$15*(1+M$44))),G65))</f>
        <v>0</v>
      </c>
      <c r="BJ65" s="27">
        <f ca="1">IF(N$11="x",0,_xlfn.NORM.INV(H65,Satokasvi!$H$8,Satokasvi!$I$8)*IF(COUNTIF($H$12:N$12,"x")&gt;0,(1+$C$6),1)*IF(COUNTIF($H$13:N$13,"x")&gt;0,(1+$C$30),1)*IF(N$8="x",(1+Toimenpiteet!$C$7),1)*IF(N$9="x",(1+Toimenpiteet!$C$34),1)*(1+N$30)*_xlfn.BINOM.INV(1,(1-(Satokasvi!$H$15*(1+N$44))),H65))</f>
        <v>2884.5761472171453</v>
      </c>
      <c r="BK65" s="27">
        <f ca="1">IF(O$11="x",0,_xlfn.NORM.INV(I65,Satokasvi!$H$8,Satokasvi!$I$8)*IF(COUNTIF($H$12:O$12,"x")&gt;0,(1+$C$6),1)*IF(COUNTIF($H$13:O$13,"x")&gt;0,(1+$C$30),1)*IF(O$8="x",(1+Toimenpiteet!$C$7),1)*IF(O$9="x",(1+Toimenpiteet!$C$34),1)*(1+O$30)*_xlfn.BINOM.INV(1,(1-(Satokasvi!$H$15*(1+O$44))),I65))</f>
        <v>2703.1435427759639</v>
      </c>
      <c r="BL65" s="27">
        <f ca="1">IF(P$11="x",0,_xlfn.NORM.INV(J65,Satokasvi!$H$8,Satokasvi!$I$8)*IF(COUNTIF($H$12:P$12,"x")&gt;0,(1+$C$6),1)*IF(COUNTIF($H$13:P$13,"x")&gt;0,(1+$C$30),1)*IF(P$8="x",(1+Toimenpiteet!$C$7),1)*IF(P$9="x",(1+Toimenpiteet!$C$34),1)*(1+P$30)*_xlfn.BINOM.INV(1,(1-(Satokasvi!$H$15*(1+P$44))),J65))</f>
        <v>2668.5365033787275</v>
      </c>
      <c r="BM65" s="27">
        <f ca="1">IF(Q$11="x",0,_xlfn.NORM.INV(K65,Satokasvi!$H$8,Satokasvi!$I$8)*IF(COUNTIF($H$12:Q$12,"x")&gt;0,(1+$C$6),1)*IF(COUNTIF($H$13:Q$13,"x")&gt;0,(1+$C$30),1)*IF(Q$8="x",(1+Toimenpiteet!$C$7),1)*IF(Q$9="x",(1+Toimenpiteet!$C$34),1)*(1+Q$30)*_xlfn.BINOM.INV(1,(1-(Satokasvi!$H$15*(1+Q$44))),K65))</f>
        <v>2458.4469130678785</v>
      </c>
      <c r="BN65" s="27">
        <f ca="1">IF(R$11="x",0,_xlfn.NORM.INV(L65,Satokasvi!$H$8,Satokasvi!$I$8)*IF(COUNTIF($H$12:R$12,"x")&gt;0,(1+$C$6),1)*IF(COUNTIF($H$13:R$13,"x")&gt;0,(1+$C$30),1)*IF(R$8="x",(1+Toimenpiteet!$C$7),1)*IF(R$9="x",(1+Toimenpiteet!$C$34),1)*(1+R$30)*_xlfn.BINOM.INV(1,(1-(Satokasvi!$H$15*(1+R$44))),L65))</f>
        <v>2840.622426634051</v>
      </c>
      <c r="BO65" s="27">
        <f ca="1">IF(S$11="x",0,_xlfn.NORM.INV(M65,Satokasvi!$H$8,Satokasvi!$I$8)*IF(COUNTIF($H$12:S$12,"x")&gt;0,(1+$C$6),1)*IF(COUNTIF($H$13:S$13,"x")&gt;0,(1+$C$30),1)*IF(S$8="x",(1+Toimenpiteet!$C$7),1)*IF(S$9="x",(1+Toimenpiteet!$C$34),1)*(1+S$30)*_xlfn.BINOM.INV(1,(1-(Satokasvi!$H$15*(1+S$44))),M65))</f>
        <v>2614.6999743277793</v>
      </c>
      <c r="BP65" s="27">
        <f ca="1">IF(T$11="x",0,_xlfn.NORM.INV(N65,Satokasvi!$H$8,Satokasvi!$I$8)*IF(COUNTIF($H$12:T$12,"x")&gt;0,(1+$C$6),1)*IF(COUNTIF($H$13:T$13,"x")&gt;0,(1+$C$30),1)*IF(T$8="x",(1+Toimenpiteet!$C$7),1)*IF(T$9="x",(1+Toimenpiteet!$C$34),1)*(1+T$30)*_xlfn.BINOM.INV(1,(1-(Satokasvi!$H$15*(1+T$44))),N65))</f>
        <v>2828.0501087787525</v>
      </c>
      <c r="BQ65" s="27">
        <f ca="1">IF(U$11="x",0,_xlfn.NORM.INV(O65,Satokasvi!$H$8,Satokasvi!$I$8)*IF(COUNTIF($H$12:U$12,"x")&gt;0,(1+$C$6),1)*IF(COUNTIF($H$13:U$13,"x")&gt;0,(1+$C$30),1)*IF(U$8="x",(1+Toimenpiteet!$C$7),1)*IF(U$9="x",(1+Toimenpiteet!$C$34),1)*(1+U$30)*_xlfn.BINOM.INV(1,(1-(Satokasvi!$H$15*(1+U$44))),O65))</f>
        <v>2673.2391367240175</v>
      </c>
      <c r="BR65" s="27">
        <f ca="1">IF(V$11="x",0,_xlfn.NORM.INV(P65,Satokasvi!$H$8,Satokasvi!$I$8)*IF(COUNTIF($H$12:V$12,"x")&gt;0,(1+$C$6),1)*IF(COUNTIF($H$13:V$13,"x")&gt;0,(1+$C$30),1)*IF(V$8="x",(1+Toimenpiteet!$C$7),1)*IF(V$9="x",(1+Toimenpiteet!$C$34),1)*(1+V$30)*_xlfn.BINOM.INV(1,(1-(Satokasvi!$H$15*(1+V$44))),P65))</f>
        <v>2831.0271284184564</v>
      </c>
      <c r="BS65" s="27">
        <f ca="1">IF(W$11="x",0,_xlfn.NORM.INV(Q65,Satokasvi!$H$8,Satokasvi!$I$8)*IF(COUNTIF($H$12:W$12,"x")&gt;0,(1+$C$6),1)*IF(COUNTIF($H$13:W$13,"x")&gt;0,(1+$C$30),1)*IF(W$8="x",(1+Toimenpiteet!$C$7),1)*IF(W$9="x",(1+Toimenpiteet!$C$34),1)*(1+W$30)*_xlfn.BINOM.INV(1,(1-(Satokasvi!$H$15*(1+W$44))),Q65))</f>
        <v>3080.3140812965844</v>
      </c>
      <c r="BT65" s="27">
        <f ca="1">IF(X$11="x",0,_xlfn.NORM.INV(R65,Satokasvi!$H$8,Satokasvi!$I$8)*IF(COUNTIF($H$12:X$12,"x")&gt;0,(1+$C$6),1)*IF(COUNTIF($H$13:X$13,"x")&gt;0,(1+$C$30),1)*IF(X$8="x",(1+Toimenpiteet!$C$7),1)*IF(X$9="x",(1+Toimenpiteet!$C$34),1)*(1+X$30)*_xlfn.BINOM.INV(1,(1-(Satokasvi!$H$15*(1+X$44))),R65))</f>
        <v>2680.4032086023085</v>
      </c>
      <c r="BU65" s="27">
        <f ca="1">IF(Y$11="x",0,_xlfn.NORM.INV(S65,Satokasvi!$H$8,Satokasvi!$I$8)*IF(COUNTIF($H$12:Y$12,"x")&gt;0,(1+$C$6),1)*IF(COUNTIF($H$13:Y$13,"x")&gt;0,(1+$C$30),1)*IF(Y$8="x",(1+Toimenpiteet!$C$7),1)*IF(Y$9="x",(1+Toimenpiteet!$C$34),1)*(1+Y$30)*_xlfn.BINOM.INV(1,(1-(Satokasvi!$H$15*(1+Y$44))),S65))</f>
        <v>3043.0043620584001</v>
      </c>
      <c r="BV65" s="27">
        <f ca="1">IF(Z$11="x",0,_xlfn.NORM.INV(T65,Satokasvi!$H$8,Satokasvi!$I$8)*IF(COUNTIF($H$12:Z$12,"x")&gt;0,(1+$C$6),1)*IF(COUNTIF($H$13:Z$13,"x")&gt;0,(1+$C$30),1)*IF(Z$8="x",(1+Toimenpiteet!$C$7),1)*IF(Z$9="x",(1+Toimenpiteet!$C$34),1)*(1+Z$30)*_xlfn.BINOM.INV(1,(1-(Satokasvi!$H$15*(1+Z$44))),T65))</f>
        <v>2677.0923517785923</v>
      </c>
      <c r="BW65" s="27">
        <f ca="1">IF(AA$11="x",0,_xlfn.NORM.INV(U65,Satokasvi!$H$8,Satokasvi!$I$8)*IF(COUNTIF($H$12:AA$12,"x")&gt;0,(1+$C$6),1)*IF(COUNTIF($H$13:AA$13,"x")&gt;0,(1+$C$30),1)*IF(AA$8="x",(1+Toimenpiteet!$C$7),1)*IF(AA$9="x",(1+Toimenpiteet!$C$34),1)*(1+AA$30)*_xlfn.BINOM.INV(1,(1-(Satokasvi!$H$15*(1+AA$44))),U65))</f>
        <v>3231.6922485957089</v>
      </c>
      <c r="BX65" s="27">
        <f ca="1">IF(AB$11="x",0,_xlfn.NORM.INV(V65,Satokasvi!$H$8,Satokasvi!$I$8)*IF(COUNTIF($H$12:AB$12,"x")&gt;0,(1+$C$6),1)*IF(COUNTIF($H$13:AB$13,"x")&gt;0,(1+$C$30),1)*IF(AB$8="x",(1+Toimenpiteet!$C$7),1)*IF(AB$9="x",(1+Toimenpiteet!$C$34),1)*(1+AB$30)*_xlfn.BINOM.INV(1,(1-(Satokasvi!$H$15*(1+AB$44))),V65))</f>
        <v>2867.0488070505889</v>
      </c>
      <c r="BY65" s="27">
        <f ca="1">IF(AC$11="x",0,_xlfn.NORM.INV(W65,Satokasvi!$H$8,Satokasvi!$I$8)*IF(COUNTIF($H$12:AC$12,"x")&gt;0,(1+$C$6),1)*IF(COUNTIF($H$13:AC$13,"x")&gt;0,(1+$C$30),1)*IF(AC$8="x",(1+Toimenpiteet!$C$7),1)*IF(AC$9="x",(1+Toimenpiteet!$C$34),1)*(1+AC$30)*_xlfn.BINOM.INV(1,(1-(Satokasvi!$H$15*(1+AC$44))),W65))</f>
        <v>2608.5487467321791</v>
      </c>
      <c r="BZ65" s="27">
        <f ca="1">IF(AD$11="x",0,_xlfn.NORM.INV(X65,Satokasvi!$H$8,Satokasvi!$I$8)*IF(COUNTIF($H$12:AD$12,"x")&gt;0,(1+$C$6),1)*IF(COUNTIF($H$13:AD$13,"x")&gt;0,(1+$C$30),1)*IF(AD$8="x",(1+Toimenpiteet!$C$7),1)*IF(AD$9="x",(1+Toimenpiteet!$C$34),1)*(1+AD$30)*_xlfn.BINOM.INV(1,(1-(Satokasvi!$H$15*(1+AD$44))),X65))</f>
        <v>2433.0820022740386</v>
      </c>
      <c r="CA65" s="27">
        <f ca="1">IF(AE$11="x",0,_xlfn.NORM.INV(Y65,Satokasvi!$H$8,Satokasvi!$I$8)*IF(COUNTIF($H$12:AE$12,"x")&gt;0,(1+$C$6),1)*IF(COUNTIF($H$13:AE$13,"x")&gt;0,(1+$C$30),1)*IF(AE$8="x",(1+Toimenpiteet!$C$7),1)*IF(AE$9="x",(1+Toimenpiteet!$C$34),1)*(1+AE$30)*_xlfn.BINOM.INV(1,(1-(Satokasvi!$H$15*(1+AE$44))),Y65))</f>
        <v>0</v>
      </c>
      <c r="CB65" s="27">
        <f ca="1">IF(AF$11="x",0,_xlfn.NORM.INV(Z65,Satokasvi!$H$8,Satokasvi!$I$8)*IF(COUNTIF($H$12:AF$12,"x")&gt;0,(1+$C$6),1)*IF(COUNTIF($H$13:AF$13,"x")&gt;0,(1+$C$30),1)*IF(AF$8="x",(1+Toimenpiteet!$C$7),1)*IF(AF$9="x",(1+Toimenpiteet!$C$34),1)*(1+AF$30)*_xlfn.BINOM.INV(1,(1-(Satokasvi!$H$15*(1+AF$44))),Z65))</f>
        <v>2658.2656070267012</v>
      </c>
      <c r="CD65" s="29">
        <f ca="1">_xlfn.NORM.INV(RAND(),Satokasvi!$H$13,Satokasvi!$I$13)</f>
        <v>192.47577762756293</v>
      </c>
      <c r="CE65" s="29">
        <f ca="1">_xlfn.NORM.INV(RAND(),Satokasvi!$H$13,Satokasvi!$I$13)</f>
        <v>192.97354564535959</v>
      </c>
      <c r="CF65" s="29">
        <f ca="1">_xlfn.NORM.INV(RAND(),Satokasvi!$H$13,Satokasvi!$I$13)</f>
        <v>179.19617464337011</v>
      </c>
      <c r="CG65" s="29">
        <f ca="1">_xlfn.NORM.INV(RAND(),Satokasvi!$H$13,Satokasvi!$I$13)</f>
        <v>107.40013598979257</v>
      </c>
      <c r="CH65" s="29">
        <f ca="1">_xlfn.NORM.INV(RAND(),Satokasvi!$H$13,Satokasvi!$I$13)</f>
        <v>243.68606712941278</v>
      </c>
      <c r="CI65" s="29">
        <f ca="1">_xlfn.NORM.INV(RAND(),Satokasvi!$H$13,Satokasvi!$I$13)</f>
        <v>181.40700194538502</v>
      </c>
      <c r="CJ65" s="29">
        <f ca="1">_xlfn.NORM.INV(RAND(),Satokasvi!$H$13,Satokasvi!$I$13)</f>
        <v>144.82362081389675</v>
      </c>
      <c r="CK65" s="29">
        <f ca="1">_xlfn.NORM.INV(RAND(),Satokasvi!$H$13,Satokasvi!$I$13)</f>
        <v>193.37911729697393</v>
      </c>
      <c r="CL65" s="29">
        <f ca="1">_xlfn.NORM.INV(RAND(),Satokasvi!$H$13,Satokasvi!$I$13)</f>
        <v>171.10313494528313</v>
      </c>
      <c r="CM65" s="29">
        <f ca="1">_xlfn.NORM.INV(RAND(),Satokasvi!$H$13,Satokasvi!$I$13)</f>
        <v>120.34885148613228</v>
      </c>
      <c r="CN65" s="29">
        <f ca="1">_xlfn.NORM.INV(RAND(),Satokasvi!$H$13,Satokasvi!$I$13)</f>
        <v>185.73810357314912</v>
      </c>
      <c r="CO65" s="29">
        <f ca="1">_xlfn.NORM.INV(RAND(),Satokasvi!$H$13,Satokasvi!$I$13)</f>
        <v>181.70053823438678</v>
      </c>
      <c r="CP65" s="29">
        <f ca="1">_xlfn.NORM.INV(RAND(),Satokasvi!$H$13,Satokasvi!$I$13)</f>
        <v>173.45774183524912</v>
      </c>
      <c r="CQ65" s="29">
        <f ca="1">_xlfn.NORM.INV(RAND(),Satokasvi!$H$13,Satokasvi!$I$13)</f>
        <v>163.77247612811379</v>
      </c>
      <c r="CR65" s="29">
        <f ca="1">_xlfn.NORM.INV(RAND(),Satokasvi!$H$13,Satokasvi!$I$13)</f>
        <v>208.60571099544242</v>
      </c>
      <c r="CS65" s="29">
        <f ca="1">_xlfn.NORM.INV(RAND(),Satokasvi!$H$13,Satokasvi!$I$13)</f>
        <v>234.48347619334473</v>
      </c>
      <c r="CT65" s="29">
        <f ca="1">_xlfn.NORM.INV(RAND(),Satokasvi!$H$13,Satokasvi!$I$13)</f>
        <v>298.77249361696073</v>
      </c>
      <c r="CU65" s="29">
        <f ca="1">_xlfn.NORM.INV(RAND(),Satokasvi!$H$13,Satokasvi!$I$13)</f>
        <v>180.50950819601223</v>
      </c>
      <c r="CV65" s="29">
        <f ca="1">_xlfn.NORM.INV(RAND(),Satokasvi!$H$13,Satokasvi!$I$13)</f>
        <v>200.90906977864753</v>
      </c>
      <c r="CW65" s="29">
        <f ca="1">_xlfn.NORM.INV(RAND(),Satokasvi!$H$13,Satokasvi!$I$13)</f>
        <v>184.79118588847467</v>
      </c>
      <c r="CX65" s="29">
        <f ca="1">_xlfn.NORM.INV(RAND(),Satokasvi!$H$13,Satokasvi!$I$13)</f>
        <v>195.16008266043741</v>
      </c>
      <c r="CY65" s="29">
        <f ca="1">_xlfn.NORM.INV(RAND(),Satokasvi!$H$13,Satokasvi!$I$13)</f>
        <v>266.58639261745492</v>
      </c>
      <c r="CZ65" s="29">
        <f ca="1">_xlfn.NORM.INV(RAND(),Satokasvi!$H$13,Satokasvi!$I$13)</f>
        <v>171.03935939022912</v>
      </c>
      <c r="DA65" s="29">
        <f ca="1">_xlfn.NORM.INV(RAND(),Satokasvi!$H$13,Satokasvi!$I$13)</f>
        <v>214.62741850971622</v>
      </c>
      <c r="DB65" s="29">
        <f ca="1">_xlfn.NORM.INV(RAND(),Satokasvi!$H$13,Satokasvi!$I$13)</f>
        <v>175.36877509737673</v>
      </c>
      <c r="DD65" s="29">
        <f>IF(H$11="x",Toimenpiteet!$E$115,AC65*CD65/1000+(Satokasvi!$E$28-Satokasvi!$E$7)+IF(H$8="x",Toimenpiteet!$E$29,0)+IF(H$9="x",Toimenpiteet!$E$60,0)+IF(H$10="x",Toimenpiteet!$E$88,0))/(1+$H$15)^DD$59</f>
        <v>305.82524271844659</v>
      </c>
      <c r="DE65" s="29">
        <f ca="1">IF(I$11="x",Toimenpiteet!$E$115,AD65*CE65/1000+(Satokasvi!$E$28-Satokasvi!$E$7)+IF(I$8="x",Toimenpiteet!$E$29,0)+IF(I$9="x",Toimenpiteet!$E$60,0)+IF(I$10="x",Toimenpiteet!$E$88,0))/(1+$H$15)^DE$59</f>
        <v>209.45210461443833</v>
      </c>
      <c r="DF65" s="29">
        <f ca="1">IF(J$11="x",Toimenpiteet!$E$115,AE65*CF65/1000+(Satokasvi!$E$28-Satokasvi!$E$7)+IF(J$8="x",Toimenpiteet!$E$29,0)+IF(J$9="x",Toimenpiteet!$E$60,0)+IF(J$10="x",Toimenpiteet!$E$88,0))/(1+$H$15)^DF$59</f>
        <v>215.85531582405454</v>
      </c>
      <c r="DG65" s="29">
        <f ca="1">IF(K$11="x",Toimenpiteet!$E$115,AF65*CG65/1000+(Satokasvi!$E$28-Satokasvi!$E$7)+IF(K$8="x",Toimenpiteet!$E$29,0)+IF(K$9="x",Toimenpiteet!$E$60,0)+IF(K$10="x",Toimenpiteet!$E$88,0))/(1+$H$15)^DG$59</f>
        <v>49.51883349823192</v>
      </c>
      <c r="DH65" s="29">
        <f ca="1">IF(L$11="x",Toimenpiteet!$E$115,AG65*CH65/1000+(Satokasvi!$E$28-Satokasvi!$E$7)+IF(L$8="x",Toimenpiteet!$E$29,0)+IF(L$9="x",Toimenpiteet!$E$60,0)+IF(L$10="x",Toimenpiteet!$E$88,0))/(1+$H$15)^DH$59</f>
        <v>-196.58854196115098</v>
      </c>
      <c r="DI65" s="29">
        <f>IF(M$11="x",Toimenpiteet!$E$115,AH65*CI65/1000+(Satokasvi!$E$28-Satokasvi!$E$7)+IF(M$8="x",Toimenpiteet!$E$29,0)+IF(M$9="x",Toimenpiteet!$E$60,0)+IF(M$10="x",Toimenpiteet!$E$88,0))/(1+$H$15)^DI$59</f>
        <v>263.80754085535114</v>
      </c>
      <c r="DJ65" s="29">
        <f ca="1">IF(N$11="x",Toimenpiteet!$E$115,AI65*CJ65/1000+(Satokasvi!$E$28-Satokasvi!$E$7)+IF(N$8="x",Toimenpiteet!$E$29,0)+IF(N$9="x",Toimenpiteet!$E$60,0)+IF(N$10="x",Toimenpiteet!$E$88,0))/(1+$H$15)^DJ$59</f>
        <v>138.19439783168849</v>
      </c>
      <c r="DK65" s="29">
        <f ca="1">IF(O$11="x",Toimenpiteet!$E$115,AJ65*CK65/1000+(Satokasvi!$E$28-Satokasvi!$E$7)+IF(O$8="x",Toimenpiteet!$E$29,0)+IF(O$9="x",Toimenpiteet!$E$60,0)+IF(O$10="x",Toimenpiteet!$E$88,0))/(1+$H$15)^DK$59</f>
        <v>213.09276199555399</v>
      </c>
      <c r="DL65" s="29">
        <f ca="1">IF(P$11="x",Toimenpiteet!$E$115,AK65*CL65/1000+(Satokasvi!$E$28-Satokasvi!$E$7)+IF(P$8="x",Toimenpiteet!$E$29,0)+IF(P$9="x",Toimenpiteet!$E$60,0)+IF(P$10="x",Toimenpiteet!$E$88,0))/(1+$H$15)^DL$59</f>
        <v>158.61173941745264</v>
      </c>
      <c r="DM65" s="29">
        <f ca="1">IF(Q$11="x",Toimenpiteet!$E$115,AL65*CM65/1000+(Satokasvi!$E$28-Satokasvi!$E$7)+IF(Q$8="x",Toimenpiteet!$E$29,0)+IF(Q$9="x",Toimenpiteet!$E$60,0)+IF(Q$10="x",Toimenpiteet!$E$88,0))/(1+$H$15)^DM$59</f>
        <v>40.093383428370196</v>
      </c>
      <c r="DN65" s="29">
        <f ca="1">IF(R$11="x",Toimenpiteet!$E$115,AM65*CN65/1000+(Satokasvi!$E$28-Satokasvi!$E$7)+IF(R$8="x",Toimenpiteet!$E$29,0)+IF(R$9="x",Toimenpiteet!$E$60,0)+IF(R$10="x",Toimenpiteet!$E$88,0))/(1+$H$15)^DN$59</f>
        <v>198.36781616037004</v>
      </c>
      <c r="DO65" s="29">
        <f ca="1">IF(S$11="x",Toimenpiteet!$E$115,AN65*CO65/1000+(Satokasvi!$E$28-Satokasvi!$E$7)+IF(S$8="x",Toimenpiteet!$E$29,0)+IF(S$9="x",Toimenpiteet!$E$60,0)+IF(S$10="x",Toimenpiteet!$E$88,0))/(1+$H$15)^DO$59</f>
        <v>157.50814001089356</v>
      </c>
      <c r="DP65" s="29">
        <f ca="1">IF(T$11="x",Toimenpiteet!$E$115,AO65*CP65/1000+(Satokasvi!$E$28-Satokasvi!$E$7)+IF(T$8="x",Toimenpiteet!$E$29,0)+IF(T$9="x",Toimenpiteet!$E$60,0)+IF(T$10="x",Toimenpiteet!$E$88,0))/(1+$H$15)^DP$59</f>
        <v>162.94334524311276</v>
      </c>
      <c r="DQ65" s="29">
        <f ca="1">IF(U$11="x",Toimenpiteet!$E$115,AP65*CQ65/1000+(Satokasvi!$E$28-Satokasvi!$E$7)+IF(U$8="x",Toimenpiteet!$E$29,0)+IF(U$9="x",Toimenpiteet!$E$60,0)+IF(U$10="x",Toimenpiteet!$E$88,0))/(1+$H$15)^DQ$59</f>
        <v>124.9877795941366</v>
      </c>
      <c r="DR65" s="29">
        <f ca="1">IF(V$11="x",Toimenpiteet!$E$115,AQ65*CR65/1000+(Satokasvi!$E$28-Satokasvi!$E$7)+IF(V$8="x",Toimenpiteet!$E$29,0)+IF(V$9="x",Toimenpiteet!$E$60,0)+IF(V$10="x",Toimenpiteet!$E$88,0))/(1+$H$15)^DR$59</f>
        <v>214.73242467085743</v>
      </c>
      <c r="DS65" s="29">
        <f ca="1">IF(W$11="x",Toimenpiteet!$E$115,AR65*CS65/1000+(Satokasvi!$E$28-Satokasvi!$E$7)+IF(W$8="x",Toimenpiteet!$E$29,0)+IF(W$9="x",Toimenpiteet!$E$60,0)+IF(W$10="x",Toimenpiteet!$E$88,0))/(1+$H$15)^DS$59</f>
        <v>286.64952386703396</v>
      </c>
      <c r="DT65" s="29">
        <f ca="1">IF(X$11="x",Toimenpiteet!$E$115,AS65*CT65/1000+(Satokasvi!$E$28-Satokasvi!$E$7)+IF(X$8="x",Toimenpiteet!$E$29,0)+IF(X$9="x",Toimenpiteet!$E$60,0)+IF(X$10="x",Toimenpiteet!$E$88,0))/(1+$H$15)^DT$59</f>
        <v>323.56034666881936</v>
      </c>
      <c r="DU65" s="29">
        <f ca="1">IF(Y$11="x",Toimenpiteet!$E$115,AT65*CU65/1000+(Satokasvi!$E$28-Satokasvi!$E$7)+IF(Y$8="x",Toimenpiteet!$E$29,0)+IF(Y$9="x",Toimenpiteet!$E$60,0)+IF(Y$10="x",Toimenpiteet!$E$88,0))/(1+$H$15)^DU$59</f>
        <v>173.41915095144148</v>
      </c>
      <c r="DV65" s="29">
        <f ca="1">IF(Z$11="x",Toimenpiteet!$E$115,AU65*CV65/1000+(Satokasvi!$E$28-Satokasvi!$E$7)+IF(Z$8="x",Toimenpiteet!$E$29,0)+IF(Z$9="x",Toimenpiteet!$E$60,0)+IF(Z$10="x",Toimenpiteet!$E$88,0))/(1+$H$15)^DV$59</f>
        <v>162.15520170137759</v>
      </c>
      <c r="DW65" s="29">
        <f ca="1">IF(AA$11="x",Toimenpiteet!$E$115,AV65*CW65/1000+(Satokasvi!$E$28-Satokasvi!$E$7)+IF(AA$8="x",Toimenpiteet!$E$29,0)+IF(AA$9="x",Toimenpiteet!$E$60,0)+IF(AA$10="x",Toimenpiteet!$E$88,0))/(1+$H$15)^DW$59</f>
        <v>188.72077262943617</v>
      </c>
      <c r="DX65" s="29">
        <f ca="1">IF(AB$11="x",Toimenpiteet!$E$115,AW65*CX65/1000+(Satokasvi!$E$28-Satokasvi!$E$7)+IF(AB$8="x",Toimenpiteet!$E$29,0)+IF(AB$9="x",Toimenpiteet!$E$60,0)+IF(AB$10="x",Toimenpiteet!$E$88,0))/(1+$H$15)^DX$59</f>
        <v>163.94663258253169</v>
      </c>
      <c r="DY65" s="29">
        <f ca="1">IF(AC$11="x",Toimenpiteet!$E$115,AX65*CY65/1000+(Satokasvi!$E$28-Satokasvi!$E$7)+IF(AC$8="x",Toimenpiteet!$E$29,0)+IF(AC$9="x",Toimenpiteet!$E$60,0)+IF(AC$10="x",Toimenpiteet!$E$88,0))/(1+$H$15)^DY$59</f>
        <v>226.70443629995438</v>
      </c>
      <c r="DZ65" s="29">
        <f ca="1">IF(AD$11="x",Toimenpiteet!$E$115,AY65*CZ65/1000+(Satokasvi!$E$28-Satokasvi!$E$7)+IF(AD$8="x",Toimenpiteet!$E$29,0)+IF(AD$9="x",Toimenpiteet!$E$60,0)+IF(AD$10="x",Toimenpiteet!$E$88,0))/(1+$H$15)^DZ$59</f>
        <v>85.345125071377396</v>
      </c>
      <c r="EA65" s="29">
        <f ca="1">IF(AE$11="x",Toimenpiteet!$E$115,AZ65*DA65/1000+(Satokasvi!$E$28-Satokasvi!$E$7)+IF(AE$8="x",Toimenpiteet!$E$29,0)+IF(AE$9="x",Toimenpiteet!$E$60,0)+IF(AE$10="x",Toimenpiteet!$E$88,0))/(1+$H$15)^EA$59</f>
        <v>-112.11169851177419</v>
      </c>
      <c r="EB65" s="29">
        <f ca="1">IF(AF$11="x",Toimenpiteet!$E$115,BA65*DB65/1000+(Satokasvi!$E$28-Satokasvi!$E$7)+IF(AF$8="x",Toimenpiteet!$E$29,0)+IF(AF$9="x",Toimenpiteet!$E$60,0)+IF(AF$10="x",Toimenpiteet!$E$88,0))/(1+$H$15)^EB$59</f>
        <v>103.20000315239082</v>
      </c>
      <c r="ED65" s="29">
        <f>IF(H$11="x",Toimenpiteet!$E$115,BD65*CD65/1000+(Satokasvi!$E$28-Satokasvi!$E$7)+IF(H$8="x",Toimenpiteet!$E$29,0)+IF(H$9="x",Toimenpiteet!$E$60,0)+IF(H$10="x",Toimenpiteet!$E$88,0))/(1+$H$15)^ED$59</f>
        <v>305.82524271844659</v>
      </c>
      <c r="EE65" s="29">
        <f ca="1">IF(I$11="x",Toimenpiteet!$E$115,BE65*CE65/1000+(Satokasvi!$E$28-Satokasvi!$E$7)+IF(I$8="x",Toimenpiteet!$E$29,0)+IF(I$9="x",Toimenpiteet!$E$60,0)+IF(I$10="x",Toimenpiteet!$E$88,0))/(1+$H$15)^EE$59</f>
        <v>230.66559022973954</v>
      </c>
      <c r="EF65" s="29">
        <f ca="1">IF(J$11="x",Toimenpiteet!$E$115,BF65*CF65/1000+(Satokasvi!$E$28-Satokasvi!$E$7)+IF(J$8="x",Toimenpiteet!$E$29,0)+IF(J$9="x",Toimenpiteet!$E$60,0)+IF(J$10="x",Toimenpiteet!$E$88,0))/(1+$H$15)^EF$59</f>
        <v>237.07612082358651</v>
      </c>
      <c r="EG65" s="29">
        <f ca="1">IF(K$11="x",Toimenpiteet!$E$115,BG65*CG65/1000+(Satokasvi!$E$28-Satokasvi!$E$7)+IF(K$8="x",Toimenpiteet!$E$29,0)+IF(K$9="x",Toimenpiteet!$E$60,0)+IF(K$10="x",Toimenpiteet!$E$88,0))/(1+$H$15)^EG$59</f>
        <v>62.119085084142775</v>
      </c>
      <c r="EH65" s="29">
        <f ca="1">IF(L$11="x",Toimenpiteet!$E$115,BH65*CH65/1000+(Satokasvi!$E$28-Satokasvi!$E$7)+IF(L$8="x",Toimenpiteet!$E$29,0)+IF(L$9="x",Toimenpiteet!$E$60,0)+IF(L$10="x",Toimenpiteet!$E$88,0))/(1+$H$15)^EH$59</f>
        <v>-196.58854196115098</v>
      </c>
      <c r="EI65" s="29">
        <f>IF(M$11="x",Toimenpiteet!$E$115,BI65*CI65/1000+(Satokasvi!$E$28-Satokasvi!$E$7)+IF(M$8="x",Toimenpiteet!$E$29,0)+IF(M$9="x",Toimenpiteet!$E$60,0)+IF(M$10="x",Toimenpiteet!$E$88,0))/(1+$H$15)^EI$59</f>
        <v>263.80754085535114</v>
      </c>
      <c r="EJ65" s="29">
        <f ca="1">IF(N$11="x",Toimenpiteet!$E$115,BJ65*CJ65/1000+(Satokasvi!$E$28-Satokasvi!$E$7)+IF(N$8="x",Toimenpiteet!$E$29,0)+IF(N$9="x",Toimenpiteet!$E$60,0)+IF(N$10="x",Toimenpiteet!$E$88,0))/(1+$H$15)^EJ$59</f>
        <v>154.36929549503043</v>
      </c>
      <c r="EK65" s="29">
        <f ca="1">IF(O$11="x",Toimenpiteet!$E$115,BK65*CK65/1000+(Satokasvi!$E$28-Satokasvi!$E$7)+IF(O$8="x",Toimenpiteet!$E$29,0)+IF(O$9="x",Toimenpiteet!$E$60,0)+IF(O$10="x",Toimenpiteet!$E$88,0))/(1+$H$15)^EK$59</f>
        <v>232.74271832033895</v>
      </c>
      <c r="EL65" s="29">
        <f ca="1">IF(P$11="x",Toimenpiteet!$E$115,BL65*CL65/1000+(Satokasvi!$E$28-Satokasvi!$E$7)+IF(P$8="x",Toimenpiteet!$E$29,0)+IF(P$9="x",Toimenpiteet!$E$60,0)+IF(P$10="x",Toimenpiteet!$E$88,0))/(1+$H$15)^EL$59</f>
        <v>175.27564505338094</v>
      </c>
      <c r="EM65" s="29">
        <f ca="1">IF(Q$11="x",Toimenpiteet!$E$115,BM65*CM65/1000+(Satokasvi!$E$28-Satokasvi!$E$7)+IF(Q$8="x",Toimenpiteet!$E$29,0)+IF(Q$9="x",Toimenpiteet!$E$60,0)+IF(Q$10="x",Toimenpiteet!$E$88,0))/(1+$H$15)^EM$59</f>
        <v>50.577002760036891</v>
      </c>
      <c r="EN65" s="29">
        <f ca="1">IF(R$11="x",Toimenpiteet!$E$115,BN65*CN65/1000+(Satokasvi!$E$28-Satokasvi!$E$7)+IF(R$8="x",Toimenpiteet!$E$29,0)+IF(R$9="x",Toimenpiteet!$E$60,0)+IF(R$10="x",Toimenpiteet!$E$88,0))/(1+$H$15)^EN$59</f>
        <v>216.51819741523158</v>
      </c>
      <c r="EO65" s="29">
        <f ca="1">IF(S$11="x",Toimenpiteet!$E$115,BO65*CO65/1000+(Satokasvi!$E$28-Satokasvi!$E$7)+IF(S$8="x",Toimenpiteet!$E$29,0)+IF(S$9="x",Toimenpiteet!$E$60,0)+IF(S$10="x",Toimenpiteet!$E$88,0))/(1+$H$15)^EO$59</f>
        <v>173.37577074623712</v>
      </c>
      <c r="EP65" s="29">
        <f ca="1">IF(T$11="x",Toimenpiteet!$E$115,BP65*CP65/1000+(Satokasvi!$E$28-Satokasvi!$E$7)+IF(T$8="x",Toimenpiteet!$E$29,0)+IF(T$9="x",Toimenpiteet!$E$60,0)+IF(T$10="x",Toimenpiteet!$E$88,0))/(1+$H$15)^EP$59</f>
        <v>178.8499530244907</v>
      </c>
      <c r="EQ65" s="29">
        <f ca="1">IF(U$11="x",Toimenpiteet!$E$115,BQ65*CQ65/1000+(Satokasvi!$E$28-Satokasvi!$E$7)+IF(U$8="x",Toimenpiteet!$E$29,0)+IF(U$9="x",Toimenpiteet!$E$60,0)+IF(U$10="x",Toimenpiteet!$E$88,0))/(1+$H$15)^EQ$59</f>
        <v>138.77060597114658</v>
      </c>
      <c r="ER65" s="29">
        <f ca="1">IF(V$11="x",Toimenpiteet!$E$115,BR65*CR65/1000+(Satokasvi!$E$28-Satokasvi!$E$7)+IF(V$8="x",Toimenpiteet!$E$29,0)+IF(V$9="x",Toimenpiteet!$E$60,0)+IF(V$10="x",Toimenpiteet!$E$88,0))/(1+$H$15)^ER$59</f>
        <v>232.78306279498597</v>
      </c>
      <c r="ES65" s="29">
        <f ca="1">IF(W$11="x",Toimenpiteet!$E$115,BS65*CS65/1000+(Satokasvi!$E$28-Satokasvi!$E$7)+IF(W$8="x",Toimenpiteet!$E$29,0)+IF(W$9="x",Toimenpiteet!$E$60,0)+IF(W$10="x",Toimenpiteet!$E$88,0))/(1+$H$15)^ES$59</f>
        <v>308.08298733279878</v>
      </c>
      <c r="ET65" s="29">
        <f ca="1">IF(X$11="x",Toimenpiteet!$E$115,BT65*CT65/1000+(Satokasvi!$E$28-Satokasvi!$E$7)+IF(X$8="x",Toimenpiteet!$E$29,0)+IF(X$9="x",Toimenpiteet!$E$60,0)+IF(X$10="x",Toimenpiteet!$E$88,0))/(1+$H$15)^ET$59</f>
        <v>346.6325264026616</v>
      </c>
      <c r="EU65" s="29">
        <f ca="1">IF(Y$11="x",Toimenpiteet!$E$115,BU65*CU65/1000+(Satokasvi!$E$28-Satokasvi!$E$7)+IF(Y$8="x",Toimenpiteet!$E$29,0)+IF(Y$9="x",Toimenpiteet!$E$60,0)+IF(Y$10="x",Toimenpiteet!$E$88,0))/(1+$H$15)^EU$59</f>
        <v>188.78347005280108</v>
      </c>
      <c r="EV65" s="29">
        <f ca="1">IF(Z$11="x",Toimenpiteet!$E$115,BV65*CV65/1000+(Satokasvi!$E$28-Satokasvi!$E$7)+IF(Z$8="x",Toimenpiteet!$E$29,0)+IF(Z$9="x",Toimenpiteet!$E$60,0)+IF(Z$10="x",Toimenpiteet!$E$88,0))/(1+$H$15)^EV$59</f>
        <v>176.76137106196836</v>
      </c>
      <c r="EW65" s="29">
        <f ca="1">IF(AA$11="x",Toimenpiteet!$E$115,BW65*CW65/1000+(Satokasvi!$E$28-Satokasvi!$E$7)+IF(AA$8="x",Toimenpiteet!$E$29,0)+IF(AA$9="x",Toimenpiteet!$E$60,0)+IF(AA$10="x",Toimenpiteet!$E$88,0))/(1+$H$15)^EW$59</f>
        <v>204.46594647986126</v>
      </c>
      <c r="EX65" s="29">
        <f ca="1">IF(AB$11="x",Toimenpiteet!$E$115,BX65*CX65/1000+(Satokasvi!$E$28-Satokasvi!$E$7)+IF(AB$8="x",Toimenpiteet!$E$29,0)+IF(AB$9="x",Toimenpiteet!$E$60,0)+IF(AB$10="x",Toimenpiteet!$E$88,0))/(1+$H$15)^EX$59</f>
        <v>178.26933821064196</v>
      </c>
      <c r="EY65" s="29">
        <f ca="1">IF(AC$11="x",Toimenpiteet!$E$115,BY65*CY65/1000+(Satokasvi!$E$28-Satokasvi!$E$7)+IF(AC$8="x",Toimenpiteet!$E$29,0)+IF(AC$9="x",Toimenpiteet!$E$60,0)+IF(AC$10="x",Toimenpiteet!$E$88,0))/(1+$H$15)^EY$59</f>
        <v>243.98662316250929</v>
      </c>
      <c r="EZ65" s="29">
        <f ca="1">IF(AD$11="x",Toimenpiteet!$E$115,BZ65*CZ65/1000+(Satokasvi!$E$28-Satokasvi!$E$7)+IF(AD$8="x",Toimenpiteet!$E$29,0)+IF(AD$9="x",Toimenpiteet!$E$60,0)+IF(AD$10="x",Toimenpiteet!$E$88,0))/(1+$H$15)^EZ$59</f>
        <v>95.386133798302652</v>
      </c>
      <c r="FA65" s="29">
        <f ca="1">IF(AE$11="x",Toimenpiteet!$E$115,CA65*DA65/1000+(Satokasvi!$E$28-Satokasvi!$E$7)+IF(AE$8="x",Toimenpiteet!$E$29,0)+IF(AE$9="x",Toimenpiteet!$E$60,0)+IF(AE$10="x",Toimenpiteet!$E$88,0))/(1+$H$15)^FA$59</f>
        <v>-112.11169851177419</v>
      </c>
      <c r="FB65" s="29">
        <f ca="1">IF(AF$11="x",Toimenpiteet!$E$115,CB65*DB65/1000+(Satokasvi!$E$28-Satokasvi!$E$7)+IF(AF$8="x",Toimenpiteet!$E$29,0)+IF(AF$9="x",Toimenpiteet!$E$60,0)+IF(AF$10="x",Toimenpiteet!$E$88,0))/(1+$H$15)^FB$59</f>
        <v>113.80231877174695</v>
      </c>
      <c r="FD65" s="29">
        <f t="shared" si="15"/>
        <v>305.82524271844659</v>
      </c>
      <c r="FE65" s="29">
        <f t="shared" ca="1" si="18"/>
        <v>515.27734733288491</v>
      </c>
      <c r="FF65" s="29">
        <f t="shared" ca="1" si="10"/>
        <v>731.13266315693943</v>
      </c>
      <c r="FG65" s="29">
        <f t="shared" ca="1" si="10"/>
        <v>780.6514966551714</v>
      </c>
      <c r="FH65" s="29">
        <f t="shared" ca="1" si="10"/>
        <v>584.06295469402039</v>
      </c>
      <c r="FI65" s="29">
        <f t="shared" ca="1" si="10"/>
        <v>847.87049554937153</v>
      </c>
      <c r="FJ65" s="29">
        <f t="shared" ca="1" si="10"/>
        <v>986.06489338106007</v>
      </c>
      <c r="FK65" s="29">
        <f t="shared" ca="1" si="10"/>
        <v>1199.157655376614</v>
      </c>
      <c r="FL65" s="29">
        <f t="shared" ca="1" si="10"/>
        <v>1357.7693947940666</v>
      </c>
      <c r="FM65" s="29">
        <f t="shared" ca="1" si="10"/>
        <v>1397.8627782224366</v>
      </c>
      <c r="FN65" s="29">
        <f t="shared" ca="1" si="10"/>
        <v>1596.2305943828067</v>
      </c>
      <c r="FO65" s="29">
        <f t="shared" ca="1" si="10"/>
        <v>1753.7387343937003</v>
      </c>
      <c r="FP65" s="29">
        <f t="shared" ca="1" si="10"/>
        <v>1916.6820796368131</v>
      </c>
      <c r="FQ65" s="29">
        <f t="shared" ca="1" si="10"/>
        <v>2041.6698592309497</v>
      </c>
      <c r="FR65" s="29">
        <f t="shared" ca="1" si="10"/>
        <v>2256.4022839018071</v>
      </c>
      <c r="FS65" s="29">
        <f t="shared" ca="1" si="10"/>
        <v>2543.0518077688412</v>
      </c>
      <c r="FT65" s="29">
        <f t="shared" ca="1" si="10"/>
        <v>2866.6121544376606</v>
      </c>
      <c r="FU65" s="29">
        <f t="shared" ca="1" si="10"/>
        <v>3040.0313053891023</v>
      </c>
      <c r="FV65" s="29">
        <f t="shared" ca="1" si="10"/>
        <v>3202.1865070904801</v>
      </c>
      <c r="FW65" s="29">
        <f t="shared" ca="1" si="10"/>
        <v>3390.907279719916</v>
      </c>
      <c r="FX65" s="29">
        <f t="shared" ca="1" si="10"/>
        <v>3554.8539123024475</v>
      </c>
      <c r="FY65" s="29">
        <f t="shared" ca="1" si="10"/>
        <v>3781.558348602402</v>
      </c>
      <c r="FZ65" s="29">
        <f t="shared" ca="1" si="10"/>
        <v>3866.9034736737794</v>
      </c>
      <c r="GA65" s="29">
        <f t="shared" ca="1" si="10"/>
        <v>3754.7917751620053</v>
      </c>
      <c r="GB65" s="29">
        <f t="shared" ca="1" si="10"/>
        <v>3857.991778314396</v>
      </c>
      <c r="GC65" s="29"/>
      <c r="GD65" s="29">
        <f t="shared" si="16"/>
        <v>305.82524271844659</v>
      </c>
      <c r="GE65" s="29">
        <f t="shared" ca="1" si="17"/>
        <v>536.49083294818615</v>
      </c>
      <c r="GF65" s="29">
        <f t="shared" ca="1" si="11"/>
        <v>773.56695377177266</v>
      </c>
      <c r="GG65" s="29">
        <f t="shared" ca="1" si="11"/>
        <v>835.6860388559154</v>
      </c>
      <c r="GH65" s="29">
        <f t="shared" ca="1" si="11"/>
        <v>639.09749689476439</v>
      </c>
      <c r="GI65" s="29">
        <f t="shared" ca="1" si="11"/>
        <v>902.90503775011553</v>
      </c>
      <c r="GJ65" s="29">
        <f t="shared" ca="1" si="11"/>
        <v>1057.274333245146</v>
      </c>
      <c r="GK65" s="29">
        <f t="shared" ca="1" si="11"/>
        <v>1290.017051565485</v>
      </c>
      <c r="GL65" s="29">
        <f t="shared" ca="1" si="11"/>
        <v>1465.2926966188659</v>
      </c>
      <c r="GM65" s="29">
        <f t="shared" ca="1" si="11"/>
        <v>1515.8696993789029</v>
      </c>
      <c r="GN65" s="29">
        <f t="shared" ca="1" si="11"/>
        <v>1732.3878967941343</v>
      </c>
      <c r="GO65" s="29">
        <f t="shared" ca="1" si="11"/>
        <v>1905.7636675403714</v>
      </c>
      <c r="GP65" s="29">
        <f t="shared" ca="1" si="11"/>
        <v>2084.6136205648622</v>
      </c>
      <c r="GQ65" s="29">
        <f t="shared" ca="1" si="11"/>
        <v>2223.384226536009</v>
      </c>
      <c r="GR65" s="29">
        <f t="shared" ca="1" si="11"/>
        <v>2456.1672893309951</v>
      </c>
      <c r="GS65" s="29">
        <f t="shared" ca="1" si="11"/>
        <v>2764.250276663794</v>
      </c>
      <c r="GT65" s="29">
        <f t="shared" ca="1" si="11"/>
        <v>3110.8828030664554</v>
      </c>
      <c r="GU65" s="29">
        <f t="shared" ca="1" si="11"/>
        <v>3299.6662731192564</v>
      </c>
      <c r="GV65" s="29">
        <f t="shared" ca="1" si="12"/>
        <v>3476.4276441812249</v>
      </c>
      <c r="GW65" s="29">
        <f t="shared" ca="1" si="12"/>
        <v>3680.8935906610859</v>
      </c>
      <c r="GX65" s="29">
        <f t="shared" ca="1" si="12"/>
        <v>3859.1629288717277</v>
      </c>
      <c r="GY65" s="29">
        <f t="shared" ca="1" si="12"/>
        <v>4103.1495520342369</v>
      </c>
      <c r="GZ65" s="29">
        <f t="shared" ca="1" si="12"/>
        <v>4198.5356858325395</v>
      </c>
      <c r="HA65" s="29">
        <f t="shared" ca="1" si="12"/>
        <v>4086.4239873207653</v>
      </c>
      <c r="HB65" s="29">
        <f t="shared" ca="1" si="12"/>
        <v>4200.2263060925125</v>
      </c>
      <c r="HC65" s="29"/>
      <c r="HD65" s="29">
        <f t="shared" si="13"/>
        <v>170</v>
      </c>
      <c r="HE65" s="29">
        <f>SUM($GD65:GD65)-$HD65-SUM($FD65:FD65)</f>
        <v>-170</v>
      </c>
      <c r="HF65" s="29">
        <f ca="1">SUM($GD65:GE65)-$HD65-SUM($FD65:FE65)</f>
        <v>-148.78651438469876</v>
      </c>
      <c r="HG65" s="29">
        <f ca="1">SUM($GD65:GF65)-$HD65-SUM($FD65:FF65)</f>
        <v>-106.35222376986553</v>
      </c>
      <c r="HH65" s="29">
        <f ca="1">SUM($GD65:GG65)-$HD65-SUM($FD65:FG65)</f>
        <v>-51.317681569121305</v>
      </c>
      <c r="HI65" s="29">
        <f ca="1">SUM($GD65:GH65)-$HD65-SUM($FD65:FH65)</f>
        <v>3.7168606316226942</v>
      </c>
      <c r="HJ65" s="29">
        <f ca="1">SUM($GD65:GI65)-$HD65-SUM($FD65:FI65)</f>
        <v>58.751402832366693</v>
      </c>
      <c r="HK65" s="29">
        <f ca="1">SUM($GD65:GJ65)-$HD65-SUM($FD65:FJ65)</f>
        <v>129.96084269645326</v>
      </c>
      <c r="HL65" s="29">
        <f ca="1">SUM($GD65:GK65)-$HD65-SUM($FD65:FK65)</f>
        <v>220.82023888532422</v>
      </c>
      <c r="HM65" s="29">
        <f ca="1">SUM($GD65:GL65)-$HD65-SUM($FD65:FL65)</f>
        <v>328.34354071012422</v>
      </c>
      <c r="HN65" s="29">
        <f ca="1">SUM($GD65:GM65)-$HD65-SUM($FD65:FM65)</f>
        <v>446.35046186659019</v>
      </c>
      <c r="HO65" s="29">
        <f ca="1">SUM($GD65:GN65)-$HD65-SUM($FD65:FN65)</f>
        <v>582.50776427791789</v>
      </c>
      <c r="HP65" s="29">
        <f ca="1">SUM($GD65:GO65)-$HD65-SUM($FD65:FO65)</f>
        <v>734.53269742458906</v>
      </c>
      <c r="HQ65" s="29">
        <f ca="1">SUM($GD65:GP65)-$HD65-SUM($FD65:FP65)</f>
        <v>902.46423835263704</v>
      </c>
      <c r="HR65" s="29">
        <f ca="1">SUM($GD65:GQ65)-$HD65-SUM($FD65:FQ65)</f>
        <v>1084.1786056576966</v>
      </c>
      <c r="HS65" s="29">
        <f ca="1">SUM($GD65:GR65)-$HD65-SUM($FD65:FR65)</f>
        <v>1283.9436110868846</v>
      </c>
      <c r="HT65" s="29">
        <f ca="1">SUM($GD65:GS65)-$HD65-SUM($FD65:FS65)</f>
        <v>1505.142079981837</v>
      </c>
      <c r="HU65" s="29">
        <f ca="1">SUM($GD65:GT65)-$HD65-SUM($FD65:FT65)</f>
        <v>1749.4127286106304</v>
      </c>
      <c r="HV65" s="29">
        <f ca="1">SUM($GD65:GU65)-$HD65-SUM($FD65:FU65)</f>
        <v>2009.0476963407818</v>
      </c>
      <c r="HW65" s="29">
        <f ca="1">SUM($GD65:GV65)-$HD65-SUM($FD65:FV65)</f>
        <v>2283.2888334315285</v>
      </c>
      <c r="HX65" s="29">
        <f ca="1">SUM($GD65:GW65)-$HD65-SUM($FD65:FW65)</f>
        <v>2573.2751443726956</v>
      </c>
      <c r="HY65" s="29">
        <f ca="1">SUM($GD65:GX65)-$HD65-SUM($FD65:FX65)</f>
        <v>2877.5841609419804</v>
      </c>
      <c r="HZ65" s="29">
        <f ca="1">SUM($GD65:GY65)-$HD65-SUM($FD65:FY65)</f>
        <v>3199.175364373812</v>
      </c>
      <c r="IA65" s="29">
        <f ca="1">SUM($GD65:GZ65)-$HD65-SUM($FD65:FZ65)</f>
        <v>3530.8075765325702</v>
      </c>
      <c r="IB65" s="29">
        <f ca="1">SUM($GD65:HA65)-$HD65-SUM($FD65:GA65)</f>
        <v>3862.4397886913284</v>
      </c>
      <c r="IC65" s="29">
        <f ca="1">SUM($GD65:HB65)-$HD65-SUM($FD65:GB65)</f>
        <v>4204.6743164694417</v>
      </c>
    </row>
    <row r="66" spans="2:237">
      <c r="B66" s="29">
        <f t="shared" ca="1" si="14"/>
        <v>0.69883009941277352</v>
      </c>
      <c r="C66" s="29">
        <f t="shared" ca="1" si="8"/>
        <v>0.21540696796391701</v>
      </c>
      <c r="D66" s="29">
        <f t="shared" ca="1" si="8"/>
        <v>0.88572884225477078</v>
      </c>
      <c r="E66" s="29">
        <f t="shared" ca="1" si="8"/>
        <v>0.2930709089597987</v>
      </c>
      <c r="F66" s="29">
        <f t="shared" ca="1" si="8"/>
        <v>0.37091523062609921</v>
      </c>
      <c r="G66" s="29">
        <f t="shared" ca="1" si="8"/>
        <v>0.67562997241350375</v>
      </c>
      <c r="H66" s="29">
        <f t="shared" ca="1" si="8"/>
        <v>0.38748316429198071</v>
      </c>
      <c r="I66" s="29">
        <f t="shared" ca="1" si="8"/>
        <v>1.5249286822317853E-2</v>
      </c>
      <c r="J66" s="29">
        <f t="shared" ca="1" si="8"/>
        <v>0.38690375638978181</v>
      </c>
      <c r="K66" s="29">
        <f t="shared" ca="1" si="8"/>
        <v>0.65258498495670325</v>
      </c>
      <c r="L66" s="29">
        <f t="shared" ca="1" si="8"/>
        <v>0.12363565429488654</v>
      </c>
      <c r="M66" s="29">
        <f t="shared" ca="1" si="8"/>
        <v>0.67388402077284471</v>
      </c>
      <c r="N66" s="29">
        <f t="shared" ca="1" si="8"/>
        <v>0.58660128698530922</v>
      </c>
      <c r="O66" s="29">
        <f t="shared" ca="1" si="8"/>
        <v>0.14938360389743555</v>
      </c>
      <c r="P66" s="29">
        <f t="shared" ca="1" si="8"/>
        <v>0.85668322833088106</v>
      </c>
      <c r="Q66" s="29">
        <f t="shared" ca="1" si="8"/>
        <v>0.11687545445214642</v>
      </c>
      <c r="R66" s="29">
        <f t="shared" ca="1" si="8"/>
        <v>0.761874145802243</v>
      </c>
      <c r="S66" s="29">
        <f t="shared" ca="1" si="8"/>
        <v>0.90811954839193754</v>
      </c>
      <c r="T66" s="29">
        <f t="shared" ca="1" si="9"/>
        <v>0.90353262092434816</v>
      </c>
      <c r="U66" s="29">
        <f t="shared" ca="1" si="9"/>
        <v>5.5306238738697888E-2</v>
      </c>
      <c r="V66" s="29">
        <f t="shared" ca="1" si="9"/>
        <v>0.64766369103239452</v>
      </c>
      <c r="W66" s="29">
        <f t="shared" ca="1" si="9"/>
        <v>0.20388680110558743</v>
      </c>
      <c r="X66" s="29">
        <f t="shared" ca="1" si="9"/>
        <v>0.59117426358627911</v>
      </c>
      <c r="Y66" s="29">
        <f t="shared" ca="1" si="9"/>
        <v>0.92758881577490426</v>
      </c>
      <c r="Z66" s="29">
        <f t="shared" ca="1" si="9"/>
        <v>0.5594249959690768</v>
      </c>
      <c r="AC66" s="27">
        <f>IF(H$11="x",0,_xlfn.NORM.INV(B66,Satokasvi!$H$8,Satokasvi!$I$8)*IF(H$8="x",1+Toimenpiteet!$C$7,1)*IF(H$9="x",1+Toimenpiteet!$C$34,1)*(1+H$30)*_xlfn.BINOM.INV(1,(1-(Satokasvi!$H$15*(1+H$43))),B66))</f>
        <v>0</v>
      </c>
      <c r="AD66" s="27">
        <f ca="1">IF(I$11="x",0,_xlfn.NORM.INV(C66,Satokasvi!$H$8,Satokasvi!$I$8)*IF(I$8="x",1+Toimenpiteet!$C$7,1)*IF(I$9="x",1+Toimenpiteet!$C$34,1)*(1+I$30)*_xlfn.BINOM.INV(1,(1-(Satokasvi!$H$15*(1+I$43))),C66))</f>
        <v>2397.2216408386257</v>
      </c>
      <c r="AE66" s="27">
        <f ca="1">IF(J$11="x",0,_xlfn.NORM.INV(D66,Satokasvi!$H$8,Satokasvi!$I$8)*IF(J$8="x",1+Toimenpiteet!$C$7,1)*IF(J$9="x",1+Toimenpiteet!$C$34,1)*(1+J$30)*_xlfn.BINOM.INV(1,(1-(Satokasvi!$H$15*(1+J$43))),D66))</f>
        <v>2777.7931425306592</v>
      </c>
      <c r="AF66" s="27">
        <f ca="1">IF(K$11="x",0,_xlfn.NORM.INV(E66,Satokasvi!$H$8,Satokasvi!$I$8)*IF(K$8="x",1+Toimenpiteet!$C$7,1)*IF(K$9="x",1+Toimenpiteet!$C$34,1)*(1+K$30)*_xlfn.BINOM.INV(1,(1-(Satokasvi!$H$15*(1+K$43))),E66))</f>
        <v>2475.2856442490061</v>
      </c>
      <c r="AG66" s="27">
        <f ca="1">IF(L$11="x",0,_xlfn.NORM.INV(F66,Satokasvi!$H$8,Satokasvi!$I$8)*IF(L$8="x",1+Toimenpiteet!$C$7,1)*IF(L$9="x",1+Toimenpiteet!$C$34,1)*(1+L$30)*_xlfn.BINOM.INV(1,(1-(Satokasvi!$H$15*(1+L$43))),F66))</f>
        <v>2532.062918020235</v>
      </c>
      <c r="AH66" s="27">
        <f>IF(M$11="x",0,_xlfn.NORM.INV(G66,Satokasvi!$H$8,Satokasvi!$I$8)*IF(M$8="x",1+Toimenpiteet!$C$7,1)*IF(M$9="x",1+Toimenpiteet!$C$34,1)*(1+M$30)*_xlfn.BINOM.INV(1,(1-(Satokasvi!$H$15*(1+M$43))),G66))</f>
        <v>0</v>
      </c>
      <c r="AI66" s="27">
        <f ca="1">IF(N$11="x",0,_xlfn.NORM.INV(H66,Satokasvi!$H$8,Satokasvi!$I$8)*IF(N$8="x",1+Toimenpiteet!$C$7,1)*IF(N$9="x",1+Toimenpiteet!$C$34,1)*(1+N$30)*_xlfn.BINOM.INV(1,(1-(Satokasvi!$H$15*(1+N$43))),H66))</f>
        <v>2559.87673656273</v>
      </c>
      <c r="AJ66" s="27">
        <f ca="1">IF(O$11="x",0,_xlfn.NORM.INV(I66,Satokasvi!$H$8,Satokasvi!$I$8)*IF(O$8="x",1+Toimenpiteet!$C$7,1)*IF(O$9="x",1+Toimenpiteet!$C$34,1)*(1+O$30)*_xlfn.BINOM.INV(1,(1-(Satokasvi!$H$15*(1+O$43))),I66))</f>
        <v>0</v>
      </c>
      <c r="AK66" s="27">
        <f ca="1">IF(P$11="x",0,_xlfn.NORM.INV(J66,Satokasvi!$H$8,Satokasvi!$I$8)*IF(P$8="x",1+Toimenpiteet!$C$7,1)*IF(P$9="x",1+Toimenpiteet!$C$34,1)*(1+P$30)*_xlfn.BINOM.INV(1,(1-(Satokasvi!$H$15*(1+P$43))),J66))</f>
        <v>2559.5942699066932</v>
      </c>
      <c r="AL66" s="27">
        <f ca="1">IF(Q$11="x",0,_xlfn.NORM.INV(K66,Satokasvi!$H$8,Satokasvi!$I$8)*IF(Q$8="x",1+Toimenpiteet!$C$7,1)*IF(Q$9="x",1+Toimenpiteet!$C$34,1)*(1+Q$30)*_xlfn.BINOM.INV(1,(1-(Satokasvi!$H$15*(1+Q$43))),K66))</f>
        <v>2686.4683687449992</v>
      </c>
      <c r="AM66" s="27">
        <f ca="1">IF(R$11="x",0,_xlfn.NORM.INV(L66,Satokasvi!$H$8,Satokasvi!$I$8)*IF(R$8="x",1+Toimenpiteet!$C$7,1)*IF(R$9="x",1+Toimenpiteet!$C$34,1)*(1+R$30)*_xlfn.BINOM.INV(1,(1-(Satokasvi!$H$15*(1+R$43))),L66))</f>
        <v>2397.2738994796173</v>
      </c>
      <c r="AN66" s="27">
        <f ca="1">IF(S$11="x",0,_xlfn.NORM.INV(M66,Satokasvi!$H$8,Satokasvi!$I$8)*IF(S$8="x",1+Toimenpiteet!$C$7,1)*IF(S$9="x",1+Toimenpiteet!$C$34,1)*(1+S$30)*_xlfn.BINOM.INV(1,(1-(Satokasvi!$H$15*(1+S$43))),M66))</f>
        <v>2697.3608836847943</v>
      </c>
      <c r="AO66" s="27">
        <f ca="1">IF(T$11="x",0,_xlfn.NORM.INV(N66,Satokasvi!$H$8,Satokasvi!$I$8)*IF(T$8="x",1+Toimenpiteet!$C$7,1)*IF(T$9="x",1+Toimenpiteet!$C$34,1)*(1+T$30)*_xlfn.BINOM.INV(1,(1-(Satokasvi!$H$15*(1+T$43))),N66))</f>
        <v>2654.0832257296383</v>
      </c>
      <c r="AP66" s="27">
        <f ca="1">IF(U$11="x",0,_xlfn.NORM.INV(O66,Satokasvi!$H$8,Satokasvi!$I$8)*IF(U$8="x",1+Toimenpiteet!$C$7,1)*IF(U$9="x",1+Toimenpiteet!$C$34,1)*(1+U$30)*_xlfn.BINOM.INV(1,(1-(Satokasvi!$H$15*(1+U$43))),O66))</f>
        <v>2419.2851972144654</v>
      </c>
      <c r="AQ66" s="27">
        <f ca="1">IF(V$11="x",0,_xlfn.NORM.INV(P66,Satokasvi!$H$8,Satokasvi!$I$8)*IF(V$8="x",1+Toimenpiteet!$C$7,1)*IF(V$9="x",1+Toimenpiteet!$C$34,1)*(1+V$30)*_xlfn.BINOM.INV(1,(1-(Satokasvi!$H$15*(1+V$43))),P66))</f>
        <v>2812.1329085718244</v>
      </c>
      <c r="AR66" s="27">
        <f ca="1">IF(W$11="x",0,_xlfn.NORM.INV(Q66,Satokasvi!$H$8,Satokasvi!$I$8)*IF(W$8="x",1+Toimenpiteet!$C$7,1)*IF(W$9="x",1+Toimenpiteet!$C$34,1)*(1+W$30)*_xlfn.BINOM.INV(1,(1-(Satokasvi!$H$15*(1+W$43))),Q66))</f>
        <v>2390.974208603091</v>
      </c>
      <c r="AS66" s="27">
        <f ca="1">IF(X$11="x",0,_xlfn.NORM.INV(R66,Satokasvi!$H$8,Satokasvi!$I$8)*IF(X$8="x",1+Toimenpiteet!$C$7,1)*IF(X$9="x",1+Toimenpiteet!$C$34,1)*(1+X$30)*_xlfn.BINOM.INV(1,(1-(Satokasvi!$H$15*(1+X$43))),R66))</f>
        <v>2746.2061537635786</v>
      </c>
      <c r="AT66" s="27">
        <f ca="1">IF(Y$11="x",0,_xlfn.NORM.INV(S66,Satokasvi!$H$8,Satokasvi!$I$8)*IF(Y$8="x",1+Toimenpiteet!$C$7,1)*IF(Y$9="x",1+Toimenpiteet!$C$34,1)*(1+Y$30)*_xlfn.BINOM.INV(1,(1-(Satokasvi!$H$15*(1+Y$43))),S66))</f>
        <v>2861.3604089862697</v>
      </c>
      <c r="AU66" s="27">
        <f ca="1">IF(Z$11="x",0,_xlfn.NORM.INV(T66,Satokasvi!$H$8,Satokasvi!$I$8)*IF(Z$8="x",1+Toimenpiteet!$C$7,1)*IF(Z$9="x",1+Toimenpiteet!$C$34,1)*(1+Z$30)*_xlfn.BINOM.INV(1,(1-(Satokasvi!$H$15*(1+Z$43))),T66))</f>
        <v>2856.261288306579</v>
      </c>
      <c r="AV66" s="27">
        <f ca="1">IF(AA$11="x",0,_xlfn.NORM.INV(U66,Satokasvi!$H$8,Satokasvi!$I$8)*IF(AA$8="x",1+Toimenpiteet!$C$7,1)*IF(AA$9="x",1+Toimenpiteet!$C$34,1)*(1+AA$30)*_xlfn.BINOM.INV(1,(1-(Satokasvi!$H$15*(1+AA$43))),U66))</f>
        <v>2315.4340004124092</v>
      </c>
      <c r="AW66" s="27">
        <f ca="1">IF(AB$11="x",0,_xlfn.NORM.INV(V66,Satokasvi!$H$8,Satokasvi!$I$8)*IF(AB$8="x",1+Toimenpiteet!$C$7,1)*IF(AB$9="x",1+Toimenpiteet!$C$34,1)*(1+AB$30)*_xlfn.BINOM.INV(1,(1-(Satokasvi!$H$15*(1+AB$43))),V66))</f>
        <v>2683.9879722816945</v>
      </c>
      <c r="AX66" s="27">
        <f ca="1">IF(AC$11="x",0,_xlfn.NORM.INV(W66,Satokasvi!$H$8,Satokasvi!$I$8)*IF(AC$8="x",1+Toimenpiteet!$C$7,1)*IF(AC$9="x",1+Toimenpiteet!$C$34,1)*(1+AC$30)*_xlfn.BINOM.INV(1,(1-(Satokasvi!$H$15*(1+AC$43))),W66))</f>
        <v>2458.7194997021816</v>
      </c>
      <c r="AY66" s="27">
        <f ca="1">IF(AD$11="x",0,_xlfn.NORM.INV(X66,Satokasvi!$H$8,Satokasvi!$I$8)*IF(AD$8="x",1+Toimenpiteet!$C$7,1)*IF(AD$9="x",1+Toimenpiteet!$C$34,1)*(1+AD$30)*_xlfn.BINOM.INV(1,(1-(Satokasvi!$H$15*(1+AD$43))),X66))</f>
        <v>2656.277572368534</v>
      </c>
      <c r="AZ66" s="27">
        <f ca="1">IF(AE$11="x",0,_xlfn.NORM.INV(Y66,Satokasvi!$H$8,Satokasvi!$I$8)*IF(AE$8="x",1+Toimenpiteet!$C$7,1)*IF(AE$9="x",1+Toimenpiteet!$C$34,1)*(1+AE$30)*_xlfn.BINOM.INV(1,(1-(Satokasvi!$H$15*(1+AE$43))),Y66))</f>
        <v>2885.4025883519807</v>
      </c>
      <c r="BA66" s="27">
        <f ca="1">IF(AF$11="x",0,_xlfn.NORM.INV(Z66,Satokasvi!$H$8,Satokasvi!$I$8)*IF(AF$8="x",1+Toimenpiteet!$C$7,1)*IF(AF$9="x",1+Toimenpiteet!$C$34,1)*(1+AF$30)*_xlfn.BINOM.INV(1,(1-(Satokasvi!$H$15*(1+AF$43))),Z66))</f>
        <v>2641.1478231216174</v>
      </c>
      <c r="BD66" s="27">
        <f>IF(H$11="x",0,_xlfn.NORM.INV(B66,Satokasvi!$H$8,Satokasvi!$I$8)*IF(COUNTIF($H$12:H$12,"x")&gt;0,(1+$C$6),1)*IF(COUNTIF($H$13:H$13,"x")&gt;0,(1+$C$30),1)*IF(H$8="x",(1+Toimenpiteet!$C$7),1)*IF(H$9="x",(1+Toimenpiteet!$C$34),1)*(1+H$30)*_xlfn.BINOM.INV(1,(1-(Satokasvi!$H$15*(1+H$44))),B66))</f>
        <v>0</v>
      </c>
      <c r="BE66" s="27">
        <f ca="1">IF(I$11="x",0,_xlfn.NORM.INV(C66,Satokasvi!$H$8,Satokasvi!$I$8)*IF(COUNTIF($H$12:I$12,"x")&gt;0,(1+$C$6),1)*IF(COUNTIF($H$13:I$13,"x")&gt;0,(1+$C$30),1)*IF(I$8="x",(1+Toimenpiteet!$C$7),1)*IF(I$9="x",(1+Toimenpiteet!$C$34),1)*(1+I$30)*_xlfn.BINOM.INV(1,(1-(Satokasvi!$H$15*(1+I$44))),C66))</f>
        <v>2517.0827228805565</v>
      </c>
      <c r="BF66" s="27">
        <f ca="1">IF(J$11="x",0,_xlfn.NORM.INV(D66,Satokasvi!$H$8,Satokasvi!$I$8)*IF(COUNTIF($H$12:J$12,"x")&gt;0,(1+$C$6),1)*IF(COUNTIF($H$13:J$13,"x")&gt;0,(1+$C$30),1)*IF(J$8="x",(1+Toimenpiteet!$C$7),1)*IF(J$9="x",(1+Toimenpiteet!$C$34),1)*(1+J$30)*_xlfn.BINOM.INV(1,(1-(Satokasvi!$H$15*(1+J$44))),D66))</f>
        <v>2916.6827996571919</v>
      </c>
      <c r="BG66" s="27">
        <f ca="1">IF(K$11="x",0,_xlfn.NORM.INV(E66,Satokasvi!$H$8,Satokasvi!$I$8)*IF(COUNTIF($H$12:K$12,"x")&gt;0,(1+$C$6),1)*IF(COUNTIF($H$13:K$13,"x")&gt;0,(1+$C$30),1)*IF(K$8="x",(1+Toimenpiteet!$C$7),1)*IF(K$9="x",(1+Toimenpiteet!$C$34),1)*(1+K$30)*_xlfn.BINOM.INV(1,(1-(Satokasvi!$H$15*(1+K$44))),E66))</f>
        <v>2599.0499264614564</v>
      </c>
      <c r="BH66" s="27">
        <f ca="1">IF(L$11="x",0,_xlfn.NORM.INV(F66,Satokasvi!$H$8,Satokasvi!$I$8)*IF(COUNTIF($H$12:L$12,"x")&gt;0,(1+$C$6),1)*IF(COUNTIF($H$13:L$13,"x")&gt;0,(1+$C$30),1)*IF(L$8="x",(1+Toimenpiteet!$C$7),1)*IF(L$9="x",(1+Toimenpiteet!$C$34),1)*(1+L$30)*_xlfn.BINOM.INV(1,(1-(Satokasvi!$H$15*(1+L$44))),F66))</f>
        <v>2658.6660639212464</v>
      </c>
      <c r="BI66" s="27">
        <f>IF(M$11="x",0,_xlfn.NORM.INV(G66,Satokasvi!$H$8,Satokasvi!$I$8)*IF(COUNTIF($H$12:M$12,"x")&gt;0,(1+$C$6),1)*IF(COUNTIF($H$13:M$13,"x")&gt;0,(1+$C$30),1)*IF(M$8="x",(1+Toimenpiteet!$C$7),1)*IF(M$9="x",(1+Toimenpiteet!$C$34),1)*(1+M$30)*_xlfn.BINOM.INV(1,(1-(Satokasvi!$H$15*(1+M$44))),G66))</f>
        <v>0</v>
      </c>
      <c r="BJ66" s="27">
        <f ca="1">IF(N$11="x",0,_xlfn.NORM.INV(H66,Satokasvi!$H$8,Satokasvi!$I$8)*IF(COUNTIF($H$12:N$12,"x")&gt;0,(1+$C$6),1)*IF(COUNTIF($H$13:N$13,"x")&gt;0,(1+$C$30),1)*IF(N$8="x",(1+Toimenpiteet!$C$7),1)*IF(N$9="x",(1+Toimenpiteet!$C$34),1)*(1+N$30)*_xlfn.BINOM.INV(1,(1-(Satokasvi!$H$15*(1+N$44))),H66))</f>
        <v>2687.8705733908669</v>
      </c>
      <c r="BK66" s="27">
        <f ca="1">IF(O$11="x",0,_xlfn.NORM.INV(I66,Satokasvi!$H$8,Satokasvi!$I$8)*IF(COUNTIF($H$12:O$12,"x")&gt;0,(1+$C$6),1)*IF(COUNTIF($H$13:O$13,"x")&gt;0,(1+$C$30),1)*IF(O$8="x",(1+Toimenpiteet!$C$7),1)*IF(O$9="x",(1+Toimenpiteet!$C$34),1)*(1+O$30)*_xlfn.BINOM.INV(1,(1-(Satokasvi!$H$15*(1+O$44))),I66))</f>
        <v>0</v>
      </c>
      <c r="BL66" s="27">
        <f ca="1">IF(P$11="x",0,_xlfn.NORM.INV(J66,Satokasvi!$H$8,Satokasvi!$I$8)*IF(COUNTIF($H$12:P$12,"x")&gt;0,(1+$C$6),1)*IF(COUNTIF($H$13:P$13,"x")&gt;0,(1+$C$30),1)*IF(P$8="x",(1+Toimenpiteet!$C$7),1)*IF(P$9="x",(1+Toimenpiteet!$C$34),1)*(1+P$30)*_xlfn.BINOM.INV(1,(1-(Satokasvi!$H$15*(1+P$44))),J66))</f>
        <v>2687.5739834020283</v>
      </c>
      <c r="BM66" s="27">
        <f ca="1">IF(Q$11="x",0,_xlfn.NORM.INV(K66,Satokasvi!$H$8,Satokasvi!$I$8)*IF(COUNTIF($H$12:Q$12,"x")&gt;0,(1+$C$6),1)*IF(COUNTIF($H$13:Q$13,"x")&gt;0,(1+$C$30),1)*IF(Q$8="x",(1+Toimenpiteet!$C$7),1)*IF(Q$9="x",(1+Toimenpiteet!$C$34),1)*(1+Q$30)*_xlfn.BINOM.INV(1,(1-(Satokasvi!$H$15*(1+Q$44))),K66))</f>
        <v>2820.7917871822492</v>
      </c>
      <c r="BN66" s="27">
        <f ca="1">IF(R$11="x",0,_xlfn.NORM.INV(L66,Satokasvi!$H$8,Satokasvi!$I$8)*IF(COUNTIF($H$12:R$12,"x")&gt;0,(1+$C$6),1)*IF(COUNTIF($H$13:R$13,"x")&gt;0,(1+$C$30),1)*IF(R$8="x",(1+Toimenpiteet!$C$7),1)*IF(R$9="x",(1+Toimenpiteet!$C$34),1)*(1+R$30)*_xlfn.BINOM.INV(1,(1-(Satokasvi!$H$15*(1+R$44))),L66))</f>
        <v>2517.137594453598</v>
      </c>
      <c r="BO66" s="27">
        <f ca="1">IF(S$11="x",0,_xlfn.NORM.INV(M66,Satokasvi!$H$8,Satokasvi!$I$8)*IF(COUNTIF($H$12:S$12,"x")&gt;0,(1+$C$6),1)*IF(COUNTIF($H$13:S$13,"x")&gt;0,(1+$C$30),1)*IF(S$8="x",(1+Toimenpiteet!$C$7),1)*IF(S$9="x",(1+Toimenpiteet!$C$34),1)*(1+S$30)*_xlfn.BINOM.INV(1,(1-(Satokasvi!$H$15*(1+S$44))),M66))</f>
        <v>2832.2289278690341</v>
      </c>
      <c r="BP66" s="27">
        <f ca="1">IF(T$11="x",0,_xlfn.NORM.INV(N66,Satokasvi!$H$8,Satokasvi!$I$8)*IF(COUNTIF($H$12:T$12,"x")&gt;0,(1+$C$6),1)*IF(COUNTIF($H$13:T$13,"x")&gt;0,(1+$C$30),1)*IF(T$8="x",(1+Toimenpiteet!$C$7),1)*IF(T$9="x",(1+Toimenpiteet!$C$34),1)*(1+T$30)*_xlfn.BINOM.INV(1,(1-(Satokasvi!$H$15*(1+T$44))),N66))</f>
        <v>2786.7873870161206</v>
      </c>
      <c r="BQ66" s="27">
        <f ca="1">IF(U$11="x",0,_xlfn.NORM.INV(O66,Satokasvi!$H$8,Satokasvi!$I$8)*IF(COUNTIF($H$12:U$12,"x")&gt;0,(1+$C$6),1)*IF(COUNTIF($H$13:U$13,"x")&gt;0,(1+$C$30),1)*IF(U$8="x",(1+Toimenpiteet!$C$7),1)*IF(U$9="x",(1+Toimenpiteet!$C$34),1)*(1+U$30)*_xlfn.BINOM.INV(1,(1-(Satokasvi!$H$15*(1+U$44))),O66))</f>
        <v>2540.2494570751887</v>
      </c>
      <c r="BR66" s="27">
        <f ca="1">IF(V$11="x",0,_xlfn.NORM.INV(P66,Satokasvi!$H$8,Satokasvi!$I$8)*IF(COUNTIF($H$12:V$12,"x")&gt;0,(1+$C$6),1)*IF(COUNTIF($H$13:V$13,"x")&gt;0,(1+$C$30),1)*IF(V$8="x",(1+Toimenpiteet!$C$7),1)*IF(V$9="x",(1+Toimenpiteet!$C$34),1)*(1+V$30)*_xlfn.BINOM.INV(1,(1-(Satokasvi!$H$15*(1+V$44))),P66))</f>
        <v>2952.7395540004159</v>
      </c>
      <c r="BS66" s="27">
        <f ca="1">IF(W$11="x",0,_xlfn.NORM.INV(Q66,Satokasvi!$H$8,Satokasvi!$I$8)*IF(COUNTIF($H$12:W$12,"x")&gt;0,(1+$C$6),1)*IF(COUNTIF($H$13:W$13,"x")&gt;0,(1+$C$30),1)*IF(W$8="x",(1+Toimenpiteet!$C$7),1)*IF(W$9="x",(1+Toimenpiteet!$C$34),1)*(1+W$30)*_xlfn.BINOM.INV(1,(1-(Satokasvi!$H$15*(1+W$44))),Q66))</f>
        <v>2510.5229190332457</v>
      </c>
      <c r="BT66" s="27">
        <f ca="1">IF(X$11="x",0,_xlfn.NORM.INV(R66,Satokasvi!$H$8,Satokasvi!$I$8)*IF(COUNTIF($H$12:X$12,"x")&gt;0,(1+$C$6),1)*IF(COUNTIF($H$13:X$13,"x")&gt;0,(1+$C$30),1)*IF(X$8="x",(1+Toimenpiteet!$C$7),1)*IF(X$9="x",(1+Toimenpiteet!$C$34),1)*(1+X$30)*_xlfn.BINOM.INV(1,(1-(Satokasvi!$H$15*(1+X$44))),R66))</f>
        <v>2883.5164614517576</v>
      </c>
      <c r="BU66" s="27">
        <f ca="1">IF(Y$11="x",0,_xlfn.NORM.INV(S66,Satokasvi!$H$8,Satokasvi!$I$8)*IF(COUNTIF($H$12:Y$12,"x")&gt;0,(1+$C$6),1)*IF(COUNTIF($H$13:Y$13,"x")&gt;0,(1+$C$30),1)*IF(Y$8="x",(1+Toimenpiteet!$C$7),1)*IF(Y$9="x",(1+Toimenpiteet!$C$34),1)*(1+Y$30)*_xlfn.BINOM.INV(1,(1-(Satokasvi!$H$15*(1+Y$44))),S66))</f>
        <v>3004.4284294355834</v>
      </c>
      <c r="BV66" s="27">
        <f ca="1">IF(Z$11="x",0,_xlfn.NORM.INV(T66,Satokasvi!$H$8,Satokasvi!$I$8)*IF(COUNTIF($H$12:Z$12,"x")&gt;0,(1+$C$6),1)*IF(COUNTIF($H$13:Z$13,"x")&gt;0,(1+$C$30),1)*IF(Z$8="x",(1+Toimenpiteet!$C$7),1)*IF(Z$9="x",(1+Toimenpiteet!$C$34),1)*(1+Z$30)*_xlfn.BINOM.INV(1,(1-(Satokasvi!$H$15*(1+Z$44))),T66))</f>
        <v>2999.0743527219079</v>
      </c>
      <c r="BW66" s="27">
        <f ca="1">IF(AA$11="x",0,_xlfn.NORM.INV(U66,Satokasvi!$H$8,Satokasvi!$I$8)*IF(COUNTIF($H$12:AA$12,"x")&gt;0,(1+$C$6),1)*IF(COUNTIF($H$13:AA$13,"x")&gt;0,(1+$C$30),1)*IF(AA$8="x",(1+Toimenpiteet!$C$7),1)*IF(AA$9="x",(1+Toimenpiteet!$C$34),1)*(1+AA$30)*_xlfn.BINOM.INV(1,(1-(Satokasvi!$H$15*(1+AA$44))),U66))</f>
        <v>2431.20570043303</v>
      </c>
      <c r="BX66" s="27">
        <f ca="1">IF(AB$11="x",0,_xlfn.NORM.INV(V66,Satokasvi!$H$8,Satokasvi!$I$8)*IF(COUNTIF($H$12:AB$12,"x")&gt;0,(1+$C$6),1)*IF(COUNTIF($H$13:AB$13,"x")&gt;0,(1+$C$30),1)*IF(AB$8="x",(1+Toimenpiteet!$C$7),1)*IF(AB$9="x",(1+Toimenpiteet!$C$34),1)*(1+AB$30)*_xlfn.BINOM.INV(1,(1-(Satokasvi!$H$15*(1+AB$44))),V66))</f>
        <v>2818.1873708957796</v>
      </c>
      <c r="BY66" s="27">
        <f ca="1">IF(AC$11="x",0,_xlfn.NORM.INV(W66,Satokasvi!$H$8,Satokasvi!$I$8)*IF(COUNTIF($H$12:AC$12,"x")&gt;0,(1+$C$6),1)*IF(COUNTIF($H$13:AC$13,"x")&gt;0,(1+$C$30),1)*IF(AC$8="x",(1+Toimenpiteet!$C$7),1)*IF(AC$9="x",(1+Toimenpiteet!$C$34),1)*(1+AC$30)*_xlfn.BINOM.INV(1,(1-(Satokasvi!$H$15*(1+AC$44))),W66))</f>
        <v>2581.6554746872912</v>
      </c>
      <c r="BZ66" s="27">
        <f ca="1">IF(AD$11="x",0,_xlfn.NORM.INV(X66,Satokasvi!$H$8,Satokasvi!$I$8)*IF(COUNTIF($H$12:AD$12,"x")&gt;0,(1+$C$6),1)*IF(COUNTIF($H$13:AD$13,"x")&gt;0,(1+$C$30),1)*IF(AD$8="x",(1+Toimenpiteet!$C$7),1)*IF(AD$9="x",(1+Toimenpiteet!$C$34),1)*(1+AD$30)*_xlfn.BINOM.INV(1,(1-(Satokasvi!$H$15*(1+AD$44))),X66))</f>
        <v>2789.0914509869608</v>
      </c>
      <c r="CA66" s="27">
        <f ca="1">IF(AE$11="x",0,_xlfn.NORM.INV(Y66,Satokasvi!$H$8,Satokasvi!$I$8)*IF(COUNTIF($H$12:AE$12,"x")&gt;0,(1+$C$6),1)*IF(COUNTIF($H$13:AE$13,"x")&gt;0,(1+$C$30),1)*IF(AE$8="x",(1+Toimenpiteet!$C$7),1)*IF(AE$9="x",(1+Toimenpiteet!$C$34),1)*(1+AE$30)*_xlfn.BINOM.INV(1,(1-(Satokasvi!$H$15*(1+AE$44))),Y66))</f>
        <v>3029.6727177695802</v>
      </c>
      <c r="CB66" s="27">
        <f ca="1">IF(AF$11="x",0,_xlfn.NORM.INV(Z66,Satokasvi!$H$8,Satokasvi!$I$8)*IF(COUNTIF($H$12:AF$12,"x")&gt;0,(1+$C$6),1)*IF(COUNTIF($H$13:AF$13,"x")&gt;0,(1+$C$30),1)*IF(AF$8="x",(1+Toimenpiteet!$C$7),1)*IF(AF$9="x",(1+Toimenpiteet!$C$34),1)*(1+AF$30)*_xlfn.BINOM.INV(1,(1-(Satokasvi!$H$15*(1+AF$44))),Z66))</f>
        <v>2773.2052142776979</v>
      </c>
      <c r="CD66" s="29">
        <f ca="1">_xlfn.NORM.INV(RAND(),Satokasvi!$H$13,Satokasvi!$I$13)</f>
        <v>222.69237868162793</v>
      </c>
      <c r="CE66" s="29">
        <f ca="1">_xlfn.NORM.INV(RAND(),Satokasvi!$H$13,Satokasvi!$I$13)</f>
        <v>244.01799803322183</v>
      </c>
      <c r="CF66" s="29">
        <f ca="1">_xlfn.NORM.INV(RAND(),Satokasvi!$H$13,Satokasvi!$I$13)</f>
        <v>232.32332513640893</v>
      </c>
      <c r="CG66" s="29">
        <f ca="1">_xlfn.NORM.INV(RAND(),Satokasvi!$H$13,Satokasvi!$I$13)</f>
        <v>176.87413882443377</v>
      </c>
      <c r="CH66" s="29">
        <f ca="1">_xlfn.NORM.INV(RAND(),Satokasvi!$H$13,Satokasvi!$I$13)</f>
        <v>192.6696900616208</v>
      </c>
      <c r="CI66" s="29">
        <f ca="1">_xlfn.NORM.INV(RAND(),Satokasvi!$H$13,Satokasvi!$I$13)</f>
        <v>234.39731998867654</v>
      </c>
      <c r="CJ66" s="29">
        <f ca="1">_xlfn.NORM.INV(RAND(),Satokasvi!$H$13,Satokasvi!$I$13)</f>
        <v>177.68610584287748</v>
      </c>
      <c r="CK66" s="29">
        <f ca="1">_xlfn.NORM.INV(RAND(),Satokasvi!$H$13,Satokasvi!$I$13)</f>
        <v>167.62906065154533</v>
      </c>
      <c r="CL66" s="29">
        <f ca="1">_xlfn.NORM.INV(RAND(),Satokasvi!$H$13,Satokasvi!$I$13)</f>
        <v>240.80490984054242</v>
      </c>
      <c r="CM66" s="29">
        <f ca="1">_xlfn.NORM.INV(RAND(),Satokasvi!$H$13,Satokasvi!$I$13)</f>
        <v>215.65540406059802</v>
      </c>
      <c r="CN66" s="29">
        <f ca="1">_xlfn.NORM.INV(RAND(),Satokasvi!$H$13,Satokasvi!$I$13)</f>
        <v>166.7143569113997</v>
      </c>
      <c r="CO66" s="29">
        <f ca="1">_xlfn.NORM.INV(RAND(),Satokasvi!$H$13,Satokasvi!$I$13)</f>
        <v>218.75888988885265</v>
      </c>
      <c r="CP66" s="29">
        <f ca="1">_xlfn.NORM.INV(RAND(),Satokasvi!$H$13,Satokasvi!$I$13)</f>
        <v>141.07584977088695</v>
      </c>
      <c r="CQ66" s="29">
        <f ca="1">_xlfn.NORM.INV(RAND(),Satokasvi!$H$13,Satokasvi!$I$13)</f>
        <v>201.11927677933863</v>
      </c>
      <c r="CR66" s="29">
        <f ca="1">_xlfn.NORM.INV(RAND(),Satokasvi!$H$13,Satokasvi!$I$13)</f>
        <v>199.29155342012368</v>
      </c>
      <c r="CS66" s="29">
        <f ca="1">_xlfn.NORM.INV(RAND(),Satokasvi!$H$13,Satokasvi!$I$13)</f>
        <v>207.87488066639881</v>
      </c>
      <c r="CT66" s="29">
        <f ca="1">_xlfn.NORM.INV(RAND(),Satokasvi!$H$13,Satokasvi!$I$13)</f>
        <v>164.34356686515565</v>
      </c>
      <c r="CU66" s="29">
        <f ca="1">_xlfn.NORM.INV(RAND(),Satokasvi!$H$13,Satokasvi!$I$13)</f>
        <v>173.75658365829727</v>
      </c>
      <c r="CV66" s="29">
        <f ca="1">_xlfn.NORM.INV(RAND(),Satokasvi!$H$13,Satokasvi!$I$13)</f>
        <v>157.69658147781647</v>
      </c>
      <c r="CW66" s="29">
        <f ca="1">_xlfn.NORM.INV(RAND(),Satokasvi!$H$13,Satokasvi!$I$13)</f>
        <v>122.09532608536368</v>
      </c>
      <c r="CX66" s="29">
        <f ca="1">_xlfn.NORM.INV(RAND(),Satokasvi!$H$13,Satokasvi!$I$13)</f>
        <v>103.83685547572544</v>
      </c>
      <c r="CY66" s="29">
        <f ca="1">_xlfn.NORM.INV(RAND(),Satokasvi!$H$13,Satokasvi!$I$13)</f>
        <v>171.19047286912803</v>
      </c>
      <c r="CZ66" s="29">
        <f ca="1">_xlfn.NORM.INV(RAND(),Satokasvi!$H$13,Satokasvi!$I$13)</f>
        <v>236.382595407976</v>
      </c>
      <c r="DA66" s="29">
        <f ca="1">_xlfn.NORM.INV(RAND(),Satokasvi!$H$13,Satokasvi!$I$13)</f>
        <v>223.71576008961813</v>
      </c>
      <c r="DB66" s="29">
        <f ca="1">_xlfn.NORM.INV(RAND(),Satokasvi!$H$13,Satokasvi!$I$13)</f>
        <v>130.25561386102797</v>
      </c>
      <c r="DD66" s="29">
        <f>IF(H$11="x",Toimenpiteet!$E$115,AC66*CD66/1000+(Satokasvi!$E$28-Satokasvi!$E$7)+IF(H$8="x",Toimenpiteet!$E$29,0)+IF(H$9="x",Toimenpiteet!$E$60,0)+IF(H$10="x",Toimenpiteet!$E$88,0))/(1+$H$15)^DD$59</f>
        <v>305.82524271844659</v>
      </c>
      <c r="DE66" s="29">
        <f ca="1">IF(I$11="x",Toimenpiteet!$E$115,AD66*CE66/1000+(Satokasvi!$E$28-Satokasvi!$E$7)+IF(I$8="x",Toimenpiteet!$E$29,0)+IF(I$9="x",Toimenpiteet!$E$60,0)+IF(I$10="x",Toimenpiteet!$E$88,0))/(1+$H$15)^DE$59</f>
        <v>336.56822098157841</v>
      </c>
      <c r="DF66" s="29">
        <f ca="1">IF(J$11="x",Toimenpiteet!$E$115,AE66*CF66/1000+(Satokasvi!$E$28-Satokasvi!$E$7)+IF(J$8="x",Toimenpiteet!$E$29,0)+IF(J$9="x",Toimenpiteet!$E$60,0)+IF(J$10="x",Toimenpiteet!$E$88,0))/(1+$H$15)^DF$59</f>
        <v>382.02235271374963</v>
      </c>
      <c r="DG66" s="29">
        <f ca="1">IF(K$11="x",Toimenpiteet!$E$115,AF66*CG66/1000+(Satokasvi!$E$28-Satokasvi!$E$7)+IF(K$8="x",Toimenpiteet!$E$29,0)+IF(K$9="x",Toimenpiteet!$E$60,0)+IF(K$10="x",Toimenpiteet!$E$88,0))/(1+$H$15)^DG$59</f>
        <v>186.50588498816523</v>
      </c>
      <c r="DH66" s="29">
        <f ca="1">IF(L$11="x",Toimenpiteet!$E$115,AG66*CH66/1000+(Satokasvi!$E$28-Satokasvi!$E$7)+IF(L$8="x",Toimenpiteet!$E$29,0)+IF(L$9="x",Toimenpiteet!$E$60,0)+IF(L$10="x",Toimenpiteet!$E$88,0))/(1+$H$15)^DH$59</f>
        <v>224.23668690119507</v>
      </c>
      <c r="DI66" s="29">
        <f>IF(M$11="x",Toimenpiteet!$E$115,AH66*CI66/1000+(Satokasvi!$E$28-Satokasvi!$E$7)+IF(M$8="x",Toimenpiteet!$E$29,0)+IF(M$9="x",Toimenpiteet!$E$60,0)+IF(M$10="x",Toimenpiteet!$E$88,0))/(1+$H$15)^DI$59</f>
        <v>263.80754085535114</v>
      </c>
      <c r="DJ66" s="29">
        <f ca="1">IF(N$11="x",Toimenpiteet!$E$115,AI66*CJ66/1000+(Satokasvi!$E$28-Satokasvi!$E$7)+IF(N$8="x",Toimenpiteet!$E$29,0)+IF(N$9="x",Toimenpiteet!$E$60,0)+IF(N$10="x",Toimenpiteet!$E$88,0))/(1+$H$15)^DJ$59</f>
        <v>184.53480079373975</v>
      </c>
      <c r="DK66" s="29">
        <f ca="1">IF(O$11="x",Toimenpiteet!$E$115,AJ66*CK66/1000+(Satokasvi!$E$28-Satokasvi!$E$7)+IF(O$8="x",Toimenpiteet!$E$29,0)+IF(O$9="x",Toimenpiteet!$E$60,0)+IF(O$10="x",Toimenpiteet!$E$88,0))/(1+$H$15)^DK$59</f>
        <v>-179.90636450014594</v>
      </c>
      <c r="DL66" s="29">
        <f ca="1">IF(P$11="x",Toimenpiteet!$E$115,AK66*CL66/1000+(Satokasvi!$E$28-Satokasvi!$E$7)+IF(P$8="x",Toimenpiteet!$E$29,0)+IF(P$9="x",Toimenpiteet!$E$60,0)+IF(P$10="x",Toimenpiteet!$E$88,0))/(1+$H$15)^DL$59</f>
        <v>297.7244414643705</v>
      </c>
      <c r="DM66" s="29">
        <f ca="1">IF(Q$11="x",Toimenpiteet!$E$115,AL66*CM66/1000+(Satokasvi!$E$28-Satokasvi!$E$7)+IF(Q$8="x",Toimenpiteet!$E$29,0)+IF(Q$9="x",Toimenpiteet!$E$60,0)+IF(Q$10="x",Toimenpiteet!$E$88,0))/(1+$H$15)^DM$59</f>
        <v>261.51286416290202</v>
      </c>
      <c r="DN66" s="29">
        <f ca="1">IF(R$11="x",Toimenpiteet!$E$115,AM66*CN66/1000+(Satokasvi!$E$28-Satokasvi!$E$7)+IF(R$8="x",Toimenpiteet!$E$29,0)+IF(R$9="x",Toimenpiteet!$E$60,0)+IF(R$10="x",Toimenpiteet!$E$88,0))/(1+$H$15)^DN$59</f>
        <v>124.08306148608867</v>
      </c>
      <c r="DO66" s="29">
        <f ca="1">IF(S$11="x",Toimenpiteet!$E$115,AN66*CO66/1000+(Satokasvi!$E$28-Satokasvi!$E$7)+IF(S$8="x",Toimenpiteet!$E$29,0)+IF(S$9="x",Toimenpiteet!$E$60,0)+IF(S$10="x",Toimenpiteet!$E$88,0))/(1+$H$15)^DO$59</f>
        <v>254.01992429855028</v>
      </c>
      <c r="DP66" s="29">
        <f ca="1">IF(T$11="x",Toimenpiteet!$E$115,AO66*CP66/1000+(Satokasvi!$E$28-Satokasvi!$E$7)+IF(T$8="x",Toimenpiteet!$E$29,0)+IF(T$9="x",Toimenpiteet!$E$60,0)+IF(T$10="x",Toimenpiteet!$E$88,0))/(1+$H$15)^DP$59</f>
        <v>99.777788613429962</v>
      </c>
      <c r="DQ66" s="29">
        <f ca="1">IF(U$11="x",Toimenpiteet!$E$115,AP66*CQ66/1000+(Satokasvi!$E$28-Satokasvi!$E$7)+IF(U$8="x",Toimenpiteet!$E$29,0)+IF(U$9="x",Toimenpiteet!$E$60,0)+IF(U$10="x",Toimenpiteet!$E$88,0))/(1+$H$15)^DQ$59</f>
        <v>171.00796398144917</v>
      </c>
      <c r="DR66" s="29">
        <f ca="1">IF(V$11="x",Toimenpiteet!$E$115,AQ66*CR66/1000+(Satokasvi!$E$28-Satokasvi!$E$7)+IF(V$8="x",Toimenpiteet!$E$29,0)+IF(V$9="x",Toimenpiteet!$E$60,0)+IF(V$10="x",Toimenpiteet!$E$88,0))/(1+$H$15)^DR$59</f>
        <v>213.44113633561494</v>
      </c>
      <c r="DS66" s="29">
        <f ca="1">IF(W$11="x",Toimenpiteet!$E$115,AR66*CS66/1000+(Satokasvi!$E$28-Satokasvi!$E$7)+IF(W$8="x",Toimenpiteet!$E$29,0)+IF(W$9="x",Toimenpiteet!$E$60,0)+IF(W$10="x",Toimenpiteet!$E$88,0))/(1+$H$15)^DS$59</f>
        <v>167.70885423812862</v>
      </c>
      <c r="DT66" s="29">
        <f ca="1">IF(X$11="x",Toimenpiteet!$E$115,AS66*CT66/1000+(Satokasvi!$E$28-Satokasvi!$E$7)+IF(X$8="x",Toimenpiteet!$E$29,0)+IF(X$9="x",Toimenpiteet!$E$60,0)+IF(X$10="x",Toimenpiteet!$E$88,0))/(1+$H$15)^DT$59</f>
        <v>135.17356971947012</v>
      </c>
      <c r="DU66" s="29">
        <f ca="1">IF(Y$11="x",Toimenpiteet!$E$115,AT66*CU66/1000+(Satokasvi!$E$28-Satokasvi!$E$7)+IF(Y$8="x",Toimenpiteet!$E$29,0)+IF(Y$9="x",Toimenpiteet!$E$60,0)+IF(Y$10="x",Toimenpiteet!$E$88,0))/(1+$H$15)^DU$59</f>
        <v>158.17374286918647</v>
      </c>
      <c r="DV66" s="29">
        <f ca="1">IF(Z$11="x",Toimenpiteet!$E$115,AU66*CV66/1000+(Satokasvi!$E$28-Satokasvi!$E$7)+IF(Z$8="x",Toimenpiteet!$E$29,0)+IF(Z$9="x",Toimenpiteet!$E$60,0)+IF(Z$10="x",Toimenpiteet!$E$88,0))/(1+$H$15)^DV$59</f>
        <v>126.90155279640048</v>
      </c>
      <c r="DW66" s="29">
        <f ca="1">IF(AA$11="x",Toimenpiteet!$E$115,AV66*CW66/1000+(Satokasvi!$E$28-Satokasvi!$E$7)+IF(AA$8="x",Toimenpiteet!$E$29,0)+IF(AA$9="x",Toimenpiteet!$E$60,0)+IF(AA$10="x",Toimenpiteet!$E$88,0))/(1+$H$15)^DW$59</f>
        <v>30.34346293711107</v>
      </c>
      <c r="DX66" s="29">
        <f ca="1">IF(AB$11="x",Toimenpiteet!$E$115,AW66*CX66/1000+(Satokasvi!$E$28-Satokasvi!$E$7)+IF(AB$8="x",Toimenpiteet!$E$29,0)+IF(AB$9="x",Toimenpiteet!$E$60,0)+IF(AB$10="x",Toimenpiteet!$E$88,0))/(1+$H$15)^DX$59</f>
        <v>27.30582131931963</v>
      </c>
      <c r="DY66" s="29">
        <f ca="1">IF(AC$11="x",Toimenpiteet!$E$115,AX66*CY66/1000+(Satokasvi!$E$28-Satokasvi!$E$7)+IF(AC$8="x",Toimenpiteet!$E$29,0)+IF(AC$9="x",Toimenpiteet!$E$60,0)+IF(AC$10="x",Toimenpiteet!$E$88,0))/(1+$H$15)^DY$59</f>
        <v>100.73013435183861</v>
      </c>
      <c r="DZ66" s="29">
        <f ca="1">IF(AD$11="x",Toimenpiteet!$E$115,AY66*CZ66/1000+(Satokasvi!$E$28-Satokasvi!$E$7)+IF(AD$8="x",Toimenpiteet!$E$29,0)+IF(AD$9="x",Toimenpiteet!$E$60,0)+IF(AD$10="x",Toimenpiteet!$E$88,0))/(1+$H$15)^DZ$59</f>
        <v>202.67557790113634</v>
      </c>
      <c r="EA66" s="29">
        <f ca="1">IF(AE$11="x",Toimenpiteet!$E$115,AZ66*DA66/1000+(Satokasvi!$E$28-Satokasvi!$E$7)+IF(AE$8="x",Toimenpiteet!$E$29,0)+IF(AE$9="x",Toimenpiteet!$E$60,0)+IF(AE$10="x",Toimenpiteet!$E$88,0))/(1+$H$15)^EA$59</f>
        <v>205.43646397365714</v>
      </c>
      <c r="EB66" s="29">
        <f ca="1">IF(AF$11="x",Toimenpiteet!$E$115,BA66*DB66/1000+(Satokasvi!$E$28-Satokasvi!$E$7)+IF(AF$8="x",Toimenpiteet!$E$29,0)+IF(AF$9="x",Toimenpiteet!$E$60,0)+IF(AF$10="x",Toimenpiteet!$E$88,0))/(1+$H$15)^EB$59</f>
        <v>55.461627211631672</v>
      </c>
      <c r="ED66" s="29">
        <f>IF(H$11="x",Toimenpiteet!$E$115,BD66*CD66/1000+(Satokasvi!$E$28-Satokasvi!$E$7)+IF(H$8="x",Toimenpiteet!$E$29,0)+IF(H$9="x",Toimenpiteet!$E$60,0)+IF(H$10="x",Toimenpiteet!$E$88,0))/(1+$H$15)^ED$59</f>
        <v>305.82524271844659</v>
      </c>
      <c r="EE66" s="29">
        <f ca="1">IF(I$11="x",Toimenpiteet!$E$115,BE66*CE66/1000+(Satokasvi!$E$28-Satokasvi!$E$7)+IF(I$8="x",Toimenpiteet!$E$29,0)+IF(I$9="x",Toimenpiteet!$E$60,0)+IF(I$10="x",Toimenpiteet!$E$88,0))/(1+$H$15)^EE$59</f>
        <v>364.13751241523642</v>
      </c>
      <c r="EF66" s="29">
        <f ca="1">IF(J$11="x",Toimenpiteet!$E$115,BF66*CF66/1000+(Satokasvi!$E$28-Satokasvi!$E$7)+IF(J$8="x",Toimenpiteet!$E$29,0)+IF(J$9="x",Toimenpiteet!$E$60,0)+IF(J$10="x",Toimenpiteet!$E$88,0))/(1+$H$15)^EF$59</f>
        <v>411.55150955776622</v>
      </c>
      <c r="EG66" s="29">
        <f ca="1">IF(K$11="x",Toimenpiteet!$E$115,BG66*CG66/1000+(Satokasvi!$E$28-Satokasvi!$E$7)+IF(K$8="x",Toimenpiteet!$E$29,0)+IF(K$9="x",Toimenpiteet!$E$60,0)+IF(K$10="x",Toimenpiteet!$E$88,0))/(1+$H$15)^EG$59</f>
        <v>205.95548914857275</v>
      </c>
      <c r="EH66" s="29">
        <f ca="1">IF(L$11="x",Toimenpiteet!$E$115,BH66*CH66/1000+(Satokasvi!$E$28-Satokasvi!$E$7)+IF(L$8="x",Toimenpiteet!$E$29,0)+IF(L$9="x",Toimenpiteet!$E$60,0)+IF(L$10="x",Toimenpiteet!$E$88,0))/(1+$H$15)^EH$59</f>
        <v>245.27794834431236</v>
      </c>
      <c r="EI66" s="29">
        <f>IF(M$11="x",Toimenpiteet!$E$115,BI66*CI66/1000+(Satokasvi!$E$28-Satokasvi!$E$7)+IF(M$8="x",Toimenpiteet!$E$29,0)+IF(M$9="x",Toimenpiteet!$E$60,0)+IF(M$10="x",Toimenpiteet!$E$88,0))/(1+$H$15)^EI$59</f>
        <v>263.80754085535114</v>
      </c>
      <c r="EJ66" s="29">
        <f ca="1">IF(N$11="x",Toimenpiteet!$E$115,BJ66*CJ66/1000+(Satokasvi!$E$28-Satokasvi!$E$7)+IF(N$8="x",Toimenpiteet!$E$29,0)+IF(N$9="x",Toimenpiteet!$E$60,0)+IF(N$10="x",Toimenpiteet!$E$88,0))/(1+$H$15)^EJ$59</f>
        <v>203.0267186051843</v>
      </c>
      <c r="EK66" s="29">
        <f ca="1">IF(O$11="x",Toimenpiteet!$E$115,BK66*CK66/1000+(Satokasvi!$E$28-Satokasvi!$E$7)+IF(O$8="x",Toimenpiteet!$E$29,0)+IF(O$9="x",Toimenpiteet!$E$60,0)+IF(O$10="x",Toimenpiteet!$E$88,0))/(1+$H$15)^EK$59</f>
        <v>-179.90636450014594</v>
      </c>
      <c r="EL66" s="29">
        <f ca="1">IF(P$11="x",Toimenpiteet!$E$115,BL66*CL66/1000+(Satokasvi!$E$28-Satokasvi!$E$7)+IF(P$8="x",Toimenpiteet!$E$29,0)+IF(P$9="x",Toimenpiteet!$E$60,0)+IF(P$10="x",Toimenpiteet!$E$88,0))/(1+$H$15)^EL$59</f>
        <v>321.34398220264484</v>
      </c>
      <c r="EM66" s="29">
        <f ca="1">IF(Q$11="x",Toimenpiteet!$E$115,BM66*CM66/1000+(Satokasvi!$E$28-Satokasvi!$E$7)+IF(Q$8="x",Toimenpiteet!$E$29,0)+IF(Q$9="x",Toimenpiteet!$E$60,0)+IF(Q$10="x",Toimenpiteet!$E$88,0))/(1+$H$15)^EM$59</f>
        <v>283.0674575312953</v>
      </c>
      <c r="EN66" s="29">
        <f ca="1">IF(R$11="x",Toimenpiteet!$E$115,BN66*CN66/1000+(Satokasvi!$E$28-Satokasvi!$E$7)+IF(R$8="x",Toimenpiteet!$E$29,0)+IF(R$9="x",Toimenpiteet!$E$60,0)+IF(R$10="x",Toimenpiteet!$E$88,0))/(1+$H$15)^EN$59</f>
        <v>138.51920500723597</v>
      </c>
      <c r="EO66" s="29">
        <f ca="1">IF(S$11="x",Toimenpiteet!$E$115,BO66*CO66/1000+(Satokasvi!$E$28-Satokasvi!$E$7)+IF(S$8="x",Toimenpiteet!$E$29,0)+IF(S$9="x",Toimenpiteet!$E$60,0)+IF(S$10="x",Toimenpiteet!$E$88,0))/(1+$H$15)^EO$59</f>
        <v>274.71314424827671</v>
      </c>
      <c r="EP66" s="29">
        <f ca="1">IF(T$11="x",Toimenpiteet!$E$115,BP66*CP66/1000+(Satokasvi!$E$28-Satokasvi!$E$7)+IF(T$8="x",Toimenpiteet!$E$29,0)+IF(T$9="x",Toimenpiteet!$E$60,0)+IF(T$10="x",Toimenpiteet!$E$88,0))/(1+$H$15)^EP$59</f>
        <v>112.52611856332376</v>
      </c>
      <c r="EQ66" s="29">
        <f ca="1">IF(U$11="x",Toimenpiteet!$E$115,BQ66*CQ66/1000+(Satokasvi!$E$28-Satokasvi!$E$7)+IF(U$8="x",Toimenpiteet!$E$29,0)+IF(U$9="x",Toimenpiteet!$E$60,0)+IF(U$10="x",Toimenpiteet!$E$88,0))/(1+$H$15)^EQ$59</f>
        <v>187.09179957782476</v>
      </c>
      <c r="ER66" s="29">
        <f ca="1">IF(V$11="x",Toimenpiteet!$E$115,BR66*CR66/1000+(Satokasvi!$E$28-Satokasvi!$E$7)+IF(V$8="x",Toimenpiteet!$E$29,0)+IF(V$9="x",Toimenpiteet!$E$60,0)+IF(V$10="x",Toimenpiteet!$E$88,0))/(1+$H$15)^ER$59</f>
        <v>231.42721004298127</v>
      </c>
      <c r="ES66" s="29">
        <f ca="1">IF(W$11="x",Toimenpiteet!$E$115,BS66*CS66/1000+(Satokasvi!$E$28-Satokasvi!$E$7)+IF(W$8="x",Toimenpiteet!$E$29,0)+IF(W$9="x",Toimenpiteet!$E$60,0)+IF(W$10="x",Toimenpiteet!$E$88,0))/(1+$H$15)^ES$59</f>
        <v>183.19528422244824</v>
      </c>
      <c r="ET66" s="29">
        <f ca="1">IF(X$11="x",Toimenpiteet!$E$115,BT66*CT66/1000+(Satokasvi!$E$28-Satokasvi!$E$7)+IF(X$8="x",Toimenpiteet!$E$29,0)+IF(X$9="x",Toimenpiteet!$E$60,0)+IF(X$10="x",Toimenpiteet!$E$88,0))/(1+$H$15)^ET$59</f>
        <v>148.82641060584479</v>
      </c>
      <c r="EU66" s="29">
        <f ca="1">IF(Y$11="x",Toimenpiteet!$E$115,BU66*CU66/1000+(Satokasvi!$E$28-Satokasvi!$E$7)+IF(Y$8="x",Toimenpiteet!$E$29,0)+IF(Y$9="x",Toimenpiteet!$E$60,0)+IF(Y$10="x",Toimenpiteet!$E$88,0))/(1+$H$15)^EU$59</f>
        <v>172.77579156643336</v>
      </c>
      <c r="EV66" s="29">
        <f ca="1">IF(Z$11="x",Toimenpiteet!$E$115,BV66*CV66/1000+(Satokasvi!$E$28-Satokasvi!$E$7)+IF(Z$8="x",Toimenpiteet!$E$29,0)+IF(Z$9="x",Toimenpiteet!$E$60,0)+IF(Z$10="x",Toimenpiteet!$E$88,0))/(1+$H$15)^EV$59</f>
        <v>139.74503971174238</v>
      </c>
      <c r="EW66" s="29">
        <f ca="1">IF(AA$11="x",Toimenpiteet!$E$115,BW66*CW66/1000+(Satokasvi!$E$28-Satokasvi!$E$7)+IF(AA$8="x",Toimenpiteet!$E$29,0)+IF(AA$9="x",Toimenpiteet!$E$60,0)+IF(AA$10="x",Toimenpiteet!$E$88,0))/(1+$H$15)^EW$59</f>
        <v>38.169771302919898</v>
      </c>
      <c r="EX66" s="29">
        <f ca="1">IF(AB$11="x",Toimenpiteet!$E$115,BX66*CX66/1000+(Satokasvi!$E$28-Satokasvi!$E$7)+IF(AB$8="x",Toimenpiteet!$E$29,0)+IF(AB$9="x",Toimenpiteet!$E$60,0)+IF(AB$10="x",Toimenpiteet!$E$88,0))/(1+$H$15)^EX$59</f>
        <v>34.796486384269379</v>
      </c>
      <c r="EY66" s="29">
        <f ca="1">IF(AC$11="x",Toimenpiteet!$E$115,BY66*CY66/1000+(Satokasvi!$E$28-Satokasvi!$E$7)+IF(AC$8="x",Toimenpiteet!$E$29,0)+IF(AC$9="x",Toimenpiteet!$E$60,0)+IF(AC$10="x",Toimenpiteet!$E$88,0))/(1+$H$15)^EY$59</f>
        <v>111.71360611698766</v>
      </c>
      <c r="EZ66" s="29">
        <f ca="1">IF(AD$11="x",Toimenpiteet!$E$115,BZ66*CZ66/1000+(Satokasvi!$E$28-Satokasvi!$E$7)+IF(AD$8="x",Toimenpiteet!$E$29,0)+IF(AD$9="x",Toimenpiteet!$E$60,0)+IF(AD$10="x",Toimenpiteet!$E$88,0))/(1+$H$15)^EZ$59</f>
        <v>218.58310926954951</v>
      </c>
      <c r="FA66" s="29">
        <f ca="1">IF(AE$11="x",Toimenpiteet!$E$115,CA66*DA66/1000+(Satokasvi!$E$28-Satokasvi!$E$7)+IF(AE$8="x",Toimenpiteet!$E$29,0)+IF(AE$9="x",Toimenpiteet!$E$60,0)+IF(AE$10="x",Toimenpiteet!$E$88,0))/(1+$H$15)^FA$59</f>
        <v>221.31387209792877</v>
      </c>
      <c r="FB66" s="29">
        <f ca="1">IF(AF$11="x",Toimenpiteet!$E$115,CB66*DB66/1000+(Satokasvi!$E$28-Satokasvi!$E$7)+IF(AF$8="x",Toimenpiteet!$E$29,0)+IF(AF$9="x",Toimenpiteet!$E$60,0)+IF(AF$10="x",Toimenpiteet!$E$88,0))/(1+$H$15)^FB$59</f>
        <v>63.677024033949834</v>
      </c>
      <c r="FD66" s="29">
        <f t="shared" si="15"/>
        <v>305.82524271844659</v>
      </c>
      <c r="FE66" s="29">
        <f t="shared" ca="1" si="18"/>
        <v>642.39346370002499</v>
      </c>
      <c r="FF66" s="29">
        <f t="shared" ca="1" si="10"/>
        <v>1024.4158164137746</v>
      </c>
      <c r="FG66" s="29">
        <f t="shared" ca="1" si="10"/>
        <v>1210.9217014019398</v>
      </c>
      <c r="FH66" s="29">
        <f t="shared" ca="1" si="10"/>
        <v>1435.1583883031349</v>
      </c>
      <c r="FI66" s="29">
        <f t="shared" ca="1" si="10"/>
        <v>1698.965929158486</v>
      </c>
      <c r="FJ66" s="29">
        <f t="shared" ca="1" si="10"/>
        <v>1883.5007299522258</v>
      </c>
      <c r="FK66" s="29">
        <f t="shared" ca="1" si="10"/>
        <v>1703.59436545208</v>
      </c>
      <c r="FL66" s="29">
        <f t="shared" ca="1" si="10"/>
        <v>2001.3188069164505</v>
      </c>
      <c r="FM66" s="29">
        <f t="shared" ca="1" si="10"/>
        <v>2262.8316710793524</v>
      </c>
      <c r="FN66" s="29">
        <f t="shared" ca="1" si="10"/>
        <v>2386.9147325654412</v>
      </c>
      <c r="FO66" s="29">
        <f t="shared" ca="1" si="10"/>
        <v>2640.9346568639917</v>
      </c>
      <c r="FP66" s="29">
        <f t="shared" ca="1" si="10"/>
        <v>2740.7124454774216</v>
      </c>
      <c r="FQ66" s="29">
        <f t="shared" ca="1" si="10"/>
        <v>2911.7204094588706</v>
      </c>
      <c r="FR66" s="29">
        <f t="shared" ca="1" si="10"/>
        <v>3125.1615457944854</v>
      </c>
      <c r="FS66" s="29">
        <f t="shared" ca="1" si="10"/>
        <v>3292.8704000326138</v>
      </c>
      <c r="FT66" s="29">
        <f t="shared" ca="1" si="10"/>
        <v>3428.0439697520837</v>
      </c>
      <c r="FU66" s="29">
        <f t="shared" ca="1" si="10"/>
        <v>3586.21771262127</v>
      </c>
      <c r="FV66" s="29">
        <f t="shared" ca="1" si="10"/>
        <v>3713.1192654176707</v>
      </c>
      <c r="FW66" s="29">
        <f t="shared" ca="1" si="10"/>
        <v>3743.4627283547816</v>
      </c>
      <c r="FX66" s="29">
        <f t="shared" ca="1" si="10"/>
        <v>3770.768549674101</v>
      </c>
      <c r="FY66" s="29">
        <f t="shared" ca="1" si="10"/>
        <v>3871.4986840259398</v>
      </c>
      <c r="FZ66" s="29">
        <f t="shared" ca="1" si="10"/>
        <v>4074.1742619270763</v>
      </c>
      <c r="GA66" s="29">
        <f t="shared" ca="1" si="10"/>
        <v>4279.6107259007331</v>
      </c>
      <c r="GB66" s="29">
        <f t="shared" ca="1" si="10"/>
        <v>4335.0723531123649</v>
      </c>
      <c r="GC66" s="29"/>
      <c r="GD66" s="29">
        <f t="shared" si="16"/>
        <v>305.82524271844659</v>
      </c>
      <c r="GE66" s="29">
        <f t="shared" ca="1" si="17"/>
        <v>669.962755133683</v>
      </c>
      <c r="GF66" s="29">
        <f t="shared" ca="1" si="11"/>
        <v>1081.5142646914492</v>
      </c>
      <c r="GG66" s="29">
        <f t="shared" ca="1" si="11"/>
        <v>1287.4697538400219</v>
      </c>
      <c r="GH66" s="29">
        <f t="shared" ca="1" si="11"/>
        <v>1532.7477021843342</v>
      </c>
      <c r="GI66" s="29">
        <f t="shared" ca="1" si="11"/>
        <v>1796.5552430396854</v>
      </c>
      <c r="GJ66" s="29">
        <f t="shared" ca="1" si="11"/>
        <v>1999.5819616448696</v>
      </c>
      <c r="GK66" s="29">
        <f t="shared" ca="1" si="11"/>
        <v>1819.6755971447237</v>
      </c>
      <c r="GL66" s="29">
        <f t="shared" ca="1" si="11"/>
        <v>2141.0195793473686</v>
      </c>
      <c r="GM66" s="29">
        <f t="shared" ca="1" si="11"/>
        <v>2424.0870368786636</v>
      </c>
      <c r="GN66" s="29">
        <f t="shared" ca="1" si="11"/>
        <v>2562.6062418858996</v>
      </c>
      <c r="GO66" s="29">
        <f t="shared" ca="1" si="11"/>
        <v>2837.3193861341765</v>
      </c>
      <c r="GP66" s="29">
        <f t="shared" ca="1" si="11"/>
        <v>2949.8455046975005</v>
      </c>
      <c r="GQ66" s="29">
        <f t="shared" ca="1" si="11"/>
        <v>3136.937304275325</v>
      </c>
      <c r="GR66" s="29">
        <f t="shared" ca="1" si="11"/>
        <v>3368.3645143183062</v>
      </c>
      <c r="GS66" s="29">
        <f t="shared" ca="1" si="11"/>
        <v>3551.5597985407544</v>
      </c>
      <c r="GT66" s="29">
        <f t="shared" ca="1" si="11"/>
        <v>3700.386209146599</v>
      </c>
      <c r="GU66" s="29">
        <f t="shared" ca="1" si="11"/>
        <v>3873.1620007130323</v>
      </c>
      <c r="GV66" s="29">
        <f t="shared" ca="1" si="12"/>
        <v>4012.9070404247746</v>
      </c>
      <c r="GW66" s="29">
        <f t="shared" ca="1" si="12"/>
        <v>4051.0768117276943</v>
      </c>
      <c r="GX66" s="29">
        <f t="shared" ca="1" si="12"/>
        <v>4085.8732981119638</v>
      </c>
      <c r="GY66" s="29">
        <f t="shared" ca="1" si="12"/>
        <v>4197.5869042289514</v>
      </c>
      <c r="GZ66" s="29">
        <f t="shared" ca="1" si="12"/>
        <v>4416.1700134985012</v>
      </c>
      <c r="HA66" s="29">
        <f t="shared" ca="1" si="12"/>
        <v>4637.4838855964299</v>
      </c>
      <c r="HB66" s="29">
        <f t="shared" ca="1" si="12"/>
        <v>4701.16090963038</v>
      </c>
      <c r="HC66" s="29"/>
      <c r="HD66" s="29">
        <f t="shared" si="13"/>
        <v>170</v>
      </c>
      <c r="HE66" s="29">
        <f>SUM($GD66:GD66)-$HD66-SUM($FD66:FD66)</f>
        <v>-170</v>
      </c>
      <c r="HF66" s="29">
        <f ca="1">SUM($GD66:GE66)-$HD66-SUM($FD66:FE66)</f>
        <v>-142.43070856634199</v>
      </c>
      <c r="HG66" s="29">
        <f ca="1">SUM($GD66:GF66)-$HD66-SUM($FD66:FF66)</f>
        <v>-85.332260288667385</v>
      </c>
      <c r="HH66" s="29">
        <f ca="1">SUM($GD66:GG66)-$HD66-SUM($FD66:FG66)</f>
        <v>-8.7842078505850623</v>
      </c>
      <c r="HI66" s="29">
        <f ca="1">SUM($GD66:GH66)-$HD66-SUM($FD66:FH66)</f>
        <v>88.805106030615207</v>
      </c>
      <c r="HJ66" s="29">
        <f ca="1">SUM($GD66:GI66)-$HD66-SUM($FD66:FI66)</f>
        <v>186.39441991181502</v>
      </c>
      <c r="HK66" s="29">
        <f ca="1">SUM($GD66:GJ66)-$HD66-SUM($FD66:FJ66)</f>
        <v>302.47565160445993</v>
      </c>
      <c r="HL66" s="29">
        <f ca="1">SUM($GD66:GK66)-$HD66-SUM($FD66:FK66)</f>
        <v>418.55688329710392</v>
      </c>
      <c r="HM66" s="29">
        <f ca="1">SUM($GD66:GL66)-$HD66-SUM($FD66:FL66)</f>
        <v>558.25765572802266</v>
      </c>
      <c r="HN66" s="29">
        <f ca="1">SUM($GD66:GM66)-$HD66-SUM($FD66:FM66)</f>
        <v>719.51302152733297</v>
      </c>
      <c r="HO66" s="29">
        <f ca="1">SUM($GD66:GN66)-$HD66-SUM($FD66:FN66)</f>
        <v>895.20453084779001</v>
      </c>
      <c r="HP66" s="29">
        <f ca="1">SUM($GD66:GO66)-$HD66-SUM($FD66:FO66)</f>
        <v>1091.589260117973</v>
      </c>
      <c r="HQ66" s="29">
        <f ca="1">SUM($GD66:GP66)-$HD66-SUM($FD66:FP66)</f>
        <v>1300.7223193380523</v>
      </c>
      <c r="HR66" s="29">
        <f ca="1">SUM($GD66:GQ66)-$HD66-SUM($FD66:FQ66)</f>
        <v>1525.9392141545068</v>
      </c>
      <c r="HS66" s="29">
        <f ca="1">SUM($GD66:GR66)-$HD66-SUM($FD66:FR66)</f>
        <v>1769.1421826783262</v>
      </c>
      <c r="HT66" s="29">
        <f ca="1">SUM($GD66:GS66)-$HD66-SUM($FD66:FS66)</f>
        <v>2027.8315811864668</v>
      </c>
      <c r="HU66" s="29">
        <f ca="1">SUM($GD66:GT66)-$HD66-SUM($FD66:FT66)</f>
        <v>2300.1738205809816</v>
      </c>
      <c r="HV66" s="29">
        <f ca="1">SUM($GD66:GU66)-$HD66-SUM($FD66:FU66)</f>
        <v>2587.1181086727447</v>
      </c>
      <c r="HW66" s="29">
        <f ca="1">SUM($GD66:GV66)-$HD66-SUM($FD66:FV66)</f>
        <v>2886.9058836798504</v>
      </c>
      <c r="HX66" s="29">
        <f ca="1">SUM($GD66:GW66)-$HD66-SUM($FD66:FW66)</f>
        <v>3194.5199670527654</v>
      </c>
      <c r="HY66" s="29">
        <f ca="1">SUM($GD66:GX66)-$HD66-SUM($FD66:FX66)</f>
        <v>3509.6247154906232</v>
      </c>
      <c r="HZ66" s="29">
        <f ca="1">SUM($GD66:GY66)-$HD66-SUM($FD66:FY66)</f>
        <v>3835.7129356936348</v>
      </c>
      <c r="IA66" s="29">
        <f ca="1">SUM($GD66:GZ66)-$HD66-SUM($FD66:FZ66)</f>
        <v>4177.7086872650616</v>
      </c>
      <c r="IB66" s="29">
        <f ca="1">SUM($GD66:HA66)-$HD66-SUM($FD66:GA66)</f>
        <v>4535.5818469607548</v>
      </c>
      <c r="IC66" s="29">
        <f ca="1">SUM($GD66:HB66)-$HD66-SUM($FD66:GB66)</f>
        <v>4901.670403478769</v>
      </c>
    </row>
    <row r="67" spans="2:237">
      <c r="B67" s="29">
        <f t="shared" ca="1" si="14"/>
        <v>0.67306939410359345</v>
      </c>
      <c r="C67" s="29">
        <f t="shared" ca="1" si="8"/>
        <v>0.46567283698118056</v>
      </c>
      <c r="D67" s="29">
        <f t="shared" ca="1" si="8"/>
        <v>0.37455294233621406</v>
      </c>
      <c r="E67" s="29">
        <f t="shared" ca="1" si="8"/>
        <v>0.30408658762719931</v>
      </c>
      <c r="F67" s="29">
        <f t="shared" ca="1" si="8"/>
        <v>0.87199053504555268</v>
      </c>
      <c r="G67" s="29">
        <f t="shared" ca="1" si="8"/>
        <v>0.65005407168651175</v>
      </c>
      <c r="H67" s="29">
        <f t="shared" ca="1" si="8"/>
        <v>0.19922647877392463</v>
      </c>
      <c r="I67" s="29">
        <f t="shared" ca="1" si="8"/>
        <v>3.3891126955018946E-2</v>
      </c>
      <c r="J67" s="29">
        <f t="shared" ca="1" si="8"/>
        <v>0.26529275941576536</v>
      </c>
      <c r="K67" s="29">
        <f t="shared" ca="1" si="8"/>
        <v>0.67258178320570183</v>
      </c>
      <c r="L67" s="29">
        <f t="shared" ca="1" si="8"/>
        <v>0.10210021288936943</v>
      </c>
      <c r="M67" s="29">
        <f t="shared" ca="1" si="8"/>
        <v>0.63443551691602573</v>
      </c>
      <c r="N67" s="29">
        <f t="shared" ca="1" si="8"/>
        <v>0.40340325521546339</v>
      </c>
      <c r="O67" s="29">
        <f t="shared" ca="1" si="8"/>
        <v>0.45074718690410898</v>
      </c>
      <c r="P67" s="29">
        <f t="shared" ca="1" si="8"/>
        <v>0.36636691125434317</v>
      </c>
      <c r="Q67" s="29">
        <f t="shared" ca="1" si="8"/>
        <v>0.91014231652481936</v>
      </c>
      <c r="R67" s="29">
        <f t="shared" ca="1" si="8"/>
        <v>0.77067048650261261</v>
      </c>
      <c r="S67" s="29">
        <f t="shared" ca="1" si="8"/>
        <v>0.19681882673288498</v>
      </c>
      <c r="T67" s="29">
        <f t="shared" ca="1" si="9"/>
        <v>0.59664819165583249</v>
      </c>
      <c r="U67" s="29">
        <f t="shared" ca="1" si="9"/>
        <v>0.21615410474122931</v>
      </c>
      <c r="V67" s="29">
        <f t="shared" ca="1" si="9"/>
        <v>0.71162362420617886</v>
      </c>
      <c r="W67" s="29">
        <f t="shared" ca="1" si="9"/>
        <v>0.35737935112424113</v>
      </c>
      <c r="X67" s="29">
        <f t="shared" ca="1" si="9"/>
        <v>0.59402162698171568</v>
      </c>
      <c r="Y67" s="29">
        <f t="shared" ca="1" si="9"/>
        <v>0.82944506804097229</v>
      </c>
      <c r="Z67" s="29">
        <f t="shared" ca="1" si="9"/>
        <v>0.21533368286471866</v>
      </c>
      <c r="AC67" s="27">
        <f>IF(H$11="x",0,_xlfn.NORM.INV(B67,Satokasvi!$H$8,Satokasvi!$I$8)*IF(H$8="x",1+Toimenpiteet!$C$7,1)*IF(H$9="x",1+Toimenpiteet!$C$34,1)*(1+H$30)*_xlfn.BINOM.INV(1,(1-(Satokasvi!$H$15*(1+H$43))),B67))</f>
        <v>0</v>
      </c>
      <c r="AD67" s="27">
        <f ca="1">IF(I$11="x",0,_xlfn.NORM.INV(C67,Satokasvi!$H$8,Satokasvi!$I$8)*IF(I$8="x",1+Toimenpiteet!$C$7,1)*IF(I$9="x",1+Toimenpiteet!$C$34,1)*(1+I$30)*_xlfn.BINOM.INV(1,(1-(Satokasvi!$H$15*(1+I$43))),C67))</f>
        <v>2524.5286009178153</v>
      </c>
      <c r="AE67" s="27">
        <f ca="1">IF(J$11="x",0,_xlfn.NORM.INV(D67,Satokasvi!$H$8,Satokasvi!$I$8)*IF(J$8="x",1+Toimenpiteet!$C$7,1)*IF(J$9="x",1+Toimenpiteet!$C$34,1)*(1+J$30)*_xlfn.BINOM.INV(1,(1-(Satokasvi!$H$15*(1+J$43))),D67))</f>
        <v>2499.3691509025762</v>
      </c>
      <c r="AF67" s="27">
        <f ca="1">IF(K$11="x",0,_xlfn.NORM.INV(E67,Satokasvi!$H$8,Satokasvi!$I$8)*IF(K$8="x",1+Toimenpiteet!$C$7,1)*IF(K$9="x",1+Toimenpiteet!$C$34,1)*(1+K$30)*_xlfn.BINOM.INV(1,(1-(Satokasvi!$H$15*(1+K$43))),E67))</f>
        <v>2481.1268595136635</v>
      </c>
      <c r="AG67" s="27">
        <f ca="1">IF(L$11="x",0,_xlfn.NORM.INV(F67,Satokasvi!$H$8,Satokasvi!$I$8)*IF(L$8="x",1+Toimenpiteet!$C$7,1)*IF(L$9="x",1+Toimenpiteet!$C$34,1)*(1+L$30)*_xlfn.BINOM.INV(1,(1-(Satokasvi!$H$15*(1+L$43))),F67))</f>
        <v>2803.4623216030764</v>
      </c>
      <c r="AH67" s="27">
        <f>IF(M$11="x",0,_xlfn.NORM.INV(G67,Satokasvi!$H$8,Satokasvi!$I$8)*IF(M$8="x",1+Toimenpiteet!$C$7,1)*IF(M$9="x",1+Toimenpiteet!$C$34,1)*(1+M$30)*_xlfn.BINOM.INV(1,(1-(Satokasvi!$H$15*(1+M$43))),G67))</f>
        <v>0</v>
      </c>
      <c r="AI67" s="27">
        <f ca="1">IF(N$11="x",0,_xlfn.NORM.INV(H67,Satokasvi!$H$8,Satokasvi!$I$8)*IF(N$8="x",1+Toimenpiteet!$C$7,1)*IF(N$9="x",1+Toimenpiteet!$C$34,1)*(1+N$30)*_xlfn.BINOM.INV(1,(1-(Satokasvi!$H$15*(1+N$43))),H67))</f>
        <v>2455.6266467805681</v>
      </c>
      <c r="AJ67" s="27">
        <f ca="1">IF(O$11="x",0,_xlfn.NORM.INV(I67,Satokasvi!$H$8,Satokasvi!$I$8)*IF(O$8="x",1+Toimenpiteet!$C$7,1)*IF(O$9="x",1+Toimenpiteet!$C$34,1)*(1+O$30)*_xlfn.BINOM.INV(1,(1-(Satokasvi!$H$15*(1+O$43))),I67))</f>
        <v>0</v>
      </c>
      <c r="AK67" s="27">
        <f ca="1">IF(P$11="x",0,_xlfn.NORM.INV(J67,Satokasvi!$H$8,Satokasvi!$I$8)*IF(P$8="x",1+Toimenpiteet!$C$7,1)*IF(P$9="x",1+Toimenpiteet!$C$34,1)*(1+P$30)*_xlfn.BINOM.INV(1,(1-(Satokasvi!$H$15*(1+P$43))),J67))</f>
        <v>2496.1831878425014</v>
      </c>
      <c r="AL67" s="27">
        <f ca="1">IF(Q$11="x",0,_xlfn.NORM.INV(K67,Satokasvi!$H$8,Satokasvi!$I$8)*IF(Q$8="x",1+Toimenpiteet!$C$7,1)*IF(Q$9="x",1+Toimenpiteet!$C$34,1)*(1+Q$30)*_xlfn.BINOM.INV(1,(1-(Satokasvi!$H$15*(1+Q$43))),K67))</f>
        <v>2696.6870059074513</v>
      </c>
      <c r="AM67" s="27">
        <f ca="1">IF(R$11="x",0,_xlfn.NORM.INV(L67,Satokasvi!$H$8,Satokasvi!$I$8)*IF(R$8="x",1+Toimenpiteet!$C$7,1)*IF(R$9="x",1+Toimenpiteet!$C$34,1)*(1+R$30)*_xlfn.BINOM.INV(1,(1-(Satokasvi!$H$15*(1+R$43))),L67))</f>
        <v>2376.2424667214195</v>
      </c>
      <c r="AN67" s="27">
        <f ca="1">IF(S$11="x",0,_xlfn.NORM.INV(M67,Satokasvi!$H$8,Satokasvi!$I$8)*IF(S$8="x",1+Toimenpiteet!$C$7,1)*IF(S$9="x",1+Toimenpiteet!$C$34,1)*(1+S$30)*_xlfn.BINOM.INV(1,(1-(Satokasvi!$H$15*(1+S$43))),M67))</f>
        <v>2677.3808824088001</v>
      </c>
      <c r="AO67" s="27">
        <f ca="1">IF(T$11="x",0,_xlfn.NORM.INV(N67,Satokasvi!$H$8,Satokasvi!$I$8)*IF(T$8="x",1+Toimenpiteet!$C$7,1)*IF(T$9="x",1+Toimenpiteet!$C$34,1)*(1+T$30)*_xlfn.BINOM.INV(1,(1-(Satokasvi!$H$15*(1+T$43))),N67))</f>
        <v>2567.5926893369169</v>
      </c>
      <c r="AP67" s="27">
        <f ca="1">IF(U$11="x",0,_xlfn.NORM.INV(O67,Satokasvi!$H$8,Satokasvi!$I$8)*IF(U$8="x",1+Toimenpiteet!$C$7,1)*IF(U$9="x",1+Toimenpiteet!$C$34,1)*(1+U$30)*_xlfn.BINOM.INV(1,(1-(Satokasvi!$H$15*(1+U$43))),O67))</f>
        <v>2590.1363817773326</v>
      </c>
      <c r="AQ67" s="27">
        <f ca="1">IF(V$11="x",0,_xlfn.NORM.INV(P67,Satokasvi!$H$8,Satokasvi!$I$8)*IF(V$8="x",1+Toimenpiteet!$C$7,1)*IF(V$9="x",1+Toimenpiteet!$C$34,1)*(1+V$30)*_xlfn.BINOM.INV(1,(1-(Satokasvi!$H$15*(1+V$43))),P67))</f>
        <v>2549.4972511109395</v>
      </c>
      <c r="AR67" s="27">
        <f ca="1">IF(W$11="x",0,_xlfn.NORM.INV(Q67,Satokasvi!$H$8,Satokasvi!$I$8)*IF(W$8="x",1+Toimenpiteet!$C$7,1)*IF(W$9="x",1+Toimenpiteet!$C$34,1)*(1+W$30)*_xlfn.BINOM.INV(1,(1-(Satokasvi!$H$15*(1+W$43))),Q67))</f>
        <v>2863.669016603757</v>
      </c>
      <c r="AS67" s="27">
        <f ca="1">IF(X$11="x",0,_xlfn.NORM.INV(R67,Satokasvi!$H$8,Satokasvi!$I$8)*IF(X$8="x",1+Toimenpiteet!$C$7,1)*IF(X$9="x",1+Toimenpiteet!$C$34,1)*(1+X$30)*_xlfn.BINOM.INV(1,(1-(Satokasvi!$H$15*(1+X$43))),R67))</f>
        <v>2751.5656544482395</v>
      </c>
      <c r="AT67" s="27">
        <f ca="1">IF(Y$11="x",0,_xlfn.NORM.INV(S67,Satokasvi!$H$8,Satokasvi!$I$8)*IF(Y$8="x",1+Toimenpiteet!$C$7,1)*IF(Y$9="x",1+Toimenpiteet!$C$34,1)*(1+Y$30)*_xlfn.BINOM.INV(1,(1-(Satokasvi!$H$15*(1+Y$43))),S67))</f>
        <v>2454.0117323178952</v>
      </c>
      <c r="AU67" s="27">
        <f ca="1">IF(Z$11="x",0,_xlfn.NORM.INV(T67,Satokasvi!$H$8,Satokasvi!$I$8)*IF(Z$8="x",1+Toimenpiteet!$C$7,1)*IF(Z$9="x",1+Toimenpiteet!$C$34,1)*(1+Z$30)*_xlfn.BINOM.INV(1,(1-(Satokasvi!$H$15*(1+Z$43))),T67))</f>
        <v>2658.9121130469312</v>
      </c>
      <c r="AV67" s="27">
        <f ca="1">IF(AA$11="x",0,_xlfn.NORM.INV(U67,Satokasvi!$H$8,Satokasvi!$I$8)*IF(AA$8="x",1+Toimenpiteet!$C$7,1)*IF(AA$9="x",1+Toimenpiteet!$C$34,1)*(1+AA$30)*_xlfn.BINOM.INV(1,(1-(Satokasvi!$H$15*(1+AA$43))),U67))</f>
        <v>2466.6656185144548</v>
      </c>
      <c r="AW67" s="27">
        <f ca="1">IF(AB$11="x",0,_xlfn.NORM.INV(V67,Satokasvi!$H$8,Satokasvi!$I$8)*IF(AB$8="x",1+Toimenpiteet!$C$7,1)*IF(AB$9="x",1+Toimenpiteet!$C$34,1)*(1+AB$30)*_xlfn.BINOM.INV(1,(1-(Satokasvi!$H$15*(1+AB$43))),V67))</f>
        <v>2717.4213289324639</v>
      </c>
      <c r="AX67" s="27">
        <f ca="1">IF(AC$11="x",0,_xlfn.NORM.INV(W67,Satokasvi!$H$8,Satokasvi!$I$8)*IF(AC$8="x",1+Toimenpiteet!$C$7,1)*IF(AC$9="x",1+Toimenpiteet!$C$34,1)*(1+AC$30)*_xlfn.BINOM.INV(1,(1-(Satokasvi!$H$15*(1+AC$43))),W67))</f>
        <v>2545.0208959571341</v>
      </c>
      <c r="AY67" s="27">
        <f ca="1">IF(AD$11="x",0,_xlfn.NORM.INV(X67,Satokasvi!$H$8,Satokasvi!$I$8)*IF(AD$8="x",1+Toimenpiteet!$C$7,1)*IF(AD$9="x",1+Toimenpiteet!$C$34,1)*(1+AD$30)*_xlfn.BINOM.INV(1,(1-(Satokasvi!$H$15*(1+AD$43))),X67))</f>
        <v>2657.6468735316666</v>
      </c>
      <c r="AZ67" s="27">
        <f ca="1">IF(AE$11="x",0,_xlfn.NORM.INV(Y67,Satokasvi!$H$8,Satokasvi!$I$8)*IF(AE$8="x",1+Toimenpiteet!$C$7,1)*IF(AE$9="x",1+Toimenpiteet!$C$34,1)*(1+AE$30)*_xlfn.BINOM.INV(1,(1-(Satokasvi!$H$15*(1+AE$43))),Y67))</f>
        <v>2790.9355787603213</v>
      </c>
      <c r="BA67" s="27">
        <f ca="1">IF(AF$11="x",0,_xlfn.NORM.INV(Z67,Satokasvi!$H$8,Satokasvi!$I$8)*IF(AF$8="x",1+Toimenpiteet!$C$7,1)*IF(AF$9="x",1+Toimenpiteet!$C$34,1)*(1+AF$30)*_xlfn.BINOM.INV(1,(1-(Satokasvi!$H$15*(1+AF$43))),Z67))</f>
        <v>2466.1425569260045</v>
      </c>
      <c r="BD67" s="27">
        <f>IF(H$11="x",0,_xlfn.NORM.INV(B67,Satokasvi!$H$8,Satokasvi!$I$8)*IF(COUNTIF($H$12:H$12,"x")&gt;0,(1+$C$6),1)*IF(COUNTIF($H$13:H$13,"x")&gt;0,(1+$C$30),1)*IF(H$8="x",(1+Toimenpiteet!$C$7),1)*IF(H$9="x",(1+Toimenpiteet!$C$34),1)*(1+H$30)*_xlfn.BINOM.INV(1,(1-(Satokasvi!$H$15*(1+H$44))),B67))</f>
        <v>0</v>
      </c>
      <c r="BE67" s="27">
        <f ca="1">IF(I$11="x",0,_xlfn.NORM.INV(C67,Satokasvi!$H$8,Satokasvi!$I$8)*IF(COUNTIF($H$12:I$12,"x")&gt;0,(1+$C$6),1)*IF(COUNTIF($H$13:I$13,"x")&gt;0,(1+$C$30),1)*IF(I$8="x",(1+Toimenpiteet!$C$7),1)*IF(I$9="x",(1+Toimenpiteet!$C$34),1)*(1+I$30)*_xlfn.BINOM.INV(1,(1-(Satokasvi!$H$15*(1+I$44))),C67))</f>
        <v>2650.7550309637063</v>
      </c>
      <c r="BF67" s="27">
        <f ca="1">IF(J$11="x",0,_xlfn.NORM.INV(D67,Satokasvi!$H$8,Satokasvi!$I$8)*IF(COUNTIF($H$12:J$12,"x")&gt;0,(1+$C$6),1)*IF(COUNTIF($H$13:J$13,"x")&gt;0,(1+$C$30),1)*IF(J$8="x",(1+Toimenpiteet!$C$7),1)*IF(J$9="x",(1+Toimenpiteet!$C$34),1)*(1+J$30)*_xlfn.BINOM.INV(1,(1-(Satokasvi!$H$15*(1+J$44))),D67))</f>
        <v>2624.3376084477054</v>
      </c>
      <c r="BG67" s="27">
        <f ca="1">IF(K$11="x",0,_xlfn.NORM.INV(E67,Satokasvi!$H$8,Satokasvi!$I$8)*IF(COUNTIF($H$12:K$12,"x")&gt;0,(1+$C$6),1)*IF(COUNTIF($H$13:K$13,"x")&gt;0,(1+$C$30),1)*IF(K$8="x",(1+Toimenpiteet!$C$7),1)*IF(K$9="x",(1+Toimenpiteet!$C$34),1)*(1+K$30)*_xlfn.BINOM.INV(1,(1-(Satokasvi!$H$15*(1+K$44))),E67))</f>
        <v>2605.183202489347</v>
      </c>
      <c r="BH67" s="27">
        <f ca="1">IF(L$11="x",0,_xlfn.NORM.INV(F67,Satokasvi!$H$8,Satokasvi!$I$8)*IF(COUNTIF($H$12:L$12,"x")&gt;0,(1+$C$6),1)*IF(COUNTIF($H$13:L$13,"x")&gt;0,(1+$C$30),1)*IF(L$8="x",(1+Toimenpiteet!$C$7),1)*IF(L$9="x",(1+Toimenpiteet!$C$34),1)*(1+L$30)*_xlfn.BINOM.INV(1,(1-(Satokasvi!$H$15*(1+L$44))),F67))</f>
        <v>2943.6354376832301</v>
      </c>
      <c r="BI67" s="27">
        <f>IF(M$11="x",0,_xlfn.NORM.INV(G67,Satokasvi!$H$8,Satokasvi!$I$8)*IF(COUNTIF($H$12:M$12,"x")&gt;0,(1+$C$6),1)*IF(COUNTIF($H$13:M$13,"x")&gt;0,(1+$C$30),1)*IF(M$8="x",(1+Toimenpiteet!$C$7),1)*IF(M$9="x",(1+Toimenpiteet!$C$34),1)*(1+M$30)*_xlfn.BINOM.INV(1,(1-(Satokasvi!$H$15*(1+M$44))),G67))</f>
        <v>0</v>
      </c>
      <c r="BJ67" s="27">
        <f ca="1">IF(N$11="x",0,_xlfn.NORM.INV(H67,Satokasvi!$H$8,Satokasvi!$I$8)*IF(COUNTIF($H$12:N$12,"x")&gt;0,(1+$C$6),1)*IF(COUNTIF($H$13:N$13,"x")&gt;0,(1+$C$30),1)*IF(N$8="x",(1+Toimenpiteet!$C$7),1)*IF(N$9="x",(1+Toimenpiteet!$C$34),1)*(1+N$30)*_xlfn.BINOM.INV(1,(1-(Satokasvi!$H$15*(1+N$44))),H67))</f>
        <v>2578.4079791195968</v>
      </c>
      <c r="BK67" s="27">
        <f ca="1">IF(O$11="x",0,_xlfn.NORM.INV(I67,Satokasvi!$H$8,Satokasvi!$I$8)*IF(COUNTIF($H$12:O$12,"x")&gt;0,(1+$C$6),1)*IF(COUNTIF($H$13:O$13,"x")&gt;0,(1+$C$30),1)*IF(O$8="x",(1+Toimenpiteet!$C$7),1)*IF(O$9="x",(1+Toimenpiteet!$C$34),1)*(1+O$30)*_xlfn.BINOM.INV(1,(1-(Satokasvi!$H$15*(1+O$44))),I67))</f>
        <v>0</v>
      </c>
      <c r="BL67" s="27">
        <f ca="1">IF(P$11="x",0,_xlfn.NORM.INV(J67,Satokasvi!$H$8,Satokasvi!$I$8)*IF(COUNTIF($H$12:P$12,"x")&gt;0,(1+$C$6),1)*IF(COUNTIF($H$13:P$13,"x")&gt;0,(1+$C$30),1)*IF(P$8="x",(1+Toimenpiteet!$C$7),1)*IF(P$9="x",(1+Toimenpiteet!$C$34),1)*(1+P$30)*_xlfn.BINOM.INV(1,(1-(Satokasvi!$H$15*(1+P$44))),J67))</f>
        <v>2620.9923472346263</v>
      </c>
      <c r="BM67" s="27">
        <f ca="1">IF(Q$11="x",0,_xlfn.NORM.INV(K67,Satokasvi!$H$8,Satokasvi!$I$8)*IF(COUNTIF($H$12:Q$12,"x")&gt;0,(1+$C$6),1)*IF(COUNTIF($H$13:Q$13,"x")&gt;0,(1+$C$30),1)*IF(Q$8="x",(1+Toimenpiteet!$C$7),1)*IF(Q$9="x",(1+Toimenpiteet!$C$34),1)*(1+Q$30)*_xlfn.BINOM.INV(1,(1-(Satokasvi!$H$15*(1+Q$44))),K67))</f>
        <v>2831.5213562028248</v>
      </c>
      <c r="BN67" s="27">
        <f ca="1">IF(R$11="x",0,_xlfn.NORM.INV(L67,Satokasvi!$H$8,Satokasvi!$I$8)*IF(COUNTIF($H$12:R$12,"x")&gt;0,(1+$C$6),1)*IF(COUNTIF($H$13:R$13,"x")&gt;0,(1+$C$30),1)*IF(R$8="x",(1+Toimenpiteet!$C$7),1)*IF(R$9="x",(1+Toimenpiteet!$C$34),1)*(1+R$30)*_xlfn.BINOM.INV(1,(1-(Satokasvi!$H$15*(1+R$44))),L67))</f>
        <v>2495.0545900574912</v>
      </c>
      <c r="BO67" s="27">
        <f ca="1">IF(S$11="x",0,_xlfn.NORM.INV(M67,Satokasvi!$H$8,Satokasvi!$I$8)*IF(COUNTIF($H$12:S$12,"x")&gt;0,(1+$C$6),1)*IF(COUNTIF($H$13:S$13,"x")&gt;0,(1+$C$30),1)*IF(S$8="x",(1+Toimenpiteet!$C$7),1)*IF(S$9="x",(1+Toimenpiteet!$C$34),1)*(1+S$30)*_xlfn.BINOM.INV(1,(1-(Satokasvi!$H$15*(1+S$44))),M67))</f>
        <v>2811.2499265292404</v>
      </c>
      <c r="BP67" s="27">
        <f ca="1">IF(T$11="x",0,_xlfn.NORM.INV(N67,Satokasvi!$H$8,Satokasvi!$I$8)*IF(COUNTIF($H$12:T$12,"x")&gt;0,(1+$C$6),1)*IF(COUNTIF($H$13:T$13,"x")&gt;0,(1+$C$30),1)*IF(T$8="x",(1+Toimenpiteet!$C$7),1)*IF(T$9="x",(1+Toimenpiteet!$C$34),1)*(1+T$30)*_xlfn.BINOM.INV(1,(1-(Satokasvi!$H$15*(1+T$44))),N67))</f>
        <v>2695.9723238037627</v>
      </c>
      <c r="BQ67" s="27">
        <f ca="1">IF(U$11="x",0,_xlfn.NORM.INV(O67,Satokasvi!$H$8,Satokasvi!$I$8)*IF(COUNTIF($H$12:U$12,"x")&gt;0,(1+$C$6),1)*IF(COUNTIF($H$13:U$13,"x")&gt;0,(1+$C$30),1)*IF(U$8="x",(1+Toimenpiteet!$C$7),1)*IF(U$9="x",(1+Toimenpiteet!$C$34),1)*(1+U$30)*_xlfn.BINOM.INV(1,(1-(Satokasvi!$H$15*(1+U$44))),O67))</f>
        <v>2719.6432008661995</v>
      </c>
      <c r="BR67" s="27">
        <f ca="1">IF(V$11="x",0,_xlfn.NORM.INV(P67,Satokasvi!$H$8,Satokasvi!$I$8)*IF(COUNTIF($H$12:V$12,"x")&gt;0,(1+$C$6),1)*IF(COUNTIF($H$13:V$13,"x")&gt;0,(1+$C$30),1)*IF(V$8="x",(1+Toimenpiteet!$C$7),1)*IF(V$9="x",(1+Toimenpiteet!$C$34),1)*(1+V$30)*_xlfn.BINOM.INV(1,(1-(Satokasvi!$H$15*(1+V$44))),P67))</f>
        <v>2676.9721136664862</v>
      </c>
      <c r="BS67" s="27">
        <f ca="1">IF(W$11="x",0,_xlfn.NORM.INV(Q67,Satokasvi!$H$8,Satokasvi!$I$8)*IF(COUNTIF($H$12:W$12,"x")&gt;0,(1+$C$6),1)*IF(COUNTIF($H$13:W$13,"x")&gt;0,(1+$C$30),1)*IF(W$8="x",(1+Toimenpiteet!$C$7),1)*IF(W$9="x",(1+Toimenpiteet!$C$34),1)*(1+W$30)*_xlfn.BINOM.INV(1,(1-(Satokasvi!$H$15*(1+W$44))),Q67))</f>
        <v>3006.8524674339455</v>
      </c>
      <c r="BT67" s="27">
        <f ca="1">IF(X$11="x",0,_xlfn.NORM.INV(R67,Satokasvi!$H$8,Satokasvi!$I$8)*IF(COUNTIF($H$12:X$12,"x")&gt;0,(1+$C$6),1)*IF(COUNTIF($H$13:X$13,"x")&gt;0,(1+$C$30),1)*IF(X$8="x",(1+Toimenpiteet!$C$7),1)*IF(X$9="x",(1+Toimenpiteet!$C$34),1)*(1+X$30)*_xlfn.BINOM.INV(1,(1-(Satokasvi!$H$15*(1+X$44))),R67))</f>
        <v>2889.1439371706515</v>
      </c>
      <c r="BU67" s="27">
        <f ca="1">IF(Y$11="x",0,_xlfn.NORM.INV(S67,Satokasvi!$H$8,Satokasvi!$I$8)*IF(COUNTIF($H$12:Y$12,"x")&gt;0,(1+$C$6),1)*IF(COUNTIF($H$13:Y$13,"x")&gt;0,(1+$C$30),1)*IF(Y$8="x",(1+Toimenpiteet!$C$7),1)*IF(Y$9="x",(1+Toimenpiteet!$C$34),1)*(1+Y$30)*_xlfn.BINOM.INV(1,(1-(Satokasvi!$H$15*(1+Y$44))),S67))</f>
        <v>2576.7123189337899</v>
      </c>
      <c r="BV67" s="27">
        <f ca="1">IF(Z$11="x",0,_xlfn.NORM.INV(T67,Satokasvi!$H$8,Satokasvi!$I$8)*IF(COUNTIF($H$12:Z$12,"x")&gt;0,(1+$C$6),1)*IF(COUNTIF($H$13:Z$13,"x")&gt;0,(1+$C$30),1)*IF(Z$8="x",(1+Toimenpiteet!$C$7),1)*IF(Z$9="x",(1+Toimenpiteet!$C$34),1)*(1+Z$30)*_xlfn.BINOM.INV(1,(1-(Satokasvi!$H$15*(1+Z$44))),T67))</f>
        <v>2791.8577186992779</v>
      </c>
      <c r="BW67" s="27">
        <f ca="1">IF(AA$11="x",0,_xlfn.NORM.INV(U67,Satokasvi!$H$8,Satokasvi!$I$8)*IF(COUNTIF($H$12:AA$12,"x")&gt;0,(1+$C$6),1)*IF(COUNTIF($H$13:AA$13,"x")&gt;0,(1+$C$30),1)*IF(AA$8="x",(1+Toimenpiteet!$C$7),1)*IF(AA$9="x",(1+Toimenpiteet!$C$34),1)*(1+AA$30)*_xlfn.BINOM.INV(1,(1-(Satokasvi!$H$15*(1+AA$44))),U67))</f>
        <v>2589.9988994401774</v>
      </c>
      <c r="BX67" s="27">
        <f ca="1">IF(AB$11="x",0,_xlfn.NORM.INV(V67,Satokasvi!$H$8,Satokasvi!$I$8)*IF(COUNTIF($H$12:AB$12,"x")&gt;0,(1+$C$6),1)*IF(COUNTIF($H$13:AB$13,"x")&gt;0,(1+$C$30),1)*IF(AB$8="x",(1+Toimenpiteet!$C$7),1)*IF(AB$9="x",(1+Toimenpiteet!$C$34),1)*(1+AB$30)*_xlfn.BINOM.INV(1,(1-(Satokasvi!$H$15*(1+AB$44))),V67))</f>
        <v>2853.2923953790869</v>
      </c>
      <c r="BY67" s="27">
        <f ca="1">IF(AC$11="x",0,_xlfn.NORM.INV(W67,Satokasvi!$H$8,Satokasvi!$I$8)*IF(COUNTIF($H$12:AC$12,"x")&gt;0,(1+$C$6),1)*IF(COUNTIF($H$13:AC$13,"x")&gt;0,(1+$C$30),1)*IF(AC$8="x",(1+Toimenpiteet!$C$7),1)*IF(AC$9="x",(1+Toimenpiteet!$C$34),1)*(1+AC$30)*_xlfn.BINOM.INV(1,(1-(Satokasvi!$H$15*(1+AC$44))),W67))</f>
        <v>2672.2719407549907</v>
      </c>
      <c r="BZ67" s="27">
        <f ca="1">IF(AD$11="x",0,_xlfn.NORM.INV(X67,Satokasvi!$H$8,Satokasvi!$I$8)*IF(COUNTIF($H$12:AD$12,"x")&gt;0,(1+$C$6),1)*IF(COUNTIF($H$13:AD$13,"x")&gt;0,(1+$C$30),1)*IF(AD$8="x",(1+Toimenpiteet!$C$7),1)*IF(AD$9="x",(1+Toimenpiteet!$C$34),1)*(1+AD$30)*_xlfn.BINOM.INV(1,(1-(Satokasvi!$H$15*(1+AD$44))),X67))</f>
        <v>2790.52921720825</v>
      </c>
      <c r="CA67" s="27">
        <f ca="1">IF(AE$11="x",0,_xlfn.NORM.INV(Y67,Satokasvi!$H$8,Satokasvi!$I$8)*IF(COUNTIF($H$12:AE$12,"x")&gt;0,(1+$C$6),1)*IF(COUNTIF($H$13:AE$13,"x")&gt;0,(1+$C$30),1)*IF(AE$8="x",(1+Toimenpiteet!$C$7),1)*IF(AE$9="x",(1+Toimenpiteet!$C$34),1)*(1+AE$30)*_xlfn.BINOM.INV(1,(1-(Satokasvi!$H$15*(1+AE$44))),Y67))</f>
        <v>2930.4823576983376</v>
      </c>
      <c r="CB67" s="27">
        <f ca="1">IF(AF$11="x",0,_xlfn.NORM.INV(Z67,Satokasvi!$H$8,Satokasvi!$I$8)*IF(COUNTIF($H$12:AF$12,"x")&gt;0,(1+$C$6),1)*IF(COUNTIF($H$13:AF$13,"x")&gt;0,(1+$C$30),1)*IF(AF$8="x",(1+Toimenpiteet!$C$7),1)*IF(AF$9="x",(1+Toimenpiteet!$C$34),1)*(1+AF$30)*_xlfn.BINOM.INV(1,(1-(Satokasvi!$H$15*(1+AF$44))),Z67))</f>
        <v>2589.4496847723049</v>
      </c>
      <c r="CD67" s="29">
        <f ca="1">_xlfn.NORM.INV(RAND(),Satokasvi!$H$13,Satokasvi!$I$13)</f>
        <v>118.8564370086202</v>
      </c>
      <c r="CE67" s="29">
        <f ca="1">_xlfn.NORM.INV(RAND(),Satokasvi!$H$13,Satokasvi!$I$13)</f>
        <v>157.3502884978725</v>
      </c>
      <c r="CF67" s="29">
        <f ca="1">_xlfn.NORM.INV(RAND(),Satokasvi!$H$13,Satokasvi!$I$13)</f>
        <v>223.08684952778168</v>
      </c>
      <c r="CG67" s="29">
        <f ca="1">_xlfn.NORM.INV(RAND(),Satokasvi!$H$13,Satokasvi!$I$13)</f>
        <v>140.86362832154975</v>
      </c>
      <c r="CH67" s="29">
        <f ca="1">_xlfn.NORM.INV(RAND(),Satokasvi!$H$13,Satokasvi!$I$13)</f>
        <v>178.54033326832652</v>
      </c>
      <c r="CI67" s="29">
        <f ca="1">_xlfn.NORM.INV(RAND(),Satokasvi!$H$13,Satokasvi!$I$13)</f>
        <v>245.18411504241561</v>
      </c>
      <c r="CJ67" s="29">
        <f ca="1">_xlfn.NORM.INV(RAND(),Satokasvi!$H$13,Satokasvi!$I$13)</f>
        <v>237.79305597195989</v>
      </c>
      <c r="CK67" s="29">
        <f ca="1">_xlfn.NORM.INV(RAND(),Satokasvi!$H$13,Satokasvi!$I$13)</f>
        <v>248.32840371272448</v>
      </c>
      <c r="CL67" s="29">
        <f ca="1">_xlfn.NORM.INV(RAND(),Satokasvi!$H$13,Satokasvi!$I$13)</f>
        <v>254.11041737477839</v>
      </c>
      <c r="CM67" s="29">
        <f ca="1">_xlfn.NORM.INV(RAND(),Satokasvi!$H$13,Satokasvi!$I$13)</f>
        <v>130.72964993642807</v>
      </c>
      <c r="CN67" s="29">
        <f ca="1">_xlfn.NORM.INV(RAND(),Satokasvi!$H$13,Satokasvi!$I$13)</f>
        <v>169.79792263793496</v>
      </c>
      <c r="CO67" s="29">
        <f ca="1">_xlfn.NORM.INV(RAND(),Satokasvi!$H$13,Satokasvi!$I$13)</f>
        <v>220.01851925811295</v>
      </c>
      <c r="CP67" s="29">
        <f ca="1">_xlfn.NORM.INV(RAND(),Satokasvi!$H$13,Satokasvi!$I$13)</f>
        <v>194.55632018832466</v>
      </c>
      <c r="CQ67" s="29">
        <f ca="1">_xlfn.NORM.INV(RAND(),Satokasvi!$H$13,Satokasvi!$I$13)</f>
        <v>245.23006919963174</v>
      </c>
      <c r="CR67" s="29">
        <f ca="1">_xlfn.NORM.INV(RAND(),Satokasvi!$H$13,Satokasvi!$I$13)</f>
        <v>222.69050999896805</v>
      </c>
      <c r="CS67" s="29">
        <f ca="1">_xlfn.NORM.INV(RAND(),Satokasvi!$H$13,Satokasvi!$I$13)</f>
        <v>210.04398364743537</v>
      </c>
      <c r="CT67" s="29">
        <f ca="1">_xlfn.NORM.INV(RAND(),Satokasvi!$H$13,Satokasvi!$I$13)</f>
        <v>222.71874650289482</v>
      </c>
      <c r="CU67" s="29">
        <f ca="1">_xlfn.NORM.INV(RAND(),Satokasvi!$H$13,Satokasvi!$I$13)</f>
        <v>178.85664691117765</v>
      </c>
      <c r="CV67" s="29">
        <f ca="1">_xlfn.NORM.INV(RAND(),Satokasvi!$H$13,Satokasvi!$I$13)</f>
        <v>226.13724217197969</v>
      </c>
      <c r="CW67" s="29">
        <f ca="1">_xlfn.NORM.INV(RAND(),Satokasvi!$H$13,Satokasvi!$I$13)</f>
        <v>182.63665501114332</v>
      </c>
      <c r="CX67" s="29">
        <f ca="1">_xlfn.NORM.INV(RAND(),Satokasvi!$H$13,Satokasvi!$I$13)</f>
        <v>176.3928967071115</v>
      </c>
      <c r="CY67" s="29">
        <f ca="1">_xlfn.NORM.INV(RAND(),Satokasvi!$H$13,Satokasvi!$I$13)</f>
        <v>216.99429525004962</v>
      </c>
      <c r="CZ67" s="29">
        <f ca="1">_xlfn.NORM.INV(RAND(),Satokasvi!$H$13,Satokasvi!$I$13)</f>
        <v>162.77413352307866</v>
      </c>
      <c r="DA67" s="29">
        <f ca="1">_xlfn.NORM.INV(RAND(),Satokasvi!$H$13,Satokasvi!$I$13)</f>
        <v>190.49936655172189</v>
      </c>
      <c r="DB67" s="29">
        <f ca="1">_xlfn.NORM.INV(RAND(),Satokasvi!$H$13,Satokasvi!$I$13)</f>
        <v>272.90194621479031</v>
      </c>
      <c r="DD67" s="29">
        <f>IF(H$11="x",Toimenpiteet!$E$115,AC67*CD67/1000+(Satokasvi!$E$28-Satokasvi!$E$7)+IF(H$8="x",Toimenpiteet!$E$29,0)+IF(H$9="x",Toimenpiteet!$E$60,0)+IF(H$10="x",Toimenpiteet!$E$88,0))/(1+$H$15)^DD$59</f>
        <v>305.82524271844659</v>
      </c>
      <c r="DE67" s="29">
        <f ca="1">IF(I$11="x",Toimenpiteet!$E$115,AD67*CE67/1000+(Satokasvi!$E$28-Satokasvi!$E$7)+IF(I$8="x",Toimenpiteet!$E$29,0)+IF(I$9="x",Toimenpiteet!$E$60,0)+IF(I$10="x",Toimenpiteet!$E$88,0))/(1+$H$15)^DE$59</f>
        <v>159.61476451649418</v>
      </c>
      <c r="DF67" s="29">
        <f ca="1">IF(J$11="x",Toimenpiteet!$E$115,AE67*CF67/1000+(Satokasvi!$E$28-Satokasvi!$E$7)+IF(J$8="x",Toimenpiteet!$E$29,0)+IF(J$9="x",Toimenpiteet!$E$60,0)+IF(J$10="x",Toimenpiteet!$E$88,0))/(1+$H$15)^DF$59</f>
        <v>301.70059830294525</v>
      </c>
      <c r="DG67" s="29">
        <f ca="1">IF(K$11="x",Toimenpiteet!$E$115,AF67*CG67/1000+(Satokasvi!$E$28-Satokasvi!$E$7)+IF(K$8="x",Toimenpiteet!$E$29,0)+IF(K$9="x",Toimenpiteet!$E$60,0)+IF(K$10="x",Toimenpiteet!$E$88,0))/(1+$H$15)^DG$59</f>
        <v>108.04049748588524</v>
      </c>
      <c r="DH67" s="29">
        <f ca="1">IF(L$11="x",Toimenpiteet!$E$115,AG67*CH67/1000+(Satokasvi!$E$28-Satokasvi!$E$7)+IF(L$8="x",Toimenpiteet!$E$29,0)+IF(L$9="x",Toimenpiteet!$E$60,0)+IF(L$10="x",Toimenpiteet!$E$88,0))/(1+$H$15)^DH$59</f>
        <v>235.17397934464412</v>
      </c>
      <c r="DI67" s="29">
        <f>IF(M$11="x",Toimenpiteet!$E$115,AH67*CI67/1000+(Satokasvi!$E$28-Satokasvi!$E$7)+IF(M$8="x",Toimenpiteet!$E$29,0)+IF(M$9="x",Toimenpiteet!$E$60,0)+IF(M$10="x",Toimenpiteet!$E$88,0))/(1+$H$15)^DI$59</f>
        <v>263.80754085535114</v>
      </c>
      <c r="DJ67" s="29">
        <f ca="1">IF(N$11="x",Toimenpiteet!$E$115,AI67*CJ67/1000+(Satokasvi!$E$28-Satokasvi!$E$7)+IF(N$8="x",Toimenpiteet!$E$29,0)+IF(N$9="x",Toimenpiteet!$E$60,0)+IF(N$10="x",Toimenpiteet!$E$88,0))/(1+$H$15)^DJ$59</f>
        <v>289.48575514378791</v>
      </c>
      <c r="DK67" s="29">
        <f ca="1">IF(O$11="x",Toimenpiteet!$E$115,AJ67*CK67/1000+(Satokasvi!$E$28-Satokasvi!$E$7)+IF(O$8="x",Toimenpiteet!$E$29,0)+IF(O$9="x",Toimenpiteet!$E$60,0)+IF(O$10="x",Toimenpiteet!$E$88,0))/(1+$H$15)^DK$59</f>
        <v>-179.90636450014594</v>
      </c>
      <c r="DL67" s="29">
        <f ca="1">IF(P$11="x",Toimenpiteet!$E$115,AK67*CL67/1000+(Satokasvi!$E$28-Satokasvi!$E$7)+IF(P$8="x",Toimenpiteet!$E$29,0)+IF(P$9="x",Toimenpiteet!$E$60,0)+IF(P$10="x",Toimenpiteet!$E$88,0))/(1+$H$15)^DL$59</f>
        <v>311.47647479529218</v>
      </c>
      <c r="DM67" s="29">
        <f ca="1">IF(Q$11="x",Toimenpiteet!$E$115,AL67*CM67/1000+(Satokasvi!$E$28-Satokasvi!$E$7)+IF(Q$8="x",Toimenpiteet!$E$29,0)+IF(Q$9="x",Toimenpiteet!$E$60,0)+IF(Q$10="x",Toimenpiteet!$E$88,0))/(1+$H$15)^DM$59</f>
        <v>92.741594779299163</v>
      </c>
      <c r="DN67" s="29">
        <f ca="1">IF(R$11="x",Toimenpiteet!$E$115,AM67*CN67/1000+(Satokasvi!$E$28-Satokasvi!$E$7)+IF(R$8="x",Toimenpiteet!$E$29,0)+IF(R$9="x",Toimenpiteet!$E$60,0)+IF(R$10="x",Toimenpiteet!$E$88,0))/(1+$H$15)^DN$59</f>
        <v>126.84347511410635</v>
      </c>
      <c r="DO67" s="29">
        <f ca="1">IF(S$11="x",Toimenpiteet!$E$115,AN67*CO67/1000+(Satokasvi!$E$28-Satokasvi!$E$7)+IF(S$8="x",Toimenpiteet!$E$29,0)+IF(S$9="x",Toimenpiteet!$E$60,0)+IF(S$10="x",Toimenpiteet!$E$88,0))/(1+$H$15)^DO$59</f>
        <v>253.31974005577413</v>
      </c>
      <c r="DP67" s="29">
        <f ca="1">IF(T$11="x",Toimenpiteet!$E$115,AO67*CP67/1000+(Satokasvi!$E$28-Satokasvi!$E$7)+IF(T$8="x",Toimenpiteet!$E$29,0)+IF(T$9="x",Toimenpiteet!$E$60,0)+IF(T$10="x",Toimenpiteet!$E$88,0))/(1+$H$15)^DP$59</f>
        <v>184.97456537200173</v>
      </c>
      <c r="DQ67" s="29">
        <f ca="1">IF(U$11="x",Toimenpiteet!$E$115,AP67*CQ67/1000+(Satokasvi!$E$28-Satokasvi!$E$7)+IF(U$8="x",Toimenpiteet!$E$29,0)+IF(U$9="x",Toimenpiteet!$E$60,0)+IF(U$10="x",Toimenpiteet!$E$88,0))/(1+$H$15)^DQ$59</f>
        <v>269.2596131305545</v>
      </c>
      <c r="DR67" s="29">
        <f ca="1">IF(V$11="x",Toimenpiteet!$E$115,AQ67*CR67/1000+(Satokasvi!$E$28-Satokasvi!$E$7)+IF(V$8="x",Toimenpiteet!$E$29,0)+IF(V$9="x",Toimenpiteet!$E$60,0)+IF(V$10="x",Toimenpiteet!$E$88,0))/(1+$H$15)^DR$59</f>
        <v>218.1360402468224</v>
      </c>
      <c r="DS67" s="29">
        <f ca="1">IF(W$11="x",Toimenpiteet!$E$115,AR67*CS67/1000+(Satokasvi!$E$28-Satokasvi!$E$7)+IF(W$8="x",Toimenpiteet!$E$29,0)+IF(W$9="x",Toimenpiteet!$E$60,0)+IF(W$10="x",Toimenpiteet!$E$88,0))/(1+$H$15)^DS$59</f>
        <v>232.81295506298389</v>
      </c>
      <c r="DT67" s="29">
        <f ca="1">IF(X$11="x",Toimenpiteet!$E$115,AS67*CT67/1000+(Satokasvi!$E$28-Satokasvi!$E$7)+IF(X$8="x",Toimenpiteet!$E$29,0)+IF(X$9="x",Toimenpiteet!$E$60,0)+IF(X$10="x",Toimenpiteet!$E$88,0))/(1+$H$15)^DT$59</f>
        <v>232.88610877584048</v>
      </c>
      <c r="DU67" s="29">
        <f ca="1">IF(Y$11="x",Toimenpiteet!$E$115,AT67*CU67/1000+(Satokasvi!$E$28-Satokasvi!$E$7)+IF(Y$8="x",Toimenpiteet!$E$29,0)+IF(Y$9="x",Toimenpiteet!$E$60,0)+IF(Y$10="x",Toimenpiteet!$E$88,0))/(1+$H$15)^DU$59</f>
        <v>123.94984256789714</v>
      </c>
      <c r="DV67" s="29">
        <f ca="1">IF(Z$11="x",Toimenpiteet!$E$115,AU67*CV67/1000+(Satokasvi!$E$28-Satokasvi!$E$7)+IF(Z$8="x",Toimenpiteet!$E$29,0)+IF(Z$9="x",Toimenpiteet!$E$60,0)+IF(Z$10="x",Toimenpiteet!$E$88,0))/(1+$H$15)^DV$59</f>
        <v>212.93285630060328</v>
      </c>
      <c r="DW67" s="29">
        <f ca="1">IF(AA$11="x",Toimenpiteet!$E$115,AV67*CW67/1000+(Satokasvi!$E$28-Satokasvi!$E$7)+IF(AA$8="x",Toimenpiteet!$E$29,0)+IF(AA$9="x",Toimenpiteet!$E$60,0)+IF(AA$10="x",Toimenpiteet!$E$88,0))/(1+$H$15)^DW$59</f>
        <v>123.25019263678838</v>
      </c>
      <c r="DX67" s="29">
        <f ca="1">IF(AB$11="x",Toimenpiteet!$E$115,AW67*CX67/1000+(Satokasvi!$E$28-Satokasvi!$E$7)+IF(AB$8="x",Toimenpiteet!$E$29,0)+IF(AB$9="x",Toimenpiteet!$E$60,0)+IF(AB$10="x",Toimenpiteet!$E$88,0))/(1+$H$15)^DX$59</f>
        <v>135.1580677639852</v>
      </c>
      <c r="DY67" s="29">
        <f ca="1">IF(AC$11="x",Toimenpiteet!$E$115,AX67*CY67/1000+(Satokasvi!$E$28-Satokasvi!$E$7)+IF(AC$8="x",Toimenpiteet!$E$29,0)+IF(AC$9="x",Toimenpiteet!$E$60,0)+IF(AC$10="x",Toimenpiteet!$E$88,0))/(1+$H$15)^DY$59</f>
        <v>169.27845032524294</v>
      </c>
      <c r="DZ67" s="29">
        <f ca="1">IF(AD$11="x",Toimenpiteet!$E$115,AY67*CZ67/1000+(Satokasvi!$E$28-Satokasvi!$E$7)+IF(AD$8="x",Toimenpiteet!$E$29,0)+IF(AD$9="x",Toimenpiteet!$E$60,0)+IF(AD$10="x",Toimenpiteet!$E$88,0))/(1+$H$15)^DZ$59</f>
        <v>103.71785877913561</v>
      </c>
      <c r="EA67" s="29">
        <f ca="1">IF(AE$11="x",Toimenpiteet!$E$115,AZ67*DA67/1000+(Satokasvi!$E$28-Satokasvi!$E$7)+IF(AE$8="x",Toimenpiteet!$E$29,0)+IF(AE$9="x",Toimenpiteet!$E$60,0)+IF(AE$10="x",Toimenpiteet!$E$88,0))/(1+$H$15)^EA$59</f>
        <v>149.43542923264667</v>
      </c>
      <c r="EB67" s="29">
        <f ca="1">IF(AF$11="x",Toimenpiteet!$E$115,BA67*DB67/1000+(Satokasvi!$E$28-Satokasvi!$E$7)+IF(AF$8="x",Toimenpiteet!$E$29,0)+IF(AF$9="x",Toimenpiteet!$E$60,0)+IF(AF$10="x",Toimenpiteet!$E$88,0))/(1+$H$15)^EB$59</f>
        <v>212.58945235980039</v>
      </c>
      <c r="ED67" s="29">
        <f>IF(H$11="x",Toimenpiteet!$E$115,BD67*CD67/1000+(Satokasvi!$E$28-Satokasvi!$E$7)+IF(H$8="x",Toimenpiteet!$E$29,0)+IF(H$9="x",Toimenpiteet!$E$60,0)+IF(H$10="x",Toimenpiteet!$E$88,0))/(1+$H$15)^ED$59</f>
        <v>305.82524271844659</v>
      </c>
      <c r="EE67" s="29">
        <f ca="1">IF(I$11="x",Toimenpiteet!$E$115,BE67*CE67/1000+(Satokasvi!$E$28-Satokasvi!$E$7)+IF(I$8="x",Toimenpiteet!$E$29,0)+IF(I$9="x",Toimenpiteet!$E$60,0)+IF(I$10="x",Toimenpiteet!$E$88,0))/(1+$H$15)^EE$59</f>
        <v>178.33638312689806</v>
      </c>
      <c r="EF67" s="29">
        <f ca="1">IF(J$11="x",Toimenpiteet!$E$115,BF67*CF67/1000+(Satokasvi!$E$28-Satokasvi!$E$7)+IF(J$8="x",Toimenpiteet!$E$29,0)+IF(J$9="x",Toimenpiteet!$E$60,0)+IF(J$10="x",Toimenpiteet!$E$88,0))/(1+$H$15)^EF$59</f>
        <v>327.21366742642186</v>
      </c>
      <c r="EG67" s="29">
        <f ca="1">IF(K$11="x",Toimenpiteet!$E$115,BG67*CG67/1000+(Satokasvi!$E$28-Satokasvi!$E$7)+IF(K$8="x",Toimenpiteet!$E$29,0)+IF(K$9="x",Toimenpiteet!$E$60,0)+IF(K$10="x",Toimenpiteet!$E$88,0))/(1+$H$15)^EG$59</f>
        <v>123.56683227117881</v>
      </c>
      <c r="EH67" s="29">
        <f ca="1">IF(L$11="x",Toimenpiteet!$E$115,BH67*CH67/1000+(Satokasvi!$E$28-Satokasvi!$E$7)+IF(L$8="x",Toimenpiteet!$E$29,0)+IF(L$9="x",Toimenpiteet!$E$60,0)+IF(L$10="x",Toimenpiteet!$E$88,0))/(1+$H$15)^EH$59</f>
        <v>256.76210540993384</v>
      </c>
      <c r="EI67" s="29">
        <f>IF(M$11="x",Toimenpiteet!$E$115,BI67*CI67/1000+(Satokasvi!$E$28-Satokasvi!$E$7)+IF(M$8="x",Toimenpiteet!$E$29,0)+IF(M$9="x",Toimenpiteet!$E$60,0)+IF(M$10="x",Toimenpiteet!$E$88,0))/(1+$H$15)^EI$59</f>
        <v>263.80754085535114</v>
      </c>
      <c r="EJ67" s="29">
        <f ca="1">IF(N$11="x",Toimenpiteet!$E$115,BJ67*CJ67/1000+(Satokasvi!$E$28-Satokasvi!$E$7)+IF(N$8="x",Toimenpiteet!$E$29,0)+IF(N$9="x",Toimenpiteet!$E$60,0)+IF(N$10="x",Toimenpiteet!$E$88,0))/(1+$H$15)^EJ$59</f>
        <v>313.22522067273491</v>
      </c>
      <c r="EK67" s="29">
        <f ca="1">IF(O$11="x",Toimenpiteet!$E$115,BK67*CK67/1000+(Satokasvi!$E$28-Satokasvi!$E$7)+IF(O$8="x",Toimenpiteet!$E$29,0)+IF(O$9="x",Toimenpiteet!$E$60,0)+IF(O$10="x",Toimenpiteet!$E$88,0))/(1+$H$15)^EK$59</f>
        <v>-179.90636450014594</v>
      </c>
      <c r="EL67" s="29">
        <f ca="1">IF(P$11="x",Toimenpiteet!$E$115,BL67*CL67/1000+(Satokasvi!$E$28-Satokasvi!$E$7)+IF(P$8="x",Toimenpiteet!$E$29,0)+IF(P$9="x",Toimenpiteet!$E$60,0)+IF(P$10="x",Toimenpiteet!$E$88,0))/(1+$H$15)^EL$59</f>
        <v>335.78361720011247</v>
      </c>
      <c r="EM67" s="29">
        <f ca="1">IF(Q$11="x",Toimenpiteet!$E$115,BM67*CM67/1000+(Satokasvi!$E$28-Satokasvi!$E$7)+IF(Q$8="x",Toimenpiteet!$E$29,0)+IF(Q$9="x",Toimenpiteet!$E$60,0)+IF(Q$10="x",Toimenpiteet!$E$88,0))/(1+$H$15)^EM$59</f>
        <v>105.85762467851244</v>
      </c>
      <c r="EN67" s="29">
        <f ca="1">IF(R$11="x",Toimenpiteet!$E$115,BN67*CN67/1000+(Satokasvi!$E$28-Satokasvi!$E$7)+IF(R$8="x",Toimenpiteet!$E$29,0)+IF(R$9="x",Toimenpiteet!$E$60,0)+IF(R$10="x",Toimenpiteet!$E$88,0))/(1+$H$15)^EN$59</f>
        <v>141.41763931665469</v>
      </c>
      <c r="EO67" s="29">
        <f ca="1">IF(S$11="x",Toimenpiteet!$E$115,BO67*CO67/1000+(Satokasvi!$E$28-Satokasvi!$E$7)+IF(S$8="x",Toimenpiteet!$E$29,0)+IF(S$9="x",Toimenpiteet!$E$60,0)+IF(S$10="x",Toimenpiteet!$E$88,0))/(1+$H$15)^EO$59</f>
        <v>273.97795079336186</v>
      </c>
      <c r="EP67" s="29">
        <f ca="1">IF(T$11="x",Toimenpiteet!$E$115,BP67*CP67/1000+(Satokasvi!$E$28-Satokasvi!$E$7)+IF(T$8="x",Toimenpiteet!$E$29,0)+IF(T$9="x",Toimenpiteet!$E$60,0)+IF(T$10="x",Toimenpiteet!$E$88,0))/(1+$H$15)^EP$59</f>
        <v>201.98273415982408</v>
      </c>
      <c r="EQ67" s="29">
        <f ca="1">IF(U$11="x",Toimenpiteet!$E$115,BQ67*CQ67/1000+(Satokasvi!$E$28-Satokasvi!$E$7)+IF(U$8="x",Toimenpiteet!$E$29,0)+IF(U$9="x",Toimenpiteet!$E$60,0)+IF(U$10="x",Toimenpiteet!$E$88,0))/(1+$H$15)^EQ$59</f>
        <v>290.25603118438539</v>
      </c>
      <c r="ER67" s="29">
        <f ca="1">IF(V$11="x",Toimenpiteet!$E$115,BR67*CR67/1000+(Satokasvi!$E$28-Satokasvi!$E$7)+IF(V$8="x",Toimenpiteet!$E$29,0)+IF(V$9="x",Toimenpiteet!$E$60,0)+IF(V$10="x",Toimenpiteet!$E$88,0))/(1+$H$15)^ER$59</f>
        <v>236.35685914974906</v>
      </c>
      <c r="ES67" s="29">
        <f ca="1">IF(W$11="x",Toimenpiteet!$E$115,BS67*CS67/1000+(Satokasvi!$E$28-Satokasvi!$E$7)+IF(W$8="x",Toimenpiteet!$E$29,0)+IF(W$9="x",Toimenpiteet!$E$60,0)+IF(W$10="x",Toimenpiteet!$E$88,0))/(1+$H$15)^ES$59</f>
        <v>251.55459008854641</v>
      </c>
      <c r="ET67" s="29">
        <f ca="1">IF(X$11="x",Toimenpiteet!$E$115,BT67*CT67/1000+(Satokasvi!$E$28-Satokasvi!$E$7)+IF(X$8="x",Toimenpiteet!$E$29,0)+IF(X$9="x",Toimenpiteet!$E$60,0)+IF(X$10="x",Toimenpiteet!$E$88,0))/(1+$H$15)^ET$59</f>
        <v>251.42457661503369</v>
      </c>
      <c r="EU67" s="29">
        <f ca="1">IF(Y$11="x",Toimenpiteet!$E$115,BU67*CU67/1000+(Satokasvi!$E$28-Satokasvi!$E$7)+IF(Y$8="x",Toimenpiteet!$E$29,0)+IF(Y$9="x",Toimenpiteet!$E$60,0)+IF(Y$10="x",Toimenpiteet!$E$88,0))/(1+$H$15)^EU$59</f>
        <v>136.84069625007953</v>
      </c>
      <c r="EV67" s="29">
        <f ca="1">IF(Z$11="x",Toimenpiteet!$E$115,BV67*CV67/1000+(Satokasvi!$E$28-Satokasvi!$E$7)+IF(Z$8="x",Toimenpiteet!$E$29,0)+IF(Z$9="x",Toimenpiteet!$E$60,0)+IF(Z$10="x",Toimenpiteet!$E$88,0))/(1+$H$15)^EV$59</f>
        <v>230.07790839115529</v>
      </c>
      <c r="EW67" s="29">
        <f ca="1">IF(AA$11="x",Toimenpiteet!$E$115,BW67*CW67/1000+(Satokasvi!$E$28-Satokasvi!$E$7)+IF(AA$8="x",Toimenpiteet!$E$29,0)+IF(AA$9="x",Toimenpiteet!$E$60,0)+IF(AA$10="x",Toimenpiteet!$E$88,0))/(1+$H$15)^EW$59</f>
        <v>135.7218374875811</v>
      </c>
      <c r="EX67" s="29">
        <f ca="1">IF(AB$11="x",Toimenpiteet!$E$115,BX67*CX67/1000+(Satokasvi!$E$28-Satokasvi!$E$7)+IF(AB$8="x",Toimenpiteet!$E$29,0)+IF(AB$9="x",Toimenpiteet!$E$60,0)+IF(AB$10="x",Toimenpiteet!$E$88,0))/(1+$H$15)^EX$59</f>
        <v>148.04134515116817</v>
      </c>
      <c r="EY67" s="29">
        <f ca="1">IF(AC$11="x",Toimenpiteet!$E$115,BY67*CY67/1000+(Satokasvi!$E$28-Satokasvi!$E$7)+IF(AC$8="x",Toimenpiteet!$E$29,0)+IF(AC$9="x",Toimenpiteet!$E$60,0)+IF(AC$10="x",Toimenpiteet!$E$88,0))/(1+$H$15)^EY$59</f>
        <v>183.68933788906207</v>
      </c>
      <c r="EZ67" s="29">
        <f ca="1">IF(AD$11="x",Toimenpiteet!$E$115,BZ67*CZ67/1000+(Satokasvi!$E$28-Satokasvi!$E$7)+IF(AD$8="x",Toimenpiteet!$E$29,0)+IF(AD$9="x",Toimenpiteet!$E$60,0)+IF(AD$10="x",Toimenpiteet!$E$88,0))/(1+$H$15)^EZ$59</f>
        <v>114.67750419144876</v>
      </c>
      <c r="FA67" s="29">
        <f ca="1">IF(AE$11="x",Toimenpiteet!$E$115,CA67*DA67/1000+(Satokasvi!$E$28-Satokasvi!$E$7)+IF(AE$8="x",Toimenpiteet!$E$29,0)+IF(AE$9="x",Toimenpiteet!$E$60,0)+IF(AE$10="x",Toimenpiteet!$E$88,0))/(1+$H$15)^FA$59</f>
        <v>162.51278561986774</v>
      </c>
      <c r="FB67" s="29">
        <f ca="1">IF(AF$11="x",Toimenpiteet!$E$115,CB67*DB67/1000+(Satokasvi!$E$28-Satokasvi!$E$7)+IF(AF$8="x",Toimenpiteet!$E$29,0)+IF(AF$9="x",Toimenpiteet!$E$60,0)+IF(AF$10="x",Toimenpiteet!$E$88,0))/(1+$H$15)^FB$59</f>
        <v>228.66124043952706</v>
      </c>
      <c r="FD67" s="29">
        <f t="shared" si="15"/>
        <v>305.82524271844659</v>
      </c>
      <c r="FE67" s="29">
        <f t="shared" ca="1" si="18"/>
        <v>465.44000723494077</v>
      </c>
      <c r="FF67" s="29">
        <f t="shared" ca="1" si="10"/>
        <v>767.14060553788602</v>
      </c>
      <c r="FG67" s="29">
        <f t="shared" ca="1" si="10"/>
        <v>875.18110302377124</v>
      </c>
      <c r="FH67" s="29">
        <f t="shared" ca="1" si="10"/>
        <v>1110.3550823684154</v>
      </c>
      <c r="FI67" s="29">
        <f t="shared" ca="1" si="10"/>
        <v>1374.1626232237666</v>
      </c>
      <c r="FJ67" s="29">
        <f t="shared" ca="1" si="10"/>
        <v>1663.6483783675544</v>
      </c>
      <c r="FK67" s="29">
        <f t="shared" ca="1" si="10"/>
        <v>1483.7420138674086</v>
      </c>
      <c r="FL67" s="29">
        <f t="shared" ca="1" si="10"/>
        <v>1795.2184886627008</v>
      </c>
      <c r="FM67" s="29">
        <f t="shared" ca="1" si="10"/>
        <v>1887.960083442</v>
      </c>
      <c r="FN67" s="29">
        <f t="shared" ca="1" si="10"/>
        <v>2014.8035585561065</v>
      </c>
      <c r="FO67" s="29">
        <f t="shared" ca="1" si="10"/>
        <v>2268.1232986118807</v>
      </c>
      <c r="FP67" s="29">
        <f t="shared" ca="1" si="10"/>
        <v>2453.0978639838822</v>
      </c>
      <c r="FQ67" s="29">
        <f t="shared" ca="1" si="10"/>
        <v>2722.3574771144367</v>
      </c>
      <c r="FR67" s="29">
        <f t="shared" ca="1" si="10"/>
        <v>2940.4935173612594</v>
      </c>
      <c r="FS67" s="29">
        <f t="shared" ca="1" si="10"/>
        <v>3173.3064724242431</v>
      </c>
      <c r="FT67" s="29">
        <f t="shared" ca="1" si="10"/>
        <v>3406.1925812000836</v>
      </c>
      <c r="FU67" s="29">
        <f t="shared" ca="1" si="10"/>
        <v>3530.1424237679807</v>
      </c>
      <c r="FV67" s="29">
        <f t="shared" ca="1" si="10"/>
        <v>3743.0752800685841</v>
      </c>
      <c r="FW67" s="29">
        <f t="shared" ca="1" si="10"/>
        <v>3866.3254727053727</v>
      </c>
      <c r="FX67" s="29">
        <f t="shared" ca="1" si="10"/>
        <v>4001.4835404693581</v>
      </c>
      <c r="FY67" s="29">
        <f t="shared" ca="1" si="10"/>
        <v>4170.7619907946009</v>
      </c>
      <c r="FZ67" s="29">
        <f t="shared" ca="1" si="10"/>
        <v>4274.4798495737368</v>
      </c>
      <c r="GA67" s="29">
        <f t="shared" ca="1" si="10"/>
        <v>4423.9152788063839</v>
      </c>
      <c r="GB67" s="29">
        <f t="shared" ca="1" si="10"/>
        <v>4636.5047311661847</v>
      </c>
      <c r="GC67" s="29"/>
      <c r="GD67" s="29">
        <f t="shared" si="16"/>
        <v>305.82524271844659</v>
      </c>
      <c r="GE67" s="29">
        <f t="shared" ca="1" si="17"/>
        <v>484.16162584534464</v>
      </c>
      <c r="GF67" s="29">
        <f t="shared" ca="1" si="11"/>
        <v>811.37529327176651</v>
      </c>
      <c r="GG67" s="29">
        <f t="shared" ca="1" si="11"/>
        <v>934.94212554294529</v>
      </c>
      <c r="GH67" s="29">
        <f t="shared" ca="1" si="11"/>
        <v>1191.7042309528792</v>
      </c>
      <c r="GI67" s="29">
        <f t="shared" ca="1" si="11"/>
        <v>1455.5117718082304</v>
      </c>
      <c r="GJ67" s="29">
        <f t="shared" ca="1" si="11"/>
        <v>1768.7369924809652</v>
      </c>
      <c r="GK67" s="29">
        <f t="shared" ca="1" si="11"/>
        <v>1588.8306279808194</v>
      </c>
      <c r="GL67" s="29">
        <f t="shared" ca="1" si="11"/>
        <v>1924.6142451809319</v>
      </c>
      <c r="GM67" s="29">
        <f t="shared" ca="1" si="11"/>
        <v>2030.4718698594443</v>
      </c>
      <c r="GN67" s="29">
        <f t="shared" ca="1" si="11"/>
        <v>2171.8895091760987</v>
      </c>
      <c r="GO67" s="29">
        <f t="shared" ca="1" si="11"/>
        <v>2445.8674599694605</v>
      </c>
      <c r="GP67" s="29">
        <f t="shared" ca="1" si="11"/>
        <v>2647.8501941292843</v>
      </c>
      <c r="GQ67" s="29">
        <f t="shared" ca="1" si="11"/>
        <v>2938.1062253136697</v>
      </c>
      <c r="GR67" s="29">
        <f t="shared" ca="1" si="11"/>
        <v>3174.4630844634189</v>
      </c>
      <c r="GS67" s="29">
        <f t="shared" ca="1" si="11"/>
        <v>3426.0176745519652</v>
      </c>
      <c r="GT67" s="29">
        <f t="shared" ca="1" si="11"/>
        <v>3677.4422511669991</v>
      </c>
      <c r="GU67" s="29">
        <f t="shared" ca="1" si="11"/>
        <v>3814.2829474170785</v>
      </c>
      <c r="GV67" s="29">
        <f t="shared" ca="1" si="12"/>
        <v>4044.3608558082337</v>
      </c>
      <c r="GW67" s="29">
        <f t="shared" ca="1" si="12"/>
        <v>4180.0826932958153</v>
      </c>
      <c r="GX67" s="29">
        <f t="shared" ca="1" si="12"/>
        <v>4328.1240384469838</v>
      </c>
      <c r="GY67" s="29">
        <f t="shared" ca="1" si="12"/>
        <v>4511.8133763360456</v>
      </c>
      <c r="GZ67" s="29">
        <f t="shared" ca="1" si="12"/>
        <v>4626.4908805274945</v>
      </c>
      <c r="HA67" s="29">
        <f t="shared" ca="1" si="12"/>
        <v>4789.0036661473623</v>
      </c>
      <c r="HB67" s="29">
        <f t="shared" ca="1" si="12"/>
        <v>5017.6649065868896</v>
      </c>
      <c r="HC67" s="29"/>
      <c r="HD67" s="29">
        <f t="shared" si="13"/>
        <v>170</v>
      </c>
      <c r="HE67" s="29">
        <f>SUM($GD67:GD67)-$HD67-SUM($FD67:FD67)</f>
        <v>-170</v>
      </c>
      <c r="HF67" s="29">
        <f ca="1">SUM($GD67:GE67)-$HD67-SUM($FD67:FE67)</f>
        <v>-151.27838138959623</v>
      </c>
      <c r="HG67" s="29">
        <f ca="1">SUM($GD67:GF67)-$HD67-SUM($FD67:FF67)</f>
        <v>-107.04369365571574</v>
      </c>
      <c r="HH67" s="29">
        <f ca="1">SUM($GD67:GG67)-$HD67-SUM($FD67:FG67)</f>
        <v>-47.282671136541921</v>
      </c>
      <c r="HI67" s="29">
        <f ca="1">SUM($GD67:GH67)-$HD67-SUM($FD67:FH67)</f>
        <v>34.066477447921898</v>
      </c>
      <c r="HJ67" s="29">
        <f ca="1">SUM($GD67:GI67)-$HD67-SUM($FD67:FI67)</f>
        <v>115.41562603238526</v>
      </c>
      <c r="HK67" s="29">
        <f ca="1">SUM($GD67:GJ67)-$HD67-SUM($FD67:FJ67)</f>
        <v>220.50424014579585</v>
      </c>
      <c r="HL67" s="29">
        <f ca="1">SUM($GD67:GK67)-$HD67-SUM($FD67:FK67)</f>
        <v>325.59285425920552</v>
      </c>
      <c r="HM67" s="29">
        <f ca="1">SUM($GD67:GL67)-$HD67-SUM($FD67:FL67)</f>
        <v>454.98861077743641</v>
      </c>
      <c r="HN67" s="29">
        <f ca="1">SUM($GD67:GM67)-$HD67-SUM($FD67:FM67)</f>
        <v>597.50039719488086</v>
      </c>
      <c r="HO67" s="29">
        <f ca="1">SUM($GD67:GN67)-$HD67-SUM($FD67:FN67)</f>
        <v>754.58634781487308</v>
      </c>
      <c r="HP67" s="29">
        <f ca="1">SUM($GD67:GO67)-$HD67-SUM($FD67:FO67)</f>
        <v>932.33050917245419</v>
      </c>
      <c r="HQ67" s="29">
        <f ca="1">SUM($GD67:GP67)-$HD67-SUM($FD67:FP67)</f>
        <v>1127.0828393178563</v>
      </c>
      <c r="HR67" s="29">
        <f ca="1">SUM($GD67:GQ67)-$HD67-SUM($FD67:FQ67)</f>
        <v>1342.8315875170883</v>
      </c>
      <c r="HS67" s="29">
        <f ca="1">SUM($GD67:GR67)-$HD67-SUM($FD67:FR67)</f>
        <v>1576.8011546192465</v>
      </c>
      <c r="HT67" s="29">
        <f ca="1">SUM($GD67:GS67)-$HD67-SUM($FD67:FS67)</f>
        <v>1829.5123567469673</v>
      </c>
      <c r="HU67" s="29">
        <f ca="1">SUM($GD67:GT67)-$HD67-SUM($FD67:FT67)</f>
        <v>2100.7620267138846</v>
      </c>
      <c r="HV67" s="29">
        <f ca="1">SUM($GD67:GU67)-$HD67-SUM($FD67:FU67)</f>
        <v>2384.9025503629819</v>
      </c>
      <c r="HW67" s="29">
        <f ca="1">SUM($GD67:GV67)-$HD67-SUM($FD67:FV67)</f>
        <v>2686.1881261026356</v>
      </c>
      <c r="HX67" s="29">
        <f ca="1">SUM($GD67:GW67)-$HD67-SUM($FD67:FW67)</f>
        <v>2999.945346693079</v>
      </c>
      <c r="HY67" s="29">
        <f ca="1">SUM($GD67:GX67)-$HD67-SUM($FD67:FX67)</f>
        <v>3326.5858446707061</v>
      </c>
      <c r="HZ67" s="29">
        <f ca="1">SUM($GD67:GY67)-$HD67-SUM($FD67:FY67)</f>
        <v>3667.6372302121526</v>
      </c>
      <c r="IA67" s="29">
        <f ca="1">SUM($GD67:GZ67)-$HD67-SUM($FD67:FZ67)</f>
        <v>4019.6482611659158</v>
      </c>
      <c r="IB67" s="29">
        <f ca="1">SUM($GD67:HA67)-$HD67-SUM($FD67:GA67)</f>
        <v>4384.7366485068924</v>
      </c>
      <c r="IC67" s="29">
        <f ca="1">SUM($GD67:HB67)-$HD67-SUM($FD67:GB67)</f>
        <v>4765.8968239275928</v>
      </c>
    </row>
    <row r="68" spans="2:237">
      <c r="B68" s="29">
        <f t="shared" ca="1" si="14"/>
        <v>0.66918734230001831</v>
      </c>
      <c r="C68" s="29">
        <f t="shared" ca="1" si="8"/>
        <v>0.97373782304738432</v>
      </c>
      <c r="D68" s="29">
        <f t="shared" ca="1" si="8"/>
        <v>0.56561763066393433</v>
      </c>
      <c r="E68" s="29">
        <f t="shared" ca="1" si="8"/>
        <v>3.8867863897089294E-2</v>
      </c>
      <c r="F68" s="29">
        <f t="shared" ca="1" si="8"/>
        <v>0.74008608318829394</v>
      </c>
      <c r="G68" s="29">
        <f t="shared" ca="1" si="8"/>
        <v>0.22144722151284946</v>
      </c>
      <c r="H68" s="29">
        <f t="shared" ca="1" si="8"/>
        <v>0.35827178364618784</v>
      </c>
      <c r="I68" s="29">
        <f t="shared" ca="1" si="8"/>
        <v>0.96956297158904003</v>
      </c>
      <c r="J68" s="29">
        <f t="shared" ca="1" si="8"/>
        <v>0.44007619184938818</v>
      </c>
      <c r="K68" s="29">
        <f t="shared" ca="1" si="8"/>
        <v>0.52732935636597944</v>
      </c>
      <c r="L68" s="29">
        <f t="shared" ca="1" si="8"/>
        <v>0.16326132426854745</v>
      </c>
      <c r="M68" s="29">
        <f t="shared" ca="1" si="8"/>
        <v>0.86952357747463693</v>
      </c>
      <c r="N68" s="29">
        <f t="shared" ca="1" si="8"/>
        <v>0.4420037105763569</v>
      </c>
      <c r="O68" s="29">
        <f t="shared" ca="1" si="8"/>
        <v>0.81065423636147893</v>
      </c>
      <c r="P68" s="29">
        <f t="shared" ca="1" si="8"/>
        <v>0.69546471378015184</v>
      </c>
      <c r="Q68" s="29">
        <f t="shared" ca="1" si="8"/>
        <v>0.96511079297755498</v>
      </c>
      <c r="R68" s="29">
        <f t="shared" ca="1" si="8"/>
        <v>0.8405825350042565</v>
      </c>
      <c r="S68" s="29">
        <f t="shared" ca="1" si="8"/>
        <v>0.5749447602904495</v>
      </c>
      <c r="T68" s="29">
        <f t="shared" ca="1" si="9"/>
        <v>0.23287888963591741</v>
      </c>
      <c r="U68" s="29">
        <f t="shared" ca="1" si="9"/>
        <v>3.8879172322597078E-2</v>
      </c>
      <c r="V68" s="29">
        <f t="shared" ca="1" si="9"/>
        <v>9.7820603398141803E-2</v>
      </c>
      <c r="W68" s="29">
        <f t="shared" ca="1" si="9"/>
        <v>0.87094612399815652</v>
      </c>
      <c r="X68" s="29">
        <f t="shared" ca="1" si="9"/>
        <v>0.3873544640143699</v>
      </c>
      <c r="Y68" s="29">
        <f t="shared" ca="1" si="9"/>
        <v>0.62374380047079403</v>
      </c>
      <c r="Z68" s="29">
        <f t="shared" ca="1" si="9"/>
        <v>0.2289224207902506</v>
      </c>
      <c r="AC68" s="27">
        <f>IF(H$11="x",0,_xlfn.NORM.INV(B68,Satokasvi!$H$8,Satokasvi!$I$8)*IF(H$8="x",1+Toimenpiteet!$C$7,1)*IF(H$9="x",1+Toimenpiteet!$C$34,1)*(1+H$30)*_xlfn.BINOM.INV(1,(1-(Satokasvi!$H$15*(1+H$43))),B68))</f>
        <v>0</v>
      </c>
      <c r="AD68" s="27">
        <f ca="1">IF(I$11="x",0,_xlfn.NORM.INV(C68,Satokasvi!$H$8,Satokasvi!$I$8)*IF(I$8="x",1+Toimenpiteet!$C$7,1)*IF(I$9="x",1+Toimenpiteet!$C$34,1)*(1+I$30)*_xlfn.BINOM.INV(1,(1-(Satokasvi!$H$15*(1+I$43))),C68))</f>
        <v>2891.937871261799</v>
      </c>
      <c r="AE68" s="27">
        <f ca="1">IF(J$11="x",0,_xlfn.NORM.INV(D68,Satokasvi!$H$8,Satokasvi!$I$8)*IF(J$8="x",1+Toimenpiteet!$C$7,1)*IF(J$9="x",1+Toimenpiteet!$C$34,1)*(1+J$30)*_xlfn.BINOM.INV(1,(1-(Satokasvi!$H$15*(1+J$43))),D68))</f>
        <v>2587.9871065415173</v>
      </c>
      <c r="AF68" s="27">
        <f ca="1">IF(K$11="x",0,_xlfn.NORM.INV(E68,Satokasvi!$H$8,Satokasvi!$I$8)*IF(K$8="x",1+Toimenpiteet!$C$7,1)*IF(K$9="x",1+Toimenpiteet!$C$34,1)*(1+K$30)*_xlfn.BINOM.INV(1,(1-(Satokasvi!$H$15*(1+K$43))),E68))</f>
        <v>0</v>
      </c>
      <c r="AG68" s="27">
        <f ca="1">IF(L$11="x",0,_xlfn.NORM.INV(F68,Satokasvi!$H$8,Satokasvi!$I$8)*IF(L$8="x",1+Toimenpiteet!$C$7,1)*IF(L$9="x",1+Toimenpiteet!$C$34,1)*(1+L$30)*_xlfn.BINOM.INV(1,(1-(Satokasvi!$H$15*(1+L$43))),F68))</f>
        <v>2712.2895956650505</v>
      </c>
      <c r="AH68" s="27">
        <f>IF(M$11="x",0,_xlfn.NORM.INV(G68,Satokasvi!$H$8,Satokasvi!$I$8)*IF(M$8="x",1+Toimenpiteet!$C$7,1)*IF(M$9="x",1+Toimenpiteet!$C$34,1)*(1+M$30)*_xlfn.BINOM.INV(1,(1-(Satokasvi!$H$15*(1+M$43))),G68))</f>
        <v>0</v>
      </c>
      <c r="AI68" s="27">
        <f ca="1">IF(N$11="x",0,_xlfn.NORM.INV(H68,Satokasvi!$H$8,Satokasvi!$I$8)*IF(N$8="x",1+Toimenpiteet!$C$7,1)*IF(N$9="x",1+Toimenpiteet!$C$34,1)*(1+N$30)*_xlfn.BINOM.INV(1,(1-(Satokasvi!$H$15*(1+N$43))),H68))</f>
        <v>2545.4670981184549</v>
      </c>
      <c r="AJ68" s="27">
        <f ca="1">IF(O$11="x",0,_xlfn.NORM.INV(I68,Satokasvi!$H$8,Satokasvi!$I$8)*IF(O$8="x",1+Toimenpiteet!$C$7,1)*IF(O$9="x",1+Toimenpiteet!$C$34,1)*(1+O$30)*_xlfn.BINOM.INV(1,(1-(Satokasvi!$H$15*(1+O$43))),I68))</f>
        <v>2963.1172071792112</v>
      </c>
      <c r="AK68" s="27">
        <f ca="1">IF(P$11="x",0,_xlfn.NORM.INV(J68,Satokasvi!$H$8,Satokasvi!$I$8)*IF(P$8="x",1+Toimenpiteet!$C$7,1)*IF(P$9="x",1+Toimenpiteet!$C$34,1)*(1+P$30)*_xlfn.BINOM.INV(1,(1-(Satokasvi!$H$15*(1+P$43))),J68))</f>
        <v>2585.0961434800211</v>
      </c>
      <c r="AL68" s="27">
        <f ca="1">IF(Q$11="x",0,_xlfn.NORM.INV(K68,Satokasvi!$H$8,Satokasvi!$I$8)*IF(Q$8="x",1+Toimenpiteet!$C$7,1)*IF(Q$9="x",1+Toimenpiteet!$C$34,1)*(1+Q$30)*_xlfn.BINOM.INV(1,(1-(Satokasvi!$H$15*(1+Q$43))),K68))</f>
        <v>2626.0370747468273</v>
      </c>
      <c r="AM68" s="27">
        <f ca="1">IF(R$11="x",0,_xlfn.NORM.INV(L68,Satokasvi!$H$8,Satokasvi!$I$8)*IF(R$8="x",1+Toimenpiteet!$C$7,1)*IF(R$9="x",1+Toimenpiteet!$C$34,1)*(1+R$30)*_xlfn.BINOM.INV(1,(1-(Satokasvi!$H$15*(1+R$43))),L68))</f>
        <v>2430.1000067621267</v>
      </c>
      <c r="AN68" s="27">
        <f ca="1">IF(S$11="x",0,_xlfn.NORM.INV(M68,Satokasvi!$H$8,Satokasvi!$I$8)*IF(S$8="x",1+Toimenpiteet!$C$7,1)*IF(S$9="x",1+Toimenpiteet!$C$34,1)*(1+S$30)*_xlfn.BINOM.INV(1,(1-(Satokasvi!$H$15*(1+S$43))),M68))</f>
        <v>2823.0723215303046</v>
      </c>
      <c r="AO68" s="27">
        <f ca="1">IF(T$11="x",0,_xlfn.NORM.INV(N68,Satokasvi!$H$8,Satokasvi!$I$8)*IF(T$8="x",1+Toimenpiteet!$C$7,1)*IF(T$9="x",1+Toimenpiteet!$C$34,1)*(1+T$30)*_xlfn.BINOM.INV(1,(1-(Satokasvi!$H$15*(1+T$43))),N68))</f>
        <v>2586.0079823038877</v>
      </c>
      <c r="AP68" s="27">
        <f ca="1">IF(U$11="x",0,_xlfn.NORM.INV(O68,Satokasvi!$H$8,Satokasvi!$I$8)*IF(U$8="x",1+Toimenpiteet!$C$7,1)*IF(U$9="x",1+Toimenpiteet!$C$34,1)*(1+U$30)*_xlfn.BINOM.INV(1,(1-(Satokasvi!$H$15*(1+U$43))),O68))</f>
        <v>2777.5586196293225</v>
      </c>
      <c r="AQ68" s="27">
        <f ca="1">IF(V$11="x",0,_xlfn.NORM.INV(P68,Satokasvi!$H$8,Satokasvi!$I$8)*IF(V$8="x",1+Toimenpiteet!$C$7,1)*IF(V$9="x",1+Toimenpiteet!$C$34,1)*(1+V$30)*_xlfn.BINOM.INV(1,(1-(Satokasvi!$H$15*(1+V$43))),P68))</f>
        <v>2708.6980366450211</v>
      </c>
      <c r="AR68" s="27">
        <f ca="1">IF(W$11="x",0,_xlfn.NORM.INV(Q68,Satokasvi!$H$8,Satokasvi!$I$8)*IF(W$8="x",1+Toimenpiteet!$C$7,1)*IF(W$9="x",1+Toimenpiteet!$C$34,1)*(1+W$30)*_xlfn.BINOM.INV(1,(1-(Satokasvi!$H$15*(1+W$43))),Q68))</f>
        <v>2951.7192353161386</v>
      </c>
      <c r="AS68" s="27">
        <f ca="1">IF(X$11="x",0,_xlfn.NORM.INV(R68,Satokasvi!$H$8,Satokasvi!$I$8)*IF(X$8="x",1+Toimenpiteet!$C$7,1)*IF(X$9="x",1+Toimenpiteet!$C$34,1)*(1+X$30)*_xlfn.BINOM.INV(1,(1-(Satokasvi!$H$15*(1+X$43))),R68))</f>
        <v>2799.3129416358438</v>
      </c>
      <c r="AT68" s="27">
        <f ca="1">IF(Y$11="x",0,_xlfn.NORM.INV(S68,Satokasvi!$H$8,Satokasvi!$I$8)*IF(Y$8="x",1+Toimenpiteet!$C$7,1)*IF(Y$9="x",1+Toimenpiteet!$C$34,1)*(1+Y$30)*_xlfn.BINOM.INV(1,(1-(Satokasvi!$H$15*(1+Y$43))),S68))</f>
        <v>2648.5145334859776</v>
      </c>
      <c r="AU68" s="27">
        <f ca="1">IF(Z$11="x",0,_xlfn.NORM.INV(T68,Satokasvi!$H$8,Satokasvi!$I$8)*IF(Z$8="x",1+Toimenpiteet!$C$7,1)*IF(Z$9="x",1+Toimenpiteet!$C$34,1)*(1+Z$30)*_xlfn.BINOM.INV(1,(1-(Satokasvi!$H$15*(1+Z$43))),T68))</f>
        <v>2477.090428429412</v>
      </c>
      <c r="AV68" s="27">
        <f ca="1">IF(AA$11="x",0,_xlfn.NORM.INV(U68,Satokasvi!$H$8,Satokasvi!$I$8)*IF(AA$8="x",1+Toimenpiteet!$C$7,1)*IF(AA$9="x",1+Toimenpiteet!$C$34,1)*(1+AA$30)*_xlfn.BINOM.INV(1,(1-(Satokasvi!$H$15*(1+AA$43))),U68))</f>
        <v>0</v>
      </c>
      <c r="AW68" s="27">
        <f ca="1">IF(AB$11="x",0,_xlfn.NORM.INV(V68,Satokasvi!$H$8,Satokasvi!$I$8)*IF(AB$8="x",1+Toimenpiteet!$C$7,1)*IF(AB$9="x",1+Toimenpiteet!$C$34,1)*(1+AB$30)*_xlfn.BINOM.INV(1,(1-(Satokasvi!$H$15*(1+AB$43))),V68))</f>
        <v>2371.6888743047357</v>
      </c>
      <c r="AX68" s="27">
        <f ca="1">IF(AC$11="x",0,_xlfn.NORM.INV(W68,Satokasvi!$H$8,Satokasvi!$I$8)*IF(AC$8="x",1+Toimenpiteet!$C$7,1)*IF(AC$9="x",1+Toimenpiteet!$C$34,1)*(1+AC$30)*_xlfn.BINOM.INV(1,(1-(Satokasvi!$H$15*(1+AC$43))),W68))</f>
        <v>2824.3291075565667</v>
      </c>
      <c r="AY68" s="27">
        <f ca="1">IF(AD$11="x",0,_xlfn.NORM.INV(X68,Satokasvi!$H$8,Satokasvi!$I$8)*IF(AD$8="x",1+Toimenpiteet!$C$7,1)*IF(AD$9="x",1+Toimenpiteet!$C$34,1)*(1+AD$30)*_xlfn.BINOM.INV(1,(1-(Satokasvi!$H$15*(1+AD$43))),X68))</f>
        <v>2559.814004578453</v>
      </c>
      <c r="AZ68" s="27">
        <f ca="1">IF(AE$11="x",0,_xlfn.NORM.INV(Y68,Satokasvi!$H$8,Satokasvi!$I$8)*IF(AE$8="x",1+Toimenpiteet!$C$7,1)*IF(AE$9="x",1+Toimenpiteet!$C$34,1)*(1+AE$30)*_xlfn.BINOM.INV(1,(1-(Satokasvi!$H$15*(1+AE$43))),Y68))</f>
        <v>2672.0991806891939</v>
      </c>
      <c r="BA68" s="27">
        <f ca="1">IF(AF$11="x",0,_xlfn.NORM.INV(Z68,Satokasvi!$H$8,Satokasvi!$I$8)*IF(AF$8="x",1+Toimenpiteet!$C$7,1)*IF(AF$9="x",1+Toimenpiteet!$C$34,1)*(1+AF$30)*_xlfn.BINOM.INV(1,(1-(Satokasvi!$H$15*(1+AF$43))),Z68))</f>
        <v>2474.6635611501106</v>
      </c>
      <c r="BD68" s="27">
        <f>IF(H$11="x",0,_xlfn.NORM.INV(B68,Satokasvi!$H$8,Satokasvi!$I$8)*IF(COUNTIF($H$12:H$12,"x")&gt;0,(1+$C$6),1)*IF(COUNTIF($H$13:H$13,"x")&gt;0,(1+$C$30),1)*IF(H$8="x",(1+Toimenpiteet!$C$7),1)*IF(H$9="x",(1+Toimenpiteet!$C$34),1)*(1+H$30)*_xlfn.BINOM.INV(1,(1-(Satokasvi!$H$15*(1+H$44))),B68))</f>
        <v>0</v>
      </c>
      <c r="BE68" s="27">
        <f ca="1">IF(I$11="x",0,_xlfn.NORM.INV(C68,Satokasvi!$H$8,Satokasvi!$I$8)*IF(COUNTIF($H$12:I$12,"x")&gt;0,(1+$C$6),1)*IF(COUNTIF($H$13:I$13,"x")&gt;0,(1+$C$30),1)*IF(I$8="x",(1+Toimenpiteet!$C$7),1)*IF(I$9="x",(1+Toimenpiteet!$C$34),1)*(1+I$30)*_xlfn.BINOM.INV(1,(1-(Satokasvi!$H$15*(1+I$44))),C68))</f>
        <v>3036.534764824889</v>
      </c>
      <c r="BF68" s="27">
        <f ca="1">IF(J$11="x",0,_xlfn.NORM.INV(D68,Satokasvi!$H$8,Satokasvi!$I$8)*IF(COUNTIF($H$12:J$12,"x")&gt;0,(1+$C$6),1)*IF(COUNTIF($H$13:J$13,"x")&gt;0,(1+$C$30),1)*IF(J$8="x",(1+Toimenpiteet!$C$7),1)*IF(J$9="x",(1+Toimenpiteet!$C$34),1)*(1+J$30)*_xlfn.BINOM.INV(1,(1-(Satokasvi!$H$15*(1+J$44))),D68))</f>
        <v>2717.3864618685934</v>
      </c>
      <c r="BG68" s="27">
        <f ca="1">IF(K$11="x",0,_xlfn.NORM.INV(E68,Satokasvi!$H$8,Satokasvi!$I$8)*IF(COUNTIF($H$12:K$12,"x")&gt;0,(1+$C$6),1)*IF(COUNTIF($H$13:K$13,"x")&gt;0,(1+$C$30),1)*IF(K$8="x",(1+Toimenpiteet!$C$7),1)*IF(K$9="x",(1+Toimenpiteet!$C$34),1)*(1+K$30)*_xlfn.BINOM.INV(1,(1-(Satokasvi!$H$15*(1+K$44))),E68))</f>
        <v>0</v>
      </c>
      <c r="BH68" s="27">
        <f ca="1">IF(L$11="x",0,_xlfn.NORM.INV(F68,Satokasvi!$H$8,Satokasvi!$I$8)*IF(COUNTIF($H$12:L$12,"x")&gt;0,(1+$C$6),1)*IF(COUNTIF($H$13:L$13,"x")&gt;0,(1+$C$30),1)*IF(L$8="x",(1+Toimenpiteet!$C$7),1)*IF(L$9="x",(1+Toimenpiteet!$C$34),1)*(1+L$30)*_xlfn.BINOM.INV(1,(1-(Satokasvi!$H$15*(1+L$44))),F68))</f>
        <v>2847.9040754483026</v>
      </c>
      <c r="BI68" s="27">
        <f>IF(M$11="x",0,_xlfn.NORM.INV(G68,Satokasvi!$H$8,Satokasvi!$I$8)*IF(COUNTIF($H$12:M$12,"x")&gt;0,(1+$C$6),1)*IF(COUNTIF($H$13:M$13,"x")&gt;0,(1+$C$30),1)*IF(M$8="x",(1+Toimenpiteet!$C$7),1)*IF(M$9="x",(1+Toimenpiteet!$C$34),1)*(1+M$30)*_xlfn.BINOM.INV(1,(1-(Satokasvi!$H$15*(1+M$44))),G68))</f>
        <v>0</v>
      </c>
      <c r="BJ68" s="27">
        <f ca="1">IF(N$11="x",0,_xlfn.NORM.INV(H68,Satokasvi!$H$8,Satokasvi!$I$8)*IF(COUNTIF($H$12:N$12,"x")&gt;0,(1+$C$6),1)*IF(COUNTIF($H$13:N$13,"x")&gt;0,(1+$C$30),1)*IF(N$8="x",(1+Toimenpiteet!$C$7),1)*IF(N$9="x",(1+Toimenpiteet!$C$34),1)*(1+N$30)*_xlfn.BINOM.INV(1,(1-(Satokasvi!$H$15*(1+N$44))),H68))</f>
        <v>2672.740453024378</v>
      </c>
      <c r="BK68" s="27">
        <f ca="1">IF(O$11="x",0,_xlfn.NORM.INV(I68,Satokasvi!$H$8,Satokasvi!$I$8)*IF(COUNTIF($H$12:O$12,"x")&gt;0,(1+$C$6),1)*IF(COUNTIF($H$13:O$13,"x")&gt;0,(1+$C$30),1)*IF(O$8="x",(1+Toimenpiteet!$C$7),1)*IF(O$9="x",(1+Toimenpiteet!$C$34),1)*(1+O$30)*_xlfn.BINOM.INV(1,(1-(Satokasvi!$H$15*(1+O$44))),I68))</f>
        <v>3111.2730675381717</v>
      </c>
      <c r="BL68" s="27">
        <f ca="1">IF(P$11="x",0,_xlfn.NORM.INV(J68,Satokasvi!$H$8,Satokasvi!$I$8)*IF(COUNTIF($H$12:P$12,"x")&gt;0,(1+$C$6),1)*IF(COUNTIF($H$13:P$13,"x")&gt;0,(1+$C$30),1)*IF(P$8="x",(1+Toimenpiteet!$C$7),1)*IF(P$9="x",(1+Toimenpiteet!$C$34),1)*(1+P$30)*_xlfn.BINOM.INV(1,(1-(Satokasvi!$H$15*(1+P$44))),J68))</f>
        <v>2714.3509506540222</v>
      </c>
      <c r="BM68" s="27">
        <f ca="1">IF(Q$11="x",0,_xlfn.NORM.INV(K68,Satokasvi!$H$8,Satokasvi!$I$8)*IF(COUNTIF($H$12:Q$12,"x")&gt;0,(1+$C$6),1)*IF(COUNTIF($H$13:Q$13,"x")&gt;0,(1+$C$30),1)*IF(Q$8="x",(1+Toimenpiteet!$C$7),1)*IF(Q$9="x",(1+Toimenpiteet!$C$34),1)*(1+Q$30)*_xlfn.BINOM.INV(1,(1-(Satokasvi!$H$15*(1+Q$44))),K68))</f>
        <v>2757.3389284841687</v>
      </c>
      <c r="BN68" s="27">
        <f ca="1">IF(R$11="x",0,_xlfn.NORM.INV(L68,Satokasvi!$H$8,Satokasvi!$I$8)*IF(COUNTIF($H$12:R$12,"x")&gt;0,(1+$C$6),1)*IF(COUNTIF($H$13:R$13,"x")&gt;0,(1+$C$30),1)*IF(R$8="x",(1+Toimenpiteet!$C$7),1)*IF(R$9="x",(1+Toimenpiteet!$C$34),1)*(1+R$30)*_xlfn.BINOM.INV(1,(1-(Satokasvi!$H$15*(1+R$44))),L68))</f>
        <v>2551.6050071002333</v>
      </c>
      <c r="BO68" s="27">
        <f ca="1">IF(S$11="x",0,_xlfn.NORM.INV(M68,Satokasvi!$H$8,Satokasvi!$I$8)*IF(COUNTIF($H$12:S$12,"x")&gt;0,(1+$C$6),1)*IF(COUNTIF($H$13:S$13,"x")&gt;0,(1+$C$30),1)*IF(S$8="x",(1+Toimenpiteet!$C$7),1)*IF(S$9="x",(1+Toimenpiteet!$C$34),1)*(1+S$30)*_xlfn.BINOM.INV(1,(1-(Satokasvi!$H$15*(1+S$44))),M68))</f>
        <v>2964.22593760682</v>
      </c>
      <c r="BP68" s="27">
        <f ca="1">IF(T$11="x",0,_xlfn.NORM.INV(N68,Satokasvi!$H$8,Satokasvi!$I$8)*IF(COUNTIF($H$12:T$12,"x")&gt;0,(1+$C$6),1)*IF(COUNTIF($H$13:T$13,"x")&gt;0,(1+$C$30),1)*IF(T$8="x",(1+Toimenpiteet!$C$7),1)*IF(T$9="x",(1+Toimenpiteet!$C$34),1)*(1+T$30)*_xlfn.BINOM.INV(1,(1-(Satokasvi!$H$15*(1+T$44))),N68))</f>
        <v>2715.3083814190823</v>
      </c>
      <c r="BQ68" s="27">
        <f ca="1">IF(U$11="x",0,_xlfn.NORM.INV(O68,Satokasvi!$H$8,Satokasvi!$I$8)*IF(COUNTIF($H$12:U$12,"x")&gt;0,(1+$C$6),1)*IF(COUNTIF($H$13:U$13,"x")&gt;0,(1+$C$30),1)*IF(U$8="x",(1+Toimenpiteet!$C$7),1)*IF(U$9="x",(1+Toimenpiteet!$C$34),1)*(1+U$30)*_xlfn.BINOM.INV(1,(1-(Satokasvi!$H$15*(1+U$44))),O68))</f>
        <v>2916.4365506107883</v>
      </c>
      <c r="BR68" s="27">
        <f ca="1">IF(V$11="x",0,_xlfn.NORM.INV(P68,Satokasvi!$H$8,Satokasvi!$I$8)*IF(COUNTIF($H$12:V$12,"x")&gt;0,(1+$C$6),1)*IF(COUNTIF($H$13:V$13,"x")&gt;0,(1+$C$30),1)*IF(V$8="x",(1+Toimenpiteet!$C$7),1)*IF(V$9="x",(1+Toimenpiteet!$C$34),1)*(1+V$30)*_xlfn.BINOM.INV(1,(1-(Satokasvi!$H$15*(1+V$44))),P68))</f>
        <v>2844.132938477273</v>
      </c>
      <c r="BS68" s="27">
        <f ca="1">IF(W$11="x",0,_xlfn.NORM.INV(Q68,Satokasvi!$H$8,Satokasvi!$I$8)*IF(COUNTIF($H$12:W$12,"x")&gt;0,(1+$C$6),1)*IF(COUNTIF($H$13:W$13,"x")&gt;0,(1+$C$30),1)*IF(W$8="x",(1+Toimenpiteet!$C$7),1)*IF(W$9="x",(1+Toimenpiteet!$C$34),1)*(1+W$30)*_xlfn.BINOM.INV(1,(1-(Satokasvi!$H$15*(1+W$44))),Q68))</f>
        <v>3099.3051970819456</v>
      </c>
      <c r="BT68" s="27">
        <f ca="1">IF(X$11="x",0,_xlfn.NORM.INV(R68,Satokasvi!$H$8,Satokasvi!$I$8)*IF(COUNTIF($H$12:X$12,"x")&gt;0,(1+$C$6),1)*IF(COUNTIF($H$13:X$13,"x")&gt;0,(1+$C$30),1)*IF(X$8="x",(1+Toimenpiteet!$C$7),1)*IF(X$9="x",(1+Toimenpiteet!$C$34),1)*(1+X$30)*_xlfn.BINOM.INV(1,(1-(Satokasvi!$H$15*(1+X$44))),R68))</f>
        <v>2939.2785887176365</v>
      </c>
      <c r="BU68" s="27">
        <f ca="1">IF(Y$11="x",0,_xlfn.NORM.INV(S68,Satokasvi!$H$8,Satokasvi!$I$8)*IF(COUNTIF($H$12:Y$12,"x")&gt;0,(1+$C$6),1)*IF(COUNTIF($H$13:Y$13,"x")&gt;0,(1+$C$30),1)*IF(Y$8="x",(1+Toimenpiteet!$C$7),1)*IF(Y$9="x",(1+Toimenpiteet!$C$34),1)*(1+Y$30)*_xlfn.BINOM.INV(1,(1-(Satokasvi!$H$15*(1+Y$44))),S68))</f>
        <v>2780.9402601602769</v>
      </c>
      <c r="BV68" s="27">
        <f ca="1">IF(Z$11="x",0,_xlfn.NORM.INV(T68,Satokasvi!$H$8,Satokasvi!$I$8)*IF(COUNTIF($H$12:Z$12,"x")&gt;0,(1+$C$6),1)*IF(COUNTIF($H$13:Z$13,"x")&gt;0,(1+$C$30),1)*IF(Z$8="x",(1+Toimenpiteet!$C$7),1)*IF(Z$9="x",(1+Toimenpiteet!$C$34),1)*(1+Z$30)*_xlfn.BINOM.INV(1,(1-(Satokasvi!$H$15*(1+Z$44))),T68))</f>
        <v>2600.9449498508825</v>
      </c>
      <c r="BW68" s="27">
        <f ca="1">IF(AA$11="x",0,_xlfn.NORM.INV(U68,Satokasvi!$H$8,Satokasvi!$I$8)*IF(COUNTIF($H$12:AA$12,"x")&gt;0,(1+$C$6),1)*IF(COUNTIF($H$13:AA$13,"x")&gt;0,(1+$C$30),1)*IF(AA$8="x",(1+Toimenpiteet!$C$7),1)*IF(AA$9="x",(1+Toimenpiteet!$C$34),1)*(1+AA$30)*_xlfn.BINOM.INV(1,(1-(Satokasvi!$H$15*(1+AA$44))),U68))</f>
        <v>0</v>
      </c>
      <c r="BX68" s="27">
        <f ca="1">IF(AB$11="x",0,_xlfn.NORM.INV(V68,Satokasvi!$H$8,Satokasvi!$I$8)*IF(COUNTIF($H$12:AB$12,"x")&gt;0,(1+$C$6),1)*IF(COUNTIF($H$13:AB$13,"x")&gt;0,(1+$C$30),1)*IF(AB$8="x",(1+Toimenpiteet!$C$7),1)*IF(AB$9="x",(1+Toimenpiteet!$C$34),1)*(1+AB$30)*_xlfn.BINOM.INV(1,(1-(Satokasvi!$H$15*(1+AB$44))),V68))</f>
        <v>2490.2733180199721</v>
      </c>
      <c r="BY68" s="27">
        <f ca="1">IF(AC$11="x",0,_xlfn.NORM.INV(W68,Satokasvi!$H$8,Satokasvi!$I$8)*IF(COUNTIF($H$12:AC$12,"x")&gt;0,(1+$C$6),1)*IF(COUNTIF($H$13:AC$13,"x")&gt;0,(1+$C$30),1)*IF(AC$8="x",(1+Toimenpiteet!$C$7),1)*IF(AC$9="x",(1+Toimenpiteet!$C$34),1)*(1+AC$30)*_xlfn.BINOM.INV(1,(1-(Satokasvi!$H$15*(1+AC$44))),W68))</f>
        <v>2965.5455629343946</v>
      </c>
      <c r="BZ68" s="27">
        <f ca="1">IF(AD$11="x",0,_xlfn.NORM.INV(X68,Satokasvi!$H$8,Satokasvi!$I$8)*IF(COUNTIF($H$12:AD$12,"x")&gt;0,(1+$C$6),1)*IF(COUNTIF($H$13:AD$13,"x")&gt;0,(1+$C$30),1)*IF(AD$8="x",(1+Toimenpiteet!$C$7),1)*IF(AD$9="x",(1+Toimenpiteet!$C$34),1)*(1+AD$30)*_xlfn.BINOM.INV(1,(1-(Satokasvi!$H$15*(1+AD$44))),X68))</f>
        <v>2687.8047048073759</v>
      </c>
      <c r="CA68" s="27">
        <f ca="1">IF(AE$11="x",0,_xlfn.NORM.INV(Y68,Satokasvi!$H$8,Satokasvi!$I$8)*IF(COUNTIF($H$12:AE$12,"x")&gt;0,(1+$C$6),1)*IF(COUNTIF($H$13:AE$13,"x")&gt;0,(1+$C$30),1)*IF(AE$8="x",(1+Toimenpiteet!$C$7),1)*IF(AE$9="x",(1+Toimenpiteet!$C$34),1)*(1+AE$30)*_xlfn.BINOM.INV(1,(1-(Satokasvi!$H$15*(1+AE$44))),Y68))</f>
        <v>2805.7041397236535</v>
      </c>
      <c r="CB68" s="27">
        <f ca="1">IF(AF$11="x",0,_xlfn.NORM.INV(Z68,Satokasvi!$H$8,Satokasvi!$I$8)*IF(COUNTIF($H$12:AF$12,"x")&gt;0,(1+$C$6),1)*IF(COUNTIF($H$13:AF$13,"x")&gt;0,(1+$C$30),1)*IF(AF$8="x",(1+Toimenpiteet!$C$7),1)*IF(AF$9="x",(1+Toimenpiteet!$C$34),1)*(1+AF$30)*_xlfn.BINOM.INV(1,(1-(Satokasvi!$H$15*(1+AF$44))),Z68))</f>
        <v>2598.3967392076165</v>
      </c>
      <c r="CD68" s="29">
        <f ca="1">_xlfn.NORM.INV(RAND(),Satokasvi!$H$13,Satokasvi!$I$13)</f>
        <v>158.77520404536006</v>
      </c>
      <c r="CE68" s="29">
        <f ca="1">_xlfn.NORM.INV(RAND(),Satokasvi!$H$13,Satokasvi!$I$13)</f>
        <v>242.66576252913785</v>
      </c>
      <c r="CF68" s="29">
        <f ca="1">_xlfn.NORM.INV(RAND(),Satokasvi!$H$13,Satokasvi!$I$13)</f>
        <v>228.02057906000539</v>
      </c>
      <c r="CG68" s="29">
        <f ca="1">_xlfn.NORM.INV(RAND(),Satokasvi!$H$13,Satokasvi!$I$13)</f>
        <v>318.47982339406934</v>
      </c>
      <c r="CH68" s="29">
        <f ca="1">_xlfn.NORM.INV(RAND(),Satokasvi!$H$13,Satokasvi!$I$13)</f>
        <v>255.04785776715238</v>
      </c>
      <c r="CI68" s="29">
        <f ca="1">_xlfn.NORM.INV(RAND(),Satokasvi!$H$13,Satokasvi!$I$13)</f>
        <v>217.08577887515841</v>
      </c>
      <c r="CJ68" s="29">
        <f ca="1">_xlfn.NORM.INV(RAND(),Satokasvi!$H$13,Satokasvi!$I$13)</f>
        <v>102.102047345407</v>
      </c>
      <c r="CK68" s="29">
        <f ca="1">_xlfn.NORM.INV(RAND(),Satokasvi!$H$13,Satokasvi!$I$13)</f>
        <v>277.0436681448333</v>
      </c>
      <c r="CL68" s="29">
        <f ca="1">_xlfn.NORM.INV(RAND(),Satokasvi!$H$13,Satokasvi!$I$13)</f>
        <v>224.12956896032097</v>
      </c>
      <c r="CM68" s="29">
        <f ca="1">_xlfn.NORM.INV(RAND(),Satokasvi!$H$13,Satokasvi!$I$13)</f>
        <v>258.41693000036616</v>
      </c>
      <c r="CN68" s="29">
        <f ca="1">_xlfn.NORM.INV(RAND(),Satokasvi!$H$13,Satokasvi!$I$13)</f>
        <v>138.92044648263146</v>
      </c>
      <c r="CO68" s="29">
        <f ca="1">_xlfn.NORM.INV(RAND(),Satokasvi!$H$13,Satokasvi!$I$13)</f>
        <v>264.66024307364353</v>
      </c>
      <c r="CP68" s="29">
        <f ca="1">_xlfn.NORM.INV(RAND(),Satokasvi!$H$13,Satokasvi!$I$13)</f>
        <v>206.94928218845536</v>
      </c>
      <c r="CQ68" s="29">
        <f ca="1">_xlfn.NORM.INV(RAND(),Satokasvi!$H$13,Satokasvi!$I$13)</f>
        <v>240.50067684302132</v>
      </c>
      <c r="CR68" s="29">
        <f ca="1">_xlfn.NORM.INV(RAND(),Satokasvi!$H$13,Satokasvi!$I$13)</f>
        <v>272.0984838322421</v>
      </c>
      <c r="CS68" s="29">
        <f ca="1">_xlfn.NORM.INV(RAND(),Satokasvi!$H$13,Satokasvi!$I$13)</f>
        <v>276.7948117895379</v>
      </c>
      <c r="CT68" s="29">
        <f ca="1">_xlfn.NORM.INV(RAND(),Satokasvi!$H$13,Satokasvi!$I$13)</f>
        <v>265.30889710284117</v>
      </c>
      <c r="CU68" s="29">
        <f ca="1">_xlfn.NORM.INV(RAND(),Satokasvi!$H$13,Satokasvi!$I$13)</f>
        <v>243.85976376774769</v>
      </c>
      <c r="CV68" s="29">
        <f ca="1">_xlfn.NORM.INV(RAND(),Satokasvi!$H$13,Satokasvi!$I$13)</f>
        <v>219.77789121100633</v>
      </c>
      <c r="CW68" s="29">
        <f ca="1">_xlfn.NORM.INV(RAND(),Satokasvi!$H$13,Satokasvi!$I$13)</f>
        <v>212.81400431654694</v>
      </c>
      <c r="CX68" s="29">
        <f ca="1">_xlfn.NORM.INV(RAND(),Satokasvi!$H$13,Satokasvi!$I$13)</f>
        <v>231.65844624214139</v>
      </c>
      <c r="CY68" s="29">
        <f ca="1">_xlfn.NORM.INV(RAND(),Satokasvi!$H$13,Satokasvi!$I$13)</f>
        <v>290.49603540810011</v>
      </c>
      <c r="CZ68" s="29">
        <f ca="1">_xlfn.NORM.INV(RAND(),Satokasvi!$H$13,Satokasvi!$I$13)</f>
        <v>261.83748060942753</v>
      </c>
      <c r="DA68" s="29">
        <f ca="1">_xlfn.NORM.INV(RAND(),Satokasvi!$H$13,Satokasvi!$I$13)</f>
        <v>144.57181211119524</v>
      </c>
      <c r="DB68" s="29">
        <f ca="1">_xlfn.NORM.INV(RAND(),Satokasvi!$H$13,Satokasvi!$I$13)</f>
        <v>227.59310313099562</v>
      </c>
      <c r="DD68" s="29">
        <f>IF(H$11="x",Toimenpiteet!$E$115,AC68*CD68/1000+(Satokasvi!$E$28-Satokasvi!$E$7)+IF(H$8="x",Toimenpiteet!$E$29,0)+IF(H$9="x",Toimenpiteet!$E$60,0)+IF(H$10="x",Toimenpiteet!$E$88,0))/(1+$H$15)^DD$59</f>
        <v>305.82524271844659</v>
      </c>
      <c r="DE68" s="29">
        <f ca="1">IF(I$11="x",Toimenpiteet!$E$115,AD68*CE68/1000+(Satokasvi!$E$28-Satokasvi!$E$7)+IF(I$8="x",Toimenpiteet!$E$29,0)+IF(I$9="x",Toimenpiteet!$E$60,0)+IF(I$10="x",Toimenpiteet!$E$88,0))/(1+$H$15)^DE$59</f>
        <v>446.67198483988705</v>
      </c>
      <c r="DF68" s="29">
        <f ca="1">IF(J$11="x",Toimenpiteet!$E$115,AE68*CF68/1000+(Satokasvi!$E$28-Satokasvi!$E$7)+IF(J$8="x",Toimenpiteet!$E$29,0)+IF(J$9="x",Toimenpiteet!$E$60,0)+IF(J$10="x",Toimenpiteet!$E$88,0))/(1+$H$15)^DF$59</f>
        <v>331.47741259566624</v>
      </c>
      <c r="DG68" s="29">
        <f ca="1">IF(K$11="x",Toimenpiteet!$E$115,AF68*CG68/1000+(Satokasvi!$E$28-Satokasvi!$E$7)+IF(K$8="x",Toimenpiteet!$E$29,0)+IF(K$9="x",Toimenpiteet!$E$60,0)+IF(K$10="x",Toimenpiteet!$E$88,0))/(1+$H$15)^DG$59</f>
        <v>-202.48619821998551</v>
      </c>
      <c r="DH68" s="29">
        <f ca="1">IF(L$11="x",Toimenpiteet!$E$115,AG68*CH68/1000+(Satokasvi!$E$28-Satokasvi!$E$7)+IF(L$8="x",Toimenpiteet!$E$29,0)+IF(L$9="x",Toimenpiteet!$E$60,0)+IF(L$10="x",Toimenpiteet!$E$88,0))/(1+$H$15)^DH$59</f>
        <v>400.1328601250745</v>
      </c>
      <c r="DI68" s="29">
        <f>IF(M$11="x",Toimenpiteet!$E$115,AH68*CI68/1000+(Satokasvi!$E$28-Satokasvi!$E$7)+IF(M$8="x",Toimenpiteet!$E$29,0)+IF(M$9="x",Toimenpiteet!$E$60,0)+IF(M$10="x",Toimenpiteet!$E$88,0))/(1+$H$15)^DI$59</f>
        <v>263.80754085535114</v>
      </c>
      <c r="DJ68" s="29">
        <f ca="1">IF(N$11="x",Toimenpiteet!$E$115,AI68*CJ68/1000+(Satokasvi!$E$28-Satokasvi!$E$7)+IF(N$8="x",Toimenpiteet!$E$29,0)+IF(N$9="x",Toimenpiteet!$E$60,0)+IF(N$10="x",Toimenpiteet!$E$88,0))/(1+$H$15)^DJ$59</f>
        <v>26.016816088056697</v>
      </c>
      <c r="DK68" s="29">
        <f ca="1">IF(O$11="x",Toimenpiteet!$E$115,AJ68*CK68/1000+(Satokasvi!$E$28-Satokasvi!$E$7)+IF(O$8="x",Toimenpiteet!$E$29,0)+IF(O$9="x",Toimenpiteet!$E$60,0)+IF(O$10="x",Toimenpiteet!$E$88,0))/(1+$H$15)^DK$59</f>
        <v>468.12982792458939</v>
      </c>
      <c r="DL68" s="29">
        <f ca="1">IF(P$11="x",Toimenpiteet!$E$115,AK68*CL68/1000+(Satokasvi!$E$28-Satokasvi!$E$7)+IF(P$8="x",Toimenpiteet!$E$29,0)+IF(P$9="x",Toimenpiteet!$E$60,0)+IF(P$10="x",Toimenpiteet!$E$88,0))/(1+$H$15)^DL$59</f>
        <v>269.39278697282424</v>
      </c>
      <c r="DM68" s="29">
        <f ca="1">IF(Q$11="x",Toimenpiteet!$E$115,AL68*CM68/1000+(Satokasvi!$E$28-Satokasvi!$E$7)+IF(Q$8="x",Toimenpiteet!$E$29,0)+IF(Q$9="x",Toimenpiteet!$E$60,0)+IF(Q$10="x",Toimenpiteet!$E$88,0))/(1+$H$15)^DM$59</f>
        <v>335.37238317102788</v>
      </c>
      <c r="DN68" s="29">
        <f ca="1">IF(R$11="x",Toimenpiteet!$E$115,AM68*CN68/1000+(Satokasvi!$E$28-Satokasvi!$E$7)+IF(R$8="x",Toimenpiteet!$E$29,0)+IF(R$9="x",Toimenpiteet!$E$60,0)+IF(R$10="x",Toimenpiteet!$E$88,0))/(1+$H$15)^DN$59</f>
        <v>79.242807343988233</v>
      </c>
      <c r="DO68" s="29">
        <f ca="1">IF(S$11="x",Toimenpiteet!$E$115,AN68*CO68/1000+(Satokasvi!$E$28-Satokasvi!$E$7)+IF(S$8="x",Toimenpiteet!$E$29,0)+IF(S$9="x",Toimenpiteet!$E$60,0)+IF(S$10="x",Toimenpiteet!$E$88,0))/(1+$H$15)^DO$59</f>
        <v>364.19501448050778</v>
      </c>
      <c r="DP68" s="29">
        <f ca="1">IF(T$11="x",Toimenpiteet!$E$115,AO68*CP68/1000+(Satokasvi!$E$28-Satokasvi!$E$7)+IF(T$8="x",Toimenpiteet!$E$29,0)+IF(T$9="x",Toimenpiteet!$E$60,0)+IF(T$10="x",Toimenpiteet!$E$88,0))/(1+$H$15)^DP$59</f>
        <v>209.23761767049146</v>
      </c>
      <c r="DQ68" s="29">
        <f ca="1">IF(U$11="x",Toimenpiteet!$E$115,AP68*CQ68/1000+(Satokasvi!$E$28-Satokasvi!$E$7)+IF(U$8="x",Toimenpiteet!$E$29,0)+IF(U$9="x",Toimenpiteet!$E$60,0)+IF(U$10="x",Toimenpiteet!$E$88,0))/(1+$H$15)^DQ$59</f>
        <v>290.96107210048461</v>
      </c>
      <c r="DR68" s="29">
        <f ca="1">IF(V$11="x",Toimenpiteet!$E$115,AQ68*CR68/1000+(Satokasvi!$E$28-Satokasvi!$E$7)+IF(V$8="x",Toimenpiteet!$E$29,0)+IF(V$9="x",Toimenpiteet!$E$60,0)+IF(V$10="x",Toimenpiteet!$E$88,0))/(1+$H$15)^DR$59</f>
        <v>326.79286068852906</v>
      </c>
      <c r="DS68" s="29">
        <f ca="1">IF(W$11="x",Toimenpiteet!$E$115,AR68*CS68/1000+(Satokasvi!$E$28-Satokasvi!$E$7)+IF(W$8="x",Toimenpiteet!$E$29,0)+IF(W$9="x",Toimenpiteet!$E$60,0)+IF(W$10="x",Toimenpiteet!$E$88,0))/(1+$H$15)^DS$59</f>
        <v>367.12046255995767</v>
      </c>
      <c r="DT68" s="29">
        <f ca="1">IF(X$11="x",Toimenpiteet!$E$115,AS68*CT68/1000+(Satokasvi!$E$28-Satokasvi!$E$7)+IF(X$8="x",Toimenpiteet!$E$29,0)+IF(X$9="x",Toimenpiteet!$E$60,0)+IF(X$10="x",Toimenpiteet!$E$88,0))/(1+$H$15)^DT$59</f>
        <v>311.45195669583569</v>
      </c>
      <c r="DU68" s="29">
        <f ca="1">IF(Y$11="x",Toimenpiteet!$E$115,AT68*CU68/1000+(Satokasvi!$E$28-Satokasvi!$E$7)+IF(Y$8="x",Toimenpiteet!$E$29,0)+IF(Y$9="x",Toimenpiteet!$E$60,0)+IF(Y$10="x",Toimenpiteet!$E$88,0))/(1+$H$15)^DU$59</f>
        <v>245.51105003031782</v>
      </c>
      <c r="DV68" s="29">
        <f ca="1">IF(Z$11="x",Toimenpiteet!$E$115,AU68*CV68/1000+(Satokasvi!$E$28-Satokasvi!$E$7)+IF(Z$8="x",Toimenpiteet!$E$29,0)+IF(Z$9="x",Toimenpiteet!$E$60,0)+IF(Z$10="x",Toimenpiteet!$E$88,0))/(1+$H$15)^DV$59</f>
        <v>180.50106536202966</v>
      </c>
      <c r="DW68" s="29">
        <f ca="1">IF(AA$11="x",Toimenpiteet!$E$115,AV68*CW68/1000+(Satokasvi!$E$28-Satokasvi!$E$7)+IF(AA$8="x",Toimenpiteet!$E$29,0)+IF(AA$9="x",Toimenpiteet!$E$60,0)+IF(AA$10="x",Toimenpiteet!$E$88,0))/(1+$H$15)^DW$59</f>
        <v>-126.18270437906573</v>
      </c>
      <c r="DX68" s="29">
        <f ca="1">IF(AB$11="x",Toimenpiteet!$E$115,AW68*CX68/1000+(Satokasvi!$E$28-Satokasvi!$E$7)+IF(AB$8="x",Toimenpiteet!$E$29,0)+IF(AB$9="x",Toimenpiteet!$E$60,0)+IF(AB$10="x",Toimenpiteet!$E$88,0))/(1+$H$15)^DX$59</f>
        <v>172.83378905726198</v>
      </c>
      <c r="DY68" s="29">
        <f ca="1">IF(AC$11="x",Toimenpiteet!$E$115,AX68*CY68/1000+(Satokasvi!$E$28-Satokasvi!$E$7)+IF(AC$8="x",Toimenpiteet!$E$29,0)+IF(AC$9="x",Toimenpiteet!$E$60,0)+IF(AC$10="x",Toimenpiteet!$E$88,0))/(1+$H$15)^DY$59</f>
        <v>309.25074591103862</v>
      </c>
      <c r="DZ68" s="29">
        <f ca="1">IF(AD$11="x",Toimenpiteet!$E$115,AY68*CZ68/1000+(Satokasvi!$E$28-Satokasvi!$E$7)+IF(AD$8="x",Toimenpiteet!$E$29,0)+IF(AD$9="x",Toimenpiteet!$E$60,0)+IF(AD$10="x",Toimenpiteet!$E$88,0))/(1+$H$15)^DZ$59</f>
        <v>224.13775494190892</v>
      </c>
      <c r="EA68" s="29">
        <f ca="1">IF(AE$11="x",Toimenpiteet!$E$115,AZ68*DA68/1000+(Satokasvi!$E$28-Satokasvi!$E$7)+IF(AE$8="x",Toimenpiteet!$E$29,0)+IF(AE$9="x",Toimenpiteet!$E$60,0)+IF(AE$10="x",Toimenpiteet!$E$88,0))/(1+$H$15)^EA$59</f>
        <v>77.927331739911608</v>
      </c>
      <c r="EB68" s="29">
        <f ca="1">IF(AF$11="x",Toimenpiteet!$E$115,BA68*DB68/1000+(Satokasvi!$E$28-Satokasvi!$E$7)+IF(AF$8="x",Toimenpiteet!$E$29,0)+IF(AF$9="x",Toimenpiteet!$E$60,0)+IF(AF$10="x",Toimenpiteet!$E$88,0))/(1+$H$15)^EB$59</f>
        <v>160.14896056466281</v>
      </c>
      <c r="ED68" s="29">
        <f>IF(H$11="x",Toimenpiteet!$E$115,BD68*CD68/1000+(Satokasvi!$E$28-Satokasvi!$E$7)+IF(H$8="x",Toimenpiteet!$E$29,0)+IF(H$9="x",Toimenpiteet!$E$60,0)+IF(H$10="x",Toimenpiteet!$E$88,0))/(1+$H$15)^ED$59</f>
        <v>305.82524271844659</v>
      </c>
      <c r="EE68" s="29">
        <f ca="1">IF(I$11="x",Toimenpiteet!$E$115,BE68*CE68/1000+(Satokasvi!$E$28-Satokasvi!$E$7)+IF(I$8="x",Toimenpiteet!$E$29,0)+IF(I$9="x",Toimenpiteet!$E$60,0)+IF(I$10="x",Toimenpiteet!$E$88,0))/(1+$H$15)^EE$59</f>
        <v>479.74646446646051</v>
      </c>
      <c r="EF68" s="29">
        <f ca="1">IF(J$11="x",Toimenpiteet!$E$115,BF68*CF68/1000+(Satokasvi!$E$28-Satokasvi!$E$7)+IF(J$8="x",Toimenpiteet!$E$29,0)+IF(J$9="x",Toimenpiteet!$E$60,0)+IF(J$10="x",Toimenpiteet!$E$88,0))/(1+$H$15)^EF$59</f>
        <v>358.47932243377892</v>
      </c>
      <c r="EG68" s="29">
        <f ca="1">IF(K$11="x",Toimenpiteet!$E$115,BG68*CG68/1000+(Satokasvi!$E$28-Satokasvi!$E$7)+IF(K$8="x",Toimenpiteet!$E$29,0)+IF(K$9="x",Toimenpiteet!$E$60,0)+IF(K$10="x",Toimenpiteet!$E$88,0))/(1+$H$15)^EG$59</f>
        <v>-202.48619821998551</v>
      </c>
      <c r="EH68" s="29">
        <f ca="1">IF(L$11="x",Toimenpiteet!$E$115,BH68*CH68/1000+(Satokasvi!$E$28-Satokasvi!$E$7)+IF(L$8="x",Toimenpiteet!$E$29,0)+IF(L$9="x",Toimenpiteet!$E$60,0)+IF(L$10="x",Toimenpiteet!$E$88,0))/(1+$H$15)^EH$59</f>
        <v>429.96893022938571</v>
      </c>
      <c r="EI68" s="29">
        <f>IF(M$11="x",Toimenpiteet!$E$115,BI68*CI68/1000+(Satokasvi!$E$28-Satokasvi!$E$7)+IF(M$8="x",Toimenpiteet!$E$29,0)+IF(M$9="x",Toimenpiteet!$E$60,0)+IF(M$10="x",Toimenpiteet!$E$88,0))/(1+$H$15)^EI$59</f>
        <v>263.80754085535114</v>
      </c>
      <c r="EJ68" s="29">
        <f ca="1">IF(N$11="x",Toimenpiteet!$E$115,BJ68*CJ68/1000+(Satokasvi!$E$28-Satokasvi!$E$7)+IF(N$8="x",Toimenpiteet!$E$29,0)+IF(N$9="x",Toimenpiteet!$E$60,0)+IF(N$10="x",Toimenpiteet!$E$88,0))/(1+$H$15)^EJ$59</f>
        <v>36.582834664217081</v>
      </c>
      <c r="EK68" s="29">
        <f ca="1">IF(O$11="x",Toimenpiteet!$E$115,BK68*CK68/1000+(Satokasvi!$E$28-Satokasvi!$E$7)+IF(O$8="x",Toimenpiteet!$E$29,0)+IF(O$9="x",Toimenpiteet!$E$60,0)+IF(O$10="x",Toimenpiteet!$E$88,0))/(1+$H$15)^EK$59</f>
        <v>500.53163754582613</v>
      </c>
      <c r="EL68" s="29">
        <f ca="1">IF(P$11="x",Toimenpiteet!$E$115,BL68*CL68/1000+(Satokasvi!$E$28-Satokasvi!$E$7)+IF(P$8="x",Toimenpiteet!$E$29,0)+IF(P$9="x",Toimenpiteet!$E$60,0)+IF(P$10="x",Toimenpiteet!$E$88,0))/(1+$H$15)^EL$59</f>
        <v>291.59574498652097</v>
      </c>
      <c r="EM68" s="29">
        <f ca="1">IF(Q$11="x",Toimenpiteet!$E$115,BM68*CM68/1000+(Satokasvi!$E$28-Satokasvi!$E$7)+IF(Q$8="x",Toimenpiteet!$E$29,0)+IF(Q$9="x",Toimenpiteet!$E$60,0)+IF(Q$10="x",Toimenpiteet!$E$88,0))/(1+$H$15)^EM$59</f>
        <v>360.61995248982737</v>
      </c>
      <c r="EN68" s="29">
        <f ca="1">IF(R$11="x",Toimenpiteet!$E$115,BN68*CN68/1000+(Satokasvi!$E$28-Satokasvi!$E$7)+IF(R$8="x",Toimenpiteet!$E$29,0)+IF(R$9="x",Toimenpiteet!$E$60,0)+IF(R$10="x",Toimenpiteet!$E$88,0))/(1+$H$15)^EN$59</f>
        <v>91.4369381580306</v>
      </c>
      <c r="EO68" s="29">
        <f ca="1">IF(S$11="x",Toimenpiteet!$E$115,BO68*CO68/1000+(Satokasvi!$E$28-Satokasvi!$E$7)+IF(S$8="x",Toimenpiteet!$E$29,0)+IF(S$9="x",Toimenpiteet!$E$60,0)+IF(S$10="x",Toimenpiteet!$E$88,0))/(1+$H$15)^EO$59</f>
        <v>390.39698893933212</v>
      </c>
      <c r="EP68" s="29">
        <f ca="1">IF(T$11="x",Toimenpiteet!$E$115,BP68*CP68/1000+(Satokasvi!$E$28-Satokasvi!$E$7)+IF(T$8="x",Toimenpiteet!$E$29,0)+IF(T$9="x",Toimenpiteet!$E$60,0)+IF(T$10="x",Toimenpiteet!$E$88,0))/(1+$H$15)^EP$59</f>
        <v>227.45893907323827</v>
      </c>
      <c r="EQ68" s="29">
        <f ca="1">IF(U$11="x",Toimenpiteet!$E$115,BQ68*CQ68/1000+(Satokasvi!$E$28-Satokasvi!$E$7)+IF(U$8="x",Toimenpiteet!$E$29,0)+IF(U$9="x",Toimenpiteet!$E$60,0)+IF(U$10="x",Toimenpiteet!$E$88,0))/(1+$H$15)^EQ$59</f>
        <v>313.04256310281198</v>
      </c>
      <c r="ER68" s="29">
        <f ca="1">IF(V$11="x",Toimenpiteet!$E$115,BR68*CR68/1000+(Satokasvi!$E$28-Satokasvi!$E$7)+IF(V$8="x",Toimenpiteet!$E$29,0)+IF(V$9="x",Toimenpiteet!$E$60,0)+IF(V$10="x",Toimenpiteet!$E$88,0))/(1+$H$15)^ER$59</f>
        <v>350.44652061354134</v>
      </c>
      <c r="ES68" s="29">
        <f ca="1">IF(W$11="x",Toimenpiteet!$E$115,BS68*CS68/1000+(Satokasvi!$E$28-Satokasvi!$E$7)+IF(W$8="x",Toimenpiteet!$E$29,0)+IF(W$9="x",Toimenpiteet!$E$60,0)+IF(W$10="x",Toimenpiteet!$E$88,0))/(1+$H$15)^ES$59</f>
        <v>392.57747296036882</v>
      </c>
      <c r="ET68" s="29">
        <f ca="1">IF(X$11="x",Toimenpiteet!$E$115,BT68*CT68/1000+(Satokasvi!$E$28-Satokasvi!$E$7)+IF(X$8="x",Toimenpiteet!$E$29,0)+IF(X$9="x",Toimenpiteet!$E$60,0)+IF(X$10="x",Toimenpiteet!$E$88,0))/(1+$H$15)^ET$59</f>
        <v>333.91871693102865</v>
      </c>
      <c r="EU68" s="29">
        <f ca="1">IF(Y$11="x",Toimenpiteet!$E$115,BU68*CU68/1000+(Satokasvi!$E$28-Satokasvi!$E$7)+IF(Y$8="x",Toimenpiteet!$E$29,0)+IF(Y$9="x",Toimenpiteet!$E$60,0)+IF(Y$10="x",Toimenpiteet!$E$88,0))/(1+$H$15)^EU$59</f>
        <v>264.4799640856213</v>
      </c>
      <c r="EV68" s="29">
        <f ca="1">IF(Z$11="x",Toimenpiteet!$E$115,BV68*CV68/1000+(Satokasvi!$E$28-Satokasvi!$E$7)+IF(Z$8="x",Toimenpiteet!$E$29,0)+IF(Z$9="x",Toimenpiteet!$E$60,0)+IF(Z$10="x",Toimenpiteet!$E$88,0))/(1+$H$15)^EV$59</f>
        <v>196.02452790565306</v>
      </c>
      <c r="EW68" s="29">
        <f ca="1">IF(AA$11="x",Toimenpiteet!$E$115,BW68*CW68/1000+(Satokasvi!$E$28-Satokasvi!$E$7)+IF(AA$8="x",Toimenpiteet!$E$29,0)+IF(AA$9="x",Toimenpiteet!$E$60,0)+IF(AA$10="x",Toimenpiteet!$E$88,0))/(1+$H$15)^EW$59</f>
        <v>-126.18270437906573</v>
      </c>
      <c r="EX68" s="29">
        <f ca="1">IF(AB$11="x",Toimenpiteet!$E$115,BX68*CX68/1000+(Satokasvi!$E$28-Satokasvi!$E$7)+IF(AB$8="x",Toimenpiteet!$E$29,0)+IF(AB$9="x",Toimenpiteet!$E$60,0)+IF(AB$10="x",Toimenpiteet!$E$88,0))/(1+$H$15)^EX$59</f>
        <v>187.60085250910885</v>
      </c>
      <c r="EY68" s="29">
        <f ca="1">IF(AC$11="x",Toimenpiteet!$E$115,BY68*CY68/1000+(Satokasvi!$E$28-Satokasvi!$E$7)+IF(AC$8="x",Toimenpiteet!$E$29,0)+IF(AC$9="x",Toimenpiteet!$E$60,0)+IF(AC$10="x",Toimenpiteet!$E$88,0))/(1+$H$15)^EY$59</f>
        <v>330.66024825414758</v>
      </c>
      <c r="EZ68" s="29">
        <f ca="1">IF(AD$11="x",Toimenpiteet!$E$115,BZ68*CZ68/1000+(Satokasvi!$E$28-Satokasvi!$E$7)+IF(AD$8="x",Toimenpiteet!$E$29,0)+IF(AD$9="x",Toimenpiteet!$E$60,0)+IF(AD$10="x",Toimenpiteet!$E$88,0))/(1+$H$15)^EZ$59</f>
        <v>241.11839516236071</v>
      </c>
      <c r="FA68" s="29">
        <f ca="1">IF(AE$11="x",Toimenpiteet!$E$115,CA68*DA68/1000+(Satokasvi!$E$28-Satokasvi!$E$7)+IF(AE$8="x",Toimenpiteet!$E$29,0)+IF(AE$9="x",Toimenpiteet!$E$60,0)+IF(AE$10="x",Toimenpiteet!$E$88,0))/(1+$H$15)^FA$59</f>
        <v>87.429283252495878</v>
      </c>
      <c r="FB68" s="29">
        <f ca="1">IF(AF$11="x",Toimenpiteet!$E$115,CB68*DB68/1000+(Satokasvi!$E$28-Satokasvi!$E$7)+IF(AF$8="x",Toimenpiteet!$E$29,0)+IF(AF$9="x",Toimenpiteet!$E$60,0)+IF(AF$10="x",Toimenpiteet!$E$88,0))/(1+$H$15)^FB$59</f>
        <v>173.59872405463258</v>
      </c>
      <c r="FD68" s="29">
        <f t="shared" si="15"/>
        <v>305.82524271844659</v>
      </c>
      <c r="FE68" s="29">
        <f t="shared" ca="1" si="18"/>
        <v>752.49722755833363</v>
      </c>
      <c r="FF68" s="29">
        <f t="shared" ca="1" si="10"/>
        <v>1083.9746401539999</v>
      </c>
      <c r="FG68" s="29">
        <f t="shared" ca="1" si="10"/>
        <v>881.48844193401442</v>
      </c>
      <c r="FH68" s="29">
        <f t="shared" ca="1" si="10"/>
        <v>1281.621302059089</v>
      </c>
      <c r="FI68" s="29">
        <f t="shared" ca="1" si="10"/>
        <v>1545.4288429144401</v>
      </c>
      <c r="FJ68" s="29">
        <f t="shared" ca="1" si="10"/>
        <v>1571.4456590024968</v>
      </c>
      <c r="FK68" s="29">
        <f t="shared" ca="1" si="10"/>
        <v>2039.5754869270861</v>
      </c>
      <c r="FL68" s="29">
        <f t="shared" ca="1" si="10"/>
        <v>2308.9682738999104</v>
      </c>
      <c r="FM68" s="29">
        <f t="shared" ca="1" si="10"/>
        <v>2644.3406570709385</v>
      </c>
      <c r="FN68" s="29">
        <f t="shared" ca="1" si="10"/>
        <v>2723.5834644149268</v>
      </c>
      <c r="FO68" s="29">
        <f t="shared" ca="1" si="10"/>
        <v>3087.7784788954345</v>
      </c>
      <c r="FP68" s="29">
        <f t="shared" ca="1" si="10"/>
        <v>3297.0160965659261</v>
      </c>
      <c r="FQ68" s="29">
        <f t="shared" ca="1" si="10"/>
        <v>3587.9771686664108</v>
      </c>
      <c r="FR68" s="29">
        <f t="shared" ca="1" si="10"/>
        <v>3914.7700293549397</v>
      </c>
      <c r="FS68" s="29">
        <f t="shared" ca="1" si="10"/>
        <v>4281.8904919148972</v>
      </c>
      <c r="FT68" s="29">
        <f t="shared" ca="1" si="10"/>
        <v>4593.3424486107333</v>
      </c>
      <c r="FU68" s="29">
        <f t="shared" ca="1" si="10"/>
        <v>4838.8534986410514</v>
      </c>
      <c r="FV68" s="29">
        <f t="shared" ca="1" si="10"/>
        <v>5019.3545640030807</v>
      </c>
      <c r="FW68" s="29">
        <f t="shared" ca="1" si="10"/>
        <v>4893.1718596240153</v>
      </c>
      <c r="FX68" s="29">
        <f t="shared" ca="1" si="10"/>
        <v>5066.0056486812773</v>
      </c>
      <c r="FY68" s="29">
        <f t="shared" ca="1" si="10"/>
        <v>5375.2563945923157</v>
      </c>
      <c r="FZ68" s="29">
        <f t="shared" ca="1" si="10"/>
        <v>5599.3941495342242</v>
      </c>
      <c r="GA68" s="29">
        <f t="shared" ca="1" si="10"/>
        <v>5677.3214812741362</v>
      </c>
      <c r="GB68" s="29">
        <f t="shared" ca="1" si="10"/>
        <v>5837.4704418387992</v>
      </c>
      <c r="GC68" s="29"/>
      <c r="GD68" s="29">
        <f t="shared" si="16"/>
        <v>305.82524271844659</v>
      </c>
      <c r="GE68" s="29">
        <f t="shared" ca="1" si="17"/>
        <v>785.57170718490715</v>
      </c>
      <c r="GF68" s="29">
        <f t="shared" ca="1" si="11"/>
        <v>1144.051029618686</v>
      </c>
      <c r="GG68" s="29">
        <f t="shared" ca="1" si="11"/>
        <v>941.56483139870056</v>
      </c>
      <c r="GH68" s="29">
        <f t="shared" ca="1" si="11"/>
        <v>1371.5337616280863</v>
      </c>
      <c r="GI68" s="29">
        <f t="shared" ca="1" si="11"/>
        <v>1635.3413024834374</v>
      </c>
      <c r="GJ68" s="29">
        <f t="shared" ca="1" si="11"/>
        <v>1671.9241371476544</v>
      </c>
      <c r="GK68" s="29">
        <f t="shared" ca="1" si="11"/>
        <v>2172.4557746934806</v>
      </c>
      <c r="GL68" s="29">
        <f t="shared" ca="1" si="11"/>
        <v>2464.0515196800015</v>
      </c>
      <c r="GM68" s="29">
        <f t="shared" ca="1" si="11"/>
        <v>2824.671472169829</v>
      </c>
      <c r="GN68" s="29">
        <f t="shared" ca="1" si="11"/>
        <v>2916.1084103278595</v>
      </c>
      <c r="GO68" s="29">
        <f t="shared" ca="1" si="11"/>
        <v>3306.5053992671915</v>
      </c>
      <c r="GP68" s="29">
        <f t="shared" ca="1" si="11"/>
        <v>3533.9643383404295</v>
      </c>
      <c r="GQ68" s="29">
        <f t="shared" ca="1" si="11"/>
        <v>3847.0069014432415</v>
      </c>
      <c r="GR68" s="29">
        <f t="shared" ca="1" si="11"/>
        <v>4197.453422056783</v>
      </c>
      <c r="GS68" s="29">
        <f t="shared" ca="1" si="11"/>
        <v>4590.030895017152</v>
      </c>
      <c r="GT68" s="29">
        <f t="shared" ca="1" si="11"/>
        <v>4923.949611948181</v>
      </c>
      <c r="GU68" s="29">
        <f t="shared" ca="1" si="11"/>
        <v>5188.4295760338027</v>
      </c>
      <c r="GV68" s="29">
        <f t="shared" ca="1" si="12"/>
        <v>5384.4541039394562</v>
      </c>
      <c r="GW68" s="29">
        <f t="shared" ca="1" si="12"/>
        <v>5258.2713995603908</v>
      </c>
      <c r="GX68" s="29">
        <f t="shared" ca="1" si="12"/>
        <v>5445.8722520695001</v>
      </c>
      <c r="GY68" s="29">
        <f t="shared" ca="1" si="12"/>
        <v>5776.5325003236476</v>
      </c>
      <c r="GZ68" s="29">
        <f t="shared" ca="1" si="12"/>
        <v>6017.6508954860083</v>
      </c>
      <c r="HA68" s="29">
        <f t="shared" ca="1" si="12"/>
        <v>6105.0801787385044</v>
      </c>
      <c r="HB68" s="29">
        <f t="shared" ca="1" si="12"/>
        <v>6278.6789027931372</v>
      </c>
      <c r="HC68" s="29"/>
      <c r="HD68" s="29">
        <f t="shared" si="13"/>
        <v>170</v>
      </c>
      <c r="HE68" s="29">
        <f>SUM($GD68:GD68)-$HD68-SUM($FD68:FD68)</f>
        <v>-170</v>
      </c>
      <c r="HF68" s="29">
        <f ca="1">SUM($GD68:GE68)-$HD68-SUM($FD68:FE68)</f>
        <v>-136.92552037342648</v>
      </c>
      <c r="HG68" s="29">
        <f ca="1">SUM($GD68:GF68)-$HD68-SUM($FD68:FF68)</f>
        <v>-76.849130908740335</v>
      </c>
      <c r="HH68" s="29">
        <f ca="1">SUM($GD68:GG68)-$HD68-SUM($FD68:FG68)</f>
        <v>-16.772741444054191</v>
      </c>
      <c r="HI68" s="29">
        <f ca="1">SUM($GD68:GH68)-$HD68-SUM($FD68:FH68)</f>
        <v>73.139718124943101</v>
      </c>
      <c r="HJ68" s="29">
        <f ca="1">SUM($GD68:GI68)-$HD68-SUM($FD68:FI68)</f>
        <v>163.05217769394039</v>
      </c>
      <c r="HK68" s="29">
        <f ca="1">SUM($GD68:GJ68)-$HD68-SUM($FD68:FJ68)</f>
        <v>263.53065583909847</v>
      </c>
      <c r="HL68" s="29">
        <f ca="1">SUM($GD68:GK68)-$HD68-SUM($FD68:FK68)</f>
        <v>396.41094360549323</v>
      </c>
      <c r="HM68" s="29">
        <f ca="1">SUM($GD68:GL68)-$HD68-SUM($FD68:FL68)</f>
        <v>551.49418938558301</v>
      </c>
      <c r="HN68" s="29">
        <f ca="1">SUM($GD68:GM68)-$HD68-SUM($FD68:FM68)</f>
        <v>731.82500448447536</v>
      </c>
      <c r="HO68" s="29">
        <f ca="1">SUM($GD68:GN68)-$HD68-SUM($FD68:FN68)</f>
        <v>924.34995039740897</v>
      </c>
      <c r="HP68" s="29">
        <f ca="1">SUM($GD68:GO68)-$HD68-SUM($FD68:FO68)</f>
        <v>1143.0768707691677</v>
      </c>
      <c r="HQ68" s="29">
        <f ca="1">SUM($GD68:GP68)-$HD68-SUM($FD68:FP68)</f>
        <v>1380.0251125436698</v>
      </c>
      <c r="HR68" s="29">
        <f ca="1">SUM($GD68:GQ68)-$HD68-SUM($FD68:FQ68)</f>
        <v>1639.054845320501</v>
      </c>
      <c r="HS68" s="29">
        <f ca="1">SUM($GD68:GR68)-$HD68-SUM($FD68:FR68)</f>
        <v>1921.7382380223426</v>
      </c>
      <c r="HT68" s="29">
        <f ca="1">SUM($GD68:GS68)-$HD68-SUM($FD68:FS68)</f>
        <v>2229.8786411245965</v>
      </c>
      <c r="HU68" s="29">
        <f ca="1">SUM($GD68:GT68)-$HD68-SUM($FD68:FT68)</f>
        <v>2560.4858044620414</v>
      </c>
      <c r="HV68" s="29">
        <f ca="1">SUM($GD68:GU68)-$HD68-SUM($FD68:FU68)</f>
        <v>2910.0618818547882</v>
      </c>
      <c r="HW68" s="29">
        <f ca="1">SUM($GD68:GV68)-$HD68-SUM($FD68:FV68)</f>
        <v>3275.1614217911629</v>
      </c>
      <c r="HX68" s="29">
        <f ca="1">SUM($GD68:GW68)-$HD68-SUM($FD68:FW68)</f>
        <v>3640.2609617275375</v>
      </c>
      <c r="HY68" s="29">
        <f ca="1">SUM($GD68:GX68)-$HD68-SUM($FD68:FX68)</f>
        <v>4020.127565115763</v>
      </c>
      <c r="HZ68" s="29">
        <f ca="1">SUM($GD68:GY68)-$HD68-SUM($FD68:FY68)</f>
        <v>4421.4036708470885</v>
      </c>
      <c r="IA68" s="29">
        <f ca="1">SUM($GD68:GZ68)-$HD68-SUM($FD68:FZ68)</f>
        <v>4839.6604167988698</v>
      </c>
      <c r="IB68" s="29">
        <f ca="1">SUM($GD68:HA68)-$HD68-SUM($FD68:GA68)</f>
        <v>5267.4191142632335</v>
      </c>
      <c r="IC68" s="29">
        <f ca="1">SUM($GD68:HB68)-$HD68-SUM($FD68:GB68)</f>
        <v>5708.6275752175716</v>
      </c>
    </row>
    <row r="69" spans="2:237">
      <c r="B69" s="29">
        <f t="shared" ca="1" si="14"/>
        <v>1.839598774387996E-2</v>
      </c>
      <c r="C69" s="29">
        <f t="shared" ca="1" si="8"/>
        <v>0.76136260751150231</v>
      </c>
      <c r="D69" s="29">
        <f t="shared" ca="1" si="8"/>
        <v>0.40317816847807841</v>
      </c>
      <c r="E69" s="29">
        <f t="shared" ca="1" si="8"/>
        <v>0.22825034301934022</v>
      </c>
      <c r="F69" s="29">
        <f t="shared" ca="1" si="8"/>
        <v>0.2756909699142539</v>
      </c>
      <c r="G69" s="29">
        <f t="shared" ca="1" si="8"/>
        <v>0.42641624736946582</v>
      </c>
      <c r="H69" s="29">
        <f t="shared" ca="1" si="8"/>
        <v>0.43850731032439316</v>
      </c>
      <c r="I69" s="29">
        <f t="shared" ca="1" si="8"/>
        <v>0.92970386074225897</v>
      </c>
      <c r="J69" s="29">
        <f t="shared" ca="1" si="8"/>
        <v>0.27321408591268603</v>
      </c>
      <c r="K69" s="29">
        <f t="shared" ca="1" si="8"/>
        <v>0.60239481404214568</v>
      </c>
      <c r="L69" s="29">
        <f t="shared" ca="1" si="8"/>
        <v>0.22281335314077755</v>
      </c>
      <c r="M69" s="29">
        <f t="shared" ca="1" si="8"/>
        <v>0.48488811790325848</v>
      </c>
      <c r="N69" s="29">
        <f t="shared" ca="1" si="8"/>
        <v>0.83147095155294559</v>
      </c>
      <c r="O69" s="29">
        <f t="shared" ca="1" si="8"/>
        <v>0.11822450762219361</v>
      </c>
      <c r="P69" s="29">
        <f t="shared" ca="1" si="8"/>
        <v>0.46850642046998137</v>
      </c>
      <c r="Q69" s="29">
        <f t="shared" ca="1" si="8"/>
        <v>0.83121210873906926</v>
      </c>
      <c r="R69" s="29">
        <f t="shared" ca="1" si="8"/>
        <v>0.79810622689492317</v>
      </c>
      <c r="S69" s="29">
        <f t="shared" ca="1" si="8"/>
        <v>4.3095854564880742E-2</v>
      </c>
      <c r="T69" s="29">
        <f t="shared" ca="1" si="9"/>
        <v>0.76291477401042662</v>
      </c>
      <c r="U69" s="29">
        <f t="shared" ca="1" si="9"/>
        <v>3.4664043261615429E-2</v>
      </c>
      <c r="V69" s="29">
        <f t="shared" ca="1" si="9"/>
        <v>0.82254256885486665</v>
      </c>
      <c r="W69" s="29">
        <f t="shared" ca="1" si="9"/>
        <v>0.91341595962081212</v>
      </c>
      <c r="X69" s="29">
        <f t="shared" ca="1" si="9"/>
        <v>0.12574215687548496</v>
      </c>
      <c r="Y69" s="29">
        <f t="shared" ca="1" si="9"/>
        <v>0.24194037865586349</v>
      </c>
      <c r="Z69" s="29">
        <f t="shared" ca="1" si="9"/>
        <v>0.78034015359971654</v>
      </c>
      <c r="AC69" s="27">
        <f>IF(H$11="x",0,_xlfn.NORM.INV(B69,Satokasvi!$H$8,Satokasvi!$I$8)*IF(H$8="x",1+Toimenpiteet!$C$7,1)*IF(H$9="x",1+Toimenpiteet!$C$34,1)*(1+H$30)*_xlfn.BINOM.INV(1,(1-(Satokasvi!$H$15*(1+H$43))),B69))</f>
        <v>0</v>
      </c>
      <c r="AD69" s="27">
        <f ca="1">IF(I$11="x",0,_xlfn.NORM.INV(C69,Satokasvi!$H$8,Satokasvi!$I$8)*IF(I$8="x",1+Toimenpiteet!$C$7,1)*IF(I$9="x",1+Toimenpiteet!$C$34,1)*(1+I$30)*_xlfn.BINOM.INV(1,(1-(Satokasvi!$H$15*(1+I$43))),C69))</f>
        <v>2669.1080540195931</v>
      </c>
      <c r="AE69" s="27">
        <f ca="1">IF(J$11="x",0,_xlfn.NORM.INV(D69,Satokasvi!$H$8,Satokasvi!$I$8)*IF(J$8="x",1+Toimenpiteet!$C$7,1)*IF(J$9="x",1+Toimenpiteet!$C$34,1)*(1+J$30)*_xlfn.BINOM.INV(1,(1-(Satokasvi!$H$15*(1+J$43))),D69))</f>
        <v>2513.0148816572701</v>
      </c>
      <c r="AF69" s="27">
        <f ca="1">IF(K$11="x",0,_xlfn.NORM.INV(E69,Satokasvi!$H$8,Satokasvi!$I$8)*IF(K$8="x",1+Toimenpiteet!$C$7,1)*IF(K$9="x",1+Toimenpiteet!$C$34,1)*(1+K$30)*_xlfn.BINOM.INV(1,(1-(Satokasvi!$H$15*(1+K$43))),E69))</f>
        <v>2438.4594651413649</v>
      </c>
      <c r="AG69" s="27">
        <f ca="1">IF(L$11="x",0,_xlfn.NORM.INV(F69,Satokasvi!$H$8,Satokasvi!$I$8)*IF(L$8="x",1+Toimenpiteet!$C$7,1)*IF(L$9="x",1+Toimenpiteet!$C$34,1)*(1+L$30)*_xlfn.BINOM.INV(1,(1-(Satokasvi!$H$15*(1+L$43))),F69))</f>
        <v>2482.7461873039338</v>
      </c>
      <c r="AH69" s="27">
        <f>IF(M$11="x",0,_xlfn.NORM.INV(G69,Satokasvi!$H$8,Satokasvi!$I$8)*IF(M$8="x",1+Toimenpiteet!$C$7,1)*IF(M$9="x",1+Toimenpiteet!$C$34,1)*(1+M$30)*_xlfn.BINOM.INV(1,(1-(Satokasvi!$H$15*(1+M$43))),G69))</f>
        <v>0</v>
      </c>
      <c r="AI69" s="27">
        <f ca="1">IF(N$11="x",0,_xlfn.NORM.INV(H69,Satokasvi!$H$8,Satokasvi!$I$8)*IF(N$8="x",1+Toimenpiteet!$C$7,1)*IF(N$9="x",1+Toimenpiteet!$C$34,1)*(1+N$30)*_xlfn.BINOM.INV(1,(1-(Satokasvi!$H$15*(1+N$43))),H69))</f>
        <v>2584.3534677201851</v>
      </c>
      <c r="AJ69" s="27">
        <f ca="1">IF(O$11="x",0,_xlfn.NORM.INV(I69,Satokasvi!$H$8,Satokasvi!$I$8)*IF(O$8="x",1+Toimenpiteet!$C$7,1)*IF(O$9="x",1+Toimenpiteet!$C$34,1)*(1+O$30)*_xlfn.BINOM.INV(1,(1-(Satokasvi!$H$15*(1+O$43))),I69))</f>
        <v>2888.3001271269964</v>
      </c>
      <c r="AK69" s="27">
        <f ca="1">IF(P$11="x",0,_xlfn.NORM.INV(J69,Satokasvi!$H$8,Satokasvi!$I$8)*IF(P$8="x",1+Toimenpiteet!$C$7,1)*IF(P$9="x",1+Toimenpiteet!$C$34,1)*(1+P$30)*_xlfn.BINOM.INV(1,(1-(Satokasvi!$H$15*(1+P$43))),J69))</f>
        <v>2500.6614270256978</v>
      </c>
      <c r="AL69" s="27">
        <f ca="1">IF(Q$11="x",0,_xlfn.NORM.INV(K69,Satokasvi!$H$8,Satokasvi!$I$8)*IF(Q$8="x",1+Toimenpiteet!$C$7,1)*IF(Q$9="x",1+Toimenpiteet!$C$34,1)*(1+Q$30)*_xlfn.BINOM.INV(1,(1-(Satokasvi!$H$15*(1+Q$43))),K69))</f>
        <v>2661.6877329333579</v>
      </c>
      <c r="AM69" s="27">
        <f ca="1">IF(R$11="x",0,_xlfn.NORM.INV(L69,Satokasvi!$H$8,Satokasvi!$I$8)*IF(R$8="x",1+Toimenpiteet!$C$7,1)*IF(R$9="x",1+Toimenpiteet!$C$34,1)*(1+R$30)*_xlfn.BINOM.INV(1,(1-(Satokasvi!$H$15*(1+R$43))),L69))</f>
        <v>2470.8695288525391</v>
      </c>
      <c r="AN69" s="27">
        <f ca="1">IF(S$11="x",0,_xlfn.NORM.INV(M69,Satokasvi!$H$8,Satokasvi!$I$8)*IF(S$8="x",1+Toimenpiteet!$C$7,1)*IF(S$9="x",1+Toimenpiteet!$C$34,1)*(1+S$30)*_xlfn.BINOM.INV(1,(1-(Satokasvi!$H$15*(1+S$43))),M69))</f>
        <v>2606.1676515099521</v>
      </c>
      <c r="AO69" s="27">
        <f ca="1">IF(T$11="x",0,_xlfn.NORM.INV(N69,Satokasvi!$H$8,Satokasvi!$I$8)*IF(T$8="x",1+Toimenpiteet!$C$7,1)*IF(T$9="x",1+Toimenpiteet!$C$34,1)*(1+T$30)*_xlfn.BINOM.INV(1,(1-(Satokasvi!$H$15*(1+T$43))),N69))</f>
        <v>2792.432531139772</v>
      </c>
      <c r="AP69" s="27">
        <f ca="1">IF(U$11="x",0,_xlfn.NORM.INV(O69,Satokasvi!$H$8,Satokasvi!$I$8)*IF(U$8="x",1+Toimenpiteet!$C$7,1)*IF(U$9="x",1+Toimenpiteet!$C$34,1)*(1+U$30)*_xlfn.BINOM.INV(1,(1-(Satokasvi!$H$15*(1+U$43))),O69))</f>
        <v>2392.2515121667725</v>
      </c>
      <c r="AQ69" s="27">
        <f ca="1">IF(V$11="x",0,_xlfn.NORM.INV(P69,Satokasvi!$H$8,Satokasvi!$I$8)*IF(V$8="x",1+Toimenpiteet!$C$7,1)*IF(V$9="x",1+Toimenpiteet!$C$34,1)*(1+V$30)*_xlfn.BINOM.INV(1,(1-(Satokasvi!$H$15*(1+V$43))),P69))</f>
        <v>2598.4892176296939</v>
      </c>
      <c r="AR69" s="27">
        <f ca="1">IF(W$11="x",0,_xlfn.NORM.INV(Q69,Satokasvi!$H$8,Satokasvi!$I$8)*IF(W$8="x",1+Toimenpiteet!$C$7,1)*IF(W$9="x",1+Toimenpiteet!$C$34,1)*(1+W$30)*_xlfn.BINOM.INV(1,(1-(Satokasvi!$H$15*(1+W$43))),Q69))</f>
        <v>2792.2406273459778</v>
      </c>
      <c r="AS69" s="27">
        <f ca="1">IF(X$11="x",0,_xlfn.NORM.INV(R69,Satokasvi!$H$8,Satokasvi!$I$8)*IF(X$8="x",1+Toimenpiteet!$C$7,1)*IF(X$9="x",1+Toimenpiteet!$C$34,1)*(1+X$30)*_xlfn.BINOM.INV(1,(1-(Satokasvi!$H$15*(1+X$43))),R69))</f>
        <v>2769.0779484581099</v>
      </c>
      <c r="AT69" s="27">
        <f ca="1">IF(Y$11="x",0,_xlfn.NORM.INV(S69,Satokasvi!$H$8,Satokasvi!$I$8)*IF(Y$8="x",1+Toimenpiteet!$C$7,1)*IF(Y$9="x",1+Toimenpiteet!$C$34,1)*(1+Y$30)*_xlfn.BINOM.INV(1,(1-(Satokasvi!$H$15*(1+Y$43))),S69))</f>
        <v>0</v>
      </c>
      <c r="AU69" s="27">
        <f ca="1">IF(Z$11="x",0,_xlfn.NORM.INV(T69,Satokasvi!$H$8,Satokasvi!$I$8)*IF(Z$8="x",1+Toimenpiteet!$C$7,1)*IF(Z$9="x",1+Toimenpiteet!$C$34,1)*(1+Z$30)*_xlfn.BINOM.INV(1,(1-(Satokasvi!$H$15*(1+Z$43))),T69))</f>
        <v>2746.8344234012848</v>
      </c>
      <c r="AV69" s="27">
        <f ca="1">IF(AA$11="x",0,_xlfn.NORM.INV(U69,Satokasvi!$H$8,Satokasvi!$I$8)*IF(AA$8="x",1+Toimenpiteet!$C$7,1)*IF(AA$9="x",1+Toimenpiteet!$C$34,1)*(1+AA$30)*_xlfn.BINOM.INV(1,(1-(Satokasvi!$H$15*(1+AA$43))),U69))</f>
        <v>0</v>
      </c>
      <c r="AW69" s="27">
        <f ca="1">IF(AB$11="x",0,_xlfn.NORM.INV(V69,Satokasvi!$H$8,Satokasvi!$I$8)*IF(AB$8="x",1+Toimenpiteet!$C$7,1)*IF(AB$9="x",1+Toimenpiteet!$C$34,1)*(1+AB$30)*_xlfn.BINOM.INV(1,(1-(Satokasvi!$H$15*(1+AB$43))),V69))</f>
        <v>2785.9188181688355</v>
      </c>
      <c r="AX69" s="27">
        <f ca="1">IF(AC$11="x",0,_xlfn.NORM.INV(W69,Satokasvi!$H$8,Satokasvi!$I$8)*IF(AC$8="x",1+Toimenpiteet!$C$7,1)*IF(AC$9="x",1+Toimenpiteet!$C$34,1)*(1+AC$30)*_xlfn.BINOM.INV(1,(1-(Satokasvi!$H$15*(1+AC$43))),W69))</f>
        <v>2867.4885493620341</v>
      </c>
      <c r="AY69" s="27">
        <f ca="1">IF(AD$11="x",0,_xlfn.NORM.INV(X69,Satokasvi!$H$8,Satokasvi!$I$8)*IF(AD$8="x",1+Toimenpiteet!$C$7,1)*IF(AD$9="x",1+Toimenpiteet!$C$34,1)*(1+AD$30)*_xlfn.BINOM.INV(1,(1-(Satokasvi!$H$15*(1+AD$43))),X69))</f>
        <v>2399.1873535461323</v>
      </c>
      <c r="AZ69" s="27">
        <f ca="1">IF(AE$11="x",0,_xlfn.NORM.INV(Y69,Satokasvi!$H$8,Satokasvi!$I$8)*IF(AE$8="x",1+Toimenpiteet!$C$7,1)*IF(AE$9="x",1+Toimenpiteet!$C$34,1)*(1+AE$30)*_xlfn.BINOM.INV(1,(1-(Satokasvi!$H$15*(1+AE$43))),Y69))</f>
        <v>2482.5640871011474</v>
      </c>
      <c r="BA69" s="27">
        <f ca="1">IF(AF$11="x",0,_xlfn.NORM.INV(Z69,Satokasvi!$H$8,Satokasvi!$I$8)*IF(AF$8="x",1+Toimenpiteet!$C$7,1)*IF(AF$9="x",1+Toimenpiteet!$C$34,1)*(1+AF$30)*_xlfn.BINOM.INV(1,(1-(Satokasvi!$H$15*(1+AF$43))),Z69))</f>
        <v>2757.5921163985345</v>
      </c>
      <c r="BD69" s="27">
        <f>IF(H$11="x",0,_xlfn.NORM.INV(B69,Satokasvi!$H$8,Satokasvi!$I$8)*IF(COUNTIF($H$12:H$12,"x")&gt;0,(1+$C$6),1)*IF(COUNTIF($H$13:H$13,"x")&gt;0,(1+$C$30),1)*IF(H$8="x",(1+Toimenpiteet!$C$7),1)*IF(H$9="x",(1+Toimenpiteet!$C$34),1)*(1+H$30)*_xlfn.BINOM.INV(1,(1-(Satokasvi!$H$15*(1+H$44))),B69))</f>
        <v>0</v>
      </c>
      <c r="BE69" s="27">
        <f ca="1">IF(I$11="x",0,_xlfn.NORM.INV(C69,Satokasvi!$H$8,Satokasvi!$I$8)*IF(COUNTIF($H$12:I$12,"x")&gt;0,(1+$C$6),1)*IF(COUNTIF($H$13:I$13,"x")&gt;0,(1+$C$30),1)*IF(I$8="x",(1+Toimenpiteet!$C$7),1)*IF(I$9="x",(1+Toimenpiteet!$C$34),1)*(1+I$30)*_xlfn.BINOM.INV(1,(1-(Satokasvi!$H$15*(1+I$44))),C69))</f>
        <v>2802.5634567205725</v>
      </c>
      <c r="BF69" s="27">
        <f ca="1">IF(J$11="x",0,_xlfn.NORM.INV(D69,Satokasvi!$H$8,Satokasvi!$I$8)*IF(COUNTIF($H$12:J$12,"x")&gt;0,(1+$C$6),1)*IF(COUNTIF($H$13:J$13,"x")&gt;0,(1+$C$30),1)*IF(J$8="x",(1+Toimenpiteet!$C$7),1)*IF(J$9="x",(1+Toimenpiteet!$C$34),1)*(1+J$30)*_xlfn.BINOM.INV(1,(1-(Satokasvi!$H$15*(1+J$44))),D69))</f>
        <v>2638.6656257401337</v>
      </c>
      <c r="BG69" s="27">
        <f ca="1">IF(K$11="x",0,_xlfn.NORM.INV(E69,Satokasvi!$H$8,Satokasvi!$I$8)*IF(COUNTIF($H$12:K$12,"x")&gt;0,(1+$C$6),1)*IF(COUNTIF($H$13:K$13,"x")&gt;0,(1+$C$30),1)*IF(K$8="x",(1+Toimenpiteet!$C$7),1)*IF(K$9="x",(1+Toimenpiteet!$C$34),1)*(1+K$30)*_xlfn.BINOM.INV(1,(1-(Satokasvi!$H$15*(1+K$44))),E69))</f>
        <v>2560.3824383984334</v>
      </c>
      <c r="BH69" s="27">
        <f ca="1">IF(L$11="x",0,_xlfn.NORM.INV(F69,Satokasvi!$H$8,Satokasvi!$I$8)*IF(COUNTIF($H$12:L$12,"x")&gt;0,(1+$C$6),1)*IF(COUNTIF($H$13:L$13,"x")&gt;0,(1+$C$30),1)*IF(L$8="x",(1+Toimenpiteet!$C$7),1)*IF(L$9="x",(1+Toimenpiteet!$C$34),1)*(1+L$30)*_xlfn.BINOM.INV(1,(1-(Satokasvi!$H$15*(1+L$44))),F69))</f>
        <v>2606.8834966691311</v>
      </c>
      <c r="BI69" s="27">
        <f>IF(M$11="x",0,_xlfn.NORM.INV(G69,Satokasvi!$H$8,Satokasvi!$I$8)*IF(COUNTIF($H$12:M$12,"x")&gt;0,(1+$C$6),1)*IF(COUNTIF($H$13:M$13,"x")&gt;0,(1+$C$30),1)*IF(M$8="x",(1+Toimenpiteet!$C$7),1)*IF(M$9="x",(1+Toimenpiteet!$C$34),1)*(1+M$30)*_xlfn.BINOM.INV(1,(1-(Satokasvi!$H$15*(1+M$44))),G69))</f>
        <v>0</v>
      </c>
      <c r="BJ69" s="27">
        <f ca="1">IF(N$11="x",0,_xlfn.NORM.INV(H69,Satokasvi!$H$8,Satokasvi!$I$8)*IF(COUNTIF($H$12:N$12,"x")&gt;0,(1+$C$6),1)*IF(COUNTIF($H$13:N$13,"x")&gt;0,(1+$C$30),1)*IF(N$8="x",(1+Toimenpiteet!$C$7),1)*IF(N$9="x",(1+Toimenpiteet!$C$34),1)*(1+N$30)*_xlfn.BINOM.INV(1,(1-(Satokasvi!$H$15*(1+N$44))),H69))</f>
        <v>2713.5711411061943</v>
      </c>
      <c r="BK69" s="27">
        <f ca="1">IF(O$11="x",0,_xlfn.NORM.INV(I69,Satokasvi!$H$8,Satokasvi!$I$8)*IF(COUNTIF($H$12:O$12,"x")&gt;0,(1+$C$6),1)*IF(COUNTIF($H$13:O$13,"x")&gt;0,(1+$C$30),1)*IF(O$8="x",(1+Toimenpiteet!$C$7),1)*IF(O$9="x",(1+Toimenpiteet!$C$34),1)*(1+O$30)*_xlfn.BINOM.INV(1,(1-(Satokasvi!$H$15*(1+O$44))),I69))</f>
        <v>3032.7151334833466</v>
      </c>
      <c r="BL69" s="27">
        <f ca="1">IF(P$11="x",0,_xlfn.NORM.INV(J69,Satokasvi!$H$8,Satokasvi!$I$8)*IF(COUNTIF($H$12:P$12,"x")&gt;0,(1+$C$6),1)*IF(COUNTIF($H$13:P$13,"x")&gt;0,(1+$C$30),1)*IF(P$8="x",(1+Toimenpiteet!$C$7),1)*IF(P$9="x",(1+Toimenpiteet!$C$34),1)*(1+P$30)*_xlfn.BINOM.INV(1,(1-(Satokasvi!$H$15*(1+P$44))),J69))</f>
        <v>2625.6944983769822</v>
      </c>
      <c r="BM69" s="27">
        <f ca="1">IF(Q$11="x",0,_xlfn.NORM.INV(K69,Satokasvi!$H$8,Satokasvi!$I$8)*IF(COUNTIF($H$12:Q$12,"x")&gt;0,(1+$C$6),1)*IF(COUNTIF($H$13:Q$13,"x")&gt;0,(1+$C$30),1)*IF(Q$8="x",(1+Toimenpiteet!$C$7),1)*IF(Q$9="x",(1+Toimenpiteet!$C$34),1)*(1+Q$30)*_xlfn.BINOM.INV(1,(1-(Satokasvi!$H$15*(1+Q$44))),K69))</f>
        <v>2794.7721195800264</v>
      </c>
      <c r="BN69" s="27">
        <f ca="1">IF(R$11="x",0,_xlfn.NORM.INV(L69,Satokasvi!$H$8,Satokasvi!$I$8)*IF(COUNTIF($H$12:R$12,"x")&gt;0,(1+$C$6),1)*IF(COUNTIF($H$13:R$13,"x")&gt;0,(1+$C$30),1)*IF(R$8="x",(1+Toimenpiteet!$C$7),1)*IF(R$9="x",(1+Toimenpiteet!$C$34),1)*(1+R$30)*_xlfn.BINOM.INV(1,(1-(Satokasvi!$H$15*(1+R$44))),L69))</f>
        <v>2594.4130052951664</v>
      </c>
      <c r="BO69" s="27">
        <f ca="1">IF(S$11="x",0,_xlfn.NORM.INV(M69,Satokasvi!$H$8,Satokasvi!$I$8)*IF(COUNTIF($H$12:S$12,"x")&gt;0,(1+$C$6),1)*IF(COUNTIF($H$13:S$13,"x")&gt;0,(1+$C$30),1)*IF(S$8="x",(1+Toimenpiteet!$C$7),1)*IF(S$9="x",(1+Toimenpiteet!$C$34),1)*(1+S$30)*_xlfn.BINOM.INV(1,(1-(Satokasvi!$H$15*(1+S$44))),M69))</f>
        <v>2736.4760340854496</v>
      </c>
      <c r="BP69" s="27">
        <f ca="1">IF(T$11="x",0,_xlfn.NORM.INV(N69,Satokasvi!$H$8,Satokasvi!$I$8)*IF(COUNTIF($H$12:T$12,"x")&gt;0,(1+$C$6),1)*IF(COUNTIF($H$13:T$13,"x")&gt;0,(1+$C$30),1)*IF(T$8="x",(1+Toimenpiteet!$C$7),1)*IF(T$9="x",(1+Toimenpiteet!$C$34),1)*(1+T$30)*_xlfn.BINOM.INV(1,(1-(Satokasvi!$H$15*(1+T$44))),N69))</f>
        <v>2932.0541576967603</v>
      </c>
      <c r="BQ69" s="27">
        <f ca="1">IF(U$11="x",0,_xlfn.NORM.INV(O69,Satokasvi!$H$8,Satokasvi!$I$8)*IF(COUNTIF($H$12:U$12,"x")&gt;0,(1+$C$6),1)*IF(COUNTIF($H$13:U$13,"x")&gt;0,(1+$C$30),1)*IF(U$8="x",(1+Toimenpiteet!$C$7),1)*IF(U$9="x",(1+Toimenpiteet!$C$34),1)*(1+U$30)*_xlfn.BINOM.INV(1,(1-(Satokasvi!$H$15*(1+U$44))),O69))</f>
        <v>2511.8640877751118</v>
      </c>
      <c r="BR69" s="27">
        <f ca="1">IF(V$11="x",0,_xlfn.NORM.INV(P69,Satokasvi!$H$8,Satokasvi!$I$8)*IF(COUNTIF($H$12:V$12,"x")&gt;0,(1+$C$6),1)*IF(COUNTIF($H$13:V$13,"x")&gt;0,(1+$C$30),1)*IF(V$8="x",(1+Toimenpiteet!$C$7),1)*IF(V$9="x",(1+Toimenpiteet!$C$34),1)*(1+V$30)*_xlfn.BINOM.INV(1,(1-(Satokasvi!$H$15*(1+V$44))),P69))</f>
        <v>2728.4136785111787</v>
      </c>
      <c r="BS69" s="27">
        <f ca="1">IF(W$11="x",0,_xlfn.NORM.INV(Q69,Satokasvi!$H$8,Satokasvi!$I$8)*IF(COUNTIF($H$12:W$12,"x")&gt;0,(1+$C$6),1)*IF(COUNTIF($H$13:W$13,"x")&gt;0,(1+$C$30),1)*IF(W$8="x",(1+Toimenpiteet!$C$7),1)*IF(W$9="x",(1+Toimenpiteet!$C$34),1)*(1+W$30)*_xlfn.BINOM.INV(1,(1-(Satokasvi!$H$15*(1+W$44))),Q69))</f>
        <v>2931.8526587132765</v>
      </c>
      <c r="BT69" s="27">
        <f ca="1">IF(X$11="x",0,_xlfn.NORM.INV(R69,Satokasvi!$H$8,Satokasvi!$I$8)*IF(COUNTIF($H$12:X$12,"x")&gt;0,(1+$C$6),1)*IF(COUNTIF($H$13:X$13,"x")&gt;0,(1+$C$30),1)*IF(X$8="x",(1+Toimenpiteet!$C$7),1)*IF(X$9="x",(1+Toimenpiteet!$C$34),1)*(1+X$30)*_xlfn.BINOM.INV(1,(1-(Satokasvi!$H$15*(1+X$44))),R69))</f>
        <v>2907.5318458810157</v>
      </c>
      <c r="BU69" s="27">
        <f ca="1">IF(Y$11="x",0,_xlfn.NORM.INV(S69,Satokasvi!$H$8,Satokasvi!$I$8)*IF(COUNTIF($H$12:Y$12,"x")&gt;0,(1+$C$6),1)*IF(COUNTIF($H$13:Y$13,"x")&gt;0,(1+$C$30),1)*IF(Y$8="x",(1+Toimenpiteet!$C$7),1)*IF(Y$9="x",(1+Toimenpiteet!$C$34),1)*(1+Y$30)*_xlfn.BINOM.INV(1,(1-(Satokasvi!$H$15*(1+Y$44))),S69))</f>
        <v>0</v>
      </c>
      <c r="BV69" s="27">
        <f ca="1">IF(Z$11="x",0,_xlfn.NORM.INV(T69,Satokasvi!$H$8,Satokasvi!$I$8)*IF(COUNTIF($H$12:Z$12,"x")&gt;0,(1+$C$6),1)*IF(COUNTIF($H$13:Z$13,"x")&gt;0,(1+$C$30),1)*IF(Z$8="x",(1+Toimenpiteet!$C$7),1)*IF(Z$9="x",(1+Toimenpiteet!$C$34),1)*(1+Z$30)*_xlfn.BINOM.INV(1,(1-(Satokasvi!$H$15*(1+Z$44))),T69))</f>
        <v>2884.1761445713487</v>
      </c>
      <c r="BW69" s="27">
        <f ca="1">IF(AA$11="x",0,_xlfn.NORM.INV(U69,Satokasvi!$H$8,Satokasvi!$I$8)*IF(COUNTIF($H$12:AA$12,"x")&gt;0,(1+$C$6),1)*IF(COUNTIF($H$13:AA$13,"x")&gt;0,(1+$C$30),1)*IF(AA$8="x",(1+Toimenpiteet!$C$7),1)*IF(AA$9="x",(1+Toimenpiteet!$C$34),1)*(1+AA$30)*_xlfn.BINOM.INV(1,(1-(Satokasvi!$H$15*(1+AA$44))),U69))</f>
        <v>0</v>
      </c>
      <c r="BX69" s="27">
        <f ca="1">IF(AB$11="x",0,_xlfn.NORM.INV(V69,Satokasvi!$H$8,Satokasvi!$I$8)*IF(COUNTIF($H$12:AB$12,"x")&gt;0,(1+$C$6),1)*IF(COUNTIF($H$13:AB$13,"x")&gt;0,(1+$C$30),1)*IF(AB$8="x",(1+Toimenpiteet!$C$7),1)*IF(AB$9="x",(1+Toimenpiteet!$C$34),1)*(1+AB$30)*_xlfn.BINOM.INV(1,(1-(Satokasvi!$H$15*(1+AB$44))),V69))</f>
        <v>2925.2147590772774</v>
      </c>
      <c r="BY69" s="27">
        <f ca="1">IF(AC$11="x",0,_xlfn.NORM.INV(W69,Satokasvi!$H$8,Satokasvi!$I$8)*IF(COUNTIF($H$12:AC$12,"x")&gt;0,(1+$C$6),1)*IF(COUNTIF($H$13:AC$13,"x")&gt;0,(1+$C$30),1)*IF(AC$8="x",(1+Toimenpiteet!$C$7),1)*IF(AC$9="x",(1+Toimenpiteet!$C$34),1)*(1+AC$30)*_xlfn.BINOM.INV(1,(1-(Satokasvi!$H$15*(1+AC$44))),W69))</f>
        <v>3010.8629768301362</v>
      </c>
      <c r="BZ69" s="27">
        <f ca="1">IF(AD$11="x",0,_xlfn.NORM.INV(X69,Satokasvi!$H$8,Satokasvi!$I$8)*IF(COUNTIF($H$12:AD$12,"x")&gt;0,(1+$C$6),1)*IF(COUNTIF($H$13:AD$13,"x")&gt;0,(1+$C$30),1)*IF(AD$8="x",(1+Toimenpiteet!$C$7),1)*IF(AD$9="x",(1+Toimenpiteet!$C$34),1)*(1+AD$30)*_xlfn.BINOM.INV(1,(1-(Satokasvi!$H$15*(1+AD$44))),X69))</f>
        <v>2519.1467212234388</v>
      </c>
      <c r="CA69" s="27">
        <f ca="1">IF(AE$11="x",0,_xlfn.NORM.INV(Y69,Satokasvi!$H$8,Satokasvi!$I$8)*IF(COUNTIF($H$12:AE$12,"x")&gt;0,(1+$C$6),1)*IF(COUNTIF($H$13:AE$13,"x")&gt;0,(1+$C$30),1)*IF(AE$8="x",(1+Toimenpiteet!$C$7),1)*IF(AE$9="x",(1+Toimenpiteet!$C$34),1)*(1+AE$30)*_xlfn.BINOM.INV(1,(1-(Satokasvi!$H$15*(1+AE$44))),Y69))</f>
        <v>2606.6922914562047</v>
      </c>
      <c r="CB69" s="27">
        <f ca="1">IF(AF$11="x",0,_xlfn.NORM.INV(Z69,Satokasvi!$H$8,Satokasvi!$I$8)*IF(COUNTIF($H$12:AF$12,"x")&gt;0,(1+$C$6),1)*IF(COUNTIF($H$13:AF$13,"x")&gt;0,(1+$C$30),1)*IF(AF$8="x",(1+Toimenpiteet!$C$7),1)*IF(AF$9="x",(1+Toimenpiteet!$C$34),1)*(1+AF$30)*_xlfn.BINOM.INV(1,(1-(Satokasvi!$H$15*(1+AF$44))),Z69))</f>
        <v>2895.4717222184613</v>
      </c>
      <c r="CD69" s="29">
        <f ca="1">_xlfn.NORM.INV(RAND(),Satokasvi!$H$13,Satokasvi!$I$13)</f>
        <v>253.18369445180758</v>
      </c>
      <c r="CE69" s="29">
        <f ca="1">_xlfn.NORM.INV(RAND(),Satokasvi!$H$13,Satokasvi!$I$13)</f>
        <v>282.97921437758839</v>
      </c>
      <c r="CF69" s="29">
        <f ca="1">_xlfn.NORM.INV(RAND(),Satokasvi!$H$13,Satokasvi!$I$13)</f>
        <v>257.49380793262526</v>
      </c>
      <c r="CG69" s="29">
        <f ca="1">_xlfn.NORM.INV(RAND(),Satokasvi!$H$13,Satokasvi!$I$13)</f>
        <v>233.00828543471988</v>
      </c>
      <c r="CH69" s="29">
        <f ca="1">_xlfn.NORM.INV(RAND(),Satokasvi!$H$13,Satokasvi!$I$13)</f>
        <v>247.60994304340593</v>
      </c>
      <c r="CI69" s="29">
        <f ca="1">_xlfn.NORM.INV(RAND(),Satokasvi!$H$13,Satokasvi!$I$13)</f>
        <v>301.62272518761824</v>
      </c>
      <c r="CJ69" s="29">
        <f ca="1">_xlfn.NORM.INV(RAND(),Satokasvi!$H$13,Satokasvi!$I$13)</f>
        <v>115.83738534678763</v>
      </c>
      <c r="CK69" s="29">
        <f ca="1">_xlfn.NORM.INV(RAND(),Satokasvi!$H$13,Satokasvi!$I$13)</f>
        <v>192.82619529930636</v>
      </c>
      <c r="CL69" s="29">
        <f ca="1">_xlfn.NORM.INV(RAND(),Satokasvi!$H$13,Satokasvi!$I$13)</f>
        <v>213.99627419995571</v>
      </c>
      <c r="CM69" s="29">
        <f ca="1">_xlfn.NORM.INV(RAND(),Satokasvi!$H$13,Satokasvi!$I$13)</f>
        <v>232.82499174246581</v>
      </c>
      <c r="CN69" s="29">
        <f ca="1">_xlfn.NORM.INV(RAND(),Satokasvi!$H$13,Satokasvi!$I$13)</f>
        <v>204.55974349608741</v>
      </c>
      <c r="CO69" s="29">
        <f ca="1">_xlfn.NORM.INV(RAND(),Satokasvi!$H$13,Satokasvi!$I$13)</f>
        <v>124.1340786920366</v>
      </c>
      <c r="CP69" s="29">
        <f ca="1">_xlfn.NORM.INV(RAND(),Satokasvi!$H$13,Satokasvi!$I$13)</f>
        <v>250.93050594857976</v>
      </c>
      <c r="CQ69" s="29">
        <f ca="1">_xlfn.NORM.INV(RAND(),Satokasvi!$H$13,Satokasvi!$I$13)</f>
        <v>214.86279164626205</v>
      </c>
      <c r="CR69" s="29">
        <f ca="1">_xlfn.NORM.INV(RAND(),Satokasvi!$H$13,Satokasvi!$I$13)</f>
        <v>211.75410776705004</v>
      </c>
      <c r="CS69" s="29">
        <f ca="1">_xlfn.NORM.INV(RAND(),Satokasvi!$H$13,Satokasvi!$I$13)</f>
        <v>247.75580096024476</v>
      </c>
      <c r="CT69" s="29">
        <f ca="1">_xlfn.NORM.INV(RAND(),Satokasvi!$H$13,Satokasvi!$I$13)</f>
        <v>149.14685545485315</v>
      </c>
      <c r="CU69" s="29">
        <f ca="1">_xlfn.NORM.INV(RAND(),Satokasvi!$H$13,Satokasvi!$I$13)</f>
        <v>182.58749184945154</v>
      </c>
      <c r="CV69" s="29">
        <f ca="1">_xlfn.NORM.INV(RAND(),Satokasvi!$H$13,Satokasvi!$I$13)</f>
        <v>164.25761589796679</v>
      </c>
      <c r="CW69" s="29">
        <f ca="1">_xlfn.NORM.INV(RAND(),Satokasvi!$H$13,Satokasvi!$I$13)</f>
        <v>178.22852627614986</v>
      </c>
      <c r="CX69" s="29">
        <f ca="1">_xlfn.NORM.INV(RAND(),Satokasvi!$H$13,Satokasvi!$I$13)</f>
        <v>178.65225964783616</v>
      </c>
      <c r="CY69" s="29">
        <f ca="1">_xlfn.NORM.INV(RAND(),Satokasvi!$H$13,Satokasvi!$I$13)</f>
        <v>169.12138647639676</v>
      </c>
      <c r="CZ69" s="29">
        <f ca="1">_xlfn.NORM.INV(RAND(),Satokasvi!$H$13,Satokasvi!$I$13)</f>
        <v>227.21790206539902</v>
      </c>
      <c r="DA69" s="29">
        <f ca="1">_xlfn.NORM.INV(RAND(),Satokasvi!$H$13,Satokasvi!$I$13)</f>
        <v>209.01070989943403</v>
      </c>
      <c r="DB69" s="29">
        <f ca="1">_xlfn.NORM.INV(RAND(),Satokasvi!$H$13,Satokasvi!$I$13)</f>
        <v>57.328780151418528</v>
      </c>
      <c r="DD69" s="29">
        <f>IF(H$11="x",Toimenpiteet!$E$115,AC69*CD69/1000+(Satokasvi!$E$28-Satokasvi!$E$7)+IF(H$8="x",Toimenpiteet!$E$29,0)+IF(H$9="x",Toimenpiteet!$E$60,0)+IF(H$10="x",Toimenpiteet!$E$88,0))/(1+$H$15)^DD$59</f>
        <v>305.82524271844659</v>
      </c>
      <c r="DE69" s="29">
        <f ca="1">IF(I$11="x",Toimenpiteet!$E$115,AD69*CE69/1000+(Satokasvi!$E$28-Satokasvi!$E$7)+IF(I$8="x",Toimenpiteet!$E$29,0)+IF(I$9="x",Toimenpiteet!$E$60,0)+IF(I$10="x",Toimenpiteet!$E$88,0))/(1+$H$15)^DE$59</f>
        <v>497.12706213154706</v>
      </c>
      <c r="DF69" s="29">
        <f ca="1">IF(J$11="x",Toimenpiteet!$E$115,AE69*CF69/1000+(Satokasvi!$E$28-Satokasvi!$E$7)+IF(J$8="x",Toimenpiteet!$E$29,0)+IF(J$9="x",Toimenpiteet!$E$60,0)+IF(J$10="x",Toimenpiteet!$E$88,0))/(1+$H$15)^DF$59</f>
        <v>383.61436229660848</v>
      </c>
      <c r="DG69" s="29">
        <f ca="1">IF(K$11="x",Toimenpiteet!$E$115,AF69*CG69/1000+(Satokasvi!$E$28-Satokasvi!$E$7)+IF(K$8="x",Toimenpiteet!$E$29,0)+IF(K$9="x",Toimenpiteet!$E$60,0)+IF(K$10="x",Toimenpiteet!$E$88,0))/(1+$H$15)^DG$59</f>
        <v>302.3354913362727</v>
      </c>
      <c r="DH69" s="29">
        <f ca="1">IF(L$11="x",Toimenpiteet!$E$115,AG69*CH69/1000+(Satokasvi!$E$28-Satokasvi!$E$7)+IF(L$8="x",Toimenpiteet!$E$29,0)+IF(L$9="x",Toimenpiteet!$E$60,0)+IF(L$10="x",Toimenpiteet!$E$88,0))/(1+$H$15)^DH$59</f>
        <v>333.70248727692126</v>
      </c>
      <c r="DI69" s="29">
        <f>IF(M$11="x",Toimenpiteet!$E$115,AH69*CI69/1000+(Satokasvi!$E$28-Satokasvi!$E$7)+IF(M$8="x",Toimenpiteet!$E$29,0)+IF(M$9="x",Toimenpiteet!$E$60,0)+IF(M$10="x",Toimenpiteet!$E$88,0))/(1+$H$15)^DI$59</f>
        <v>263.80754085535114</v>
      </c>
      <c r="DJ69" s="29">
        <f ca="1">IF(N$11="x",Toimenpiteet!$E$115,AI69*CJ69/1000+(Satokasvi!$E$28-Satokasvi!$E$7)+IF(N$8="x",Toimenpiteet!$E$29,0)+IF(N$9="x",Toimenpiteet!$E$60,0)+IF(N$10="x",Toimenpiteet!$E$88,0))/(1+$H$15)^DJ$59</f>
        <v>58.107380375890749</v>
      </c>
      <c r="DK69" s="29">
        <f ca="1">IF(O$11="x",Toimenpiteet!$E$115,AJ69*CK69/1000+(Satokasvi!$E$28-Satokasvi!$E$7)+IF(O$8="x",Toimenpiteet!$E$29,0)+IF(O$9="x",Toimenpiteet!$E$60,0)+IF(O$10="x",Toimenpiteet!$E$88,0))/(1+$H$15)^DK$59</f>
        <v>259.74715477647868</v>
      </c>
      <c r="DL69" s="29">
        <f ca="1">IF(P$11="x",Toimenpiteet!$E$115,AK69*CL69/1000+(Satokasvi!$E$28-Satokasvi!$E$7)+IF(P$8="x",Toimenpiteet!$E$29,0)+IF(P$9="x",Toimenpiteet!$E$60,0)+IF(P$10="x",Toimenpiteet!$E$88,0))/(1+$H$15)^DL$59</f>
        <v>235.46792057557431</v>
      </c>
      <c r="DM69" s="29">
        <f ca="1">IF(Q$11="x",Toimenpiteet!$E$115,AL69*CM69/1000+(Satokasvi!$E$28-Satokasvi!$E$7)+IF(Q$8="x",Toimenpiteet!$E$29,0)+IF(Q$9="x",Toimenpiteet!$E$60,0)+IF(Q$10="x",Toimenpiteet!$E$88,0))/(1+$H$15)^DM$59</f>
        <v>291.5415203380789</v>
      </c>
      <c r="DN69" s="29">
        <f ca="1">IF(R$11="x",Toimenpiteet!$E$115,AM69*CN69/1000+(Satokasvi!$E$28-Satokasvi!$E$7)+IF(R$8="x",Toimenpiteet!$E$29,0)+IF(R$9="x",Toimenpiteet!$E$60,0)+IF(R$10="x",Toimenpiteet!$E$88,0))/(1+$H$15)^DN$59</f>
        <v>200.50111683015072</v>
      </c>
      <c r="DO69" s="29">
        <f ca="1">IF(S$11="x",Toimenpiteet!$E$115,AN69*CO69/1000+(Satokasvi!$E$28-Satokasvi!$E$7)+IF(S$8="x",Toimenpiteet!$E$29,0)+IF(S$9="x",Toimenpiteet!$E$60,0)+IF(S$10="x",Toimenpiteet!$E$88,0))/(1+$H$15)^DO$59</f>
        <v>67.061890404833463</v>
      </c>
      <c r="DP69" s="29">
        <f ca="1">IF(T$11="x",Toimenpiteet!$E$115,AO69*CP69/1000+(Satokasvi!$E$28-Satokasvi!$E$7)+IF(T$8="x",Toimenpiteet!$E$29,0)+IF(T$9="x",Toimenpiteet!$E$60,0)+IF(T$10="x",Toimenpiteet!$E$88,0))/(1+$H$15)^DP$59</f>
        <v>321.95822508896765</v>
      </c>
      <c r="DQ69" s="29">
        <f ca="1">IF(U$11="x",Toimenpiteet!$E$115,AP69*CQ69/1000+(Satokasvi!$E$28-Satokasvi!$E$7)+IF(U$8="x",Toimenpiteet!$E$29,0)+IF(U$9="x",Toimenpiteet!$E$60,0)+IF(U$10="x",Toimenpiteet!$E$88,0))/(1+$H$15)^DQ$59</f>
        <v>189.14966399864332</v>
      </c>
      <c r="DR69" s="29">
        <f ca="1">IF(V$11="x",Toimenpiteet!$E$115,AQ69*CR69/1000+(Satokasvi!$E$28-Satokasvi!$E$7)+IF(V$8="x",Toimenpiteet!$E$29,0)+IF(V$9="x",Toimenpiteet!$E$60,0)+IF(V$10="x",Toimenpiteet!$E$88,0))/(1+$H$15)^DR$59</f>
        <v>206.89827167552178</v>
      </c>
      <c r="DS69" s="29">
        <f ca="1">IF(W$11="x",Toimenpiteet!$E$115,AR69*CS69/1000+(Satokasvi!$E$28-Satokasvi!$E$7)+IF(W$8="x",Toimenpiteet!$E$29,0)+IF(W$9="x",Toimenpiteet!$E$60,0)+IF(W$10="x",Toimenpiteet!$E$88,0))/(1+$H$15)^DS$59</f>
        <v>289.08328763382087</v>
      </c>
      <c r="DT69" s="29">
        <f ca="1">IF(X$11="x",Toimenpiteet!$E$115,AS69*CT69/1000+(Satokasvi!$E$28-Satokasvi!$E$7)+IF(X$8="x",Toimenpiteet!$E$29,0)+IF(X$9="x",Toimenpiteet!$E$60,0)+IF(X$10="x",Toimenpiteet!$E$88,0))/(1+$H$15)^DT$59</f>
        <v>111.98810156958872</v>
      </c>
      <c r="DU69" s="29">
        <f ca="1">IF(Y$11="x",Toimenpiteet!$E$115,AT69*CU69/1000+(Satokasvi!$E$28-Satokasvi!$E$7)+IF(Y$8="x",Toimenpiteet!$E$29,0)+IF(Y$9="x",Toimenpiteet!$E$60,0)+IF(Y$10="x",Toimenpiteet!$E$88,0))/(1+$H$15)^DU$59</f>
        <v>-133.86723107575082</v>
      </c>
      <c r="DV69" s="29">
        <f ca="1">IF(Z$11="x",Toimenpiteet!$E$115,AU69*CV69/1000+(Satokasvi!$E$28-Satokasvi!$E$7)+IF(Z$8="x",Toimenpiteet!$E$29,0)+IF(Z$9="x",Toimenpiteet!$E$60,0)+IF(Z$10="x",Toimenpiteet!$E$88,0))/(1+$H$15)^DV$59</f>
        <v>127.3382964732449</v>
      </c>
      <c r="DW69" s="29">
        <f ca="1">IF(AA$11="x",Toimenpiteet!$E$115,AV69*CW69/1000+(Satokasvi!$E$28-Satokasvi!$E$7)+IF(AA$8="x",Toimenpiteet!$E$29,0)+IF(AA$9="x",Toimenpiteet!$E$60,0)+IF(AA$10="x",Toimenpiteet!$E$88,0))/(1+$H$15)^DW$59</f>
        <v>-126.18270437906573</v>
      </c>
      <c r="DX69" s="29">
        <f ca="1">IF(AB$11="x",Toimenpiteet!$E$115,AW69*CX69/1000+(Satokasvi!$E$28-Satokasvi!$E$7)+IF(AB$8="x",Toimenpiteet!$E$29,0)+IF(AB$9="x",Toimenpiteet!$E$60,0)+IF(AB$10="x",Toimenpiteet!$E$88,0))/(1+$H$15)^DX$59</f>
        <v>145.03654215007055</v>
      </c>
      <c r="DY69" s="29">
        <f ca="1">IF(AC$11="x",Toimenpiteet!$E$115,AX69*CY69/1000+(Satokasvi!$E$28-Satokasvi!$E$7)+IF(AC$8="x",Toimenpiteet!$E$29,0)+IF(AC$9="x",Toimenpiteet!$E$60,0)+IF(AC$10="x",Toimenpiteet!$E$88,0))/(1+$H$15)^DY$59</f>
        <v>134.15436660912269</v>
      </c>
      <c r="DZ69" s="29">
        <f ca="1">IF(AD$11="x",Toimenpiteet!$E$115,AY69*CZ69/1000+(Satokasvi!$E$28-Satokasvi!$E$7)+IF(AD$8="x",Toimenpiteet!$E$29,0)+IF(AD$9="x",Toimenpiteet!$E$60,0)+IF(AD$10="x",Toimenpiteet!$E$88,0))/(1+$H$15)^DZ$59</f>
        <v>160.74203757781888</v>
      </c>
      <c r="EA69" s="29">
        <f ca="1">IF(AE$11="x",Toimenpiteet!$E$115,AZ69*DA69/1000+(Satokasvi!$E$28-Satokasvi!$E$7)+IF(AE$8="x",Toimenpiteet!$E$29,0)+IF(AE$9="x",Toimenpiteet!$E$60,0)+IF(AE$10="x",Toimenpiteet!$E$88,0))/(1+$H$15)^EA$59</f>
        <v>143.14409968578852</v>
      </c>
      <c r="EB69" s="29">
        <f ca="1">IF(AF$11="x",Toimenpiteet!$E$115,BA69*DB69/1000+(Satokasvi!$E$28-Satokasvi!$E$7)+IF(AF$8="x",Toimenpiteet!$E$29,0)+IF(AF$9="x",Toimenpiteet!$E$60,0)+IF(AF$10="x",Toimenpiteet!$E$88,0))/(1+$H$15)^EB$59</f>
        <v>-33.341935084411119</v>
      </c>
      <c r="ED69" s="29">
        <f>IF(H$11="x",Toimenpiteet!$E$115,BD69*CD69/1000+(Satokasvi!$E$28-Satokasvi!$E$7)+IF(H$8="x",Toimenpiteet!$E$29,0)+IF(H$9="x",Toimenpiteet!$E$60,0)+IF(H$10="x",Toimenpiteet!$E$88,0))/(1+$H$15)^ED$59</f>
        <v>305.82524271844659</v>
      </c>
      <c r="EE69" s="29">
        <f ca="1">IF(I$11="x",Toimenpiteet!$E$115,BE69*CE69/1000+(Satokasvi!$E$28-Satokasvi!$E$7)+IF(I$8="x",Toimenpiteet!$E$29,0)+IF(I$9="x",Toimenpiteet!$E$60,0)+IF(I$10="x",Toimenpiteet!$E$88,0))/(1+$H$15)^EE$59</f>
        <v>532.72429562270338</v>
      </c>
      <c r="EF69" s="29">
        <f ca="1">IF(J$11="x",Toimenpiteet!$E$115,BF69*CF69/1000+(Satokasvi!$E$28-Satokasvi!$E$7)+IF(J$8="x",Toimenpiteet!$E$29,0)+IF(J$9="x",Toimenpiteet!$E$60,0)+IF(J$10="x",Toimenpiteet!$E$88,0))/(1+$H$15)^EF$59</f>
        <v>413.22311961976817</v>
      </c>
      <c r="EG69" s="29">
        <f ca="1">IF(K$11="x",Toimenpiteet!$E$115,BG69*CG69/1000+(Satokasvi!$E$28-Satokasvi!$E$7)+IF(K$8="x",Toimenpiteet!$E$29,0)+IF(K$9="x",Toimenpiteet!$E$60,0)+IF(K$10="x",Toimenpiteet!$E$88,0))/(1+$H$15)^EG$59</f>
        <v>327.57657581408563</v>
      </c>
      <c r="EH69" s="29">
        <f ca="1">IF(L$11="x",Toimenpiteet!$E$115,BH69*CH69/1000+(Satokasvi!$E$28-Satokasvi!$E$7)+IF(L$8="x",Toimenpiteet!$E$29,0)+IF(L$9="x",Toimenpiteet!$E$60,0)+IF(L$10="x",Toimenpiteet!$E$88,0))/(1+$H$15)^EH$59</f>
        <v>360.2170387388249</v>
      </c>
      <c r="EI69" s="29">
        <f>IF(M$11="x",Toimenpiteet!$E$115,BI69*CI69/1000+(Satokasvi!$E$28-Satokasvi!$E$7)+IF(M$8="x",Toimenpiteet!$E$29,0)+IF(M$9="x",Toimenpiteet!$E$60,0)+IF(M$10="x",Toimenpiteet!$E$88,0))/(1+$H$15)^EI$59</f>
        <v>263.80754085535114</v>
      </c>
      <c r="EJ69" s="29">
        <f ca="1">IF(N$11="x",Toimenpiteet!$E$115,BJ69*CJ69/1000+(Satokasvi!$E$28-Satokasvi!$E$7)+IF(N$8="x",Toimenpiteet!$E$29,0)+IF(N$9="x",Toimenpiteet!$E$60,0)+IF(N$10="x",Toimenpiteet!$E$88,0))/(1+$H$15)^EJ$59</f>
        <v>70.277927166442794</v>
      </c>
      <c r="EK69" s="29">
        <f ca="1">IF(O$11="x",Toimenpiteet!$E$115,BK69*CK69/1000+(Satokasvi!$E$28-Satokasvi!$E$7)+IF(O$8="x",Toimenpiteet!$E$29,0)+IF(O$9="x",Toimenpiteet!$E$60,0)+IF(O$10="x",Toimenpiteet!$E$88,0))/(1+$H$15)^EK$59</f>
        <v>281.72983074031004</v>
      </c>
      <c r="EL69" s="29">
        <f ca="1">IF(P$11="x",Toimenpiteet!$E$115,BL69*CL69/1000+(Satokasvi!$E$28-Satokasvi!$E$7)+IF(P$8="x",Toimenpiteet!$E$29,0)+IF(P$9="x",Toimenpiteet!$E$60,0)+IF(P$10="x",Toimenpiteet!$E$88,0))/(1+$H$15)^EL$59</f>
        <v>255.97463526940859</v>
      </c>
      <c r="EM69" s="29">
        <f ca="1">IF(Q$11="x",Toimenpiteet!$E$115,BM69*CM69/1000+(Satokasvi!$E$28-Satokasvi!$E$7)+IF(Q$8="x",Toimenpiteet!$E$29,0)+IF(Q$9="x",Toimenpiteet!$E$60,0)+IF(Q$10="x",Toimenpiteet!$E$88,0))/(1+$H$15)^EM$59</f>
        <v>314.5975465152311</v>
      </c>
      <c r="EN69" s="29">
        <f ca="1">IF(R$11="x",Toimenpiteet!$E$115,BN69*CN69/1000+(Satokasvi!$E$28-Satokasvi!$E$7)+IF(R$8="x",Toimenpiteet!$E$29,0)+IF(R$9="x",Toimenpiteet!$E$60,0)+IF(R$10="x",Toimenpiteet!$E$88,0))/(1+$H$15)^EN$59</f>
        <v>218.75816311850124</v>
      </c>
      <c r="EO69" s="29">
        <f ca="1">IF(S$11="x",Toimenpiteet!$E$115,BO69*CO69/1000+(Satokasvi!$E$28-Satokasvi!$E$7)+IF(S$8="x",Toimenpiteet!$E$29,0)+IF(S$9="x",Toimenpiteet!$E$60,0)+IF(S$10="x",Toimenpiteet!$E$88,0))/(1+$H$15)^EO$59</f>
        <v>78.407208659874016</v>
      </c>
      <c r="EP69" s="29">
        <f ca="1">IF(T$11="x",Toimenpiteet!$E$115,BP69*CP69/1000+(Satokasvi!$E$28-Satokasvi!$E$7)+IF(T$8="x",Toimenpiteet!$E$29,0)+IF(T$9="x",Toimenpiteet!$E$60,0)+IF(T$10="x",Toimenpiteet!$E$88,0))/(1+$H$15)^EP$59</f>
        <v>345.81557686263835</v>
      </c>
      <c r="EQ69" s="29">
        <f ca="1">IF(U$11="x",Toimenpiteet!$E$115,BQ69*CQ69/1000+(Satokasvi!$E$28-Satokasvi!$E$7)+IF(U$8="x",Toimenpiteet!$E$29,0)+IF(U$9="x",Toimenpiteet!$E$60,0)+IF(U$10="x",Toimenpiteet!$E$88,0))/(1+$H$15)^EQ$59</f>
        <v>206.14058459587875</v>
      </c>
      <c r="ER69" s="29">
        <f ca="1">IF(V$11="x",Toimenpiteet!$E$115,BR69*CR69/1000+(Satokasvi!$E$28-Satokasvi!$E$7)+IF(V$8="x",Toimenpiteet!$E$29,0)+IF(V$9="x",Toimenpiteet!$E$60,0)+IF(V$10="x",Toimenpiteet!$E$88,0))/(1+$H$15)^ER$59</f>
        <v>224.55720214988344</v>
      </c>
      <c r="ES69" s="29">
        <f ca="1">IF(W$11="x",Toimenpiteet!$E$115,BS69*CS69/1000+(Satokasvi!$E$28-Satokasvi!$E$7)+IF(W$8="x",Toimenpiteet!$E$29,0)+IF(W$9="x",Toimenpiteet!$E$60,0)+IF(W$10="x",Toimenpiteet!$E$88,0))/(1+$H$15)^ES$59</f>
        <v>310.63843928792505</v>
      </c>
      <c r="ET69" s="29">
        <f ca="1">IF(X$11="x",Toimenpiteet!$E$115,BT69*CT69/1000+(Satokasvi!$E$28-Satokasvi!$E$7)+IF(X$8="x",Toimenpiteet!$E$29,0)+IF(X$9="x",Toimenpiteet!$E$60,0)+IF(X$10="x",Toimenpiteet!$E$88,0))/(1+$H$15)^ET$59</f>
        <v>124.48166904846933</v>
      </c>
      <c r="EU69" s="29">
        <f ca="1">IF(Y$11="x",Toimenpiteet!$E$115,BU69*CU69/1000+(Satokasvi!$E$28-Satokasvi!$E$7)+IF(Y$8="x",Toimenpiteet!$E$29,0)+IF(Y$9="x",Toimenpiteet!$E$60,0)+IF(Y$10="x",Toimenpiteet!$E$88,0))/(1+$H$15)^EU$59</f>
        <v>-133.86723107575082</v>
      </c>
      <c r="EV69" s="29">
        <f ca="1">IF(Z$11="x",Toimenpiteet!$E$115,BV69*CV69/1000+(Satokasvi!$E$28-Satokasvi!$E$7)+IF(Z$8="x",Toimenpiteet!$E$29,0)+IF(Z$9="x",Toimenpiteet!$E$60,0)+IF(Z$10="x",Toimenpiteet!$E$88,0))/(1+$H$15)^EV$59</f>
        <v>140.203620572429</v>
      </c>
      <c r="EW69" s="29">
        <f ca="1">IF(AA$11="x",Toimenpiteet!$E$115,BW69*CW69/1000+(Satokasvi!$E$28-Satokasvi!$E$7)+IF(AA$8="x",Toimenpiteet!$E$29,0)+IF(AA$9="x",Toimenpiteet!$E$60,0)+IF(AA$10="x",Toimenpiteet!$E$88,0))/(1+$H$15)^EW$59</f>
        <v>-126.18270437906573</v>
      </c>
      <c r="EX69" s="29">
        <f ca="1">IF(AB$11="x",Toimenpiteet!$E$115,BX69*CX69/1000+(Satokasvi!$E$28-Satokasvi!$E$7)+IF(AB$8="x",Toimenpiteet!$E$29,0)+IF(AB$9="x",Toimenpiteet!$E$60,0)+IF(AB$10="x",Toimenpiteet!$E$88,0))/(1+$H$15)^EX$59</f>
        <v>158.41374325655784</v>
      </c>
      <c r="EY69" s="29">
        <f ca="1">IF(AC$11="x",Toimenpiteet!$E$115,BY69*CY69/1000+(Satokasvi!$E$28-Satokasvi!$E$7)+IF(AC$8="x",Toimenpiteet!$E$29,0)+IF(AC$9="x",Toimenpiteet!$E$60,0)+IF(AC$10="x",Toimenpiteet!$E$88,0))/(1+$H$15)^EY$59</f>
        <v>146.80904998713598</v>
      </c>
      <c r="EZ69" s="29">
        <f ca="1">IF(AD$11="x",Toimenpiteet!$E$115,BZ69*CZ69/1000+(Satokasvi!$E$28-Satokasvi!$E$7)+IF(AD$8="x",Toimenpiteet!$E$29,0)+IF(AD$9="x",Toimenpiteet!$E$60,0)+IF(AD$10="x",Toimenpiteet!$E$88,0))/(1+$H$15)^EZ$59</f>
        <v>174.55289193006615</v>
      </c>
      <c r="FA69" s="29">
        <f ca="1">IF(AE$11="x",Toimenpiteet!$E$115,CA69*DA69/1000+(Satokasvi!$E$28-Satokasvi!$E$7)+IF(AE$8="x",Toimenpiteet!$E$29,0)+IF(AE$9="x",Toimenpiteet!$E$60,0)+IF(AE$10="x",Toimenpiteet!$E$88,0))/(1+$H$15)^FA$59</f>
        <v>155.90688959566668</v>
      </c>
      <c r="FB69" s="29">
        <f ca="1">IF(AF$11="x",Toimenpiteet!$E$115,CB69*DB69/1000+(Satokasvi!$E$28-Satokasvi!$E$7)+IF(AF$8="x",Toimenpiteet!$E$29,0)+IF(AF$9="x",Toimenpiteet!$E$60,0)+IF(AF$10="x",Toimenpiteet!$E$88,0))/(1+$H$15)^FB$59</f>
        <v>-29.566716376895059</v>
      </c>
      <c r="FD69" s="29">
        <f t="shared" si="15"/>
        <v>305.82524271844659</v>
      </c>
      <c r="FE69" s="29">
        <f t="shared" ca="1" si="18"/>
        <v>802.95230484999365</v>
      </c>
      <c r="FF69" s="29">
        <f t="shared" ca="1" si="10"/>
        <v>1186.5666671466022</v>
      </c>
      <c r="FG69" s="29">
        <f t="shared" ca="1" si="10"/>
        <v>1488.9021584828749</v>
      </c>
      <c r="FH69" s="29">
        <f t="shared" ca="1" si="10"/>
        <v>1822.6046457597963</v>
      </c>
      <c r="FI69" s="29">
        <f t="shared" ca="1" si="10"/>
        <v>2086.4121866151472</v>
      </c>
      <c r="FJ69" s="29">
        <f t="shared" ca="1" si="10"/>
        <v>2144.5195669910381</v>
      </c>
      <c r="FK69" s="29">
        <f t="shared" ca="1" si="10"/>
        <v>2404.2667217675166</v>
      </c>
      <c r="FL69" s="29">
        <f t="shared" ca="1" si="10"/>
        <v>2639.7346423430909</v>
      </c>
      <c r="FM69" s="29">
        <f t="shared" ca="1" si="10"/>
        <v>2931.2761626811698</v>
      </c>
      <c r="FN69" s="29">
        <f t="shared" ca="1" si="10"/>
        <v>3131.7772795113206</v>
      </c>
      <c r="FO69" s="29">
        <f t="shared" ca="1" si="10"/>
        <v>3198.8391699161539</v>
      </c>
      <c r="FP69" s="29">
        <f t="shared" ca="1" si="10"/>
        <v>3520.7973950051214</v>
      </c>
      <c r="FQ69" s="29">
        <f t="shared" ca="1" si="10"/>
        <v>3709.9470590037649</v>
      </c>
      <c r="FR69" s="29">
        <f t="shared" ca="1" si="10"/>
        <v>3916.8453306792867</v>
      </c>
      <c r="FS69" s="29">
        <f t="shared" ca="1" si="10"/>
        <v>4205.928618313108</v>
      </c>
      <c r="FT69" s="29">
        <f t="shared" ca="1" si="10"/>
        <v>4317.9167198826972</v>
      </c>
      <c r="FU69" s="29">
        <f t="shared" ca="1" si="10"/>
        <v>4184.0494888069461</v>
      </c>
      <c r="FV69" s="29">
        <f t="shared" ca="1" si="10"/>
        <v>4311.3877852801907</v>
      </c>
      <c r="FW69" s="29">
        <f t="shared" ca="1" si="10"/>
        <v>4185.2050809011253</v>
      </c>
      <c r="FX69" s="29">
        <f t="shared" ca="1" si="10"/>
        <v>4330.2416230511953</v>
      </c>
      <c r="FY69" s="29">
        <f t="shared" ca="1" si="10"/>
        <v>4464.3959896603183</v>
      </c>
      <c r="FZ69" s="29">
        <f t="shared" ca="1" si="10"/>
        <v>4625.1380272381375</v>
      </c>
      <c r="GA69" s="29">
        <f t="shared" ca="1" si="10"/>
        <v>4768.2821269239257</v>
      </c>
      <c r="GB69" s="29">
        <f t="shared" ca="1" si="10"/>
        <v>4734.9401918395142</v>
      </c>
      <c r="GC69" s="29"/>
      <c r="GD69" s="29">
        <f t="shared" si="16"/>
        <v>305.82524271844659</v>
      </c>
      <c r="GE69" s="29">
        <f t="shared" ca="1" si="17"/>
        <v>838.54953834114997</v>
      </c>
      <c r="GF69" s="29">
        <f t="shared" ca="1" si="11"/>
        <v>1251.7726579609182</v>
      </c>
      <c r="GG69" s="29">
        <f t="shared" ca="1" si="11"/>
        <v>1579.3492337750038</v>
      </c>
      <c r="GH69" s="29">
        <f t="shared" ca="1" si="11"/>
        <v>1939.5662725138286</v>
      </c>
      <c r="GI69" s="29">
        <f t="shared" ca="1" si="11"/>
        <v>2203.3738133691795</v>
      </c>
      <c r="GJ69" s="29">
        <f t="shared" ca="1" si="11"/>
        <v>2273.6517405356221</v>
      </c>
      <c r="GK69" s="29">
        <f t="shared" ca="1" si="11"/>
        <v>2555.3815712759324</v>
      </c>
      <c r="GL69" s="29">
        <f t="shared" ca="1" si="11"/>
        <v>2811.3562065453411</v>
      </c>
      <c r="GM69" s="29">
        <f t="shared" ca="1" si="11"/>
        <v>3125.9537530605721</v>
      </c>
      <c r="GN69" s="29">
        <f t="shared" ca="1" si="11"/>
        <v>3344.7119161790733</v>
      </c>
      <c r="GO69" s="29">
        <f t="shared" ca="1" si="11"/>
        <v>3423.1191248389473</v>
      </c>
      <c r="GP69" s="29">
        <f t="shared" ca="1" si="11"/>
        <v>3768.9347017015857</v>
      </c>
      <c r="GQ69" s="29">
        <f t="shared" ca="1" si="11"/>
        <v>3975.0752862974646</v>
      </c>
      <c r="GR69" s="29">
        <f t="shared" ca="1" si="11"/>
        <v>4199.6324884473479</v>
      </c>
      <c r="GS69" s="29">
        <f t="shared" ca="1" si="11"/>
        <v>4510.2709277352733</v>
      </c>
      <c r="GT69" s="29">
        <f t="shared" ca="1" si="11"/>
        <v>4634.7525967837428</v>
      </c>
      <c r="GU69" s="29">
        <f t="shared" ca="1" si="11"/>
        <v>4500.8853657079917</v>
      </c>
      <c r="GV69" s="29">
        <f t="shared" ca="1" si="12"/>
        <v>4641.0889862804206</v>
      </c>
      <c r="GW69" s="29">
        <f t="shared" ca="1" si="12"/>
        <v>4514.9062819013552</v>
      </c>
      <c r="GX69" s="29">
        <f t="shared" ca="1" si="12"/>
        <v>4673.3200251579128</v>
      </c>
      <c r="GY69" s="29">
        <f t="shared" ca="1" si="12"/>
        <v>4820.1290751450488</v>
      </c>
      <c r="GZ69" s="29">
        <f t="shared" ca="1" si="12"/>
        <v>4994.6819670751147</v>
      </c>
      <c r="HA69" s="29">
        <f t="shared" ca="1" si="12"/>
        <v>5150.5888566707818</v>
      </c>
      <c r="HB69" s="29">
        <f t="shared" ca="1" si="12"/>
        <v>5121.0221402938869</v>
      </c>
      <c r="HC69" s="29"/>
      <c r="HD69" s="29">
        <f t="shared" si="13"/>
        <v>170</v>
      </c>
      <c r="HE69" s="29">
        <f>SUM($GD69:GD69)-$HD69-SUM($FD69:FD69)</f>
        <v>-170</v>
      </c>
      <c r="HF69" s="29">
        <f ca="1">SUM($GD69:GE69)-$HD69-SUM($FD69:FE69)</f>
        <v>-134.4027665088438</v>
      </c>
      <c r="HG69" s="29">
        <f ca="1">SUM($GD69:GF69)-$HD69-SUM($FD69:FF69)</f>
        <v>-69.196775694527787</v>
      </c>
      <c r="HH69" s="29">
        <f ca="1">SUM($GD69:GG69)-$HD69-SUM($FD69:FG69)</f>
        <v>21.250299597601042</v>
      </c>
      <c r="HI69" s="29">
        <f ca="1">SUM($GD69:GH69)-$HD69-SUM($FD69:FH69)</f>
        <v>138.21192635163425</v>
      </c>
      <c r="HJ69" s="29">
        <f ca="1">SUM($GD69:GI69)-$HD69-SUM($FD69:FI69)</f>
        <v>255.17355310566654</v>
      </c>
      <c r="HK69" s="29">
        <f ca="1">SUM($GD69:GJ69)-$HD69-SUM($FD69:FJ69)</f>
        <v>384.3057266502492</v>
      </c>
      <c r="HL69" s="29">
        <f ca="1">SUM($GD69:GK69)-$HD69-SUM($FD69:FK69)</f>
        <v>535.42057615866543</v>
      </c>
      <c r="HM69" s="29">
        <f ca="1">SUM($GD69:GL69)-$HD69-SUM($FD69:FL69)</f>
        <v>707.04214036091435</v>
      </c>
      <c r="HN69" s="29">
        <f ca="1">SUM($GD69:GM69)-$HD69-SUM($FD69:FM69)</f>
        <v>901.71973074031484</v>
      </c>
      <c r="HO69" s="29">
        <f ca="1">SUM($GD69:GN69)-$HD69-SUM($FD69:FN69)</f>
        <v>1114.6543674080676</v>
      </c>
      <c r="HP69" s="29">
        <f ca="1">SUM($GD69:GO69)-$HD69-SUM($FD69:FO69)</f>
        <v>1338.9343223308606</v>
      </c>
      <c r="HQ69" s="29">
        <f ca="1">SUM($GD69:GP69)-$HD69-SUM($FD69:FP69)</f>
        <v>1587.0716290273267</v>
      </c>
      <c r="HR69" s="29">
        <f ca="1">SUM($GD69:GQ69)-$HD69-SUM($FD69:FQ69)</f>
        <v>1852.1998563210291</v>
      </c>
      <c r="HS69" s="29">
        <f ca="1">SUM($GD69:GR69)-$HD69-SUM($FD69:FR69)</f>
        <v>2134.9870140890926</v>
      </c>
      <c r="HT69" s="29">
        <f ca="1">SUM($GD69:GS69)-$HD69-SUM($FD69:FS69)</f>
        <v>2439.3293235112651</v>
      </c>
      <c r="HU69" s="29">
        <f ca="1">SUM($GD69:GT69)-$HD69-SUM($FD69:FT69)</f>
        <v>2756.1652004123098</v>
      </c>
      <c r="HV69" s="29">
        <f ca="1">SUM($GD69:GU69)-$HD69-SUM($FD69:FU69)</f>
        <v>3073.0010773133545</v>
      </c>
      <c r="HW69" s="29">
        <f ca="1">SUM($GD69:GV69)-$HD69-SUM($FD69:FV69)</f>
        <v>3402.7022783135835</v>
      </c>
      <c r="HX69" s="29">
        <f ca="1">SUM($GD69:GW69)-$HD69-SUM($FD69:FW69)</f>
        <v>3732.4034793138126</v>
      </c>
      <c r="HY69" s="29">
        <f ca="1">SUM($GD69:GX69)-$HD69-SUM($FD69:FX69)</f>
        <v>4075.4818814205282</v>
      </c>
      <c r="HZ69" s="29">
        <f ca="1">SUM($GD69:GY69)-$HD69-SUM($FD69:FY69)</f>
        <v>4431.2149669052596</v>
      </c>
      <c r="IA69" s="29">
        <f ca="1">SUM($GD69:GZ69)-$HD69-SUM($FD69:FZ69)</f>
        <v>4800.7589067422377</v>
      </c>
      <c r="IB69" s="29">
        <f ca="1">SUM($GD69:HA69)-$HD69-SUM($FD69:GA69)</f>
        <v>5183.0656364891038</v>
      </c>
      <c r="IC69" s="29">
        <f ca="1">SUM($GD69:HB69)-$HD69-SUM($FD69:GB69)</f>
        <v>5569.1475849434792</v>
      </c>
    </row>
    <row r="70" spans="2:237">
      <c r="B70" s="29">
        <f t="shared" ca="1" si="14"/>
        <v>0.84576281984738522</v>
      </c>
      <c r="C70" s="29">
        <f t="shared" ca="1" si="8"/>
        <v>0.97804903662981524</v>
      </c>
      <c r="D70" s="29">
        <f t="shared" ca="1" si="8"/>
        <v>0.33204991970460018</v>
      </c>
      <c r="E70" s="29">
        <f t="shared" ca="1" si="8"/>
        <v>0.86333434707606593</v>
      </c>
      <c r="F70" s="29">
        <f t="shared" ca="1" si="8"/>
        <v>0.25116395600187524</v>
      </c>
      <c r="G70" s="29">
        <f t="shared" ca="1" si="8"/>
        <v>0.33148315739631018</v>
      </c>
      <c r="H70" s="29">
        <f t="shared" ca="1" si="8"/>
        <v>0.72900024575491429</v>
      </c>
      <c r="I70" s="29">
        <f t="shared" ca="1" si="8"/>
        <v>0.21438871844781249</v>
      </c>
      <c r="J70" s="29">
        <f t="shared" ca="1" si="8"/>
        <v>0.47968827481957288</v>
      </c>
      <c r="K70" s="29">
        <f t="shared" ca="1" si="8"/>
        <v>0.99483703027719594</v>
      </c>
      <c r="L70" s="29">
        <f t="shared" ca="1" si="8"/>
        <v>0.96866230654611629</v>
      </c>
      <c r="M70" s="29">
        <f t="shared" ca="1" si="8"/>
        <v>5.4844351337596686E-2</v>
      </c>
      <c r="N70" s="29">
        <f t="shared" ca="1" si="8"/>
        <v>5.490606469539816E-2</v>
      </c>
      <c r="O70" s="29">
        <f t="shared" ca="1" si="8"/>
        <v>4.9463276422677338E-2</v>
      </c>
      <c r="P70" s="29">
        <f t="shared" ca="1" si="8"/>
        <v>0.90867195011728719</v>
      </c>
      <c r="Q70" s="29">
        <f t="shared" ca="1" si="8"/>
        <v>0.99227579907020691</v>
      </c>
      <c r="R70" s="29">
        <f t="shared" ca="1" si="8"/>
        <v>0.19371091324537526</v>
      </c>
      <c r="S70" s="29">
        <f t="shared" ca="1" si="8"/>
        <v>0.55404409619793138</v>
      </c>
      <c r="T70" s="29">
        <f t="shared" ca="1" si="9"/>
        <v>0.85187030571356936</v>
      </c>
      <c r="U70" s="29">
        <f t="shared" ca="1" si="9"/>
        <v>0.67777491531301914</v>
      </c>
      <c r="V70" s="29">
        <f t="shared" ca="1" si="9"/>
        <v>0.48325706206850483</v>
      </c>
      <c r="W70" s="29">
        <f t="shared" ca="1" si="9"/>
        <v>0.86986931353965313</v>
      </c>
      <c r="X70" s="29">
        <f t="shared" ca="1" si="9"/>
        <v>0.82276978979106918</v>
      </c>
      <c r="Y70" s="29">
        <f t="shared" ca="1" si="9"/>
        <v>0.24131512936216115</v>
      </c>
      <c r="Z70" s="29">
        <f t="shared" ca="1" si="9"/>
        <v>0.54969646123213722</v>
      </c>
      <c r="AC70" s="27">
        <f>IF(H$11="x",0,_xlfn.NORM.INV(B70,Satokasvi!$H$8,Satokasvi!$I$8)*IF(H$8="x",1+Toimenpiteet!$C$7,1)*IF(H$9="x",1+Toimenpiteet!$C$34,1)*(1+H$30)*_xlfn.BINOM.INV(1,(1-(Satokasvi!$H$15*(1+H$43))),B70))</f>
        <v>0</v>
      </c>
      <c r="AD70" s="27">
        <f ca="1">IF(I$11="x",0,_xlfn.NORM.INV(C70,Satokasvi!$H$8,Satokasvi!$I$8)*IF(I$8="x",1+Toimenpiteet!$C$7,1)*IF(I$9="x",1+Toimenpiteet!$C$34,1)*(1+I$30)*_xlfn.BINOM.INV(1,(1-(Satokasvi!$H$15*(1+I$43))),C70))</f>
        <v>2905.7663142494498</v>
      </c>
      <c r="AE70" s="27">
        <f ca="1">IF(J$11="x",0,_xlfn.NORM.INV(D70,Satokasvi!$H$8,Satokasvi!$I$8)*IF(J$8="x",1+Toimenpiteet!$C$7,1)*IF(J$9="x",1+Toimenpiteet!$C$34,1)*(1+J$30)*_xlfn.BINOM.INV(1,(1-(Satokasvi!$H$15*(1+J$43))),D70))</f>
        <v>2478.4607463713942</v>
      </c>
      <c r="AF70" s="27">
        <f ca="1">IF(K$11="x",0,_xlfn.NORM.INV(E70,Satokasvi!$H$8,Satokasvi!$I$8)*IF(K$8="x",1+Toimenpiteet!$C$7,1)*IF(K$9="x",1+Toimenpiteet!$C$34,1)*(1+K$30)*_xlfn.BINOM.INV(1,(1-(Satokasvi!$H$15*(1+K$43))),E70))</f>
        <v>2776.9540388014893</v>
      </c>
      <c r="AG70" s="27">
        <f ca="1">IF(L$11="x",0,_xlfn.NORM.INV(F70,Satokasvi!$H$8,Satokasvi!$I$8)*IF(L$8="x",1+Toimenpiteet!$C$7,1)*IF(L$9="x",1+Toimenpiteet!$C$34,1)*(1+L$30)*_xlfn.BINOM.INV(1,(1-(Satokasvi!$H$15*(1+L$43))),F70))</f>
        <v>2468.828599451771</v>
      </c>
      <c r="AH70" s="27">
        <f>IF(M$11="x",0,_xlfn.NORM.INV(G70,Satokasvi!$H$8,Satokasvi!$I$8)*IF(M$8="x",1+Toimenpiteet!$C$7,1)*IF(M$9="x",1+Toimenpiteet!$C$34,1)*(1+M$30)*_xlfn.BINOM.INV(1,(1-(Satokasvi!$H$15*(1+M$43))),G70))</f>
        <v>0</v>
      </c>
      <c r="AI70" s="27">
        <f ca="1">IF(N$11="x",0,_xlfn.NORM.INV(H70,Satokasvi!$H$8,Satokasvi!$I$8)*IF(N$8="x",1+Toimenpiteet!$C$7,1)*IF(N$9="x",1+Toimenpiteet!$C$34,1)*(1+N$30)*_xlfn.BINOM.INV(1,(1-(Satokasvi!$H$15*(1+N$43))),H70))</f>
        <v>2727.0638009570412</v>
      </c>
      <c r="AJ70" s="27">
        <f ca="1">IF(O$11="x",0,_xlfn.NORM.INV(I70,Satokasvi!$H$8,Satokasvi!$I$8)*IF(O$8="x",1+Toimenpiteet!$C$7,1)*IF(O$9="x",1+Toimenpiteet!$C$34,1)*(1+O$30)*_xlfn.BINOM.INV(1,(1-(Satokasvi!$H$15*(1+O$43))),I70))</f>
        <v>2465.5386578489956</v>
      </c>
      <c r="AK70" s="27">
        <f ca="1">IF(P$11="x",0,_xlfn.NORM.INV(J70,Satokasvi!$H$8,Satokasvi!$I$8)*IF(P$8="x",1+Toimenpiteet!$C$7,1)*IF(P$9="x",1+Toimenpiteet!$C$34,1)*(1+P$30)*_xlfn.BINOM.INV(1,(1-(Satokasvi!$H$15*(1+P$43))),J70))</f>
        <v>2603.732293445607</v>
      </c>
      <c r="AL70" s="27">
        <f ca="1">IF(Q$11="x",0,_xlfn.NORM.INV(K70,Satokasvi!$H$8,Satokasvi!$I$8)*IF(Q$8="x",1+Toimenpiteet!$C$7,1)*IF(Q$9="x",1+Toimenpiteet!$C$34,1)*(1+Q$30)*_xlfn.BINOM.INV(1,(1-(Satokasvi!$H$15*(1+Q$43))),K70))</f>
        <v>3091.9704474444361</v>
      </c>
      <c r="AM70" s="27">
        <f ca="1">IF(R$11="x",0,_xlfn.NORM.INV(L70,Satokasvi!$H$8,Satokasvi!$I$8)*IF(R$8="x",1+Toimenpiteet!$C$7,1)*IF(R$9="x",1+Toimenpiteet!$C$34,1)*(1+R$30)*_xlfn.BINOM.INV(1,(1-(Satokasvi!$H$15*(1+R$43))),L70))</f>
        <v>2960.7052267542999</v>
      </c>
      <c r="AN70" s="27">
        <f ca="1">IF(S$11="x",0,_xlfn.NORM.INV(M70,Satokasvi!$H$8,Satokasvi!$I$8)*IF(S$8="x",1+Toimenpiteet!$C$7,1)*IF(S$9="x",1+Toimenpiteet!$C$34,1)*(1+S$30)*_xlfn.BINOM.INV(1,(1-(Satokasvi!$H$15*(1+S$43))),M70))</f>
        <v>2314.6598027116679</v>
      </c>
      <c r="AO70" s="27">
        <f ca="1">IF(T$11="x",0,_xlfn.NORM.INV(N70,Satokasvi!$H$8,Satokasvi!$I$8)*IF(T$8="x",1+Toimenpiteet!$C$7,1)*IF(T$9="x",1+Toimenpiteet!$C$34,1)*(1+T$30)*_xlfn.BINOM.INV(1,(1-(Satokasvi!$H$15*(1+T$43))),N70))</f>
        <v>2314.7635417272177</v>
      </c>
      <c r="AP70" s="27">
        <f ca="1">IF(U$11="x",0,_xlfn.NORM.INV(O70,Satokasvi!$H$8,Satokasvi!$I$8)*IF(U$8="x",1+Toimenpiteet!$C$7,1)*IF(U$9="x",1+Toimenpiteet!$C$34,1)*(1+U$30)*_xlfn.BINOM.INV(1,(1-(Satokasvi!$H$15*(1+U$43))),O70))</f>
        <v>0</v>
      </c>
      <c r="AQ70" s="27">
        <f ca="1">IF(V$11="x",0,_xlfn.NORM.INV(P70,Satokasvi!$H$8,Satokasvi!$I$8)*IF(V$8="x",1+Toimenpiteet!$C$7,1)*IF(V$9="x",1+Toimenpiteet!$C$34,1)*(1+V$30)*_xlfn.BINOM.INV(1,(1-(Satokasvi!$H$15*(1+V$43))),P70))</f>
        <v>2861.9870985953862</v>
      </c>
      <c r="AR70" s="27">
        <f ca="1">IF(W$11="x",0,_xlfn.NORM.INV(Q70,Satokasvi!$H$8,Satokasvi!$I$8)*IF(W$8="x",1+Toimenpiteet!$C$7,1)*IF(W$9="x",1+Toimenpiteet!$C$34,1)*(1+W$30)*_xlfn.BINOM.INV(1,(1-(Satokasvi!$H$15*(1+W$43))),Q70))</f>
        <v>3065.2731865705668</v>
      </c>
      <c r="AS70" s="27">
        <f ca="1">IF(X$11="x",0,_xlfn.NORM.INV(R70,Satokasvi!$H$8,Satokasvi!$I$8)*IF(X$8="x",1+Toimenpiteet!$C$7,1)*IF(X$9="x",1+Toimenpiteet!$C$34,1)*(1+X$30)*_xlfn.BINOM.INV(1,(1-(Satokasvi!$H$15*(1+X$43))),R70))</f>
        <v>2451.9093257012246</v>
      </c>
      <c r="AT70" s="27">
        <f ca="1">IF(Y$11="x",0,_xlfn.NORM.INV(S70,Satokasvi!$H$8,Satokasvi!$I$8)*IF(Y$8="x",1+Toimenpiteet!$C$7,1)*IF(Y$9="x",1+Toimenpiteet!$C$34,1)*(1+Y$30)*_xlfn.BINOM.INV(1,(1-(Satokasvi!$H$15*(1+Y$43))),S70))</f>
        <v>2638.6043852731627</v>
      </c>
      <c r="AU70" s="27">
        <f ca="1">IF(Z$11="x",0,_xlfn.NORM.INV(T70,Satokasvi!$H$8,Satokasvi!$I$8)*IF(Z$8="x",1+Toimenpiteet!$C$7,1)*IF(Z$9="x",1+Toimenpiteet!$C$34,1)*(1+Z$30)*_xlfn.BINOM.INV(1,(1-(Satokasvi!$H$15*(1+Z$43))),T70))</f>
        <v>2808.2042429843627</v>
      </c>
      <c r="AV70" s="27">
        <f ca="1">IF(AA$11="x",0,_xlfn.NORM.INV(U70,Satokasvi!$H$8,Satokasvi!$I$8)*IF(AA$8="x",1+Toimenpiteet!$C$7,1)*IF(AA$9="x",1+Toimenpiteet!$C$34,1)*(1+AA$30)*_xlfn.BINOM.INV(1,(1-(Satokasvi!$H$15*(1+AA$43))),U70))</f>
        <v>2699.3809231633841</v>
      </c>
      <c r="AW70" s="27">
        <f ca="1">IF(AB$11="x",0,_xlfn.NORM.INV(V70,Satokasvi!$H$8,Satokasvi!$I$8)*IF(AB$8="x",1+Toimenpiteet!$C$7,1)*IF(AB$9="x",1+Toimenpiteet!$C$34,1)*(1+AB$30)*_xlfn.BINOM.INV(1,(1-(Satokasvi!$H$15*(1+AB$43))),V70))</f>
        <v>2605.4038920014855</v>
      </c>
      <c r="AX70" s="27">
        <f ca="1">IF(AC$11="x",0,_xlfn.NORM.INV(W70,Satokasvi!$H$8,Satokasvi!$I$8)*IF(AC$8="x",1+Toimenpiteet!$C$7,1)*IF(AC$9="x",1+Toimenpiteet!$C$34,1)*(1+AC$30)*_xlfn.BINOM.INV(1,(1-(Satokasvi!$H$15*(1+AC$43))),W70))</f>
        <v>2823.376895082481</v>
      </c>
      <c r="AY70" s="27">
        <f ca="1">IF(AD$11="x",0,_xlfn.NORM.INV(X70,Satokasvi!$H$8,Satokasvi!$I$8)*IF(AD$8="x",1+Toimenpiteet!$C$7,1)*IF(AD$9="x",1+Toimenpiteet!$C$34,1)*(1+AD$30)*_xlfn.BINOM.INV(1,(1-(Satokasvi!$H$15*(1+AD$43))),X70))</f>
        <v>2786.0819734758043</v>
      </c>
      <c r="AZ70" s="27">
        <f ca="1">IF(AE$11="x",0,_xlfn.NORM.INV(Y70,Satokasvi!$H$8,Satokasvi!$I$8)*IF(AE$8="x",1+Toimenpiteet!$C$7,1)*IF(AE$9="x",1+Toimenpiteet!$C$34,1)*(1+AE$30)*_xlfn.BINOM.INV(1,(1-(Satokasvi!$H$15*(1+AE$43))),Y70))</f>
        <v>2482.1900418905616</v>
      </c>
      <c r="BA70" s="27">
        <f ca="1">IF(AF$11="x",0,_xlfn.NORM.INV(Z70,Satokasvi!$H$8,Satokasvi!$I$8)*IF(AF$8="x",1+Toimenpiteet!$C$7,1)*IF(AF$9="x",1+Toimenpiteet!$C$34,1)*(1+AF$30)*_xlfn.BINOM.INV(1,(1-(Satokasvi!$H$15*(1+AF$43))),Z70))</f>
        <v>2636.552806216248</v>
      </c>
      <c r="BD70" s="27">
        <f>IF(H$11="x",0,_xlfn.NORM.INV(B70,Satokasvi!$H$8,Satokasvi!$I$8)*IF(COUNTIF($H$12:H$12,"x")&gt;0,(1+$C$6),1)*IF(COUNTIF($H$13:H$13,"x")&gt;0,(1+$C$30),1)*IF(H$8="x",(1+Toimenpiteet!$C$7),1)*IF(H$9="x",(1+Toimenpiteet!$C$34),1)*(1+H$30)*_xlfn.BINOM.INV(1,(1-(Satokasvi!$H$15*(1+H$44))),B70))</f>
        <v>0</v>
      </c>
      <c r="BE70" s="27">
        <f ca="1">IF(I$11="x",0,_xlfn.NORM.INV(C70,Satokasvi!$H$8,Satokasvi!$I$8)*IF(COUNTIF($H$12:I$12,"x")&gt;0,(1+$C$6),1)*IF(COUNTIF($H$13:I$13,"x")&gt;0,(1+$C$30),1)*IF(I$8="x",(1+Toimenpiteet!$C$7),1)*IF(I$9="x",(1+Toimenpiteet!$C$34),1)*(1+I$30)*_xlfn.BINOM.INV(1,(1-(Satokasvi!$H$15*(1+I$44))),C70))</f>
        <v>3051.0546299619227</v>
      </c>
      <c r="BF70" s="27">
        <f ca="1">IF(J$11="x",0,_xlfn.NORM.INV(D70,Satokasvi!$H$8,Satokasvi!$I$8)*IF(COUNTIF($H$12:J$12,"x")&gt;0,(1+$C$6),1)*IF(COUNTIF($H$13:J$13,"x")&gt;0,(1+$C$30),1)*IF(J$8="x",(1+Toimenpiteet!$C$7),1)*IF(J$9="x",(1+Toimenpiteet!$C$34),1)*(1+J$30)*_xlfn.BINOM.INV(1,(1-(Satokasvi!$H$15*(1+J$44))),D70))</f>
        <v>2602.3837836899638</v>
      </c>
      <c r="BG70" s="27">
        <f ca="1">IF(K$11="x",0,_xlfn.NORM.INV(E70,Satokasvi!$H$8,Satokasvi!$I$8)*IF(COUNTIF($H$12:K$12,"x")&gt;0,(1+$C$6),1)*IF(COUNTIF($H$13:K$13,"x")&gt;0,(1+$C$30),1)*IF(K$8="x",(1+Toimenpiteet!$C$7),1)*IF(K$9="x",(1+Toimenpiteet!$C$34),1)*(1+K$30)*_xlfn.BINOM.INV(1,(1-(Satokasvi!$H$15*(1+K$44))),E70))</f>
        <v>2915.8017407415637</v>
      </c>
      <c r="BH70" s="27">
        <f ca="1">IF(L$11="x",0,_xlfn.NORM.INV(F70,Satokasvi!$H$8,Satokasvi!$I$8)*IF(COUNTIF($H$12:L$12,"x")&gt;0,(1+$C$6),1)*IF(COUNTIF($H$13:L$13,"x")&gt;0,(1+$C$30),1)*IF(L$8="x",(1+Toimenpiteet!$C$7),1)*IF(L$9="x",(1+Toimenpiteet!$C$34),1)*(1+L$30)*_xlfn.BINOM.INV(1,(1-(Satokasvi!$H$15*(1+L$44))),F70))</f>
        <v>2592.2700294243596</v>
      </c>
      <c r="BI70" s="27">
        <f>IF(M$11="x",0,_xlfn.NORM.INV(G70,Satokasvi!$H$8,Satokasvi!$I$8)*IF(COUNTIF($H$12:M$12,"x")&gt;0,(1+$C$6),1)*IF(COUNTIF($H$13:M$13,"x")&gt;0,(1+$C$30),1)*IF(M$8="x",(1+Toimenpiteet!$C$7),1)*IF(M$9="x",(1+Toimenpiteet!$C$34),1)*(1+M$30)*_xlfn.BINOM.INV(1,(1-(Satokasvi!$H$15*(1+M$44))),G70))</f>
        <v>0</v>
      </c>
      <c r="BJ70" s="27">
        <f ca="1">IF(N$11="x",0,_xlfn.NORM.INV(H70,Satokasvi!$H$8,Satokasvi!$I$8)*IF(COUNTIF($H$12:N$12,"x")&gt;0,(1+$C$6),1)*IF(COUNTIF($H$13:N$13,"x")&gt;0,(1+$C$30),1)*IF(N$8="x",(1+Toimenpiteet!$C$7),1)*IF(N$9="x",(1+Toimenpiteet!$C$34),1)*(1+N$30)*_xlfn.BINOM.INV(1,(1-(Satokasvi!$H$15*(1+N$44))),H70))</f>
        <v>2863.4169910048936</v>
      </c>
      <c r="BK70" s="27">
        <f ca="1">IF(O$11="x",0,_xlfn.NORM.INV(I70,Satokasvi!$H$8,Satokasvi!$I$8)*IF(COUNTIF($H$12:O$12,"x")&gt;0,(1+$C$6),1)*IF(COUNTIF($H$13:O$13,"x")&gt;0,(1+$C$30),1)*IF(O$8="x",(1+Toimenpiteet!$C$7),1)*IF(O$9="x",(1+Toimenpiteet!$C$34),1)*(1+O$30)*_xlfn.BINOM.INV(1,(1-(Satokasvi!$H$15*(1+O$44))),I70))</f>
        <v>2588.8155907414448</v>
      </c>
      <c r="BL70" s="27">
        <f ca="1">IF(P$11="x",0,_xlfn.NORM.INV(J70,Satokasvi!$H$8,Satokasvi!$I$8)*IF(COUNTIF($H$12:P$12,"x")&gt;0,(1+$C$6),1)*IF(COUNTIF($H$13:P$13,"x")&gt;0,(1+$C$30),1)*IF(P$8="x",(1+Toimenpiteet!$C$7),1)*IF(P$9="x",(1+Toimenpiteet!$C$34),1)*(1+P$30)*_xlfn.BINOM.INV(1,(1-(Satokasvi!$H$15*(1+P$44))),J70))</f>
        <v>2733.9189081178874</v>
      </c>
      <c r="BM70" s="27">
        <f ca="1">IF(Q$11="x",0,_xlfn.NORM.INV(K70,Satokasvi!$H$8,Satokasvi!$I$8)*IF(COUNTIF($H$12:Q$12,"x")&gt;0,(1+$C$6),1)*IF(COUNTIF($H$13:Q$13,"x")&gt;0,(1+$C$30),1)*IF(Q$8="x",(1+Toimenpiteet!$C$7),1)*IF(Q$9="x",(1+Toimenpiteet!$C$34),1)*(1+Q$30)*_xlfn.BINOM.INV(1,(1-(Satokasvi!$H$15*(1+Q$44))),K70))</f>
        <v>3246.568969816658</v>
      </c>
      <c r="BN70" s="27">
        <f ca="1">IF(R$11="x",0,_xlfn.NORM.INV(L70,Satokasvi!$H$8,Satokasvi!$I$8)*IF(COUNTIF($H$12:R$12,"x")&gt;0,(1+$C$6),1)*IF(COUNTIF($H$13:R$13,"x")&gt;0,(1+$C$30),1)*IF(R$8="x",(1+Toimenpiteet!$C$7),1)*IF(R$9="x",(1+Toimenpiteet!$C$34),1)*(1+R$30)*_xlfn.BINOM.INV(1,(1-(Satokasvi!$H$15*(1+R$44))),L70))</f>
        <v>3108.7404880920153</v>
      </c>
      <c r="BO70" s="27">
        <f ca="1">IF(S$11="x",0,_xlfn.NORM.INV(M70,Satokasvi!$H$8,Satokasvi!$I$8)*IF(COUNTIF($H$12:S$12,"x")&gt;0,(1+$C$6),1)*IF(COUNTIF($H$13:S$13,"x")&gt;0,(1+$C$30),1)*IF(S$8="x",(1+Toimenpiteet!$C$7),1)*IF(S$9="x",(1+Toimenpiteet!$C$34),1)*(1+S$30)*_xlfn.BINOM.INV(1,(1-(Satokasvi!$H$15*(1+S$44))),M70))</f>
        <v>2430.3927928472513</v>
      </c>
      <c r="BP70" s="27">
        <f ca="1">IF(T$11="x",0,_xlfn.NORM.INV(N70,Satokasvi!$H$8,Satokasvi!$I$8)*IF(COUNTIF($H$12:T$12,"x")&gt;0,(1+$C$6),1)*IF(COUNTIF($H$13:T$13,"x")&gt;0,(1+$C$30),1)*IF(T$8="x",(1+Toimenpiteet!$C$7),1)*IF(T$9="x",(1+Toimenpiteet!$C$34),1)*(1+T$30)*_xlfn.BINOM.INV(1,(1-(Satokasvi!$H$15*(1+T$44))),N70))</f>
        <v>2430.5017188135789</v>
      </c>
      <c r="BQ70" s="27">
        <f ca="1">IF(U$11="x",0,_xlfn.NORM.INV(O70,Satokasvi!$H$8,Satokasvi!$I$8)*IF(COUNTIF($H$12:U$12,"x")&gt;0,(1+$C$6),1)*IF(COUNTIF($H$13:U$13,"x")&gt;0,(1+$C$30),1)*IF(U$8="x",(1+Toimenpiteet!$C$7),1)*IF(U$9="x",(1+Toimenpiteet!$C$34),1)*(1+U$30)*_xlfn.BINOM.INV(1,(1-(Satokasvi!$H$15*(1+U$44))),O70))</f>
        <v>2420.4978495579894</v>
      </c>
      <c r="BR70" s="27">
        <f ca="1">IF(V$11="x",0,_xlfn.NORM.INV(P70,Satokasvi!$H$8,Satokasvi!$I$8)*IF(COUNTIF($H$12:V$12,"x")&gt;0,(1+$C$6),1)*IF(COUNTIF($H$13:V$13,"x")&gt;0,(1+$C$30),1)*IF(V$8="x",(1+Toimenpiteet!$C$7),1)*IF(V$9="x",(1+Toimenpiteet!$C$34),1)*(1+V$30)*_xlfn.BINOM.INV(1,(1-(Satokasvi!$H$15*(1+V$44))),P70))</f>
        <v>3005.0864535251558</v>
      </c>
      <c r="BS70" s="27">
        <f ca="1">IF(W$11="x",0,_xlfn.NORM.INV(Q70,Satokasvi!$H$8,Satokasvi!$I$8)*IF(COUNTIF($H$12:W$12,"x")&gt;0,(1+$C$6),1)*IF(COUNTIF($H$13:W$13,"x")&gt;0,(1+$C$30),1)*IF(W$8="x",(1+Toimenpiteet!$C$7),1)*IF(W$9="x",(1+Toimenpiteet!$C$34),1)*(1+W$30)*_xlfn.BINOM.INV(1,(1-(Satokasvi!$H$15*(1+W$44))),Q70))</f>
        <v>3218.5368458990952</v>
      </c>
      <c r="BT70" s="27">
        <f ca="1">IF(X$11="x",0,_xlfn.NORM.INV(R70,Satokasvi!$H$8,Satokasvi!$I$8)*IF(COUNTIF($H$12:X$12,"x")&gt;0,(1+$C$6),1)*IF(COUNTIF($H$13:X$13,"x")&gt;0,(1+$C$30),1)*IF(X$8="x",(1+Toimenpiteet!$C$7),1)*IF(X$9="x",(1+Toimenpiteet!$C$34),1)*(1+X$30)*_xlfn.BINOM.INV(1,(1-(Satokasvi!$H$15*(1+X$44))),R70))</f>
        <v>2574.5047919862859</v>
      </c>
      <c r="BU70" s="27">
        <f ca="1">IF(Y$11="x",0,_xlfn.NORM.INV(S70,Satokasvi!$H$8,Satokasvi!$I$8)*IF(COUNTIF($H$12:Y$12,"x")&gt;0,(1+$C$6),1)*IF(COUNTIF($H$13:Y$13,"x")&gt;0,(1+$C$30),1)*IF(Y$8="x",(1+Toimenpiteet!$C$7),1)*IF(Y$9="x",(1+Toimenpiteet!$C$34),1)*(1+Y$30)*_xlfn.BINOM.INV(1,(1-(Satokasvi!$H$15*(1+Y$44))),S70))</f>
        <v>2770.5346045368206</v>
      </c>
      <c r="BV70" s="27">
        <f ca="1">IF(Z$11="x",0,_xlfn.NORM.INV(T70,Satokasvi!$H$8,Satokasvi!$I$8)*IF(COUNTIF($H$12:Z$12,"x")&gt;0,(1+$C$6),1)*IF(COUNTIF($H$13:Z$13,"x")&gt;0,(1+$C$30),1)*IF(Z$8="x",(1+Toimenpiteet!$C$7),1)*IF(Z$9="x",(1+Toimenpiteet!$C$34),1)*(1+Z$30)*_xlfn.BINOM.INV(1,(1-(Satokasvi!$H$15*(1+Z$44))),T70))</f>
        <v>2948.6144551335806</v>
      </c>
      <c r="BW70" s="27">
        <f ca="1">IF(AA$11="x",0,_xlfn.NORM.INV(U70,Satokasvi!$H$8,Satokasvi!$I$8)*IF(COUNTIF($H$12:AA$12,"x")&gt;0,(1+$C$6),1)*IF(COUNTIF($H$13:AA$13,"x")&gt;0,(1+$C$30),1)*IF(AA$8="x",(1+Toimenpiteet!$C$7),1)*IF(AA$9="x",(1+Toimenpiteet!$C$34),1)*(1+AA$30)*_xlfn.BINOM.INV(1,(1-(Satokasvi!$H$15*(1+AA$44))),U70))</f>
        <v>2834.3499693215535</v>
      </c>
      <c r="BX70" s="27">
        <f ca="1">IF(AB$11="x",0,_xlfn.NORM.INV(V70,Satokasvi!$H$8,Satokasvi!$I$8)*IF(COUNTIF($H$12:AB$12,"x")&gt;0,(1+$C$6),1)*IF(COUNTIF($H$13:AB$13,"x")&gt;0,(1+$C$30),1)*IF(AB$8="x",(1+Toimenpiteet!$C$7),1)*IF(AB$9="x",(1+Toimenpiteet!$C$34),1)*(1+AB$30)*_xlfn.BINOM.INV(1,(1-(Satokasvi!$H$15*(1+AB$44))),V70))</f>
        <v>2735.6740866015598</v>
      </c>
      <c r="BY70" s="27">
        <f ca="1">IF(AC$11="x",0,_xlfn.NORM.INV(W70,Satokasvi!$H$8,Satokasvi!$I$8)*IF(COUNTIF($H$12:AC$12,"x")&gt;0,(1+$C$6),1)*IF(COUNTIF($H$13:AC$13,"x")&gt;0,(1+$C$30),1)*IF(AC$8="x",(1+Toimenpiteet!$C$7),1)*IF(AC$9="x",(1+Toimenpiteet!$C$34),1)*(1+AC$30)*_xlfn.BINOM.INV(1,(1-(Satokasvi!$H$15*(1+AC$44))),W70))</f>
        <v>2964.5457398366052</v>
      </c>
      <c r="BZ70" s="27">
        <f ca="1">IF(AD$11="x",0,_xlfn.NORM.INV(X70,Satokasvi!$H$8,Satokasvi!$I$8)*IF(COUNTIF($H$12:AD$12,"x")&gt;0,(1+$C$6),1)*IF(COUNTIF($H$13:AD$13,"x")&gt;0,(1+$C$30),1)*IF(AD$8="x",(1+Toimenpiteet!$C$7),1)*IF(AD$9="x",(1+Toimenpiteet!$C$34),1)*(1+AD$30)*_xlfn.BINOM.INV(1,(1-(Satokasvi!$H$15*(1+AD$44))),X70))</f>
        <v>2925.3860721495939</v>
      </c>
      <c r="CA70" s="27">
        <f ca="1">IF(AE$11="x",0,_xlfn.NORM.INV(Y70,Satokasvi!$H$8,Satokasvi!$I$8)*IF(COUNTIF($H$12:AE$12,"x")&gt;0,(1+$C$6),1)*IF(COUNTIF($H$13:AE$13,"x")&gt;0,(1+$C$30),1)*IF(AE$8="x",(1+Toimenpiteet!$C$7),1)*IF(AE$9="x",(1+Toimenpiteet!$C$34),1)*(1+AE$30)*_xlfn.BINOM.INV(1,(1-(Satokasvi!$H$15*(1+AE$44))),Y70))</f>
        <v>2606.2995439850902</v>
      </c>
      <c r="CB70" s="27">
        <f ca="1">IF(AF$11="x",0,_xlfn.NORM.INV(Z70,Satokasvi!$H$8,Satokasvi!$I$8)*IF(COUNTIF($H$12:AF$12,"x")&gt;0,(1+$C$6),1)*IF(COUNTIF($H$13:AF$13,"x")&gt;0,(1+$C$30),1)*IF(AF$8="x",(1+Toimenpiteet!$C$7),1)*IF(AF$9="x",(1+Toimenpiteet!$C$34),1)*(1+AF$30)*_xlfn.BINOM.INV(1,(1-(Satokasvi!$H$15*(1+AF$44))),Z70))</f>
        <v>2768.3804465270609</v>
      </c>
      <c r="CD70" s="29">
        <f ca="1">_xlfn.NORM.INV(RAND(),Satokasvi!$H$13,Satokasvi!$I$13)</f>
        <v>208.86818107512556</v>
      </c>
      <c r="CE70" s="29">
        <f ca="1">_xlfn.NORM.INV(RAND(),Satokasvi!$H$13,Satokasvi!$I$13)</f>
        <v>195.29224839092888</v>
      </c>
      <c r="CF70" s="29">
        <f ca="1">_xlfn.NORM.INV(RAND(),Satokasvi!$H$13,Satokasvi!$I$13)</f>
        <v>131.94700677676551</v>
      </c>
      <c r="CG70" s="29">
        <f ca="1">_xlfn.NORM.INV(RAND(),Satokasvi!$H$13,Satokasvi!$I$13)</f>
        <v>120.4923006094853</v>
      </c>
      <c r="CH70" s="29">
        <f ca="1">_xlfn.NORM.INV(RAND(),Satokasvi!$H$13,Satokasvi!$I$13)</f>
        <v>205.22989400415165</v>
      </c>
      <c r="CI70" s="29">
        <f ca="1">_xlfn.NORM.INV(RAND(),Satokasvi!$H$13,Satokasvi!$I$13)</f>
        <v>178.10038751424023</v>
      </c>
      <c r="CJ70" s="29">
        <f ca="1">_xlfn.NORM.INV(RAND(),Satokasvi!$H$13,Satokasvi!$I$13)</f>
        <v>224.8199918483962</v>
      </c>
      <c r="CK70" s="29">
        <f ca="1">_xlfn.NORM.INV(RAND(),Satokasvi!$H$13,Satokasvi!$I$13)</f>
        <v>244.51946652299824</v>
      </c>
      <c r="CL70" s="29">
        <f ca="1">_xlfn.NORM.INV(RAND(),Satokasvi!$H$13,Satokasvi!$I$13)</f>
        <v>175.48319226150008</v>
      </c>
      <c r="CM70" s="29">
        <f ca="1">_xlfn.NORM.INV(RAND(),Satokasvi!$H$13,Satokasvi!$I$13)</f>
        <v>182.2123946986485</v>
      </c>
      <c r="CN70" s="29">
        <f ca="1">_xlfn.NORM.INV(RAND(),Satokasvi!$H$13,Satokasvi!$I$13)</f>
        <v>158.25101733750671</v>
      </c>
      <c r="CO70" s="29">
        <f ca="1">_xlfn.NORM.INV(RAND(),Satokasvi!$H$13,Satokasvi!$I$13)</f>
        <v>157.43695819749104</v>
      </c>
      <c r="CP70" s="29">
        <f ca="1">_xlfn.NORM.INV(RAND(),Satokasvi!$H$13,Satokasvi!$I$13)</f>
        <v>275.51930355978766</v>
      </c>
      <c r="CQ70" s="29">
        <f ca="1">_xlfn.NORM.INV(RAND(),Satokasvi!$H$13,Satokasvi!$I$13)</f>
        <v>142.98141084959474</v>
      </c>
      <c r="CR70" s="29">
        <f ca="1">_xlfn.NORM.INV(RAND(),Satokasvi!$H$13,Satokasvi!$I$13)</f>
        <v>177.43532357461595</v>
      </c>
      <c r="CS70" s="29">
        <f ca="1">_xlfn.NORM.INV(RAND(),Satokasvi!$H$13,Satokasvi!$I$13)</f>
        <v>294.59011504717864</v>
      </c>
      <c r="CT70" s="29">
        <f ca="1">_xlfn.NORM.INV(RAND(),Satokasvi!$H$13,Satokasvi!$I$13)</f>
        <v>169.6409988019642</v>
      </c>
      <c r="CU70" s="29">
        <f ca="1">_xlfn.NORM.INV(RAND(),Satokasvi!$H$13,Satokasvi!$I$13)</f>
        <v>161.03805422521975</v>
      </c>
      <c r="CV70" s="29">
        <f ca="1">_xlfn.NORM.INV(RAND(),Satokasvi!$H$13,Satokasvi!$I$13)</f>
        <v>267.06032455262653</v>
      </c>
      <c r="CW70" s="29">
        <f ca="1">_xlfn.NORM.INV(RAND(),Satokasvi!$H$13,Satokasvi!$I$13)</f>
        <v>234.26956202207799</v>
      </c>
      <c r="CX70" s="29">
        <f ca="1">_xlfn.NORM.INV(RAND(),Satokasvi!$H$13,Satokasvi!$I$13)</f>
        <v>160.62204924524985</v>
      </c>
      <c r="CY70" s="29">
        <f ca="1">_xlfn.NORM.INV(RAND(),Satokasvi!$H$13,Satokasvi!$I$13)</f>
        <v>165.67092303068503</v>
      </c>
      <c r="CZ70" s="29">
        <f ca="1">_xlfn.NORM.INV(RAND(),Satokasvi!$H$13,Satokasvi!$I$13)</f>
        <v>239.6915347797721</v>
      </c>
      <c r="DA70" s="29">
        <f ca="1">_xlfn.NORM.INV(RAND(),Satokasvi!$H$13,Satokasvi!$I$13)</f>
        <v>242.27790919113079</v>
      </c>
      <c r="DB70" s="29">
        <f ca="1">_xlfn.NORM.INV(RAND(),Satokasvi!$H$13,Satokasvi!$I$13)</f>
        <v>207.86620172626891</v>
      </c>
      <c r="DD70" s="29">
        <f>IF(H$11="x",Toimenpiteet!$E$115,AC70*CD70/1000+(Satokasvi!$E$28-Satokasvi!$E$7)+IF(H$8="x",Toimenpiteet!$E$29,0)+IF(H$9="x",Toimenpiteet!$E$60,0)+IF(H$10="x",Toimenpiteet!$E$88,0))/(1+$H$15)^DD$59</f>
        <v>305.82524271844659</v>
      </c>
      <c r="DE70" s="29">
        <f ca="1">IF(I$11="x",Toimenpiteet!$E$115,AD70*CE70/1000+(Satokasvi!$E$28-Satokasvi!$E$7)+IF(I$8="x",Toimenpiteet!$E$29,0)+IF(I$9="x",Toimenpiteet!$E$60,0)+IF(I$10="x",Toimenpiteet!$E$88,0))/(1+$H$15)^DE$59</f>
        <v>320.08072090526679</v>
      </c>
      <c r="DF70" s="29">
        <f ca="1">IF(J$11="x",Toimenpiteet!$E$115,AE70*CF70/1000+(Satokasvi!$E$28-Satokasvi!$E$7)+IF(J$8="x",Toimenpiteet!$E$29,0)+IF(J$9="x",Toimenpiteet!$E$60,0)+IF(J$10="x",Toimenpiteet!$E$88,0))/(1+$H$15)^DF$59</f>
        <v>90.713853412072439</v>
      </c>
      <c r="DG70" s="29">
        <f ca="1">IF(K$11="x",Toimenpiteet!$E$115,AF70*CG70/1000+(Satokasvi!$E$28-Satokasvi!$E$7)+IF(K$8="x",Toimenpiteet!$E$29,0)+IF(K$9="x",Toimenpiteet!$E$60,0)+IF(K$10="x",Toimenpiteet!$E$88,0))/(1+$H$15)^DG$59</f>
        <v>94.80297255247018</v>
      </c>
      <c r="DH70" s="29">
        <f ca="1">IF(L$11="x",Toimenpiteet!$E$115,AG70*CH70/1000+(Satokasvi!$E$28-Satokasvi!$E$7)+IF(L$8="x",Toimenpiteet!$E$29,0)+IF(L$9="x",Toimenpiteet!$E$60,0)+IF(L$10="x",Toimenpiteet!$E$88,0))/(1+$H$15)^DH$59</f>
        <v>240.47586154140316</v>
      </c>
      <c r="DI70" s="29">
        <f>IF(M$11="x",Toimenpiteet!$E$115,AH70*CI70/1000+(Satokasvi!$E$28-Satokasvi!$E$7)+IF(M$8="x",Toimenpiteet!$E$29,0)+IF(M$9="x",Toimenpiteet!$E$60,0)+IF(M$10="x",Toimenpiteet!$E$88,0))/(1+$H$15)^DI$59</f>
        <v>263.80754085535114</v>
      </c>
      <c r="DJ70" s="29">
        <f ca="1">IF(N$11="x",Toimenpiteet!$E$115,AI70*CJ70/1000+(Satokasvi!$E$28-Satokasvi!$E$7)+IF(N$8="x",Toimenpiteet!$E$29,0)+IF(N$9="x",Toimenpiteet!$E$60,0)+IF(N$10="x",Toimenpiteet!$E$88,0))/(1+$H$15)^DJ$59</f>
        <v>313.20159922916031</v>
      </c>
      <c r="DK70" s="29">
        <f ca="1">IF(O$11="x",Toimenpiteet!$E$115,AJ70*CK70/1000+(Satokasvi!$E$28-Satokasvi!$E$7)+IF(O$8="x",Toimenpiteet!$E$29,0)+IF(O$9="x",Toimenpiteet!$E$60,0)+IF(O$10="x",Toimenpiteet!$E$88,0))/(1+$H$15)^DK$59</f>
        <v>296.00651516676351</v>
      </c>
      <c r="DL70" s="29">
        <f ca="1">IF(P$11="x",Toimenpiteet!$E$115,AK70*CL70/1000+(Satokasvi!$E$28-Satokasvi!$E$7)+IF(P$8="x",Toimenpiteet!$E$29,0)+IF(P$9="x",Toimenpiteet!$E$60,0)+IF(P$10="x",Toimenpiteet!$E$88,0))/(1+$H$15)^DL$59</f>
        <v>175.51805745738153</v>
      </c>
      <c r="DM70" s="29">
        <f ca="1">IF(Q$11="x",Toimenpiteet!$E$115,AL70*CM70/1000+(Satokasvi!$E$28-Satokasvi!$E$7)+IF(Q$8="x",Toimenpiteet!$E$29,0)+IF(Q$9="x",Toimenpiteet!$E$60,0)+IF(Q$10="x",Toimenpiteet!$E$88,0))/(1+$H$15)^DM$59</f>
        <v>249.64004064749614</v>
      </c>
      <c r="DN70" s="29">
        <f ca="1">IF(R$11="x",Toimenpiteet!$E$115,AM70*CN70/1000+(Satokasvi!$E$28-Satokasvi!$E$7)+IF(R$8="x",Toimenpiteet!$E$29,0)+IF(R$9="x",Toimenpiteet!$E$60,0)+IF(R$10="x",Toimenpiteet!$E$88,0))/(1+$H$15)^DN$59</f>
        <v>173.83956516278869</v>
      </c>
      <c r="DO70" s="29">
        <f ca="1">IF(S$11="x",Toimenpiteet!$E$115,AN70*CO70/1000+(Satokasvi!$E$28-Satokasvi!$E$7)+IF(S$8="x",Toimenpiteet!$E$29,0)+IF(S$9="x",Toimenpiteet!$E$60,0)+IF(S$10="x",Toimenpiteet!$E$88,0))/(1+$H$15)^DO$59</f>
        <v>95.747470603503601</v>
      </c>
      <c r="DP70" s="29">
        <f ca="1">IF(T$11="x",Toimenpiteet!$E$115,AO70*CP70/1000+(Satokasvi!$E$28-Satokasvi!$E$7)+IF(T$8="x",Toimenpiteet!$E$29,0)+IF(T$9="x",Toimenpiteet!$E$60,0)+IF(T$10="x",Toimenpiteet!$E$88,0))/(1+$H$15)^DP$59</f>
        <v>279.09610461645622</v>
      </c>
      <c r="DQ70" s="29">
        <f ca="1">IF(U$11="x",Toimenpiteet!$E$115,AP70*CQ70/1000+(Satokasvi!$E$28-Satokasvi!$E$7)+IF(U$8="x",Toimenpiteet!$E$29,0)+IF(U$9="x",Toimenpiteet!$E$60,0)+IF(U$10="x",Toimenpiteet!$E$88,0))/(1+$H$15)^DQ$59</f>
        <v>-150.66874794606332</v>
      </c>
      <c r="DR70" s="29">
        <f ca="1">IF(V$11="x",Toimenpiteet!$E$115,AQ70*CR70/1000+(Satokasvi!$E$28-Satokasvi!$E$7)+IF(V$8="x",Toimenpiteet!$E$29,0)+IF(V$9="x",Toimenpiteet!$E$60,0)+IF(V$10="x",Toimenpiteet!$E$88,0))/(1+$H$15)^DR$59</f>
        <v>179.66846027908855</v>
      </c>
      <c r="DS70" s="29">
        <f ca="1">IF(W$11="x",Toimenpiteet!$E$115,AR70*CS70/1000+(Satokasvi!$E$28-Satokasvi!$E$7)+IF(W$8="x",Toimenpiteet!$E$29,0)+IF(W$9="x",Toimenpiteet!$E$60,0)+IF(W$10="x",Toimenpiteet!$E$88,0))/(1+$H$15)^DS$59</f>
        <v>420.69949009614186</v>
      </c>
      <c r="DT70" s="29">
        <f ca="1">IF(X$11="x",Toimenpiteet!$E$115,AS70*CT70/1000+(Satokasvi!$E$28-Satokasvi!$E$7)+IF(X$8="x",Toimenpiteet!$E$29,0)+IF(X$9="x",Toimenpiteet!$E$60,0)+IF(X$10="x",Toimenpiteet!$E$88,0))/(1+$H$15)^DT$59</f>
        <v>113.7699224733434</v>
      </c>
      <c r="DU70" s="29">
        <f ca="1">IF(Y$11="x",Toimenpiteet!$E$115,AT70*CU70/1000+(Satokasvi!$E$28-Satokasvi!$E$7)+IF(Y$8="x",Toimenpiteet!$E$29,0)+IF(Y$9="x",Toimenpiteet!$E$60,0)+IF(Y$10="x",Toimenpiteet!$E$88,0))/(1+$H$15)^DU$59</f>
        <v>115.72596923783493</v>
      </c>
      <c r="DV70" s="29">
        <f ca="1">IF(Z$11="x",Toimenpiteet!$E$115,AU70*CV70/1000+(Satokasvi!$E$28-Satokasvi!$E$7)+IF(Z$8="x",Toimenpiteet!$E$29,0)+IF(Z$9="x",Toimenpiteet!$E$60,0)+IF(Z$10="x",Toimenpiteet!$E$88,0))/(1+$H$15)^DV$59</f>
        <v>297.7234869679188</v>
      </c>
      <c r="DW70" s="29">
        <f ca="1">IF(AA$11="x",Toimenpiteet!$E$115,AV70*CW70/1000+(Satokasvi!$E$28-Satokasvi!$E$7)+IF(AA$8="x",Toimenpiteet!$E$29,0)+IF(AA$9="x",Toimenpiteet!$E$60,0)+IF(AA$10="x",Toimenpiteet!$E$88,0))/(1+$H$15)^DW$59</f>
        <v>223.95231192627747</v>
      </c>
      <c r="DX70" s="29">
        <f ca="1">IF(AB$11="x",Toimenpiteet!$E$115,AW70*CX70/1000+(Satokasvi!$E$28-Satokasvi!$E$7)+IF(AB$8="x",Toimenpiteet!$E$29,0)+IF(AB$9="x",Toimenpiteet!$E$60,0)+IF(AB$10="x",Toimenpiteet!$E$88,0))/(1+$H$15)^DX$59</f>
        <v>102.44899659611011</v>
      </c>
      <c r="DY70" s="29">
        <f ca="1">IF(AC$11="x",Toimenpiteet!$E$115,AX70*CY70/1000+(Satokasvi!$E$28-Satokasvi!$E$7)+IF(AC$8="x",Toimenpiteet!$E$29,0)+IF(AC$9="x",Toimenpiteet!$E$60,0)+IF(AC$10="x",Toimenpiteet!$E$88,0))/(1+$H$15)^DY$59</f>
        <v>125.17667635403241</v>
      </c>
      <c r="DZ70" s="29">
        <f ca="1">IF(AD$11="x",Toimenpiteet!$E$115,AY70*CZ70/1000+(Satokasvi!$E$28-Satokasvi!$E$7)+IF(AD$8="x",Toimenpiteet!$E$29,0)+IF(AD$9="x",Toimenpiteet!$E$60,0)+IF(AD$10="x",Toimenpiteet!$E$88,0))/(1+$H$15)^DZ$59</f>
        <v>222.89383402481744</v>
      </c>
      <c r="EA70" s="29">
        <f ca="1">IF(AE$11="x",Toimenpiteet!$E$115,AZ70*DA70/1000+(Satokasvi!$E$28-Satokasvi!$E$7)+IF(AE$8="x",Toimenpiteet!$E$29,0)+IF(AE$9="x",Toimenpiteet!$E$60,0)+IF(AE$10="x",Toimenpiteet!$E$88,0))/(1+$H$15)^EA$59</f>
        <v>183.72732013406491</v>
      </c>
      <c r="EB70" s="29">
        <f ca="1">IF(AF$11="x",Toimenpiteet!$E$115,BA70*DB70/1000+(Satokasvi!$E$28-Satokasvi!$E$7)+IF(AF$8="x",Toimenpiteet!$E$29,0)+IF(AF$9="x",Toimenpiteet!$E$60,0)+IF(AF$10="x",Toimenpiteet!$E$88,0))/(1+$H$15)^EB$59</f>
        <v>152.90552686825748</v>
      </c>
      <c r="ED70" s="29">
        <f>IF(H$11="x",Toimenpiteet!$E$115,BD70*CD70/1000+(Satokasvi!$E$28-Satokasvi!$E$7)+IF(H$8="x",Toimenpiteet!$E$29,0)+IF(H$9="x",Toimenpiteet!$E$60,0)+IF(H$10="x",Toimenpiteet!$E$88,0))/(1+$H$15)^ED$59</f>
        <v>305.82524271844659</v>
      </c>
      <c r="EE70" s="29">
        <f ca="1">IF(I$11="x",Toimenpiteet!$E$115,BE70*CE70/1000+(Satokasvi!$E$28-Satokasvi!$E$7)+IF(I$8="x",Toimenpiteet!$E$29,0)+IF(I$9="x",Toimenpiteet!$E$60,0)+IF(I$10="x",Toimenpiteet!$E$88,0))/(1+$H$15)^EE$59</f>
        <v>346.82563733510926</v>
      </c>
      <c r="EF70" s="29">
        <f ca="1">IF(J$11="x",Toimenpiteet!$E$115,BF70*CF70/1000+(Satokasvi!$E$28-Satokasvi!$E$7)+IF(J$8="x",Toimenpiteet!$E$29,0)+IF(J$9="x",Toimenpiteet!$E$60,0)+IF(J$10="x",Toimenpiteet!$E$88,0))/(1+$H$15)^EF$59</f>
        <v>105.67758529100524</v>
      </c>
      <c r="EG70" s="29">
        <f ca="1">IF(K$11="x",Toimenpiteet!$E$115,BG70*CG70/1000+(Satokasvi!$E$28-Satokasvi!$E$7)+IF(K$8="x",Toimenpiteet!$E$29,0)+IF(K$9="x",Toimenpiteet!$E$60,0)+IF(K$10="x",Toimenpiteet!$E$88,0))/(1+$H$15)^EG$59</f>
        <v>109.66743109109295</v>
      </c>
      <c r="EH70" s="29">
        <f ca="1">IF(L$11="x",Toimenpiteet!$E$115,BH70*CH70/1000+(Satokasvi!$E$28-Satokasvi!$E$7)+IF(L$8="x",Toimenpiteet!$E$29,0)+IF(L$9="x",Toimenpiteet!$E$60,0)+IF(L$10="x",Toimenpiteet!$E$88,0))/(1+$H$15)^EH$59</f>
        <v>262.32908171653099</v>
      </c>
      <c r="EI70" s="29">
        <f>IF(M$11="x",Toimenpiteet!$E$115,BI70*CI70/1000+(Satokasvi!$E$28-Satokasvi!$E$7)+IF(M$8="x",Toimenpiteet!$E$29,0)+IF(M$9="x",Toimenpiteet!$E$60,0)+IF(M$10="x",Toimenpiteet!$E$88,0))/(1+$H$15)^EI$59</f>
        <v>263.80754085535114</v>
      </c>
      <c r="EJ70" s="29">
        <f ca="1">IF(N$11="x",Toimenpiteet!$E$115,BJ70*CJ70/1000+(Satokasvi!$E$28-Satokasvi!$E$7)+IF(N$8="x",Toimenpiteet!$E$29,0)+IF(N$9="x",Toimenpiteet!$E$60,0)+IF(N$10="x",Toimenpiteet!$E$88,0))/(1+$H$15)^EJ$59</f>
        <v>338.12685696237594</v>
      </c>
      <c r="EK70" s="29">
        <f ca="1">IF(O$11="x",Toimenpiteet!$E$115,BK70*CK70/1000+(Satokasvi!$E$28-Satokasvi!$E$7)+IF(O$8="x",Toimenpiteet!$E$29,0)+IF(O$9="x",Toimenpiteet!$E$60,0)+IF(O$10="x",Toimenpiteet!$E$88,0))/(1+$H$15)^EK$59</f>
        <v>319.80215915010882</v>
      </c>
      <c r="EL70" s="29">
        <f ca="1">IF(P$11="x",Toimenpiteet!$E$115,BL70*CL70/1000+(Satokasvi!$E$28-Satokasvi!$E$7)+IF(P$8="x",Toimenpiteet!$E$29,0)+IF(P$9="x",Toimenpiteet!$E$60,0)+IF(P$10="x",Toimenpiteet!$E$88,0))/(1+$H$15)^EL$59</f>
        <v>193.02727899530626</v>
      </c>
      <c r="EM70" s="29">
        <f ca="1">IF(Q$11="x",Toimenpiteet!$E$115,BM70*CM70/1000+(Satokasvi!$E$28-Satokasvi!$E$7)+IF(Q$8="x",Toimenpiteet!$E$29,0)+IF(Q$9="x",Toimenpiteet!$E$60,0)+IF(Q$10="x",Toimenpiteet!$E$88,0))/(1+$H$15)^EM$59</f>
        <v>270.6009928401192</v>
      </c>
      <c r="EN70" s="29">
        <f ca="1">IF(R$11="x",Toimenpiteet!$E$115,BN70*CN70/1000+(Satokasvi!$E$28-Satokasvi!$E$7)+IF(R$8="x",Toimenpiteet!$E$29,0)+IF(R$9="x",Toimenpiteet!$E$60,0)+IF(R$10="x",Toimenpiteet!$E$88,0))/(1+$H$15)^EN$59</f>
        <v>190.76353386777106</v>
      </c>
      <c r="EO70" s="29">
        <f ca="1">IF(S$11="x",Toimenpiteet!$E$115,BO70*CO70/1000+(Satokasvi!$E$28-Satokasvi!$E$7)+IF(S$8="x",Toimenpiteet!$E$29,0)+IF(S$9="x",Toimenpiteet!$E$60,0)+IF(S$10="x",Toimenpiteet!$E$88,0))/(1+$H$15)^EO$59</f>
        <v>108.5270678684777</v>
      </c>
      <c r="EP70" s="29">
        <f ca="1">IF(T$11="x",Toimenpiteet!$E$115,BP70*CP70/1000+(Satokasvi!$E$28-Satokasvi!$E$7)+IF(T$8="x",Toimenpiteet!$E$29,0)+IF(T$9="x",Toimenpiteet!$E$60,0)+IF(T$10="x",Toimenpiteet!$E$88,0))/(1+$H$15)^EP$59</f>
        <v>300.81035036650132</v>
      </c>
      <c r="EQ70" s="29">
        <f ca="1">IF(U$11="x",Toimenpiteet!$E$115,BQ70*CQ70/1000+(Satokasvi!$E$28-Satokasvi!$E$7)+IF(U$8="x",Toimenpiteet!$E$29,0)+IF(U$9="x",Toimenpiteet!$E$60,0)+IF(U$10="x",Toimenpiteet!$E$88,0))/(1+$H$15)^EQ$59</f>
        <v>78.134999561452346</v>
      </c>
      <c r="ER70" s="29">
        <f ca="1">IF(V$11="x",Toimenpiteet!$E$115,BR70*CR70/1000+(Satokasvi!$E$28-Satokasvi!$E$7)+IF(V$8="x",Toimenpiteet!$E$29,0)+IF(V$9="x",Toimenpiteet!$E$60,0)+IF(V$10="x",Toimenpiteet!$E$88,0))/(1+$H$15)^ER$59</f>
        <v>195.96590018362858</v>
      </c>
      <c r="ES70" s="29">
        <f ca="1">IF(W$11="x",Toimenpiteet!$E$115,BS70*CS70/1000+(Satokasvi!$E$28-Satokasvi!$E$7)+IF(W$8="x",Toimenpiteet!$E$29,0)+IF(W$9="x",Toimenpiteet!$E$60,0)+IF(W$10="x",Toimenpiteet!$E$88,0))/(1+$H$15)^ES$59</f>
        <v>448.83545187336216</v>
      </c>
      <c r="ET70" s="29">
        <f ca="1">IF(X$11="x",Toimenpiteet!$E$115,BT70*CT70/1000+(Satokasvi!$E$28-Satokasvi!$E$7)+IF(X$8="x",Toimenpiteet!$E$29,0)+IF(X$9="x",Toimenpiteet!$E$60,0)+IF(X$10="x",Toimenpiteet!$E$88,0))/(1+$H$15)^ET$59</f>
        <v>126.35258099741176</v>
      </c>
      <c r="EU70" s="29">
        <f ca="1">IF(Y$11="x",Toimenpiteet!$E$115,BU70*CU70/1000+(Satokasvi!$E$28-Satokasvi!$E$7)+IF(Y$8="x",Toimenpiteet!$E$29,0)+IF(Y$9="x",Toimenpiteet!$E$60,0)+IF(Y$10="x",Toimenpiteet!$E$88,0))/(1+$H$15)^EU$59</f>
        <v>128.20562925351422</v>
      </c>
      <c r="EV70" s="29">
        <f ca="1">IF(Z$11="x",Toimenpiteet!$E$115,BV70*CV70/1000+(Satokasvi!$E$28-Satokasvi!$E$7)+IF(Z$8="x",Toimenpiteet!$E$29,0)+IF(Z$9="x",Toimenpiteet!$E$60,0)+IF(Z$10="x",Toimenpiteet!$E$88,0))/(1+$H$15)^EV$59</f>
        <v>319.10807059183657</v>
      </c>
      <c r="EW70" s="29">
        <f ca="1">IF(AA$11="x",Toimenpiteet!$E$115,BW70*CW70/1000+(Satokasvi!$E$28-Satokasvi!$E$7)+IF(AA$8="x",Toimenpiteet!$E$29,0)+IF(AA$9="x",Toimenpiteet!$E$60,0)+IF(AA$10="x",Toimenpiteet!$E$88,0))/(1+$H$15)^EW$59</f>
        <v>241.45906274154467</v>
      </c>
      <c r="EX70" s="29">
        <f ca="1">IF(AB$11="x",Toimenpiteet!$E$115,BX70*CX70/1000+(Satokasvi!$E$28-Satokasvi!$E$7)+IF(AB$8="x",Toimenpiteet!$E$29,0)+IF(AB$9="x",Toimenpiteet!$E$60,0)+IF(AB$10="x",Toimenpiteet!$E$88,0))/(1+$H$15)^EX$59</f>
        <v>113.69682042489941</v>
      </c>
      <c r="EY70" s="29">
        <f ca="1">IF(AC$11="x",Toimenpiteet!$E$115,BY70*CY70/1000+(Satokasvi!$E$28-Satokasvi!$E$7)+IF(AC$8="x",Toimenpiteet!$E$29,0)+IF(AC$9="x",Toimenpiteet!$E$60,0)+IF(AC$10="x",Toimenpiteet!$E$88,0))/(1+$H$15)^EY$59</f>
        <v>137.38247521929111</v>
      </c>
      <c r="EZ70" s="29">
        <f ca="1">IF(AD$11="x",Toimenpiteet!$E$115,BZ70*CZ70/1000+(Satokasvi!$E$28-Satokasvi!$E$7)+IF(AD$8="x",Toimenpiteet!$E$29,0)+IF(AD$9="x",Toimenpiteet!$E$60,0)+IF(AD$10="x",Toimenpiteet!$E$88,0))/(1+$H$15)^EZ$59</f>
        <v>239.81227819941464</v>
      </c>
      <c r="FA70" s="29">
        <f ca="1">IF(AE$11="x",Toimenpiteet!$E$115,CA70*DA70/1000+(Satokasvi!$E$28-Satokasvi!$E$7)+IF(AE$8="x",Toimenpiteet!$E$29,0)+IF(AE$9="x",Toimenpiteet!$E$60,0)+IF(AE$10="x",Toimenpiteet!$E$88,0))/(1+$H$15)^FA$59</f>
        <v>198.51927106635691</v>
      </c>
      <c r="FB70" s="29">
        <f ca="1">IF(AF$11="x",Toimenpiteet!$E$115,CB70*DB70/1000+(Satokasvi!$E$28-Satokasvi!$E$7)+IF(AF$8="x",Toimenpiteet!$E$29,0)+IF(AF$9="x",Toimenpiteet!$E$60,0)+IF(AF$10="x",Toimenpiteet!$E$88,0))/(1+$H$15)^FB$59</f>
        <v>165.99311867340705</v>
      </c>
      <c r="FD70" s="29">
        <f t="shared" si="15"/>
        <v>305.82524271844659</v>
      </c>
      <c r="FE70" s="29">
        <f t="shared" ca="1" si="18"/>
        <v>625.90596362371343</v>
      </c>
      <c r="FF70" s="29">
        <f t="shared" ca="1" si="10"/>
        <v>716.6198170357859</v>
      </c>
      <c r="FG70" s="29">
        <f t="shared" ca="1" si="10"/>
        <v>811.42278958825614</v>
      </c>
      <c r="FH70" s="29">
        <f t="shared" ca="1" si="10"/>
        <v>1051.8986511296594</v>
      </c>
      <c r="FI70" s="29">
        <f t="shared" ca="1" si="10"/>
        <v>1315.7061919850105</v>
      </c>
      <c r="FJ70" s="29">
        <f t="shared" ca="1" si="10"/>
        <v>1628.9077912141709</v>
      </c>
      <c r="FK70" s="29">
        <f t="shared" ca="1" si="10"/>
        <v>1924.9143063809342</v>
      </c>
      <c r="FL70" s="29">
        <f t="shared" ca="1" si="10"/>
        <v>2100.4323638383157</v>
      </c>
      <c r="FM70" s="29">
        <f t="shared" ca="1" si="10"/>
        <v>2350.0724044858121</v>
      </c>
      <c r="FN70" s="29">
        <f t="shared" ca="1" si="10"/>
        <v>2523.9119696486009</v>
      </c>
      <c r="FO70" s="29">
        <f t="shared" ca="1" si="10"/>
        <v>2619.6594402521046</v>
      </c>
      <c r="FP70" s="29">
        <f t="shared" ca="1" si="10"/>
        <v>2898.7555448685607</v>
      </c>
      <c r="FQ70" s="29">
        <f t="shared" ca="1" si="10"/>
        <v>2748.0867969224973</v>
      </c>
      <c r="FR70" s="29">
        <f t="shared" ca="1" si="10"/>
        <v>2927.7552572015857</v>
      </c>
      <c r="FS70" s="29">
        <f t="shared" ca="1" si="10"/>
        <v>3348.4547472977274</v>
      </c>
      <c r="FT70" s="29">
        <f t="shared" ca="1" si="10"/>
        <v>3462.2246697710707</v>
      </c>
      <c r="FU70" s="29">
        <f t="shared" ca="1" si="10"/>
        <v>3577.9506390089055</v>
      </c>
      <c r="FV70" s="29">
        <f t="shared" ca="1" si="10"/>
        <v>3875.6741259768241</v>
      </c>
      <c r="FW70" s="29">
        <f t="shared" ca="1" si="10"/>
        <v>4099.6264379031018</v>
      </c>
      <c r="FX70" s="29">
        <f t="shared" ca="1" si="10"/>
        <v>4202.075434499212</v>
      </c>
      <c r="FY70" s="29">
        <f t="shared" ca="1" si="10"/>
        <v>4327.2521108532446</v>
      </c>
      <c r="FZ70" s="29">
        <f t="shared" ca="1" si="10"/>
        <v>4550.1459448780624</v>
      </c>
      <c r="GA70" s="29">
        <f t="shared" ca="1" si="10"/>
        <v>4733.8732650121274</v>
      </c>
      <c r="GB70" s="29">
        <f t="shared" ca="1" si="10"/>
        <v>4886.7787918803851</v>
      </c>
      <c r="GC70" s="29"/>
      <c r="GD70" s="29">
        <f t="shared" si="16"/>
        <v>305.82524271844659</v>
      </c>
      <c r="GE70" s="29">
        <f t="shared" ca="1" si="17"/>
        <v>652.65088005355585</v>
      </c>
      <c r="GF70" s="29">
        <f t="shared" ca="1" si="11"/>
        <v>758.3284653445611</v>
      </c>
      <c r="GG70" s="29">
        <f t="shared" ca="1" si="11"/>
        <v>867.995896435654</v>
      </c>
      <c r="GH70" s="29">
        <f t="shared" ca="1" si="11"/>
        <v>1130.3249781521849</v>
      </c>
      <c r="GI70" s="29">
        <f t="shared" ca="1" si="11"/>
        <v>1394.1325190075361</v>
      </c>
      <c r="GJ70" s="29">
        <f t="shared" ca="1" si="11"/>
        <v>1732.2593759699121</v>
      </c>
      <c r="GK70" s="29">
        <f t="shared" ca="1" si="11"/>
        <v>2052.0615351200208</v>
      </c>
      <c r="GL70" s="29">
        <f t="shared" ca="1" si="11"/>
        <v>2245.0888141153273</v>
      </c>
      <c r="GM70" s="29">
        <f t="shared" ca="1" si="11"/>
        <v>2515.6898069554463</v>
      </c>
      <c r="GN70" s="29">
        <f t="shared" ca="1" si="11"/>
        <v>2706.4533408232173</v>
      </c>
      <c r="GO70" s="29">
        <f t="shared" ca="1" si="11"/>
        <v>2814.9804086916952</v>
      </c>
      <c r="GP70" s="29">
        <f t="shared" ca="1" si="11"/>
        <v>3115.7907590581963</v>
      </c>
      <c r="GQ70" s="29">
        <f t="shared" ca="1" si="11"/>
        <v>3193.9257586196486</v>
      </c>
      <c r="GR70" s="29">
        <f t="shared" ca="1" si="11"/>
        <v>3389.8916588032771</v>
      </c>
      <c r="GS70" s="29">
        <f t="shared" ca="1" si="11"/>
        <v>3838.7271106766393</v>
      </c>
      <c r="GT70" s="29">
        <f t="shared" ca="1" si="11"/>
        <v>3965.079691674051</v>
      </c>
      <c r="GU70" s="29">
        <f t="shared" ca="1" si="11"/>
        <v>4093.2853209275654</v>
      </c>
      <c r="GV70" s="29">
        <f t="shared" ca="1" si="12"/>
        <v>4412.393391519402</v>
      </c>
      <c r="GW70" s="29">
        <f t="shared" ca="1" si="12"/>
        <v>4653.8524542609466</v>
      </c>
      <c r="GX70" s="29">
        <f t="shared" ca="1" si="12"/>
        <v>4767.5492746858463</v>
      </c>
      <c r="GY70" s="29">
        <f t="shared" ca="1" si="12"/>
        <v>4904.9317499051376</v>
      </c>
      <c r="GZ70" s="29">
        <f t="shared" ca="1" si="12"/>
        <v>5144.7440281045519</v>
      </c>
      <c r="HA70" s="29">
        <f t="shared" ca="1" si="12"/>
        <v>5343.2632991709088</v>
      </c>
      <c r="HB70" s="29">
        <f t="shared" ca="1" si="12"/>
        <v>5509.2564178443163</v>
      </c>
      <c r="HC70" s="29"/>
      <c r="HD70" s="29">
        <f t="shared" si="13"/>
        <v>170</v>
      </c>
      <c r="HE70" s="29">
        <f>SUM($GD70:GD70)-$HD70-SUM($FD70:FD70)</f>
        <v>-170</v>
      </c>
      <c r="HF70" s="29">
        <f ca="1">SUM($GD70:GE70)-$HD70-SUM($FD70:FE70)</f>
        <v>-143.25508357015758</v>
      </c>
      <c r="HG70" s="29">
        <f ca="1">SUM($GD70:GF70)-$HD70-SUM($FD70:FF70)</f>
        <v>-101.54643526138238</v>
      </c>
      <c r="HH70" s="29">
        <f ca="1">SUM($GD70:GG70)-$HD70-SUM($FD70:FG70)</f>
        <v>-44.973328413984746</v>
      </c>
      <c r="HI70" s="29">
        <f ca="1">SUM($GD70:GH70)-$HD70-SUM($FD70:FH70)</f>
        <v>33.452998608540838</v>
      </c>
      <c r="HJ70" s="29">
        <f ca="1">SUM($GD70:GI70)-$HD70-SUM($FD70:FI70)</f>
        <v>111.87932563106642</v>
      </c>
      <c r="HK70" s="29">
        <f ca="1">SUM($GD70:GJ70)-$HD70-SUM($FD70:FJ70)</f>
        <v>215.23091038680741</v>
      </c>
      <c r="HL70" s="29">
        <f ca="1">SUM($GD70:GK70)-$HD70-SUM($FD70:FK70)</f>
        <v>342.37813912589445</v>
      </c>
      <c r="HM70" s="29">
        <f ca="1">SUM($GD70:GL70)-$HD70-SUM($FD70:FL70)</f>
        <v>487.03458940290693</v>
      </c>
      <c r="HN70" s="29">
        <f ca="1">SUM($GD70:GM70)-$HD70-SUM($FD70:FM70)</f>
        <v>652.65199187254075</v>
      </c>
      <c r="HO70" s="29">
        <f ca="1">SUM($GD70:GN70)-$HD70-SUM($FD70:FN70)</f>
        <v>835.19336304715762</v>
      </c>
      <c r="HP70" s="29">
        <f ca="1">SUM($GD70:GO70)-$HD70-SUM($FD70:FO70)</f>
        <v>1030.5143314867491</v>
      </c>
      <c r="HQ70" s="29">
        <f ca="1">SUM($GD70:GP70)-$HD70-SUM($FD70:FP70)</f>
        <v>1247.5495456763856</v>
      </c>
      <c r="HR70" s="29">
        <f ca="1">SUM($GD70:GQ70)-$HD70-SUM($FD70:FQ70)</f>
        <v>1693.3885073735364</v>
      </c>
      <c r="HS70" s="29">
        <f ca="1">SUM($GD70:GR70)-$HD70-SUM($FD70:FR70)</f>
        <v>2155.5249089752288</v>
      </c>
      <c r="HT70" s="29">
        <f ca="1">SUM($GD70:GS70)-$HD70-SUM($FD70:FS70)</f>
        <v>2645.7972723541388</v>
      </c>
      <c r="HU70" s="29">
        <f ca="1">SUM($GD70:GT70)-$HD70-SUM($FD70:FT70)</f>
        <v>3148.6522942571173</v>
      </c>
      <c r="HV70" s="29">
        <f ca="1">SUM($GD70:GU70)-$HD70-SUM($FD70:FU70)</f>
        <v>3663.9869761757727</v>
      </c>
      <c r="HW70" s="29">
        <f ca="1">SUM($GD70:GV70)-$HD70-SUM($FD70:FV70)</f>
        <v>4200.7062417183479</v>
      </c>
      <c r="HX70" s="29">
        <f ca="1">SUM($GD70:GW70)-$HD70-SUM($FD70:FW70)</f>
        <v>4754.9322580761946</v>
      </c>
      <c r="HY70" s="29">
        <f ca="1">SUM($GD70:GX70)-$HD70-SUM($FD70:FX70)</f>
        <v>5320.4060982628289</v>
      </c>
      <c r="HZ70" s="29">
        <f ca="1">SUM($GD70:GY70)-$HD70-SUM($FD70:FY70)</f>
        <v>5898.0857373147228</v>
      </c>
      <c r="IA70" s="29">
        <f ca="1">SUM($GD70:GZ70)-$HD70-SUM($FD70:FZ70)</f>
        <v>6492.6838205412059</v>
      </c>
      <c r="IB70" s="29">
        <f ca="1">SUM($GD70:HA70)-$HD70-SUM($FD70:GA70)</f>
        <v>7102.0738546999928</v>
      </c>
      <c r="IC70" s="29">
        <f ca="1">SUM($GD70:HB70)-$HD70-SUM($FD70:GB70)</f>
        <v>7724.5514806639258</v>
      </c>
    </row>
    <row r="71" spans="2:237">
      <c r="B71" s="29">
        <f t="shared" ca="1" si="14"/>
        <v>0.32819397420829155</v>
      </c>
      <c r="C71" s="29">
        <f t="shared" ca="1" si="8"/>
        <v>0.42107907467891537</v>
      </c>
      <c r="D71" s="29">
        <f t="shared" ca="1" si="8"/>
        <v>0.15055728247199096</v>
      </c>
      <c r="E71" s="29">
        <f t="shared" ca="1" si="8"/>
        <v>0.7339948260593433</v>
      </c>
      <c r="F71" s="29">
        <f t="shared" ca="1" si="8"/>
        <v>0.16280675361571462</v>
      </c>
      <c r="G71" s="29">
        <f t="shared" ca="1" si="8"/>
        <v>0.39592711210763198</v>
      </c>
      <c r="H71" s="29">
        <f t="shared" ca="1" si="8"/>
        <v>0.57594995013419037</v>
      </c>
      <c r="I71" s="29">
        <f t="shared" ca="1" si="8"/>
        <v>0.71130193827052812</v>
      </c>
      <c r="J71" s="29">
        <f t="shared" ca="1" si="8"/>
        <v>0.58473839354609736</v>
      </c>
      <c r="K71" s="29">
        <f t="shared" ca="1" si="8"/>
        <v>0.60620789373188744</v>
      </c>
      <c r="L71" s="29">
        <f t="shared" ca="1" si="8"/>
        <v>6.2003130371903081E-2</v>
      </c>
      <c r="M71" s="29">
        <f t="shared" ca="1" si="8"/>
        <v>0.35869089643365082</v>
      </c>
      <c r="N71" s="29">
        <f t="shared" ca="1" si="8"/>
        <v>0.49848326717754277</v>
      </c>
      <c r="O71" s="29">
        <f t="shared" ca="1" si="8"/>
        <v>0.18612170811581674</v>
      </c>
      <c r="P71" s="29">
        <f t="shared" ca="1" si="8"/>
        <v>0.28865455243705873</v>
      </c>
      <c r="Q71" s="29">
        <f t="shared" ca="1" si="8"/>
        <v>0.58023860713689557</v>
      </c>
      <c r="R71" s="29">
        <f t="shared" ca="1" si="8"/>
        <v>0.58497445067623721</v>
      </c>
      <c r="S71" s="29">
        <f t="shared" ca="1" si="8"/>
        <v>0.32851773171774923</v>
      </c>
      <c r="T71" s="29">
        <f t="shared" ca="1" si="9"/>
        <v>0.54366919873032638</v>
      </c>
      <c r="U71" s="29">
        <f t="shared" ca="1" si="9"/>
        <v>0.79565753817474016</v>
      </c>
      <c r="V71" s="29">
        <f t="shared" ca="1" si="9"/>
        <v>7.0128719794890659E-2</v>
      </c>
      <c r="W71" s="29">
        <f t="shared" ca="1" si="9"/>
        <v>0.97795028861211453</v>
      </c>
      <c r="X71" s="29">
        <f t="shared" ca="1" si="9"/>
        <v>0.30861666597644821</v>
      </c>
      <c r="Y71" s="29">
        <f t="shared" ca="1" si="9"/>
        <v>0.50806674127415052</v>
      </c>
      <c r="Z71" s="29">
        <f t="shared" ca="1" si="9"/>
        <v>0.28944682155996093</v>
      </c>
      <c r="AC71" s="27">
        <f>IF(H$11="x",0,_xlfn.NORM.INV(B71,Satokasvi!$H$8,Satokasvi!$I$8)*IF(H$8="x",1+Toimenpiteet!$C$7,1)*IF(H$9="x",1+Toimenpiteet!$C$34,1)*(1+H$30)*_xlfn.BINOM.INV(1,(1-(Satokasvi!$H$15*(1+H$43))),B71))</f>
        <v>0</v>
      </c>
      <c r="AD71" s="27">
        <f ca="1">IF(I$11="x",0,_xlfn.NORM.INV(C71,Satokasvi!$H$8,Satokasvi!$I$8)*IF(I$8="x",1+Toimenpiteet!$C$7,1)*IF(I$9="x",1+Toimenpiteet!$C$34,1)*(1+I$30)*_xlfn.BINOM.INV(1,(1-(Satokasvi!$H$15*(1+I$43))),C71))</f>
        <v>2504.0291789326056</v>
      </c>
      <c r="AE71" s="27">
        <f ca="1">IF(J$11="x",0,_xlfn.NORM.INV(D71,Satokasvi!$H$8,Satokasvi!$I$8)*IF(J$8="x",1+Toimenpiteet!$C$7,1)*IF(J$9="x",1+Toimenpiteet!$C$34,1)*(1+J$30)*_xlfn.BINOM.INV(1,(1-(Satokasvi!$H$15*(1+J$43))),D71))</f>
        <v>2368.8797590273766</v>
      </c>
      <c r="AF71" s="27">
        <f ca="1">IF(K$11="x",0,_xlfn.NORM.INV(E71,Satokasvi!$H$8,Satokasvi!$I$8)*IF(K$8="x",1+Toimenpiteet!$C$7,1)*IF(K$9="x",1+Toimenpiteet!$C$34,1)*(1+K$30)*_xlfn.BINOM.INV(1,(1-(Satokasvi!$H$15*(1+K$43))),E71))</f>
        <v>2690.4039877009509</v>
      </c>
      <c r="AG71" s="27">
        <f ca="1">IF(L$11="x",0,_xlfn.NORM.INV(F71,Satokasvi!$H$8,Satokasvi!$I$8)*IF(L$8="x",1+Toimenpiteet!$C$7,1)*IF(L$9="x",1+Toimenpiteet!$C$34,1)*(1+L$30)*_xlfn.BINOM.INV(1,(1-(Satokasvi!$H$15*(1+L$43))),F71))</f>
        <v>2411.011023804414</v>
      </c>
      <c r="AH71" s="27">
        <f>IF(M$11="x",0,_xlfn.NORM.INV(G71,Satokasvi!$H$8,Satokasvi!$I$8)*IF(M$8="x",1+Toimenpiteet!$C$7,1)*IF(M$9="x",1+Toimenpiteet!$C$34,1)*(1+M$30)*_xlfn.BINOM.INV(1,(1-(Satokasvi!$H$15*(1+M$43))),G71))</f>
        <v>0</v>
      </c>
      <c r="AI71" s="27">
        <f ca="1">IF(N$11="x",0,_xlfn.NORM.INV(H71,Satokasvi!$H$8,Satokasvi!$I$8)*IF(N$8="x",1+Toimenpiteet!$C$7,1)*IF(N$9="x",1+Toimenpiteet!$C$34,1)*(1+N$30)*_xlfn.BINOM.INV(1,(1-(Satokasvi!$H$15*(1+N$43))),H71))</f>
        <v>2648.9934390809012</v>
      </c>
      <c r="AJ71" s="27">
        <f ca="1">IF(O$11="x",0,_xlfn.NORM.INV(I71,Satokasvi!$H$8,Satokasvi!$I$8)*IF(O$8="x",1+Toimenpiteet!$C$7,1)*IF(O$9="x",1+Toimenpiteet!$C$34,1)*(1+O$30)*_xlfn.BINOM.INV(1,(1-(Satokasvi!$H$15*(1+O$43))),I71))</f>
        <v>2717.2454946642929</v>
      </c>
      <c r="AK71" s="27">
        <f ca="1">IF(P$11="x",0,_xlfn.NORM.INV(J71,Satokasvi!$H$8,Satokasvi!$I$8)*IF(P$8="x",1+Toimenpiteet!$C$7,1)*IF(P$9="x",1+Toimenpiteet!$C$34,1)*(1+P$30)*_xlfn.BINOM.INV(1,(1-(Satokasvi!$H$15*(1+P$43))),J71))</f>
        <v>2653.1909474375561</v>
      </c>
      <c r="AL71" s="27">
        <f ca="1">IF(Q$11="x",0,_xlfn.NORM.INV(K71,Satokasvi!$H$8,Satokasvi!$I$8)*IF(Q$8="x",1+Toimenpiteet!$C$7,1)*IF(Q$9="x",1+Toimenpiteet!$C$34,1)*(1+Q$30)*_xlfn.BINOM.INV(1,(1-(Satokasvi!$H$15*(1+Q$43))),K71))</f>
        <v>2663.5353432641286</v>
      </c>
      <c r="AM71" s="27">
        <f ca="1">IF(R$11="x",0,_xlfn.NORM.INV(L71,Satokasvi!$H$8,Satokasvi!$I$8)*IF(R$8="x",1+Toimenpiteet!$C$7,1)*IF(R$9="x",1+Toimenpiteet!$C$34,1)*(1+R$30)*_xlfn.BINOM.INV(1,(1-(Satokasvi!$H$15*(1+R$43))),L71))</f>
        <v>2326.1245819720116</v>
      </c>
      <c r="AN71" s="27">
        <f ca="1">IF(S$11="x",0,_xlfn.NORM.INV(M71,Satokasvi!$H$8,Satokasvi!$I$8)*IF(S$8="x",1+Toimenpiteet!$C$7,1)*IF(S$9="x",1+Toimenpiteet!$C$34,1)*(1+S$30)*_xlfn.BINOM.INV(1,(1-(Satokasvi!$H$15*(1+S$43))),M71))</f>
        <v>2545.6765141658088</v>
      </c>
      <c r="AO71" s="27">
        <f ca="1">IF(T$11="x",0,_xlfn.NORM.INV(N71,Satokasvi!$H$8,Satokasvi!$I$8)*IF(T$8="x",1+Toimenpiteet!$C$7,1)*IF(T$9="x",1+Toimenpiteet!$C$34,1)*(1+T$30)*_xlfn.BINOM.INV(1,(1-(Satokasvi!$H$15*(1+T$43))),N71))</f>
        <v>2612.5303383657551</v>
      </c>
      <c r="AP71" s="27">
        <f ca="1">IF(U$11="x",0,_xlfn.NORM.INV(O71,Satokasvi!$H$8,Satokasvi!$I$8)*IF(U$8="x",1+Toimenpiteet!$C$7,1)*IF(U$9="x",1+Toimenpiteet!$C$34,1)*(1+U$30)*_xlfn.BINOM.INV(1,(1-(Satokasvi!$H$15*(1+U$43))),O71))</f>
        <v>2446.6872049580397</v>
      </c>
      <c r="AQ71" s="27">
        <f ca="1">IF(V$11="x",0,_xlfn.NORM.INV(P71,Satokasvi!$H$8,Satokasvi!$I$8)*IF(V$8="x",1+Toimenpiteet!$C$7,1)*IF(V$9="x",1+Toimenpiteet!$C$34,1)*(1+V$30)*_xlfn.BINOM.INV(1,(1-(Satokasvi!$H$15*(1+V$43))),P71))</f>
        <v>2509.2107284569347</v>
      </c>
      <c r="AR71" s="27">
        <f ca="1">IF(W$11="x",0,_xlfn.NORM.INV(Q71,Satokasvi!$H$8,Satokasvi!$I$8)*IF(W$8="x",1+Toimenpiteet!$C$7,1)*IF(W$9="x",1+Toimenpiteet!$C$34,1)*(1+W$30)*_xlfn.BINOM.INV(1,(1-(Satokasvi!$H$15*(1+W$43))),Q71))</f>
        <v>2651.0393837254783</v>
      </c>
      <c r="AS71" s="27">
        <f ca="1">IF(X$11="x",0,_xlfn.NORM.INV(R71,Satokasvi!$H$8,Satokasvi!$I$8)*IF(X$8="x",1+Toimenpiteet!$C$7,1)*IF(X$9="x",1+Toimenpiteet!$C$34,1)*(1+X$30)*_xlfn.BINOM.INV(1,(1-(Satokasvi!$H$15*(1+X$43))),R71))</f>
        <v>2653.3039618420812</v>
      </c>
      <c r="AT71" s="27">
        <f ca="1">IF(Y$11="x",0,_xlfn.NORM.INV(S71,Satokasvi!$H$8,Satokasvi!$I$8)*IF(Y$8="x",1+Toimenpiteet!$C$7,1)*IF(Y$9="x",1+Toimenpiteet!$C$34,1)*(1+Y$30)*_xlfn.BINOM.INV(1,(1-(Satokasvi!$H$15*(1+Y$43))),S71))</f>
        <v>2530.3611216477448</v>
      </c>
      <c r="AU71" s="27">
        <f ca="1">IF(Z$11="x",0,_xlfn.NORM.INV(T71,Satokasvi!$H$8,Satokasvi!$I$8)*IF(Z$8="x",1+Toimenpiteet!$C$7,1)*IF(Z$9="x",1+Toimenpiteet!$C$34,1)*(1+Z$30)*_xlfn.BINOM.INV(1,(1-(Satokasvi!$H$15*(1+Z$43))),T71))</f>
        <v>2633.7132359200773</v>
      </c>
      <c r="AV71" s="27">
        <f ca="1">IF(AA$11="x",0,_xlfn.NORM.INV(U71,Satokasvi!$H$8,Satokasvi!$I$8)*IF(AA$8="x",1+Toimenpiteet!$C$7,1)*IF(AA$9="x",1+Toimenpiteet!$C$34,1)*(1+AA$30)*_xlfn.BINOM.INV(1,(1-(Satokasvi!$H$15*(1+AA$43))),U71))</f>
        <v>2767.4603760149598</v>
      </c>
      <c r="AW71" s="27">
        <f ca="1">IF(AB$11="x",0,_xlfn.NORM.INV(V71,Satokasvi!$H$8,Satokasvi!$I$8)*IF(AB$8="x",1+Toimenpiteet!$C$7,1)*IF(AB$9="x",1+Toimenpiteet!$C$34,1)*(1+AB$30)*_xlfn.BINOM.INV(1,(1-(Satokasvi!$H$15*(1+AB$43))),V71))</f>
        <v>2337.947667211984</v>
      </c>
      <c r="AX71" s="27">
        <f ca="1">IF(AC$11="x",0,_xlfn.NORM.INV(W71,Satokasvi!$H$8,Satokasvi!$I$8)*IF(AC$8="x",1+Toimenpiteet!$C$7,1)*IF(AC$9="x",1+Toimenpiteet!$C$34,1)*(1+AC$30)*_xlfn.BINOM.INV(1,(1-(Satokasvi!$H$15*(1+AC$43))),W71))</f>
        <v>2989.0135650494199</v>
      </c>
      <c r="AY71" s="27">
        <f ca="1">IF(AD$11="x",0,_xlfn.NORM.INV(X71,Satokasvi!$H$8,Satokasvi!$I$8)*IF(AD$8="x",1+Toimenpiteet!$C$7,1)*IF(AD$9="x",1+Toimenpiteet!$C$34,1)*(1+AD$30)*_xlfn.BINOM.INV(1,(1-(Satokasvi!$H$15*(1+AD$43))),X71))</f>
        <v>2519.9519497796164</v>
      </c>
      <c r="AZ71" s="27">
        <f ca="1">IF(AE$11="x",0,_xlfn.NORM.INV(Y71,Satokasvi!$H$8,Satokasvi!$I$8)*IF(AE$8="x",1+Toimenpiteet!$C$7,1)*IF(AE$9="x",1+Toimenpiteet!$C$34,1)*(1+AE$30)*_xlfn.BINOM.INV(1,(1-(Satokasvi!$H$15*(1+AE$43))),Y71))</f>
        <v>2617.0145824928836</v>
      </c>
      <c r="BA71" s="27">
        <f ca="1">IF(AF$11="x",0,_xlfn.NORM.INV(Z71,Satokasvi!$H$8,Satokasvi!$I$8)*IF(AF$8="x",1+Toimenpiteet!$C$7,1)*IF(AF$9="x",1+Toimenpiteet!$C$34,1)*(1+AF$30)*_xlfn.BINOM.INV(1,(1-(Satokasvi!$H$15*(1+AF$43))),Z71))</f>
        <v>2509.6434223754814</v>
      </c>
      <c r="BD71" s="27">
        <f>IF(H$11="x",0,_xlfn.NORM.INV(B71,Satokasvi!$H$8,Satokasvi!$I$8)*IF(COUNTIF($H$12:H$12,"x")&gt;0,(1+$C$6),1)*IF(COUNTIF($H$13:H$13,"x")&gt;0,(1+$C$30),1)*IF(H$8="x",(1+Toimenpiteet!$C$7),1)*IF(H$9="x",(1+Toimenpiteet!$C$34),1)*(1+H$30)*_xlfn.BINOM.INV(1,(1-(Satokasvi!$H$15*(1+H$44))),B71))</f>
        <v>0</v>
      </c>
      <c r="BE71" s="27">
        <f ca="1">IF(I$11="x",0,_xlfn.NORM.INV(C71,Satokasvi!$H$8,Satokasvi!$I$8)*IF(COUNTIF($H$12:I$12,"x")&gt;0,(1+$C$6),1)*IF(COUNTIF($H$13:I$13,"x")&gt;0,(1+$C$30),1)*IF(I$8="x",(1+Toimenpiteet!$C$7),1)*IF(I$9="x",(1+Toimenpiteet!$C$34),1)*(1+I$30)*_xlfn.BINOM.INV(1,(1-(Satokasvi!$H$15*(1+I$44))),C71))</f>
        <v>2629.2306378792364</v>
      </c>
      <c r="BF71" s="27">
        <f ca="1">IF(J$11="x",0,_xlfn.NORM.INV(D71,Satokasvi!$H$8,Satokasvi!$I$8)*IF(COUNTIF($H$12:J$12,"x")&gt;0,(1+$C$6),1)*IF(COUNTIF($H$13:J$13,"x")&gt;0,(1+$C$30),1)*IF(J$8="x",(1+Toimenpiteet!$C$7),1)*IF(J$9="x",(1+Toimenpiteet!$C$34),1)*(1+J$30)*_xlfn.BINOM.INV(1,(1-(Satokasvi!$H$15*(1+J$44))),D71))</f>
        <v>2487.3237469787455</v>
      </c>
      <c r="BG71" s="27">
        <f ca="1">IF(K$11="x",0,_xlfn.NORM.INV(E71,Satokasvi!$H$8,Satokasvi!$I$8)*IF(COUNTIF($H$12:K$12,"x")&gt;0,(1+$C$6),1)*IF(COUNTIF($H$13:K$13,"x")&gt;0,(1+$C$30),1)*IF(K$8="x",(1+Toimenpiteet!$C$7),1)*IF(K$9="x",(1+Toimenpiteet!$C$34),1)*(1+K$30)*_xlfn.BINOM.INV(1,(1-(Satokasvi!$H$15*(1+K$44))),E71))</f>
        <v>2824.9241870859983</v>
      </c>
      <c r="BH71" s="27">
        <f ca="1">IF(L$11="x",0,_xlfn.NORM.INV(F71,Satokasvi!$H$8,Satokasvi!$I$8)*IF(COUNTIF($H$12:L$12,"x")&gt;0,(1+$C$6),1)*IF(COUNTIF($H$13:L$13,"x")&gt;0,(1+$C$30),1)*IF(L$8="x",(1+Toimenpiteet!$C$7),1)*IF(L$9="x",(1+Toimenpiteet!$C$34),1)*(1+L$30)*_xlfn.BINOM.INV(1,(1-(Satokasvi!$H$15*(1+L$44))),F71))</f>
        <v>2531.5615749946346</v>
      </c>
      <c r="BI71" s="27">
        <f>IF(M$11="x",0,_xlfn.NORM.INV(G71,Satokasvi!$H$8,Satokasvi!$I$8)*IF(COUNTIF($H$12:M$12,"x")&gt;0,(1+$C$6),1)*IF(COUNTIF($H$13:M$13,"x")&gt;0,(1+$C$30),1)*IF(M$8="x",(1+Toimenpiteet!$C$7),1)*IF(M$9="x",(1+Toimenpiteet!$C$34),1)*(1+M$30)*_xlfn.BINOM.INV(1,(1-(Satokasvi!$H$15*(1+M$44))),G71))</f>
        <v>0</v>
      </c>
      <c r="BJ71" s="27">
        <f ca="1">IF(N$11="x",0,_xlfn.NORM.INV(H71,Satokasvi!$H$8,Satokasvi!$I$8)*IF(COUNTIF($H$12:N$12,"x")&gt;0,(1+$C$6),1)*IF(COUNTIF($H$13:N$13,"x")&gt;0,(1+$C$30),1)*IF(N$8="x",(1+Toimenpiteet!$C$7),1)*IF(N$9="x",(1+Toimenpiteet!$C$34),1)*(1+N$30)*_xlfn.BINOM.INV(1,(1-(Satokasvi!$H$15*(1+N$44))),H71))</f>
        <v>2781.443111034946</v>
      </c>
      <c r="BK71" s="27">
        <f ca="1">IF(O$11="x",0,_xlfn.NORM.INV(I71,Satokasvi!$H$8,Satokasvi!$I$8)*IF(COUNTIF($H$12:O$12,"x")&gt;0,(1+$C$6),1)*IF(COUNTIF($H$13:O$13,"x")&gt;0,(1+$C$30),1)*IF(O$8="x",(1+Toimenpiteet!$C$7),1)*IF(O$9="x",(1+Toimenpiteet!$C$34),1)*(1+O$30)*_xlfn.BINOM.INV(1,(1-(Satokasvi!$H$15*(1+O$44))),I71))</f>
        <v>2853.107769397508</v>
      </c>
      <c r="BL71" s="27">
        <f ca="1">IF(P$11="x",0,_xlfn.NORM.INV(J71,Satokasvi!$H$8,Satokasvi!$I$8)*IF(COUNTIF($H$12:P$12,"x")&gt;0,(1+$C$6),1)*IF(COUNTIF($H$13:P$13,"x")&gt;0,(1+$C$30),1)*IF(P$8="x",(1+Toimenpiteet!$C$7),1)*IF(P$9="x",(1+Toimenpiteet!$C$34),1)*(1+P$30)*_xlfn.BINOM.INV(1,(1-(Satokasvi!$H$15*(1+P$44))),J71))</f>
        <v>2785.8504948094346</v>
      </c>
      <c r="BM71" s="27">
        <f ca="1">IF(Q$11="x",0,_xlfn.NORM.INV(K71,Satokasvi!$H$8,Satokasvi!$I$8)*IF(COUNTIF($H$12:Q$12,"x")&gt;0,(1+$C$6),1)*IF(COUNTIF($H$13:Q$13,"x")&gt;0,(1+$C$30),1)*IF(Q$8="x",(1+Toimenpiteet!$C$7),1)*IF(Q$9="x",(1+Toimenpiteet!$C$34),1)*(1+Q$30)*_xlfn.BINOM.INV(1,(1-(Satokasvi!$H$15*(1+Q$44))),K71))</f>
        <v>2796.7121104273351</v>
      </c>
      <c r="BN71" s="27">
        <f ca="1">IF(R$11="x",0,_xlfn.NORM.INV(L71,Satokasvi!$H$8,Satokasvi!$I$8)*IF(COUNTIF($H$12:R$12,"x")&gt;0,(1+$C$6),1)*IF(COUNTIF($H$13:R$13,"x")&gt;0,(1+$C$30),1)*IF(R$8="x",(1+Toimenpiteet!$C$7),1)*IF(R$9="x",(1+Toimenpiteet!$C$34),1)*(1+R$30)*_xlfn.BINOM.INV(1,(1-(Satokasvi!$H$15*(1+R$44))),L71))</f>
        <v>2442.4308110706115</v>
      </c>
      <c r="BO71" s="27">
        <f ca="1">IF(S$11="x",0,_xlfn.NORM.INV(M71,Satokasvi!$H$8,Satokasvi!$I$8)*IF(COUNTIF($H$12:S$12,"x")&gt;0,(1+$C$6),1)*IF(COUNTIF($H$13:S$13,"x")&gt;0,(1+$C$30),1)*IF(S$8="x",(1+Toimenpiteet!$C$7),1)*IF(S$9="x",(1+Toimenpiteet!$C$34),1)*(1+S$30)*_xlfn.BINOM.INV(1,(1-(Satokasvi!$H$15*(1+S$44))),M71))</f>
        <v>2672.9603398741001</v>
      </c>
      <c r="BP71" s="27">
        <f ca="1">IF(T$11="x",0,_xlfn.NORM.INV(N71,Satokasvi!$H$8,Satokasvi!$I$8)*IF(COUNTIF($H$12:T$12,"x")&gt;0,(1+$C$6),1)*IF(COUNTIF($H$13:T$13,"x")&gt;0,(1+$C$30),1)*IF(T$8="x",(1+Toimenpiteet!$C$7),1)*IF(T$9="x",(1+Toimenpiteet!$C$34),1)*(1+T$30)*_xlfn.BINOM.INV(1,(1-(Satokasvi!$H$15*(1+T$44))),N71))</f>
        <v>2743.1568552840431</v>
      </c>
      <c r="BQ71" s="27">
        <f ca="1">IF(U$11="x",0,_xlfn.NORM.INV(O71,Satokasvi!$H$8,Satokasvi!$I$8)*IF(COUNTIF($H$12:U$12,"x")&gt;0,(1+$C$6),1)*IF(COUNTIF($H$13:U$13,"x")&gt;0,(1+$C$30),1)*IF(U$8="x",(1+Toimenpiteet!$C$7),1)*IF(U$9="x",(1+Toimenpiteet!$C$34),1)*(1+U$30)*_xlfn.BINOM.INV(1,(1-(Satokasvi!$H$15*(1+U$44))),O71))</f>
        <v>2569.0215652059414</v>
      </c>
      <c r="BR71" s="27">
        <f ca="1">IF(V$11="x",0,_xlfn.NORM.INV(P71,Satokasvi!$H$8,Satokasvi!$I$8)*IF(COUNTIF($H$12:V$12,"x")&gt;0,(1+$C$6),1)*IF(COUNTIF($H$13:V$13,"x")&gt;0,(1+$C$30),1)*IF(V$8="x",(1+Toimenpiteet!$C$7),1)*IF(V$9="x",(1+Toimenpiteet!$C$34),1)*(1+V$30)*_xlfn.BINOM.INV(1,(1-(Satokasvi!$H$15*(1+V$44))),P71))</f>
        <v>2634.6712648797816</v>
      </c>
      <c r="BS71" s="27">
        <f ca="1">IF(W$11="x",0,_xlfn.NORM.INV(Q71,Satokasvi!$H$8,Satokasvi!$I$8)*IF(COUNTIF($H$12:W$12,"x")&gt;0,(1+$C$6),1)*IF(COUNTIF($H$13:W$13,"x")&gt;0,(1+$C$30),1)*IF(W$8="x",(1+Toimenpiteet!$C$7),1)*IF(W$9="x",(1+Toimenpiteet!$C$34),1)*(1+W$30)*_xlfn.BINOM.INV(1,(1-(Satokasvi!$H$15*(1+W$44))),Q71))</f>
        <v>2783.591352911752</v>
      </c>
      <c r="BT71" s="27">
        <f ca="1">IF(X$11="x",0,_xlfn.NORM.INV(R71,Satokasvi!$H$8,Satokasvi!$I$8)*IF(COUNTIF($H$12:X$12,"x")&gt;0,(1+$C$6),1)*IF(COUNTIF($H$13:X$13,"x")&gt;0,(1+$C$30),1)*IF(X$8="x",(1+Toimenpiteet!$C$7),1)*IF(X$9="x",(1+Toimenpiteet!$C$34),1)*(1+X$30)*_xlfn.BINOM.INV(1,(1-(Satokasvi!$H$15*(1+X$44))),R71))</f>
        <v>2785.9691599341854</v>
      </c>
      <c r="BU71" s="27">
        <f ca="1">IF(Y$11="x",0,_xlfn.NORM.INV(S71,Satokasvi!$H$8,Satokasvi!$I$8)*IF(COUNTIF($H$12:Y$12,"x")&gt;0,(1+$C$6),1)*IF(COUNTIF($H$13:Y$13,"x")&gt;0,(1+$C$30),1)*IF(Y$8="x",(1+Toimenpiteet!$C$7),1)*IF(Y$9="x",(1+Toimenpiteet!$C$34),1)*(1+Y$30)*_xlfn.BINOM.INV(1,(1-(Satokasvi!$H$15*(1+Y$44))),S71))</f>
        <v>2656.8791777301317</v>
      </c>
      <c r="BV71" s="27">
        <f ca="1">IF(Z$11="x",0,_xlfn.NORM.INV(T71,Satokasvi!$H$8,Satokasvi!$I$8)*IF(COUNTIF($H$12:Z$12,"x")&gt;0,(1+$C$6),1)*IF(COUNTIF($H$13:Z$13,"x")&gt;0,(1+$C$30),1)*IF(Z$8="x",(1+Toimenpiteet!$C$7),1)*IF(Z$9="x",(1+Toimenpiteet!$C$34),1)*(1+Z$30)*_xlfn.BINOM.INV(1,(1-(Satokasvi!$H$15*(1+Z$44))),T71))</f>
        <v>2765.3988977160811</v>
      </c>
      <c r="BW71" s="27">
        <f ca="1">IF(AA$11="x",0,_xlfn.NORM.INV(U71,Satokasvi!$H$8,Satokasvi!$I$8)*IF(COUNTIF($H$12:AA$12,"x")&gt;0,(1+$C$6),1)*IF(COUNTIF($H$13:AA$13,"x")&gt;0,(1+$C$30),1)*IF(AA$8="x",(1+Toimenpiteet!$C$7),1)*IF(AA$9="x",(1+Toimenpiteet!$C$34),1)*(1+AA$30)*_xlfn.BINOM.INV(1,(1-(Satokasvi!$H$15*(1+AA$44))),U71))</f>
        <v>2905.8333948157074</v>
      </c>
      <c r="BX71" s="27">
        <f ca="1">IF(AB$11="x",0,_xlfn.NORM.INV(V71,Satokasvi!$H$8,Satokasvi!$I$8)*IF(COUNTIF($H$12:AB$12,"x")&gt;0,(1+$C$6),1)*IF(COUNTIF($H$13:AB$13,"x")&gt;0,(1+$C$30),1)*IF(AB$8="x",(1+Toimenpiteet!$C$7),1)*IF(AB$9="x",(1+Toimenpiteet!$C$34),1)*(1+AB$30)*_xlfn.BINOM.INV(1,(1-(Satokasvi!$H$15*(1+AB$44))),V71))</f>
        <v>2454.8450505725837</v>
      </c>
      <c r="BY71" s="27">
        <f ca="1">IF(AC$11="x",0,_xlfn.NORM.INV(W71,Satokasvi!$H$8,Satokasvi!$I$8)*IF(COUNTIF($H$12:AC$12,"x")&gt;0,(1+$C$6),1)*IF(COUNTIF($H$13:AC$13,"x")&gt;0,(1+$C$30),1)*IF(AC$8="x",(1+Toimenpiteet!$C$7),1)*IF(AC$9="x",(1+Toimenpiteet!$C$34),1)*(1+AC$30)*_xlfn.BINOM.INV(1,(1-(Satokasvi!$H$15*(1+AC$44))),W71))</f>
        <v>3138.4642433018912</v>
      </c>
      <c r="BZ71" s="27">
        <f ca="1">IF(AD$11="x",0,_xlfn.NORM.INV(X71,Satokasvi!$H$8,Satokasvi!$I$8)*IF(COUNTIF($H$12:AD$12,"x")&gt;0,(1+$C$6),1)*IF(COUNTIF($H$13:AD$13,"x")&gt;0,(1+$C$30),1)*IF(AD$8="x",(1+Toimenpiteet!$C$7),1)*IF(AD$9="x",(1+Toimenpiteet!$C$34),1)*(1+AD$30)*_xlfn.BINOM.INV(1,(1-(Satokasvi!$H$15*(1+AD$44))),X71))</f>
        <v>2645.9495472685971</v>
      </c>
      <c r="CA71" s="27">
        <f ca="1">IF(AE$11="x",0,_xlfn.NORM.INV(Y71,Satokasvi!$H$8,Satokasvi!$I$8)*IF(COUNTIF($H$12:AE$12,"x")&gt;0,(1+$C$6),1)*IF(COUNTIF($H$13:AE$13,"x")&gt;0,(1+$C$30),1)*IF(AE$8="x",(1+Toimenpiteet!$C$7),1)*IF(AE$9="x",(1+Toimenpiteet!$C$34),1)*(1+AE$30)*_xlfn.BINOM.INV(1,(1-(Satokasvi!$H$15*(1+AE$44))),Y71))</f>
        <v>2747.8653116175287</v>
      </c>
      <c r="CB71" s="27">
        <f ca="1">IF(AF$11="x",0,_xlfn.NORM.INV(Z71,Satokasvi!$H$8,Satokasvi!$I$8)*IF(COUNTIF($H$12:AF$12,"x")&gt;0,(1+$C$6),1)*IF(COUNTIF($H$13:AF$13,"x")&gt;0,(1+$C$30),1)*IF(AF$8="x",(1+Toimenpiteet!$C$7),1)*IF(AF$9="x",(1+Toimenpiteet!$C$34),1)*(1+AF$30)*_xlfn.BINOM.INV(1,(1-(Satokasvi!$H$15*(1+AF$44))),Z71))</f>
        <v>2635.125593494256</v>
      </c>
      <c r="CD71" s="29">
        <f ca="1">_xlfn.NORM.INV(RAND(),Satokasvi!$H$13,Satokasvi!$I$13)</f>
        <v>226.21768251257885</v>
      </c>
      <c r="CE71" s="29">
        <f ca="1">_xlfn.NORM.INV(RAND(),Satokasvi!$H$13,Satokasvi!$I$13)</f>
        <v>235.11179124480674</v>
      </c>
      <c r="CF71" s="29">
        <f ca="1">_xlfn.NORM.INV(RAND(),Satokasvi!$H$13,Satokasvi!$I$13)</f>
        <v>260.67154331257774</v>
      </c>
      <c r="CG71" s="29">
        <f ca="1">_xlfn.NORM.INV(RAND(),Satokasvi!$H$13,Satokasvi!$I$13)</f>
        <v>233.21374261435577</v>
      </c>
      <c r="CH71" s="29">
        <f ca="1">_xlfn.NORM.INV(RAND(),Satokasvi!$H$13,Satokasvi!$I$13)</f>
        <v>150.98658512147489</v>
      </c>
      <c r="CI71" s="29">
        <f ca="1">_xlfn.NORM.INV(RAND(),Satokasvi!$H$13,Satokasvi!$I$13)</f>
        <v>157.7211378520812</v>
      </c>
      <c r="CJ71" s="29">
        <f ca="1">_xlfn.NORM.INV(RAND(),Satokasvi!$H$13,Satokasvi!$I$13)</f>
        <v>268.64147848721421</v>
      </c>
      <c r="CK71" s="29">
        <f ca="1">_xlfn.NORM.INV(RAND(),Satokasvi!$H$13,Satokasvi!$I$13)</f>
        <v>153.75137759454159</v>
      </c>
      <c r="CL71" s="29">
        <f ca="1">_xlfn.NORM.INV(RAND(),Satokasvi!$H$13,Satokasvi!$I$13)</f>
        <v>202.29848256621599</v>
      </c>
      <c r="CM71" s="29">
        <f ca="1">_xlfn.NORM.INV(RAND(),Satokasvi!$H$13,Satokasvi!$I$13)</f>
        <v>212.67323746408849</v>
      </c>
      <c r="CN71" s="29">
        <f ca="1">_xlfn.NORM.INV(RAND(),Satokasvi!$H$13,Satokasvi!$I$13)</f>
        <v>178.38406944888055</v>
      </c>
      <c r="CO71" s="29">
        <f ca="1">_xlfn.NORM.INV(RAND(),Satokasvi!$H$13,Satokasvi!$I$13)</f>
        <v>167.60444560675137</v>
      </c>
      <c r="CP71" s="29">
        <f ca="1">_xlfn.NORM.INV(RAND(),Satokasvi!$H$13,Satokasvi!$I$13)</f>
        <v>289.41228654253666</v>
      </c>
      <c r="CQ71" s="29">
        <f ca="1">_xlfn.NORM.INV(RAND(),Satokasvi!$H$13,Satokasvi!$I$13)</f>
        <v>146.63854358829127</v>
      </c>
      <c r="CR71" s="29">
        <f ca="1">_xlfn.NORM.INV(RAND(),Satokasvi!$H$13,Satokasvi!$I$13)</f>
        <v>267.37898799444082</v>
      </c>
      <c r="CS71" s="29">
        <f ca="1">_xlfn.NORM.INV(RAND(),Satokasvi!$H$13,Satokasvi!$I$13)</f>
        <v>189.90311161950765</v>
      </c>
      <c r="CT71" s="29">
        <f ca="1">_xlfn.NORM.INV(RAND(),Satokasvi!$H$13,Satokasvi!$I$13)</f>
        <v>228.32417044493343</v>
      </c>
      <c r="CU71" s="29">
        <f ca="1">_xlfn.NORM.INV(RAND(),Satokasvi!$H$13,Satokasvi!$I$13)</f>
        <v>208.64644547781751</v>
      </c>
      <c r="CV71" s="29">
        <f ca="1">_xlfn.NORM.INV(RAND(),Satokasvi!$H$13,Satokasvi!$I$13)</f>
        <v>196.35832615940217</v>
      </c>
      <c r="CW71" s="29">
        <f ca="1">_xlfn.NORM.INV(RAND(),Satokasvi!$H$13,Satokasvi!$I$13)</f>
        <v>166.50461986923901</v>
      </c>
      <c r="CX71" s="29">
        <f ca="1">_xlfn.NORM.INV(RAND(),Satokasvi!$H$13,Satokasvi!$I$13)</f>
        <v>192.19489714515939</v>
      </c>
      <c r="CY71" s="29">
        <f ca="1">_xlfn.NORM.INV(RAND(),Satokasvi!$H$13,Satokasvi!$I$13)</f>
        <v>227.70543230875376</v>
      </c>
      <c r="CZ71" s="29">
        <f ca="1">_xlfn.NORM.INV(RAND(),Satokasvi!$H$13,Satokasvi!$I$13)</f>
        <v>162.1509297369297</v>
      </c>
      <c r="DA71" s="29">
        <f ca="1">_xlfn.NORM.INV(RAND(),Satokasvi!$H$13,Satokasvi!$I$13)</f>
        <v>165.53345190869103</v>
      </c>
      <c r="DB71" s="29">
        <f ca="1">_xlfn.NORM.INV(RAND(),Satokasvi!$H$13,Satokasvi!$I$13)</f>
        <v>4.250111066052142</v>
      </c>
      <c r="DD71" s="29">
        <f>IF(H$11="x",Toimenpiteet!$E$115,AC71*CD71/1000+(Satokasvi!$E$28-Satokasvi!$E$7)+IF(H$8="x",Toimenpiteet!$E$29,0)+IF(H$9="x",Toimenpiteet!$E$60,0)+IF(H$10="x",Toimenpiteet!$E$88,0))/(1+$H$15)^DD$59</f>
        <v>305.82524271844659</v>
      </c>
      <c r="DE71" s="29">
        <f ca="1">IF(I$11="x",Toimenpiteet!$E$115,AD71*CE71/1000+(Satokasvi!$E$28-Satokasvi!$E$7)+IF(I$8="x",Toimenpiteet!$E$29,0)+IF(I$9="x",Toimenpiteet!$E$60,0)+IF(I$10="x",Toimenpiteet!$E$88,0))/(1+$H$15)^DE$59</f>
        <v>340.1138520012326</v>
      </c>
      <c r="DF71" s="29">
        <f ca="1">IF(J$11="x",Toimenpiteet!$E$115,AE71*CF71/1000+(Satokasvi!$E$28-Satokasvi!$E$7)+IF(J$8="x",Toimenpiteet!$E$29,0)+IF(J$9="x",Toimenpiteet!$E$60,0)+IF(J$10="x",Toimenpiteet!$E$88,0))/(1+$H$15)^DF$59</f>
        <v>356.53877199665931</v>
      </c>
      <c r="DG71" s="29">
        <f ca="1">IF(K$11="x",Toimenpiteet!$E$115,AF71*CG71/1000+(Satokasvi!$E$28-Satokasvi!$E$7)+IF(K$8="x",Toimenpiteet!$E$29,0)+IF(K$9="x",Toimenpiteet!$E$60,0)+IF(K$10="x",Toimenpiteet!$E$88,0))/(1+$H$15)^DG$59</f>
        <v>354.98538933367041</v>
      </c>
      <c r="DH71" s="29">
        <f ca="1">IF(L$11="x",Toimenpiteet!$E$115,AG71*CH71/1000+(Satokasvi!$E$28-Satokasvi!$E$7)+IF(L$8="x",Toimenpiteet!$E$29,0)+IF(L$9="x",Toimenpiteet!$E$60,0)+IF(L$10="x",Toimenpiteet!$E$88,0))/(1+$H$15)^DH$59</f>
        <v>117.4272108661263</v>
      </c>
      <c r="DI71" s="29">
        <f>IF(M$11="x",Toimenpiteet!$E$115,AH71*CI71/1000+(Satokasvi!$E$28-Satokasvi!$E$7)+IF(M$8="x",Toimenpiteet!$E$29,0)+IF(M$9="x",Toimenpiteet!$E$60,0)+IF(M$10="x",Toimenpiteet!$E$88,0))/(1+$H$15)^DI$59</f>
        <v>263.80754085535114</v>
      </c>
      <c r="DJ71" s="29">
        <f ca="1">IF(N$11="x",Toimenpiteet!$E$115,AI71*CJ71/1000+(Satokasvi!$E$28-Satokasvi!$E$7)+IF(N$8="x",Toimenpiteet!$E$29,0)+IF(N$9="x",Toimenpiteet!$E$60,0)+IF(N$10="x",Toimenpiteet!$E$88,0))/(1+$H$15)^DJ$59</f>
        <v>393.31636160145194</v>
      </c>
      <c r="DK71" s="29">
        <f ca="1">IF(O$11="x",Toimenpiteet!$E$115,AJ71*CK71/1000+(Satokasvi!$E$28-Satokasvi!$E$7)+IF(O$8="x",Toimenpiteet!$E$29,0)+IF(O$9="x",Toimenpiteet!$E$60,0)+IF(O$10="x",Toimenpiteet!$E$88,0))/(1+$H$15)^DK$59</f>
        <v>149.8932133439736</v>
      </c>
      <c r="DL71" s="29">
        <f ca="1">IF(P$11="x",Toimenpiteet!$E$115,AK71*CL71/1000+(Satokasvi!$E$28-Satokasvi!$E$7)+IF(P$8="x",Toimenpiteet!$E$29,0)+IF(P$9="x",Toimenpiteet!$E$60,0)+IF(P$10="x",Toimenpiteet!$E$88,0))/(1+$H$15)^DL$59</f>
        <v>236.69746317031598</v>
      </c>
      <c r="DM71" s="29">
        <f ca="1">IF(Q$11="x",Toimenpiteet!$E$115,AL71*CM71/1000+(Satokasvi!$E$28-Satokasvi!$E$7)+IF(Q$8="x",Toimenpiteet!$E$29,0)+IF(Q$9="x",Toimenpiteet!$E$60,0)+IF(Q$10="x",Toimenpiteet!$E$88,0))/(1+$H$15)^DM$59</f>
        <v>251.92243338624604</v>
      </c>
      <c r="DN71" s="29">
        <f ca="1">IF(R$11="x",Toimenpiteet!$E$115,AM71*CN71/1000+(Satokasvi!$E$28-Satokasvi!$E$7)+IF(R$8="x",Toimenpiteet!$E$29,0)+IF(R$9="x",Toimenpiteet!$E$60,0)+IF(R$10="x",Toimenpiteet!$E$88,0))/(1+$H$15)^DN$59</f>
        <v>135.12425388012895</v>
      </c>
      <c r="DO71" s="29">
        <f ca="1">IF(S$11="x",Toimenpiteet!$E$115,AN71*CO71/1000+(Satokasvi!$E$28-Satokasvi!$E$7)+IF(S$8="x",Toimenpiteet!$E$29,0)+IF(S$9="x",Toimenpiteet!$E$60,0)+IF(S$10="x",Toimenpiteet!$E$88,0))/(1+$H$15)^DO$59</f>
        <v>139.41096482914821</v>
      </c>
      <c r="DP71" s="29">
        <f ca="1">IF(T$11="x",Toimenpiteet!$E$115,AO71*CP71/1000+(Satokasvi!$E$28-Satokasvi!$E$7)+IF(T$8="x",Toimenpiteet!$E$29,0)+IF(T$9="x",Toimenpiteet!$E$60,0)+IF(T$10="x",Toimenpiteet!$E$88,0))/(1+$H$15)^DP$59</f>
        <v>359.67739388613063</v>
      </c>
      <c r="DQ71" s="29">
        <f ca="1">IF(U$11="x",Toimenpiteet!$E$115,AP71*CQ71/1000+(Satokasvi!$E$28-Satokasvi!$E$7)+IF(U$8="x",Toimenpiteet!$E$29,0)+IF(U$9="x",Toimenpiteet!$E$60,0)+IF(U$10="x",Toimenpiteet!$E$88,0))/(1+$H$15)^DQ$59</f>
        <v>86.526204826421619</v>
      </c>
      <c r="DR71" s="29">
        <f ca="1">IF(V$11="x",Toimenpiteet!$E$115,AQ71*CR71/1000+(Satokasvi!$E$28-Satokasvi!$E$7)+IF(V$8="x",Toimenpiteet!$E$29,0)+IF(V$9="x",Toimenpiteet!$E$60,0)+IF(V$10="x",Toimenpiteet!$E$88,0))/(1+$H$15)^DR$59</f>
        <v>284.35140588895388</v>
      </c>
      <c r="DS71" s="29">
        <f ca="1">IF(W$11="x",Toimenpiteet!$E$115,AR71*CS71/1000+(Satokasvi!$E$28-Satokasvi!$E$7)+IF(W$8="x",Toimenpiteet!$E$29,0)+IF(W$9="x",Toimenpiteet!$E$60,0)+IF(W$10="x",Toimenpiteet!$E$88,0))/(1+$H$15)^DS$59</f>
        <v>171.70780977863814</v>
      </c>
      <c r="DT71" s="29">
        <f ca="1">IF(X$11="x",Toimenpiteet!$E$115,AS71*CT71/1000+(Satokasvi!$E$28-Satokasvi!$E$7)+IF(X$8="x",Toimenpiteet!$E$29,0)+IF(X$9="x",Toimenpiteet!$E$60,0)+IF(X$10="x",Toimenpiteet!$E$88,0))/(1+$H$15)^DT$59</f>
        <v>228.64383785117971</v>
      </c>
      <c r="DU71" s="29">
        <f ca="1">IF(Y$11="x",Toimenpiteet!$E$115,AT71*CU71/1000+(Satokasvi!$E$28-Satokasvi!$E$7)+IF(Y$8="x",Toimenpiteet!$E$29,0)+IF(Y$9="x",Toimenpiteet!$E$60,0)+IF(Y$10="x",Toimenpiteet!$E$88,0))/(1+$H$15)^DU$59</f>
        <v>176.24825353693174</v>
      </c>
      <c r="DV71" s="29">
        <f ca="1">IF(Z$11="x",Toimenpiteet!$E$115,AU71*CV71/1000+(Satokasvi!$E$28-Satokasvi!$E$7)+IF(Z$8="x",Toimenpiteet!$E$29,0)+IF(Z$9="x",Toimenpiteet!$E$60,0)+IF(Z$10="x",Toimenpiteet!$E$88,0))/(1+$H$15)^DV$59</f>
        <v>164.95610156665421</v>
      </c>
      <c r="DW71" s="29">
        <f ca="1">IF(AA$11="x",Toimenpiteet!$E$115,AV71*CW71/1000+(Satokasvi!$E$28-Satokasvi!$E$7)+IF(AA$8="x",Toimenpiteet!$E$29,0)+IF(AA$9="x",Toimenpiteet!$E$60,0)+IF(AA$10="x",Toimenpiteet!$E$88,0))/(1+$H$15)^DW$59</f>
        <v>128.94828039435828</v>
      </c>
      <c r="DX71" s="29">
        <f ca="1">IF(AB$11="x",Toimenpiteet!$E$115,AW71*CX71/1000+(Satokasvi!$E$28-Satokasvi!$E$7)+IF(AB$8="x",Toimenpiteet!$E$29,0)+IF(AB$9="x",Toimenpiteet!$E$60,0)+IF(AB$10="x",Toimenpiteet!$E$88,0))/(1+$H$15)^DX$59</f>
        <v>119.03577788064041</v>
      </c>
      <c r="DY71" s="29">
        <f ca="1">IF(AC$11="x",Toimenpiteet!$E$115,AX71*CY71/1000+(Satokasvi!$E$28-Satokasvi!$E$7)+IF(AC$8="x",Toimenpiteet!$E$29,0)+IF(AC$9="x",Toimenpiteet!$E$60,0)+IF(AC$10="x",Toimenpiteet!$E$88,0))/(1+$H$15)^DY$59</f>
        <v>236.26836835255617</v>
      </c>
      <c r="DZ71" s="29">
        <f ca="1">IF(AD$11="x",Toimenpiteet!$E$115,AY71*CZ71/1000+(Satokasvi!$E$28-Satokasvi!$E$7)+IF(AD$8="x",Toimenpiteet!$E$29,0)+IF(AD$9="x",Toimenpiteet!$E$60,0)+IF(AD$10="x",Toimenpiteet!$E$88,0))/(1+$H$15)^DZ$59</f>
        <v>91.565558707631951</v>
      </c>
      <c r="EA71" s="29">
        <f ca="1">IF(AE$11="x",Toimenpiteet!$E$115,AZ71*DA71/1000+(Satokasvi!$E$28-Satokasvi!$E$7)+IF(AE$8="x",Toimenpiteet!$E$29,0)+IF(AE$9="x",Toimenpiteet!$E$60,0)+IF(AE$10="x",Toimenpiteet!$E$88,0))/(1+$H$15)^EA$59</f>
        <v>100.99569694882337</v>
      </c>
      <c r="EB71" s="29">
        <f ca="1">IF(AF$11="x",Toimenpiteet!$E$115,BA71*DB71/1000+(Satokasvi!$E$28-Satokasvi!$E$7)+IF(AF$8="x",Toimenpiteet!$E$29,0)+IF(AF$9="x",Toimenpiteet!$E$60,0)+IF(AF$10="x",Toimenpiteet!$E$88,0))/(1+$H$15)^EB$59</f>
        <v>-103.75204248838031</v>
      </c>
      <c r="ED71" s="29">
        <f>IF(H$11="x",Toimenpiteet!$E$115,BD71*CD71/1000+(Satokasvi!$E$28-Satokasvi!$E$7)+IF(H$8="x",Toimenpiteet!$E$29,0)+IF(H$9="x",Toimenpiteet!$E$60,0)+IF(H$10="x",Toimenpiteet!$E$88,0))/(1+$H$15)^ED$59</f>
        <v>305.82524271844659</v>
      </c>
      <c r="EE71" s="29">
        <f ca="1">IF(I$11="x",Toimenpiteet!$E$115,BE71*CE71/1000+(Satokasvi!$E$28-Satokasvi!$E$7)+IF(I$8="x",Toimenpiteet!$E$29,0)+IF(I$9="x",Toimenpiteet!$E$60,0)+IF(I$10="x",Toimenpiteet!$E$88,0))/(1+$H$15)^EE$59</f>
        <v>367.86042498587341</v>
      </c>
      <c r="EF71" s="29">
        <f ca="1">IF(J$11="x",Toimenpiteet!$E$115,BF71*CF71/1000+(Satokasvi!$E$28-Satokasvi!$E$7)+IF(J$8="x",Toimenpiteet!$E$29,0)+IF(J$9="x",Toimenpiteet!$E$60,0)+IF(J$10="x",Toimenpiteet!$E$88,0))/(1+$H$15)^EF$59</f>
        <v>384.79374980482152</v>
      </c>
      <c r="EG71" s="29">
        <f ca="1">IF(K$11="x",Toimenpiteet!$E$115,BG71*CG71/1000+(Satokasvi!$E$28-Satokasvi!$E$7)+IF(K$8="x",Toimenpiteet!$E$29,0)+IF(K$9="x",Toimenpiteet!$E$60,0)+IF(K$10="x",Toimenpiteet!$E$88,0))/(1+$H$15)^EG$59</f>
        <v>382.8589687113531</v>
      </c>
      <c r="EH71" s="29">
        <f ca="1">IF(L$11="x",Toimenpiteet!$E$115,BH71*CH71/1000+(Satokasvi!$E$28-Satokasvi!$E$7)+IF(L$8="x",Toimenpiteet!$E$29,0)+IF(L$9="x",Toimenpiteet!$E$60,0)+IF(L$10="x",Toimenpiteet!$E$88,0))/(1+$H$15)^EH$59</f>
        <v>133.12799850749016</v>
      </c>
      <c r="EI71" s="29">
        <f>IF(M$11="x",Toimenpiteet!$E$115,BI71*CI71/1000+(Satokasvi!$E$28-Satokasvi!$E$7)+IF(M$8="x",Toimenpiteet!$E$29,0)+IF(M$9="x",Toimenpiteet!$E$60,0)+IF(M$10="x",Toimenpiteet!$E$88,0))/(1+$H$15)^EI$59</f>
        <v>263.80754085535114</v>
      </c>
      <c r="EJ71" s="29">
        <f ca="1">IF(N$11="x",Toimenpiteet!$E$115,BJ71*CJ71/1000+(Satokasvi!$E$28-Satokasvi!$E$7)+IF(N$8="x",Toimenpiteet!$E$29,0)+IF(N$9="x",Toimenpiteet!$E$60,0)+IF(N$10="x",Toimenpiteet!$E$88,0))/(1+$H$15)^EJ$59</f>
        <v>422.24735745328189</v>
      </c>
      <c r="EK71" s="29">
        <f ca="1">IF(O$11="x",Toimenpiteet!$E$115,BK71*CK71/1000+(Satokasvi!$E$28-Satokasvi!$E$7)+IF(O$8="x",Toimenpiteet!$E$29,0)+IF(O$9="x",Toimenpiteet!$E$60,0)+IF(O$10="x",Toimenpiteet!$E$88,0))/(1+$H$15)^EK$59</f>
        <v>166.38319223617958</v>
      </c>
      <c r="EL71" s="29">
        <f ca="1">IF(P$11="x",Toimenpiteet!$E$115,BL71*CL71/1000+(Satokasvi!$E$28-Satokasvi!$E$7)+IF(P$8="x",Toimenpiteet!$E$29,0)+IF(P$9="x",Toimenpiteet!$E$60,0)+IF(P$10="x",Toimenpiteet!$E$88,0))/(1+$H$15)^EL$59</f>
        <v>257.26565499388755</v>
      </c>
      <c r="EM71" s="29">
        <f ca="1">IF(Q$11="x",Toimenpiteet!$E$115,BM71*CM71/1000+(Satokasvi!$E$28-Satokasvi!$E$7)+IF(Q$8="x",Toimenpiteet!$E$29,0)+IF(Q$9="x",Toimenpiteet!$E$60,0)+IF(Q$10="x",Toimenpiteet!$E$88,0))/(1+$H$15)^EM$59</f>
        <v>272.99750521580654</v>
      </c>
      <c r="EN71" s="29">
        <f ca="1">IF(R$11="x",Toimenpiteet!$E$115,BN71*CN71/1000+(Satokasvi!$E$28-Satokasvi!$E$7)+IF(R$8="x",Toimenpiteet!$E$29,0)+IF(R$9="x",Toimenpiteet!$E$60,0)+IF(R$10="x",Toimenpiteet!$E$88,0))/(1+$H$15)^EN$59</f>
        <v>150.11245702097818</v>
      </c>
      <c r="EO71" s="29">
        <f ca="1">IF(S$11="x",Toimenpiteet!$E$115,BO71*CO71/1000+(Satokasvi!$E$28-Satokasvi!$E$7)+IF(S$8="x",Toimenpiteet!$E$29,0)+IF(S$9="x",Toimenpiteet!$E$60,0)+IF(S$10="x",Toimenpiteet!$E$88,0))/(1+$H$15)^EO$59</f>
        <v>154.3737368054046</v>
      </c>
      <c r="EP71" s="29">
        <f ca="1">IF(T$11="x",Toimenpiteet!$E$115,BP71*CP71/1000+(Satokasvi!$E$28-Satokasvi!$E$7)+IF(T$8="x",Toimenpiteet!$E$29,0)+IF(T$9="x",Toimenpiteet!$E$60,0)+IF(T$10="x",Toimenpiteet!$E$88,0))/(1+$H$15)^EP$59</f>
        <v>385.42070409965942</v>
      </c>
      <c r="EQ71" s="29">
        <f ca="1">IF(U$11="x",Toimenpiteet!$E$115,BQ71*CQ71/1000+(Satokasvi!$E$28-Satokasvi!$E$7)+IF(U$8="x",Toimenpiteet!$E$29,0)+IF(U$9="x",Toimenpiteet!$E$60,0)+IF(U$10="x",Toimenpiteet!$E$88,0))/(1+$H$15)^EQ$59</f>
        <v>98.385952465045818</v>
      </c>
      <c r="ER71" s="29">
        <f ca="1">IF(V$11="x",Toimenpiteet!$E$115,BR71*CR71/1000+(Satokasvi!$E$28-Satokasvi!$E$7)+IF(V$8="x",Toimenpiteet!$E$29,0)+IF(V$9="x",Toimenpiteet!$E$60,0)+IF(V$10="x",Toimenpiteet!$E$88,0))/(1+$H$15)^ER$59</f>
        <v>305.88299307398717</v>
      </c>
      <c r="ES71" s="29">
        <f ca="1">IF(W$11="x",Toimenpiteet!$E$115,BS71*CS71/1000+(Satokasvi!$E$28-Satokasvi!$E$7)+IF(W$8="x",Toimenpiteet!$E$29,0)+IF(W$9="x",Toimenpiteet!$E$60,0)+IF(W$10="x",Toimenpiteet!$E$88,0))/(1+$H$15)^ES$59</f>
        <v>187.39418753998316</v>
      </c>
      <c r="ET71" s="29">
        <f ca="1">IF(X$11="x",Toimenpiteet!$E$115,BT71*CT71/1000+(Satokasvi!$E$28-Satokasvi!$E$7)+IF(X$8="x",Toimenpiteet!$E$29,0)+IF(X$9="x",Toimenpiteet!$E$60,0)+IF(X$10="x",Toimenpiteet!$E$88,0))/(1+$H$15)^ET$59</f>
        <v>246.9701921441399</v>
      </c>
      <c r="EU71" s="29">
        <f ca="1">IF(Y$11="x",Toimenpiteet!$E$115,BU71*CU71/1000+(Satokasvi!$E$28-Satokasvi!$E$7)+IF(Y$8="x",Toimenpiteet!$E$29,0)+IF(Y$9="x",Toimenpiteet!$E$60,0)+IF(Y$10="x",Toimenpiteet!$E$88,0))/(1+$H$15)^EU$59</f>
        <v>191.75402776756587</v>
      </c>
      <c r="EV71" s="29">
        <f ca="1">IF(Z$11="x",Toimenpiteet!$E$115,BV71*CV71/1000+(Satokasvi!$E$28-Satokasvi!$E$7)+IF(Z$8="x",Toimenpiteet!$E$29,0)+IF(Z$9="x",Toimenpiteet!$E$60,0)+IF(Z$10="x",Toimenpiteet!$E$88,0))/(1+$H$15)^EV$59</f>
        <v>179.70231592050874</v>
      </c>
      <c r="EW71" s="29">
        <f ca="1">IF(AA$11="x",Toimenpiteet!$E$115,BW71*CW71/1000+(Satokasvi!$E$28-Satokasvi!$E$7)+IF(AA$8="x",Toimenpiteet!$E$29,0)+IF(AA$9="x",Toimenpiteet!$E$60,0)+IF(AA$10="x",Toimenpiteet!$E$88,0))/(1+$H$15)^EW$59</f>
        <v>141.70482963302945</v>
      </c>
      <c r="EX71" s="29">
        <f ca="1">IF(AB$11="x",Toimenpiteet!$E$115,BX71*CX71/1000+(Satokasvi!$E$28-Satokasvi!$E$7)+IF(AB$8="x",Toimenpiteet!$E$29,0)+IF(AB$9="x",Toimenpiteet!$E$60,0)+IF(AB$10="x",Toimenpiteet!$E$88,0))/(1+$H$15)^EX$59</f>
        <v>131.11294077365628</v>
      </c>
      <c r="EY71" s="29">
        <f ca="1">IF(AC$11="x",Toimenpiteet!$E$115,BY71*CY71/1000+(Satokasvi!$E$28-Satokasvi!$E$7)+IF(AC$8="x",Toimenpiteet!$E$29,0)+IF(AC$9="x",Toimenpiteet!$E$60,0)+IF(AC$10="x",Toimenpiteet!$E$88,0))/(1+$H$15)^EY$59</f>
        <v>254.02875181774112</v>
      </c>
      <c r="EZ71" s="29">
        <f ca="1">IF(AD$11="x",Toimenpiteet!$E$115,BZ71*CZ71/1000+(Satokasvi!$E$28-Satokasvi!$E$7)+IF(AD$8="x",Toimenpiteet!$E$29,0)+IF(AD$9="x",Toimenpiteet!$E$60,0)+IF(AD$10="x",Toimenpiteet!$E$88,0))/(1+$H$15)^EZ$59</f>
        <v>101.9175891163699</v>
      </c>
      <c r="FA71" s="29">
        <f ca="1">IF(AE$11="x",Toimenpiteet!$E$115,CA71*DA71/1000+(Satokasvi!$E$28-Satokasvi!$E$7)+IF(AE$8="x",Toimenpiteet!$E$29,0)+IF(AE$9="x",Toimenpiteet!$E$60,0)+IF(AE$10="x",Toimenpiteet!$E$88,0))/(1+$H$15)^FA$59</f>
        <v>111.65106672185331</v>
      </c>
      <c r="FB71" s="29">
        <f ca="1">IF(AF$11="x",Toimenpiteet!$E$115,CB71*DB71/1000+(Satokasvi!$E$28-Satokasvi!$E$7)+IF(AF$8="x",Toimenpiteet!$E$29,0)+IF(AF$9="x",Toimenpiteet!$E$60,0)+IF(AF$10="x",Toimenpiteet!$E$88,0))/(1+$H$15)^FB$59</f>
        <v>-103.49732915106273</v>
      </c>
      <c r="FD71" s="29">
        <f t="shared" si="15"/>
        <v>305.82524271844659</v>
      </c>
      <c r="FE71" s="29">
        <f t="shared" ca="1" si="18"/>
        <v>645.93909471967913</v>
      </c>
      <c r="FF71" s="29">
        <f t="shared" ca="1" si="10"/>
        <v>1002.4778667163384</v>
      </c>
      <c r="FG71" s="29">
        <f t="shared" ca="1" si="10"/>
        <v>1357.4632560500088</v>
      </c>
      <c r="FH71" s="29">
        <f t="shared" ref="FH71:FW86" ca="1" si="19">FG71+DH71</f>
        <v>1474.8904669161352</v>
      </c>
      <c r="FI71" s="29">
        <f t="shared" ca="1" si="19"/>
        <v>1738.6980077714863</v>
      </c>
      <c r="FJ71" s="29">
        <f t="shared" ca="1" si="19"/>
        <v>2132.0143693729383</v>
      </c>
      <c r="FK71" s="29">
        <f t="shared" ca="1" si="19"/>
        <v>2281.9075827169117</v>
      </c>
      <c r="FL71" s="29">
        <f t="shared" ca="1" si="19"/>
        <v>2518.6050458872278</v>
      </c>
      <c r="FM71" s="29">
        <f t="shared" ca="1" si="19"/>
        <v>2770.527479273474</v>
      </c>
      <c r="FN71" s="29">
        <f t="shared" ca="1" si="19"/>
        <v>2905.6517331536029</v>
      </c>
      <c r="FO71" s="29">
        <f t="shared" ca="1" si="19"/>
        <v>3045.0626979827512</v>
      </c>
      <c r="FP71" s="29">
        <f t="shared" ca="1" si="19"/>
        <v>3404.7400918688818</v>
      </c>
      <c r="FQ71" s="29">
        <f t="shared" ca="1" si="19"/>
        <v>3491.2662966953035</v>
      </c>
      <c r="FR71" s="29">
        <f t="shared" ca="1" si="19"/>
        <v>3775.6177025842571</v>
      </c>
      <c r="FS71" s="29">
        <f t="shared" ca="1" si="19"/>
        <v>3947.3255123628951</v>
      </c>
      <c r="FT71" s="29">
        <f t="shared" ca="1" si="19"/>
        <v>4175.9693502140744</v>
      </c>
      <c r="FU71" s="29">
        <f t="shared" ca="1" si="19"/>
        <v>4352.2176037510062</v>
      </c>
      <c r="FV71" s="29">
        <f t="shared" ca="1" si="19"/>
        <v>4517.1737053176603</v>
      </c>
      <c r="FW71" s="29">
        <f t="shared" ca="1" si="19"/>
        <v>4646.1219857120186</v>
      </c>
      <c r="FX71" s="29">
        <f t="shared" ref="FX71:GB121" ca="1" si="20">FW71+DX71</f>
        <v>4765.1577635926587</v>
      </c>
      <c r="FY71" s="29">
        <f t="shared" ca="1" si="20"/>
        <v>5001.4261319452153</v>
      </c>
      <c r="FZ71" s="29">
        <f t="shared" ca="1" si="20"/>
        <v>5092.991690652847</v>
      </c>
      <c r="GA71" s="29">
        <f t="shared" ca="1" si="20"/>
        <v>5193.98738760167</v>
      </c>
      <c r="GB71" s="29">
        <f t="shared" ca="1" si="20"/>
        <v>5090.2353451132894</v>
      </c>
      <c r="GC71" s="29"/>
      <c r="GD71" s="29">
        <f t="shared" si="16"/>
        <v>305.82524271844659</v>
      </c>
      <c r="GE71" s="29">
        <f t="shared" ca="1" si="17"/>
        <v>673.68566770431994</v>
      </c>
      <c r="GF71" s="29">
        <f t="shared" ca="1" si="11"/>
        <v>1058.4794175091415</v>
      </c>
      <c r="GG71" s="29">
        <f t="shared" ca="1" si="11"/>
        <v>1441.3383862204946</v>
      </c>
      <c r="GH71" s="29">
        <f t="shared" ca="1" si="11"/>
        <v>1574.4663847279849</v>
      </c>
      <c r="GI71" s="29">
        <f t="shared" ca="1" si="11"/>
        <v>1838.273925583336</v>
      </c>
      <c r="GJ71" s="29">
        <f t="shared" ca="1" si="11"/>
        <v>2260.5212830366181</v>
      </c>
      <c r="GK71" s="29">
        <f t="shared" ca="1" si="11"/>
        <v>2426.9044752727978</v>
      </c>
      <c r="GL71" s="29">
        <f t="shared" ca="1" si="11"/>
        <v>2684.1701302666852</v>
      </c>
      <c r="GM71" s="29">
        <f t="shared" ca="1" si="11"/>
        <v>2957.1676354824917</v>
      </c>
      <c r="GN71" s="29">
        <f t="shared" ca="1" si="11"/>
        <v>3107.2800925034699</v>
      </c>
      <c r="GO71" s="29">
        <f t="shared" ca="1" si="11"/>
        <v>3261.6538293088743</v>
      </c>
      <c r="GP71" s="29">
        <f t="shared" ca="1" si="11"/>
        <v>3647.0745334085336</v>
      </c>
      <c r="GQ71" s="29">
        <f t="shared" ca="1" si="11"/>
        <v>3745.4604858735793</v>
      </c>
      <c r="GR71" s="29">
        <f t="shared" ca="1" si="11"/>
        <v>4051.3434789475664</v>
      </c>
      <c r="GS71" s="29">
        <f t="shared" ca="1" si="11"/>
        <v>4238.7376664875492</v>
      </c>
      <c r="GT71" s="29">
        <f t="shared" ca="1" si="11"/>
        <v>4485.7078586316893</v>
      </c>
      <c r="GU71" s="29">
        <f t="shared" ca="1" si="11"/>
        <v>4677.4618863992555</v>
      </c>
      <c r="GV71" s="29">
        <f t="shared" ca="1" si="12"/>
        <v>4857.1642023197646</v>
      </c>
      <c r="GW71" s="29">
        <f t="shared" ca="1" si="12"/>
        <v>4998.8690319527941</v>
      </c>
      <c r="GX71" s="29">
        <f t="shared" ca="1" si="12"/>
        <v>5129.9819727264503</v>
      </c>
      <c r="GY71" s="29">
        <f t="shared" ca="1" si="12"/>
        <v>5384.0107245441914</v>
      </c>
      <c r="GZ71" s="29">
        <f t="shared" ca="1" si="12"/>
        <v>5485.9283136605609</v>
      </c>
      <c r="HA71" s="29">
        <f t="shared" ca="1" si="12"/>
        <v>5597.5793803824145</v>
      </c>
      <c r="HB71" s="29">
        <f t="shared" ca="1" si="12"/>
        <v>5494.0820512313521</v>
      </c>
      <c r="HC71" s="29"/>
      <c r="HD71" s="29">
        <f t="shared" si="13"/>
        <v>170</v>
      </c>
      <c r="HE71" s="29">
        <f>SUM($GD71:GD71)-$HD71-SUM($FD71:FD71)</f>
        <v>-170</v>
      </c>
      <c r="HF71" s="29">
        <f ca="1">SUM($GD71:GE71)-$HD71-SUM($FD71:FE71)</f>
        <v>-142.25342701535919</v>
      </c>
      <c r="HG71" s="29">
        <f ca="1">SUM($GD71:GF71)-$HD71-SUM($FD71:FF71)</f>
        <v>-86.25187622255612</v>
      </c>
      <c r="HH71" s="29">
        <f ca="1">SUM($GD71:GG71)-$HD71-SUM($FD71:FG71)</f>
        <v>-2.3767460520703025</v>
      </c>
      <c r="HI71" s="29">
        <f ca="1">SUM($GD71:GH71)-$HD71-SUM($FD71:FH71)</f>
        <v>97.199171759779347</v>
      </c>
      <c r="HJ71" s="29">
        <f ca="1">SUM($GD71:GI71)-$HD71-SUM($FD71:FI71)</f>
        <v>196.775089571629</v>
      </c>
      <c r="HK71" s="29">
        <f ca="1">SUM($GD71:GJ71)-$HD71-SUM($FD71:FJ71)</f>
        <v>325.28200323530837</v>
      </c>
      <c r="HL71" s="29">
        <f ca="1">SUM($GD71:GK71)-$HD71-SUM($FD71:FK71)</f>
        <v>470.27889579119437</v>
      </c>
      <c r="HM71" s="29">
        <f ca="1">SUM($GD71:GL71)-$HD71-SUM($FD71:FL71)</f>
        <v>635.84398017065178</v>
      </c>
      <c r="HN71" s="29">
        <f ca="1">SUM($GD71:GM71)-$HD71-SUM($FD71:FM71)</f>
        <v>822.48413637966951</v>
      </c>
      <c r="HO71" s="29">
        <f ca="1">SUM($GD71:GN71)-$HD71-SUM($FD71:FN71)</f>
        <v>1024.1124957295397</v>
      </c>
      <c r="HP71" s="29">
        <f ca="1">SUM($GD71:GO71)-$HD71-SUM($FD71:FO71)</f>
        <v>1240.7036270556637</v>
      </c>
      <c r="HQ71" s="29">
        <f ca="1">SUM($GD71:GP71)-$HD71-SUM($FD71:FP71)</f>
        <v>1483.0380685953169</v>
      </c>
      <c r="HR71" s="29">
        <f ca="1">SUM($GD71:GQ71)-$HD71-SUM($FD71:FQ71)</f>
        <v>1737.232257773594</v>
      </c>
      <c r="HS71" s="29">
        <f ca="1">SUM($GD71:GR71)-$HD71-SUM($FD71:FR71)</f>
        <v>2012.9580341369001</v>
      </c>
      <c r="HT71" s="29">
        <f ca="1">SUM($GD71:GS71)-$HD71-SUM($FD71:FS71)</f>
        <v>2304.3701882615496</v>
      </c>
      <c r="HU71" s="29">
        <f ca="1">SUM($GD71:GT71)-$HD71-SUM($FD71:FT71)</f>
        <v>2614.1086966791627</v>
      </c>
      <c r="HV71" s="29">
        <f ca="1">SUM($GD71:GU71)-$HD71-SUM($FD71:FU71)</f>
        <v>2939.3529793274138</v>
      </c>
      <c r="HW71" s="29">
        <f ca="1">SUM($GD71:GV71)-$HD71-SUM($FD71:FV71)</f>
        <v>3279.3434763295154</v>
      </c>
      <c r="HX71" s="29">
        <f ca="1">SUM($GD71:GW71)-$HD71-SUM($FD71:FW71)</f>
        <v>3632.0905225702954</v>
      </c>
      <c r="HY71" s="29">
        <f ca="1">SUM($GD71:GX71)-$HD71-SUM($FD71:FX71)</f>
        <v>3996.9147317040843</v>
      </c>
      <c r="HZ71" s="29">
        <f ca="1">SUM($GD71:GY71)-$HD71-SUM($FD71:FY71)</f>
        <v>4379.4993243030622</v>
      </c>
      <c r="IA71" s="29">
        <f ca="1">SUM($GD71:GZ71)-$HD71-SUM($FD71:FZ71)</f>
        <v>4772.4359473107761</v>
      </c>
      <c r="IB71" s="29">
        <f ca="1">SUM($GD71:HA71)-$HD71-SUM($FD71:GA71)</f>
        <v>5176.0279400915315</v>
      </c>
      <c r="IC71" s="29">
        <f ca="1">SUM($GD71:HB71)-$HD71-SUM($FD71:GB71)</f>
        <v>5579.8746462095878</v>
      </c>
    </row>
    <row r="72" spans="2:237">
      <c r="B72" s="29">
        <f t="shared" ca="1" si="14"/>
        <v>0.21856508412737652</v>
      </c>
      <c r="C72" s="29">
        <f t="shared" ca="1" si="8"/>
        <v>0.16753015358237522</v>
      </c>
      <c r="D72" s="29">
        <f t="shared" ca="1" si="8"/>
        <v>0.61906746167380233</v>
      </c>
      <c r="E72" s="29">
        <f t="shared" ca="1" si="8"/>
        <v>0.82650927336053381</v>
      </c>
      <c r="F72" s="29">
        <f t="shared" ca="1" si="8"/>
        <v>0.88535164379303477</v>
      </c>
      <c r="G72" s="29">
        <f t="shared" ca="1" si="8"/>
        <v>2.0327447305603874E-2</v>
      </c>
      <c r="H72" s="29">
        <f t="shared" ca="1" si="8"/>
        <v>0.81347196958096957</v>
      </c>
      <c r="I72" s="29">
        <f t="shared" ca="1" si="8"/>
        <v>0.69091528469684149</v>
      </c>
      <c r="J72" s="29">
        <f t="shared" ca="1" si="8"/>
        <v>0.55847798893309275</v>
      </c>
      <c r="K72" s="29">
        <f t="shared" ca="1" si="8"/>
        <v>0.73923556592211681</v>
      </c>
      <c r="L72" s="29">
        <f t="shared" ca="1" si="8"/>
        <v>5.0341274046357354E-2</v>
      </c>
      <c r="M72" s="29">
        <f t="shared" ca="1" si="8"/>
        <v>0.34489443237482731</v>
      </c>
      <c r="N72" s="29">
        <f t="shared" ca="1" si="8"/>
        <v>0.37230427242868203</v>
      </c>
      <c r="O72" s="29">
        <f t="shared" ca="1" si="8"/>
        <v>0.62284783572359337</v>
      </c>
      <c r="P72" s="29">
        <f t="shared" ca="1" si="8"/>
        <v>0.77258426791525825</v>
      </c>
      <c r="Q72" s="29">
        <f t="shared" ca="1" si="8"/>
        <v>0.4129012660849849</v>
      </c>
      <c r="R72" s="29">
        <f t="shared" ca="1" si="8"/>
        <v>0.92358413078100343</v>
      </c>
      <c r="S72" s="29">
        <f t="shared" ca="1" si="8"/>
        <v>1.1764689926311966E-2</v>
      </c>
      <c r="T72" s="29">
        <f t="shared" ca="1" si="9"/>
        <v>0.10977329657139945</v>
      </c>
      <c r="U72" s="29">
        <f t="shared" ca="1" si="9"/>
        <v>0.55577427838956506</v>
      </c>
      <c r="V72" s="29">
        <f t="shared" ca="1" si="9"/>
        <v>0.13579356721826286</v>
      </c>
      <c r="W72" s="29">
        <f t="shared" ca="1" si="9"/>
        <v>0.68393722536384927</v>
      </c>
      <c r="X72" s="29">
        <f t="shared" ca="1" si="9"/>
        <v>0.46983407993652271</v>
      </c>
      <c r="Y72" s="29">
        <f t="shared" ca="1" si="9"/>
        <v>0.93956619219267834</v>
      </c>
      <c r="Z72" s="29">
        <f t="shared" ca="1" si="9"/>
        <v>0.82967881166665891</v>
      </c>
      <c r="AC72" s="27">
        <f>IF(H$11="x",0,_xlfn.NORM.INV(B72,Satokasvi!$H$8,Satokasvi!$I$8)*IF(H$8="x",1+Toimenpiteet!$C$7,1)*IF(H$9="x",1+Toimenpiteet!$C$34,1)*(1+H$30)*_xlfn.BINOM.INV(1,(1-(Satokasvi!$H$15*(1+H$43))),B72))</f>
        <v>0</v>
      </c>
      <c r="AD72" s="27">
        <f ca="1">IF(I$11="x",0,_xlfn.NORM.INV(C72,Satokasvi!$H$8,Satokasvi!$I$8)*IF(I$8="x",1+Toimenpiteet!$C$7,1)*IF(I$9="x",1+Toimenpiteet!$C$34,1)*(1+I$30)*_xlfn.BINOM.INV(1,(1-(Satokasvi!$H$15*(1+I$43))),C72))</f>
        <v>2365.2570444993216</v>
      </c>
      <c r="AE72" s="27">
        <f ca="1">IF(J$11="x",0,_xlfn.NORM.INV(D72,Satokasvi!$H$8,Satokasvi!$I$8)*IF(J$8="x",1+Toimenpiteet!$C$7,1)*IF(J$9="x",1+Toimenpiteet!$C$34,1)*(1+J$30)*_xlfn.BINOM.INV(1,(1-(Satokasvi!$H$15*(1+J$43))),D72))</f>
        <v>2613.1640418907509</v>
      </c>
      <c r="AF72" s="27">
        <f ca="1">IF(K$11="x",0,_xlfn.NORM.INV(E72,Satokasvi!$H$8,Satokasvi!$I$8)*IF(K$8="x",1+Toimenpiteet!$C$7,1)*IF(K$9="x",1+Toimenpiteet!$C$34,1)*(1+K$30)*_xlfn.BINOM.INV(1,(1-(Satokasvi!$H$15*(1+K$43))),E72))</f>
        <v>2748.447095088311</v>
      </c>
      <c r="AG72" s="27">
        <f ca="1">IF(L$11="x",0,_xlfn.NORM.INV(F72,Satokasvi!$H$8,Satokasvi!$I$8)*IF(L$8="x",1+Toimenpiteet!$C$7,1)*IF(L$9="x",1+Toimenpiteet!$C$34,1)*(1+L$30)*_xlfn.BINOM.INV(1,(1-(Satokasvi!$H$15*(1+L$43))),F72))</f>
        <v>2815.7463852576125</v>
      </c>
      <c r="AH72" s="27">
        <f>IF(M$11="x",0,_xlfn.NORM.INV(G72,Satokasvi!$H$8,Satokasvi!$I$8)*IF(M$8="x",1+Toimenpiteet!$C$7,1)*IF(M$9="x",1+Toimenpiteet!$C$34,1)*(1+M$30)*_xlfn.BINOM.INV(1,(1-(Satokasvi!$H$15*(1+M$43))),G72))</f>
        <v>0</v>
      </c>
      <c r="AI72" s="27">
        <f ca="1">IF(N$11="x",0,_xlfn.NORM.INV(H72,Satokasvi!$H$8,Satokasvi!$I$8)*IF(N$8="x",1+Toimenpiteet!$C$7,1)*IF(N$9="x",1+Toimenpiteet!$C$34,1)*(1+N$30)*_xlfn.BINOM.INV(1,(1-(Satokasvi!$H$15*(1+N$43))),H72))</f>
        <v>2779.5099147502219</v>
      </c>
      <c r="AJ72" s="27">
        <f ca="1">IF(O$11="x",0,_xlfn.NORM.INV(I72,Satokasvi!$H$8,Satokasvi!$I$8)*IF(O$8="x",1+Toimenpiteet!$C$7,1)*IF(O$9="x",1+Toimenpiteet!$C$34,1)*(1+O$30)*_xlfn.BINOM.INV(1,(1-(Satokasvi!$H$15*(1+O$43))),I72))</f>
        <v>2706.2800073507628</v>
      </c>
      <c r="AK72" s="27">
        <f ca="1">IF(P$11="x",0,_xlfn.NORM.INV(J72,Satokasvi!$H$8,Satokasvi!$I$8)*IF(P$8="x",1+Toimenpiteet!$C$7,1)*IF(P$9="x",1+Toimenpiteet!$C$34,1)*(1+P$30)*_xlfn.BINOM.INV(1,(1-(Satokasvi!$H$15*(1+P$43))),J72))</f>
        <v>2640.6998304186518</v>
      </c>
      <c r="AL72" s="27">
        <f ca="1">IF(Q$11="x",0,_xlfn.NORM.INV(K72,Satokasvi!$H$8,Satokasvi!$I$8)*IF(Q$8="x",1+Toimenpiteet!$C$7,1)*IF(Q$9="x",1+Toimenpiteet!$C$34,1)*(1+Q$30)*_xlfn.BINOM.INV(1,(1-(Satokasvi!$H$15*(1+Q$43))),K72))</f>
        <v>2732.8872830103151</v>
      </c>
      <c r="AM72" s="27">
        <f ca="1">IF(R$11="x",0,_xlfn.NORM.INV(L72,Satokasvi!$H$8,Satokasvi!$I$8)*IF(R$8="x",1+Toimenpiteet!$C$7,1)*IF(R$9="x",1+Toimenpiteet!$C$34,1)*(1+R$30)*_xlfn.BINOM.INV(1,(1-(Satokasvi!$H$15*(1+R$43))),L72))</f>
        <v>2306.8276030056254</v>
      </c>
      <c r="AN72" s="27">
        <f ca="1">IF(S$11="x",0,_xlfn.NORM.INV(M72,Satokasvi!$H$8,Satokasvi!$I$8)*IF(S$8="x",1+Toimenpiteet!$C$7,1)*IF(S$9="x",1+Toimenpiteet!$C$34,1)*(1+S$30)*_xlfn.BINOM.INV(1,(1-(Satokasvi!$H$15*(1+S$43))),M72))</f>
        <v>2538.7362272503246</v>
      </c>
      <c r="AO72" s="27">
        <f ca="1">IF(T$11="x",0,_xlfn.NORM.INV(N72,Satokasvi!$H$8,Satokasvi!$I$8)*IF(T$8="x",1+Toimenpiteet!$C$7,1)*IF(T$9="x",1+Toimenpiteet!$C$34,1)*(1+T$30)*_xlfn.BINOM.INV(1,(1-(Satokasvi!$H$15*(1+T$43))),N72))</f>
        <v>2552.4342798531711</v>
      </c>
      <c r="AP72" s="27">
        <f ca="1">IF(U$11="x",0,_xlfn.NORM.INV(O72,Satokasvi!$H$8,Satokasvi!$I$8)*IF(U$8="x",1+Toimenpiteet!$C$7,1)*IF(U$9="x",1+Toimenpiteet!$C$34,1)*(1+U$30)*_xlfn.BINOM.INV(1,(1-(Satokasvi!$H$15*(1+U$43))),O72))</f>
        <v>2671.6587654643736</v>
      </c>
      <c r="AQ72" s="27">
        <f ca="1">IF(V$11="x",0,_xlfn.NORM.INV(P72,Satokasvi!$H$8,Satokasvi!$I$8)*IF(V$8="x",1+Toimenpiteet!$C$7,1)*IF(V$9="x",1+Toimenpiteet!$C$34,1)*(1+V$30)*_xlfn.BINOM.INV(1,(1-(Satokasvi!$H$15*(1+V$43))),P72))</f>
        <v>2752.7468015122513</v>
      </c>
      <c r="AR72" s="27">
        <f ca="1">IF(W$11="x",0,_xlfn.NORM.INV(Q72,Satokasvi!$H$8,Satokasvi!$I$8)*IF(W$8="x",1+Toimenpiteet!$C$7,1)*IF(W$9="x",1+Toimenpiteet!$C$34,1)*(1+W$30)*_xlfn.BINOM.INV(1,(1-(Satokasvi!$H$15*(1+W$43))),Q72))</f>
        <v>2572.158352795781</v>
      </c>
      <c r="AS72" s="27">
        <f ca="1">IF(X$11="x",0,_xlfn.NORM.INV(R72,Satokasvi!$H$8,Satokasvi!$I$8)*IF(X$8="x",1+Toimenpiteet!$C$7,1)*IF(X$9="x",1+Toimenpiteet!$C$34,1)*(1+X$30)*_xlfn.BINOM.INV(1,(1-(Satokasvi!$H$15*(1+X$43))),R72))</f>
        <v>2880.0892121223669</v>
      </c>
      <c r="AT72" s="27">
        <f ca="1">IF(Y$11="x",0,_xlfn.NORM.INV(S72,Satokasvi!$H$8,Satokasvi!$I$8)*IF(Y$8="x",1+Toimenpiteet!$C$7,1)*IF(Y$9="x",1+Toimenpiteet!$C$34,1)*(1+Y$30)*_xlfn.BINOM.INV(1,(1-(Satokasvi!$H$15*(1+Y$43))),S72))</f>
        <v>0</v>
      </c>
      <c r="AU72" s="27">
        <f ca="1">IF(Z$11="x",0,_xlfn.NORM.INV(T72,Satokasvi!$H$8,Satokasvi!$I$8)*IF(Z$8="x",1+Toimenpiteet!$C$7,1)*IF(Z$9="x",1+Toimenpiteet!$C$34,1)*(1+Z$30)*_xlfn.BINOM.INV(1,(1-(Satokasvi!$H$15*(1+Z$43))),T72))</f>
        <v>2384.0710495138019</v>
      </c>
      <c r="AV72" s="27">
        <f ca="1">IF(AA$11="x",0,_xlfn.NORM.INV(U72,Satokasvi!$H$8,Satokasvi!$I$8)*IF(AA$8="x",1+Toimenpiteet!$C$7,1)*IF(AA$9="x",1+Toimenpiteet!$C$34,1)*(1+AA$30)*_xlfn.BINOM.INV(1,(1-(Satokasvi!$H$15*(1+AA$43))),U72))</f>
        <v>2639.4216696651315</v>
      </c>
      <c r="AW72" s="27">
        <f ca="1">IF(AB$11="x",0,_xlfn.NORM.INV(V72,Satokasvi!$H$8,Satokasvi!$I$8)*IF(AB$8="x",1+Toimenpiteet!$C$7,1)*IF(AB$9="x",1+Toimenpiteet!$C$34,1)*(1+AB$30)*_xlfn.BINOM.INV(1,(1-(Satokasvi!$H$15*(1+AB$43))),V72))</f>
        <v>2408.0232147168499</v>
      </c>
      <c r="AX72" s="27">
        <f ca="1">IF(AC$11="x",0,_xlfn.NORM.INV(W72,Satokasvi!$H$8,Satokasvi!$I$8)*IF(AC$8="x",1+Toimenpiteet!$C$7,1)*IF(AC$9="x",1+Toimenpiteet!$C$34,1)*(1+AC$30)*_xlfn.BINOM.INV(1,(1-(Satokasvi!$H$15*(1+AC$43))),W72))</f>
        <v>2702.601098520176</v>
      </c>
      <c r="AY72" s="27">
        <f ca="1">IF(AD$11="x",0,_xlfn.NORM.INV(X72,Satokasvi!$H$8,Satokasvi!$I$8)*IF(AD$8="x",1+Toimenpiteet!$C$7,1)*IF(AD$9="x",1+Toimenpiteet!$C$34,1)*(1+AD$30)*_xlfn.BINOM.INV(1,(1-(Satokasvi!$H$15*(1+AD$43))),X72))</f>
        <v>2599.1122742111056</v>
      </c>
      <c r="AZ72" s="27">
        <f ca="1">IF(AE$11="x",0,_xlfn.NORM.INV(Y72,Satokasvi!$H$8,Satokasvi!$I$8)*IF(AE$8="x",1+Toimenpiteet!$C$7,1)*IF(AE$9="x",1+Toimenpiteet!$C$34,1)*(1+AE$30)*_xlfn.BINOM.INV(1,(1-(Satokasvi!$H$15*(1+AE$43))),Y72))</f>
        <v>2902.7761987066119</v>
      </c>
      <c r="BA72" s="27">
        <f ca="1">IF(AF$11="x",0,_xlfn.NORM.INV(Z72,Satokasvi!$H$8,Satokasvi!$I$8)*IF(AF$8="x",1+Toimenpiteet!$C$7,1)*IF(AF$9="x",1+Toimenpiteet!$C$34,1)*(1+AF$30)*_xlfn.BINOM.INV(1,(1-(Satokasvi!$H$15*(1+AF$43))),Z72))</f>
        <v>2791.107711135272</v>
      </c>
      <c r="BD72" s="27">
        <f>IF(H$11="x",0,_xlfn.NORM.INV(B72,Satokasvi!$H$8,Satokasvi!$I$8)*IF(COUNTIF($H$12:H$12,"x")&gt;0,(1+$C$6),1)*IF(COUNTIF($H$13:H$13,"x")&gt;0,(1+$C$30),1)*IF(H$8="x",(1+Toimenpiteet!$C$7),1)*IF(H$9="x",(1+Toimenpiteet!$C$34),1)*(1+H$30)*_xlfn.BINOM.INV(1,(1-(Satokasvi!$H$15*(1+H$44))),B72))</f>
        <v>0</v>
      </c>
      <c r="BE72" s="27">
        <f ca="1">IF(I$11="x",0,_xlfn.NORM.INV(C72,Satokasvi!$H$8,Satokasvi!$I$8)*IF(COUNTIF($H$12:I$12,"x")&gt;0,(1+$C$6),1)*IF(COUNTIF($H$13:I$13,"x")&gt;0,(1+$C$30),1)*IF(I$8="x",(1+Toimenpiteet!$C$7),1)*IF(I$9="x",(1+Toimenpiteet!$C$34),1)*(1+I$30)*_xlfn.BINOM.INV(1,(1-(Satokasvi!$H$15*(1+I$44))),C72))</f>
        <v>2483.5198967242873</v>
      </c>
      <c r="BF72" s="27">
        <f ca="1">IF(J$11="x",0,_xlfn.NORM.INV(D72,Satokasvi!$H$8,Satokasvi!$I$8)*IF(COUNTIF($H$12:J$12,"x")&gt;0,(1+$C$6),1)*IF(COUNTIF($H$13:J$13,"x")&gt;0,(1+$C$30),1)*IF(J$8="x",(1+Toimenpiteet!$C$7),1)*IF(J$9="x",(1+Toimenpiteet!$C$34),1)*(1+J$30)*_xlfn.BINOM.INV(1,(1-(Satokasvi!$H$15*(1+J$44))),D72))</f>
        <v>2743.8222439852889</v>
      </c>
      <c r="BG72" s="27">
        <f ca="1">IF(K$11="x",0,_xlfn.NORM.INV(E72,Satokasvi!$H$8,Satokasvi!$I$8)*IF(COUNTIF($H$12:K$12,"x")&gt;0,(1+$C$6),1)*IF(COUNTIF($H$13:K$13,"x")&gt;0,(1+$C$30),1)*IF(K$8="x",(1+Toimenpiteet!$C$7),1)*IF(K$9="x",(1+Toimenpiteet!$C$34),1)*(1+K$30)*_xlfn.BINOM.INV(1,(1-(Satokasvi!$H$15*(1+K$44))),E72))</f>
        <v>2885.8694498427267</v>
      </c>
      <c r="BH72" s="27">
        <f ca="1">IF(L$11="x",0,_xlfn.NORM.INV(F72,Satokasvi!$H$8,Satokasvi!$I$8)*IF(COUNTIF($H$12:L$12,"x")&gt;0,(1+$C$6),1)*IF(COUNTIF($H$13:L$13,"x")&gt;0,(1+$C$30),1)*IF(L$8="x",(1+Toimenpiteet!$C$7),1)*IF(L$9="x",(1+Toimenpiteet!$C$34),1)*(1+L$30)*_xlfn.BINOM.INV(1,(1-(Satokasvi!$H$15*(1+L$44))),F72))</f>
        <v>2956.5337045204938</v>
      </c>
      <c r="BI72" s="27">
        <f>IF(M$11="x",0,_xlfn.NORM.INV(G72,Satokasvi!$H$8,Satokasvi!$I$8)*IF(COUNTIF($H$12:M$12,"x")&gt;0,(1+$C$6),1)*IF(COUNTIF($H$13:M$13,"x")&gt;0,(1+$C$30),1)*IF(M$8="x",(1+Toimenpiteet!$C$7),1)*IF(M$9="x",(1+Toimenpiteet!$C$34),1)*(1+M$30)*_xlfn.BINOM.INV(1,(1-(Satokasvi!$H$15*(1+M$44))),G72))</f>
        <v>0</v>
      </c>
      <c r="BJ72" s="27">
        <f ca="1">IF(N$11="x",0,_xlfn.NORM.INV(H72,Satokasvi!$H$8,Satokasvi!$I$8)*IF(COUNTIF($H$12:N$12,"x")&gt;0,(1+$C$6),1)*IF(COUNTIF($H$13:N$13,"x")&gt;0,(1+$C$30),1)*IF(N$8="x",(1+Toimenpiteet!$C$7),1)*IF(N$9="x",(1+Toimenpiteet!$C$34),1)*(1+N$30)*_xlfn.BINOM.INV(1,(1-(Satokasvi!$H$15*(1+N$44))),H72))</f>
        <v>2918.4854104877331</v>
      </c>
      <c r="BK72" s="27">
        <f ca="1">IF(O$11="x",0,_xlfn.NORM.INV(I72,Satokasvi!$H$8,Satokasvi!$I$8)*IF(COUNTIF($H$12:O$12,"x")&gt;0,(1+$C$6),1)*IF(COUNTIF($H$13:O$13,"x")&gt;0,(1+$C$30),1)*IF(O$8="x",(1+Toimenpiteet!$C$7),1)*IF(O$9="x",(1+Toimenpiteet!$C$34),1)*(1+O$30)*_xlfn.BINOM.INV(1,(1-(Satokasvi!$H$15*(1+O$44))),I72))</f>
        <v>2841.5940077183018</v>
      </c>
      <c r="BL72" s="27">
        <f ca="1">IF(P$11="x",0,_xlfn.NORM.INV(J72,Satokasvi!$H$8,Satokasvi!$I$8)*IF(COUNTIF($H$12:P$12,"x")&gt;0,(1+$C$6),1)*IF(COUNTIF($H$13:P$13,"x")&gt;0,(1+$C$30),1)*IF(P$8="x",(1+Toimenpiteet!$C$7),1)*IF(P$9="x",(1+Toimenpiteet!$C$34),1)*(1+P$30)*_xlfn.BINOM.INV(1,(1-(Satokasvi!$H$15*(1+P$44))),J72))</f>
        <v>2772.7348219395844</v>
      </c>
      <c r="BM72" s="27">
        <f ca="1">IF(Q$11="x",0,_xlfn.NORM.INV(K72,Satokasvi!$H$8,Satokasvi!$I$8)*IF(COUNTIF($H$12:Q$12,"x")&gt;0,(1+$C$6),1)*IF(COUNTIF($H$13:Q$13,"x")&gt;0,(1+$C$30),1)*IF(Q$8="x",(1+Toimenpiteet!$C$7),1)*IF(Q$9="x",(1+Toimenpiteet!$C$34),1)*(1+Q$30)*_xlfn.BINOM.INV(1,(1-(Satokasvi!$H$15*(1+Q$44))),K72))</f>
        <v>2869.5316471608307</v>
      </c>
      <c r="BN72" s="27">
        <f ca="1">IF(R$11="x",0,_xlfn.NORM.INV(L72,Satokasvi!$H$8,Satokasvi!$I$8)*IF(COUNTIF($H$12:R$12,"x")&gt;0,(1+$C$6),1)*IF(COUNTIF($H$13:R$13,"x")&gt;0,(1+$C$30),1)*IF(R$8="x",(1+Toimenpiteet!$C$7),1)*IF(R$9="x",(1+Toimenpiteet!$C$34),1)*(1+R$30)*_xlfn.BINOM.INV(1,(1-(Satokasvi!$H$15*(1+R$44))),L72))</f>
        <v>2422.1689831559065</v>
      </c>
      <c r="BO72" s="27">
        <f ca="1">IF(S$11="x",0,_xlfn.NORM.INV(M72,Satokasvi!$H$8,Satokasvi!$I$8)*IF(COUNTIF($H$12:S$12,"x")&gt;0,(1+$C$6),1)*IF(COUNTIF($H$13:S$13,"x")&gt;0,(1+$C$30),1)*IF(S$8="x",(1+Toimenpiteet!$C$7),1)*IF(S$9="x",(1+Toimenpiteet!$C$34),1)*(1+S$30)*_xlfn.BINOM.INV(1,(1-(Satokasvi!$H$15*(1+S$44))),M72))</f>
        <v>2665.6730386128411</v>
      </c>
      <c r="BP72" s="27">
        <f ca="1">IF(T$11="x",0,_xlfn.NORM.INV(N72,Satokasvi!$H$8,Satokasvi!$I$8)*IF(COUNTIF($H$12:T$12,"x")&gt;0,(1+$C$6),1)*IF(COUNTIF($H$13:T$13,"x")&gt;0,(1+$C$30),1)*IF(T$8="x",(1+Toimenpiteet!$C$7),1)*IF(T$9="x",(1+Toimenpiteet!$C$34),1)*(1+T$30)*_xlfn.BINOM.INV(1,(1-(Satokasvi!$H$15*(1+T$44))),N72))</f>
        <v>2680.05599384583</v>
      </c>
      <c r="BQ72" s="27">
        <f ca="1">IF(U$11="x",0,_xlfn.NORM.INV(O72,Satokasvi!$H$8,Satokasvi!$I$8)*IF(COUNTIF($H$12:U$12,"x")&gt;0,(1+$C$6),1)*IF(COUNTIF($H$13:U$13,"x")&gt;0,(1+$C$30),1)*IF(U$8="x",(1+Toimenpiteet!$C$7),1)*IF(U$9="x",(1+Toimenpiteet!$C$34),1)*(1+U$30)*_xlfn.BINOM.INV(1,(1-(Satokasvi!$H$15*(1+U$44))),O72))</f>
        <v>2805.2417037375922</v>
      </c>
      <c r="BR72" s="27">
        <f ca="1">IF(V$11="x",0,_xlfn.NORM.INV(P72,Satokasvi!$H$8,Satokasvi!$I$8)*IF(COUNTIF($H$12:V$12,"x")&gt;0,(1+$C$6),1)*IF(COUNTIF($H$13:V$13,"x")&gt;0,(1+$C$30),1)*IF(V$8="x",(1+Toimenpiteet!$C$7),1)*IF(V$9="x",(1+Toimenpiteet!$C$34),1)*(1+V$30)*_xlfn.BINOM.INV(1,(1-(Satokasvi!$H$15*(1+V$44))),P72))</f>
        <v>2890.3841415878642</v>
      </c>
      <c r="BS72" s="27">
        <f ca="1">IF(W$11="x",0,_xlfn.NORM.INV(Q72,Satokasvi!$H$8,Satokasvi!$I$8)*IF(COUNTIF($H$12:W$12,"x")&gt;0,(1+$C$6),1)*IF(COUNTIF($H$13:W$13,"x")&gt;0,(1+$C$30),1)*IF(W$8="x",(1+Toimenpiteet!$C$7),1)*IF(W$9="x",(1+Toimenpiteet!$C$34),1)*(1+W$30)*_xlfn.BINOM.INV(1,(1-(Satokasvi!$H$15*(1+W$44))),Q72))</f>
        <v>2700.7662704355703</v>
      </c>
      <c r="BT72" s="27">
        <f ca="1">IF(X$11="x",0,_xlfn.NORM.INV(R72,Satokasvi!$H$8,Satokasvi!$I$8)*IF(COUNTIF($H$12:X$12,"x")&gt;0,(1+$C$6),1)*IF(COUNTIF($H$13:X$13,"x")&gt;0,(1+$C$30),1)*IF(X$8="x",(1+Toimenpiteet!$C$7),1)*IF(X$9="x",(1+Toimenpiteet!$C$34),1)*(1+X$30)*_xlfn.BINOM.INV(1,(1-(Satokasvi!$H$15*(1+X$44))),R72))</f>
        <v>3024.0936727284848</v>
      </c>
      <c r="BU72" s="27">
        <f ca="1">IF(Y$11="x",0,_xlfn.NORM.INV(S72,Satokasvi!$H$8,Satokasvi!$I$8)*IF(COUNTIF($H$12:Y$12,"x")&gt;0,(1+$C$6),1)*IF(COUNTIF($H$13:Y$13,"x")&gt;0,(1+$C$30),1)*IF(Y$8="x",(1+Toimenpiteet!$C$7),1)*IF(Y$9="x",(1+Toimenpiteet!$C$34),1)*(1+Y$30)*_xlfn.BINOM.INV(1,(1-(Satokasvi!$H$15*(1+Y$44))),S72))</f>
        <v>0</v>
      </c>
      <c r="BV72" s="27">
        <f ca="1">IF(Z$11="x",0,_xlfn.NORM.INV(T72,Satokasvi!$H$8,Satokasvi!$I$8)*IF(COUNTIF($H$12:Z$12,"x")&gt;0,(1+$C$6),1)*IF(COUNTIF($H$13:Z$13,"x")&gt;0,(1+$C$30),1)*IF(Z$8="x",(1+Toimenpiteet!$C$7),1)*IF(Z$9="x",(1+Toimenpiteet!$C$34),1)*(1+Z$30)*_xlfn.BINOM.INV(1,(1-(Satokasvi!$H$15*(1+Z$44))),T72))</f>
        <v>2503.2746019894921</v>
      </c>
      <c r="BW72" s="27">
        <f ca="1">IF(AA$11="x",0,_xlfn.NORM.INV(U72,Satokasvi!$H$8,Satokasvi!$I$8)*IF(COUNTIF($H$12:AA$12,"x")&gt;0,(1+$C$6),1)*IF(COUNTIF($H$13:AA$13,"x")&gt;0,(1+$C$30),1)*IF(AA$8="x",(1+Toimenpiteet!$C$7),1)*IF(AA$9="x",(1+Toimenpiteet!$C$34),1)*(1+AA$30)*_xlfn.BINOM.INV(1,(1-(Satokasvi!$H$15*(1+AA$44))),U72))</f>
        <v>2771.3927531483891</v>
      </c>
      <c r="BX72" s="27">
        <f ca="1">IF(AB$11="x",0,_xlfn.NORM.INV(V72,Satokasvi!$H$8,Satokasvi!$I$8)*IF(COUNTIF($H$12:AB$12,"x")&gt;0,(1+$C$6),1)*IF(COUNTIF($H$13:AB$13,"x")&gt;0,(1+$C$30),1)*IF(AB$8="x",(1+Toimenpiteet!$C$7),1)*IF(AB$9="x",(1+Toimenpiteet!$C$34),1)*(1+AB$30)*_xlfn.BINOM.INV(1,(1-(Satokasvi!$H$15*(1+AB$44))),V72))</f>
        <v>2528.4243754526929</v>
      </c>
      <c r="BY72" s="27">
        <f ca="1">IF(AC$11="x",0,_xlfn.NORM.INV(W72,Satokasvi!$H$8,Satokasvi!$I$8)*IF(COUNTIF($H$12:AC$12,"x")&gt;0,(1+$C$6),1)*IF(COUNTIF($H$13:AC$13,"x")&gt;0,(1+$C$30),1)*IF(AC$8="x",(1+Toimenpiteet!$C$7),1)*IF(AC$9="x",(1+Toimenpiteet!$C$34),1)*(1+AC$30)*_xlfn.BINOM.INV(1,(1-(Satokasvi!$H$15*(1+AC$44))),W72))</f>
        <v>2837.7311534461851</v>
      </c>
      <c r="BZ72" s="27">
        <f ca="1">IF(AD$11="x",0,_xlfn.NORM.INV(X72,Satokasvi!$H$8,Satokasvi!$I$8)*IF(COUNTIF($H$12:AD$12,"x")&gt;0,(1+$C$6),1)*IF(COUNTIF($H$13:AD$13,"x")&gt;0,(1+$C$30),1)*IF(AD$8="x",(1+Toimenpiteet!$C$7),1)*IF(AD$9="x",(1+Toimenpiteet!$C$34),1)*(1+AD$30)*_xlfn.BINOM.INV(1,(1-(Satokasvi!$H$15*(1+AD$44))),X72))</f>
        <v>2729.0678879216607</v>
      </c>
      <c r="CA72" s="27">
        <f ca="1">IF(AE$11="x",0,_xlfn.NORM.INV(Y72,Satokasvi!$H$8,Satokasvi!$I$8)*IF(COUNTIF($H$12:AE$12,"x")&gt;0,(1+$C$6),1)*IF(COUNTIF($H$13:AE$13,"x")&gt;0,(1+$C$30),1)*IF(AE$8="x",(1+Toimenpiteet!$C$7),1)*IF(AE$9="x",(1+Toimenpiteet!$C$34),1)*(1+AE$30)*_xlfn.BINOM.INV(1,(1-(Satokasvi!$H$15*(1+AE$44))),Y72))</f>
        <v>3047.9150086419427</v>
      </c>
      <c r="CB72" s="27">
        <f ca="1">IF(AF$11="x",0,_xlfn.NORM.INV(Z72,Satokasvi!$H$8,Satokasvi!$I$8)*IF(COUNTIF($H$12:AF$12,"x")&gt;0,(1+$C$6),1)*IF(COUNTIF($H$13:AF$13,"x")&gt;0,(1+$C$30),1)*IF(AF$8="x",(1+Toimenpiteet!$C$7),1)*IF(AF$9="x",(1+Toimenpiteet!$C$34),1)*(1+AF$30)*_xlfn.BINOM.INV(1,(1-(Satokasvi!$H$15*(1+AF$44))),Z72))</f>
        <v>2930.6630966920361</v>
      </c>
      <c r="CD72" s="29">
        <f ca="1">_xlfn.NORM.INV(RAND(),Satokasvi!$H$13,Satokasvi!$I$13)</f>
        <v>207.40980088218879</v>
      </c>
      <c r="CE72" s="29">
        <f ca="1">_xlfn.NORM.INV(RAND(),Satokasvi!$H$13,Satokasvi!$I$13)</f>
        <v>201.98076420255779</v>
      </c>
      <c r="CF72" s="29">
        <f ca="1">_xlfn.NORM.INV(RAND(),Satokasvi!$H$13,Satokasvi!$I$13)</f>
        <v>115.63327655495891</v>
      </c>
      <c r="CG72" s="29">
        <f ca="1">_xlfn.NORM.INV(RAND(),Satokasvi!$H$13,Satokasvi!$I$13)</f>
        <v>190.81251527294933</v>
      </c>
      <c r="CH72" s="29">
        <f ca="1">_xlfn.NORM.INV(RAND(),Satokasvi!$H$13,Satokasvi!$I$13)</f>
        <v>223.1502899235895</v>
      </c>
      <c r="CI72" s="29">
        <f ca="1">_xlfn.NORM.INV(RAND(),Satokasvi!$H$13,Satokasvi!$I$13)</f>
        <v>116.87569452449091</v>
      </c>
      <c r="CJ72" s="29">
        <f ca="1">_xlfn.NORM.INV(RAND(),Satokasvi!$H$13,Satokasvi!$I$13)</f>
        <v>203.33798300962579</v>
      </c>
      <c r="CK72" s="29">
        <f ca="1">_xlfn.NORM.INV(RAND(),Satokasvi!$H$13,Satokasvi!$I$13)</f>
        <v>206.10349735817238</v>
      </c>
      <c r="CL72" s="29">
        <f ca="1">_xlfn.NORM.INV(RAND(),Satokasvi!$H$13,Satokasvi!$I$13)</f>
        <v>217.72504339927107</v>
      </c>
      <c r="CM72" s="29">
        <f ca="1">_xlfn.NORM.INV(RAND(),Satokasvi!$H$13,Satokasvi!$I$13)</f>
        <v>220.15054769804073</v>
      </c>
      <c r="CN72" s="29">
        <f ca="1">_xlfn.NORM.INV(RAND(),Satokasvi!$H$13,Satokasvi!$I$13)</f>
        <v>248.63454310313293</v>
      </c>
      <c r="CO72" s="29">
        <f ca="1">_xlfn.NORM.INV(RAND(),Satokasvi!$H$13,Satokasvi!$I$13)</f>
        <v>284.92491106938394</v>
      </c>
      <c r="CP72" s="29">
        <f ca="1">_xlfn.NORM.INV(RAND(),Satokasvi!$H$13,Satokasvi!$I$13)</f>
        <v>203.08417931263938</v>
      </c>
      <c r="CQ72" s="29">
        <f ca="1">_xlfn.NORM.INV(RAND(),Satokasvi!$H$13,Satokasvi!$I$13)</f>
        <v>137.77420644945761</v>
      </c>
      <c r="CR72" s="29">
        <f ca="1">_xlfn.NORM.INV(RAND(),Satokasvi!$H$13,Satokasvi!$I$13)</f>
        <v>126.77274058057783</v>
      </c>
      <c r="CS72" s="29">
        <f ca="1">_xlfn.NORM.INV(RAND(),Satokasvi!$H$13,Satokasvi!$I$13)</f>
        <v>293.96845170974336</v>
      </c>
      <c r="CT72" s="29">
        <f ca="1">_xlfn.NORM.INV(RAND(),Satokasvi!$H$13,Satokasvi!$I$13)</f>
        <v>213.6401721377058</v>
      </c>
      <c r="CU72" s="29">
        <f ca="1">_xlfn.NORM.INV(RAND(),Satokasvi!$H$13,Satokasvi!$I$13)</f>
        <v>246.50371317065841</v>
      </c>
      <c r="CV72" s="29">
        <f ca="1">_xlfn.NORM.INV(RAND(),Satokasvi!$H$13,Satokasvi!$I$13)</f>
        <v>171.92405698123309</v>
      </c>
      <c r="CW72" s="29">
        <f ca="1">_xlfn.NORM.INV(RAND(),Satokasvi!$H$13,Satokasvi!$I$13)</f>
        <v>222.58438104608817</v>
      </c>
      <c r="CX72" s="29">
        <f ca="1">_xlfn.NORM.INV(RAND(),Satokasvi!$H$13,Satokasvi!$I$13)</f>
        <v>113.83995535894518</v>
      </c>
      <c r="CY72" s="29">
        <f ca="1">_xlfn.NORM.INV(RAND(),Satokasvi!$H$13,Satokasvi!$I$13)</f>
        <v>220.79976470852824</v>
      </c>
      <c r="CZ72" s="29">
        <f ca="1">_xlfn.NORM.INV(RAND(),Satokasvi!$H$13,Satokasvi!$I$13)</f>
        <v>162.49249508609026</v>
      </c>
      <c r="DA72" s="29">
        <f ca="1">_xlfn.NORM.INV(RAND(),Satokasvi!$H$13,Satokasvi!$I$13)</f>
        <v>202.00258965384671</v>
      </c>
      <c r="DB72" s="29">
        <f ca="1">_xlfn.NORM.INV(RAND(),Satokasvi!$H$13,Satokasvi!$I$13)</f>
        <v>220.03904884383226</v>
      </c>
      <c r="DD72" s="29">
        <f>IF(H$11="x",Toimenpiteet!$E$115,AC72*CD72/1000+(Satokasvi!$E$28-Satokasvi!$E$7)+IF(H$8="x",Toimenpiteet!$E$29,0)+IF(H$9="x",Toimenpiteet!$E$60,0)+IF(H$10="x",Toimenpiteet!$E$88,0))/(1+$H$15)^DD$59</f>
        <v>305.82524271844659</v>
      </c>
      <c r="DE72" s="29">
        <f ca="1">IF(I$11="x",Toimenpiteet!$E$115,AD72*CE72/1000+(Satokasvi!$E$28-Satokasvi!$E$7)+IF(I$8="x",Toimenpiteet!$E$29,0)+IF(I$9="x",Toimenpiteet!$E$60,0)+IF(I$10="x",Toimenpiteet!$E$88,0))/(1+$H$15)^DE$59</f>
        <v>235.49479251904629</v>
      </c>
      <c r="DF72" s="29">
        <f ca="1">IF(J$11="x",Toimenpiteet!$E$115,AE72*CF72/1000+(Satokasvi!$E$28-Satokasvi!$E$7)+IF(J$8="x",Toimenpiteet!$E$29,0)+IF(J$9="x",Toimenpiteet!$E$60,0)+IF(J$10="x",Toimenpiteet!$E$88,0))/(1+$H$15)^DF$59</f>
        <v>67.966399969459346</v>
      </c>
      <c r="DG72" s="29">
        <f ca="1">IF(K$11="x",Toimenpiteet!$E$115,AF72*CG72/1000+(Satokasvi!$E$28-Satokasvi!$E$7)+IF(K$8="x",Toimenpiteet!$E$29,0)+IF(K$9="x",Toimenpiteet!$E$60,0)+IF(K$10="x",Toimenpiteet!$E$88,0))/(1+$H$15)^DG$59</f>
        <v>263.47026400302599</v>
      </c>
      <c r="DH72" s="29">
        <f ca="1">IF(L$11="x",Toimenpiteet!$E$115,AG72*CH72/1000+(Satokasvi!$E$28-Satokasvi!$E$7)+IF(L$8="x",Toimenpiteet!$E$29,0)+IF(L$9="x",Toimenpiteet!$E$60,0)+IF(L$10="x",Toimenpiteet!$E$88,0))/(1+$H$15)^DH$59</f>
        <v>345.41842269985051</v>
      </c>
      <c r="DI72" s="29">
        <f>IF(M$11="x",Toimenpiteet!$E$115,AH72*CI72/1000+(Satokasvi!$E$28-Satokasvi!$E$7)+IF(M$8="x",Toimenpiteet!$E$29,0)+IF(M$9="x",Toimenpiteet!$E$60,0)+IF(M$10="x",Toimenpiteet!$E$88,0))/(1+$H$15)^DI$59</f>
        <v>263.80754085535114</v>
      </c>
      <c r="DJ72" s="29">
        <f ca="1">IF(N$11="x",Toimenpiteet!$E$115,AI72*CJ72/1000+(Satokasvi!$E$28-Satokasvi!$E$7)+IF(N$8="x",Toimenpiteet!$E$29,0)+IF(N$9="x",Toimenpiteet!$E$60,0)+IF(N$10="x",Toimenpiteet!$E$88,0))/(1+$H$15)^DJ$59</f>
        <v>274.23945601450026</v>
      </c>
      <c r="DK72" s="29">
        <f ca="1">IF(O$11="x",Toimenpiteet!$E$115,AJ72*CK72/1000+(Satokasvi!$E$28-Satokasvi!$E$7)+IF(O$8="x",Toimenpiteet!$E$29,0)+IF(O$9="x",Toimenpiteet!$E$60,0)+IF(O$10="x",Toimenpiteet!$E$88,0))/(1+$H$15)^DK$59</f>
        <v>260.40540362632345</v>
      </c>
      <c r="DL72" s="29">
        <f ca="1">IF(P$11="x",Toimenpiteet!$E$115,AK72*CL72/1000+(Satokasvi!$E$28-Satokasvi!$E$7)+IF(P$8="x",Toimenpiteet!$E$29,0)+IF(P$9="x",Toimenpiteet!$E$60,0)+IF(P$10="x",Toimenpiteet!$E$88,0))/(1+$H$15)^DL$59</f>
        <v>265.98223314479668</v>
      </c>
      <c r="DM72" s="29">
        <f ca="1">IF(Q$11="x",Toimenpiteet!$E$115,AL72*CM72/1000+(Satokasvi!$E$28-Satokasvi!$E$7)+IF(Q$8="x",Toimenpiteet!$E$29,0)+IF(Q$9="x",Toimenpiteet!$E$60,0)+IF(Q$10="x",Toimenpiteet!$E$88,0))/(1+$H$15)^DM$59</f>
        <v>278.10259469724804</v>
      </c>
      <c r="DN72" s="29">
        <f ca="1">IF(R$11="x",Toimenpiteet!$E$115,AM72*CN72/1000+(Satokasvi!$E$28-Satokasvi!$E$7)+IF(R$8="x",Toimenpiteet!$E$29,0)+IF(R$9="x",Toimenpiteet!$E$60,0)+IF(R$10="x",Toimenpiteet!$E$88,0))/(1+$H$15)^DN$59</f>
        <v>249.70999077641247</v>
      </c>
      <c r="DO72" s="29">
        <f ca="1">IF(S$11="x",Toimenpiteet!$E$115,AN72*CO72/1000+(Satokasvi!$E$28-Satokasvi!$E$7)+IF(S$8="x",Toimenpiteet!$E$29,0)+IF(S$9="x",Toimenpiteet!$E$60,0)+IF(S$10="x",Toimenpiteet!$E$88,0))/(1+$H$15)^DO$59</f>
        <v>347.49809617366418</v>
      </c>
      <c r="DP72" s="29">
        <f ca="1">IF(T$11="x",Toimenpiteet!$E$115,AO72*CP72/1000+(Satokasvi!$E$28-Satokasvi!$E$7)+IF(T$8="x",Toimenpiteet!$E$29,0)+IF(T$9="x",Toimenpiteet!$E$60,0)+IF(T$10="x",Toimenpiteet!$E$88,0))/(1+$H$15)^DP$59</f>
        <v>197.78845954496305</v>
      </c>
      <c r="DQ72" s="29">
        <f ca="1">IF(U$11="x",Toimenpiteet!$E$115,AP72*CQ72/1000+(Satokasvi!$E$28-Satokasvi!$E$7)+IF(U$8="x",Toimenpiteet!$E$29,0)+IF(U$9="x",Toimenpiteet!$E$60,0)+IF(U$10="x",Toimenpiteet!$E$88,0))/(1+$H$15)^DQ$59</f>
        <v>92.679240121785071</v>
      </c>
      <c r="DR72" s="29">
        <f ca="1">IF(V$11="x",Toimenpiteet!$E$115,AQ72*CR72/1000+(Satokasvi!$E$28-Satokasvi!$E$7)+IF(V$8="x",Toimenpiteet!$E$29,0)+IF(V$9="x",Toimenpiteet!$E$60,0)+IF(V$10="x",Toimenpiteet!$E$88,0))/(1+$H$15)^DR$59</f>
        <v>77.712315971466495</v>
      </c>
      <c r="DS72" s="29">
        <f ca="1">IF(W$11="x",Toimenpiteet!$E$115,AR72*CS72/1000+(Satokasvi!$E$28-Satokasvi!$E$7)+IF(W$8="x",Toimenpiteet!$E$29,0)+IF(W$9="x",Toimenpiteet!$E$60,0)+IF(W$10="x",Toimenpiteet!$E$88,0))/(1+$H$15)^DS$59</f>
        <v>329.17759638349725</v>
      </c>
      <c r="DT72" s="29">
        <f ca="1">IF(X$11="x",Toimenpiteet!$E$115,AS72*CT72/1000+(Satokasvi!$E$28-Satokasvi!$E$7)+IF(X$8="x",Toimenpiteet!$E$29,0)+IF(X$9="x",Toimenpiteet!$E$60,0)+IF(X$10="x",Toimenpiteet!$E$88,0))/(1+$H$15)^DT$59</f>
        <v>234.38503797068557</v>
      </c>
      <c r="DU72" s="29">
        <f ca="1">IF(Y$11="x",Toimenpiteet!$E$115,AT72*CU72/1000+(Satokasvi!$E$28-Satokasvi!$E$7)+IF(Y$8="x",Toimenpiteet!$E$29,0)+IF(Y$9="x",Toimenpiteet!$E$60,0)+IF(Y$10="x",Toimenpiteet!$E$88,0))/(1+$H$15)^DU$59</f>
        <v>-133.86723107575082</v>
      </c>
      <c r="DV72" s="29">
        <f ca="1">IF(Z$11="x",Toimenpiteet!$E$115,AU72*CV72/1000+(Satokasvi!$E$28-Satokasvi!$E$7)+IF(Z$8="x",Toimenpiteet!$E$29,0)+IF(Z$9="x",Toimenpiteet!$E$60,0)+IF(Z$10="x",Toimenpiteet!$E$88,0))/(1+$H$15)^DV$59</f>
        <v>103.78017609039733</v>
      </c>
      <c r="DW72" s="29">
        <f ca="1">IF(AA$11="x",Toimenpiteet!$E$115,AV72*CW72/1000+(Satokasvi!$E$28-Satokasvi!$E$7)+IF(AA$8="x",Toimenpiteet!$E$29,0)+IF(AA$9="x",Toimenpiteet!$E$60,0)+IF(AA$10="x",Toimenpiteet!$E$88,0))/(1+$H$15)^DW$59</f>
        <v>199.09850055711831</v>
      </c>
      <c r="DX72" s="29">
        <f ca="1">IF(AB$11="x",Toimenpiteet!$E$115,AW72*CX72/1000+(Satokasvi!$E$28-Satokasvi!$E$7)+IF(AB$8="x",Toimenpiteet!$E$29,0)+IF(AB$9="x",Toimenpiteet!$E$60,0)+IF(AB$10="x",Toimenpiteet!$E$88,0))/(1+$H$15)^DX$59</f>
        <v>24.850502694413631</v>
      </c>
      <c r="DY72" s="29">
        <f ca="1">IF(AC$11="x",Toimenpiteet!$E$115,AX72*CY72/1000+(Satokasvi!$E$28-Satokasvi!$E$7)+IF(AC$8="x",Toimenpiteet!$E$29,0)+IF(AC$9="x",Toimenpiteet!$E$60,0)+IF(AC$10="x",Toimenpiteet!$E$88,0))/(1+$H$15)^DY$59</f>
        <v>192.4915351377382</v>
      </c>
      <c r="DZ72" s="29">
        <f ca="1">IF(AD$11="x",Toimenpiteet!$E$115,AY72*CZ72/1000+(Satokasvi!$E$28-Satokasvi!$E$7)+IF(AD$8="x",Toimenpiteet!$E$29,0)+IF(AD$9="x",Toimenpiteet!$E$60,0)+IF(AD$10="x",Toimenpiteet!$E$88,0))/(1+$H$15)^DZ$59</f>
        <v>98.519237616015516</v>
      </c>
      <c r="EA72" s="29">
        <f ca="1">IF(AE$11="x",Toimenpiteet!$E$115,AZ72*DA72/1000+(Satokasvi!$E$28-Satokasvi!$E$7)+IF(AE$8="x",Toimenpiteet!$E$29,0)+IF(AE$9="x",Toimenpiteet!$E$60,0)+IF(AE$10="x",Toimenpiteet!$E$88,0))/(1+$H$15)^EA$59</f>
        <v>176.34265476520247</v>
      </c>
      <c r="EB72" s="29">
        <f ca="1">IF(AF$11="x",Toimenpiteet!$E$115,BA72*DB72/1000+(Satokasvi!$E$28-Satokasvi!$E$7)+IF(AF$8="x",Toimenpiteet!$E$29,0)+IF(AF$9="x",Toimenpiteet!$E$60,0)+IF(AF$10="x",Toimenpiteet!$E$88,0))/(1+$H$15)^EB$59</f>
        <v>184.47643396579332</v>
      </c>
      <c r="ED72" s="29">
        <f>IF(H$11="x",Toimenpiteet!$E$115,BD72*CD72/1000+(Satokasvi!$E$28-Satokasvi!$E$7)+IF(H$8="x",Toimenpiteet!$E$29,0)+IF(H$9="x",Toimenpiteet!$E$60,0)+IF(H$10="x",Toimenpiteet!$E$88,0))/(1+$H$15)^ED$59</f>
        <v>305.82524271844659</v>
      </c>
      <c r="EE72" s="29">
        <f ca="1">IF(I$11="x",Toimenpiteet!$E$115,BE72*CE72/1000+(Satokasvi!$E$28-Satokasvi!$E$7)+IF(I$8="x",Toimenpiteet!$E$29,0)+IF(I$9="x",Toimenpiteet!$E$60,0)+IF(I$10="x",Toimenpiteet!$E$88,0))/(1+$H$15)^EE$59</f>
        <v>258.01041252957771</v>
      </c>
      <c r="EF72" s="29">
        <f ca="1">IF(J$11="x",Toimenpiteet!$E$115,BF72*CF72/1000+(Satokasvi!$E$28-Satokasvi!$E$7)+IF(J$8="x",Toimenpiteet!$E$29,0)+IF(J$9="x",Toimenpiteet!$E$60,0)+IF(J$10="x",Toimenpiteet!$E$88,0))/(1+$H$15)^EF$59</f>
        <v>81.792759176261626</v>
      </c>
      <c r="EG72" s="29">
        <f ca="1">IF(K$11="x",Toimenpiteet!$E$115,BG72*CG72/1000+(Satokasvi!$E$28-Satokasvi!$E$7)+IF(K$8="x",Toimenpiteet!$E$29,0)+IF(K$9="x",Toimenpiteet!$E$60,0)+IF(K$10="x",Toimenpiteet!$E$88,0))/(1+$H$15)^EG$59</f>
        <v>286.76808711417658</v>
      </c>
      <c r="EH72" s="29">
        <f ca="1">IF(L$11="x",Toimenpiteet!$E$115,BH72*CH72/1000+(Satokasvi!$E$28-Satokasvi!$E$7)+IF(L$8="x",Toimenpiteet!$E$29,0)+IF(L$9="x",Toimenpiteet!$E$60,0)+IF(L$10="x",Toimenpiteet!$E$88,0))/(1+$H$15)^EH$59</f>
        <v>372.51877093290085</v>
      </c>
      <c r="EI72" s="29">
        <f>IF(M$11="x",Toimenpiteet!$E$115,BI72*CI72/1000+(Satokasvi!$E$28-Satokasvi!$E$7)+IF(M$8="x",Toimenpiteet!$E$29,0)+IF(M$9="x",Toimenpiteet!$E$60,0)+IF(M$10="x",Toimenpiteet!$E$88,0))/(1+$H$15)^EI$59</f>
        <v>263.80754085535114</v>
      </c>
      <c r="EJ72" s="29">
        <f ca="1">IF(N$11="x",Toimenpiteet!$E$115,BJ72*CJ72/1000+(Satokasvi!$E$28-Satokasvi!$E$7)+IF(N$8="x",Toimenpiteet!$E$29,0)+IF(N$9="x",Toimenpiteet!$E$60,0)+IF(N$10="x",Toimenpiteet!$E$88,0))/(1+$H$15)^EJ$59</f>
        <v>297.21660658698283</v>
      </c>
      <c r="EK72" s="29">
        <f ca="1">IF(O$11="x",Toimenpiteet!$E$115,BK72*CK72/1000+(Satokasvi!$E$28-Satokasvi!$E$7)+IF(O$8="x",Toimenpiteet!$E$29,0)+IF(O$9="x",Toimenpiteet!$E$60,0)+IF(O$10="x",Toimenpiteet!$E$88,0))/(1+$H$15)^EK$59</f>
        <v>282.42099203264706</v>
      </c>
      <c r="EL72" s="29">
        <f ca="1">IF(P$11="x",Toimenpiteet!$E$115,BL72*CL72/1000+(Satokasvi!$E$28-Satokasvi!$E$7)+IF(P$8="x",Toimenpiteet!$E$29,0)+IF(P$9="x",Toimenpiteet!$E$60,0)+IF(P$10="x",Toimenpiteet!$E$88,0))/(1+$H$15)^EL$59</f>
        <v>288.01466346709208</v>
      </c>
      <c r="EM72" s="29">
        <f ca="1">IF(Q$11="x",Toimenpiteet!$E$115,BM72*CM72/1000+(Satokasvi!$E$28-Satokasvi!$E$7)+IF(Q$8="x",Toimenpiteet!$E$29,0)+IF(Q$9="x",Toimenpiteet!$E$60,0)+IF(Q$10="x",Toimenpiteet!$E$88,0))/(1+$H$15)^EM$59</f>
        <v>300.48667459235855</v>
      </c>
      <c r="EN72" s="29">
        <f ca="1">IF(R$11="x",Toimenpiteet!$E$115,BN72*CN72/1000+(Satokasvi!$E$28-Satokasvi!$E$7)+IF(R$8="x",Toimenpiteet!$E$29,0)+IF(R$9="x",Toimenpiteet!$E$60,0)+IF(R$10="x",Toimenpiteet!$E$88,0))/(1+$H$15)^EN$59</f>
        <v>270.42748076207596</v>
      </c>
      <c r="EO72" s="29">
        <f ca="1">IF(S$11="x",Toimenpiteet!$E$115,BO72*CO72/1000+(Satokasvi!$E$28-Satokasvi!$E$7)+IF(S$8="x",Toimenpiteet!$E$29,0)+IF(S$9="x",Toimenpiteet!$E$60,0)+IF(S$10="x",Toimenpiteet!$E$88,0))/(1+$H$15)^EO$59</f>
        <v>372.8652247171463</v>
      </c>
      <c r="EP72" s="29">
        <f ca="1">IF(T$11="x",Toimenpiteet!$E$115,BP72*CP72/1000+(Satokasvi!$E$28-Satokasvi!$E$7)+IF(T$8="x",Toimenpiteet!$E$29,0)+IF(T$9="x",Toimenpiteet!$E$60,0)+IF(T$10="x",Toimenpiteet!$E$88,0))/(1+$H$15)^EP$59</f>
        <v>215.4373230414335</v>
      </c>
      <c r="EQ72" s="29">
        <f ca="1">IF(U$11="x",Toimenpiteet!$E$115,BQ72*CQ72/1000+(Satokasvi!$E$28-Satokasvi!$E$7)+IF(U$8="x",Toimenpiteet!$E$29,0)+IF(U$9="x",Toimenpiteet!$E$60,0)+IF(U$10="x",Toimenpiteet!$E$88,0))/(1+$H$15)^EQ$59</f>
        <v>104.84663952517749</v>
      </c>
      <c r="ER72" s="29">
        <f ca="1">IF(V$11="x",Toimenpiteet!$E$115,BR72*CR72/1000+(Satokasvi!$E$28-Satokasvi!$E$7)+IF(V$8="x",Toimenpiteet!$E$29,0)+IF(V$9="x",Toimenpiteet!$E$60,0)+IF(V$10="x",Toimenpiteet!$E$88,0))/(1+$H$15)^ER$59</f>
        <v>88.91194866062547</v>
      </c>
      <c r="ES72" s="29">
        <f ca="1">IF(W$11="x",Toimenpiteet!$E$115,BS72*CS72/1000+(Satokasvi!$E$28-Satokasvi!$E$7)+IF(W$8="x",Toimenpiteet!$E$29,0)+IF(W$9="x",Toimenpiteet!$E$60,0)+IF(W$10="x",Toimenpiteet!$E$88,0))/(1+$H$15)^ES$59</f>
        <v>352.73746347508529</v>
      </c>
      <c r="ET72" s="29">
        <f ca="1">IF(X$11="x",Toimenpiteet!$E$115,BT72*CT72/1000+(Satokasvi!$E$28-Satokasvi!$E$7)+IF(X$8="x",Toimenpiteet!$E$29,0)+IF(X$9="x",Toimenpiteet!$E$60,0)+IF(X$10="x",Toimenpiteet!$E$88,0))/(1+$H$15)^ET$59</f>
        <v>252.99845226962091</v>
      </c>
      <c r="EU72" s="29">
        <f ca="1">IF(Y$11="x",Toimenpiteet!$E$115,BU72*CU72/1000+(Satokasvi!$E$28-Satokasvi!$E$7)+IF(Y$8="x",Toimenpiteet!$E$29,0)+IF(Y$9="x",Toimenpiteet!$E$60,0)+IF(Y$10="x",Toimenpiteet!$E$88,0))/(1+$H$15)^EU$59</f>
        <v>-133.86723107575082</v>
      </c>
      <c r="EV72" s="29">
        <f ca="1">IF(Z$11="x",Toimenpiteet!$E$115,BV72*CV72/1000+(Satokasvi!$E$28-Satokasvi!$E$7)+IF(Z$8="x",Toimenpiteet!$E$29,0)+IF(Z$9="x",Toimenpiteet!$E$60,0)+IF(Z$10="x",Toimenpiteet!$E$88,0))/(1+$H$15)^EV$59</f>
        <v>115.46759417043907</v>
      </c>
      <c r="EW72" s="29">
        <f ca="1">IF(AA$11="x",Toimenpiteet!$E$115,BW72*CW72/1000+(Satokasvi!$E$28-Satokasvi!$E$7)+IF(AA$8="x",Toimenpiteet!$E$29,0)+IF(AA$9="x",Toimenpiteet!$E$60,0)+IF(AA$10="x",Toimenpiteet!$E$88,0))/(1+$H$15)^EW$59</f>
        <v>215.36256080392772</v>
      </c>
      <c r="EX72" s="29">
        <f ca="1">IF(AB$11="x",Toimenpiteet!$E$115,BX72*CX72/1000+(Satokasvi!$E$28-Satokasvi!$E$7)+IF(AB$8="x",Toimenpiteet!$E$29,0)+IF(AB$9="x",Toimenpiteet!$E$60,0)+IF(AB$10="x",Toimenpiteet!$E$88,0))/(1+$H$15)^EX$59</f>
        <v>32.218401828118083</v>
      </c>
      <c r="EY72" s="29">
        <f ca="1">IF(AC$11="x",Toimenpiteet!$E$115,BY72*CY72/1000+(Satokasvi!$E$28-Satokasvi!$E$7)+IF(AC$8="x",Toimenpiteet!$E$29,0)+IF(AC$9="x",Toimenpiteet!$E$60,0)+IF(AC$10="x",Toimenpiteet!$E$88,0))/(1+$H$15)^EY$59</f>
        <v>208.06307694218225</v>
      </c>
      <c r="EZ72" s="29">
        <f ca="1">IF(AD$11="x",Toimenpiteet!$E$115,BZ72*CZ72/1000+(Satokasvi!$E$28-Satokasvi!$E$7)+IF(AD$8="x",Toimenpiteet!$E$29,0)+IF(AD$9="x",Toimenpiteet!$E$60,0)+IF(AD$10="x",Toimenpiteet!$E$88,0))/(1+$H$15)^EZ$59</f>
        <v>109.21895197017263</v>
      </c>
      <c r="FA72" s="29">
        <f ca="1">IF(AE$11="x",Toimenpiteet!$E$115,CA72*DA72/1000+(Satokasvi!$E$28-Satokasvi!$E$7)+IF(AE$8="x",Toimenpiteet!$E$29,0)+IF(AE$9="x",Toimenpiteet!$E$60,0)+IF(AE$10="x",Toimenpiteet!$E$88,0))/(1+$H$15)^FA$59</f>
        <v>190.76537242905124</v>
      </c>
      <c r="FB72" s="29">
        <f ca="1">IF(AF$11="x",Toimenpiteet!$E$115,CB72*DB72/1000+(Satokasvi!$E$28-Satokasvi!$E$7)+IF(AF$8="x",Toimenpiteet!$E$29,0)+IF(AF$9="x",Toimenpiteet!$E$60,0)+IF(AF$10="x",Toimenpiteet!$E$88,0))/(1+$H$15)^FB$59</f>
        <v>199.14257112581964</v>
      </c>
      <c r="FD72" s="29">
        <f t="shared" si="15"/>
        <v>305.82524271844659</v>
      </c>
      <c r="FE72" s="29">
        <f t="shared" ca="1" si="18"/>
        <v>541.3200352374929</v>
      </c>
      <c r="FF72" s="29">
        <f t="shared" ca="1" si="18"/>
        <v>609.28643520695221</v>
      </c>
      <c r="FG72" s="29">
        <f t="shared" ca="1" si="18"/>
        <v>872.75669920997825</v>
      </c>
      <c r="FH72" s="29">
        <f t="shared" ca="1" si="19"/>
        <v>1218.1751219098287</v>
      </c>
      <c r="FI72" s="29">
        <f t="shared" ca="1" si="19"/>
        <v>1481.9826627651798</v>
      </c>
      <c r="FJ72" s="29">
        <f t="shared" ca="1" si="19"/>
        <v>1756.2221187796802</v>
      </c>
      <c r="FK72" s="29">
        <f t="shared" ca="1" si="19"/>
        <v>2016.6275224060037</v>
      </c>
      <c r="FL72" s="29">
        <f t="shared" ca="1" si="19"/>
        <v>2282.6097555508004</v>
      </c>
      <c r="FM72" s="29">
        <f t="shared" ca="1" si="19"/>
        <v>2560.7123502480486</v>
      </c>
      <c r="FN72" s="29">
        <f t="shared" ca="1" si="19"/>
        <v>2810.4223410244608</v>
      </c>
      <c r="FO72" s="29">
        <f t="shared" ca="1" si="19"/>
        <v>3157.920437198125</v>
      </c>
      <c r="FP72" s="29">
        <f t="shared" ca="1" si="19"/>
        <v>3355.7088967430882</v>
      </c>
      <c r="FQ72" s="29">
        <f t="shared" ca="1" si="19"/>
        <v>3448.3881368648731</v>
      </c>
      <c r="FR72" s="29">
        <f t="shared" ca="1" si="19"/>
        <v>3526.1004528363396</v>
      </c>
      <c r="FS72" s="29">
        <f t="shared" ca="1" si="19"/>
        <v>3855.2780492198367</v>
      </c>
      <c r="FT72" s="29">
        <f t="shared" ca="1" si="19"/>
        <v>4089.6630871905222</v>
      </c>
      <c r="FU72" s="29">
        <f t="shared" ca="1" si="19"/>
        <v>3955.7958561147716</v>
      </c>
      <c r="FV72" s="29">
        <f t="shared" ca="1" si="19"/>
        <v>4059.5760322051688</v>
      </c>
      <c r="FW72" s="29">
        <f t="shared" ca="1" si="19"/>
        <v>4258.6745327622866</v>
      </c>
      <c r="FX72" s="29">
        <f t="shared" ca="1" si="20"/>
        <v>4283.5250354567006</v>
      </c>
      <c r="FY72" s="29">
        <f t="shared" ca="1" si="20"/>
        <v>4476.0165705944391</v>
      </c>
      <c r="FZ72" s="29">
        <f t="shared" ca="1" si="20"/>
        <v>4574.5358082104549</v>
      </c>
      <c r="GA72" s="29">
        <f t="shared" ca="1" si="20"/>
        <v>4750.8784629756574</v>
      </c>
      <c r="GB72" s="29">
        <f t="shared" ca="1" si="20"/>
        <v>4935.3548969414505</v>
      </c>
      <c r="GC72" s="29"/>
      <c r="GD72" s="29">
        <f t="shared" si="16"/>
        <v>305.82524271844659</v>
      </c>
      <c r="GE72" s="29">
        <f t="shared" ca="1" si="17"/>
        <v>563.8356552480243</v>
      </c>
      <c r="GF72" s="29">
        <f t="shared" ca="1" si="11"/>
        <v>645.62841442428589</v>
      </c>
      <c r="GG72" s="29">
        <f t="shared" ca="1" si="11"/>
        <v>932.39650153846242</v>
      </c>
      <c r="GH72" s="29">
        <f t="shared" ca="1" si="11"/>
        <v>1304.9152724713633</v>
      </c>
      <c r="GI72" s="29">
        <f t="shared" ca="1" si="11"/>
        <v>1568.7228133267145</v>
      </c>
      <c r="GJ72" s="29">
        <f t="shared" ca="1" si="11"/>
        <v>1865.9394199136973</v>
      </c>
      <c r="GK72" s="29">
        <f t="shared" ca="1" si="11"/>
        <v>2148.3604119463444</v>
      </c>
      <c r="GL72" s="29">
        <f t="shared" ca="1" si="11"/>
        <v>2436.3750754134362</v>
      </c>
      <c r="GM72" s="29">
        <f t="shared" ca="1" si="11"/>
        <v>2736.8617500057949</v>
      </c>
      <c r="GN72" s="29">
        <f t="shared" ca="1" si="11"/>
        <v>3007.2892307678708</v>
      </c>
      <c r="GO72" s="29">
        <f t="shared" ca="1" si="11"/>
        <v>3380.154455485017</v>
      </c>
      <c r="GP72" s="29">
        <f t="shared" ca="1" si="11"/>
        <v>3595.5917785264505</v>
      </c>
      <c r="GQ72" s="29">
        <f t="shared" ca="1" si="11"/>
        <v>3700.4384180516281</v>
      </c>
      <c r="GR72" s="29">
        <f t="shared" ca="1" si="11"/>
        <v>3789.3503667122536</v>
      </c>
      <c r="GS72" s="29">
        <f t="shared" ca="1" si="11"/>
        <v>4142.087830187339</v>
      </c>
      <c r="GT72" s="29">
        <f t="shared" ca="1" si="11"/>
        <v>4395.0862824569604</v>
      </c>
      <c r="GU72" s="29">
        <f t="shared" ca="1" si="11"/>
        <v>4261.2190513812093</v>
      </c>
      <c r="GV72" s="29">
        <f t="shared" ca="1" si="12"/>
        <v>4376.6866455516483</v>
      </c>
      <c r="GW72" s="29">
        <f t="shared" ca="1" si="12"/>
        <v>4592.0492063555757</v>
      </c>
      <c r="GX72" s="29">
        <f t="shared" ca="1" si="12"/>
        <v>4624.2676081836935</v>
      </c>
      <c r="GY72" s="29">
        <f t="shared" ca="1" si="12"/>
        <v>4832.3306851258758</v>
      </c>
      <c r="GZ72" s="29">
        <f t="shared" ca="1" si="12"/>
        <v>4941.5496370960482</v>
      </c>
      <c r="HA72" s="29">
        <f t="shared" ca="1" si="12"/>
        <v>5132.3150095250994</v>
      </c>
      <c r="HB72" s="29">
        <f t="shared" ca="1" si="12"/>
        <v>5331.4575806509192</v>
      </c>
      <c r="HC72" s="29"/>
      <c r="HD72" s="29">
        <f t="shared" si="13"/>
        <v>170</v>
      </c>
      <c r="HE72" s="29">
        <f>SUM($GD72:GD72)-$HD72-SUM($FD72:FD72)</f>
        <v>-170</v>
      </c>
      <c r="HF72" s="29">
        <f ca="1">SUM($GD72:GE72)-$HD72-SUM($FD72:FE72)</f>
        <v>-147.48437998946861</v>
      </c>
      <c r="HG72" s="29">
        <f ca="1">SUM($GD72:GF72)-$HD72-SUM($FD72:FF72)</f>
        <v>-111.14240077213503</v>
      </c>
      <c r="HH72" s="29">
        <f ca="1">SUM($GD72:GG72)-$HD72-SUM($FD72:FG72)</f>
        <v>-51.502598443651095</v>
      </c>
      <c r="HI72" s="29">
        <f ca="1">SUM($GD72:GH72)-$HD72-SUM($FD72:FH72)</f>
        <v>35.237552117883297</v>
      </c>
      <c r="HJ72" s="29">
        <f ca="1">SUM($GD72:GI72)-$HD72-SUM($FD72:FI72)</f>
        <v>121.97770267941814</v>
      </c>
      <c r="HK72" s="29">
        <f ca="1">SUM($GD72:GJ72)-$HD72-SUM($FD72:FJ72)</f>
        <v>231.6950038134346</v>
      </c>
      <c r="HL72" s="29">
        <f ca="1">SUM($GD72:GK72)-$HD72-SUM($FD72:FK72)</f>
        <v>363.42789335377529</v>
      </c>
      <c r="HM72" s="29">
        <f ca="1">SUM($GD72:GL72)-$HD72-SUM($FD72:FL72)</f>
        <v>517.1932132164111</v>
      </c>
      <c r="HN72" s="29">
        <f ca="1">SUM($GD72:GM72)-$HD72-SUM($FD72:FM72)</f>
        <v>693.34261297415833</v>
      </c>
      <c r="HO72" s="29">
        <f ca="1">SUM($GD72:GN72)-$HD72-SUM($FD72:FN72)</f>
        <v>890.20950271757101</v>
      </c>
      <c r="HP72" s="29">
        <f ca="1">SUM($GD72:GO72)-$HD72-SUM($FD72:FO72)</f>
        <v>1112.4435210044649</v>
      </c>
      <c r="HQ72" s="29">
        <f ca="1">SUM($GD72:GP72)-$HD72-SUM($FD72:FP72)</f>
        <v>1352.3264027878286</v>
      </c>
      <c r="HR72" s="29">
        <f ca="1">SUM($GD72:GQ72)-$HD72-SUM($FD72:FQ72)</f>
        <v>1604.376683974584</v>
      </c>
      <c r="HS72" s="29">
        <f ca="1">SUM($GD72:GR72)-$HD72-SUM($FD72:FR72)</f>
        <v>1867.6265978504962</v>
      </c>
      <c r="HT72" s="29">
        <f ca="1">SUM($GD72:GS72)-$HD72-SUM($FD72:FS72)</f>
        <v>2154.436378817998</v>
      </c>
      <c r="HU72" s="29">
        <f ca="1">SUM($GD72:GT72)-$HD72-SUM($FD72:FT72)</f>
        <v>2459.8595740844394</v>
      </c>
      <c r="HV72" s="29">
        <f ca="1">SUM($GD72:GU72)-$HD72-SUM($FD72:FU72)</f>
        <v>2765.2827693508807</v>
      </c>
      <c r="HW72" s="29">
        <f ca="1">SUM($GD72:GV72)-$HD72-SUM($FD72:FV72)</f>
        <v>3082.3933826973589</v>
      </c>
      <c r="HX72" s="29">
        <f ca="1">SUM($GD72:GW72)-$HD72-SUM($FD72:FW72)</f>
        <v>3415.7680562906462</v>
      </c>
      <c r="HY72" s="29">
        <f ca="1">SUM($GD72:GX72)-$HD72-SUM($FD72:FX72)</f>
        <v>3756.5106290176336</v>
      </c>
      <c r="HZ72" s="29">
        <f ca="1">SUM($GD72:GY72)-$HD72-SUM($FD72:FY72)</f>
        <v>4112.8247435490703</v>
      </c>
      <c r="IA72" s="29">
        <f ca="1">SUM($GD72:GZ72)-$HD72-SUM($FD72:FZ72)</f>
        <v>4479.838572434659</v>
      </c>
      <c r="IB72" s="29">
        <f ca="1">SUM($GD72:HA72)-$HD72-SUM($FD72:GA72)</f>
        <v>4861.2751189841074</v>
      </c>
      <c r="IC72" s="29">
        <f ca="1">SUM($GD72:HB72)-$HD72-SUM($FD72:GB72)</f>
        <v>5257.3778026935761</v>
      </c>
    </row>
    <row r="73" spans="2:237">
      <c r="B73" s="29">
        <f t="shared" ca="1" si="14"/>
        <v>0.53482193421322788</v>
      </c>
      <c r="C73" s="29">
        <f t="shared" ca="1" si="8"/>
        <v>0.37579047236141916</v>
      </c>
      <c r="D73" s="29">
        <f t="shared" ca="1" si="8"/>
        <v>0.51115273864840849</v>
      </c>
      <c r="E73" s="29">
        <f t="shared" ca="1" si="8"/>
        <v>0.48156562387594548</v>
      </c>
      <c r="F73" s="29">
        <f t="shared" ca="1" si="8"/>
        <v>0.69064779328232762</v>
      </c>
      <c r="G73" s="29">
        <f t="shared" ca="1" si="8"/>
        <v>3.3152924953143481E-2</v>
      </c>
      <c r="H73" s="29">
        <f t="shared" ca="1" si="8"/>
        <v>0.70382944975942141</v>
      </c>
      <c r="I73" s="29">
        <f t="shared" ca="1" si="8"/>
        <v>8.472186274606841E-2</v>
      </c>
      <c r="J73" s="29">
        <f t="shared" ca="1" si="8"/>
        <v>0.56301849953833716</v>
      </c>
      <c r="K73" s="29">
        <f t="shared" ca="1" si="8"/>
        <v>0.38497241722726372</v>
      </c>
      <c r="L73" s="29">
        <f t="shared" ca="1" si="8"/>
        <v>0.92481176419833244</v>
      </c>
      <c r="M73" s="29">
        <f t="shared" ca="1" si="8"/>
        <v>0.76631384005486447</v>
      </c>
      <c r="N73" s="29">
        <f t="shared" ca="1" si="8"/>
        <v>0.15539453789560598</v>
      </c>
      <c r="O73" s="29">
        <f t="shared" ca="1" si="8"/>
        <v>0.6108991788143634</v>
      </c>
      <c r="P73" s="29">
        <f t="shared" ca="1" si="8"/>
        <v>0.91636300009080052</v>
      </c>
      <c r="Q73" s="29">
        <f t="shared" ca="1" si="8"/>
        <v>0.61734241029857351</v>
      </c>
      <c r="R73" s="29">
        <f t="shared" ca="1" si="8"/>
        <v>0.68361248129912155</v>
      </c>
      <c r="S73" s="29">
        <f t="shared" ca="1" si="8"/>
        <v>0.35657864042312271</v>
      </c>
      <c r="T73" s="29">
        <f t="shared" ca="1" si="9"/>
        <v>0.88908417201278933</v>
      </c>
      <c r="U73" s="29">
        <f t="shared" ca="1" si="9"/>
        <v>0.10362009879894674</v>
      </c>
      <c r="V73" s="29">
        <f t="shared" ca="1" si="9"/>
        <v>0.95458917591576486</v>
      </c>
      <c r="W73" s="29">
        <f t="shared" ca="1" si="9"/>
        <v>0.42377574070438528</v>
      </c>
      <c r="X73" s="29">
        <f t="shared" ca="1" si="9"/>
        <v>0.13835407989796478</v>
      </c>
      <c r="Y73" s="29">
        <f t="shared" ca="1" si="9"/>
        <v>0.86229113685931302</v>
      </c>
      <c r="Z73" s="29">
        <f t="shared" ca="1" si="9"/>
        <v>0.48683677765841193</v>
      </c>
      <c r="AC73" s="27">
        <f>IF(H$11="x",0,_xlfn.NORM.INV(B73,Satokasvi!$H$8,Satokasvi!$I$8)*IF(H$8="x",1+Toimenpiteet!$C$7,1)*IF(H$9="x",1+Toimenpiteet!$C$34,1)*(1+H$30)*_xlfn.BINOM.INV(1,(1-(Satokasvi!$H$15*(1+H$43))),B73))</f>
        <v>0</v>
      </c>
      <c r="AD73" s="27">
        <f ca="1">IF(I$11="x",0,_xlfn.NORM.INV(C73,Satokasvi!$H$8,Satokasvi!$I$8)*IF(I$8="x",1+Toimenpiteet!$C$7,1)*IF(I$9="x",1+Toimenpiteet!$C$34,1)*(1+I$30)*_xlfn.BINOM.INV(1,(1-(Satokasvi!$H$15*(1+I$43))),C73))</f>
        <v>2482.7241792755426</v>
      </c>
      <c r="AE73" s="27">
        <f ca="1">IF(J$11="x",0,_xlfn.NORM.INV(D73,Satokasvi!$H$8,Satokasvi!$I$8)*IF(J$8="x",1+Toimenpiteet!$C$7,1)*IF(J$9="x",1+Toimenpiteet!$C$34,1)*(1+J$30)*_xlfn.BINOM.INV(1,(1-(Satokasvi!$H$15*(1+J$43))),D73))</f>
        <v>2562.9081846432755</v>
      </c>
      <c r="AF73" s="27">
        <f ca="1">IF(K$11="x",0,_xlfn.NORM.INV(E73,Satokasvi!$H$8,Satokasvi!$I$8)*IF(K$8="x",1+Toimenpiteet!$C$7,1)*IF(K$9="x",1+Toimenpiteet!$C$34,1)*(1+K$30)*_xlfn.BINOM.INV(1,(1-(Satokasvi!$H$15*(1+K$43))),E73))</f>
        <v>2566.9365254202594</v>
      </c>
      <c r="AG73" s="27">
        <f ca="1">IF(L$11="x",0,_xlfn.NORM.INV(F73,Satokasvi!$H$8,Satokasvi!$I$8)*IF(L$8="x",1+Toimenpiteet!$C$7,1)*IF(L$9="x",1+Toimenpiteet!$C$34,1)*(1+L$30)*_xlfn.BINOM.INV(1,(1-(Satokasvi!$H$15*(1+L$43))),F73))</f>
        <v>2685.2616541638113</v>
      </c>
      <c r="AH73" s="27">
        <f>IF(M$11="x",0,_xlfn.NORM.INV(G73,Satokasvi!$H$8,Satokasvi!$I$8)*IF(M$8="x",1+Toimenpiteet!$C$7,1)*IF(M$9="x",1+Toimenpiteet!$C$34,1)*(1+M$30)*_xlfn.BINOM.INV(1,(1-(Satokasvi!$H$15*(1+M$43))),G73))</f>
        <v>0</v>
      </c>
      <c r="AI73" s="27">
        <f ca="1">IF(N$11="x",0,_xlfn.NORM.INV(H73,Satokasvi!$H$8,Satokasvi!$I$8)*IF(N$8="x",1+Toimenpiteet!$C$7,1)*IF(N$9="x",1+Toimenpiteet!$C$34,1)*(1+N$30)*_xlfn.BINOM.INV(1,(1-(Satokasvi!$H$15*(1+N$43))),H73))</f>
        <v>2713.1864551807057</v>
      </c>
      <c r="AJ73" s="27">
        <f ca="1">IF(O$11="x",0,_xlfn.NORM.INV(I73,Satokasvi!$H$8,Satokasvi!$I$8)*IF(O$8="x",1+Toimenpiteet!$C$7,1)*IF(O$9="x",1+Toimenpiteet!$C$34,1)*(1+O$30)*_xlfn.BINOM.INV(1,(1-(Satokasvi!$H$15*(1+O$43))),I73))</f>
        <v>2356.7703883996764</v>
      </c>
      <c r="AK73" s="27">
        <f ca="1">IF(P$11="x",0,_xlfn.NORM.INV(J73,Satokasvi!$H$8,Satokasvi!$I$8)*IF(P$8="x",1+Toimenpiteet!$C$7,1)*IF(P$9="x",1+Toimenpiteet!$C$34,1)*(1+P$30)*_xlfn.BINOM.INV(1,(1-(Satokasvi!$H$15*(1+P$43))),J73))</f>
        <v>2642.8492576081308</v>
      </c>
      <c r="AL73" s="27">
        <f ca="1">IF(Q$11="x",0,_xlfn.NORM.INV(K73,Satokasvi!$H$8,Satokasvi!$I$8)*IF(Q$8="x",1+Toimenpiteet!$C$7,1)*IF(Q$9="x",1+Toimenpiteet!$C$34,1)*(1+Q$30)*_xlfn.BINOM.INV(1,(1-(Satokasvi!$H$15*(1+Q$43))),K73))</f>
        <v>2558.6518325365787</v>
      </c>
      <c r="AM73" s="27">
        <f ca="1">IF(R$11="x",0,_xlfn.NORM.INV(L73,Satokasvi!$H$8,Satokasvi!$I$8)*IF(R$8="x",1+Toimenpiteet!$C$7,1)*IF(R$9="x",1+Toimenpiteet!$C$34,1)*(1+R$30)*_xlfn.BINOM.INV(1,(1-(Satokasvi!$H$15*(1+R$43))),L73))</f>
        <v>2881.6949671573502</v>
      </c>
      <c r="AN73" s="27">
        <f ca="1">IF(S$11="x",0,_xlfn.NORM.INV(M73,Satokasvi!$H$8,Satokasvi!$I$8)*IF(S$8="x",1+Toimenpiteet!$C$7,1)*IF(S$9="x",1+Toimenpiteet!$C$34,1)*(1+S$30)*_xlfn.BINOM.INV(1,(1-(Satokasvi!$H$15*(1+S$43))),M73))</f>
        <v>2748.8972259617449</v>
      </c>
      <c r="AO73" s="27">
        <f ca="1">IF(T$11="x",0,_xlfn.NORM.INV(N73,Satokasvi!$H$8,Satokasvi!$I$8)*IF(T$8="x",1+Toimenpiteet!$C$7,1)*IF(T$9="x",1+Toimenpiteet!$C$34,1)*(1+T$30)*_xlfn.BINOM.INV(1,(1-(Satokasvi!$H$15*(1+T$43))),N73))</f>
        <v>2424.0474527728979</v>
      </c>
      <c r="AP73" s="27">
        <f ca="1">IF(U$11="x",0,_xlfn.NORM.INV(O73,Satokasvi!$H$8,Satokasvi!$I$8)*IF(U$8="x",1+Toimenpiteet!$C$7,1)*IF(U$9="x",1+Toimenpiteet!$C$34,1)*(1+U$30)*_xlfn.BINOM.INV(1,(1-(Satokasvi!$H$15*(1+U$43))),O73))</f>
        <v>2665.815285093101</v>
      </c>
      <c r="AQ73" s="27">
        <f ca="1">IF(V$11="x",0,_xlfn.NORM.INV(P73,Satokasvi!$H$8,Satokasvi!$I$8)*IF(V$8="x",1+Toimenpiteet!$C$7,1)*IF(V$9="x",1+Toimenpiteet!$C$34,1)*(1+V$30)*_xlfn.BINOM.INV(1,(1-(Satokasvi!$H$15*(1+V$43))),P73))</f>
        <v>2871.0204716606522</v>
      </c>
      <c r="AR73" s="27">
        <f ca="1">IF(W$11="x",0,_xlfn.NORM.INV(Q73,Satokasvi!$H$8,Satokasvi!$I$8)*IF(W$8="x",1+Toimenpiteet!$C$7,1)*IF(W$9="x",1+Toimenpiteet!$C$34,1)*(1+W$30)*_xlfn.BINOM.INV(1,(1-(Satokasvi!$H$15*(1+W$43))),Q73))</f>
        <v>2668.9595746486734</v>
      </c>
      <c r="AS73" s="27">
        <f ca="1">IF(X$11="x",0,_xlfn.NORM.INV(R73,Satokasvi!$H$8,Satokasvi!$I$8)*IF(X$8="x",1+Toimenpiteet!$C$7,1)*IF(X$9="x",1+Toimenpiteet!$C$34,1)*(1+X$30)*_xlfn.BINOM.INV(1,(1-(Satokasvi!$H$15*(1+X$43))),R73))</f>
        <v>2702.4307433028857</v>
      </c>
      <c r="AT73" s="27">
        <f ca="1">IF(Y$11="x",0,_xlfn.NORM.INV(S73,Satokasvi!$H$8,Satokasvi!$I$8)*IF(Y$8="x",1+Toimenpiteet!$C$7,1)*IF(Y$9="x",1+Toimenpiteet!$C$34,1)*(1+Y$30)*_xlfn.BINOM.INV(1,(1-(Satokasvi!$H$15*(1+Y$43))),S73))</f>
        <v>2544.6202212769776</v>
      </c>
      <c r="AU73" s="27">
        <f ca="1">IF(Z$11="x",0,_xlfn.NORM.INV(T73,Satokasvi!$H$8,Satokasvi!$I$8)*IF(Z$8="x",1+Toimenpiteet!$C$7,1)*IF(Z$9="x",1+Toimenpiteet!$C$34,1)*(1+Z$30)*_xlfn.BINOM.INV(1,(1-(Satokasvi!$H$15*(1+Z$43))),T73))</f>
        <v>2841.2773117599791</v>
      </c>
      <c r="AV73" s="27">
        <f ca="1">IF(AA$11="x",0,_xlfn.NORM.INV(U73,Satokasvi!$H$8,Satokasvi!$I$8)*IF(AA$8="x",1+Toimenpiteet!$C$7,1)*IF(AA$9="x",1+Toimenpiteet!$C$34,1)*(1+AA$30)*_xlfn.BINOM.INV(1,(1-(Satokasvi!$H$15*(1+AA$43))),U73))</f>
        <v>2377.8261693772597</v>
      </c>
      <c r="AW73" s="27">
        <f ca="1">IF(AB$11="x",0,_xlfn.NORM.INV(V73,Satokasvi!$H$8,Satokasvi!$I$8)*IF(AB$8="x",1+Toimenpiteet!$C$7,1)*IF(AB$9="x",1+Toimenpiteet!$C$34,1)*(1+AB$30)*_xlfn.BINOM.INV(1,(1-(Satokasvi!$H$15*(1+AB$43))),V73))</f>
        <v>2928.896871869445</v>
      </c>
      <c r="AX73" s="27">
        <f ca="1">IF(AC$11="x",0,_xlfn.NORM.INV(W73,Satokasvi!$H$8,Satokasvi!$I$8)*IF(AC$8="x",1+Toimenpiteet!$C$7,1)*IF(AC$9="x",1+Toimenpiteet!$C$34,1)*(1+AC$30)*_xlfn.BINOM.INV(1,(1-(Satokasvi!$H$15*(1+AC$43))),W73))</f>
        <v>2577.3558302336128</v>
      </c>
      <c r="AY73" s="27">
        <f ca="1">IF(AD$11="x",0,_xlfn.NORM.INV(X73,Satokasvi!$H$8,Satokasvi!$I$8)*IF(AD$8="x",1+Toimenpiteet!$C$7,1)*IF(AD$9="x",1+Toimenpiteet!$C$34,1)*(1+AD$30)*_xlfn.BINOM.INV(1,(1-(Satokasvi!$H$15*(1+AD$43))),X73))</f>
        <v>2410.201714366478</v>
      </c>
      <c r="AZ73" s="27">
        <f ca="1">IF(AE$11="x",0,_xlfn.NORM.INV(Y73,Satokasvi!$H$8,Satokasvi!$I$8)*IF(AE$8="x",1+Toimenpiteet!$C$7,1)*IF(AE$9="x",1+Toimenpiteet!$C$34,1)*(1+AE$30)*_xlfn.BINOM.INV(1,(1-(Satokasvi!$H$15*(1+AE$43))),Y73))</f>
        <v>2816.8246273776117</v>
      </c>
      <c r="BA73" s="27">
        <f ca="1">IF(AF$11="x",0,_xlfn.NORM.INV(Z73,Satokasvi!$H$8,Satokasvi!$I$8)*IF(AF$8="x",1+Toimenpiteet!$C$7,1)*IF(AF$9="x",1+Toimenpiteet!$C$34,1)*(1+AF$30)*_xlfn.BINOM.INV(1,(1-(Satokasvi!$H$15*(1+AF$43))),Z73))</f>
        <v>2607.0799783624461</v>
      </c>
      <c r="BD73" s="27">
        <f>IF(H$11="x",0,_xlfn.NORM.INV(B73,Satokasvi!$H$8,Satokasvi!$I$8)*IF(COUNTIF($H$12:H$12,"x")&gt;0,(1+$C$6),1)*IF(COUNTIF($H$13:H$13,"x")&gt;0,(1+$C$30),1)*IF(H$8="x",(1+Toimenpiteet!$C$7),1)*IF(H$9="x",(1+Toimenpiteet!$C$34),1)*(1+H$30)*_xlfn.BINOM.INV(1,(1-(Satokasvi!$H$15*(1+H$44))),B73))</f>
        <v>0</v>
      </c>
      <c r="BE73" s="27">
        <f ca="1">IF(I$11="x",0,_xlfn.NORM.INV(C73,Satokasvi!$H$8,Satokasvi!$I$8)*IF(COUNTIF($H$12:I$12,"x")&gt;0,(1+$C$6),1)*IF(COUNTIF($H$13:I$13,"x")&gt;0,(1+$C$30),1)*IF(I$8="x",(1+Toimenpiteet!$C$7),1)*IF(I$9="x",(1+Toimenpiteet!$C$34),1)*(1+I$30)*_xlfn.BINOM.INV(1,(1-(Satokasvi!$H$15*(1+I$44))),C73))</f>
        <v>2606.8603882393199</v>
      </c>
      <c r="BF73" s="27">
        <f ca="1">IF(J$11="x",0,_xlfn.NORM.INV(D73,Satokasvi!$H$8,Satokasvi!$I$8)*IF(COUNTIF($H$12:J$12,"x")&gt;0,(1+$C$6),1)*IF(COUNTIF($H$13:J$13,"x")&gt;0,(1+$C$30),1)*IF(J$8="x",(1+Toimenpiteet!$C$7),1)*IF(J$9="x",(1+Toimenpiteet!$C$34),1)*(1+J$30)*_xlfn.BINOM.INV(1,(1-(Satokasvi!$H$15*(1+J$44))),D73))</f>
        <v>2691.0535938754401</v>
      </c>
      <c r="BG73" s="27">
        <f ca="1">IF(K$11="x",0,_xlfn.NORM.INV(E73,Satokasvi!$H$8,Satokasvi!$I$8)*IF(COUNTIF($H$12:K$12,"x")&gt;0,(1+$C$6),1)*IF(COUNTIF($H$13:K$13,"x")&gt;0,(1+$C$30),1)*IF(K$8="x",(1+Toimenpiteet!$C$7),1)*IF(K$9="x",(1+Toimenpiteet!$C$34),1)*(1+K$30)*_xlfn.BINOM.INV(1,(1-(Satokasvi!$H$15*(1+K$44))),E73))</f>
        <v>2695.2833516912719</v>
      </c>
      <c r="BH73" s="27">
        <f ca="1">IF(L$11="x",0,_xlfn.NORM.INV(F73,Satokasvi!$H$8,Satokasvi!$I$8)*IF(COUNTIF($H$12:L$12,"x")&gt;0,(1+$C$6),1)*IF(COUNTIF($H$13:L$13,"x")&gt;0,(1+$C$30),1)*IF(L$8="x",(1+Toimenpiteet!$C$7),1)*IF(L$9="x",(1+Toimenpiteet!$C$34),1)*(1+L$30)*_xlfn.BINOM.INV(1,(1-(Satokasvi!$H$15*(1+L$44))),F73))</f>
        <v>2819.524736872002</v>
      </c>
      <c r="BI73" s="27">
        <f>IF(M$11="x",0,_xlfn.NORM.INV(G73,Satokasvi!$H$8,Satokasvi!$I$8)*IF(COUNTIF($H$12:M$12,"x")&gt;0,(1+$C$6),1)*IF(COUNTIF($H$13:M$13,"x")&gt;0,(1+$C$30),1)*IF(M$8="x",(1+Toimenpiteet!$C$7),1)*IF(M$9="x",(1+Toimenpiteet!$C$34),1)*(1+M$30)*_xlfn.BINOM.INV(1,(1-(Satokasvi!$H$15*(1+M$44))),G73))</f>
        <v>0</v>
      </c>
      <c r="BJ73" s="27">
        <f ca="1">IF(N$11="x",0,_xlfn.NORM.INV(H73,Satokasvi!$H$8,Satokasvi!$I$8)*IF(COUNTIF($H$12:N$12,"x")&gt;0,(1+$C$6),1)*IF(COUNTIF($H$13:N$13,"x")&gt;0,(1+$C$30),1)*IF(N$8="x",(1+Toimenpiteet!$C$7),1)*IF(N$9="x",(1+Toimenpiteet!$C$34),1)*(1+N$30)*_xlfn.BINOM.INV(1,(1-(Satokasvi!$H$15*(1+N$44))),H73))</f>
        <v>2848.8457779397409</v>
      </c>
      <c r="BK73" s="27">
        <f ca="1">IF(O$11="x",0,_xlfn.NORM.INV(I73,Satokasvi!$H$8,Satokasvi!$I$8)*IF(COUNTIF($H$12:O$12,"x")&gt;0,(1+$C$6),1)*IF(COUNTIF($H$13:O$13,"x")&gt;0,(1+$C$30),1)*IF(O$8="x",(1+Toimenpiteet!$C$7),1)*IF(O$9="x",(1+Toimenpiteet!$C$34),1)*(1+O$30)*_xlfn.BINOM.INV(1,(1-(Satokasvi!$H$15*(1+O$44))),I73))</f>
        <v>2474.6089078196605</v>
      </c>
      <c r="BL73" s="27">
        <f ca="1">IF(P$11="x",0,_xlfn.NORM.INV(J73,Satokasvi!$H$8,Satokasvi!$I$8)*IF(COUNTIF($H$12:P$12,"x")&gt;0,(1+$C$6),1)*IF(COUNTIF($H$13:P$13,"x")&gt;0,(1+$C$30),1)*IF(P$8="x",(1+Toimenpiteet!$C$7),1)*IF(P$9="x",(1+Toimenpiteet!$C$34),1)*(1+P$30)*_xlfn.BINOM.INV(1,(1-(Satokasvi!$H$15*(1+P$44))),J73))</f>
        <v>2774.9917204885373</v>
      </c>
      <c r="BM73" s="27">
        <f ca="1">IF(Q$11="x",0,_xlfn.NORM.INV(K73,Satokasvi!$H$8,Satokasvi!$I$8)*IF(COUNTIF($H$12:Q$12,"x")&gt;0,(1+$C$6),1)*IF(COUNTIF($H$13:Q$13,"x")&gt;0,(1+$C$30),1)*IF(Q$8="x",(1+Toimenpiteet!$C$7),1)*IF(Q$9="x",(1+Toimenpiteet!$C$34),1)*(1+Q$30)*_xlfn.BINOM.INV(1,(1-(Satokasvi!$H$15*(1+Q$44))),K73))</f>
        <v>2686.5844241634077</v>
      </c>
      <c r="BN73" s="27">
        <f ca="1">IF(R$11="x",0,_xlfn.NORM.INV(L73,Satokasvi!$H$8,Satokasvi!$I$8)*IF(COUNTIF($H$12:R$12,"x")&gt;0,(1+$C$6),1)*IF(COUNTIF($H$13:R$13,"x")&gt;0,(1+$C$30),1)*IF(R$8="x",(1+Toimenpiteet!$C$7),1)*IF(R$9="x",(1+Toimenpiteet!$C$34),1)*(1+R$30)*_xlfn.BINOM.INV(1,(1-(Satokasvi!$H$15*(1+R$44))),L73))</f>
        <v>3025.779715515218</v>
      </c>
      <c r="BO73" s="27">
        <f ca="1">IF(S$11="x",0,_xlfn.NORM.INV(M73,Satokasvi!$H$8,Satokasvi!$I$8)*IF(COUNTIF($H$12:S$12,"x")&gt;0,(1+$C$6),1)*IF(COUNTIF($H$13:S$13,"x")&gt;0,(1+$C$30),1)*IF(S$8="x",(1+Toimenpiteet!$C$7),1)*IF(S$9="x",(1+Toimenpiteet!$C$34),1)*(1+S$30)*_xlfn.BINOM.INV(1,(1-(Satokasvi!$H$15*(1+S$44))),M73))</f>
        <v>2886.3420872598322</v>
      </c>
      <c r="BP73" s="27">
        <f ca="1">IF(T$11="x",0,_xlfn.NORM.INV(N73,Satokasvi!$H$8,Satokasvi!$I$8)*IF(COUNTIF($H$12:T$12,"x")&gt;0,(1+$C$6),1)*IF(COUNTIF($H$13:T$13,"x")&gt;0,(1+$C$30),1)*IF(T$8="x",(1+Toimenpiteet!$C$7),1)*IF(T$9="x",(1+Toimenpiteet!$C$34),1)*(1+T$30)*_xlfn.BINOM.INV(1,(1-(Satokasvi!$H$15*(1+T$44))),N73))</f>
        <v>2545.249825411543</v>
      </c>
      <c r="BQ73" s="27">
        <f ca="1">IF(U$11="x",0,_xlfn.NORM.INV(O73,Satokasvi!$H$8,Satokasvi!$I$8)*IF(COUNTIF($H$12:U$12,"x")&gt;0,(1+$C$6),1)*IF(COUNTIF($H$13:U$13,"x")&gt;0,(1+$C$30),1)*IF(U$8="x",(1+Toimenpiteet!$C$7),1)*IF(U$9="x",(1+Toimenpiteet!$C$34),1)*(1+U$30)*_xlfn.BINOM.INV(1,(1-(Satokasvi!$H$15*(1+U$44))),O73))</f>
        <v>2799.1060493477562</v>
      </c>
      <c r="BR73" s="27">
        <f ca="1">IF(V$11="x",0,_xlfn.NORM.INV(P73,Satokasvi!$H$8,Satokasvi!$I$8)*IF(COUNTIF($H$12:V$12,"x")&gt;0,(1+$C$6),1)*IF(COUNTIF($H$13:V$13,"x")&gt;0,(1+$C$30),1)*IF(V$8="x",(1+Toimenpiteet!$C$7),1)*IF(V$9="x",(1+Toimenpiteet!$C$34),1)*(1+V$30)*_xlfn.BINOM.INV(1,(1-(Satokasvi!$H$15*(1+V$44))),P73))</f>
        <v>3014.5714952436856</v>
      </c>
      <c r="BS73" s="27">
        <f ca="1">IF(W$11="x",0,_xlfn.NORM.INV(Q73,Satokasvi!$H$8,Satokasvi!$I$8)*IF(COUNTIF($H$12:W$12,"x")&gt;0,(1+$C$6),1)*IF(COUNTIF($H$13:W$13,"x")&gt;0,(1+$C$30),1)*IF(W$8="x",(1+Toimenpiteet!$C$7),1)*IF(W$9="x",(1+Toimenpiteet!$C$34),1)*(1+W$30)*_xlfn.BINOM.INV(1,(1-(Satokasvi!$H$15*(1+W$44))),Q73))</f>
        <v>2802.4075533811069</v>
      </c>
      <c r="BT73" s="27">
        <f ca="1">IF(X$11="x",0,_xlfn.NORM.INV(R73,Satokasvi!$H$8,Satokasvi!$I$8)*IF(COUNTIF($H$12:X$12,"x")&gt;0,(1+$C$6),1)*IF(COUNTIF($H$13:X$13,"x")&gt;0,(1+$C$30),1)*IF(X$8="x",(1+Toimenpiteet!$C$7),1)*IF(X$9="x",(1+Toimenpiteet!$C$34),1)*(1+X$30)*_xlfn.BINOM.INV(1,(1-(Satokasvi!$H$15*(1+X$44))),R73))</f>
        <v>2837.5522804680299</v>
      </c>
      <c r="BU73" s="27">
        <f ca="1">IF(Y$11="x",0,_xlfn.NORM.INV(S73,Satokasvi!$H$8,Satokasvi!$I$8)*IF(COUNTIF($H$12:Y$12,"x")&gt;0,(1+$C$6),1)*IF(COUNTIF($H$13:Y$13,"x")&gt;0,(1+$C$30),1)*IF(Y$8="x",(1+Toimenpiteet!$C$7),1)*IF(Y$9="x",(1+Toimenpiteet!$C$34),1)*(1+Y$30)*_xlfn.BINOM.INV(1,(1-(Satokasvi!$H$15*(1+Y$44))),S73))</f>
        <v>2671.8512323408263</v>
      </c>
      <c r="BV73" s="27">
        <f ca="1">IF(Z$11="x",0,_xlfn.NORM.INV(T73,Satokasvi!$H$8,Satokasvi!$I$8)*IF(COUNTIF($H$12:Z$12,"x")&gt;0,(1+$C$6),1)*IF(COUNTIF($H$13:Z$13,"x")&gt;0,(1+$C$30),1)*IF(Z$8="x",(1+Toimenpiteet!$C$7),1)*IF(Z$9="x",(1+Toimenpiteet!$C$34),1)*(1+Z$30)*_xlfn.BINOM.INV(1,(1-(Satokasvi!$H$15*(1+Z$44))),T73))</f>
        <v>2983.3411773479775</v>
      </c>
      <c r="BW73" s="27">
        <f ca="1">IF(AA$11="x",0,_xlfn.NORM.INV(U73,Satokasvi!$H$8,Satokasvi!$I$8)*IF(COUNTIF($H$12:AA$12,"x")&gt;0,(1+$C$6),1)*IF(COUNTIF($H$13:AA$13,"x")&gt;0,(1+$C$30),1)*IF(AA$8="x",(1+Toimenpiteet!$C$7),1)*IF(AA$9="x",(1+Toimenpiteet!$C$34),1)*(1+AA$30)*_xlfn.BINOM.INV(1,(1-(Satokasvi!$H$15*(1+AA$44))),U73))</f>
        <v>2496.7174778461222</v>
      </c>
      <c r="BX73" s="27">
        <f ca="1">IF(AB$11="x",0,_xlfn.NORM.INV(V73,Satokasvi!$H$8,Satokasvi!$I$8)*IF(COUNTIF($H$12:AB$12,"x")&gt;0,(1+$C$6),1)*IF(COUNTIF($H$13:AB$13,"x")&gt;0,(1+$C$30),1)*IF(AB$8="x",(1+Toimenpiteet!$C$7),1)*IF(AB$9="x",(1+Toimenpiteet!$C$34),1)*(1+AB$30)*_xlfn.BINOM.INV(1,(1-(Satokasvi!$H$15*(1+AB$44))),V73))</f>
        <v>3075.3417154629174</v>
      </c>
      <c r="BY73" s="27">
        <f ca="1">IF(AC$11="x",0,_xlfn.NORM.INV(W73,Satokasvi!$H$8,Satokasvi!$I$8)*IF(COUNTIF($H$12:AC$12,"x")&gt;0,(1+$C$6),1)*IF(COUNTIF($H$13:AC$13,"x")&gt;0,(1+$C$30),1)*IF(AC$8="x",(1+Toimenpiteet!$C$7),1)*IF(AC$9="x",(1+Toimenpiteet!$C$34),1)*(1+AC$30)*_xlfn.BINOM.INV(1,(1-(Satokasvi!$H$15*(1+AC$44))),W73))</f>
        <v>2706.2236217452933</v>
      </c>
      <c r="BZ73" s="27">
        <f ca="1">IF(AD$11="x",0,_xlfn.NORM.INV(X73,Satokasvi!$H$8,Satokasvi!$I$8)*IF(COUNTIF($H$12:AD$12,"x")&gt;0,(1+$C$6),1)*IF(COUNTIF($H$13:AD$13,"x")&gt;0,(1+$C$30),1)*IF(AD$8="x",(1+Toimenpiteet!$C$7),1)*IF(AD$9="x",(1+Toimenpiteet!$C$34),1)*(1+AD$30)*_xlfn.BINOM.INV(1,(1-(Satokasvi!$H$15*(1+AD$44))),X73))</f>
        <v>2530.7118000848022</v>
      </c>
      <c r="CA73" s="27">
        <f ca="1">IF(AE$11="x",0,_xlfn.NORM.INV(Y73,Satokasvi!$H$8,Satokasvi!$I$8)*IF(COUNTIF($H$12:AE$12,"x")&gt;0,(1+$C$6),1)*IF(COUNTIF($H$13:AE$13,"x")&gt;0,(1+$C$30),1)*IF(AE$8="x",(1+Toimenpiteet!$C$7),1)*IF(AE$9="x",(1+Toimenpiteet!$C$34),1)*(1+AE$30)*_xlfn.BINOM.INV(1,(1-(Satokasvi!$H$15*(1+AE$44))),Y73))</f>
        <v>2957.6658587464931</v>
      </c>
      <c r="CB73" s="27">
        <f ca="1">IF(AF$11="x",0,_xlfn.NORM.INV(Z73,Satokasvi!$H$8,Satokasvi!$I$8)*IF(COUNTIF($H$12:AF$12,"x")&gt;0,(1+$C$6),1)*IF(COUNTIF($H$13:AF$13,"x")&gt;0,(1+$C$30),1)*IF(AF$8="x",(1+Toimenpiteet!$C$7),1)*IF(AF$9="x",(1+Toimenpiteet!$C$34),1)*(1+AF$30)*_xlfn.BINOM.INV(1,(1-(Satokasvi!$H$15*(1+AF$44))),Z73))</f>
        <v>2737.4339772805679</v>
      </c>
      <c r="CD73" s="29">
        <f ca="1">_xlfn.NORM.INV(RAND(),Satokasvi!$H$13,Satokasvi!$I$13)</f>
        <v>205.95221999474884</v>
      </c>
      <c r="CE73" s="29">
        <f ca="1">_xlfn.NORM.INV(RAND(),Satokasvi!$H$13,Satokasvi!$I$13)</f>
        <v>271.73266431220628</v>
      </c>
      <c r="CF73" s="29">
        <f ca="1">_xlfn.NORM.INV(RAND(),Satokasvi!$H$13,Satokasvi!$I$13)</f>
        <v>144.07142936925595</v>
      </c>
      <c r="CG73" s="29">
        <f ca="1">_xlfn.NORM.INV(RAND(),Satokasvi!$H$13,Satokasvi!$I$13)</f>
        <v>195.63024560540322</v>
      </c>
      <c r="CH73" s="29">
        <f ca="1">_xlfn.NORM.INV(RAND(),Satokasvi!$H$13,Satokasvi!$I$13)</f>
        <v>277.10242853367333</v>
      </c>
      <c r="CI73" s="29">
        <f ca="1">_xlfn.NORM.INV(RAND(),Satokasvi!$H$13,Satokasvi!$I$13)</f>
        <v>174.3147774425984</v>
      </c>
      <c r="CJ73" s="29">
        <f ca="1">_xlfn.NORM.INV(RAND(),Satokasvi!$H$13,Satokasvi!$I$13)</f>
        <v>168.0327310502314</v>
      </c>
      <c r="CK73" s="29">
        <f ca="1">_xlfn.NORM.INV(RAND(),Satokasvi!$H$13,Satokasvi!$I$13)</f>
        <v>117.57697482724004</v>
      </c>
      <c r="CL73" s="29">
        <f ca="1">_xlfn.NORM.INV(RAND(),Satokasvi!$H$13,Satokasvi!$I$13)</f>
        <v>284.60150212115377</v>
      </c>
      <c r="CM73" s="29">
        <f ca="1">_xlfn.NORM.INV(RAND(),Satokasvi!$H$13,Satokasvi!$I$13)</f>
        <v>139.06158085815943</v>
      </c>
      <c r="CN73" s="29">
        <f ca="1">_xlfn.NORM.INV(RAND(),Satokasvi!$H$13,Satokasvi!$I$13)</f>
        <v>256.73877722014413</v>
      </c>
      <c r="CO73" s="29">
        <f ca="1">_xlfn.NORM.INV(RAND(),Satokasvi!$H$13,Satokasvi!$I$13)</f>
        <v>218.27842615670878</v>
      </c>
      <c r="CP73" s="29">
        <f ca="1">_xlfn.NORM.INV(RAND(),Satokasvi!$H$13,Satokasvi!$I$13)</f>
        <v>245.54697891137823</v>
      </c>
      <c r="CQ73" s="29">
        <f ca="1">_xlfn.NORM.INV(RAND(),Satokasvi!$H$13,Satokasvi!$I$13)</f>
        <v>235.39346433080996</v>
      </c>
      <c r="CR73" s="29">
        <f ca="1">_xlfn.NORM.INV(RAND(),Satokasvi!$H$13,Satokasvi!$I$13)</f>
        <v>212.83915232780583</v>
      </c>
      <c r="CS73" s="29">
        <f ca="1">_xlfn.NORM.INV(RAND(),Satokasvi!$H$13,Satokasvi!$I$13)</f>
        <v>156.08723549503929</v>
      </c>
      <c r="CT73" s="29">
        <f ca="1">_xlfn.NORM.INV(RAND(),Satokasvi!$H$13,Satokasvi!$I$13)</f>
        <v>226.1702685188468</v>
      </c>
      <c r="CU73" s="29">
        <f ca="1">_xlfn.NORM.INV(RAND(),Satokasvi!$H$13,Satokasvi!$I$13)</f>
        <v>181.48960547658157</v>
      </c>
      <c r="CV73" s="29">
        <f ca="1">_xlfn.NORM.INV(RAND(),Satokasvi!$H$13,Satokasvi!$I$13)</f>
        <v>253.88837668668447</v>
      </c>
      <c r="CW73" s="29">
        <f ca="1">_xlfn.NORM.INV(RAND(),Satokasvi!$H$13,Satokasvi!$I$13)</f>
        <v>165.4677873424929</v>
      </c>
      <c r="CX73" s="29">
        <f ca="1">_xlfn.NORM.INV(RAND(),Satokasvi!$H$13,Satokasvi!$I$13)</f>
        <v>211.38447629519308</v>
      </c>
      <c r="CY73" s="29">
        <f ca="1">_xlfn.NORM.INV(RAND(),Satokasvi!$H$13,Satokasvi!$I$13)</f>
        <v>208.85831903273396</v>
      </c>
      <c r="CZ73" s="29">
        <f ca="1">_xlfn.NORM.INV(RAND(),Satokasvi!$H$13,Satokasvi!$I$13)</f>
        <v>211.71055325449009</v>
      </c>
      <c r="DA73" s="29">
        <f ca="1">_xlfn.NORM.INV(RAND(),Satokasvi!$H$13,Satokasvi!$I$13)</f>
        <v>238.51293379076645</v>
      </c>
      <c r="DB73" s="29">
        <f ca="1">_xlfn.NORM.INV(RAND(),Satokasvi!$H$13,Satokasvi!$I$13)</f>
        <v>127.66223401797305</v>
      </c>
      <c r="DD73" s="29">
        <f>IF(H$11="x",Toimenpiteet!$E$115,AC73*CD73/1000+(Satokasvi!$E$28-Satokasvi!$E$7)+IF(H$8="x",Toimenpiteet!$E$29,0)+IF(H$9="x",Toimenpiteet!$E$60,0)+IF(H$10="x",Toimenpiteet!$E$88,0))/(1+$H$15)^DD$59</f>
        <v>305.82524271844659</v>
      </c>
      <c r="DE73" s="29">
        <f ca="1">IF(I$11="x",Toimenpiteet!$E$115,AD73*CE73/1000+(Satokasvi!$E$28-Satokasvi!$E$7)+IF(I$8="x",Toimenpiteet!$E$29,0)+IF(I$9="x",Toimenpiteet!$E$60,0)+IF(I$10="x",Toimenpiteet!$E$88,0))/(1+$H$15)^DE$59</f>
        <v>421.09270995087093</v>
      </c>
      <c r="DF73" s="29">
        <f ca="1">IF(J$11="x",Toimenpiteet!$E$115,AE73*CF73/1000+(Satokasvi!$E$28-Satokasvi!$E$7)+IF(J$8="x",Toimenpiteet!$E$29,0)+IF(J$9="x",Toimenpiteet!$E$60,0)+IF(J$10="x",Toimenpiteet!$E$88,0))/(1+$H$15)^DF$59</f>
        <v>129.34781103031375</v>
      </c>
      <c r="DG73" s="29">
        <f ca="1">IF(K$11="x",Toimenpiteet!$E$115,AF73*CG73/1000+(Satokasvi!$E$28-Satokasvi!$E$7)+IF(K$8="x",Toimenpiteet!$E$29,0)+IF(K$9="x",Toimenpiteet!$E$60,0)+IF(K$10="x",Toimenpiteet!$E$88,0))/(1+$H$15)^DG$59</f>
        <v>243.68571839206274</v>
      </c>
      <c r="DH73" s="29">
        <f ca="1">IF(L$11="x",Toimenpiteet!$E$115,AG73*CH73/1000+(Satokasvi!$E$28-Satokasvi!$E$7)+IF(L$8="x",Toimenpiteet!$E$29,0)+IF(L$9="x",Toimenpiteet!$E$60,0)+IF(L$10="x",Toimenpiteet!$E$88,0))/(1+$H$15)^DH$59</f>
        <v>445.27220703079348</v>
      </c>
      <c r="DI73" s="29">
        <f>IF(M$11="x",Toimenpiteet!$E$115,AH73*CI73/1000+(Satokasvi!$E$28-Satokasvi!$E$7)+IF(M$8="x",Toimenpiteet!$E$29,0)+IF(M$9="x",Toimenpiteet!$E$60,0)+IF(M$10="x",Toimenpiteet!$E$88,0))/(1+$H$15)^DI$59</f>
        <v>263.80754085535114</v>
      </c>
      <c r="DJ73" s="29">
        <f ca="1">IF(N$11="x",Toimenpiteet!$E$115,AI73*CJ73/1000+(Satokasvi!$E$28-Satokasvi!$E$7)+IF(N$8="x",Toimenpiteet!$E$29,0)+IF(N$9="x",Toimenpiteet!$E$60,0)+IF(N$10="x",Toimenpiteet!$E$88,0))/(1+$H$15)^DJ$59</f>
        <v>185.38822258308929</v>
      </c>
      <c r="DK73" s="29">
        <f ca="1">IF(O$11="x",Toimenpiteet!$E$115,AJ73*CK73/1000+(Satokasvi!$E$28-Satokasvi!$E$7)+IF(O$8="x",Toimenpiteet!$E$29,0)+IF(O$9="x",Toimenpiteet!$E$60,0)+IF(O$10="x",Toimenpiteet!$E$88,0))/(1+$H$15)^DK$59</f>
        <v>38.840459964572162</v>
      </c>
      <c r="DL73" s="29">
        <f ca="1">IF(P$11="x",Toimenpiteet!$E$115,AK73*CL73/1000+(Satokasvi!$E$28-Satokasvi!$E$7)+IF(P$8="x",Toimenpiteet!$E$29,0)+IF(P$9="x",Toimenpiteet!$E$60,0)+IF(P$10="x",Toimenpiteet!$E$88,0))/(1+$H$15)^DL$59</f>
        <v>401.80076897078521</v>
      </c>
      <c r="DM73" s="29">
        <f ca="1">IF(Q$11="x",Toimenpiteet!$E$115,AL73*CM73/1000+(Satokasvi!$E$28-Satokasvi!$E$7)+IF(Q$8="x",Toimenpiteet!$E$29,0)+IF(Q$9="x",Toimenpiteet!$E$60,0)+IF(Q$10="x",Toimenpiteet!$E$88,0))/(1+$H$15)^DM$59</f>
        <v>95.17717818171684</v>
      </c>
      <c r="DN73" s="29">
        <f ca="1">IF(R$11="x",Toimenpiteet!$E$115,AM73*CN73/1000+(Satokasvi!$E$28-Satokasvi!$E$7)+IF(R$8="x",Toimenpiteet!$E$29,0)+IF(R$9="x",Toimenpiteet!$E$60,0)+IF(R$10="x",Toimenpiteet!$E$88,0))/(1+$H$15)^DN$59</f>
        <v>369.8384016000806</v>
      </c>
      <c r="DO73" s="29">
        <f ca="1">IF(S$11="x",Toimenpiteet!$E$115,AN73*CO73/1000+(Satokasvi!$E$28-Satokasvi!$E$7)+IF(S$8="x",Toimenpiteet!$E$29,0)+IF(S$9="x",Toimenpiteet!$E$60,0)+IF(S$10="x",Toimenpiteet!$E$88,0))/(1+$H$15)^DO$59</f>
        <v>261.00095996645189</v>
      </c>
      <c r="DP73" s="29">
        <f ca="1">IF(T$11="x",Toimenpiteet!$E$115,AO73*CP73/1000+(Satokasvi!$E$28-Satokasvi!$E$7)+IF(T$8="x",Toimenpiteet!$E$29,0)+IF(T$9="x",Toimenpiteet!$E$60,0)+IF(T$10="x",Toimenpiteet!$E$88,0))/(1+$H$15)^DP$59</f>
        <v>250.12536341633128</v>
      </c>
      <c r="DQ73" s="29">
        <f ca="1">IF(U$11="x",Toimenpiteet!$E$115,AP73*CQ73/1000+(Satokasvi!$E$28-Satokasvi!$E$7)+IF(U$8="x",Toimenpiteet!$E$29,0)+IF(U$9="x",Toimenpiteet!$E$60,0)+IF(U$10="x",Toimenpiteet!$E$88,0))/(1+$H$15)^DQ$59</f>
        <v>264.19291937367188</v>
      </c>
      <c r="DR73" s="29">
        <f ca="1">IF(V$11="x",Toimenpiteet!$E$115,AQ73*CR73/1000+(Satokasvi!$E$28-Satokasvi!$E$7)+IF(V$8="x",Toimenpiteet!$E$29,0)+IF(V$9="x",Toimenpiteet!$E$60,0)+IF(V$10="x",Toimenpiteet!$E$88,0))/(1+$H$15)^DR$59</f>
        <v>245.93939476605772</v>
      </c>
      <c r="DS73" s="29">
        <f ca="1">IF(W$11="x",Toimenpiteet!$E$115,AR73*CS73/1000+(Satokasvi!$E$28-Satokasvi!$E$7)+IF(W$8="x",Toimenpiteet!$E$29,0)+IF(W$9="x",Toimenpiteet!$E$60,0)+IF(W$10="x",Toimenpiteet!$E$88,0))/(1+$H$15)^DS$59</f>
        <v>117.5856948395478</v>
      </c>
      <c r="DT73" s="29">
        <f ca="1">IF(X$11="x",Toimenpiteet!$E$115,AS73*CT73/1000+(Satokasvi!$E$28-Satokasvi!$E$7)+IF(X$8="x",Toimenpiteet!$E$29,0)+IF(X$9="x",Toimenpiteet!$E$60,0)+IF(X$10="x",Toimenpiteet!$E$88,0))/(1+$H$15)^DT$59</f>
        <v>231.90854340249263</v>
      </c>
      <c r="DU73" s="29">
        <f ca="1">IF(Y$11="x",Toimenpiteet!$E$115,AT73*CU73/1000+(Satokasvi!$E$28-Satokasvi!$E$7)+IF(Y$8="x",Toimenpiteet!$E$29,0)+IF(Y$9="x",Toimenpiteet!$E$60,0)+IF(Y$10="x",Toimenpiteet!$E$88,0))/(1+$H$15)^DU$59</f>
        <v>137.40459191794713</v>
      </c>
      <c r="DV73" s="29">
        <f ca="1">IF(Z$11="x",Toimenpiteet!$E$115,AU73*CV73/1000+(Satokasvi!$E$28-Satokasvi!$E$7)+IF(Z$8="x",Toimenpiteet!$E$29,0)+IF(Z$9="x",Toimenpiteet!$E$60,0)+IF(Z$10="x",Toimenpiteet!$E$88,0))/(1+$H$15)^DV$59</f>
        <v>281.41749698183128</v>
      </c>
      <c r="DW73" s="29">
        <f ca="1">IF(AA$11="x",Toimenpiteet!$E$115,AV73*CW73/1000+(Satokasvi!$E$28-Satokasvi!$E$7)+IF(AA$8="x",Toimenpiteet!$E$29,0)+IF(AA$9="x",Toimenpiteet!$E$60,0)+IF(AA$10="x",Toimenpiteet!$E$88,0))/(1+$H$15)^DW$59</f>
        <v>91.663033679226032</v>
      </c>
      <c r="DX73" s="29">
        <f ca="1">IF(AB$11="x",Toimenpiteet!$E$115,AW73*CX73/1000+(Satokasvi!$E$28-Satokasvi!$E$7)+IF(AB$8="x",Toimenpiteet!$E$29,0)+IF(AB$9="x",Toimenpiteet!$E$60,0)+IF(AB$10="x",Toimenpiteet!$E$88,0))/(1+$H$15)^DX$59</f>
        <v>210.30181850352969</v>
      </c>
      <c r="DY73" s="29">
        <f ca="1">IF(AC$11="x",Toimenpiteet!$E$115,AX73*CY73/1000+(Satokasvi!$E$28-Satokasvi!$E$7)+IF(AC$8="x",Toimenpiteet!$E$29,0)+IF(AC$9="x",Toimenpiteet!$E$60,0)+IF(AC$10="x",Toimenpiteet!$E$88,0))/(1+$H$15)^DY$59</f>
        <v>161.99658370022863</v>
      </c>
      <c r="DZ73" s="29">
        <f ca="1">IF(AD$11="x",Toimenpiteet!$E$115,AY73*CZ73/1000+(Satokasvi!$E$28-Satokasvi!$E$7)+IF(AD$8="x",Toimenpiteet!$E$29,0)+IF(AD$9="x",Toimenpiteet!$E$60,0)+IF(AD$10="x",Toimenpiteet!$E$88,0))/(1+$H$15)^DZ$59</f>
        <v>143.07208567323556</v>
      </c>
      <c r="EA73" s="29">
        <f ca="1">IF(AE$11="x",Toimenpiteet!$E$115,AZ73*DA73/1000+(Satokasvi!$E$28-Satokasvi!$E$7)+IF(AE$8="x",Toimenpiteet!$E$29,0)+IF(AE$9="x",Toimenpiteet!$E$60,0)+IF(AE$10="x",Toimenpiteet!$E$88,0))/(1+$H$15)^EA$59</f>
        <v>218.39354238533389</v>
      </c>
      <c r="EB73" s="29">
        <f ca="1">IF(AF$11="x",Toimenpiteet!$E$115,BA73*DB73/1000+(Satokasvi!$E$28-Satokasvi!$E$7)+IF(AF$8="x",Toimenpiteet!$E$29,0)+IF(AF$9="x",Toimenpiteet!$E$60,0)+IF(AF$10="x",Toimenpiteet!$E$88,0))/(1+$H$15)^EB$59</f>
        <v>50.113076852714315</v>
      </c>
      <c r="ED73" s="29">
        <f>IF(H$11="x",Toimenpiteet!$E$115,BD73*CD73/1000+(Satokasvi!$E$28-Satokasvi!$E$7)+IF(H$8="x",Toimenpiteet!$E$29,0)+IF(H$9="x",Toimenpiteet!$E$60,0)+IF(H$10="x",Toimenpiteet!$E$88,0))/(1+$H$15)^ED$59</f>
        <v>305.82524271844659</v>
      </c>
      <c r="EE73" s="29">
        <f ca="1">IF(I$11="x",Toimenpiteet!$E$115,BE73*CE73/1000+(Satokasvi!$E$28-Satokasvi!$E$7)+IF(I$8="x",Toimenpiteet!$E$29,0)+IF(I$9="x",Toimenpiteet!$E$60,0)+IF(I$10="x",Toimenpiteet!$E$88,0))/(1+$H$15)^EE$59</f>
        <v>452.88822583299361</v>
      </c>
      <c r="EF73" s="29">
        <f ca="1">IF(J$11="x",Toimenpiteet!$E$115,BF73*CF73/1000+(Satokasvi!$E$28-Satokasvi!$E$7)+IF(J$8="x",Toimenpiteet!$E$29,0)+IF(J$9="x",Toimenpiteet!$E$60,0)+IF(J$10="x",Toimenpiteet!$E$88,0))/(1+$H$15)^EF$59</f>
        <v>146.24324079015884</v>
      </c>
      <c r="EG73" s="29">
        <f ca="1">IF(K$11="x",Toimenpiteet!$E$115,BG73*CG73/1000+(Satokasvi!$E$28-Satokasvi!$E$7)+IF(K$8="x",Toimenpiteet!$E$29,0)+IF(K$9="x",Toimenpiteet!$E$60,0)+IF(K$10="x",Toimenpiteet!$E$88,0))/(1+$H$15)^EG$59</f>
        <v>265.99431422266514</v>
      </c>
      <c r="EH73" s="29">
        <f ca="1">IF(L$11="x",Toimenpiteet!$E$115,BH73*CH73/1000+(Satokasvi!$E$28-Satokasvi!$E$7)+IF(L$8="x",Toimenpiteet!$E$29,0)+IF(L$9="x",Toimenpiteet!$E$60,0)+IF(L$10="x",Toimenpiteet!$E$88,0))/(1+$H$15)^EH$59</f>
        <v>477.3652444803908</v>
      </c>
      <c r="EI73" s="29">
        <f>IF(M$11="x",Toimenpiteet!$E$115,BI73*CI73/1000+(Satokasvi!$E$28-Satokasvi!$E$7)+IF(M$8="x",Toimenpiteet!$E$29,0)+IF(M$9="x",Toimenpiteet!$E$60,0)+IF(M$10="x",Toimenpiteet!$E$88,0))/(1+$H$15)^EI$59</f>
        <v>263.80754085535114</v>
      </c>
      <c r="EJ73" s="29">
        <f ca="1">IF(N$11="x",Toimenpiteet!$E$115,BJ73*CJ73/1000+(Satokasvi!$E$28-Satokasvi!$E$7)+IF(N$8="x",Toimenpiteet!$E$29,0)+IF(N$9="x",Toimenpiteet!$E$60,0)+IF(N$10="x",Toimenpiteet!$E$88,0))/(1+$H$15)^EJ$59</f>
        <v>203.92281148400127</v>
      </c>
      <c r="EK73" s="29">
        <f ca="1">IF(O$11="x",Toimenpiteet!$E$115,BK73*CK73/1000+(Satokasvi!$E$28-Satokasvi!$E$7)+IF(O$8="x",Toimenpiteet!$E$29,0)+IF(O$9="x",Toimenpiteet!$E$60,0)+IF(O$10="x",Toimenpiteet!$E$88,0))/(1+$H$15)^EK$59</f>
        <v>49.777801187808052</v>
      </c>
      <c r="EL73" s="29">
        <f ca="1">IF(P$11="x",Toimenpiteet!$E$115,BL73*CL73/1000+(Satokasvi!$E$28-Satokasvi!$E$7)+IF(P$8="x",Toimenpiteet!$E$29,0)+IF(P$9="x",Toimenpiteet!$E$60,0)+IF(P$10="x",Toimenpiteet!$E$88,0))/(1+$H$15)^EL$59</f>
        <v>430.62412608438018</v>
      </c>
      <c r="EM73" s="29">
        <f ca="1">IF(Q$11="x",Toimenpiteet!$E$115,BM73*CM73/1000+(Satokasvi!$E$28-Satokasvi!$E$7)+IF(Q$8="x",Toimenpiteet!$E$29,0)+IF(Q$9="x",Toimenpiteet!$E$60,0)+IF(Q$10="x",Toimenpiteet!$E$88,0))/(1+$H$15)^EM$59</f>
        <v>108.41498725105089</v>
      </c>
      <c r="EN73" s="29">
        <f ca="1">IF(R$11="x",Toimenpiteet!$E$115,BN73*CN73/1000+(Satokasvi!$E$28-Satokasvi!$E$7)+IF(R$8="x",Toimenpiteet!$E$29,0)+IF(R$9="x",Toimenpiteet!$E$60,0)+IF(R$10="x",Toimenpiteet!$E$88,0))/(1+$H$15)^EN$59</f>
        <v>396.56231212692757</v>
      </c>
      <c r="EO73" s="29">
        <f ca="1">IF(S$11="x",Toimenpiteet!$E$115,BO73*CO73/1000+(Satokasvi!$E$28-Satokasvi!$E$7)+IF(S$8="x",Toimenpiteet!$E$29,0)+IF(S$9="x",Toimenpiteet!$E$60,0)+IF(S$10="x",Toimenpiteet!$E$88,0))/(1+$H$15)^EO$59</f>
        <v>282.04323169957343</v>
      </c>
      <c r="EP73" s="29">
        <f ca="1">IF(T$11="x",Toimenpiteet!$E$115,BP73*CP73/1000+(Satokasvi!$E$28-Satokasvi!$E$7)+IF(T$8="x",Toimenpiteet!$E$29,0)+IF(T$9="x",Toimenpiteet!$E$60,0)+IF(T$10="x",Toimenpiteet!$E$88,0))/(1+$H$15)^EP$59</f>
        <v>270.39107210637019</v>
      </c>
      <c r="EQ73" s="29">
        <f ca="1">IF(U$11="x",Toimenpiteet!$E$115,BQ73*CQ73/1000+(Satokasvi!$E$28-Satokasvi!$E$7)+IF(U$8="x",Toimenpiteet!$E$29,0)+IF(U$9="x",Toimenpiteet!$E$60,0)+IF(U$10="x",Toimenpiteet!$E$88,0))/(1+$H$15)^EQ$59</f>
        <v>284.9360027396587</v>
      </c>
      <c r="ER73" s="29">
        <f ca="1">IF(V$11="x",Toimenpiteet!$E$115,BR73*CR73/1000+(Satokasvi!$E$28-Satokasvi!$E$7)+IF(V$8="x",Toimenpiteet!$E$29,0)+IF(V$9="x",Toimenpiteet!$E$60,0)+IF(V$10="x",Toimenpiteet!$E$88,0))/(1+$H$15)^ER$59</f>
        <v>265.55038139494633</v>
      </c>
      <c r="ES73" s="29">
        <f ca="1">IF(W$11="x",Toimenpiteet!$E$115,BS73*CS73/1000+(Satokasvi!$E$28-Satokasvi!$E$7)+IF(W$8="x",Toimenpiteet!$E$29,0)+IF(W$9="x",Toimenpiteet!$E$60,0)+IF(W$10="x",Toimenpiteet!$E$88,0))/(1+$H$15)^ES$59</f>
        <v>130.56596685393836</v>
      </c>
      <c r="ET73" s="29">
        <f ca="1">IF(X$11="x",Toimenpiteet!$E$115,BT73*CT73/1000+(Satokasvi!$E$28-Satokasvi!$E$7)+IF(X$8="x",Toimenpiteet!$E$29,0)+IF(X$9="x",Toimenpiteet!$E$60,0)+IF(X$10="x",Toimenpiteet!$E$88,0))/(1+$H$15)^ET$59</f>
        <v>250.39813297301842</v>
      </c>
      <c r="EU73" s="29">
        <f ca="1">IF(Y$11="x",Toimenpiteet!$E$115,BU73*CU73/1000+(Satokasvi!$E$28-Satokasvi!$E$7)+IF(Y$8="x",Toimenpiteet!$E$29,0)+IF(Y$9="x",Toimenpiteet!$E$60,0)+IF(Y$10="x",Toimenpiteet!$E$88,0))/(1+$H$15)^EU$59</f>
        <v>150.96818306763197</v>
      </c>
      <c r="EV73" s="29">
        <f ca="1">IF(Z$11="x",Toimenpiteet!$E$115,BV73*CV73/1000+(Satokasvi!$E$28-Satokasvi!$E$7)+IF(Z$8="x",Toimenpiteet!$E$29,0)+IF(Z$9="x",Toimenpiteet!$E$60,0)+IF(Z$10="x",Toimenpiteet!$E$88,0))/(1+$H$15)^EV$59</f>
        <v>301.98678110644465</v>
      </c>
      <c r="EW73" s="29">
        <f ca="1">IF(AA$11="x",Toimenpiteet!$E$115,BW73*CW73/1000+(Satokasvi!$E$28-Satokasvi!$E$7)+IF(AA$8="x",Toimenpiteet!$E$29,0)+IF(AA$9="x",Toimenpiteet!$E$60,0)+IF(AA$10="x",Toimenpiteet!$E$88,0))/(1+$H$15)^EW$59</f>
        <v>102.55532058214058</v>
      </c>
      <c r="EX73" s="29">
        <f ca="1">IF(AB$11="x",Toimenpiteet!$E$115,BX73*CX73/1000+(Satokasvi!$E$28-Satokasvi!$E$7)+IF(AB$8="x",Toimenpiteet!$E$29,0)+IF(AB$9="x",Toimenpiteet!$E$60,0)+IF(AB$10="x",Toimenpiteet!$E$88,0))/(1+$H$15)^EX$59</f>
        <v>226.94228342769003</v>
      </c>
      <c r="EY73" s="29">
        <f ca="1">IF(AC$11="x",Toimenpiteet!$E$115,BY73*CY73/1000+(Satokasvi!$E$28-Satokasvi!$E$7)+IF(AC$8="x",Toimenpiteet!$E$29,0)+IF(AC$9="x",Toimenpiteet!$E$60,0)+IF(AC$10="x",Toimenpiteet!$E$88,0))/(1+$H$15)^EY$59</f>
        <v>176.04337793279711</v>
      </c>
      <c r="EZ73" s="29">
        <f ca="1">IF(AD$11="x",Toimenpiteet!$E$115,BZ73*CZ73/1000+(Satokasvi!$E$28-Satokasvi!$E$7)+IF(AD$8="x",Toimenpiteet!$E$29,0)+IF(AD$9="x",Toimenpiteet!$E$60,0)+IF(AD$10="x",Toimenpiteet!$E$88,0))/(1+$H$15)^EZ$59</f>
        <v>155.99944243025379</v>
      </c>
      <c r="FA73" s="29">
        <f ca="1">IF(AE$11="x",Toimenpiteet!$E$115,CA73*DA73/1000+(Satokasvi!$E$28-Satokasvi!$E$7)+IF(AE$8="x",Toimenpiteet!$E$29,0)+IF(AE$9="x",Toimenpiteet!$E$60,0)+IF(AE$10="x",Toimenpiteet!$E$88,0))/(1+$H$15)^FA$59</f>
        <v>234.91880443018943</v>
      </c>
      <c r="FB73" s="29">
        <f ca="1">IF(AF$11="x",Toimenpiteet!$E$115,CB73*DB73/1000+(Satokasvi!$E$28-Satokasvi!$E$7)+IF(AF$8="x",Toimenpiteet!$E$29,0)+IF(AF$9="x",Toimenpiteet!$E$60,0)+IF(AF$10="x",Toimenpiteet!$E$88,0))/(1+$H$15)^FB$59</f>
        <v>58.061046157086615</v>
      </c>
      <c r="FD73" s="29">
        <f t="shared" si="15"/>
        <v>305.82524271844659</v>
      </c>
      <c r="FE73" s="29">
        <f t="shared" ca="1" si="18"/>
        <v>726.91795266931751</v>
      </c>
      <c r="FF73" s="29">
        <f t="shared" ca="1" si="18"/>
        <v>856.26576369963129</v>
      </c>
      <c r="FG73" s="29">
        <f t="shared" ca="1" si="18"/>
        <v>1099.9514820916941</v>
      </c>
      <c r="FH73" s="29">
        <f t="shared" ca="1" si="19"/>
        <v>1545.2236891224875</v>
      </c>
      <c r="FI73" s="29">
        <f t="shared" ca="1" si="19"/>
        <v>1809.0312299778386</v>
      </c>
      <c r="FJ73" s="29">
        <f t="shared" ca="1" si="19"/>
        <v>1994.419452560928</v>
      </c>
      <c r="FK73" s="29">
        <f t="shared" ca="1" si="19"/>
        <v>2033.2599125255001</v>
      </c>
      <c r="FL73" s="29">
        <f t="shared" ca="1" si="19"/>
        <v>2435.0606814962853</v>
      </c>
      <c r="FM73" s="29">
        <f t="shared" ca="1" si="19"/>
        <v>2530.2378596780022</v>
      </c>
      <c r="FN73" s="29">
        <f t="shared" ca="1" si="19"/>
        <v>2900.0762612780827</v>
      </c>
      <c r="FO73" s="29">
        <f t="shared" ca="1" si="19"/>
        <v>3161.0772212445345</v>
      </c>
      <c r="FP73" s="29">
        <f t="shared" ca="1" si="19"/>
        <v>3411.2025846608658</v>
      </c>
      <c r="FQ73" s="29">
        <f t="shared" ca="1" si="19"/>
        <v>3675.3955040345377</v>
      </c>
      <c r="FR73" s="29">
        <f t="shared" ca="1" si="19"/>
        <v>3921.3348988005955</v>
      </c>
      <c r="FS73" s="29">
        <f t="shared" ca="1" si="19"/>
        <v>4038.9205936401431</v>
      </c>
      <c r="FT73" s="29">
        <f t="shared" ca="1" si="19"/>
        <v>4270.8291370426359</v>
      </c>
      <c r="FU73" s="29">
        <f t="shared" ca="1" si="19"/>
        <v>4408.233728960583</v>
      </c>
      <c r="FV73" s="29">
        <f t="shared" ca="1" si="19"/>
        <v>4689.6512259424144</v>
      </c>
      <c r="FW73" s="29">
        <f t="shared" ca="1" si="19"/>
        <v>4781.3142596216403</v>
      </c>
      <c r="FX73" s="29">
        <f t="shared" ca="1" si="20"/>
        <v>4991.6160781251701</v>
      </c>
      <c r="FY73" s="29">
        <f t="shared" ca="1" si="20"/>
        <v>5153.6126618253984</v>
      </c>
      <c r="FZ73" s="29">
        <f t="shared" ca="1" si="20"/>
        <v>5296.6847474986344</v>
      </c>
      <c r="GA73" s="29">
        <f t="shared" ca="1" si="20"/>
        <v>5515.078289883968</v>
      </c>
      <c r="GB73" s="29">
        <f t="shared" ca="1" si="20"/>
        <v>5565.1913667366825</v>
      </c>
      <c r="GC73" s="29"/>
      <c r="GD73" s="29">
        <f t="shared" si="16"/>
        <v>305.82524271844659</v>
      </c>
      <c r="GE73" s="29">
        <f t="shared" ca="1" si="17"/>
        <v>758.7134685514402</v>
      </c>
      <c r="GF73" s="29">
        <f t="shared" ca="1" si="11"/>
        <v>904.95670934159898</v>
      </c>
      <c r="GG73" s="29">
        <f t="shared" ca="1" si="11"/>
        <v>1170.9510235642642</v>
      </c>
      <c r="GH73" s="29">
        <f t="shared" ca="1" si="11"/>
        <v>1648.3162680446551</v>
      </c>
      <c r="GI73" s="29">
        <f t="shared" ca="1" si="11"/>
        <v>1912.1238089000062</v>
      </c>
      <c r="GJ73" s="29">
        <f t="shared" ca="1" si="11"/>
        <v>2116.0466203840074</v>
      </c>
      <c r="GK73" s="29">
        <f t="shared" ca="1" si="11"/>
        <v>2165.8244215718155</v>
      </c>
      <c r="GL73" s="29">
        <f t="shared" ca="1" si="11"/>
        <v>2596.4485476561958</v>
      </c>
      <c r="GM73" s="29">
        <f t="shared" ca="1" si="11"/>
        <v>2704.8635349072465</v>
      </c>
      <c r="GN73" s="29">
        <f t="shared" ca="1" si="11"/>
        <v>3101.4258470341742</v>
      </c>
      <c r="GO73" s="29">
        <f t="shared" ca="1" si="11"/>
        <v>3383.4690787337477</v>
      </c>
      <c r="GP73" s="29">
        <f t="shared" ca="1" si="11"/>
        <v>3653.860150840118</v>
      </c>
      <c r="GQ73" s="29">
        <f t="shared" ca="1" si="11"/>
        <v>3938.7961535797767</v>
      </c>
      <c r="GR73" s="29">
        <f t="shared" ca="1" si="11"/>
        <v>4204.346534974723</v>
      </c>
      <c r="GS73" s="29">
        <f t="shared" ca="1" si="11"/>
        <v>4334.9125018286613</v>
      </c>
      <c r="GT73" s="29">
        <f t="shared" ca="1" si="11"/>
        <v>4585.31063480168</v>
      </c>
      <c r="GU73" s="29">
        <f t="shared" ca="1" si="11"/>
        <v>4736.2788178693118</v>
      </c>
      <c r="GV73" s="29">
        <f t="shared" ca="1" si="12"/>
        <v>5038.2655989757568</v>
      </c>
      <c r="GW73" s="29">
        <f t="shared" ca="1" si="12"/>
        <v>5140.8209195578975</v>
      </c>
      <c r="GX73" s="29">
        <f t="shared" ca="1" si="12"/>
        <v>5367.7632029855877</v>
      </c>
      <c r="GY73" s="29">
        <f t="shared" ca="1" si="12"/>
        <v>5543.8065809183845</v>
      </c>
      <c r="GZ73" s="29">
        <f t="shared" ca="1" si="12"/>
        <v>5699.8060233486385</v>
      </c>
      <c r="HA73" s="29">
        <f t="shared" ca="1" si="12"/>
        <v>5934.7248277788276</v>
      </c>
      <c r="HB73" s="29">
        <f t="shared" ca="1" si="12"/>
        <v>5992.7858739359144</v>
      </c>
      <c r="HC73" s="29"/>
      <c r="HD73" s="29">
        <f t="shared" si="13"/>
        <v>170</v>
      </c>
      <c r="HE73" s="29">
        <f>SUM($GD73:GD73)-$HD73-SUM($FD73:FD73)</f>
        <v>-170</v>
      </c>
      <c r="HF73" s="29">
        <f ca="1">SUM($GD73:GE73)-$HD73-SUM($FD73:FE73)</f>
        <v>-138.2044841178772</v>
      </c>
      <c r="HG73" s="29">
        <f ca="1">SUM($GD73:GF73)-$HD73-SUM($FD73:FF73)</f>
        <v>-89.513538475909627</v>
      </c>
      <c r="HH73" s="29">
        <f ca="1">SUM($GD73:GG73)-$HD73-SUM($FD73:FG73)</f>
        <v>-18.513997003339682</v>
      </c>
      <c r="HI73" s="29">
        <f ca="1">SUM($GD73:GH73)-$HD73-SUM($FD73:FH73)</f>
        <v>84.578581918827695</v>
      </c>
      <c r="HJ73" s="29">
        <f ca="1">SUM($GD73:GI73)-$HD73-SUM($FD73:FI73)</f>
        <v>187.67116084099507</v>
      </c>
      <c r="HK73" s="29">
        <f ca="1">SUM($GD73:GJ73)-$HD73-SUM($FD73:FJ73)</f>
        <v>309.29832866407378</v>
      </c>
      <c r="HL73" s="29">
        <f ca="1">SUM($GD73:GK73)-$HD73-SUM($FD73:FK73)</f>
        <v>441.8628377103887</v>
      </c>
      <c r="HM73" s="29">
        <f ca="1">SUM($GD73:GL73)-$HD73-SUM($FD73:FL73)</f>
        <v>603.25070387030064</v>
      </c>
      <c r="HN73" s="29">
        <f ca="1">SUM($GD73:GM73)-$HD73-SUM($FD73:FM73)</f>
        <v>777.87637909954537</v>
      </c>
      <c r="HO73" s="29">
        <f ca="1">SUM($GD73:GN73)-$HD73-SUM($FD73:FN73)</f>
        <v>979.22596485563554</v>
      </c>
      <c r="HP73" s="29">
        <f ca="1">SUM($GD73:GO73)-$HD73-SUM($FD73:FO73)</f>
        <v>1201.6178223448478</v>
      </c>
      <c r="HQ73" s="29">
        <f ca="1">SUM($GD73:GP73)-$HD73-SUM($FD73:FP73)</f>
        <v>1444.2753885241</v>
      </c>
      <c r="HR73" s="29">
        <f ca="1">SUM($GD73:GQ73)-$HD73-SUM($FD73:FQ73)</f>
        <v>1707.6760380693377</v>
      </c>
      <c r="HS73" s="29">
        <f ca="1">SUM($GD73:GR73)-$HD73-SUM($FD73:FR73)</f>
        <v>1990.6876742434652</v>
      </c>
      <c r="HT73" s="29">
        <f ca="1">SUM($GD73:GS73)-$HD73-SUM($FD73:FS73)</f>
        <v>2286.6795824319779</v>
      </c>
      <c r="HU73" s="29">
        <f ca="1">SUM($GD73:GT73)-$HD73-SUM($FD73:FT73)</f>
        <v>2601.161080191021</v>
      </c>
      <c r="HV73" s="29">
        <f ca="1">SUM($GD73:GU73)-$HD73-SUM($FD73:FU73)</f>
        <v>2929.2061690997434</v>
      </c>
      <c r="HW73" s="29">
        <f ca="1">SUM($GD73:GV73)-$HD73-SUM($FD73:FV73)</f>
        <v>3277.8205421330858</v>
      </c>
      <c r="HX73" s="29">
        <f ca="1">SUM($GD73:GW73)-$HD73-SUM($FD73:FW73)</f>
        <v>3637.3272020693403</v>
      </c>
      <c r="HY73" s="29">
        <f ca="1">SUM($GD73:GX73)-$HD73-SUM($FD73:FX73)</f>
        <v>4013.4743269297614</v>
      </c>
      <c r="HZ73" s="29">
        <f ca="1">SUM($GD73:GY73)-$HD73-SUM($FD73:FY73)</f>
        <v>4403.6682460227457</v>
      </c>
      <c r="IA73" s="29">
        <f ca="1">SUM($GD73:GZ73)-$HD73-SUM($FD73:FZ73)</f>
        <v>4806.7895218727499</v>
      </c>
      <c r="IB73" s="29">
        <f ca="1">SUM($GD73:HA73)-$HD73-SUM($FD73:GA73)</f>
        <v>5226.4360597676132</v>
      </c>
      <c r="IC73" s="29">
        <f ca="1">SUM($GD73:HB73)-$HD73-SUM($FD73:GB73)</f>
        <v>5654.0305669668305</v>
      </c>
    </row>
    <row r="74" spans="2:237">
      <c r="B74" s="29">
        <f t="shared" ca="1" si="14"/>
        <v>0.9388075668243886</v>
      </c>
      <c r="C74" s="29">
        <f t="shared" ca="1" si="8"/>
        <v>0.41847393362553154</v>
      </c>
      <c r="D74" s="29">
        <f t="shared" ca="1" si="8"/>
        <v>0.96035297665972663</v>
      </c>
      <c r="E74" s="29">
        <f t="shared" ca="1" si="8"/>
        <v>5.4998495778570633E-2</v>
      </c>
      <c r="F74" s="29">
        <f t="shared" ca="1" si="8"/>
        <v>0.99402798264486558</v>
      </c>
      <c r="G74" s="29">
        <f t="shared" ca="1" si="8"/>
        <v>0.36065665545347747</v>
      </c>
      <c r="H74" s="29">
        <f t="shared" ca="1" si="8"/>
        <v>0.10300494719419173</v>
      </c>
      <c r="I74" s="29">
        <f t="shared" ca="1" si="8"/>
        <v>0.95513182529462093</v>
      </c>
      <c r="J74" s="29">
        <f t="shared" ca="1" si="8"/>
        <v>0.9244438572864464</v>
      </c>
      <c r="K74" s="29">
        <f t="shared" ca="1" si="8"/>
        <v>0.6021944032442591</v>
      </c>
      <c r="L74" s="29">
        <f t="shared" ca="1" si="8"/>
        <v>0.94086148983582596</v>
      </c>
      <c r="M74" s="29">
        <f t="shared" ca="1" si="8"/>
        <v>0.38719140048817435</v>
      </c>
      <c r="N74" s="29">
        <f t="shared" ca="1" si="8"/>
        <v>0.33743311325902736</v>
      </c>
      <c r="O74" s="29">
        <f t="shared" ca="1" si="8"/>
        <v>0.28886472119230111</v>
      </c>
      <c r="P74" s="29">
        <f t="shared" ca="1" si="8"/>
        <v>0.906960658147965</v>
      </c>
      <c r="Q74" s="29">
        <f t="shared" ca="1" si="8"/>
        <v>0.79827761753789783</v>
      </c>
      <c r="R74" s="29">
        <f t="shared" ca="1" si="8"/>
        <v>0.29484943078041026</v>
      </c>
      <c r="S74" s="29">
        <f t="shared" ca="1" si="8"/>
        <v>0.45117423671932344</v>
      </c>
      <c r="T74" s="29">
        <f t="shared" ca="1" si="9"/>
        <v>0.65359874484177927</v>
      </c>
      <c r="U74" s="29">
        <f t="shared" ca="1" si="9"/>
        <v>0.83052799508708364</v>
      </c>
      <c r="V74" s="29">
        <f t="shared" ca="1" si="9"/>
        <v>0.46837050483320353</v>
      </c>
      <c r="W74" s="29">
        <f t="shared" ca="1" si="9"/>
        <v>0.81257795807029776</v>
      </c>
      <c r="X74" s="29">
        <f t="shared" ca="1" si="9"/>
        <v>0.81044233132906729</v>
      </c>
      <c r="Y74" s="29">
        <f t="shared" ca="1" si="9"/>
        <v>0.76426757324301176</v>
      </c>
      <c r="Z74" s="29">
        <f t="shared" ca="1" si="9"/>
        <v>0.48462027520836559</v>
      </c>
      <c r="AC74" s="27">
        <f>IF(H$11="x",0,_xlfn.NORM.INV(B74,Satokasvi!$H$8,Satokasvi!$I$8)*IF(H$8="x",1+Toimenpiteet!$C$7,1)*IF(H$9="x",1+Toimenpiteet!$C$34,1)*(1+H$30)*_xlfn.BINOM.INV(1,(1-(Satokasvi!$H$15*(1+H$43))),B74))</f>
        <v>0</v>
      </c>
      <c r="AD74" s="27">
        <f ca="1">IF(I$11="x",0,_xlfn.NORM.INV(C74,Satokasvi!$H$8,Satokasvi!$I$8)*IF(I$8="x",1+Toimenpiteet!$C$7,1)*IF(I$9="x",1+Toimenpiteet!$C$34,1)*(1+I$30)*_xlfn.BINOM.INV(1,(1-(Satokasvi!$H$15*(1+I$43))),C74))</f>
        <v>2502.8198166386219</v>
      </c>
      <c r="AE74" s="27">
        <f ca="1">IF(J$11="x",0,_xlfn.NORM.INV(D74,Satokasvi!$H$8,Satokasvi!$I$8)*IF(J$8="x",1+Toimenpiteet!$C$7,1)*IF(J$9="x",1+Toimenpiteet!$C$34,1)*(1+J$30)*_xlfn.BINOM.INV(1,(1-(Satokasvi!$H$15*(1+J$43))),D74))</f>
        <v>2878.4014014977565</v>
      </c>
      <c r="AF74" s="27">
        <f ca="1">IF(K$11="x",0,_xlfn.NORM.INV(E74,Satokasvi!$H$8,Satokasvi!$I$8)*IF(K$8="x",1+Toimenpiteet!$C$7,1)*IF(K$9="x",1+Toimenpiteet!$C$34,1)*(1+K$30)*_xlfn.BINOM.INV(1,(1-(Satokasvi!$H$15*(1+K$43))),E74))</f>
        <v>2281.4339024292767</v>
      </c>
      <c r="AG74" s="27">
        <f ca="1">IF(L$11="x",0,_xlfn.NORM.INV(F74,Satokasvi!$H$8,Satokasvi!$I$8)*IF(L$8="x",1+Toimenpiteet!$C$7,1)*IF(L$9="x",1+Toimenpiteet!$C$34,1)*(1+L$30)*_xlfn.BINOM.INV(1,(1-(Satokasvi!$H$15*(1+L$43))),F74))</f>
        <v>3058.6848321125512</v>
      </c>
      <c r="AH74" s="27">
        <f>IF(M$11="x",0,_xlfn.NORM.INV(G74,Satokasvi!$H$8,Satokasvi!$I$8)*IF(M$8="x",1+Toimenpiteet!$C$7,1)*IF(M$9="x",1+Toimenpiteet!$C$34,1)*(1+M$30)*_xlfn.BINOM.INV(1,(1-(Satokasvi!$H$15*(1+M$43))),G74))</f>
        <v>0</v>
      </c>
      <c r="AI74" s="27">
        <f ca="1">IF(N$11="x",0,_xlfn.NORM.INV(H74,Satokasvi!$H$8,Satokasvi!$I$8)*IF(N$8="x",1+Toimenpiteet!$C$7,1)*IF(N$9="x",1+Toimenpiteet!$C$34,1)*(1+N$30)*_xlfn.BINOM.INV(1,(1-(Satokasvi!$H$15*(1+N$43))),H74))</f>
        <v>2377.1872352933815</v>
      </c>
      <c r="AJ74" s="27">
        <f ca="1">IF(O$11="x",0,_xlfn.NORM.INV(I74,Satokasvi!$H$8,Satokasvi!$I$8)*IF(O$8="x",1+Toimenpiteet!$C$7,1)*IF(O$9="x",1+Toimenpiteet!$C$34,1)*(1+O$30)*_xlfn.BINOM.INV(1,(1-(Satokasvi!$H$15*(1+O$43))),I74))</f>
        <v>2929.9628417289732</v>
      </c>
      <c r="AK74" s="27">
        <f ca="1">IF(P$11="x",0,_xlfn.NORM.INV(J74,Satokasvi!$H$8,Satokasvi!$I$8)*IF(P$8="x",1+Toimenpiteet!$C$7,1)*IF(P$9="x",1+Toimenpiteet!$C$34,1)*(1+P$30)*_xlfn.BINOM.INV(1,(1-(Satokasvi!$H$15*(1+P$43))),J74))</f>
        <v>2881.2116589826896</v>
      </c>
      <c r="AL74" s="27">
        <f ca="1">IF(Q$11="x",0,_xlfn.NORM.INV(K74,Satokasvi!$H$8,Satokasvi!$I$8)*IF(Q$8="x",1+Toimenpiteet!$C$7,1)*IF(Q$9="x",1+Toimenpiteet!$C$34,1)*(1+Q$30)*_xlfn.BINOM.INV(1,(1-(Satokasvi!$H$15*(1+Q$43))),K74))</f>
        <v>2661.5907575479318</v>
      </c>
      <c r="AM74" s="27">
        <f ca="1">IF(R$11="x",0,_xlfn.NORM.INV(L74,Satokasvi!$H$8,Satokasvi!$I$8)*IF(R$8="x",1+Toimenpiteet!$C$7,1)*IF(R$9="x",1+Toimenpiteet!$C$34,1)*(1+R$30)*_xlfn.BINOM.INV(1,(1-(Satokasvi!$H$15*(1+R$43))),L74))</f>
        <v>2904.8116112219377</v>
      </c>
      <c r="AN74" s="27">
        <f ca="1">IF(S$11="x",0,_xlfn.NORM.INV(M74,Satokasvi!$H$8,Satokasvi!$I$8)*IF(S$8="x",1+Toimenpiteet!$C$7,1)*IF(S$9="x",1+Toimenpiteet!$C$34,1)*(1+S$30)*_xlfn.BINOM.INV(1,(1-(Satokasvi!$H$15*(1+S$43))),M74))</f>
        <v>2559.7345143525308</v>
      </c>
      <c r="AO74" s="27">
        <f ca="1">IF(T$11="x",0,_xlfn.NORM.INV(N74,Satokasvi!$H$8,Satokasvi!$I$8)*IF(T$8="x",1+Toimenpiteet!$C$7,1)*IF(T$9="x",1+Toimenpiteet!$C$34,1)*(1+T$30)*_xlfn.BINOM.INV(1,(1-(Satokasvi!$H$15*(1+T$43))),N74))</f>
        <v>2534.9400824281997</v>
      </c>
      <c r="AP74" s="27">
        <f ca="1">IF(U$11="x",0,_xlfn.NORM.INV(O74,Satokasvi!$H$8,Satokasvi!$I$8)*IF(U$8="x",1+Toimenpiteet!$C$7,1)*IF(U$9="x",1+Toimenpiteet!$C$34,1)*(1+U$30)*_xlfn.BINOM.INV(1,(1-(Satokasvi!$H$15*(1+U$43))),O74))</f>
        <v>2509.325565489265</v>
      </c>
      <c r="AQ74" s="27">
        <f ca="1">IF(V$11="x",0,_xlfn.NORM.INV(P74,Satokasvi!$H$8,Satokasvi!$I$8)*IF(V$8="x",1+Toimenpiteet!$C$7,1)*IF(V$9="x",1+Toimenpiteet!$C$34,1)*(1+V$30)*_xlfn.BINOM.INV(1,(1-(Satokasvi!$H$15*(1+V$43))),P74))</f>
        <v>2860.0546799402764</v>
      </c>
      <c r="AR74" s="27">
        <f ca="1">IF(W$11="x",0,_xlfn.NORM.INV(Q74,Satokasvi!$H$8,Satokasvi!$I$8)*IF(W$8="x",1+Toimenpiteet!$C$7,1)*IF(W$9="x",1+Toimenpiteet!$C$34,1)*(1+W$30)*_xlfn.BINOM.INV(1,(1-(Satokasvi!$H$15*(1+W$43))),Q74))</f>
        <v>2769.1916049438937</v>
      </c>
      <c r="AS74" s="27">
        <f ca="1">IF(X$11="x",0,_xlfn.NORM.INV(R74,Satokasvi!$H$8,Satokasvi!$I$8)*IF(X$8="x",1+Toimenpiteet!$C$7,1)*IF(X$9="x",1+Toimenpiteet!$C$34,1)*(1+X$30)*_xlfn.BINOM.INV(1,(1-(Satokasvi!$H$15*(1+X$43))),R74))</f>
        <v>2512.5794006748724</v>
      </c>
      <c r="AT74" s="27">
        <f ca="1">IF(Y$11="x",0,_xlfn.NORM.INV(S74,Satokasvi!$H$8,Satokasvi!$I$8)*IF(Y$8="x",1+Toimenpiteet!$C$7,1)*IF(Y$9="x",1+Toimenpiteet!$C$34,1)*(1+Y$30)*_xlfn.BINOM.INV(1,(1-(Satokasvi!$H$15*(1+Y$43))),S74))</f>
        <v>2590.337715958904</v>
      </c>
      <c r="AU74" s="27">
        <f ca="1">IF(Z$11="x",0,_xlfn.NORM.INV(T74,Satokasvi!$H$8,Satokasvi!$I$8)*IF(Z$8="x",1+Toimenpiteet!$C$7,1)*IF(Z$9="x",1+Toimenpiteet!$C$34,1)*(1+Z$30)*_xlfn.BINOM.INV(1,(1-(Satokasvi!$H$15*(1+Z$43))),T74))</f>
        <v>2686.9809126252667</v>
      </c>
      <c r="AV74" s="27">
        <f ca="1">IF(AA$11="x",0,_xlfn.NORM.INV(U74,Satokasvi!$H$8,Satokasvi!$I$8)*IF(AA$8="x",1+Toimenpiteet!$C$7,1)*IF(AA$9="x",1+Toimenpiteet!$C$34,1)*(1+AA$30)*_xlfn.BINOM.INV(1,(1-(Satokasvi!$H$15*(1+AA$43))),U74))</f>
        <v>2791.7343399001311</v>
      </c>
      <c r="AW74" s="27">
        <f ca="1">IF(AB$11="x",0,_xlfn.NORM.INV(V74,Satokasvi!$H$8,Satokasvi!$I$8)*IF(AB$8="x",1+Toimenpiteet!$C$7,1)*IF(AB$9="x",1+Toimenpiteet!$C$34,1)*(1+AB$30)*_xlfn.BINOM.INV(1,(1-(Satokasvi!$H$15*(1+AB$43))),V74))</f>
        <v>2598.4254246978467</v>
      </c>
      <c r="AX74" s="27">
        <f ca="1">IF(AC$11="x",0,_xlfn.NORM.INV(W74,Satokasvi!$H$8,Satokasvi!$I$8)*IF(AC$8="x",1+Toimenpiteet!$C$7,1)*IF(AC$9="x",1+Toimenpiteet!$C$34,1)*(1+AC$30)*_xlfn.BINOM.INV(1,(1-(Satokasvi!$H$15*(1+AC$43))),W74))</f>
        <v>2778.8888470667789</v>
      </c>
      <c r="AY74" s="27">
        <f ca="1">IF(AD$11="x",0,_xlfn.NORM.INV(X74,Satokasvi!$H$8,Satokasvi!$I$8)*IF(AD$8="x",1+Toimenpiteet!$C$7,1)*IF(AD$9="x",1+Toimenpiteet!$C$34,1)*(1+AD$30)*_xlfn.BINOM.INV(1,(1-(Satokasvi!$H$15*(1+AD$43))),X74))</f>
        <v>2777.4126003526767</v>
      </c>
      <c r="AZ74" s="27">
        <f ca="1">IF(AE$11="x",0,_xlfn.NORM.INV(Y74,Satokasvi!$H$8,Satokasvi!$I$8)*IF(AE$8="x",1+Toimenpiteet!$C$7,1)*IF(AE$9="x",1+Toimenpiteet!$C$34,1)*(1+AE$30)*_xlfn.BINOM.INV(1,(1-(Satokasvi!$H$15*(1+AE$43))),Y74))</f>
        <v>2747.6534336574096</v>
      </c>
      <c r="BA74" s="27">
        <f ca="1">IF(AF$11="x",0,_xlfn.NORM.INV(Z74,Satokasvi!$H$8,Satokasvi!$I$8)*IF(AF$8="x",1+Toimenpiteet!$C$7,1)*IF(AF$9="x",1+Toimenpiteet!$C$34,1)*(1+AF$30)*_xlfn.BINOM.INV(1,(1-(Satokasvi!$H$15*(1+AF$43))),Z74))</f>
        <v>2606.042239741344</v>
      </c>
      <c r="BD74" s="27">
        <f>IF(H$11="x",0,_xlfn.NORM.INV(B74,Satokasvi!$H$8,Satokasvi!$I$8)*IF(COUNTIF($H$12:H$12,"x")&gt;0,(1+$C$6),1)*IF(COUNTIF($H$13:H$13,"x")&gt;0,(1+$C$30),1)*IF(H$8="x",(1+Toimenpiteet!$C$7),1)*IF(H$9="x",(1+Toimenpiteet!$C$34),1)*(1+H$30)*_xlfn.BINOM.INV(1,(1-(Satokasvi!$H$15*(1+H$44))),B74))</f>
        <v>0</v>
      </c>
      <c r="BE74" s="27">
        <f ca="1">IF(I$11="x",0,_xlfn.NORM.INV(C74,Satokasvi!$H$8,Satokasvi!$I$8)*IF(COUNTIF($H$12:I$12,"x")&gt;0,(1+$C$6),1)*IF(COUNTIF($H$13:I$13,"x")&gt;0,(1+$C$30),1)*IF(I$8="x",(1+Toimenpiteet!$C$7),1)*IF(I$9="x",(1+Toimenpiteet!$C$34),1)*(1+I$30)*_xlfn.BINOM.INV(1,(1-(Satokasvi!$H$15*(1+I$44))),C74))</f>
        <v>2627.9608074705529</v>
      </c>
      <c r="BF74" s="27">
        <f ca="1">IF(J$11="x",0,_xlfn.NORM.INV(D74,Satokasvi!$H$8,Satokasvi!$I$8)*IF(COUNTIF($H$12:J$12,"x")&gt;0,(1+$C$6),1)*IF(COUNTIF($H$13:J$13,"x")&gt;0,(1+$C$30),1)*IF(J$8="x",(1+Toimenpiteet!$C$7),1)*IF(J$9="x",(1+Toimenpiteet!$C$34),1)*(1+J$30)*_xlfn.BINOM.INV(1,(1-(Satokasvi!$H$15*(1+J$44))),D74))</f>
        <v>3022.3214715726444</v>
      </c>
      <c r="BG74" s="27">
        <f ca="1">IF(K$11="x",0,_xlfn.NORM.INV(E74,Satokasvi!$H$8,Satokasvi!$I$8)*IF(COUNTIF($H$12:K$12,"x")&gt;0,(1+$C$6),1)*IF(COUNTIF($H$13:K$13,"x")&gt;0,(1+$C$30),1)*IF(K$8="x",(1+Toimenpiteet!$C$7),1)*IF(K$9="x",(1+Toimenpiteet!$C$34),1)*(1+K$30)*_xlfn.BINOM.INV(1,(1-(Satokasvi!$H$15*(1+K$44))),E74))</f>
        <v>2395.5055975507403</v>
      </c>
      <c r="BH74" s="27">
        <f ca="1">IF(L$11="x",0,_xlfn.NORM.INV(F74,Satokasvi!$H$8,Satokasvi!$I$8)*IF(COUNTIF($H$12:L$12,"x")&gt;0,(1+$C$6),1)*IF(COUNTIF($H$13:L$13,"x")&gt;0,(1+$C$30),1)*IF(L$8="x",(1+Toimenpiteet!$C$7),1)*IF(L$9="x",(1+Toimenpiteet!$C$34),1)*(1+L$30)*_xlfn.BINOM.INV(1,(1-(Satokasvi!$H$15*(1+L$44))),F74))</f>
        <v>3211.6190737181792</v>
      </c>
      <c r="BI74" s="27">
        <f>IF(M$11="x",0,_xlfn.NORM.INV(G74,Satokasvi!$H$8,Satokasvi!$I$8)*IF(COUNTIF($H$12:M$12,"x")&gt;0,(1+$C$6),1)*IF(COUNTIF($H$13:M$13,"x")&gt;0,(1+$C$30),1)*IF(M$8="x",(1+Toimenpiteet!$C$7),1)*IF(M$9="x",(1+Toimenpiteet!$C$34),1)*(1+M$30)*_xlfn.BINOM.INV(1,(1-(Satokasvi!$H$15*(1+M$44))),G74))</f>
        <v>0</v>
      </c>
      <c r="BJ74" s="27">
        <f ca="1">IF(N$11="x",0,_xlfn.NORM.INV(H74,Satokasvi!$H$8,Satokasvi!$I$8)*IF(COUNTIF($H$12:N$12,"x")&gt;0,(1+$C$6),1)*IF(COUNTIF($H$13:N$13,"x")&gt;0,(1+$C$30),1)*IF(N$8="x",(1+Toimenpiteet!$C$7),1)*IF(N$9="x",(1+Toimenpiteet!$C$34),1)*(1+N$30)*_xlfn.BINOM.INV(1,(1-(Satokasvi!$H$15*(1+N$44))),H74))</f>
        <v>2496.0465970580508</v>
      </c>
      <c r="BK74" s="27">
        <f ca="1">IF(O$11="x",0,_xlfn.NORM.INV(I74,Satokasvi!$H$8,Satokasvi!$I$8)*IF(COUNTIF($H$12:O$12,"x")&gt;0,(1+$C$6),1)*IF(COUNTIF($H$13:O$13,"x")&gt;0,(1+$C$30),1)*IF(O$8="x",(1+Toimenpiteet!$C$7),1)*IF(O$9="x",(1+Toimenpiteet!$C$34),1)*(1+O$30)*_xlfn.BINOM.INV(1,(1-(Satokasvi!$H$15*(1+O$44))),I74))</f>
        <v>3076.4609838154224</v>
      </c>
      <c r="BL74" s="27">
        <f ca="1">IF(P$11="x",0,_xlfn.NORM.INV(J74,Satokasvi!$H$8,Satokasvi!$I$8)*IF(COUNTIF($H$12:P$12,"x")&gt;0,(1+$C$6),1)*IF(COUNTIF($H$13:P$13,"x")&gt;0,(1+$C$30),1)*IF(P$8="x",(1+Toimenpiteet!$C$7),1)*IF(P$9="x",(1+Toimenpiteet!$C$34),1)*(1+P$30)*_xlfn.BINOM.INV(1,(1-(Satokasvi!$H$15*(1+P$44))),J74))</f>
        <v>3025.2722419318243</v>
      </c>
      <c r="BM74" s="27">
        <f ca="1">IF(Q$11="x",0,_xlfn.NORM.INV(K74,Satokasvi!$H$8,Satokasvi!$I$8)*IF(COUNTIF($H$12:Q$12,"x")&gt;0,(1+$C$6),1)*IF(COUNTIF($H$13:Q$13,"x")&gt;0,(1+$C$30),1)*IF(Q$8="x",(1+Toimenpiteet!$C$7),1)*IF(Q$9="x",(1+Toimenpiteet!$C$34),1)*(1+Q$30)*_xlfn.BINOM.INV(1,(1-(Satokasvi!$H$15*(1+Q$44))),K74))</f>
        <v>2794.6702954253283</v>
      </c>
      <c r="BN74" s="27">
        <f ca="1">IF(R$11="x",0,_xlfn.NORM.INV(L74,Satokasvi!$H$8,Satokasvi!$I$8)*IF(COUNTIF($H$12:R$12,"x")&gt;0,(1+$C$6),1)*IF(COUNTIF($H$13:R$13,"x")&gt;0,(1+$C$30),1)*IF(R$8="x",(1+Toimenpiteet!$C$7),1)*IF(R$9="x",(1+Toimenpiteet!$C$34),1)*(1+R$30)*_xlfn.BINOM.INV(1,(1-(Satokasvi!$H$15*(1+R$44))),L74))</f>
        <v>3050.0521917830351</v>
      </c>
      <c r="BO74" s="27">
        <f ca="1">IF(S$11="x",0,_xlfn.NORM.INV(M74,Satokasvi!$H$8,Satokasvi!$I$8)*IF(COUNTIF($H$12:S$12,"x")&gt;0,(1+$C$6),1)*IF(COUNTIF($H$13:S$13,"x")&gt;0,(1+$C$30),1)*IF(S$8="x",(1+Toimenpiteet!$C$7),1)*IF(S$9="x",(1+Toimenpiteet!$C$34),1)*(1+S$30)*_xlfn.BINOM.INV(1,(1-(Satokasvi!$H$15*(1+S$44))),M74))</f>
        <v>2687.7212400701578</v>
      </c>
      <c r="BP74" s="27">
        <f ca="1">IF(T$11="x",0,_xlfn.NORM.INV(N74,Satokasvi!$H$8,Satokasvi!$I$8)*IF(COUNTIF($H$12:T$12,"x")&gt;0,(1+$C$6),1)*IF(COUNTIF($H$13:T$13,"x")&gt;0,(1+$C$30),1)*IF(T$8="x",(1+Toimenpiteet!$C$7),1)*IF(T$9="x",(1+Toimenpiteet!$C$34),1)*(1+T$30)*_xlfn.BINOM.INV(1,(1-(Satokasvi!$H$15*(1+T$44))),N74))</f>
        <v>2661.6870865496098</v>
      </c>
      <c r="BQ74" s="27">
        <f ca="1">IF(U$11="x",0,_xlfn.NORM.INV(O74,Satokasvi!$H$8,Satokasvi!$I$8)*IF(COUNTIF($H$12:U$12,"x")&gt;0,(1+$C$6),1)*IF(COUNTIF($H$13:U$13,"x")&gt;0,(1+$C$30),1)*IF(U$8="x",(1+Toimenpiteet!$C$7),1)*IF(U$9="x",(1+Toimenpiteet!$C$34),1)*(1+U$30)*_xlfn.BINOM.INV(1,(1-(Satokasvi!$H$15*(1+U$44))),O74))</f>
        <v>2634.7918437637281</v>
      </c>
      <c r="BR74" s="27">
        <f ca="1">IF(V$11="x",0,_xlfn.NORM.INV(P74,Satokasvi!$H$8,Satokasvi!$I$8)*IF(COUNTIF($H$12:V$12,"x")&gt;0,(1+$C$6),1)*IF(COUNTIF($H$13:V$13,"x")&gt;0,(1+$C$30),1)*IF(V$8="x",(1+Toimenpiteet!$C$7),1)*IF(V$9="x",(1+Toimenpiteet!$C$34),1)*(1+V$30)*_xlfn.BINOM.INV(1,(1-(Satokasvi!$H$15*(1+V$44))),P74))</f>
        <v>3003.0574139372898</v>
      </c>
      <c r="BS74" s="27">
        <f ca="1">IF(W$11="x",0,_xlfn.NORM.INV(Q74,Satokasvi!$H$8,Satokasvi!$I$8)*IF(COUNTIF($H$12:W$12,"x")&gt;0,(1+$C$6),1)*IF(COUNTIF($H$13:W$13,"x")&gt;0,(1+$C$30),1)*IF(W$8="x",(1+Toimenpiteet!$C$7),1)*IF(W$9="x",(1+Toimenpiteet!$C$34),1)*(1+W$30)*_xlfn.BINOM.INV(1,(1-(Satokasvi!$H$15*(1+W$44))),Q74))</f>
        <v>2907.6511851910882</v>
      </c>
      <c r="BT74" s="27">
        <f ca="1">IF(X$11="x",0,_xlfn.NORM.INV(R74,Satokasvi!$H$8,Satokasvi!$I$8)*IF(COUNTIF($H$12:X$12,"x")&gt;0,(1+$C$6),1)*IF(COUNTIF($H$13:X$13,"x")&gt;0,(1+$C$30),1)*IF(X$8="x",(1+Toimenpiteet!$C$7),1)*IF(X$9="x",(1+Toimenpiteet!$C$34),1)*(1+X$30)*_xlfn.BINOM.INV(1,(1-(Satokasvi!$H$15*(1+X$44))),R74))</f>
        <v>2638.2083707086163</v>
      </c>
      <c r="BU74" s="27">
        <f ca="1">IF(Y$11="x",0,_xlfn.NORM.INV(S74,Satokasvi!$H$8,Satokasvi!$I$8)*IF(COUNTIF($H$12:Y$12,"x")&gt;0,(1+$C$6),1)*IF(COUNTIF($H$13:Y$13,"x")&gt;0,(1+$C$30),1)*IF(Y$8="x",(1+Toimenpiteet!$C$7),1)*IF(Y$9="x",(1+Toimenpiteet!$C$34),1)*(1+Y$30)*_xlfn.BINOM.INV(1,(1-(Satokasvi!$H$15*(1+Y$44))),S74))</f>
        <v>2719.8546017568497</v>
      </c>
      <c r="BV74" s="27">
        <f ca="1">IF(Z$11="x",0,_xlfn.NORM.INV(T74,Satokasvi!$H$8,Satokasvi!$I$8)*IF(COUNTIF($H$12:Z$12,"x")&gt;0,(1+$C$6),1)*IF(COUNTIF($H$13:Z$13,"x")&gt;0,(1+$C$30),1)*IF(Z$8="x",(1+Toimenpiteet!$C$7),1)*IF(Z$9="x",(1+Toimenpiteet!$C$34),1)*(1+Z$30)*_xlfn.BINOM.INV(1,(1-(Satokasvi!$H$15*(1+Z$44))),T74))</f>
        <v>2821.3299582565305</v>
      </c>
      <c r="BW74" s="27">
        <f ca="1">IF(AA$11="x",0,_xlfn.NORM.INV(U74,Satokasvi!$H$8,Satokasvi!$I$8)*IF(COUNTIF($H$12:AA$12,"x")&gt;0,(1+$C$6),1)*IF(COUNTIF($H$13:AA$13,"x")&gt;0,(1+$C$30),1)*IF(AA$8="x",(1+Toimenpiteet!$C$7),1)*IF(AA$9="x",(1+Toimenpiteet!$C$34),1)*(1+AA$30)*_xlfn.BINOM.INV(1,(1-(Satokasvi!$H$15*(1+AA$44))),U74))</f>
        <v>2931.3210568951376</v>
      </c>
      <c r="BX74" s="27">
        <f ca="1">IF(AB$11="x",0,_xlfn.NORM.INV(V74,Satokasvi!$H$8,Satokasvi!$I$8)*IF(COUNTIF($H$12:AB$12,"x")&gt;0,(1+$C$6),1)*IF(COUNTIF($H$13:AB$13,"x")&gt;0,(1+$C$30),1)*IF(AB$8="x",(1+Toimenpiteet!$C$7),1)*IF(AB$9="x",(1+Toimenpiteet!$C$34),1)*(1+AB$30)*_xlfn.BINOM.INV(1,(1-(Satokasvi!$H$15*(1+AB$44))),V74))</f>
        <v>2728.3466959327388</v>
      </c>
      <c r="BY74" s="27">
        <f ca="1">IF(AC$11="x",0,_xlfn.NORM.INV(W74,Satokasvi!$H$8,Satokasvi!$I$8)*IF(COUNTIF($H$12:AC$12,"x")&gt;0,(1+$C$6),1)*IF(COUNTIF($H$13:AC$13,"x")&gt;0,(1+$C$30),1)*IF(AC$8="x",(1+Toimenpiteet!$C$7),1)*IF(AC$9="x",(1+Toimenpiteet!$C$34),1)*(1+AC$30)*_xlfn.BINOM.INV(1,(1-(Satokasvi!$H$15*(1+AC$44))),W74))</f>
        <v>2917.833289420118</v>
      </c>
      <c r="BZ74" s="27">
        <f ca="1">IF(AD$11="x",0,_xlfn.NORM.INV(X74,Satokasvi!$H$8,Satokasvi!$I$8)*IF(COUNTIF($H$12:AD$12,"x")&gt;0,(1+$C$6),1)*IF(COUNTIF($H$13:AD$13,"x")&gt;0,(1+$C$30),1)*IF(AD$8="x",(1+Toimenpiteet!$C$7),1)*IF(AD$9="x",(1+Toimenpiteet!$C$34),1)*(1+AD$30)*_xlfn.BINOM.INV(1,(1-(Satokasvi!$H$15*(1+AD$44))),X74))</f>
        <v>2916.2832303703103</v>
      </c>
      <c r="CA74" s="27">
        <f ca="1">IF(AE$11="x",0,_xlfn.NORM.INV(Y74,Satokasvi!$H$8,Satokasvi!$I$8)*IF(COUNTIF($H$12:AE$12,"x")&gt;0,(1+$C$6),1)*IF(COUNTIF($H$13:AE$13,"x")&gt;0,(1+$C$30),1)*IF(AE$8="x",(1+Toimenpiteet!$C$7),1)*IF(AE$9="x",(1+Toimenpiteet!$C$34),1)*(1+AE$30)*_xlfn.BINOM.INV(1,(1-(Satokasvi!$H$15*(1+AE$44))),Y74))</f>
        <v>2885.0361053402803</v>
      </c>
      <c r="CB74" s="27">
        <f ca="1">IF(AF$11="x",0,_xlfn.NORM.INV(Z74,Satokasvi!$H$8,Satokasvi!$I$8)*IF(COUNTIF($H$12:AF$12,"x")&gt;0,(1+$C$6),1)*IF(COUNTIF($H$13:AF$13,"x")&gt;0,(1+$C$30),1)*IF(AF$8="x",(1+Toimenpiteet!$C$7),1)*IF(AF$9="x",(1+Toimenpiteet!$C$34),1)*(1+AF$30)*_xlfn.BINOM.INV(1,(1-(Satokasvi!$H$15*(1+AF$44))),Z74))</f>
        <v>2736.3443517284118</v>
      </c>
      <c r="CD74" s="29">
        <f ca="1">_xlfn.NORM.INV(RAND(),Satokasvi!$H$13,Satokasvi!$I$13)</f>
        <v>232.53519455767471</v>
      </c>
      <c r="CE74" s="29">
        <f ca="1">_xlfn.NORM.INV(RAND(),Satokasvi!$H$13,Satokasvi!$I$13)</f>
        <v>159.79711464641932</v>
      </c>
      <c r="CF74" s="29">
        <f ca="1">_xlfn.NORM.INV(RAND(),Satokasvi!$H$13,Satokasvi!$I$13)</f>
        <v>132.92318818603911</v>
      </c>
      <c r="CG74" s="29">
        <f ca="1">_xlfn.NORM.INV(RAND(),Satokasvi!$H$13,Satokasvi!$I$13)</f>
        <v>253.67592570648679</v>
      </c>
      <c r="CH74" s="29">
        <f ca="1">_xlfn.NORM.INV(RAND(),Satokasvi!$H$13,Satokasvi!$I$13)</f>
        <v>152.78617581956479</v>
      </c>
      <c r="CI74" s="29">
        <f ca="1">_xlfn.NORM.INV(RAND(),Satokasvi!$H$13,Satokasvi!$I$13)</f>
        <v>263.56391895252597</v>
      </c>
      <c r="CJ74" s="29">
        <f ca="1">_xlfn.NORM.INV(RAND(),Satokasvi!$H$13,Satokasvi!$I$13)</f>
        <v>193.5558201160656</v>
      </c>
      <c r="CK74" s="29">
        <f ca="1">_xlfn.NORM.INV(RAND(),Satokasvi!$H$13,Satokasvi!$I$13)</f>
        <v>191.91889708946104</v>
      </c>
      <c r="CL74" s="29">
        <f ca="1">_xlfn.NORM.INV(RAND(),Satokasvi!$H$13,Satokasvi!$I$13)</f>
        <v>243.1141128619239</v>
      </c>
      <c r="CM74" s="29">
        <f ca="1">_xlfn.NORM.INV(RAND(),Satokasvi!$H$13,Satokasvi!$I$13)</f>
        <v>224.54722355807911</v>
      </c>
      <c r="CN74" s="29">
        <f ca="1">_xlfn.NORM.INV(RAND(),Satokasvi!$H$13,Satokasvi!$I$13)</f>
        <v>247.17676742832225</v>
      </c>
      <c r="CO74" s="29">
        <f ca="1">_xlfn.NORM.INV(RAND(),Satokasvi!$H$13,Satokasvi!$I$13)</f>
        <v>304.57314630257019</v>
      </c>
      <c r="CP74" s="29">
        <f ca="1">_xlfn.NORM.INV(RAND(),Satokasvi!$H$13,Satokasvi!$I$13)</f>
        <v>117.54555707834675</v>
      </c>
      <c r="CQ74" s="29">
        <f ca="1">_xlfn.NORM.INV(RAND(),Satokasvi!$H$13,Satokasvi!$I$13)</f>
        <v>219.86415763433823</v>
      </c>
      <c r="CR74" s="29">
        <f ca="1">_xlfn.NORM.INV(RAND(),Satokasvi!$H$13,Satokasvi!$I$13)</f>
        <v>196.89230396396457</v>
      </c>
      <c r="CS74" s="29">
        <f ca="1">_xlfn.NORM.INV(RAND(),Satokasvi!$H$13,Satokasvi!$I$13)</f>
        <v>183.5366531054602</v>
      </c>
      <c r="CT74" s="29">
        <f ca="1">_xlfn.NORM.INV(RAND(),Satokasvi!$H$13,Satokasvi!$I$13)</f>
        <v>160.11906654540695</v>
      </c>
      <c r="CU74" s="29">
        <f ca="1">_xlfn.NORM.INV(RAND(),Satokasvi!$H$13,Satokasvi!$I$13)</f>
        <v>191.39818601405563</v>
      </c>
      <c r="CV74" s="29">
        <f ca="1">_xlfn.NORM.INV(RAND(),Satokasvi!$H$13,Satokasvi!$I$13)</f>
        <v>169.28881627755882</v>
      </c>
      <c r="CW74" s="29">
        <f ca="1">_xlfn.NORM.INV(RAND(),Satokasvi!$H$13,Satokasvi!$I$13)</f>
        <v>205.57903124664304</v>
      </c>
      <c r="CX74" s="29">
        <f ca="1">_xlfn.NORM.INV(RAND(),Satokasvi!$H$13,Satokasvi!$I$13)</f>
        <v>169.60175616114225</v>
      </c>
      <c r="CY74" s="29">
        <f ca="1">_xlfn.NORM.INV(RAND(),Satokasvi!$H$13,Satokasvi!$I$13)</f>
        <v>325.60696753398685</v>
      </c>
      <c r="CZ74" s="29">
        <f ca="1">_xlfn.NORM.INV(RAND(),Satokasvi!$H$13,Satokasvi!$I$13)</f>
        <v>174.66382633356616</v>
      </c>
      <c r="DA74" s="29">
        <f ca="1">_xlfn.NORM.INV(RAND(),Satokasvi!$H$13,Satokasvi!$I$13)</f>
        <v>181.19516918809649</v>
      </c>
      <c r="DB74" s="29">
        <f ca="1">_xlfn.NORM.INV(RAND(),Satokasvi!$H$13,Satokasvi!$I$13)</f>
        <v>159.91238247175045</v>
      </c>
      <c r="DD74" s="29">
        <f>IF(H$11="x",Toimenpiteet!$E$115,AC74*CD74/1000+(Satokasvi!$E$28-Satokasvi!$E$7)+IF(H$8="x",Toimenpiteet!$E$29,0)+IF(H$9="x",Toimenpiteet!$E$60,0)+IF(H$10="x",Toimenpiteet!$E$88,0))/(1+$H$15)^DD$59</f>
        <v>305.82524271844659</v>
      </c>
      <c r="DE74" s="29">
        <f ca="1">IF(I$11="x",Toimenpiteet!$E$115,AD74*CE74/1000+(Satokasvi!$E$28-Satokasvi!$E$7)+IF(I$8="x",Toimenpiteet!$E$29,0)+IF(I$9="x",Toimenpiteet!$E$60,0)+IF(I$10="x",Toimenpiteet!$E$88,0))/(1+$H$15)^DE$59</f>
        <v>162.16739106299562</v>
      </c>
      <c r="DF74" s="29">
        <f ca="1">IF(J$11="x",Toimenpiteet!$E$115,AE74*CF74/1000+(Satokasvi!$E$28-Satokasvi!$E$7)+IF(J$8="x",Toimenpiteet!$E$29,0)+IF(J$9="x",Toimenpiteet!$E$60,0)+IF(J$10="x",Toimenpiteet!$E$88,0))/(1+$H$15)^DF$59</f>
        <v>141.57817201025048</v>
      </c>
      <c r="DG74" s="29">
        <f ca="1">IF(K$11="x",Toimenpiteet!$E$115,AF74*CG74/1000+(Satokasvi!$E$28-Satokasvi!$E$7)+IF(K$8="x",Toimenpiteet!$E$29,0)+IF(K$9="x",Toimenpiteet!$E$60,0)+IF(K$10="x",Toimenpiteet!$E$88,0))/(1+$H$15)^DG$59</f>
        <v>311.72111139397424</v>
      </c>
      <c r="DH74" s="29">
        <f ca="1">IF(L$11="x",Toimenpiteet!$E$115,AG74*CH74/1000+(Satokasvi!$E$28-Satokasvi!$E$7)+IF(L$8="x",Toimenpiteet!$E$29,0)+IF(L$9="x",Toimenpiteet!$E$60,0)+IF(L$10="x",Toimenpiteet!$E$88,0))/(1+$H$15)^DH$59</f>
        <v>206.52989991202489</v>
      </c>
      <c r="DI74" s="29">
        <f>IF(M$11="x",Toimenpiteet!$E$115,AH74*CI74/1000+(Satokasvi!$E$28-Satokasvi!$E$7)+IF(M$8="x",Toimenpiteet!$E$29,0)+IF(M$9="x",Toimenpiteet!$E$60,0)+IF(M$10="x",Toimenpiteet!$E$88,0))/(1+$H$15)^DI$59</f>
        <v>263.80754085535114</v>
      </c>
      <c r="DJ74" s="29">
        <f ca="1">IF(N$11="x",Toimenpiteet!$E$115,AI74*CJ74/1000+(Satokasvi!$E$28-Satokasvi!$E$7)+IF(N$8="x",Toimenpiteet!$E$29,0)+IF(N$9="x",Toimenpiteet!$E$60,0)+IF(N$10="x",Toimenpiteet!$E$88,0))/(1+$H$15)^DJ$59</f>
        <v>188.8148300609927</v>
      </c>
      <c r="DK74" s="29">
        <f ca="1">IF(O$11="x",Toimenpiteet!$E$115,AJ74*CK74/1000+(Satokasvi!$E$28-Satokasvi!$E$7)+IF(O$8="x",Toimenpiteet!$E$29,0)+IF(O$9="x",Toimenpiteet!$E$60,0)+IF(O$10="x",Toimenpiteet!$E$88,0))/(1+$H$15)^DK$59</f>
        <v>263.99047626023048</v>
      </c>
      <c r="DL74" s="29">
        <f ca="1">IF(P$11="x",Toimenpiteet!$E$115,AK74*CL74/1000+(Satokasvi!$E$28-Satokasvi!$E$7)+IF(P$8="x",Toimenpiteet!$E$29,0)+IF(P$9="x",Toimenpiteet!$E$60,0)+IF(P$10="x",Toimenpiteet!$E$88,0))/(1+$H$15)^DL$59</f>
        <v>362.18035617051197</v>
      </c>
      <c r="DM74" s="29">
        <f ca="1">IF(Q$11="x",Toimenpiteet!$E$115,AL74*CM74/1000+(Satokasvi!$E$28-Satokasvi!$E$7)+IF(Q$8="x",Toimenpiteet!$E$29,0)+IF(Q$9="x",Toimenpiteet!$E$60,0)+IF(Q$10="x",Toimenpiteet!$E$88,0))/(1+$H$15)^DM$59</f>
        <v>275.13081954971403</v>
      </c>
      <c r="DN74" s="29">
        <f ca="1">IF(R$11="x",Toimenpiteet!$E$115,AM74*CN74/1000+(Satokasvi!$E$28-Satokasvi!$E$7)+IF(R$8="x",Toimenpiteet!$E$29,0)+IF(R$9="x",Toimenpiteet!$E$60,0)+IF(R$10="x",Toimenpiteet!$E$88,0))/(1+$H$15)^DN$59</f>
        <v>354.06007208420476</v>
      </c>
      <c r="DO74" s="29">
        <f ca="1">IF(S$11="x",Toimenpiteet!$E$115,AN74*CO74/1000+(Satokasvi!$E$28-Satokasvi!$E$7)+IF(S$8="x",Toimenpiteet!$E$29,0)+IF(S$9="x",Toimenpiteet!$E$60,0)+IF(S$10="x",Toimenpiteet!$E$88,0))/(1+$H$15)^DO$59</f>
        <v>386.9697926389785</v>
      </c>
      <c r="DP74" s="29">
        <f ca="1">IF(T$11="x",Toimenpiteet!$E$115,AO74*CP74/1000+(Satokasvi!$E$28-Satokasvi!$E$7)+IF(T$8="x",Toimenpiteet!$E$29,0)+IF(T$9="x",Toimenpiteet!$E$60,0)+IF(T$10="x",Toimenpiteet!$E$88,0))/(1+$H$15)^DP$59</f>
        <v>47.714903313020919</v>
      </c>
      <c r="DQ74" s="29">
        <f ca="1">IF(U$11="x",Toimenpiteet!$E$115,AP74*CQ74/1000+(Satokasvi!$E$28-Satokasvi!$E$7)+IF(U$8="x",Toimenpiteet!$E$29,0)+IF(U$9="x",Toimenpiteet!$E$60,0)+IF(U$10="x",Toimenpiteet!$E$88,0))/(1+$H$15)^DQ$59</f>
        <v>214.07705365552721</v>
      </c>
      <c r="DR74" s="29">
        <f ca="1">IF(V$11="x",Toimenpiteet!$E$115,AQ74*CR74/1000+(Satokasvi!$E$28-Satokasvi!$E$7)+IF(V$8="x",Toimenpiteet!$E$29,0)+IF(V$9="x",Toimenpiteet!$E$60,0)+IF(V$10="x",Toimenpiteet!$E$88,0))/(1+$H$15)^DR$59</f>
        <v>215.16673059040139</v>
      </c>
      <c r="DS74" s="29">
        <f ca="1">IF(W$11="x",Toimenpiteet!$E$115,AR74*CS74/1000+(Satokasvi!$E$28-Satokasvi!$E$7)+IF(W$8="x",Toimenpiteet!$E$29,0)+IF(W$9="x",Toimenpiteet!$E$60,0)+IF(W$10="x",Toimenpiteet!$E$88,0))/(1+$H$15)^DS$59</f>
        <v>174.70370414702467</v>
      </c>
      <c r="DT74" s="29">
        <f ca="1">IF(X$11="x",Toimenpiteet!$E$115,AS74*CT74/1000+(Satokasvi!$E$28-Satokasvi!$E$7)+IF(X$8="x",Toimenpiteet!$E$29,0)+IF(X$9="x",Toimenpiteet!$E$60,0)+IF(X$10="x",Toimenpiteet!$E$88,0))/(1+$H$15)^DT$59</f>
        <v>105.5220486461652</v>
      </c>
      <c r="DU74" s="29">
        <f ca="1">IF(Y$11="x",Toimenpiteet!$E$115,AT74*CU74/1000+(Satokasvi!$E$28-Satokasvi!$E$7)+IF(Y$8="x",Toimenpiteet!$E$29,0)+IF(Y$9="x",Toimenpiteet!$E$60,0)+IF(Y$10="x",Toimenpiteet!$E$88,0))/(1+$H$15)^DU$59</f>
        <v>157.35475661123596</v>
      </c>
      <c r="DV74" s="29">
        <f ca="1">IF(Z$11="x",Toimenpiteet!$E$115,AU74*CV74/1000+(Satokasvi!$E$28-Satokasvi!$E$7)+IF(Z$8="x",Toimenpiteet!$E$29,0)+IF(Z$9="x",Toimenpiteet!$E$60,0)+IF(Z$10="x",Toimenpiteet!$E$88,0))/(1+$H$15)^DV$59</f>
        <v>129.44113746309728</v>
      </c>
      <c r="DW74" s="29">
        <f ca="1">IF(AA$11="x",Toimenpiteet!$E$115,AV74*CW74/1000+(Satokasvi!$E$28-Satokasvi!$E$7)+IF(AA$8="x",Toimenpiteet!$E$29,0)+IF(AA$9="x",Toimenpiteet!$E$60,0)+IF(AA$10="x",Toimenpiteet!$E$88,0))/(1+$H$15)^DW$59</f>
        <v>191.5840145681783</v>
      </c>
      <c r="DX74" s="29">
        <f ca="1">IF(AB$11="x",Toimenpiteet!$E$115,AW74*CX74/1000+(Satokasvi!$E$28-Satokasvi!$E$7)+IF(AB$8="x",Toimenpiteet!$E$29,0)+IF(AB$9="x",Toimenpiteet!$E$60,0)+IF(AB$10="x",Toimenpiteet!$E$88,0))/(1+$H$15)^DX$59</f>
        <v>114.38915025536461</v>
      </c>
      <c r="DY74" s="29">
        <f ca="1">IF(AC$11="x",Toimenpiteet!$E$115,AX74*CY74/1000+(Satokasvi!$E$28-Satokasvi!$E$7)+IF(AC$8="x",Toimenpiteet!$E$29,0)+IF(AC$9="x",Toimenpiteet!$E$60,0)+IF(AC$10="x",Toimenpiteet!$E$88,0))/(1+$H$15)^DY$59</f>
        <v>353.28237895568327</v>
      </c>
      <c r="DZ74" s="29">
        <f ca="1">IF(AD$11="x",Toimenpiteet!$E$115,AY74*CZ74/1000+(Satokasvi!$E$28-Satokasvi!$E$7)+IF(AD$8="x",Toimenpiteet!$E$29,0)+IF(AD$9="x",Toimenpiteet!$E$60,0)+IF(AD$10="x",Toimenpiteet!$E$88,0))/(1+$H$15)^DZ$59</f>
        <v>130.3279641579179</v>
      </c>
      <c r="EA74" s="29">
        <f ca="1">IF(AE$11="x",Toimenpiteet!$E$115,AZ74*DA74/1000+(Satokasvi!$E$28-Satokasvi!$E$7)+IF(AE$8="x",Toimenpiteet!$E$29,0)+IF(AE$9="x",Toimenpiteet!$E$60,0)+IF(AE$10="x",Toimenpiteet!$E$88,0))/(1+$H$15)^EA$59</f>
        <v>132.80318352156107</v>
      </c>
      <c r="EB74" s="29">
        <f ca="1">IF(AF$11="x",Toimenpiteet!$E$115,BA74*DB74/1000+(Satokasvi!$E$28-Satokasvi!$E$7)+IF(AF$8="x",Toimenpiteet!$E$29,0)+IF(AF$9="x",Toimenpiteet!$E$60,0)+IF(AF$10="x",Toimenpiteet!$E$88,0))/(1+$H$15)^EB$59</f>
        <v>90.190282696427872</v>
      </c>
      <c r="ED74" s="29">
        <f>IF(H$11="x",Toimenpiteet!$E$115,BD74*CD74/1000+(Satokasvi!$E$28-Satokasvi!$E$7)+IF(H$8="x",Toimenpiteet!$E$29,0)+IF(H$9="x",Toimenpiteet!$E$60,0)+IF(H$10="x",Toimenpiteet!$E$88,0))/(1+$H$15)^ED$59</f>
        <v>305.82524271844659</v>
      </c>
      <c r="EE74" s="29">
        <f ca="1">IF(I$11="x",Toimenpiteet!$E$115,BE74*CE74/1000+(Satokasvi!$E$28-Satokasvi!$E$7)+IF(I$8="x",Toimenpiteet!$E$29,0)+IF(I$9="x",Toimenpiteet!$E$60,0)+IF(I$10="x",Toimenpiteet!$E$88,0))/(1+$H$15)^EE$59</f>
        <v>181.01664100072452</v>
      </c>
      <c r="EF74" s="29">
        <f ca="1">IF(J$11="x",Toimenpiteet!$E$115,BF74*CF74/1000+(Satokasvi!$E$28-Satokasvi!$E$7)+IF(J$8="x",Toimenpiteet!$E$29,0)+IF(J$9="x",Toimenpiteet!$E$60,0)+IF(J$10="x",Toimenpiteet!$E$88,0))/(1+$H$15)^EF$59</f>
        <v>159.08511981909231</v>
      </c>
      <c r="EG74" s="29">
        <f ca="1">IF(K$11="x",Toimenpiteet!$E$115,BG74*CG74/1000+(Satokasvi!$E$28-Satokasvi!$E$7)+IF(K$8="x",Toimenpiteet!$E$29,0)+IF(K$9="x",Toimenpiteet!$E$60,0)+IF(K$10="x",Toimenpiteet!$E$88,0))/(1+$H$15)^EG$59</f>
        <v>337.43147687467223</v>
      </c>
      <c r="EH74" s="29">
        <f ca="1">IF(L$11="x",Toimenpiteet!$E$115,BH74*CH74/1000+(Satokasvi!$E$28-Satokasvi!$E$7)+IF(L$8="x",Toimenpiteet!$E$29,0)+IF(L$9="x",Toimenpiteet!$E$60,0)+IF(L$10="x",Toimenpiteet!$E$88,0))/(1+$H$15)^EH$59</f>
        <v>226.68582200568369</v>
      </c>
      <c r="EI74" s="29">
        <f>IF(M$11="x",Toimenpiteet!$E$115,BI74*CI74/1000+(Satokasvi!$E$28-Satokasvi!$E$7)+IF(M$8="x",Toimenpiteet!$E$29,0)+IF(M$9="x",Toimenpiteet!$E$60,0)+IF(M$10="x",Toimenpiteet!$E$88,0))/(1+$H$15)^EI$59</f>
        <v>263.80754085535114</v>
      </c>
      <c r="EJ74" s="29">
        <f ca="1">IF(N$11="x",Toimenpiteet!$E$115,BJ74*CJ74/1000+(Satokasvi!$E$28-Satokasvi!$E$7)+IF(N$8="x",Toimenpiteet!$E$29,0)+IF(N$9="x",Toimenpiteet!$E$60,0)+IF(N$10="x",Toimenpiteet!$E$88,0))/(1+$H$15)^EJ$59</f>
        <v>207.52074933579993</v>
      </c>
      <c r="EK74" s="29">
        <f ca="1">IF(O$11="x",Toimenpiteet!$E$115,BK74*CK74/1000+(Satokasvi!$E$28-Satokasvi!$E$7)+IF(O$8="x",Toimenpiteet!$E$29,0)+IF(O$9="x",Toimenpiteet!$E$60,0)+IF(O$10="x",Toimenpiteet!$E$88,0))/(1+$H$15)^EK$59</f>
        <v>286.1853182982494</v>
      </c>
      <c r="EL74" s="29">
        <f ca="1">IF(P$11="x",Toimenpiteet!$E$115,BL74*CL74/1000+(Satokasvi!$E$28-Satokasvi!$E$7)+IF(P$8="x",Toimenpiteet!$E$29,0)+IF(P$9="x",Toimenpiteet!$E$60,0)+IF(P$10="x",Toimenpiteet!$E$88,0))/(1+$H$15)^EL$59</f>
        <v>389.02269264409318</v>
      </c>
      <c r="EM74" s="29">
        <f ca="1">IF(Q$11="x",Toimenpiteet!$E$115,BM74*CM74/1000+(Satokasvi!$E$28-Satokasvi!$E$7)+IF(Q$8="x",Toimenpiteet!$E$29,0)+IF(Q$9="x",Toimenpiteet!$E$60,0)+IF(Q$10="x",Toimenpiteet!$E$88,0))/(1+$H$15)^EM$59</f>
        <v>297.36631068744794</v>
      </c>
      <c r="EN74" s="29">
        <f ca="1">IF(R$11="x",Toimenpiteet!$E$115,BN74*CN74/1000+(Satokasvi!$E$28-Satokasvi!$E$7)+IF(R$8="x",Toimenpiteet!$E$29,0)+IF(R$9="x",Toimenpiteet!$E$60,0)+IF(R$10="x",Toimenpiteet!$E$88,0))/(1+$H$15)^EN$59</f>
        <v>379.99506613525801</v>
      </c>
      <c r="EO74" s="29">
        <f ca="1">IF(S$11="x",Toimenpiteet!$E$115,BO74*CO74/1000+(Satokasvi!$E$28-Satokasvi!$E$7)+IF(S$8="x",Toimenpiteet!$E$29,0)+IF(S$9="x",Toimenpiteet!$E$60,0)+IF(S$10="x",Toimenpiteet!$E$88,0))/(1+$H$15)^EO$59</f>
        <v>414.31050600572638</v>
      </c>
      <c r="EP74" s="29">
        <f ca="1">IF(T$11="x",Toimenpiteet!$E$115,BP74*CP74/1000+(Satokasvi!$E$28-Satokasvi!$E$7)+IF(T$8="x",Toimenpiteet!$E$29,0)+IF(T$9="x",Toimenpiteet!$E$60,0)+IF(T$10="x",Toimenpiteet!$E$88,0))/(1+$H$15)^EP$59</f>
        <v>57.860088997894252</v>
      </c>
      <c r="EQ74" s="29">
        <f ca="1">IF(U$11="x",Toimenpiteet!$E$115,BQ74*CQ74/1000+(Satokasvi!$E$28-Satokasvi!$E$7)+IF(U$8="x",Toimenpiteet!$E$29,0)+IF(U$9="x",Toimenpiteet!$E$60,0)+IF(U$10="x",Toimenpiteet!$E$88,0))/(1+$H$15)^EQ$59</f>
        <v>232.31434373560671</v>
      </c>
      <c r="ER74" s="29">
        <f ca="1">IF(V$11="x",Toimenpiteet!$E$115,BR74*CR74/1000+(Satokasvi!$E$28-Satokasvi!$E$7)+IF(V$8="x",Toimenpiteet!$E$29,0)+IF(V$9="x",Toimenpiteet!$E$60,0)+IF(V$10="x",Toimenpiteet!$E$88,0))/(1+$H$15)^ER$59</f>
        <v>233.23908401050701</v>
      </c>
      <c r="ES74" s="29">
        <f ca="1">IF(W$11="x",Toimenpiteet!$E$115,BS74*CS74/1000+(Satokasvi!$E$28-Satokasvi!$E$7)+IF(W$8="x",Toimenpiteet!$E$29,0)+IF(W$9="x",Toimenpiteet!$E$60,0)+IF(W$10="x",Toimenpiteet!$E$88,0))/(1+$H$15)^ES$59</f>
        <v>190.53987662678912</v>
      </c>
      <c r="ET74" s="29">
        <f ca="1">IF(X$11="x",Toimenpiteet!$E$115,BT74*CT74/1000+(Satokasvi!$E$28-Satokasvi!$E$7)+IF(X$8="x",Toimenpiteet!$E$29,0)+IF(X$9="x",Toimenpiteet!$E$60,0)+IF(X$10="x",Toimenpiteet!$E$88,0))/(1+$H$15)^ET$59</f>
        <v>117.69231347887462</v>
      </c>
      <c r="EU74" s="29">
        <f ca="1">IF(Y$11="x",Toimenpiteet!$E$115,BU74*CU74/1000+(Satokasvi!$E$28-Satokasvi!$E$7)+IF(Y$8="x",Toimenpiteet!$E$29,0)+IF(Y$9="x",Toimenpiteet!$E$60,0)+IF(Y$10="x",Toimenpiteet!$E$88,0))/(1+$H$15)^EU$59</f>
        <v>171.9158559955853</v>
      </c>
      <c r="EV74" s="29">
        <f ca="1">IF(Z$11="x",Toimenpiteet!$E$115,BV74*CV74/1000+(Satokasvi!$E$28-Satokasvi!$E$7)+IF(Z$8="x",Toimenpiteet!$E$29,0)+IF(Z$9="x",Toimenpiteet!$E$60,0)+IF(Z$10="x",Toimenpiteet!$E$88,0))/(1+$H$15)^EV$59</f>
        <v>142.41160361177407</v>
      </c>
      <c r="EW74" s="29">
        <f ca="1">IF(AA$11="x",Toimenpiteet!$E$115,BW74*CW74/1000+(Satokasvi!$E$28-Satokasvi!$E$7)+IF(AA$8="x",Toimenpiteet!$E$29,0)+IF(AA$9="x",Toimenpiteet!$E$60,0)+IF(AA$10="x",Toimenpiteet!$E$88,0))/(1+$H$15)^EW$59</f>
        <v>207.4723505155406</v>
      </c>
      <c r="EX74" s="29">
        <f ca="1">IF(AB$11="x",Toimenpiteet!$E$115,BX74*CX74/1000+(Satokasvi!$E$28-Satokasvi!$E$7)+IF(AB$8="x",Toimenpiteet!$E$29,0)+IF(AB$9="x",Toimenpiteet!$E$60,0)+IF(AB$10="x",Toimenpiteet!$E$88,0))/(1+$H$15)^EX$59</f>
        <v>126.23398176711662</v>
      </c>
      <c r="EY74" s="29">
        <f ca="1">IF(AC$11="x",Toimenpiteet!$E$115,BY74*CY74/1000+(Satokasvi!$E$28-Satokasvi!$E$7)+IF(AC$8="x",Toimenpiteet!$E$29,0)+IF(AC$9="x",Toimenpiteet!$E$60,0)+IF(AC$10="x",Toimenpiteet!$E$88,0))/(1+$H$15)^EY$59</f>
        <v>376.89346295102456</v>
      </c>
      <c r="EZ74" s="29">
        <f ca="1">IF(AD$11="x",Toimenpiteet!$E$115,BZ74*CZ74/1000+(Satokasvi!$E$28-Satokasvi!$E$7)+IF(AD$8="x",Toimenpiteet!$E$29,0)+IF(AD$9="x",Toimenpiteet!$E$60,0)+IF(AD$10="x",Toimenpiteet!$E$88,0))/(1+$H$15)^EZ$59</f>
        <v>142.61811483917018</v>
      </c>
      <c r="FA74" s="29">
        <f ca="1">IF(AE$11="x",Toimenpiteet!$E$115,CA74*DA74/1000+(Satokasvi!$E$28-Satokasvi!$E$7)+IF(AE$8="x",Toimenpiteet!$E$29,0)+IF(AE$9="x",Toimenpiteet!$E$60,0)+IF(AE$10="x",Toimenpiteet!$E$88,0))/(1+$H$15)^FA$59</f>
        <v>145.04892762322791</v>
      </c>
      <c r="FB74" s="29">
        <f ca="1">IF(AF$11="x",Toimenpiteet!$E$115,CB74*DB74/1000+(Satokasvi!$E$28-Satokasvi!$E$7)+IF(AF$8="x",Toimenpiteet!$E$29,0)+IF(AF$9="x",Toimenpiteet!$E$60,0)+IF(AF$10="x",Toimenpiteet!$E$88,0))/(1+$H$15)^FB$59</f>
        <v>100.1421122929859</v>
      </c>
      <c r="FD74" s="29">
        <f t="shared" si="15"/>
        <v>305.82524271844659</v>
      </c>
      <c r="FE74" s="29">
        <f t="shared" ca="1" si="18"/>
        <v>467.99263378144224</v>
      </c>
      <c r="FF74" s="29">
        <f t="shared" ca="1" si="18"/>
        <v>609.57080579169269</v>
      </c>
      <c r="FG74" s="29">
        <f t="shared" ca="1" si="18"/>
        <v>921.29191718566699</v>
      </c>
      <c r="FH74" s="29">
        <f t="shared" ca="1" si="19"/>
        <v>1127.8218170976918</v>
      </c>
      <c r="FI74" s="29">
        <f t="shared" ca="1" si="19"/>
        <v>1391.6293579530429</v>
      </c>
      <c r="FJ74" s="29">
        <f t="shared" ca="1" si="19"/>
        <v>1580.4441880140357</v>
      </c>
      <c r="FK74" s="29">
        <f t="shared" ca="1" si="19"/>
        <v>1844.4346642742662</v>
      </c>
      <c r="FL74" s="29">
        <f t="shared" ca="1" si="19"/>
        <v>2206.6150204447781</v>
      </c>
      <c r="FM74" s="29">
        <f t="shared" ca="1" si="19"/>
        <v>2481.7458399944921</v>
      </c>
      <c r="FN74" s="29">
        <f t="shared" ca="1" si="19"/>
        <v>2835.805912078697</v>
      </c>
      <c r="FO74" s="29">
        <f t="shared" ca="1" si="19"/>
        <v>3222.7757047176756</v>
      </c>
      <c r="FP74" s="29">
        <f t="shared" ca="1" si="19"/>
        <v>3270.4906080306964</v>
      </c>
      <c r="FQ74" s="29">
        <f t="shared" ca="1" si="19"/>
        <v>3484.5676616862238</v>
      </c>
      <c r="FR74" s="29">
        <f t="shared" ca="1" si="19"/>
        <v>3699.7343922766254</v>
      </c>
      <c r="FS74" s="29">
        <f t="shared" ca="1" si="19"/>
        <v>3874.4380964236502</v>
      </c>
      <c r="FT74" s="29">
        <f t="shared" ca="1" si="19"/>
        <v>3979.9601450698156</v>
      </c>
      <c r="FU74" s="29">
        <f t="shared" ca="1" si="19"/>
        <v>4137.3149016810512</v>
      </c>
      <c r="FV74" s="29">
        <f t="shared" ca="1" si="19"/>
        <v>4266.7560391441484</v>
      </c>
      <c r="FW74" s="29">
        <f t="shared" ca="1" si="19"/>
        <v>4458.3400537123271</v>
      </c>
      <c r="FX74" s="29">
        <f t="shared" ca="1" si="20"/>
        <v>4572.7292039676913</v>
      </c>
      <c r="FY74" s="29">
        <f t="shared" ca="1" si="20"/>
        <v>4926.0115829233746</v>
      </c>
      <c r="FZ74" s="29">
        <f t="shared" ca="1" si="20"/>
        <v>5056.339547081292</v>
      </c>
      <c r="GA74" s="29">
        <f t="shared" ca="1" si="20"/>
        <v>5189.1427306028527</v>
      </c>
      <c r="GB74" s="29">
        <f t="shared" ca="1" si="20"/>
        <v>5279.3330132992805</v>
      </c>
      <c r="GC74" s="29"/>
      <c r="GD74" s="29">
        <f t="shared" si="16"/>
        <v>305.82524271844659</v>
      </c>
      <c r="GE74" s="29">
        <f t="shared" ca="1" si="17"/>
        <v>486.84188371917111</v>
      </c>
      <c r="GF74" s="29">
        <f t="shared" ca="1" si="11"/>
        <v>645.92700353826342</v>
      </c>
      <c r="GG74" s="29">
        <f t="shared" ca="1" si="11"/>
        <v>983.35848041293571</v>
      </c>
      <c r="GH74" s="29">
        <f t="shared" ca="1" si="11"/>
        <v>1210.0443024186193</v>
      </c>
      <c r="GI74" s="29">
        <f t="shared" ca="1" si="11"/>
        <v>1473.8518432739704</v>
      </c>
      <c r="GJ74" s="29">
        <f t="shared" ca="1" si="11"/>
        <v>1681.3725926097704</v>
      </c>
      <c r="GK74" s="29">
        <f t="shared" ca="1" si="11"/>
        <v>1967.5579109080199</v>
      </c>
      <c r="GL74" s="29">
        <f t="shared" ca="1" si="11"/>
        <v>2356.5806035521132</v>
      </c>
      <c r="GM74" s="29">
        <f t="shared" ca="1" si="11"/>
        <v>2653.946914239561</v>
      </c>
      <c r="GN74" s="29">
        <f t="shared" ca="1" si="11"/>
        <v>3033.9419803748192</v>
      </c>
      <c r="GO74" s="29">
        <f t="shared" ca="1" si="11"/>
        <v>3448.2524863805456</v>
      </c>
      <c r="GP74" s="29">
        <f t="shared" ca="1" si="11"/>
        <v>3506.1125753784399</v>
      </c>
      <c r="GQ74" s="29">
        <f t="shared" ca="1" si="11"/>
        <v>3738.4269191140465</v>
      </c>
      <c r="GR74" s="29">
        <f t="shared" ca="1" si="11"/>
        <v>3971.6660031245538</v>
      </c>
      <c r="GS74" s="29">
        <f t="shared" ca="1" si="11"/>
        <v>4162.2058797513428</v>
      </c>
      <c r="GT74" s="29">
        <f t="shared" ca="1" si="11"/>
        <v>4279.8981932302177</v>
      </c>
      <c r="GU74" s="29">
        <f t="shared" ca="1" si="11"/>
        <v>4451.8140492258026</v>
      </c>
      <c r="GV74" s="29">
        <f t="shared" ca="1" si="12"/>
        <v>4594.2256528375765</v>
      </c>
      <c r="GW74" s="29">
        <f t="shared" ca="1" si="12"/>
        <v>4801.6980033531172</v>
      </c>
      <c r="GX74" s="29">
        <f t="shared" ca="1" si="12"/>
        <v>4927.9319851202335</v>
      </c>
      <c r="GY74" s="29">
        <f t="shared" ca="1" si="12"/>
        <v>5304.8254480712585</v>
      </c>
      <c r="GZ74" s="29">
        <f t="shared" ca="1" si="12"/>
        <v>5447.4435629104282</v>
      </c>
      <c r="HA74" s="29">
        <f t="shared" ca="1" si="12"/>
        <v>5592.4924905336566</v>
      </c>
      <c r="HB74" s="29">
        <f t="shared" ca="1" si="12"/>
        <v>5692.6346028266425</v>
      </c>
      <c r="HC74" s="29"/>
      <c r="HD74" s="29">
        <f t="shared" si="13"/>
        <v>170</v>
      </c>
      <c r="HE74" s="29">
        <f>SUM($GD74:GD74)-$HD74-SUM($FD74:FD74)</f>
        <v>-170</v>
      </c>
      <c r="HF74" s="29">
        <f ca="1">SUM($GD74:GE74)-$HD74-SUM($FD74:FE74)</f>
        <v>-151.15075006227107</v>
      </c>
      <c r="HG74" s="29">
        <f ca="1">SUM($GD74:GF74)-$HD74-SUM($FD74:FF74)</f>
        <v>-114.79455231570046</v>
      </c>
      <c r="HH74" s="29">
        <f ca="1">SUM($GD74:GG74)-$HD74-SUM($FD74:FG74)</f>
        <v>-52.727989088431968</v>
      </c>
      <c r="HI74" s="29">
        <f ca="1">SUM($GD74:GH74)-$HD74-SUM($FD74:FH74)</f>
        <v>29.494496232495749</v>
      </c>
      <c r="HJ74" s="29">
        <f ca="1">SUM($GD74:GI74)-$HD74-SUM($FD74:FI74)</f>
        <v>111.71698155342347</v>
      </c>
      <c r="HK74" s="29">
        <f ca="1">SUM($GD74:GJ74)-$HD74-SUM($FD74:FJ74)</f>
        <v>212.64538614915818</v>
      </c>
      <c r="HL74" s="29">
        <f ca="1">SUM($GD74:GK74)-$HD74-SUM($FD74:FK74)</f>
        <v>335.76863278291057</v>
      </c>
      <c r="HM74" s="29">
        <f ca="1">SUM($GD74:GL74)-$HD74-SUM($FD74:FL74)</f>
        <v>485.73421589024474</v>
      </c>
      <c r="HN74" s="29">
        <f ca="1">SUM($GD74:GM74)-$HD74-SUM($FD74:FM74)</f>
        <v>657.93529013531406</v>
      </c>
      <c r="HO74" s="29">
        <f ca="1">SUM($GD74:GN74)-$HD74-SUM($FD74:FN74)</f>
        <v>856.07135843143806</v>
      </c>
      <c r="HP74" s="29">
        <f ca="1">SUM($GD74:GO74)-$HD74-SUM($FD74:FO74)</f>
        <v>1081.5481400943063</v>
      </c>
      <c r="HQ74" s="29">
        <f ca="1">SUM($GD74:GP74)-$HD74-SUM($FD74:FP74)</f>
        <v>1317.1701074420489</v>
      </c>
      <c r="HR74" s="29">
        <f ca="1">SUM($GD74:GQ74)-$HD74-SUM($FD74:FQ74)</f>
        <v>1571.0293648698716</v>
      </c>
      <c r="HS74" s="29">
        <f ca="1">SUM($GD74:GR74)-$HD74-SUM($FD74:FR74)</f>
        <v>1842.9609757178005</v>
      </c>
      <c r="HT74" s="29">
        <f ca="1">SUM($GD74:GS74)-$HD74-SUM($FD74:FS74)</f>
        <v>2130.7287590454944</v>
      </c>
      <c r="HU74" s="29">
        <f ca="1">SUM($GD74:GT74)-$HD74-SUM($FD74:FT74)</f>
        <v>2430.6668072058965</v>
      </c>
      <c r="HV74" s="29">
        <f ca="1">SUM($GD74:GU74)-$HD74-SUM($FD74:FU74)</f>
        <v>2745.1659547506497</v>
      </c>
      <c r="HW74" s="29">
        <f ca="1">SUM($GD74:GV74)-$HD74-SUM($FD74:FV74)</f>
        <v>3072.6355684440714</v>
      </c>
      <c r="HX74" s="29">
        <f ca="1">SUM($GD74:GW74)-$HD74-SUM($FD74:FW74)</f>
        <v>3415.9935180848552</v>
      </c>
      <c r="HY74" s="29">
        <f ca="1">SUM($GD74:GX74)-$HD74-SUM($FD74:FX74)</f>
        <v>3771.1962992373956</v>
      </c>
      <c r="HZ74" s="29">
        <f ca="1">SUM($GD74:GY74)-$HD74-SUM($FD74:FY74)</f>
        <v>4150.0101643852759</v>
      </c>
      <c r="IA74" s="29">
        <f ca="1">SUM($GD74:GZ74)-$HD74-SUM($FD74:FZ74)</f>
        <v>4541.1141802144193</v>
      </c>
      <c r="IB74" s="29">
        <f ca="1">SUM($GD74:HA74)-$HD74-SUM($FD74:GA74)</f>
        <v>4944.463940145215</v>
      </c>
      <c r="IC74" s="29">
        <f ca="1">SUM($GD74:HB74)-$HD74-SUM($FD74:GB74)</f>
        <v>5357.7655296725716</v>
      </c>
    </row>
    <row r="75" spans="2:237">
      <c r="B75" s="29">
        <f t="shared" ca="1" si="14"/>
        <v>0.87612284450464528</v>
      </c>
      <c r="C75" s="29">
        <f t="shared" ca="1" si="8"/>
        <v>0.81585094547943049</v>
      </c>
      <c r="D75" s="29">
        <f t="shared" ca="1" si="8"/>
        <v>0.61844829886094266</v>
      </c>
      <c r="E75" s="29">
        <f t="shared" ca="1" si="8"/>
        <v>0.73575451965809369</v>
      </c>
      <c r="F75" s="29">
        <f t="shared" ca="1" si="8"/>
        <v>0.39263624253955742</v>
      </c>
      <c r="G75" s="29">
        <f t="shared" ca="1" si="8"/>
        <v>0.55502147212795472</v>
      </c>
      <c r="H75" s="29">
        <f t="shared" ca="1" si="8"/>
        <v>0.19833359299140996</v>
      </c>
      <c r="I75" s="29">
        <f t="shared" ca="1" si="8"/>
        <v>0.10819548130781032</v>
      </c>
      <c r="J75" s="29">
        <f t="shared" ca="1" si="8"/>
        <v>0.99075709043921512</v>
      </c>
      <c r="K75" s="29">
        <f t="shared" ca="1" si="8"/>
        <v>0.73286610309480793</v>
      </c>
      <c r="L75" s="29">
        <f t="shared" ca="1" si="8"/>
        <v>0.79710054739957903</v>
      </c>
      <c r="M75" s="29">
        <f t="shared" ca="1" si="8"/>
        <v>0.65221986022109935</v>
      </c>
      <c r="N75" s="29">
        <f t="shared" ca="1" si="8"/>
        <v>0.23279920267220611</v>
      </c>
      <c r="O75" s="29">
        <f t="shared" ca="1" si="8"/>
        <v>0.11661300845771638</v>
      </c>
      <c r="P75" s="29">
        <f t="shared" ca="1" si="8"/>
        <v>0.52982124745197368</v>
      </c>
      <c r="Q75" s="29">
        <f t="shared" ca="1" si="8"/>
        <v>0.64383939704582538</v>
      </c>
      <c r="R75" s="29">
        <f t="shared" ref="R75:Z90" ca="1" si="21">RAND()</f>
        <v>0.70421823684060902</v>
      </c>
      <c r="S75" s="29">
        <f t="shared" ca="1" si="21"/>
        <v>0.12978035708699354</v>
      </c>
      <c r="T75" s="29">
        <f t="shared" ca="1" si="9"/>
        <v>3.1571413522058833E-2</v>
      </c>
      <c r="U75" s="29">
        <f t="shared" ca="1" si="9"/>
        <v>0.15610498527949501</v>
      </c>
      <c r="V75" s="29">
        <f t="shared" ca="1" si="9"/>
        <v>0.75985861226187934</v>
      </c>
      <c r="W75" s="29">
        <f t="shared" ca="1" si="9"/>
        <v>0.56972930882485506</v>
      </c>
      <c r="X75" s="29">
        <f t="shared" ca="1" si="9"/>
        <v>0.85134887186325603</v>
      </c>
      <c r="Y75" s="29">
        <f t="shared" ca="1" si="9"/>
        <v>0.4028316545884485</v>
      </c>
      <c r="Z75" s="29">
        <f t="shared" ca="1" si="9"/>
        <v>0.49855066809538473</v>
      </c>
      <c r="AC75" s="27">
        <f>IF(H$11="x",0,_xlfn.NORM.INV(B75,Satokasvi!$H$8,Satokasvi!$I$8)*IF(H$8="x",1+Toimenpiteet!$C$7,1)*IF(H$9="x",1+Toimenpiteet!$C$34,1)*(1+H$30)*_xlfn.BINOM.INV(1,(1-(Satokasvi!$H$15*(1+H$43))),B75))</f>
        <v>0</v>
      </c>
      <c r="AD75" s="27">
        <f ca="1">IF(I$11="x",0,_xlfn.NORM.INV(C75,Satokasvi!$H$8,Satokasvi!$I$8)*IF(I$8="x",1+Toimenpiteet!$C$7,1)*IF(I$9="x",1+Toimenpiteet!$C$34,1)*(1+I$30)*_xlfn.BINOM.INV(1,(1-(Satokasvi!$H$15*(1+I$43))),C75))</f>
        <v>2703.3953694937818</v>
      </c>
      <c r="AE75" s="27">
        <f ca="1">IF(J$11="x",0,_xlfn.NORM.INV(D75,Satokasvi!$H$8,Satokasvi!$I$8)*IF(J$8="x",1+Toimenpiteet!$C$7,1)*IF(J$9="x",1+Toimenpiteet!$C$34,1)*(1+J$30)*_xlfn.BINOM.INV(1,(1-(Satokasvi!$H$15*(1+J$43))),D75))</f>
        <v>2612.8672397800128</v>
      </c>
      <c r="AF75" s="27">
        <f ca="1">IF(K$11="x",0,_xlfn.NORM.INV(E75,Satokasvi!$H$8,Satokasvi!$I$8)*IF(K$8="x",1+Toimenpiteet!$C$7,1)*IF(K$9="x",1+Toimenpiteet!$C$34,1)*(1+K$30)*_xlfn.BINOM.INV(1,(1-(Satokasvi!$H$15*(1+K$43))),E75))</f>
        <v>2691.3920584603234</v>
      </c>
      <c r="AG75" s="27">
        <f ca="1">IF(L$11="x",0,_xlfn.NORM.INV(F75,Satokasvi!$H$8,Satokasvi!$I$8)*IF(L$8="x",1+Toimenpiteet!$C$7,1)*IF(L$9="x",1+Toimenpiteet!$C$34,1)*(1+L$30)*_xlfn.BINOM.INV(1,(1-(Satokasvi!$H$15*(1+L$43))),F75))</f>
        <v>2542.6159565544012</v>
      </c>
      <c r="AH75" s="27">
        <f>IF(M$11="x",0,_xlfn.NORM.INV(G75,Satokasvi!$H$8,Satokasvi!$I$8)*IF(M$8="x",1+Toimenpiteet!$C$7,1)*IF(M$9="x",1+Toimenpiteet!$C$34,1)*(1+M$30)*_xlfn.BINOM.INV(1,(1-(Satokasvi!$H$15*(1+M$43))),G75))</f>
        <v>0</v>
      </c>
      <c r="AI75" s="27">
        <f ca="1">IF(N$11="x",0,_xlfn.NORM.INV(H75,Satokasvi!$H$8,Satokasvi!$I$8)*IF(N$8="x",1+Toimenpiteet!$C$7,1)*IF(N$9="x",1+Toimenpiteet!$C$34,1)*(1+N$30)*_xlfn.BINOM.INV(1,(1-(Satokasvi!$H$15*(1+N$43))),H75))</f>
        <v>2455.0291322335729</v>
      </c>
      <c r="AJ75" s="27">
        <f ca="1">IF(O$11="x",0,_xlfn.NORM.INV(I75,Satokasvi!$H$8,Satokasvi!$I$8)*IF(O$8="x",1+Toimenpiteet!$C$7,1)*IF(O$9="x",1+Toimenpiteet!$C$34,1)*(1+O$30)*_xlfn.BINOM.INV(1,(1-(Satokasvi!$H$15*(1+O$43))),I75))</f>
        <v>2382.4942893232046</v>
      </c>
      <c r="AK75" s="27">
        <f ca="1">IF(P$11="x",0,_xlfn.NORM.INV(J75,Satokasvi!$H$8,Satokasvi!$I$8)*IF(P$8="x",1+Toimenpiteet!$C$7,1)*IF(P$9="x",1+Toimenpiteet!$C$34,1)*(1+P$30)*_xlfn.BINOM.INV(1,(1-(Satokasvi!$H$15*(1+P$43))),J75))</f>
        <v>3052.9625490952794</v>
      </c>
      <c r="AL75" s="27">
        <f ca="1">IF(Q$11="x",0,_xlfn.NORM.INV(K75,Satokasvi!$H$8,Satokasvi!$I$8)*IF(Q$8="x",1+Toimenpiteet!$C$7,1)*IF(Q$9="x",1+Toimenpiteet!$C$34,1)*(1+Q$30)*_xlfn.BINOM.INV(1,(1-(Satokasvi!$H$15*(1+Q$43))),K75))</f>
        <v>2729.2500131672682</v>
      </c>
      <c r="AM75" s="27">
        <f ca="1">IF(R$11="x",0,_xlfn.NORM.INV(L75,Satokasvi!$H$8,Satokasvi!$I$8)*IF(R$8="x",1+Toimenpiteet!$C$7,1)*IF(R$9="x",1+Toimenpiteet!$C$34,1)*(1+R$30)*_xlfn.BINOM.INV(1,(1-(Satokasvi!$H$15*(1+R$43))),L75))</f>
        <v>2768.4121995498217</v>
      </c>
      <c r="AN75" s="27">
        <f ca="1">IF(S$11="x",0,_xlfn.NORM.INV(M75,Satokasvi!$H$8,Satokasvi!$I$8)*IF(S$8="x",1+Toimenpiteet!$C$7,1)*IF(S$9="x",1+Toimenpiteet!$C$34,1)*(1+S$30)*_xlfn.BINOM.INV(1,(1-(Satokasvi!$H$15*(1+S$43))),M75))</f>
        <v>2686.2839017622837</v>
      </c>
      <c r="AO75" s="27">
        <f ca="1">IF(T$11="x",0,_xlfn.NORM.INV(N75,Satokasvi!$H$8,Satokasvi!$I$8)*IF(T$8="x",1+Toimenpiteet!$C$7,1)*IF(T$9="x",1+Toimenpiteet!$C$34,1)*(1+T$30)*_xlfn.BINOM.INV(1,(1-(Satokasvi!$H$15*(1+T$43))),N75))</f>
        <v>2477.0417768449047</v>
      </c>
      <c r="AP75" s="27">
        <f ca="1">IF(U$11="x",0,_xlfn.NORM.INV(O75,Satokasvi!$H$8,Satokasvi!$I$8)*IF(U$8="x",1+Toimenpiteet!$C$7,1)*IF(U$9="x",1+Toimenpiteet!$C$34,1)*(1+U$30)*_xlfn.BINOM.INV(1,(1-(Satokasvi!$H$15*(1+U$43))),O75))</f>
        <v>2390.724508824238</v>
      </c>
      <c r="AQ75" s="27">
        <f ca="1">IF(V$11="x",0,_xlfn.NORM.INV(P75,Satokasvi!$H$8,Satokasvi!$I$8)*IF(V$8="x",1+Toimenpiteet!$C$7,1)*IF(V$9="x",1+Toimenpiteet!$C$34,1)*(1+V$30)*_xlfn.BINOM.INV(1,(1-(Satokasvi!$H$15*(1+V$43))),P75))</f>
        <v>2627.2060005817916</v>
      </c>
      <c r="AR75" s="27">
        <f ca="1">IF(W$11="x",0,_xlfn.NORM.INV(Q75,Satokasvi!$H$8,Satokasvi!$I$8)*IF(W$8="x",1+Toimenpiteet!$C$7,1)*IF(W$9="x",1+Toimenpiteet!$C$34,1)*(1+W$30)*_xlfn.BINOM.INV(1,(1-(Satokasvi!$H$15*(1+W$43))),Q75))</f>
        <v>2682.0690897504178</v>
      </c>
      <c r="AS75" s="27">
        <f ca="1">IF(X$11="x",0,_xlfn.NORM.INV(R75,Satokasvi!$H$8,Satokasvi!$I$8)*IF(X$8="x",1+Toimenpiteet!$C$7,1)*IF(X$9="x",1+Toimenpiteet!$C$34,1)*(1+X$30)*_xlfn.BINOM.INV(1,(1-(Satokasvi!$H$15*(1+X$43))),R75))</f>
        <v>2713.3964655273517</v>
      </c>
      <c r="AT75" s="27">
        <f ca="1">IF(Y$11="x",0,_xlfn.NORM.INV(S75,Satokasvi!$H$8,Satokasvi!$I$8)*IF(Y$8="x",1+Toimenpiteet!$C$7,1)*IF(Y$9="x",1+Toimenpiteet!$C$34,1)*(1+Y$30)*_xlfn.BINOM.INV(1,(1-(Satokasvi!$H$15*(1+Y$43))),S75))</f>
        <v>2402.7939131832013</v>
      </c>
      <c r="AU75" s="27">
        <f ca="1">IF(Z$11="x",0,_xlfn.NORM.INV(T75,Satokasvi!$H$8,Satokasvi!$I$8)*IF(Z$8="x",1+Toimenpiteet!$C$7,1)*IF(Z$9="x",1+Toimenpiteet!$C$34,1)*(1+Z$30)*_xlfn.BINOM.INV(1,(1-(Satokasvi!$H$15*(1+Z$43))),T75))</f>
        <v>0</v>
      </c>
      <c r="AV75" s="27">
        <f ca="1">IF(AA$11="x",0,_xlfn.NORM.INV(U75,Satokasvi!$H$8,Satokasvi!$I$8)*IF(AA$8="x",1+Toimenpiteet!$C$7,1)*IF(AA$9="x",1+Toimenpiteet!$C$34,1)*(1+AA$30)*_xlfn.BINOM.INV(1,(1-(Satokasvi!$H$15*(1+AA$43))),U75))</f>
        <v>2424.6022050154343</v>
      </c>
      <c r="AW75" s="27">
        <f ca="1">IF(AB$11="x",0,_xlfn.NORM.INV(V75,Satokasvi!$H$8,Satokasvi!$I$8)*IF(AB$8="x",1+Toimenpiteet!$C$7,1)*IF(AB$9="x",1+Toimenpiteet!$C$34,1)*(1+AB$30)*_xlfn.BINOM.INV(1,(1-(Satokasvi!$H$15*(1+AB$43))),V75))</f>
        <v>2744.9935554743106</v>
      </c>
      <c r="AX75" s="27">
        <f ca="1">IF(AC$11="x",0,_xlfn.NORM.INV(W75,Satokasvi!$H$8,Satokasvi!$I$8)*IF(AC$8="x",1+Toimenpiteet!$C$7,1)*IF(AC$9="x",1+Toimenpiteet!$C$34,1)*(1+AC$30)*_xlfn.BINOM.INV(1,(1-(Satokasvi!$H$15*(1+AC$43))),W75))</f>
        <v>2646.033371109897</v>
      </c>
      <c r="AY75" s="27">
        <f ca="1">IF(AD$11="x",0,_xlfn.NORM.INV(X75,Satokasvi!$H$8,Satokasvi!$I$8)*IF(AD$8="x",1+Toimenpiteet!$C$7,1)*IF(AD$9="x",1+Toimenpiteet!$C$34,1)*(1+AD$30)*_xlfn.BINOM.INV(1,(1-(Satokasvi!$H$15*(1+AD$43))),X75))</f>
        <v>2807.7837798071414</v>
      </c>
      <c r="AZ75" s="27">
        <f ca="1">IF(AE$11="x",0,_xlfn.NORM.INV(Y75,Satokasvi!$H$8,Satokasvi!$I$8)*IF(AE$8="x",1+Toimenpiteet!$C$7,1)*IF(AE$9="x",1+Toimenpiteet!$C$34,1)*(1+AE$30)*_xlfn.BINOM.INV(1,(1-(Satokasvi!$H$15*(1+AE$43))),Y75))</f>
        <v>2567.3170769961976</v>
      </c>
      <c r="BA75" s="27">
        <f ca="1">IF(AF$11="x",0,_xlfn.NORM.INV(Z75,Satokasvi!$H$8,Satokasvi!$I$8)*IF(AF$8="x",1+Toimenpiteet!$C$7,1)*IF(AF$9="x",1+Toimenpiteet!$C$34,1)*(1+AF$30)*_xlfn.BINOM.INV(1,(1-(Satokasvi!$H$15*(1+AF$43))),Z75))</f>
        <v>2612.5618746126956</v>
      </c>
      <c r="BD75" s="27">
        <f>IF(H$11="x",0,_xlfn.NORM.INV(B75,Satokasvi!$H$8,Satokasvi!$I$8)*IF(COUNTIF($H$12:H$12,"x")&gt;0,(1+$C$6),1)*IF(COUNTIF($H$13:H$13,"x")&gt;0,(1+$C$30),1)*IF(H$8="x",(1+Toimenpiteet!$C$7),1)*IF(H$9="x",(1+Toimenpiteet!$C$34),1)*(1+H$30)*_xlfn.BINOM.INV(1,(1-(Satokasvi!$H$15*(1+H$44))),B75))</f>
        <v>0</v>
      </c>
      <c r="BE75" s="27">
        <f ca="1">IF(I$11="x",0,_xlfn.NORM.INV(C75,Satokasvi!$H$8,Satokasvi!$I$8)*IF(COUNTIF($H$12:I$12,"x")&gt;0,(1+$C$6),1)*IF(COUNTIF($H$13:I$13,"x")&gt;0,(1+$C$30),1)*IF(I$8="x",(1+Toimenpiteet!$C$7),1)*IF(I$9="x",(1+Toimenpiteet!$C$34),1)*(1+I$30)*_xlfn.BINOM.INV(1,(1-(Satokasvi!$H$15*(1+I$44))),C75))</f>
        <v>2838.5651379684714</v>
      </c>
      <c r="BF75" s="27">
        <f ca="1">IF(J$11="x",0,_xlfn.NORM.INV(D75,Satokasvi!$H$8,Satokasvi!$I$8)*IF(COUNTIF($H$12:J$12,"x")&gt;0,(1+$C$6),1)*IF(COUNTIF($H$13:J$13,"x")&gt;0,(1+$C$30),1)*IF(J$8="x",(1+Toimenpiteet!$C$7),1)*IF(J$9="x",(1+Toimenpiteet!$C$34),1)*(1+J$30)*_xlfn.BINOM.INV(1,(1-(Satokasvi!$H$15*(1+J$44))),D75))</f>
        <v>2743.5106017690136</v>
      </c>
      <c r="BG75" s="27">
        <f ca="1">IF(K$11="x",0,_xlfn.NORM.INV(E75,Satokasvi!$H$8,Satokasvi!$I$8)*IF(COUNTIF($H$12:K$12,"x")&gt;0,(1+$C$6),1)*IF(COUNTIF($H$13:K$13,"x")&gt;0,(1+$C$30),1)*IF(K$8="x",(1+Toimenpiteet!$C$7),1)*IF(K$9="x",(1+Toimenpiteet!$C$34),1)*(1+K$30)*_xlfn.BINOM.INV(1,(1-(Satokasvi!$H$15*(1+K$44))),E75))</f>
        <v>2825.96166138334</v>
      </c>
      <c r="BH75" s="27">
        <f ca="1">IF(L$11="x",0,_xlfn.NORM.INV(F75,Satokasvi!$H$8,Satokasvi!$I$8)*IF(COUNTIF($H$12:L$12,"x")&gt;0,(1+$C$6),1)*IF(COUNTIF($H$13:L$13,"x")&gt;0,(1+$C$30),1)*IF(L$8="x",(1+Toimenpiteet!$C$7),1)*IF(L$9="x",(1+Toimenpiteet!$C$34),1)*(1+L$30)*_xlfn.BINOM.INV(1,(1-(Satokasvi!$H$15*(1+L$44))),F75))</f>
        <v>2669.7467543821217</v>
      </c>
      <c r="BI75" s="27">
        <f>IF(M$11="x",0,_xlfn.NORM.INV(G75,Satokasvi!$H$8,Satokasvi!$I$8)*IF(COUNTIF($H$12:M$12,"x")&gt;0,(1+$C$6),1)*IF(COUNTIF($H$13:M$13,"x")&gt;0,(1+$C$30),1)*IF(M$8="x",(1+Toimenpiteet!$C$7),1)*IF(M$9="x",(1+Toimenpiteet!$C$34),1)*(1+M$30)*_xlfn.BINOM.INV(1,(1-(Satokasvi!$H$15*(1+M$44))),G75))</f>
        <v>0</v>
      </c>
      <c r="BJ75" s="27">
        <f ca="1">IF(N$11="x",0,_xlfn.NORM.INV(H75,Satokasvi!$H$8,Satokasvi!$I$8)*IF(COUNTIF($H$12:N$12,"x")&gt;0,(1+$C$6),1)*IF(COUNTIF($H$13:N$13,"x")&gt;0,(1+$C$30),1)*IF(N$8="x",(1+Toimenpiteet!$C$7),1)*IF(N$9="x",(1+Toimenpiteet!$C$34),1)*(1+N$30)*_xlfn.BINOM.INV(1,(1-(Satokasvi!$H$15*(1+N$44))),H75))</f>
        <v>2577.7805888452522</v>
      </c>
      <c r="BK75" s="27">
        <f ca="1">IF(O$11="x",0,_xlfn.NORM.INV(I75,Satokasvi!$H$8,Satokasvi!$I$8)*IF(COUNTIF($H$12:O$12,"x")&gt;0,(1+$C$6),1)*IF(COUNTIF($H$13:O$13,"x")&gt;0,(1+$C$30),1)*IF(O$8="x",(1+Toimenpiteet!$C$7),1)*IF(O$9="x",(1+Toimenpiteet!$C$34),1)*(1+O$30)*_xlfn.BINOM.INV(1,(1-(Satokasvi!$H$15*(1+O$44))),I75))</f>
        <v>2501.6190037893643</v>
      </c>
      <c r="BL75" s="27">
        <f ca="1">IF(P$11="x",0,_xlfn.NORM.INV(J75,Satokasvi!$H$8,Satokasvi!$I$8)*IF(COUNTIF($H$12:P$12,"x")&gt;0,(1+$C$6),1)*IF(COUNTIF($H$13:P$13,"x")&gt;0,(1+$C$30),1)*IF(P$8="x",(1+Toimenpiteet!$C$7),1)*IF(P$9="x",(1+Toimenpiteet!$C$34),1)*(1+P$30)*_xlfn.BINOM.INV(1,(1-(Satokasvi!$H$15*(1+P$44))),J75))</f>
        <v>3205.610676550044</v>
      </c>
      <c r="BM75" s="27">
        <f ca="1">IF(Q$11="x",0,_xlfn.NORM.INV(K75,Satokasvi!$H$8,Satokasvi!$I$8)*IF(COUNTIF($H$12:Q$12,"x")&gt;0,(1+$C$6),1)*IF(COUNTIF($H$13:Q$13,"x")&gt;0,(1+$C$30),1)*IF(Q$8="x",(1+Toimenpiteet!$C$7),1)*IF(Q$9="x",(1+Toimenpiteet!$C$34),1)*(1+Q$30)*_xlfn.BINOM.INV(1,(1-(Satokasvi!$H$15*(1+Q$44))),K75))</f>
        <v>2865.712513825632</v>
      </c>
      <c r="BN75" s="27">
        <f ca="1">IF(R$11="x",0,_xlfn.NORM.INV(L75,Satokasvi!$H$8,Satokasvi!$I$8)*IF(COUNTIF($H$12:R$12,"x")&gt;0,(1+$C$6),1)*IF(COUNTIF($H$13:R$13,"x")&gt;0,(1+$C$30),1)*IF(R$8="x",(1+Toimenpiteet!$C$7),1)*IF(R$9="x",(1+Toimenpiteet!$C$34),1)*(1+R$30)*_xlfn.BINOM.INV(1,(1-(Satokasvi!$H$15*(1+R$44))),L75))</f>
        <v>2906.8328095273132</v>
      </c>
      <c r="BO75" s="27">
        <f ca="1">IF(S$11="x",0,_xlfn.NORM.INV(M75,Satokasvi!$H$8,Satokasvi!$I$8)*IF(COUNTIF($H$12:S$12,"x")&gt;0,(1+$C$6),1)*IF(COUNTIF($H$13:S$13,"x")&gt;0,(1+$C$30),1)*IF(S$8="x",(1+Toimenpiteet!$C$7),1)*IF(S$9="x",(1+Toimenpiteet!$C$34),1)*(1+S$30)*_xlfn.BINOM.INV(1,(1-(Satokasvi!$H$15*(1+S$44))),M75))</f>
        <v>2820.5980968503982</v>
      </c>
      <c r="BP75" s="27">
        <f ca="1">IF(T$11="x",0,_xlfn.NORM.INV(N75,Satokasvi!$H$8,Satokasvi!$I$8)*IF(COUNTIF($H$12:T$12,"x")&gt;0,(1+$C$6),1)*IF(COUNTIF($H$13:T$13,"x")&gt;0,(1+$C$30),1)*IF(T$8="x",(1+Toimenpiteet!$C$7),1)*IF(T$9="x",(1+Toimenpiteet!$C$34),1)*(1+T$30)*_xlfn.BINOM.INV(1,(1-(Satokasvi!$H$15*(1+T$44))),N75))</f>
        <v>2600.8938656871496</v>
      </c>
      <c r="BQ75" s="27">
        <f ca="1">IF(U$11="x",0,_xlfn.NORM.INV(O75,Satokasvi!$H$8,Satokasvi!$I$8)*IF(COUNTIF($H$12:U$12,"x")&gt;0,(1+$C$6),1)*IF(COUNTIF($H$13:U$13,"x")&gt;0,(1+$C$30),1)*IF(U$8="x",(1+Toimenpiteet!$C$7),1)*IF(U$9="x",(1+Toimenpiteet!$C$34),1)*(1+U$30)*_xlfn.BINOM.INV(1,(1-(Satokasvi!$H$15*(1+U$44))),O75))</f>
        <v>2510.2607342654496</v>
      </c>
      <c r="BR75" s="27">
        <f ca="1">IF(V$11="x",0,_xlfn.NORM.INV(P75,Satokasvi!$H$8,Satokasvi!$I$8)*IF(COUNTIF($H$12:V$12,"x")&gt;0,(1+$C$6),1)*IF(COUNTIF($H$13:V$13,"x")&gt;0,(1+$C$30),1)*IF(V$8="x",(1+Toimenpiteet!$C$7),1)*IF(V$9="x",(1+Toimenpiteet!$C$34),1)*(1+V$30)*_xlfn.BINOM.INV(1,(1-(Satokasvi!$H$15*(1+V$44))),P75))</f>
        <v>2758.5663006108816</v>
      </c>
      <c r="BS75" s="27">
        <f ca="1">IF(W$11="x",0,_xlfn.NORM.INV(Q75,Satokasvi!$H$8,Satokasvi!$I$8)*IF(COUNTIF($H$12:W$12,"x")&gt;0,(1+$C$6),1)*IF(COUNTIF($H$13:W$13,"x")&gt;0,(1+$C$30),1)*IF(W$8="x",(1+Toimenpiteet!$C$7),1)*IF(W$9="x",(1+Toimenpiteet!$C$34),1)*(1+W$30)*_xlfn.BINOM.INV(1,(1-(Satokasvi!$H$15*(1+W$44))),Q75))</f>
        <v>2816.1725442379384</v>
      </c>
      <c r="BT75" s="27">
        <f ca="1">IF(X$11="x",0,_xlfn.NORM.INV(R75,Satokasvi!$H$8,Satokasvi!$I$8)*IF(COUNTIF($H$12:X$12,"x")&gt;0,(1+$C$6),1)*IF(COUNTIF($H$13:X$13,"x")&gt;0,(1+$C$30),1)*IF(X$8="x",(1+Toimenpiteet!$C$7),1)*IF(X$9="x",(1+Toimenpiteet!$C$34),1)*(1+X$30)*_xlfn.BINOM.INV(1,(1-(Satokasvi!$H$15*(1+X$44))),R75))</f>
        <v>2849.0662888037195</v>
      </c>
      <c r="BU75" s="27">
        <f ca="1">IF(Y$11="x",0,_xlfn.NORM.INV(S75,Satokasvi!$H$8,Satokasvi!$I$8)*IF(COUNTIF($H$12:Y$12,"x")&gt;0,(1+$C$6),1)*IF(COUNTIF($H$13:Y$13,"x")&gt;0,(1+$C$30),1)*IF(Y$8="x",(1+Toimenpiteet!$C$7),1)*IF(Y$9="x",(1+Toimenpiteet!$C$34),1)*(1+Y$30)*_xlfn.BINOM.INV(1,(1-(Satokasvi!$H$15*(1+Y$44))),S75))</f>
        <v>2522.9336088423615</v>
      </c>
      <c r="BV75" s="27">
        <f ca="1">IF(Z$11="x",0,_xlfn.NORM.INV(T75,Satokasvi!$H$8,Satokasvi!$I$8)*IF(COUNTIF($H$12:Z$12,"x")&gt;0,(1+$C$6),1)*IF(COUNTIF($H$13:Z$13,"x")&gt;0,(1+$C$30),1)*IF(Z$8="x",(1+Toimenpiteet!$C$7),1)*IF(Z$9="x",(1+Toimenpiteet!$C$34),1)*(1+Z$30)*_xlfn.BINOM.INV(1,(1-(Satokasvi!$H$15*(1+Z$44))),T75))</f>
        <v>0</v>
      </c>
      <c r="BW75" s="27">
        <f ca="1">IF(AA$11="x",0,_xlfn.NORM.INV(U75,Satokasvi!$H$8,Satokasvi!$I$8)*IF(COUNTIF($H$12:AA$12,"x")&gt;0,(1+$C$6),1)*IF(COUNTIF($H$13:AA$13,"x")&gt;0,(1+$C$30),1)*IF(AA$8="x",(1+Toimenpiteet!$C$7),1)*IF(AA$9="x",(1+Toimenpiteet!$C$34),1)*(1+AA$30)*_xlfn.BINOM.INV(1,(1-(Satokasvi!$H$15*(1+AA$44))),U75))</f>
        <v>2545.8323152662065</v>
      </c>
      <c r="BX75" s="27">
        <f ca="1">IF(AB$11="x",0,_xlfn.NORM.INV(V75,Satokasvi!$H$8,Satokasvi!$I$8)*IF(COUNTIF($H$12:AB$12,"x")&gt;0,(1+$C$6),1)*IF(COUNTIF($H$13:AB$13,"x")&gt;0,(1+$C$30),1)*IF(AB$8="x",(1+Toimenpiteet!$C$7),1)*IF(AB$9="x",(1+Toimenpiteet!$C$34),1)*(1+AB$30)*_xlfn.BINOM.INV(1,(1-(Satokasvi!$H$15*(1+AB$44))),V75))</f>
        <v>2882.2432332480262</v>
      </c>
      <c r="BY75" s="27">
        <f ca="1">IF(AC$11="x",0,_xlfn.NORM.INV(W75,Satokasvi!$H$8,Satokasvi!$I$8)*IF(COUNTIF($H$12:AC$12,"x")&gt;0,(1+$C$6),1)*IF(COUNTIF($H$13:AC$13,"x")&gt;0,(1+$C$30),1)*IF(AC$8="x",(1+Toimenpiteet!$C$7),1)*IF(AC$9="x",(1+Toimenpiteet!$C$34),1)*(1+AC$30)*_xlfn.BINOM.INV(1,(1-(Satokasvi!$H$15*(1+AC$44))),W75))</f>
        <v>2778.3350396653914</v>
      </c>
      <c r="BZ75" s="27">
        <f ca="1">IF(AD$11="x",0,_xlfn.NORM.INV(X75,Satokasvi!$H$8,Satokasvi!$I$8)*IF(COUNTIF($H$12:AD$12,"x")&gt;0,(1+$C$6),1)*IF(COUNTIF($H$13:AD$13,"x")&gt;0,(1+$C$30),1)*IF(AD$8="x",(1+Toimenpiteet!$C$7),1)*IF(AD$9="x",(1+Toimenpiteet!$C$34),1)*(1+AD$30)*_xlfn.BINOM.INV(1,(1-(Satokasvi!$H$15*(1+AD$44))),X75))</f>
        <v>2948.172968797498</v>
      </c>
      <c r="CA75" s="27">
        <f ca="1">IF(AE$11="x",0,_xlfn.NORM.INV(Y75,Satokasvi!$H$8,Satokasvi!$I$8)*IF(COUNTIF($H$12:AE$12,"x")&gt;0,(1+$C$6),1)*IF(COUNTIF($H$13:AE$13,"x")&gt;0,(1+$C$30),1)*IF(AE$8="x",(1+Toimenpiteet!$C$7),1)*IF(AE$9="x",(1+Toimenpiteet!$C$34),1)*(1+AE$30)*_xlfn.BINOM.INV(1,(1-(Satokasvi!$H$15*(1+AE$44))),Y75))</f>
        <v>2695.6829308460074</v>
      </c>
      <c r="CB75" s="27">
        <f ca="1">IF(AF$11="x",0,_xlfn.NORM.INV(Z75,Satokasvi!$H$8,Satokasvi!$I$8)*IF(COUNTIF($H$12:AF$12,"x")&gt;0,(1+$C$6),1)*IF(COUNTIF($H$13:AF$13,"x")&gt;0,(1+$C$30),1)*IF(AF$8="x",(1+Toimenpiteet!$C$7),1)*IF(AF$9="x",(1+Toimenpiteet!$C$34),1)*(1+AF$30)*_xlfn.BINOM.INV(1,(1-(Satokasvi!$H$15*(1+AF$44))),Z75))</f>
        <v>2743.1899683433303</v>
      </c>
      <c r="CD75" s="29">
        <f ca="1">_xlfn.NORM.INV(RAND(),Satokasvi!$H$13,Satokasvi!$I$13)</f>
        <v>223.77038222560031</v>
      </c>
      <c r="CE75" s="29">
        <f ca="1">_xlfn.NORM.INV(RAND(),Satokasvi!$H$13,Satokasvi!$I$13)</f>
        <v>142.45084183089384</v>
      </c>
      <c r="CF75" s="29">
        <f ca="1">_xlfn.NORM.INV(RAND(),Satokasvi!$H$13,Satokasvi!$I$13)</f>
        <v>157.38803044172658</v>
      </c>
      <c r="CG75" s="29">
        <f ca="1">_xlfn.NORM.INV(RAND(),Satokasvi!$H$13,Satokasvi!$I$13)</f>
        <v>128.28155620267071</v>
      </c>
      <c r="CH75" s="29">
        <f ca="1">_xlfn.NORM.INV(RAND(),Satokasvi!$H$13,Satokasvi!$I$13)</f>
        <v>74.496202770643507</v>
      </c>
      <c r="CI75" s="29">
        <f ca="1">_xlfn.NORM.INV(RAND(),Satokasvi!$H$13,Satokasvi!$I$13)</f>
        <v>211.81686359693376</v>
      </c>
      <c r="CJ75" s="29">
        <f ca="1">_xlfn.NORM.INV(RAND(),Satokasvi!$H$13,Satokasvi!$I$13)</f>
        <v>178.58148450883863</v>
      </c>
      <c r="CK75" s="29">
        <f ca="1">_xlfn.NORM.INV(RAND(),Satokasvi!$H$13,Satokasvi!$I$13)</f>
        <v>246.56749104078818</v>
      </c>
      <c r="CL75" s="29">
        <f ca="1">_xlfn.NORM.INV(RAND(),Satokasvi!$H$13,Satokasvi!$I$13)</f>
        <v>259.94204307558084</v>
      </c>
      <c r="CM75" s="29">
        <f ca="1">_xlfn.NORM.INV(RAND(),Satokasvi!$H$13,Satokasvi!$I$13)</f>
        <v>223.31505918225636</v>
      </c>
      <c r="CN75" s="29">
        <f ca="1">_xlfn.NORM.INV(RAND(),Satokasvi!$H$13,Satokasvi!$I$13)</f>
        <v>207.03787704280921</v>
      </c>
      <c r="CO75" s="29">
        <f ca="1">_xlfn.NORM.INV(RAND(),Satokasvi!$H$13,Satokasvi!$I$13)</f>
        <v>146.64056845216959</v>
      </c>
      <c r="CP75" s="29">
        <f ca="1">_xlfn.NORM.INV(RAND(),Satokasvi!$H$13,Satokasvi!$I$13)</f>
        <v>261.23328837903051</v>
      </c>
      <c r="CQ75" s="29">
        <f ca="1">_xlfn.NORM.INV(RAND(),Satokasvi!$H$13,Satokasvi!$I$13)</f>
        <v>113.10670952130485</v>
      </c>
      <c r="CR75" s="29">
        <f ca="1">_xlfn.NORM.INV(RAND(),Satokasvi!$H$13,Satokasvi!$I$13)</f>
        <v>156.06110422285352</v>
      </c>
      <c r="CS75" s="29">
        <f ca="1">_xlfn.NORM.INV(RAND(),Satokasvi!$H$13,Satokasvi!$I$13)</f>
        <v>106.66738565553209</v>
      </c>
      <c r="CT75" s="29">
        <f ca="1">_xlfn.NORM.INV(RAND(),Satokasvi!$H$13,Satokasvi!$I$13)</f>
        <v>226.33350588015594</v>
      </c>
      <c r="CU75" s="29">
        <f ca="1">_xlfn.NORM.INV(RAND(),Satokasvi!$H$13,Satokasvi!$I$13)</f>
        <v>255.38434997407791</v>
      </c>
      <c r="CV75" s="29">
        <f ca="1">_xlfn.NORM.INV(RAND(),Satokasvi!$H$13,Satokasvi!$I$13)</f>
        <v>203.00768059126418</v>
      </c>
      <c r="CW75" s="29">
        <f ca="1">_xlfn.NORM.INV(RAND(),Satokasvi!$H$13,Satokasvi!$I$13)</f>
        <v>186.77882133870494</v>
      </c>
      <c r="CX75" s="29">
        <f ca="1">_xlfn.NORM.INV(RAND(),Satokasvi!$H$13,Satokasvi!$I$13)</f>
        <v>214.83464302940004</v>
      </c>
      <c r="CY75" s="29">
        <f ca="1">_xlfn.NORM.INV(RAND(),Satokasvi!$H$13,Satokasvi!$I$13)</f>
        <v>193.59021142687595</v>
      </c>
      <c r="CZ75" s="29">
        <f ca="1">_xlfn.NORM.INV(RAND(),Satokasvi!$H$13,Satokasvi!$I$13)</f>
        <v>157.47223128435462</v>
      </c>
      <c r="DA75" s="29">
        <f ca="1">_xlfn.NORM.INV(RAND(),Satokasvi!$H$13,Satokasvi!$I$13)</f>
        <v>143.28704332724277</v>
      </c>
      <c r="DB75" s="29">
        <f ca="1">_xlfn.NORM.INV(RAND(),Satokasvi!$H$13,Satokasvi!$I$13)</f>
        <v>166.1593319775327</v>
      </c>
      <c r="DD75" s="29">
        <f>IF(H$11="x",Toimenpiteet!$E$115,AC75*CD75/1000+(Satokasvi!$E$28-Satokasvi!$E$7)+IF(H$8="x",Toimenpiteet!$E$29,0)+IF(H$9="x",Toimenpiteet!$E$60,0)+IF(H$10="x",Toimenpiteet!$E$88,0))/(1+$H$15)^DD$59</f>
        <v>305.82524271844659</v>
      </c>
      <c r="DE75" s="29">
        <f ca="1">IF(I$11="x",Toimenpiteet!$E$115,AD75*CE75/1000+(Satokasvi!$E$28-Satokasvi!$E$7)+IF(I$8="x",Toimenpiteet!$E$29,0)+IF(I$9="x",Toimenpiteet!$E$60,0)+IF(I$10="x",Toimenpiteet!$E$88,0))/(1+$H$15)^DE$59</f>
        <v>148.17696878700116</v>
      </c>
      <c r="DF75" s="29">
        <f ca="1">IF(J$11="x",Toimenpiteet!$E$115,AE75*CF75/1000+(Satokasvi!$E$28-Satokasvi!$E$7)+IF(J$8="x",Toimenpiteet!$E$29,0)+IF(J$9="x",Toimenpiteet!$E$60,0)+IF(J$10="x",Toimenpiteet!$E$88,0))/(1+$H$15)^DF$59</f>
        <v>167.7766072172526</v>
      </c>
      <c r="DG75" s="29">
        <f ca="1">IF(K$11="x",Toimenpiteet!$E$115,AF75*CG75/1000+(Satokasvi!$E$28-Satokasvi!$E$7)+IF(K$8="x",Toimenpiteet!$E$29,0)+IF(K$9="x",Toimenpiteet!$E$60,0)+IF(K$10="x",Toimenpiteet!$E$88,0))/(1+$H$15)^DG$59</f>
        <v>104.26925188688625</v>
      </c>
      <c r="DH75" s="29">
        <f ca="1">IF(L$11="x",Toimenpiteet!$E$115,AG75*CH75/1000+(Satokasvi!$E$28-Satokasvi!$E$7)+IF(L$8="x",Toimenpiteet!$E$29,0)+IF(L$9="x",Toimenpiteet!$E$60,0)+IF(L$10="x",Toimenpiteet!$E$88,0))/(1+$H$15)^DH$59</f>
        <v>-33.197297330993727</v>
      </c>
      <c r="DI75" s="29">
        <f>IF(M$11="x",Toimenpiteet!$E$115,AH75*CI75/1000+(Satokasvi!$E$28-Satokasvi!$E$7)+IF(M$8="x",Toimenpiteet!$E$29,0)+IF(M$9="x",Toimenpiteet!$E$60,0)+IF(M$10="x",Toimenpiteet!$E$88,0))/(1+$H$15)^DI$59</f>
        <v>263.80754085535114</v>
      </c>
      <c r="DJ75" s="29">
        <f ca="1">IF(N$11="x",Toimenpiteet!$E$115,AI75*CJ75/1000+(Satokasvi!$E$28-Satokasvi!$E$7)+IF(N$8="x",Toimenpiteet!$E$29,0)+IF(N$9="x",Toimenpiteet!$E$60,0)+IF(N$10="x",Toimenpiteet!$E$88,0))/(1+$H$15)^DJ$59</f>
        <v>171.1742584870608</v>
      </c>
      <c r="DK75" s="29">
        <f ca="1">IF(O$11="x",Toimenpiteet!$E$115,AJ75*CK75/1000+(Satokasvi!$E$28-Satokasvi!$E$7)+IF(O$8="x",Toimenpiteet!$E$29,0)+IF(O$9="x",Toimenpiteet!$E$60,0)+IF(O$10="x",Toimenpiteet!$E$88,0))/(1+$H$15)^DK$59</f>
        <v>283.82864785027374</v>
      </c>
      <c r="DL75" s="29">
        <f ca="1">IF(P$11="x",Toimenpiteet!$E$115,AK75*CL75/1000+(Satokasvi!$E$28-Satokasvi!$E$7)+IF(P$8="x",Toimenpiteet!$E$29,0)+IF(P$9="x",Toimenpiteet!$E$60,0)+IF(P$10="x",Toimenpiteet!$E$88,0))/(1+$H$15)^DL$59</f>
        <v>433.55682769695284</v>
      </c>
      <c r="DM75" s="29">
        <f ca="1">IF(Q$11="x",Toimenpiteet!$E$115,AL75*CM75/1000+(Satokasvi!$E$28-Satokasvi!$E$7)+IF(Q$8="x",Toimenpiteet!$E$29,0)+IF(Q$9="x",Toimenpiteet!$E$60,0)+IF(Q$10="x",Toimenpiteet!$E$88,0))/(1+$H$15)^DM$59</f>
        <v>283.93331168405598</v>
      </c>
      <c r="DN75" s="29">
        <f ca="1">IF(R$11="x",Toimenpiteet!$E$115,AM75*CN75/1000+(Satokasvi!$E$28-Satokasvi!$E$7)+IF(R$8="x",Toimenpiteet!$E$29,0)+IF(R$9="x",Toimenpiteet!$E$60,0)+IF(R$10="x",Toimenpiteet!$E$88,0))/(1+$H$15)^DN$59</f>
        <v>249.42763782648402</v>
      </c>
      <c r="DO75" s="29">
        <f ca="1">IF(S$11="x",Toimenpiteet!$E$115,AN75*CO75/1000+(Satokasvi!$E$28-Satokasvi!$E$7)+IF(S$8="x",Toimenpiteet!$E$29,0)+IF(S$9="x",Toimenpiteet!$E$60,0)+IF(S$10="x",Toimenpiteet!$E$88,0))/(1+$H$15)^DO$59</f>
        <v>116.44182408844868</v>
      </c>
      <c r="DP75" s="29">
        <f ca="1">IF(T$11="x",Toimenpiteet!$E$115,AO75*CP75/1000+(Satokasvi!$E$28-Satokasvi!$E$7)+IF(T$8="x",Toimenpiteet!$E$29,0)+IF(T$9="x",Toimenpiteet!$E$60,0)+IF(T$10="x",Toimenpiteet!$E$88,0))/(1+$H$15)^DP$59</f>
        <v>285.44511098230021</v>
      </c>
      <c r="DQ75" s="29">
        <f ca="1">IF(U$11="x",Toimenpiteet!$E$115,AP75*CQ75/1000+(Satokasvi!$E$28-Satokasvi!$E$7)+IF(U$8="x",Toimenpiteet!$E$29,0)+IF(U$9="x",Toimenpiteet!$E$60,0)+IF(U$10="x",Toimenpiteet!$E$88,0))/(1+$H$15)^DQ$59</f>
        <v>28.102123045374345</v>
      </c>
      <c r="DR75" s="29">
        <f ca="1">IF(V$11="x",Toimenpiteet!$E$115,AQ75*CR75/1000+(Satokasvi!$E$28-Satokasvi!$E$7)+IF(V$8="x",Toimenpiteet!$E$29,0)+IF(V$9="x",Toimenpiteet!$E$60,0)+IF(V$10="x",Toimenpiteet!$E$88,0))/(1+$H$15)^DR$59</f>
        <v>116.88605777714172</v>
      </c>
      <c r="DS75" s="29">
        <f ca="1">IF(W$11="x",Toimenpiteet!$E$115,AR75*CS75/1000+(Satokasvi!$E$28-Satokasvi!$E$7)+IF(W$8="x",Toimenpiteet!$E$29,0)+IF(W$9="x",Toimenpiteet!$E$60,0)+IF(W$10="x",Toimenpiteet!$E$88,0))/(1+$H$15)^DS$59</f>
        <v>36.261646699610175</v>
      </c>
      <c r="DT75" s="29">
        <f ca="1">IF(X$11="x",Toimenpiteet!$E$115,AS75*CT75/1000+(Satokasvi!$E$28-Satokasvi!$E$7)+IF(X$8="x",Toimenpiteet!$E$29,0)+IF(X$9="x",Toimenpiteet!$E$60,0)+IF(X$10="x",Toimenpiteet!$E$88,0))/(1+$H$15)^DT$59</f>
        <v>233.67703552611999</v>
      </c>
      <c r="DU75" s="29">
        <f ca="1">IF(Y$11="x",Toimenpiteet!$E$115,AT75*CU75/1000+(Satokasvi!$E$28-Satokasvi!$E$7)+IF(Y$8="x",Toimenpiteet!$E$29,0)+IF(Y$9="x",Toimenpiteet!$E$60,0)+IF(Y$10="x",Toimenpiteet!$E$88,0))/(1+$H$15)^DU$59</f>
        <v>226.57922383099546</v>
      </c>
      <c r="DV75" s="29">
        <f ca="1">IF(Z$11="x",Toimenpiteet!$E$115,AU75*CV75/1000+(Satokasvi!$E$28-Satokasvi!$E$7)+IF(Z$8="x",Toimenpiteet!$E$29,0)+IF(Z$9="x",Toimenpiteet!$E$60,0)+IF(Z$10="x",Toimenpiteet!$E$88,0))/(1+$H$15)^DV$59</f>
        <v>-129.96818551043771</v>
      </c>
      <c r="DW75" s="29">
        <f ca="1">IF(AA$11="x",Toimenpiteet!$E$115,AV75*CW75/1000+(Satokasvi!$E$28-Satokasvi!$E$7)+IF(AA$8="x",Toimenpiteet!$E$29,0)+IF(AA$9="x",Toimenpiteet!$E$60,0)+IF(AA$10="x",Toimenpiteet!$E$88,0))/(1+$H$15)^DW$59</f>
        <v>124.55730175953687</v>
      </c>
      <c r="DX75" s="29">
        <f ca="1">IF(AB$11="x",Toimenpiteet!$E$115,AW75*CX75/1000+(Satokasvi!$E$28-Satokasvi!$E$7)+IF(AB$8="x",Toimenpiteet!$E$29,0)+IF(AB$9="x",Toimenpiteet!$E$60,0)+IF(AB$10="x",Toimenpiteet!$E$88,0))/(1+$H$15)^DX$59</f>
        <v>194.49592344713307</v>
      </c>
      <c r="DY75" s="29">
        <f ca="1">IF(AC$11="x",Toimenpiteet!$E$115,AX75*CY75/1000+(Satokasvi!$E$28-Satokasvi!$E$7)+IF(AC$8="x",Toimenpiteet!$E$29,0)+IF(AC$9="x",Toimenpiteet!$E$60,0)+IF(AC$10="x",Toimenpiteet!$E$88,0))/(1+$H$15)^DY$59</f>
        <v>148.39812843127939</v>
      </c>
      <c r="DZ75" s="29">
        <f ca="1">IF(AD$11="x",Toimenpiteet!$E$115,AY75*CZ75/1000+(Satokasvi!$E$28-Satokasvi!$E$7)+IF(AD$8="x",Toimenpiteet!$E$29,0)+IF(AD$9="x",Toimenpiteet!$E$60,0)+IF(AD$10="x",Toimenpiteet!$E$88,0))/(1+$H$15)^DZ$59</f>
        <v>108.55768194724237</v>
      </c>
      <c r="EA75" s="29">
        <f ca="1">IF(AE$11="x",Toimenpiteet!$E$115,AZ75*DA75/1000+(Satokasvi!$E$28-Satokasvi!$E$7)+IF(AE$8="x",Toimenpiteet!$E$29,0)+IF(AE$9="x",Toimenpiteet!$E$60,0)+IF(AE$10="x",Toimenpiteet!$E$88,0))/(1+$H$15)^EA$59</f>
        <v>68.852655958372097</v>
      </c>
      <c r="EB75" s="29">
        <f ca="1">IF(AF$11="x",Toimenpiteet!$E$115,BA75*DB75/1000+(Satokasvi!$E$28-Satokasvi!$E$7)+IF(AF$8="x",Toimenpiteet!$E$29,0)+IF(AF$9="x",Toimenpiteet!$E$60,0)+IF(AF$10="x",Toimenpiteet!$E$88,0))/(1+$H$15)^EB$59</f>
        <v>98.483001905397927</v>
      </c>
      <c r="ED75" s="29">
        <f>IF(H$11="x",Toimenpiteet!$E$115,BD75*CD75/1000+(Satokasvi!$E$28-Satokasvi!$E$7)+IF(H$8="x",Toimenpiteet!$E$29,0)+IF(H$9="x",Toimenpiteet!$E$60,0)+IF(H$10="x",Toimenpiteet!$E$88,0))/(1+$H$15)^ED$59</f>
        <v>305.82524271844659</v>
      </c>
      <c r="EE75" s="29">
        <f ca="1">IF(I$11="x",Toimenpiteet!$E$115,BE75*CE75/1000+(Satokasvi!$E$28-Satokasvi!$E$7)+IF(I$8="x",Toimenpiteet!$E$29,0)+IF(I$9="x",Toimenpiteet!$E$60,0)+IF(I$10="x",Toimenpiteet!$E$88,0))/(1+$H$15)^EE$59</f>
        <v>166.32669761093038</v>
      </c>
      <c r="EF75" s="29">
        <f ca="1">IF(J$11="x",Toimenpiteet!$E$115,BF75*CF75/1000+(Satokasvi!$E$28-Satokasvi!$E$7)+IF(J$8="x",Toimenpiteet!$E$29,0)+IF(J$9="x",Toimenpiteet!$E$60,0)+IF(J$10="x",Toimenpiteet!$E$88,0))/(1+$H$15)^EF$59</f>
        <v>186.59347678644448</v>
      </c>
      <c r="EG75" s="29">
        <f ca="1">IF(K$11="x",Toimenpiteet!$E$115,BG75*CG75/1000+(Satokasvi!$E$28-Satokasvi!$E$7)+IF(K$8="x",Toimenpiteet!$E$29,0)+IF(K$9="x",Toimenpiteet!$E$60,0)+IF(K$10="x",Toimenpiteet!$E$88,0))/(1+$H$15)^EG$59</f>
        <v>119.6070243922299</v>
      </c>
      <c r="EH75" s="29">
        <f ca="1">IF(L$11="x",Toimenpiteet!$E$115,BH75*CH75/1000+(Satokasvi!$E$28-Satokasvi!$E$7)+IF(L$8="x",Toimenpiteet!$E$29,0)+IF(L$9="x",Toimenpiteet!$E$60,0)+IF(L$10="x",Toimenpiteet!$E$88,0))/(1+$H$15)^EH$59</f>
        <v>-25.027735099485877</v>
      </c>
      <c r="EI75" s="29">
        <f>IF(M$11="x",Toimenpiteet!$E$115,BI75*CI75/1000+(Satokasvi!$E$28-Satokasvi!$E$7)+IF(M$8="x",Toimenpiteet!$E$29,0)+IF(M$9="x",Toimenpiteet!$E$60,0)+IF(M$10="x",Toimenpiteet!$E$88,0))/(1+$H$15)^EI$59</f>
        <v>263.80754085535114</v>
      </c>
      <c r="EJ75" s="29">
        <f ca="1">IF(N$11="x",Toimenpiteet!$E$115,BJ75*CJ75/1000+(Satokasvi!$E$28-Satokasvi!$E$7)+IF(N$8="x",Toimenpiteet!$E$29,0)+IF(N$9="x",Toimenpiteet!$E$60,0)+IF(N$10="x",Toimenpiteet!$E$88,0))/(1+$H$15)^EJ$59</f>
        <v>188.99814918317142</v>
      </c>
      <c r="EK75" s="29">
        <f ca="1">IF(O$11="x",Toimenpiteet!$E$115,BK75*CK75/1000+(Satokasvi!$E$28-Satokasvi!$E$7)+IF(O$8="x",Toimenpiteet!$E$29,0)+IF(O$9="x",Toimenpiteet!$E$60,0)+IF(O$10="x",Toimenpiteet!$E$88,0))/(1+$H$15)^EK$59</f>
        <v>307.01539846779463</v>
      </c>
      <c r="EL75" s="29">
        <f ca="1">IF(P$11="x",Toimenpiteet!$E$115,BL75*CL75/1000+(Satokasvi!$E$28-Satokasvi!$E$7)+IF(P$8="x",Toimenpiteet!$E$29,0)+IF(P$9="x",Toimenpiteet!$E$60,0)+IF(P$10="x",Toimenpiteet!$E$88,0))/(1+$H$15)^EL$59</f>
        <v>463.96798774685618</v>
      </c>
      <c r="EM75" s="29">
        <f ca="1">IF(Q$11="x",Toimenpiteet!$E$115,BM75*CM75/1000+(Satokasvi!$E$28-Satokasvi!$E$7)+IF(Q$8="x",Toimenpiteet!$E$29,0)+IF(Q$9="x",Toimenpiteet!$E$60,0)+IF(Q$10="x",Toimenpiteet!$E$88,0))/(1+$H$15)^EM$59</f>
        <v>306.608927428507</v>
      </c>
      <c r="EN75" s="29">
        <f ca="1">IF(R$11="x",Toimenpiteet!$E$115,BN75*CN75/1000+(Satokasvi!$E$28-Satokasvi!$E$7)+IF(R$8="x",Toimenpiteet!$E$29,0)+IF(R$9="x",Toimenpiteet!$E$60,0)+IF(R$10="x",Toimenpiteet!$E$88,0))/(1+$H$15)^EN$59</f>
        <v>270.13101016465112</v>
      </c>
      <c r="EO75" s="29">
        <f ca="1">IF(S$11="x",Toimenpiteet!$E$115,BO75*CO75/1000+(Satokasvi!$E$28-Satokasvi!$E$7)+IF(S$8="x",Toimenpiteet!$E$29,0)+IF(S$9="x",Toimenpiteet!$E$60,0)+IF(S$10="x",Toimenpiteet!$E$88,0))/(1+$H$15)^EO$59</f>
        <v>130.25613902767012</v>
      </c>
      <c r="EP75" s="29">
        <f ca="1">IF(T$11="x",Toimenpiteet!$E$115,BP75*CP75/1000+(Satokasvi!$E$28-Satokasvi!$E$7)+IF(T$8="x",Toimenpiteet!$E$29,0)+IF(T$9="x",Toimenpiteet!$E$60,0)+IF(T$10="x",Toimenpiteet!$E$88,0))/(1+$H$15)^EP$59</f>
        <v>307.47680705063743</v>
      </c>
      <c r="EQ75" s="29">
        <f ca="1">IF(U$11="x",Toimenpiteet!$E$115,BQ75*CQ75/1000+(Satokasvi!$E$28-Satokasvi!$E$7)+IF(U$8="x",Toimenpiteet!$E$29,0)+IF(U$9="x",Toimenpiteet!$E$60,0)+IF(U$10="x",Toimenpiteet!$E$88,0))/(1+$H$15)^EQ$59</f>
        <v>37.040666594946252</v>
      </c>
      <c r="ER75" s="29">
        <f ca="1">IF(V$11="x",Toimenpiteet!$E$115,BR75*CR75/1000+(Satokasvi!$E$28-Satokasvi!$E$7)+IF(V$8="x",Toimenpiteet!$E$29,0)+IF(V$9="x",Toimenpiteet!$E$60,0)+IF(V$10="x",Toimenpiteet!$E$88,0))/(1+$H$15)^ER$59</f>
        <v>130.04437755658441</v>
      </c>
      <c r="ES75" s="29">
        <f ca="1">IF(W$11="x",Toimenpiteet!$E$115,BS75*CS75/1000+(Satokasvi!$E$28-Satokasvi!$E$7)+IF(W$8="x",Toimenpiteet!$E$29,0)+IF(W$9="x",Toimenpiteet!$E$60,0)+IF(W$10="x",Toimenpiteet!$E$88,0))/(1+$H$15)^ES$59</f>
        <v>45.175716307003867</v>
      </c>
      <c r="ET75" s="29">
        <f ca="1">IF(X$11="x",Toimenpiteet!$E$115,BT75*CT75/1000+(Satokasvi!$E$28-Satokasvi!$E$7)+IF(X$8="x",Toimenpiteet!$E$29,0)+IF(X$9="x",Toimenpiteet!$E$60,0)+IF(X$10="x",Toimenpiteet!$E$88,0))/(1+$H$15)^ET$59</f>
        <v>252.25504970282719</v>
      </c>
      <c r="EU75" s="29">
        <f ca="1">IF(Y$11="x",Toimenpiteet!$E$115,BU75*CU75/1000+(Satokasvi!$E$28-Satokasvi!$E$7)+IF(Y$8="x",Toimenpiteet!$E$29,0)+IF(Y$9="x",Toimenpiteet!$E$60,0)+IF(Y$10="x",Toimenpiteet!$E$88,0))/(1+$H$15)^EU$59</f>
        <v>244.60154657633279</v>
      </c>
      <c r="EV75" s="29">
        <f ca="1">IF(Z$11="x",Toimenpiteet!$E$115,BV75*CV75/1000+(Satokasvi!$E$28-Satokasvi!$E$7)+IF(Z$8="x",Toimenpiteet!$E$29,0)+IF(Z$9="x",Toimenpiteet!$E$60,0)+IF(Z$10="x",Toimenpiteet!$E$88,0))/(1+$H$15)^EV$59</f>
        <v>-129.96818551043771</v>
      </c>
      <c r="EW75" s="29">
        <f ca="1">IF(AA$11="x",Toimenpiteet!$E$115,BW75*CW75/1000+(Satokasvi!$E$28-Satokasvi!$E$7)+IF(AA$8="x",Toimenpiteet!$E$29,0)+IF(AA$9="x",Toimenpiteet!$E$60,0)+IF(AA$10="x",Toimenpiteet!$E$88,0))/(1+$H$15)^EW$59</f>
        <v>137.09430206646707</v>
      </c>
      <c r="EX75" s="29">
        <f ca="1">IF(AB$11="x",Toimenpiteet!$E$115,BX75*CX75/1000+(Satokasvi!$E$28-Satokasvi!$E$7)+IF(AB$8="x",Toimenpiteet!$E$29,0)+IF(AB$9="x",Toimenpiteet!$E$60,0)+IF(AB$10="x",Toimenpiteet!$E$88,0))/(1+$H$15)^EX$59</f>
        <v>210.34609361847347</v>
      </c>
      <c r="EY75" s="29">
        <f ca="1">IF(AC$11="x",Toimenpiteet!$E$115,BY75*CY75/1000+(Satokasvi!$E$28-Satokasvi!$E$7)+IF(AC$8="x",Toimenpiteet!$E$29,0)+IF(AC$9="x",Toimenpiteet!$E$60,0)+IF(AC$10="x",Toimenpiteet!$E$88,0))/(1+$H$15)^EY$59</f>
        <v>161.76499990040031</v>
      </c>
      <c r="EZ75" s="29">
        <f ca="1">IF(AD$11="x",Toimenpiteet!$E$115,BZ75*CZ75/1000+(Satokasvi!$E$28-Satokasvi!$E$7)+IF(AD$8="x",Toimenpiteet!$E$29,0)+IF(AD$9="x",Toimenpiteet!$E$60,0)+IF(AD$10="x",Toimenpiteet!$E$88,0))/(1+$H$15)^EZ$59</f>
        <v>119.75931851796085</v>
      </c>
      <c r="FA75" s="29">
        <f ca="1">IF(AE$11="x",Toimenpiteet!$E$115,CA75*DA75/1000+(Satokasvi!$E$28-Satokasvi!$E$7)+IF(AE$8="x",Toimenpiteet!$E$29,0)+IF(AE$9="x",Toimenpiteet!$E$60,0)+IF(AE$10="x",Toimenpiteet!$E$88,0))/(1+$H$15)^FA$59</f>
        <v>77.900873681879361</v>
      </c>
      <c r="FB75" s="29">
        <f ca="1">IF(AF$11="x",Toimenpiteet!$E$115,CB75*DB75/1000+(Satokasvi!$E$28-Satokasvi!$E$7)+IF(AF$8="x",Toimenpiteet!$E$29,0)+IF(AF$9="x",Toimenpiteet!$E$60,0)+IF(AF$10="x",Toimenpiteet!$E$88,0))/(1+$H$15)^FB$59</f>
        <v>108.84946746240441</v>
      </c>
      <c r="FD75" s="29">
        <f t="shared" si="15"/>
        <v>305.82524271844659</v>
      </c>
      <c r="FE75" s="29">
        <f t="shared" ca="1" si="18"/>
        <v>454.00221150544775</v>
      </c>
      <c r="FF75" s="29">
        <f t="shared" ca="1" si="18"/>
        <v>621.77881872270041</v>
      </c>
      <c r="FG75" s="29">
        <f t="shared" ca="1" si="18"/>
        <v>726.0480706095866</v>
      </c>
      <c r="FH75" s="29">
        <f t="shared" ca="1" si="19"/>
        <v>692.8507732785929</v>
      </c>
      <c r="FI75" s="29">
        <f t="shared" ca="1" si="19"/>
        <v>956.65831413394403</v>
      </c>
      <c r="FJ75" s="29">
        <f t="shared" ca="1" si="19"/>
        <v>1127.8325726210048</v>
      </c>
      <c r="FK75" s="29">
        <f t="shared" ca="1" si="19"/>
        <v>1411.6612204712785</v>
      </c>
      <c r="FL75" s="29">
        <f t="shared" ca="1" si="19"/>
        <v>1845.2180481682312</v>
      </c>
      <c r="FM75" s="29">
        <f t="shared" ca="1" si="19"/>
        <v>2129.151359852287</v>
      </c>
      <c r="FN75" s="29">
        <f t="shared" ca="1" si="19"/>
        <v>2378.578997678771</v>
      </c>
      <c r="FO75" s="29">
        <f t="shared" ca="1" si="19"/>
        <v>2495.0208217672198</v>
      </c>
      <c r="FP75" s="29">
        <f t="shared" ca="1" si="19"/>
        <v>2780.4659327495201</v>
      </c>
      <c r="FQ75" s="29">
        <f t="shared" ca="1" si="19"/>
        <v>2808.5680557948945</v>
      </c>
      <c r="FR75" s="29">
        <f t="shared" ca="1" si="19"/>
        <v>2925.454113572036</v>
      </c>
      <c r="FS75" s="29">
        <f t="shared" ca="1" si="19"/>
        <v>2961.7157602716461</v>
      </c>
      <c r="FT75" s="29">
        <f t="shared" ca="1" si="19"/>
        <v>3195.3927957977662</v>
      </c>
      <c r="FU75" s="29">
        <f t="shared" ca="1" si="19"/>
        <v>3421.9720196287617</v>
      </c>
      <c r="FV75" s="29">
        <f t="shared" ca="1" si="19"/>
        <v>3292.003834118324</v>
      </c>
      <c r="FW75" s="29">
        <f t="shared" ca="1" si="19"/>
        <v>3416.561135877861</v>
      </c>
      <c r="FX75" s="29">
        <f t="shared" ca="1" si="20"/>
        <v>3611.057059324994</v>
      </c>
      <c r="FY75" s="29">
        <f t="shared" ca="1" si="20"/>
        <v>3759.4551877562735</v>
      </c>
      <c r="FZ75" s="29">
        <f t="shared" ca="1" si="20"/>
        <v>3868.0128697035161</v>
      </c>
      <c r="GA75" s="29">
        <f t="shared" ca="1" si="20"/>
        <v>3936.8655256618881</v>
      </c>
      <c r="GB75" s="29">
        <f t="shared" ca="1" si="20"/>
        <v>4035.3485275672861</v>
      </c>
      <c r="GC75" s="29"/>
      <c r="GD75" s="29">
        <f t="shared" si="16"/>
        <v>305.82524271844659</v>
      </c>
      <c r="GE75" s="29">
        <f t="shared" ca="1" si="17"/>
        <v>472.151940329377</v>
      </c>
      <c r="GF75" s="29">
        <f t="shared" ca="1" si="11"/>
        <v>658.74541711582151</v>
      </c>
      <c r="GG75" s="29">
        <f t="shared" ca="1" si="11"/>
        <v>778.35244150805147</v>
      </c>
      <c r="GH75" s="29">
        <f t="shared" ca="1" si="11"/>
        <v>753.32470640856559</v>
      </c>
      <c r="GI75" s="29">
        <f t="shared" ca="1" si="11"/>
        <v>1017.1322472639167</v>
      </c>
      <c r="GJ75" s="29">
        <f t="shared" ca="1" si="11"/>
        <v>1206.1303964470881</v>
      </c>
      <c r="GK75" s="29">
        <f t="shared" ca="1" si="11"/>
        <v>1513.1457949148826</v>
      </c>
      <c r="GL75" s="29">
        <f t="shared" ca="1" si="11"/>
        <v>1977.1137826617387</v>
      </c>
      <c r="GM75" s="29">
        <f t="shared" ca="1" si="11"/>
        <v>2283.7227100902455</v>
      </c>
      <c r="GN75" s="29">
        <f t="shared" ca="1" si="11"/>
        <v>2553.8537202548969</v>
      </c>
      <c r="GO75" s="29">
        <f t="shared" ca="1" si="11"/>
        <v>2684.109859282567</v>
      </c>
      <c r="GP75" s="29">
        <f t="shared" ca="1" si="11"/>
        <v>2991.5866663332044</v>
      </c>
      <c r="GQ75" s="29">
        <f t="shared" ca="1" si="11"/>
        <v>3028.6273329281507</v>
      </c>
      <c r="GR75" s="29">
        <f t="shared" ca="1" si="11"/>
        <v>3158.6717104847353</v>
      </c>
      <c r="GS75" s="29">
        <f t="shared" ca="1" si="11"/>
        <v>3203.8474267917391</v>
      </c>
      <c r="GT75" s="29">
        <f t="shared" ca="1" si="11"/>
        <v>3456.1024764945664</v>
      </c>
      <c r="GU75" s="29">
        <f t="shared" ref="GU75:GX138" ca="1" si="22">GT75+EU75</f>
        <v>3700.704023070899</v>
      </c>
      <c r="GV75" s="29">
        <f t="shared" ca="1" si="12"/>
        <v>3570.7358375604613</v>
      </c>
      <c r="GW75" s="29">
        <f t="shared" ca="1" si="12"/>
        <v>3707.8301396269285</v>
      </c>
      <c r="GX75" s="29">
        <f t="shared" ca="1" si="12"/>
        <v>3918.1762332454018</v>
      </c>
      <c r="GY75" s="29">
        <f t="shared" ca="1" si="12"/>
        <v>4079.941233145802</v>
      </c>
      <c r="GZ75" s="29">
        <f t="shared" ca="1" si="12"/>
        <v>4199.7005516637628</v>
      </c>
      <c r="HA75" s="29">
        <f t="shared" ca="1" si="12"/>
        <v>4277.6014253456424</v>
      </c>
      <c r="HB75" s="29">
        <f t="shared" ca="1" si="12"/>
        <v>4386.4508928080468</v>
      </c>
      <c r="HC75" s="29"/>
      <c r="HD75" s="29">
        <f t="shared" si="13"/>
        <v>170</v>
      </c>
      <c r="HE75" s="29">
        <f>SUM($GD75:GD75)-$HD75-SUM($FD75:FD75)</f>
        <v>-170</v>
      </c>
      <c r="HF75" s="29">
        <f ca="1">SUM($GD75:GE75)-$HD75-SUM($FD75:FE75)</f>
        <v>-151.85027117607081</v>
      </c>
      <c r="HG75" s="29">
        <f ca="1">SUM($GD75:GF75)-$HD75-SUM($FD75:FF75)</f>
        <v>-114.88367278294982</v>
      </c>
      <c r="HH75" s="29">
        <f ca="1">SUM($GD75:GG75)-$HD75-SUM($FD75:FG75)</f>
        <v>-62.579301884485176</v>
      </c>
      <c r="HI75" s="29">
        <f ca="1">SUM($GD75:GH75)-$HD75-SUM($FD75:FH75)</f>
        <v>-2.1053687545127104</v>
      </c>
      <c r="HJ75" s="29">
        <f ca="1">SUM($GD75:GI75)-$HD75-SUM($FD75:FI75)</f>
        <v>58.368564375459755</v>
      </c>
      <c r="HK75" s="29">
        <f ca="1">SUM($GD75:GJ75)-$HD75-SUM($FD75:FJ75)</f>
        <v>136.66638820154276</v>
      </c>
      <c r="HL75" s="29">
        <f ca="1">SUM($GD75:GK75)-$HD75-SUM($FD75:FK75)</f>
        <v>238.15096264514705</v>
      </c>
      <c r="HM75" s="29">
        <f ca="1">SUM($GD75:GL75)-$HD75-SUM($FD75:FL75)</f>
        <v>370.04669713865405</v>
      </c>
      <c r="HN75" s="29">
        <f ca="1">SUM($GD75:GM75)-$HD75-SUM($FD75:FM75)</f>
        <v>524.61804737661259</v>
      </c>
      <c r="HO75" s="29">
        <f ca="1">SUM($GD75:GN75)-$HD75-SUM($FD75:FN75)</f>
        <v>699.89276995273758</v>
      </c>
      <c r="HP75" s="29">
        <f ca="1">SUM($GD75:GO75)-$HD75-SUM($FD75:FO75)</f>
        <v>888.98180746808612</v>
      </c>
      <c r="HQ75" s="29">
        <f ca="1">SUM($GD75:GP75)-$HD75-SUM($FD75:FP75)</f>
        <v>1100.1025410517686</v>
      </c>
      <c r="HR75" s="29">
        <f ca="1">SUM($GD75:GQ75)-$HD75-SUM($FD75:FQ75)</f>
        <v>1320.1618181850245</v>
      </c>
      <c r="HS75" s="29">
        <f ca="1">SUM($GD75:GR75)-$HD75-SUM($FD75:FR75)</f>
        <v>1553.3794150977228</v>
      </c>
      <c r="HT75" s="29">
        <f ca="1">SUM($GD75:GS75)-$HD75-SUM($FD75:FS75)</f>
        <v>1795.5110816178167</v>
      </c>
      <c r="HU75" s="29">
        <f ca="1">SUM($GD75:GT75)-$HD75-SUM($FD75:FT75)</f>
        <v>2056.2207623146169</v>
      </c>
      <c r="HV75" s="29">
        <f ca="1">SUM($GD75:GU75)-$HD75-SUM($FD75:FU75)</f>
        <v>2334.9527657567523</v>
      </c>
      <c r="HW75" s="29">
        <f ca="1">SUM($GD75:GV75)-$HD75-SUM($FD75:FV75)</f>
        <v>2613.6847691988878</v>
      </c>
      <c r="HX75" s="29">
        <f ca="1">SUM($GD75:GW75)-$HD75-SUM($FD75:FW75)</f>
        <v>2904.9537729479562</v>
      </c>
      <c r="HY75" s="29">
        <f ca="1">SUM($GD75:GX75)-$HD75-SUM($FD75:FX75)</f>
        <v>3212.0729468683639</v>
      </c>
      <c r="HZ75" s="29">
        <f ca="1">SUM($GD75:GY75)-$HD75-SUM($FD75:FY75)</f>
        <v>3532.5589922578947</v>
      </c>
      <c r="IA75" s="29">
        <f ca="1">SUM($GD75:GZ75)-$HD75-SUM($FD75:FZ75)</f>
        <v>3864.2466742181423</v>
      </c>
      <c r="IB75" s="29">
        <f ca="1">SUM($GD75:HA75)-$HD75-SUM($FD75:GA75)</f>
        <v>4204.9825739018997</v>
      </c>
      <c r="IC75" s="29">
        <f ca="1">SUM($GD75:HB75)-$HD75-SUM($FD75:GB75)</f>
        <v>4556.08493914266</v>
      </c>
    </row>
    <row r="76" spans="2:237">
      <c r="B76" s="29">
        <f t="shared" ca="1" si="14"/>
        <v>0.48372118374205386</v>
      </c>
      <c r="C76" s="29">
        <f t="shared" ca="1" si="14"/>
        <v>0.79057260515070837</v>
      </c>
      <c r="D76" s="29">
        <f t="shared" ca="1" si="14"/>
        <v>0.71114872858894196</v>
      </c>
      <c r="E76" s="29">
        <f t="shared" ca="1" si="14"/>
        <v>0.57026111873724339</v>
      </c>
      <c r="F76" s="29">
        <f t="shared" ca="1" si="14"/>
        <v>0.22763365580141892</v>
      </c>
      <c r="G76" s="29">
        <f t="shared" ca="1" si="14"/>
        <v>5.2299697011241708E-2</v>
      </c>
      <c r="H76" s="29">
        <f t="shared" ca="1" si="14"/>
        <v>0.59305792797156021</v>
      </c>
      <c r="I76" s="29">
        <f t="shared" ca="1" si="14"/>
        <v>0.6657181119648482</v>
      </c>
      <c r="J76" s="29">
        <f t="shared" ca="1" si="14"/>
        <v>0.22477139353169062</v>
      </c>
      <c r="K76" s="29">
        <f t="shared" ca="1" si="14"/>
        <v>0.31959299360508964</v>
      </c>
      <c r="L76" s="29">
        <f t="shared" ca="1" si="14"/>
        <v>0.54816152723885636</v>
      </c>
      <c r="M76" s="29">
        <f t="shared" ca="1" si="14"/>
        <v>0.52922712454834564</v>
      </c>
      <c r="N76" s="29">
        <f t="shared" ca="1" si="14"/>
        <v>0.30923142981588347</v>
      </c>
      <c r="O76" s="29">
        <f t="shared" ca="1" si="14"/>
        <v>0.40236495281320284</v>
      </c>
      <c r="P76" s="29">
        <f t="shared" ca="1" si="14"/>
        <v>5.6702362265746653E-2</v>
      </c>
      <c r="Q76" s="29">
        <f t="shared" ca="1" si="14"/>
        <v>0.42656886620716805</v>
      </c>
      <c r="R76" s="29">
        <f t="shared" ca="1" si="21"/>
        <v>0.63576966685217418</v>
      </c>
      <c r="S76" s="29">
        <f t="shared" ca="1" si="21"/>
        <v>4.9462396438922251E-2</v>
      </c>
      <c r="T76" s="29">
        <f t="shared" ca="1" si="21"/>
        <v>0.12183354413458602</v>
      </c>
      <c r="U76" s="29">
        <f t="shared" ca="1" si="21"/>
        <v>0.72272324128237142</v>
      </c>
      <c r="V76" s="29">
        <f t="shared" ca="1" si="21"/>
        <v>0.27938445953814117</v>
      </c>
      <c r="W76" s="29">
        <f t="shared" ca="1" si="21"/>
        <v>0.45785709252583107</v>
      </c>
      <c r="X76" s="29">
        <f t="shared" ca="1" si="21"/>
        <v>7.689301551942429E-2</v>
      </c>
      <c r="Y76" s="29">
        <f t="shared" ca="1" si="21"/>
        <v>0.52395099037303716</v>
      </c>
      <c r="Z76" s="29">
        <f t="shared" ca="1" si="21"/>
        <v>0.92942925979188362</v>
      </c>
      <c r="AC76" s="27">
        <f>IF(H$11="x",0,_xlfn.NORM.INV(B76,Satokasvi!$H$8,Satokasvi!$I$8)*IF(H$8="x",1+Toimenpiteet!$C$7,1)*IF(H$9="x",1+Toimenpiteet!$C$34,1)*(1+H$30)*_xlfn.BINOM.INV(1,(1-(Satokasvi!$H$15*(1+H$43))),B76))</f>
        <v>0</v>
      </c>
      <c r="AD76" s="27">
        <f ca="1">IF(I$11="x",0,_xlfn.NORM.INV(C76,Satokasvi!$H$8,Satokasvi!$I$8)*IF(I$8="x",1+Toimenpiteet!$C$7,1)*IF(I$9="x",1+Toimenpiteet!$C$34,1)*(1+I$30)*_xlfn.BINOM.INV(1,(1-(Satokasvi!$H$15*(1+I$43))),C76))</f>
        <v>2686.8378496971295</v>
      </c>
      <c r="AE76" s="27">
        <f ca="1">IF(J$11="x",0,_xlfn.NORM.INV(D76,Satokasvi!$H$8,Satokasvi!$I$8)*IF(J$8="x",1+Toimenpiteet!$C$7,1)*IF(J$9="x",1+Toimenpiteet!$C$34,1)*(1+J$30)*_xlfn.BINOM.INV(1,(1-(Satokasvi!$H$15*(1+J$43))),D76))</f>
        <v>2659.5170772235711</v>
      </c>
      <c r="AF76" s="27">
        <f ca="1">IF(K$11="x",0,_xlfn.NORM.INV(E76,Satokasvi!$H$8,Satokasvi!$I$8)*IF(K$8="x",1+Toimenpiteet!$C$7,1)*IF(K$9="x",1+Toimenpiteet!$C$34,1)*(1+K$30)*_xlfn.BINOM.INV(1,(1-(Satokasvi!$H$15*(1+K$43))),E76))</f>
        <v>2608.0080928714833</v>
      </c>
      <c r="AG76" s="27">
        <f ca="1">IF(L$11="x",0,_xlfn.NORM.INV(F76,Satokasvi!$H$8,Satokasvi!$I$8)*IF(L$8="x",1+Toimenpiteet!$C$7,1)*IF(L$9="x",1+Toimenpiteet!$C$34,1)*(1+L$30)*_xlfn.BINOM.INV(1,(1-(Satokasvi!$H$15*(1+L$43))),F76))</f>
        <v>2454.7831718639832</v>
      </c>
      <c r="AH76" s="27">
        <f>IF(M$11="x",0,_xlfn.NORM.INV(G76,Satokasvi!$H$8,Satokasvi!$I$8)*IF(M$8="x",1+Toimenpiteet!$C$7,1)*IF(M$9="x",1+Toimenpiteet!$C$34,1)*(1+M$30)*_xlfn.BINOM.INV(1,(1-(Satokasvi!$H$15*(1+M$43))),G76))</f>
        <v>0</v>
      </c>
      <c r="AI76" s="27">
        <f ca="1">IF(N$11="x",0,_xlfn.NORM.INV(H76,Satokasvi!$H$8,Satokasvi!$I$8)*IF(N$8="x",1+Toimenpiteet!$C$7,1)*IF(N$9="x",1+Toimenpiteet!$C$34,1)*(1+N$30)*_xlfn.BINOM.INV(1,(1-(Satokasvi!$H$15*(1+N$43))),H76))</f>
        <v>2657.1831653889317</v>
      </c>
      <c r="AJ76" s="27">
        <f ca="1">IF(O$11="x",0,_xlfn.NORM.INV(I76,Satokasvi!$H$8,Satokasvi!$I$8)*IF(O$8="x",1+Toimenpiteet!$C$7,1)*IF(O$9="x",1+Toimenpiteet!$C$34,1)*(1+O$30)*_xlfn.BINOM.INV(1,(1-(Satokasvi!$H$15*(1+O$43))),I76))</f>
        <v>2693.1528741669308</v>
      </c>
      <c r="AK76" s="27">
        <f ca="1">IF(P$11="x",0,_xlfn.NORM.INV(J76,Satokasvi!$H$8,Satokasvi!$I$8)*IF(P$8="x",1+Toimenpiteet!$C$7,1)*IF(P$9="x",1+Toimenpiteet!$C$34,1)*(1+P$30)*_xlfn.BINOM.INV(1,(1-(Satokasvi!$H$15*(1+P$43))),J76))</f>
        <v>2472.0919097507212</v>
      </c>
      <c r="AL76" s="27">
        <f ca="1">IF(Q$11="x",0,_xlfn.NORM.INV(K76,Satokasvi!$H$8,Satokasvi!$I$8)*IF(Q$8="x",1+Toimenpiteet!$C$7,1)*IF(Q$9="x",1+Toimenpiteet!$C$34,1)*(1+Q$30)*_xlfn.BINOM.INV(1,(1-(Satokasvi!$H$15*(1+Q$43))),K76))</f>
        <v>2525.7268429111955</v>
      </c>
      <c r="AM76" s="27">
        <f ca="1">IF(R$11="x",0,_xlfn.NORM.INV(L76,Satokasvi!$H$8,Satokasvi!$I$8)*IF(R$8="x",1+Toimenpiteet!$C$7,1)*IF(R$9="x",1+Toimenpiteet!$C$34,1)*(1+R$30)*_xlfn.BINOM.INV(1,(1-(Satokasvi!$H$15*(1+R$43))),L76))</f>
        <v>2635.8291804108535</v>
      </c>
      <c r="AN76" s="27">
        <f ca="1">IF(S$11="x",0,_xlfn.NORM.INV(M76,Satokasvi!$H$8,Satokasvi!$I$8)*IF(S$8="x",1+Toimenpiteet!$C$7,1)*IF(S$9="x",1+Toimenpiteet!$C$34,1)*(1+S$30)*_xlfn.BINOM.INV(1,(1-(Satokasvi!$H$15*(1+S$43))),M76))</f>
        <v>2626.9272543507209</v>
      </c>
      <c r="AO76" s="27">
        <f ca="1">IF(T$11="x",0,_xlfn.NORM.INV(N76,Satokasvi!$H$8,Satokasvi!$I$8)*IF(T$8="x",1+Toimenpiteet!$C$7,1)*IF(T$9="x",1+Toimenpiteet!$C$34,1)*(1+T$30)*_xlfn.BINOM.INV(1,(1-(Satokasvi!$H$15*(1+T$43))),N76))</f>
        <v>2520.2777102160062</v>
      </c>
      <c r="AP76" s="27">
        <f ca="1">IF(U$11="x",0,_xlfn.NORM.INV(O76,Satokasvi!$H$8,Satokasvi!$I$8)*IF(U$8="x",1+Toimenpiteet!$C$7,1)*IF(U$9="x",1+Toimenpiteet!$C$34,1)*(1+U$30)*_xlfn.BINOM.INV(1,(1-(Satokasvi!$H$15*(1+U$43))),O76))</f>
        <v>2567.0919701653911</v>
      </c>
      <c r="AQ76" s="27">
        <f ca="1">IF(V$11="x",0,_xlfn.NORM.INV(P76,Satokasvi!$H$8,Satokasvi!$I$8)*IF(V$8="x",1+Toimenpiteet!$C$7,1)*IF(V$9="x",1+Toimenpiteet!$C$34,1)*(1+V$30)*_xlfn.BINOM.INV(1,(1-(Satokasvi!$H$15*(1+V$43))),P76))</f>
        <v>2317.7435100743405</v>
      </c>
      <c r="AR76" s="27">
        <f ca="1">IF(W$11="x",0,_xlfn.NORM.INV(Q76,Satokasvi!$H$8,Satokasvi!$I$8)*IF(W$8="x",1+Toimenpiteet!$C$7,1)*IF(W$9="x",1+Toimenpiteet!$C$34,1)*(1+W$30)*_xlfn.BINOM.INV(1,(1-(Satokasvi!$H$15*(1+W$43))),Q76))</f>
        <v>2578.6861713099365</v>
      </c>
      <c r="AS76" s="27">
        <f ca="1">IF(X$11="x",0,_xlfn.NORM.INV(R76,Satokasvi!$H$8,Satokasvi!$I$8)*IF(X$8="x",1+Toimenpiteet!$C$7,1)*IF(X$9="x",1+Toimenpiteet!$C$34,1)*(1+X$30)*_xlfn.BINOM.INV(1,(1-(Satokasvi!$H$15*(1+X$43))),R76))</f>
        <v>2678.0434829835922</v>
      </c>
      <c r="AT76" s="27">
        <f ca="1">IF(Y$11="x",0,_xlfn.NORM.INV(S76,Satokasvi!$H$8,Satokasvi!$I$8)*IF(Y$8="x",1+Toimenpiteet!$C$7,1)*IF(Y$9="x",1+Toimenpiteet!$C$34,1)*(1+Y$30)*_xlfn.BINOM.INV(1,(1-(Satokasvi!$H$15*(1+Y$43))),S76))</f>
        <v>0</v>
      </c>
      <c r="AU76" s="27">
        <f ca="1">IF(Z$11="x",0,_xlfn.NORM.INV(T76,Satokasvi!$H$8,Satokasvi!$I$8)*IF(Z$8="x",1+Toimenpiteet!$C$7,1)*IF(Z$9="x",1+Toimenpiteet!$C$34,1)*(1+Z$30)*_xlfn.BINOM.INV(1,(1-(Satokasvi!$H$15*(1+Z$43))),T76))</f>
        <v>2395.6187419425087</v>
      </c>
      <c r="AV76" s="27">
        <f ca="1">IF(AA$11="x",0,_xlfn.NORM.INV(U76,Satokasvi!$H$8,Satokasvi!$I$8)*IF(AA$8="x",1+Toimenpiteet!$C$7,1)*IF(AA$9="x",1+Toimenpiteet!$C$34,1)*(1+AA$30)*_xlfn.BINOM.INV(1,(1-(Satokasvi!$H$15*(1+AA$43))),U76))</f>
        <v>2723.5468399758993</v>
      </c>
      <c r="AW76" s="27">
        <f ca="1">IF(AB$11="x",0,_xlfn.NORM.INV(V76,Satokasvi!$H$8,Satokasvi!$I$8)*IF(AB$8="x",1+Toimenpiteet!$C$7,1)*IF(AB$9="x",1+Toimenpiteet!$C$34,1)*(1+AB$30)*_xlfn.BINOM.INV(1,(1-(Satokasvi!$H$15*(1+AB$43))),V76))</f>
        <v>2504.1053005552017</v>
      </c>
      <c r="AX76" s="27">
        <f ca="1">IF(AC$11="x",0,_xlfn.NORM.INV(W76,Satokasvi!$H$8,Satokasvi!$I$8)*IF(AC$8="x",1+Toimenpiteet!$C$7,1)*IF(AC$9="x",1+Toimenpiteet!$C$34,1)*(1+AC$30)*_xlfn.BINOM.INV(1,(1-(Satokasvi!$H$15*(1+AC$43))),W76))</f>
        <v>2593.4850549390753</v>
      </c>
      <c r="AY76" s="27">
        <f ca="1">IF(AD$11="x",0,_xlfn.NORM.INV(X76,Satokasvi!$H$8,Satokasvi!$I$8)*IF(AD$8="x",1+Toimenpiteet!$C$7,1)*IF(AD$9="x",1+Toimenpiteet!$C$34,1)*(1+AD$30)*_xlfn.BINOM.INV(1,(1-(Satokasvi!$H$15*(1+AD$43))),X76))</f>
        <v>2347.0096020658862</v>
      </c>
      <c r="AZ76" s="27">
        <f ca="1">IF(AE$11="x",0,_xlfn.NORM.INV(Y76,Satokasvi!$H$8,Satokasvi!$I$8)*IF(AE$8="x",1+Toimenpiteet!$C$7,1)*IF(AE$9="x",1+Toimenpiteet!$C$34,1)*(1+AE$30)*_xlfn.BINOM.INV(1,(1-(Satokasvi!$H$15*(1+AE$43))),Y76))</f>
        <v>2624.4531030768608</v>
      </c>
      <c r="BA76" s="27">
        <f ca="1">IF(AF$11="x",0,_xlfn.NORM.INV(Z76,Satokasvi!$H$8,Satokasvi!$I$8)*IF(AF$8="x",1+Toimenpiteet!$C$7,1)*IF(AF$9="x",1+Toimenpiteet!$C$34,1)*(1+AF$30)*_xlfn.BINOM.INV(1,(1-(Satokasvi!$H$15*(1+AF$43))),Z76))</f>
        <v>2887.9201831266801</v>
      </c>
      <c r="BD76" s="27">
        <f>IF(H$11="x",0,_xlfn.NORM.INV(B76,Satokasvi!$H$8,Satokasvi!$I$8)*IF(COUNTIF($H$12:H$12,"x")&gt;0,(1+$C$6),1)*IF(COUNTIF($H$13:H$13,"x")&gt;0,(1+$C$30),1)*IF(H$8="x",(1+Toimenpiteet!$C$7),1)*IF(H$9="x",(1+Toimenpiteet!$C$34),1)*(1+H$30)*_xlfn.BINOM.INV(1,(1-(Satokasvi!$H$15*(1+H$44))),B76))</f>
        <v>0</v>
      </c>
      <c r="BE76" s="27">
        <f ca="1">IF(I$11="x",0,_xlfn.NORM.INV(C76,Satokasvi!$H$8,Satokasvi!$I$8)*IF(COUNTIF($H$12:I$12,"x")&gt;0,(1+$C$6),1)*IF(COUNTIF($H$13:I$13,"x")&gt;0,(1+$C$30),1)*IF(I$8="x",(1+Toimenpiteet!$C$7),1)*IF(I$9="x",(1+Toimenpiteet!$C$34),1)*(1+I$30)*_xlfn.BINOM.INV(1,(1-(Satokasvi!$H$15*(1+I$44))),C76))</f>
        <v>2821.1797421819861</v>
      </c>
      <c r="BF76" s="27">
        <f ca="1">IF(J$11="x",0,_xlfn.NORM.INV(D76,Satokasvi!$H$8,Satokasvi!$I$8)*IF(COUNTIF($H$12:J$12,"x")&gt;0,(1+$C$6),1)*IF(COUNTIF($H$13:J$13,"x")&gt;0,(1+$C$30),1)*IF(J$8="x",(1+Toimenpiteet!$C$7),1)*IF(J$9="x",(1+Toimenpiteet!$C$34),1)*(1+J$30)*_xlfn.BINOM.INV(1,(1-(Satokasvi!$H$15*(1+J$44))),D76))</f>
        <v>2792.4929310847497</v>
      </c>
      <c r="BG76" s="27">
        <f ca="1">IF(K$11="x",0,_xlfn.NORM.INV(E76,Satokasvi!$H$8,Satokasvi!$I$8)*IF(COUNTIF($H$12:K$12,"x")&gt;0,(1+$C$6),1)*IF(COUNTIF($H$13:K$13,"x")&gt;0,(1+$C$30),1)*IF(K$8="x",(1+Toimenpiteet!$C$7),1)*IF(K$9="x",(1+Toimenpiteet!$C$34),1)*(1+K$30)*_xlfn.BINOM.INV(1,(1-(Satokasvi!$H$15*(1+K$44))),E76))</f>
        <v>2738.4084975150572</v>
      </c>
      <c r="BH76" s="27">
        <f ca="1">IF(L$11="x",0,_xlfn.NORM.INV(F76,Satokasvi!$H$8,Satokasvi!$I$8)*IF(COUNTIF($H$12:L$12,"x")&gt;0,(1+$C$6),1)*IF(COUNTIF($H$13:L$13,"x")&gt;0,(1+$C$30),1)*IF(L$8="x",(1+Toimenpiteet!$C$7),1)*IF(L$9="x",(1+Toimenpiteet!$C$34),1)*(1+L$30)*_xlfn.BINOM.INV(1,(1-(Satokasvi!$H$15*(1+L$44))),F76))</f>
        <v>2577.5223304571823</v>
      </c>
      <c r="BI76" s="27">
        <f>IF(M$11="x",0,_xlfn.NORM.INV(G76,Satokasvi!$H$8,Satokasvi!$I$8)*IF(COUNTIF($H$12:M$12,"x")&gt;0,(1+$C$6),1)*IF(COUNTIF($H$13:M$13,"x")&gt;0,(1+$C$30),1)*IF(M$8="x",(1+Toimenpiteet!$C$7),1)*IF(M$9="x",(1+Toimenpiteet!$C$34),1)*(1+M$30)*_xlfn.BINOM.INV(1,(1-(Satokasvi!$H$15*(1+M$44))),G76))</f>
        <v>0</v>
      </c>
      <c r="BJ76" s="27">
        <f ca="1">IF(N$11="x",0,_xlfn.NORM.INV(H76,Satokasvi!$H$8,Satokasvi!$I$8)*IF(COUNTIF($H$12:N$12,"x")&gt;0,(1+$C$6),1)*IF(COUNTIF($H$13:N$13,"x")&gt;0,(1+$C$30),1)*IF(N$8="x",(1+Toimenpiteet!$C$7),1)*IF(N$9="x",(1+Toimenpiteet!$C$34),1)*(1+N$30)*_xlfn.BINOM.INV(1,(1-(Satokasvi!$H$15*(1+N$44))),H76))</f>
        <v>2790.0423236583779</v>
      </c>
      <c r="BK76" s="27">
        <f ca="1">IF(O$11="x",0,_xlfn.NORM.INV(I76,Satokasvi!$H$8,Satokasvi!$I$8)*IF(COUNTIF($H$12:O$12,"x")&gt;0,(1+$C$6),1)*IF(COUNTIF($H$13:O$13,"x")&gt;0,(1+$C$30),1)*IF(O$8="x",(1+Toimenpiteet!$C$7),1)*IF(O$9="x",(1+Toimenpiteet!$C$34),1)*(1+O$30)*_xlfn.BINOM.INV(1,(1-(Satokasvi!$H$15*(1+O$44))),I76))</f>
        <v>2827.8105178752776</v>
      </c>
      <c r="BL76" s="27">
        <f ca="1">IF(P$11="x",0,_xlfn.NORM.INV(J76,Satokasvi!$H$8,Satokasvi!$I$8)*IF(COUNTIF($H$12:P$12,"x")&gt;0,(1+$C$6),1)*IF(COUNTIF($H$13:P$13,"x")&gt;0,(1+$C$30),1)*IF(P$8="x",(1+Toimenpiteet!$C$7),1)*IF(P$9="x",(1+Toimenpiteet!$C$34),1)*(1+P$30)*_xlfn.BINOM.INV(1,(1-(Satokasvi!$H$15*(1+P$44))),J76))</f>
        <v>2595.696505238257</v>
      </c>
      <c r="BM76" s="27">
        <f ca="1">IF(Q$11="x",0,_xlfn.NORM.INV(K76,Satokasvi!$H$8,Satokasvi!$I$8)*IF(COUNTIF($H$12:Q$12,"x")&gt;0,(1+$C$6),1)*IF(COUNTIF($H$13:Q$13,"x")&gt;0,(1+$C$30),1)*IF(Q$8="x",(1+Toimenpiteet!$C$7),1)*IF(Q$9="x",(1+Toimenpiteet!$C$34),1)*(1+Q$30)*_xlfn.BINOM.INV(1,(1-(Satokasvi!$H$15*(1+Q$44))),K76))</f>
        <v>2652.0131850567554</v>
      </c>
      <c r="BN76" s="27">
        <f ca="1">IF(R$11="x",0,_xlfn.NORM.INV(L76,Satokasvi!$H$8,Satokasvi!$I$8)*IF(COUNTIF($H$12:R$12,"x")&gt;0,(1+$C$6),1)*IF(COUNTIF($H$13:R$13,"x")&gt;0,(1+$C$30),1)*IF(R$8="x",(1+Toimenpiteet!$C$7),1)*IF(R$9="x",(1+Toimenpiteet!$C$34),1)*(1+R$30)*_xlfn.BINOM.INV(1,(1-(Satokasvi!$H$15*(1+R$44))),L76))</f>
        <v>2767.6206394313963</v>
      </c>
      <c r="BO76" s="27">
        <f ca="1">IF(S$11="x",0,_xlfn.NORM.INV(M76,Satokasvi!$H$8,Satokasvi!$I$8)*IF(COUNTIF($H$12:S$12,"x")&gt;0,(1+$C$6),1)*IF(COUNTIF($H$13:S$13,"x")&gt;0,(1+$C$30),1)*IF(S$8="x",(1+Toimenpiteet!$C$7),1)*IF(S$9="x",(1+Toimenpiteet!$C$34),1)*(1+S$30)*_xlfn.BINOM.INV(1,(1-(Satokasvi!$H$15*(1+S$44))),M76))</f>
        <v>2758.273617068257</v>
      </c>
      <c r="BP76" s="27">
        <f ca="1">IF(T$11="x",0,_xlfn.NORM.INV(N76,Satokasvi!$H$8,Satokasvi!$I$8)*IF(COUNTIF($H$12:T$12,"x")&gt;0,(1+$C$6),1)*IF(COUNTIF($H$13:T$13,"x")&gt;0,(1+$C$30),1)*IF(T$8="x",(1+Toimenpiteet!$C$7),1)*IF(T$9="x",(1+Toimenpiteet!$C$34),1)*(1+T$30)*_xlfn.BINOM.INV(1,(1-(Satokasvi!$H$15*(1+T$44))),N76))</f>
        <v>2646.2915957268065</v>
      </c>
      <c r="BQ76" s="27">
        <f ca="1">IF(U$11="x",0,_xlfn.NORM.INV(O76,Satokasvi!$H$8,Satokasvi!$I$8)*IF(COUNTIF($H$12:U$12,"x")&gt;0,(1+$C$6),1)*IF(COUNTIF($H$13:U$13,"x")&gt;0,(1+$C$30),1)*IF(U$8="x",(1+Toimenpiteet!$C$7),1)*IF(U$9="x",(1+Toimenpiteet!$C$34),1)*(1+U$30)*_xlfn.BINOM.INV(1,(1-(Satokasvi!$H$15*(1+U$44))),O76))</f>
        <v>2695.4465686736607</v>
      </c>
      <c r="BR76" s="27">
        <f ca="1">IF(V$11="x",0,_xlfn.NORM.INV(P76,Satokasvi!$H$8,Satokasvi!$I$8)*IF(COUNTIF($H$12:V$12,"x")&gt;0,(1+$C$6),1)*IF(COUNTIF($H$13:V$13,"x")&gt;0,(1+$C$30),1)*IF(V$8="x",(1+Toimenpiteet!$C$7),1)*IF(V$9="x",(1+Toimenpiteet!$C$34),1)*(1+V$30)*_xlfn.BINOM.INV(1,(1-(Satokasvi!$H$15*(1+V$44))),P76))</f>
        <v>2433.6306855780572</v>
      </c>
      <c r="BS76" s="27">
        <f ca="1">IF(W$11="x",0,_xlfn.NORM.INV(Q76,Satokasvi!$H$8,Satokasvi!$I$8)*IF(COUNTIF($H$12:W$12,"x")&gt;0,(1+$C$6),1)*IF(COUNTIF($H$13:W$13,"x")&gt;0,(1+$C$30),1)*IF(W$8="x",(1+Toimenpiteet!$C$7),1)*IF(W$9="x",(1+Toimenpiteet!$C$34),1)*(1+W$30)*_xlfn.BINOM.INV(1,(1-(Satokasvi!$H$15*(1+W$44))),Q76))</f>
        <v>2707.6204798754329</v>
      </c>
      <c r="BT76" s="27">
        <f ca="1">IF(X$11="x",0,_xlfn.NORM.INV(R76,Satokasvi!$H$8,Satokasvi!$I$8)*IF(COUNTIF($H$12:X$12,"x")&gt;0,(1+$C$6),1)*IF(COUNTIF($H$13:X$13,"x")&gt;0,(1+$C$30),1)*IF(X$8="x",(1+Toimenpiteet!$C$7),1)*IF(X$9="x",(1+Toimenpiteet!$C$34),1)*(1+X$30)*_xlfn.BINOM.INV(1,(1-(Satokasvi!$H$15*(1+X$44))),R76))</f>
        <v>2811.9456571327719</v>
      </c>
      <c r="BU76" s="27">
        <f ca="1">IF(Y$11="x",0,_xlfn.NORM.INV(S76,Satokasvi!$H$8,Satokasvi!$I$8)*IF(COUNTIF($H$12:Y$12,"x")&gt;0,(1+$C$6),1)*IF(COUNTIF($H$13:Y$13,"x")&gt;0,(1+$C$30),1)*IF(Y$8="x",(1+Toimenpiteet!$C$7),1)*IF(Y$9="x",(1+Toimenpiteet!$C$34),1)*(1+Y$30)*_xlfn.BINOM.INV(1,(1-(Satokasvi!$H$15*(1+Y$44))),S76))</f>
        <v>2420.4961628146575</v>
      </c>
      <c r="BV76" s="27">
        <f ca="1">IF(Z$11="x",0,_xlfn.NORM.INV(T76,Satokasvi!$H$8,Satokasvi!$I$8)*IF(COUNTIF($H$12:Z$12,"x")&gt;0,(1+$C$6),1)*IF(COUNTIF($H$13:Z$13,"x")&gt;0,(1+$C$30),1)*IF(Z$8="x",(1+Toimenpiteet!$C$7),1)*IF(Z$9="x",(1+Toimenpiteet!$C$34),1)*(1+Z$30)*_xlfn.BINOM.INV(1,(1-(Satokasvi!$H$15*(1+Z$44))),T76))</f>
        <v>2515.3996790396336</v>
      </c>
      <c r="BW76" s="27">
        <f ca="1">IF(AA$11="x",0,_xlfn.NORM.INV(U76,Satokasvi!$H$8,Satokasvi!$I$8)*IF(COUNTIF($H$12:AA$12,"x")&gt;0,(1+$C$6),1)*IF(COUNTIF($H$13:AA$13,"x")&gt;0,(1+$C$30),1)*IF(AA$8="x",(1+Toimenpiteet!$C$7),1)*IF(AA$9="x",(1+Toimenpiteet!$C$34),1)*(1+AA$30)*_xlfn.BINOM.INV(1,(1-(Satokasvi!$H$15*(1+AA$44))),U76))</f>
        <v>2859.7241819746941</v>
      </c>
      <c r="BX76" s="27">
        <f ca="1">IF(AB$11="x",0,_xlfn.NORM.INV(V76,Satokasvi!$H$8,Satokasvi!$I$8)*IF(COUNTIF($H$12:AB$12,"x")&gt;0,(1+$C$6),1)*IF(COUNTIF($H$13:AB$13,"x")&gt;0,(1+$C$30),1)*IF(AB$8="x",(1+Toimenpiteet!$C$7),1)*IF(AB$9="x",(1+Toimenpiteet!$C$34),1)*(1+AB$30)*_xlfn.BINOM.INV(1,(1-(Satokasvi!$H$15*(1+AB$44))),V76))</f>
        <v>2629.3105655829618</v>
      </c>
      <c r="BY76" s="27">
        <f ca="1">IF(AC$11="x",0,_xlfn.NORM.INV(W76,Satokasvi!$H$8,Satokasvi!$I$8)*IF(COUNTIF($H$12:AC$12,"x")&gt;0,(1+$C$6),1)*IF(COUNTIF($H$13:AC$13,"x")&gt;0,(1+$C$30),1)*IF(AC$8="x",(1+Toimenpiteet!$C$7),1)*IF(AC$9="x",(1+Toimenpiteet!$C$34),1)*(1+AC$30)*_xlfn.BINOM.INV(1,(1-(Satokasvi!$H$15*(1+AC$44))),W76))</f>
        <v>2723.159307686029</v>
      </c>
      <c r="BZ76" s="27">
        <f ca="1">IF(AD$11="x",0,_xlfn.NORM.INV(X76,Satokasvi!$H$8,Satokasvi!$I$8)*IF(COUNTIF($H$12:AD$12,"x")&gt;0,(1+$C$6),1)*IF(COUNTIF($H$13:AD$13,"x")&gt;0,(1+$C$30),1)*IF(AD$8="x",(1+Toimenpiteet!$C$7),1)*IF(AD$9="x",(1+Toimenpiteet!$C$34),1)*(1+AD$30)*_xlfn.BINOM.INV(1,(1-(Satokasvi!$H$15*(1+AD$44))),X76))</f>
        <v>2464.3600821691803</v>
      </c>
      <c r="CA76" s="27">
        <f ca="1">IF(AE$11="x",0,_xlfn.NORM.INV(Y76,Satokasvi!$H$8,Satokasvi!$I$8)*IF(COUNTIF($H$12:AE$12,"x")&gt;0,(1+$C$6),1)*IF(COUNTIF($H$13:AE$13,"x")&gt;0,(1+$C$30),1)*IF(AE$8="x",(1+Toimenpiteet!$C$7),1)*IF(AE$9="x",(1+Toimenpiteet!$C$34),1)*(1+AE$30)*_xlfn.BINOM.INV(1,(1-(Satokasvi!$H$15*(1+AE$44))),Y76))</f>
        <v>2755.6757582307041</v>
      </c>
      <c r="CB76" s="27">
        <f ca="1">IF(AF$11="x",0,_xlfn.NORM.INV(Z76,Satokasvi!$H$8,Satokasvi!$I$8)*IF(COUNTIF($H$12:AF$12,"x")&gt;0,(1+$C$6),1)*IF(COUNTIF($H$13:AF$13,"x")&gt;0,(1+$C$30),1)*IF(AF$8="x",(1+Toimenpiteet!$C$7),1)*IF(AF$9="x",(1+Toimenpiteet!$C$34),1)*(1+AF$30)*_xlfn.BINOM.INV(1,(1-(Satokasvi!$H$15*(1+AF$44))),Z76))</f>
        <v>3032.3161922830136</v>
      </c>
      <c r="CD76" s="29">
        <f ca="1">_xlfn.NORM.INV(RAND(),Satokasvi!$H$13,Satokasvi!$I$13)</f>
        <v>132.18532301093796</v>
      </c>
      <c r="CE76" s="29">
        <f ca="1">_xlfn.NORM.INV(RAND(),Satokasvi!$H$13,Satokasvi!$I$13)</f>
        <v>225.86410758022163</v>
      </c>
      <c r="CF76" s="29">
        <f ca="1">_xlfn.NORM.INV(RAND(),Satokasvi!$H$13,Satokasvi!$I$13)</f>
        <v>223.99045097799191</v>
      </c>
      <c r="CG76" s="29">
        <f ca="1">_xlfn.NORM.INV(RAND(),Satokasvi!$H$13,Satokasvi!$I$13)</f>
        <v>189.71270580069188</v>
      </c>
      <c r="CH76" s="29">
        <f ca="1">_xlfn.NORM.INV(RAND(),Satokasvi!$H$13,Satokasvi!$I$13)</f>
        <v>225.93130854291988</v>
      </c>
      <c r="CI76" s="29">
        <f ca="1">_xlfn.NORM.INV(RAND(),Satokasvi!$H$13,Satokasvi!$I$13)</f>
        <v>153.90386610002031</v>
      </c>
      <c r="CJ76" s="29">
        <f ca="1">_xlfn.NORM.INV(RAND(),Satokasvi!$H$13,Satokasvi!$I$13)</f>
        <v>244.37158798519999</v>
      </c>
      <c r="CK76" s="29">
        <f ca="1">_xlfn.NORM.INV(RAND(),Satokasvi!$H$13,Satokasvi!$I$13)</f>
        <v>195.98030694480391</v>
      </c>
      <c r="CL76" s="29">
        <f ca="1">_xlfn.NORM.INV(RAND(),Satokasvi!$H$13,Satokasvi!$I$13)</f>
        <v>212.96541064970825</v>
      </c>
      <c r="CM76" s="29">
        <f ca="1">_xlfn.NORM.INV(RAND(),Satokasvi!$H$13,Satokasvi!$I$13)</f>
        <v>171.37988668293031</v>
      </c>
      <c r="CN76" s="29">
        <f ca="1">_xlfn.NORM.INV(RAND(),Satokasvi!$H$13,Satokasvi!$I$13)</f>
        <v>89.770322561261807</v>
      </c>
      <c r="CO76" s="29">
        <f ca="1">_xlfn.NORM.INV(RAND(),Satokasvi!$H$13,Satokasvi!$I$13)</f>
        <v>255.64320449678652</v>
      </c>
      <c r="CP76" s="29">
        <f ca="1">_xlfn.NORM.INV(RAND(),Satokasvi!$H$13,Satokasvi!$I$13)</f>
        <v>235.72397466096453</v>
      </c>
      <c r="CQ76" s="29">
        <f ca="1">_xlfn.NORM.INV(RAND(),Satokasvi!$H$13,Satokasvi!$I$13)</f>
        <v>301.46140554346687</v>
      </c>
      <c r="CR76" s="29">
        <f ca="1">_xlfn.NORM.INV(RAND(),Satokasvi!$H$13,Satokasvi!$I$13)</f>
        <v>188.94948539203699</v>
      </c>
      <c r="CS76" s="29">
        <f ca="1">_xlfn.NORM.INV(RAND(),Satokasvi!$H$13,Satokasvi!$I$13)</f>
        <v>254.57837022495826</v>
      </c>
      <c r="CT76" s="29">
        <f ca="1">_xlfn.NORM.INV(RAND(),Satokasvi!$H$13,Satokasvi!$I$13)</f>
        <v>209.71864377690125</v>
      </c>
      <c r="CU76" s="29">
        <f ca="1">_xlfn.NORM.INV(RAND(),Satokasvi!$H$13,Satokasvi!$I$13)</f>
        <v>229.0549832557295</v>
      </c>
      <c r="CV76" s="29">
        <f ca="1">_xlfn.NORM.INV(RAND(),Satokasvi!$H$13,Satokasvi!$I$13)</f>
        <v>147.12099174397738</v>
      </c>
      <c r="CW76" s="29">
        <f ca="1">_xlfn.NORM.INV(RAND(),Satokasvi!$H$13,Satokasvi!$I$13)</f>
        <v>245.81136010223059</v>
      </c>
      <c r="CX76" s="29">
        <f ca="1">_xlfn.NORM.INV(RAND(),Satokasvi!$H$13,Satokasvi!$I$13)</f>
        <v>222.5693546652642</v>
      </c>
      <c r="CY76" s="29">
        <f ca="1">_xlfn.NORM.INV(RAND(),Satokasvi!$H$13,Satokasvi!$I$13)</f>
        <v>183.07001723311885</v>
      </c>
      <c r="CZ76" s="29">
        <f ca="1">_xlfn.NORM.INV(RAND(),Satokasvi!$H$13,Satokasvi!$I$13)</f>
        <v>203.58493416996004</v>
      </c>
      <c r="DA76" s="29">
        <f ca="1">_xlfn.NORM.INV(RAND(),Satokasvi!$H$13,Satokasvi!$I$13)</f>
        <v>147.21398948105346</v>
      </c>
      <c r="DB76" s="29">
        <f ca="1">_xlfn.NORM.INV(RAND(),Satokasvi!$H$13,Satokasvi!$I$13)</f>
        <v>197.20952681875019</v>
      </c>
      <c r="DD76" s="29">
        <f>IF(H$11="x",Toimenpiteet!$E$115,AC76*CD76/1000+(Satokasvi!$E$28-Satokasvi!$E$7)+IF(H$8="x",Toimenpiteet!$E$29,0)+IF(H$9="x",Toimenpiteet!$E$60,0)+IF(H$10="x",Toimenpiteet!$E$88,0))/(1+$H$15)^DD$59</f>
        <v>305.82524271844659</v>
      </c>
      <c r="DE76" s="29">
        <f ca="1">IF(I$11="x",Toimenpiteet!$E$115,AD76*CE76/1000+(Satokasvi!$E$28-Satokasvi!$E$7)+IF(I$8="x",Toimenpiteet!$E$29,0)+IF(I$9="x",Toimenpiteet!$E$60,0)+IF(I$10="x",Toimenpiteet!$E$88,0))/(1+$H$15)^DE$59</f>
        <v>357.20636547705146</v>
      </c>
      <c r="DF76" s="29">
        <f ca="1">IF(J$11="x",Toimenpiteet!$E$115,AE76*CF76/1000+(Satokasvi!$E$28-Satokasvi!$E$7)+IF(J$8="x",Toimenpiteet!$E$29,0)+IF(J$9="x",Toimenpiteet!$E$60,0)+IF(J$10="x",Toimenpiteet!$E$88,0))/(1+$H$15)^DF$59</f>
        <v>336.59498622343796</v>
      </c>
      <c r="DG76" s="29">
        <f ca="1">IF(K$11="x",Toimenpiteet!$E$115,AF76*CG76/1000+(Satokasvi!$E$28-Satokasvi!$E$7)+IF(K$8="x",Toimenpiteet!$E$29,0)+IF(K$9="x",Toimenpiteet!$E$60,0)+IF(K$10="x",Toimenpiteet!$E$88,0))/(1+$H$15)^DG$59</f>
        <v>237.11255716314764</v>
      </c>
      <c r="DH76" s="29">
        <f ca="1">IF(L$11="x",Toimenpiteet!$E$115,AG76*CH76/1000+(Satokasvi!$E$28-Satokasvi!$E$7)+IF(L$8="x",Toimenpiteet!$E$29,0)+IF(L$9="x",Toimenpiteet!$E$60,0)+IF(L$10="x",Toimenpiteet!$E$88,0))/(1+$H$15)^DH$59</f>
        <v>281.82496395914535</v>
      </c>
      <c r="DI76" s="29">
        <f>IF(M$11="x",Toimenpiteet!$E$115,AH76*CI76/1000+(Satokasvi!$E$28-Satokasvi!$E$7)+IF(M$8="x",Toimenpiteet!$E$29,0)+IF(M$9="x",Toimenpiteet!$E$60,0)+IF(M$10="x",Toimenpiteet!$E$88,0))/(1+$H$15)^DI$59</f>
        <v>263.80754085535114</v>
      </c>
      <c r="DJ76" s="29">
        <f ca="1">IF(N$11="x",Toimenpiteet!$E$115,AI76*CJ76/1000+(Satokasvi!$E$28-Satokasvi!$E$7)+IF(N$8="x",Toimenpiteet!$E$29,0)+IF(N$9="x",Toimenpiteet!$E$60,0)+IF(N$10="x",Toimenpiteet!$E$88,0))/(1+$H$15)^DJ$59</f>
        <v>342.66934320784492</v>
      </c>
      <c r="DK76" s="29">
        <f ca="1">IF(O$11="x",Toimenpiteet!$E$115,AJ76*CK76/1000+(Satokasvi!$E$28-Satokasvi!$E$7)+IF(O$8="x",Toimenpiteet!$E$29,0)+IF(O$9="x",Toimenpiteet!$E$60,0)+IF(O$10="x",Toimenpiteet!$E$88,0))/(1+$H$15)^DK$59</f>
        <v>236.74771873361669</v>
      </c>
      <c r="DL76" s="29">
        <f ca="1">IF(P$11="x",Toimenpiteet!$E$115,AK76*CL76/1000+(Satokasvi!$E$28-Satokasvi!$E$7)+IF(P$8="x",Toimenpiteet!$E$29,0)+IF(P$9="x",Toimenpiteet!$E$60,0)+IF(P$10="x",Toimenpiteet!$E$88,0))/(1+$H$15)^DL$59</f>
        <v>228.82909644697122</v>
      </c>
      <c r="DM76" s="29">
        <f ca="1">IF(Q$11="x",Toimenpiteet!$E$115,AL76*CM76/1000+(Satokasvi!$E$28-Satokasvi!$E$7)+IF(Q$8="x",Toimenpiteet!$E$29,0)+IF(Q$9="x",Toimenpiteet!$E$60,0)+IF(Q$10="x",Toimenpiteet!$E$88,0))/(1+$H$15)^DM$59</f>
        <v>152.50858109950491</v>
      </c>
      <c r="DN76" s="29">
        <f ca="1">IF(R$11="x",Toimenpiteet!$E$115,AM76*CN76/1000+(Satokasvi!$E$28-Satokasvi!$E$7)+IF(R$8="x",Toimenpiteet!$E$29,0)+IF(R$9="x",Toimenpiteet!$E$60,0)+IF(R$10="x",Toimenpiteet!$E$88,0))/(1+$H$15)^DN$59</f>
        <v>6.2989614156063123</v>
      </c>
      <c r="DO76" s="29">
        <f ca="1">IF(S$11="x",Toimenpiteet!$E$115,AN76*CO76/1000+(Satokasvi!$E$28-Satokasvi!$E$7)+IF(S$8="x",Toimenpiteet!$E$29,0)+IF(S$9="x",Toimenpiteet!$E$60,0)+IF(S$10="x",Toimenpiteet!$E$88,0))/(1+$H$15)^DO$59</f>
        <v>311.17146316416523</v>
      </c>
      <c r="DP76" s="29">
        <f ca="1">IF(T$11="x",Toimenpiteet!$E$115,AO76*CP76/1000+(Satokasvi!$E$28-Satokasvi!$E$7)+IF(T$8="x",Toimenpiteet!$E$29,0)+IF(T$9="x",Toimenpiteet!$E$60,0)+IF(T$10="x",Toimenpiteet!$E$88,0))/(1+$H$15)^DP$59</f>
        <v>249.35748886614135</v>
      </c>
      <c r="DQ76" s="29">
        <f ca="1">IF(U$11="x",Toimenpiteet!$E$115,AP76*CQ76/1000+(Satokasvi!$E$28-Satokasvi!$E$7)+IF(U$8="x",Toimenpiteet!$E$29,0)+IF(U$9="x",Toimenpiteet!$E$60,0)+IF(U$10="x",Toimenpiteet!$E$88,0))/(1+$H$15)^DQ$59</f>
        <v>360.95653997497897</v>
      </c>
      <c r="DR76" s="29">
        <f ca="1">IF(V$11="x",Toimenpiteet!$E$115,AQ76*CR76/1000+(Satokasvi!$E$28-Satokasvi!$E$7)+IF(V$8="x",Toimenpiteet!$E$29,0)+IF(V$9="x",Toimenpiteet!$E$60,0)+IF(V$10="x",Toimenpiteet!$E$88,0))/(1+$H$15)^DR$59</f>
        <v>134.81440064872859</v>
      </c>
      <c r="DS76" s="29">
        <f ca="1">IF(W$11="x",Toimenpiteet!$E$115,AR76*CS76/1000+(Satokasvi!$E$28-Satokasvi!$E$7)+IF(W$8="x",Toimenpiteet!$E$29,0)+IF(W$9="x",Toimenpiteet!$E$60,0)+IF(W$10="x",Toimenpiteet!$E$88,0))/(1+$H$15)^DS$59</f>
        <v>267.07546774375317</v>
      </c>
      <c r="DT76" s="29">
        <f ca="1">IF(X$11="x",Toimenpiteet!$E$115,AS76*CT76/1000+(Satokasvi!$E$28-Satokasvi!$E$7)+IF(X$8="x",Toimenpiteet!$E$29,0)+IF(X$9="x",Toimenpiteet!$E$60,0)+IF(X$10="x",Toimenpiteet!$E$88,0))/(1+$H$15)^DT$59</f>
        <v>201.91555513691608</v>
      </c>
      <c r="DU76" s="29">
        <f ca="1">IF(Y$11="x",Toimenpiteet!$E$115,AT76*CU76/1000+(Satokasvi!$E$28-Satokasvi!$E$7)+IF(Y$8="x",Toimenpiteet!$E$29,0)+IF(Y$9="x",Toimenpiteet!$E$60,0)+IF(Y$10="x",Toimenpiteet!$E$88,0))/(1+$H$15)^DU$59</f>
        <v>-133.86723107575082</v>
      </c>
      <c r="DV76" s="29">
        <f ca="1">IF(Z$11="x",Toimenpiteet!$E$115,AU76*CV76/1000+(Satokasvi!$E$28-Satokasvi!$E$7)+IF(Z$8="x",Toimenpiteet!$E$29,0)+IF(Z$9="x",Toimenpiteet!$E$60,0)+IF(Z$10="x",Toimenpiteet!$E$88,0))/(1+$H$15)^DV$59</f>
        <v>71.026732377960684</v>
      </c>
      <c r="DW76" s="29">
        <f ca="1">IF(AA$11="x",Toimenpiteet!$E$115,AV76*CW76/1000+(Satokasvi!$E$28-Satokasvi!$E$7)+IF(AA$8="x",Toimenpiteet!$E$29,0)+IF(AA$9="x",Toimenpiteet!$E$60,0)+IF(AA$10="x",Toimenpiteet!$E$88,0))/(1+$H$15)^DW$59</f>
        <v>244.49144912020526</v>
      </c>
      <c r="DX76" s="29">
        <f ca="1">IF(AB$11="x",Toimenpiteet!$E$115,AW76*CX76/1000+(Satokasvi!$E$28-Satokasvi!$E$7)+IF(AB$8="x",Toimenpiteet!$E$29,0)+IF(AB$9="x",Toimenpiteet!$E$60,0)+IF(AB$10="x",Toimenpiteet!$E$88,0))/(1+$H$15)^DX$59</f>
        <v>177.08867497027984</v>
      </c>
      <c r="DY76" s="29">
        <f ca="1">IF(AC$11="x",Toimenpiteet!$E$115,AX76*CY76/1000+(Satokasvi!$E$28-Satokasvi!$E$7)+IF(AC$8="x",Toimenpiteet!$E$29,0)+IF(AC$9="x",Toimenpiteet!$E$60,0)+IF(AC$10="x",Toimenpiteet!$E$88,0))/(1+$H$15)^DY$59</f>
        <v>128.84970224457814</v>
      </c>
      <c r="DZ76" s="29">
        <f ca="1">IF(AD$11="x",Toimenpiteet!$E$115,AY76*CZ76/1000+(Satokasvi!$E$28-Satokasvi!$E$7)+IF(AD$8="x",Toimenpiteet!$E$29,0)+IF(AD$9="x",Toimenpiteet!$E$60,0)+IF(AD$10="x",Toimenpiteet!$E$88,0))/(1+$H$15)^DZ$59</f>
        <v>126.63027129739824</v>
      </c>
      <c r="EA76" s="29">
        <f ca="1">IF(AE$11="x",Toimenpiteet!$E$115,AZ76*DA76/1000+(Satokasvi!$E$28-Satokasvi!$E$7)+IF(AE$8="x",Toimenpiteet!$E$29,0)+IF(AE$9="x",Toimenpiteet!$E$60,0)+IF(AE$10="x",Toimenpiteet!$E$88,0))/(1+$H$15)^EA$59</f>
        <v>77.949956174256428</v>
      </c>
      <c r="EB76" s="29">
        <f ca="1">IF(AF$11="x",Toimenpiteet!$E$115,BA76*DB76/1000+(Satokasvi!$E$28-Satokasvi!$E$7)+IF(AF$8="x",Toimenpiteet!$E$29,0)+IF(AF$9="x",Toimenpiteet!$E$60,0)+IF(AF$10="x",Toimenpiteet!$E$88,0))/(1+$H$15)^EB$59</f>
        <v>163.16218065263027</v>
      </c>
      <c r="ED76" s="29">
        <f>IF(H$11="x",Toimenpiteet!$E$115,BD76*CD76/1000+(Satokasvi!$E$28-Satokasvi!$E$7)+IF(H$8="x",Toimenpiteet!$E$29,0)+IF(H$9="x",Toimenpiteet!$E$60,0)+IF(H$10="x",Toimenpiteet!$E$88,0))/(1+$H$15)^ED$59</f>
        <v>305.82524271844659</v>
      </c>
      <c r="EE76" s="29">
        <f ca="1">IF(I$11="x",Toimenpiteet!$E$115,BE76*CE76/1000+(Satokasvi!$E$28-Satokasvi!$E$7)+IF(I$8="x",Toimenpiteet!$E$29,0)+IF(I$9="x",Toimenpiteet!$E$60,0)+IF(I$10="x",Toimenpiteet!$E$88,0))/(1+$H$15)^EE$59</f>
        <v>385.80756413548312</v>
      </c>
      <c r="EF76" s="29">
        <f ca="1">IF(J$11="x",Toimenpiteet!$E$115,BF76*CF76/1000+(Satokasvi!$E$28-Satokasvi!$E$7)+IF(J$8="x",Toimenpiteet!$E$29,0)+IF(J$9="x",Toimenpiteet!$E$60,0)+IF(J$10="x",Toimenpiteet!$E$88,0))/(1+$H$15)^EF$59</f>
        <v>363.85277474293906</v>
      </c>
      <c r="EG76" s="29">
        <f ca="1">IF(K$11="x",Toimenpiteet!$E$115,BG76*CG76/1000+(Satokasvi!$E$28-Satokasvi!$E$7)+IF(K$8="x",Toimenpiteet!$E$29,0)+IF(K$9="x",Toimenpiteet!$E$60,0)+IF(K$10="x",Toimenpiteet!$E$88,0))/(1+$H$15)^EG$59</f>
        <v>259.09249493230419</v>
      </c>
      <c r="EH76" s="29">
        <f ca="1">IF(L$11="x",Toimenpiteet!$E$115,BH76*CH76/1000+(Satokasvi!$E$28-Satokasvi!$E$7)+IF(L$8="x",Toimenpiteet!$E$29,0)+IF(L$9="x",Toimenpiteet!$E$60,0)+IF(L$10="x",Toimenpiteet!$E$88,0))/(1+$H$15)^EH$59</f>
        <v>305.74563925516026</v>
      </c>
      <c r="EI76" s="29">
        <f>IF(M$11="x",Toimenpiteet!$E$115,BI76*CI76/1000+(Satokasvi!$E$28-Satokasvi!$E$7)+IF(M$8="x",Toimenpiteet!$E$29,0)+IF(M$9="x",Toimenpiteet!$E$60,0)+IF(M$10="x",Toimenpiteet!$E$88,0))/(1+$H$15)^EI$59</f>
        <v>263.80754085535114</v>
      </c>
      <c r="EJ76" s="29">
        <f ca="1">IF(N$11="x",Toimenpiteet!$E$115,BJ76*CJ76/1000+(Satokasvi!$E$28-Satokasvi!$E$7)+IF(N$8="x",Toimenpiteet!$E$29,0)+IF(N$9="x",Toimenpiteet!$E$60,0)+IF(N$10="x",Toimenpiteet!$E$88,0))/(1+$H$15)^EJ$59</f>
        <v>369.06798813999455</v>
      </c>
      <c r="EK76" s="29">
        <f ca="1">IF(O$11="x",Toimenpiteet!$E$115,BK76*CK76/1000+(Satokasvi!$E$28-Satokasvi!$E$7)+IF(O$8="x",Toimenpiteet!$E$29,0)+IF(O$9="x",Toimenpiteet!$E$60,0)+IF(O$10="x",Toimenpiteet!$E$88,0))/(1+$H$15)^EK$59</f>
        <v>257.58042289530493</v>
      </c>
      <c r="EL76" s="29">
        <f ca="1">IF(P$11="x",Toimenpiteet!$E$115,BL76*CL76/1000+(Satokasvi!$E$28-Satokasvi!$E$7)+IF(P$8="x",Toimenpiteet!$E$29,0)+IF(P$9="x",Toimenpiteet!$E$60,0)+IF(P$10="x",Toimenpiteet!$E$88,0))/(1+$H$15)^EL$59</f>
        <v>249.0038699343753</v>
      </c>
      <c r="EM76" s="29">
        <f ca="1">IF(Q$11="x",Toimenpiteet!$E$115,BM76*CM76/1000+(Satokasvi!$E$28-Satokasvi!$E$7)+IF(Q$8="x",Toimenpiteet!$E$29,0)+IF(Q$9="x",Toimenpiteet!$E$60,0)+IF(Q$10="x",Toimenpiteet!$E$88,0))/(1+$H$15)^EM$59</f>
        <v>168.61296031472835</v>
      </c>
      <c r="EN76" s="29">
        <f ca="1">IF(R$11="x",Toimenpiteet!$E$115,BN76*CN76/1000+(Satokasvi!$E$28-Satokasvi!$E$7)+IF(R$8="x",Toimenpiteet!$E$29,0)+IF(R$9="x",Toimenpiteet!$E$60,0)+IF(R$10="x",Toimenpiteet!$E$88,0))/(1+$H$15)^EN$59</f>
        <v>14.845899933229521</v>
      </c>
      <c r="EO76" s="29">
        <f ca="1">IF(S$11="x",Toimenpiteet!$E$115,BO76*CO76/1000+(Satokasvi!$E$28-Satokasvi!$E$7)+IF(S$8="x",Toimenpiteet!$E$29,0)+IF(S$9="x",Toimenpiteet!$E$60,0)+IF(S$10="x",Toimenpiteet!$E$88,0))/(1+$H$15)^EO$59</f>
        <v>334.72226005717249</v>
      </c>
      <c r="EP76" s="29">
        <f ca="1">IF(T$11="x",Toimenpiteet!$E$115,BP76*CP76/1000+(Satokasvi!$E$28-Satokasvi!$E$7)+IF(T$8="x",Toimenpiteet!$E$29,0)+IF(T$9="x",Toimenpiteet!$E$60,0)+IF(T$10="x",Toimenpiteet!$E$88,0))/(1+$H$15)^EP$59</f>
        <v>269.58480382867066</v>
      </c>
      <c r="EQ76" s="29">
        <f ca="1">IF(U$11="x",Toimenpiteet!$E$115,BQ76*CQ76/1000+(Satokasvi!$E$28-Satokasvi!$E$7)+IF(U$8="x",Toimenpiteet!$E$29,0)+IF(U$9="x",Toimenpiteet!$E$60,0)+IF(U$10="x",Toimenpiteet!$E$88,0))/(1+$H$15)^EQ$59</f>
        <v>386.53780437103114</v>
      </c>
      <c r="ER76" s="29">
        <f ca="1">IF(V$11="x",Toimenpiteet!$E$115,BR76*CR76/1000+(Satokasvi!$E$28-Satokasvi!$E$7)+IF(V$8="x",Toimenpiteet!$E$29,0)+IF(V$9="x",Toimenpiteet!$E$60,0)+IF(V$10="x",Toimenpiteet!$E$88,0))/(1+$H$15)^ER$59</f>
        <v>148.8691375717506</v>
      </c>
      <c r="ES76" s="29">
        <f ca="1">IF(W$11="x",Toimenpiteet!$E$115,BS76*CS76/1000+(Satokasvi!$E$28-Satokasvi!$E$7)+IF(W$8="x",Toimenpiteet!$E$29,0)+IF(W$9="x",Toimenpiteet!$E$60,0)+IF(W$10="x",Toimenpiteet!$E$88,0))/(1+$H$15)^ES$59</f>
        <v>287.53022840335404</v>
      </c>
      <c r="ET76" s="29">
        <f ca="1">IF(X$11="x",Toimenpiteet!$E$115,BT76*CT76/1000+(Satokasvi!$E$28-Satokasvi!$E$7)+IF(X$8="x",Toimenpiteet!$E$29,0)+IF(X$9="x",Toimenpiteet!$E$60,0)+IF(X$10="x",Toimenpiteet!$E$88,0))/(1+$H$15)^ET$59</f>
        <v>218.9054952941631</v>
      </c>
      <c r="EU76" s="29">
        <f ca="1">IF(Y$11="x",Toimenpiteet!$E$115,BU76*CU76/1000+(Satokasvi!$E$28-Satokasvi!$E$7)+IF(Y$8="x",Toimenpiteet!$E$29,0)+IF(Y$9="x",Toimenpiteet!$E$60,0)+IF(Y$10="x",Toimenpiteet!$E$88,0))/(1+$H$15)^EU$59</f>
        <v>191.80002754778235</v>
      </c>
      <c r="EV76" s="29">
        <f ca="1">IF(Z$11="x",Toimenpiteet!$E$115,BV76*CV76/1000+(Satokasvi!$E$28-Satokasvi!$E$7)+IF(Z$8="x",Toimenpiteet!$E$29,0)+IF(Z$9="x",Toimenpiteet!$E$60,0)+IF(Z$10="x",Toimenpiteet!$E$88,0))/(1+$H$15)^EV$59</f>
        <v>81.076478272380541</v>
      </c>
      <c r="EW76" s="29">
        <f ca="1">IF(AA$11="x",Toimenpiteet!$E$115,BW76*CW76/1000+(Satokasvi!$E$28-Satokasvi!$E$7)+IF(AA$8="x",Toimenpiteet!$E$29,0)+IF(AA$9="x",Toimenpiteet!$E$60,0)+IF(AA$10="x",Toimenpiteet!$E$88,0))/(1+$H$15)^EW$59</f>
        <v>263.02515679516881</v>
      </c>
      <c r="EX76" s="29">
        <f ca="1">IF(AB$11="x",Toimenpiteet!$E$115,BX76*CX76/1000+(Satokasvi!$E$28-Satokasvi!$E$7)+IF(AB$8="x",Toimenpiteet!$E$29,0)+IF(AB$9="x",Toimenpiteet!$E$60,0)+IF(AB$10="x",Toimenpiteet!$E$88,0))/(1+$H$15)^EX$59</f>
        <v>192.06848271777758</v>
      </c>
      <c r="EY76" s="29">
        <f ca="1">IF(AC$11="x",Toimenpiteet!$E$115,BY76*CY76/1000+(Satokasvi!$E$28-Satokasvi!$E$7)+IF(AC$8="x",Toimenpiteet!$E$29,0)+IF(AC$9="x",Toimenpiteet!$E$60,0)+IF(AC$10="x",Toimenpiteet!$E$88,0))/(1+$H$15)^EY$59</f>
        <v>141.23915240436412</v>
      </c>
      <c r="EZ76" s="29">
        <f ca="1">IF(AD$11="x",Toimenpiteet!$E$115,BZ76*CZ76/1000+(Satokasvi!$E$28-Satokasvi!$E$7)+IF(AD$8="x",Toimenpiteet!$E$29,0)+IF(AD$9="x",Toimenpiteet!$E$60,0)+IF(AD$10="x",Toimenpiteet!$E$88,0))/(1+$H$15)^EZ$59</f>
        <v>138.73553733562451</v>
      </c>
      <c r="FA76" s="29">
        <f ca="1">IF(AE$11="x",Toimenpiteet!$E$115,CA76*DA76/1000+(Satokasvi!$E$28-Satokasvi!$E$7)+IF(AE$8="x",Toimenpiteet!$E$29,0)+IF(AE$9="x",Toimenpiteet!$E$60,0)+IF(AE$10="x",Toimenpiteet!$E$88,0))/(1+$H$15)^FA$59</f>
        <v>87.453038908557971</v>
      </c>
      <c r="FB76" s="29">
        <f ca="1">IF(AF$11="x",Toimenpiteet!$E$115,CB76*DB76/1000+(Satokasvi!$E$28-Satokasvi!$E$7)+IF(AF$8="x",Toimenpiteet!$E$29,0)+IF(AF$9="x",Toimenpiteet!$E$60,0)+IF(AF$10="x",Toimenpiteet!$E$88,0))/(1+$H$15)^FB$59</f>
        <v>176.76260514699837</v>
      </c>
      <c r="FD76" s="29">
        <f t="shared" si="15"/>
        <v>305.82524271844659</v>
      </c>
      <c r="FE76" s="29">
        <f t="shared" ca="1" si="18"/>
        <v>663.03160819549805</v>
      </c>
      <c r="FF76" s="29">
        <f t="shared" ca="1" si="18"/>
        <v>999.62659441893607</v>
      </c>
      <c r="FG76" s="29">
        <f t="shared" ca="1" si="18"/>
        <v>1236.7391515820837</v>
      </c>
      <c r="FH76" s="29">
        <f t="shared" ca="1" si="19"/>
        <v>1518.5641155412291</v>
      </c>
      <c r="FI76" s="29">
        <f t="shared" ca="1" si="19"/>
        <v>1782.3716563965802</v>
      </c>
      <c r="FJ76" s="29">
        <f t="shared" ca="1" si="19"/>
        <v>2125.040999604425</v>
      </c>
      <c r="FK76" s="29">
        <f t="shared" ca="1" si="19"/>
        <v>2361.7887183380417</v>
      </c>
      <c r="FL76" s="29">
        <f t="shared" ca="1" si="19"/>
        <v>2590.6178147850128</v>
      </c>
      <c r="FM76" s="29">
        <f t="shared" ca="1" si="19"/>
        <v>2743.1263958845175</v>
      </c>
      <c r="FN76" s="29">
        <f t="shared" ca="1" si="19"/>
        <v>2749.4253573001238</v>
      </c>
      <c r="FO76" s="29">
        <f t="shared" ca="1" si="19"/>
        <v>3060.5968204642891</v>
      </c>
      <c r="FP76" s="29">
        <f t="shared" ca="1" si="19"/>
        <v>3309.9543093304305</v>
      </c>
      <c r="FQ76" s="29">
        <f t="shared" ca="1" si="19"/>
        <v>3670.9108493054096</v>
      </c>
      <c r="FR76" s="29">
        <f t="shared" ca="1" si="19"/>
        <v>3805.7252499541382</v>
      </c>
      <c r="FS76" s="29">
        <f t="shared" ca="1" si="19"/>
        <v>4072.8007176978913</v>
      </c>
      <c r="FT76" s="29">
        <f t="shared" ca="1" si="19"/>
        <v>4274.7162728348076</v>
      </c>
      <c r="FU76" s="29">
        <f t="shared" ca="1" si="19"/>
        <v>4140.8490417590565</v>
      </c>
      <c r="FV76" s="29">
        <f t="shared" ca="1" si="19"/>
        <v>4211.8757741370173</v>
      </c>
      <c r="FW76" s="29">
        <f t="shared" ca="1" si="19"/>
        <v>4456.3672232572226</v>
      </c>
      <c r="FX76" s="29">
        <f t="shared" ca="1" si="20"/>
        <v>4633.4558982275021</v>
      </c>
      <c r="FY76" s="29">
        <f t="shared" ca="1" si="20"/>
        <v>4762.3056004720802</v>
      </c>
      <c r="FZ76" s="29">
        <f t="shared" ca="1" si="20"/>
        <v>4888.9358717694786</v>
      </c>
      <c r="GA76" s="29">
        <f t="shared" ca="1" si="20"/>
        <v>4966.8858279437354</v>
      </c>
      <c r="GB76" s="29">
        <f t="shared" ca="1" si="20"/>
        <v>5130.0480085963654</v>
      </c>
      <c r="GC76" s="29"/>
      <c r="GD76" s="29">
        <f t="shared" si="16"/>
        <v>305.82524271844659</v>
      </c>
      <c r="GE76" s="29">
        <f t="shared" ca="1" si="17"/>
        <v>691.63280685392965</v>
      </c>
      <c r="GF76" s="29">
        <f t="shared" ca="1" si="17"/>
        <v>1055.4855815968688</v>
      </c>
      <c r="GG76" s="29">
        <f t="shared" ca="1" si="17"/>
        <v>1314.5780765291729</v>
      </c>
      <c r="GH76" s="29">
        <f t="shared" ca="1" si="17"/>
        <v>1620.3237157843332</v>
      </c>
      <c r="GI76" s="29">
        <f t="shared" ca="1" si="17"/>
        <v>1884.1312566396844</v>
      </c>
      <c r="GJ76" s="29">
        <f t="shared" ca="1" si="17"/>
        <v>2253.1992447796788</v>
      </c>
      <c r="GK76" s="29">
        <f t="shared" ca="1" si="17"/>
        <v>2510.7796676749836</v>
      </c>
      <c r="GL76" s="29">
        <f t="shared" ca="1" si="17"/>
        <v>2759.783537609359</v>
      </c>
      <c r="GM76" s="29">
        <f t="shared" ca="1" si="17"/>
        <v>2928.3964979240873</v>
      </c>
      <c r="GN76" s="29">
        <f t="shared" ca="1" si="17"/>
        <v>2943.242397857317</v>
      </c>
      <c r="GO76" s="29">
        <f t="shared" ca="1" si="17"/>
        <v>3277.9646579144896</v>
      </c>
      <c r="GP76" s="29">
        <f t="shared" ca="1" si="17"/>
        <v>3547.5494617431605</v>
      </c>
      <c r="GQ76" s="29">
        <f t="shared" ca="1" si="17"/>
        <v>3934.0872661141916</v>
      </c>
      <c r="GR76" s="29">
        <f t="shared" ca="1" si="17"/>
        <v>4082.9564036859424</v>
      </c>
      <c r="GS76" s="29">
        <f t="shared" ca="1" si="17"/>
        <v>4370.4866320892961</v>
      </c>
      <c r="GT76" s="29">
        <f t="shared" ca="1" si="17"/>
        <v>4589.3921273834594</v>
      </c>
      <c r="GU76" s="29">
        <f t="shared" ca="1" si="22"/>
        <v>4781.1921549312419</v>
      </c>
      <c r="GV76" s="29">
        <f t="shared" ca="1" si="12"/>
        <v>4862.2686332036228</v>
      </c>
      <c r="GW76" s="29">
        <f t="shared" ca="1" si="12"/>
        <v>5125.2937899987919</v>
      </c>
      <c r="GX76" s="29">
        <f t="shared" ca="1" si="12"/>
        <v>5317.3622727165694</v>
      </c>
      <c r="GY76" s="29">
        <f t="shared" ca="1" si="12"/>
        <v>5458.6014251209335</v>
      </c>
      <c r="GZ76" s="29">
        <f t="shared" ca="1" si="12"/>
        <v>5597.3369624565585</v>
      </c>
      <c r="HA76" s="29">
        <f t="shared" ca="1" si="12"/>
        <v>5684.790001365116</v>
      </c>
      <c r="HB76" s="29">
        <f t="shared" ca="1" si="12"/>
        <v>5861.5526065121148</v>
      </c>
      <c r="HC76" s="29"/>
      <c r="HD76" s="29">
        <f t="shared" si="13"/>
        <v>170</v>
      </c>
      <c r="HE76" s="29">
        <f>SUM($GD76:GD76)-$HD76-SUM($FD76:FD76)</f>
        <v>-170</v>
      </c>
      <c r="HF76" s="29">
        <f ca="1">SUM($GD76:GE76)-$HD76-SUM($FD76:FE76)</f>
        <v>-141.3988013415684</v>
      </c>
      <c r="HG76" s="29">
        <f ca="1">SUM($GD76:GF76)-$HD76-SUM($FD76:FF76)</f>
        <v>-85.539814163635583</v>
      </c>
      <c r="HH76" s="29">
        <f ca="1">SUM($GD76:GG76)-$HD76-SUM($FD76:FG76)</f>
        <v>-7.7008892165463294</v>
      </c>
      <c r="HI76" s="29">
        <f ca="1">SUM($GD76:GH76)-$HD76-SUM($FD76:FH76)</f>
        <v>94.05871102655783</v>
      </c>
      <c r="HJ76" s="29">
        <f ca="1">SUM($GD76:GI76)-$HD76-SUM($FD76:FI76)</f>
        <v>195.81831126966244</v>
      </c>
      <c r="HK76" s="29">
        <f ca="1">SUM($GD76:GJ76)-$HD76-SUM($FD76:FJ76)</f>
        <v>323.97655644491533</v>
      </c>
      <c r="HL76" s="29">
        <f ca="1">SUM($GD76:GK76)-$HD76-SUM($FD76:FK76)</f>
        <v>472.96750578185674</v>
      </c>
      <c r="HM76" s="29">
        <f ca="1">SUM($GD76:GL76)-$HD76-SUM($FD76:FL76)</f>
        <v>642.13322860620247</v>
      </c>
      <c r="HN76" s="29">
        <f ca="1">SUM($GD76:GM76)-$HD76-SUM($FD76:FM76)</f>
        <v>827.40333064577135</v>
      </c>
      <c r="HO76" s="29">
        <f ca="1">SUM($GD76:GN76)-$HD76-SUM($FD76:FN76)</f>
        <v>1021.2203712029659</v>
      </c>
      <c r="HP76" s="29">
        <f ca="1">SUM($GD76:GO76)-$HD76-SUM($FD76:FO76)</f>
        <v>1238.5882086531674</v>
      </c>
      <c r="HQ76" s="29">
        <f ca="1">SUM($GD76:GP76)-$HD76-SUM($FD76:FP76)</f>
        <v>1476.1833610658978</v>
      </c>
      <c r="HR76" s="29">
        <f ca="1">SUM($GD76:GQ76)-$HD76-SUM($FD76:FQ76)</f>
        <v>1739.3597778746807</v>
      </c>
      <c r="HS76" s="29">
        <f ca="1">SUM($GD76:GR76)-$HD76-SUM($FD76:FR76)</f>
        <v>2016.5909316064863</v>
      </c>
      <c r="HT76" s="29">
        <f ca="1">SUM($GD76:GS76)-$HD76-SUM($FD76:FS76)</f>
        <v>2314.2768459978906</v>
      </c>
      <c r="HU76" s="29">
        <f ca="1">SUM($GD76:GT76)-$HD76-SUM($FD76:FT76)</f>
        <v>2628.9527005465425</v>
      </c>
      <c r="HV76" s="29">
        <f ca="1">SUM($GD76:GU76)-$HD76-SUM($FD76:FU76)</f>
        <v>3269.2958137187234</v>
      </c>
      <c r="HW76" s="29">
        <f ca="1">SUM($GD76:GV76)-$HD76-SUM($FD76:FV76)</f>
        <v>3919.6886727853343</v>
      </c>
      <c r="HX76" s="29">
        <f ca="1">SUM($GD76:GW76)-$HD76-SUM($FD76:FW76)</f>
        <v>4588.6152395269091</v>
      </c>
      <c r="HY76" s="29">
        <f ca="1">SUM($GD76:GX76)-$HD76-SUM($FD76:FX76)</f>
        <v>5272.5216140159755</v>
      </c>
      <c r="HZ76" s="29">
        <f ca="1">SUM($GD76:GY76)-$HD76-SUM($FD76:FY76)</f>
        <v>5968.8174386648316</v>
      </c>
      <c r="IA76" s="29">
        <f ca="1">SUM($GD76:GZ76)-$HD76-SUM($FD76:FZ76)</f>
        <v>6677.2185293518996</v>
      </c>
      <c r="IB76" s="29">
        <f ca="1">SUM($GD76:HA76)-$HD76-SUM($FD76:GA76)</f>
        <v>7395.1227027732675</v>
      </c>
      <c r="IC76" s="29">
        <f ca="1">SUM($GD76:HB76)-$HD76-SUM($FD76:GB76)</f>
        <v>8126.6273006890115</v>
      </c>
    </row>
    <row r="77" spans="2:237">
      <c r="B77" s="29">
        <f t="shared" ca="1" si="14"/>
        <v>0.68404247638786642</v>
      </c>
      <c r="C77" s="29">
        <f t="shared" ca="1" si="14"/>
        <v>0.28458309882269717</v>
      </c>
      <c r="D77" s="29">
        <f t="shared" ca="1" si="14"/>
        <v>4.1633161338493485E-2</v>
      </c>
      <c r="E77" s="29">
        <f t="shared" ca="1" si="14"/>
        <v>0.73394450606515715</v>
      </c>
      <c r="F77" s="29">
        <f t="shared" ca="1" si="14"/>
        <v>0.2143268270376596</v>
      </c>
      <c r="G77" s="29">
        <f t="shared" ca="1" si="14"/>
        <v>0.71456837912393723</v>
      </c>
      <c r="H77" s="29">
        <f t="shared" ca="1" si="14"/>
        <v>0.22114118349702638</v>
      </c>
      <c r="I77" s="29">
        <f t="shared" ca="1" si="14"/>
        <v>0.67454602779444328</v>
      </c>
      <c r="J77" s="29">
        <f t="shared" ca="1" si="14"/>
        <v>0.27685716000261706</v>
      </c>
      <c r="K77" s="29">
        <f t="shared" ca="1" si="14"/>
        <v>0.13882811697937003</v>
      </c>
      <c r="L77" s="29">
        <f t="shared" ca="1" si="14"/>
        <v>0.36947722900392599</v>
      </c>
      <c r="M77" s="29">
        <f t="shared" ca="1" si="14"/>
        <v>7.3712651483985647E-2</v>
      </c>
      <c r="N77" s="29">
        <f t="shared" ca="1" si="14"/>
        <v>0.82159851501173076</v>
      </c>
      <c r="O77" s="29">
        <f t="shared" ca="1" si="14"/>
        <v>7.0664420540193285E-2</v>
      </c>
      <c r="P77" s="29">
        <f t="shared" ca="1" si="14"/>
        <v>0.28189835683895892</v>
      </c>
      <c r="Q77" s="29">
        <f t="shared" ca="1" si="14"/>
        <v>0.64312961631145515</v>
      </c>
      <c r="R77" s="29">
        <f t="shared" ca="1" si="21"/>
        <v>6.1775117309167515E-2</v>
      </c>
      <c r="S77" s="29">
        <f t="shared" ca="1" si="21"/>
        <v>0.19989644753669411</v>
      </c>
      <c r="T77" s="29">
        <f t="shared" ca="1" si="21"/>
        <v>0.70169897637235801</v>
      </c>
      <c r="U77" s="29">
        <f t="shared" ca="1" si="21"/>
        <v>0.72086531898391282</v>
      </c>
      <c r="V77" s="29">
        <f t="shared" ca="1" si="21"/>
        <v>0.7598978396697994</v>
      </c>
      <c r="W77" s="29">
        <f t="shared" ca="1" si="21"/>
        <v>0.80339972032109452</v>
      </c>
      <c r="X77" s="29">
        <f t="shared" ca="1" si="21"/>
        <v>0.99648059825850943</v>
      </c>
      <c r="Y77" s="29">
        <f t="shared" ca="1" si="21"/>
        <v>0.25860214875751752</v>
      </c>
      <c r="Z77" s="29">
        <f t="shared" ca="1" si="21"/>
        <v>0.77685632455902454</v>
      </c>
      <c r="AC77" s="27">
        <f>IF(H$11="x",0,_xlfn.NORM.INV(B77,Satokasvi!$H$8,Satokasvi!$I$8)*IF(H$8="x",1+Toimenpiteet!$C$7,1)*IF(H$9="x",1+Toimenpiteet!$C$34,1)*(1+H$30)*_xlfn.BINOM.INV(1,(1-(Satokasvi!$H$15*(1+H$43))),B77))</f>
        <v>0</v>
      </c>
      <c r="AD77" s="27">
        <f ca="1">IF(I$11="x",0,_xlfn.NORM.INV(C77,Satokasvi!$H$8,Satokasvi!$I$8)*IF(I$8="x",1+Toimenpiteet!$C$7,1)*IF(I$9="x",1+Toimenpiteet!$C$34,1)*(1+I$30)*_xlfn.BINOM.INV(1,(1-(Satokasvi!$H$15*(1+I$43))),C77))</f>
        <v>2436.8698529412536</v>
      </c>
      <c r="AE77" s="27">
        <f ca="1">IF(J$11="x",0,_xlfn.NORM.INV(D77,Satokasvi!$H$8,Satokasvi!$I$8)*IF(J$8="x",1+Toimenpiteet!$C$7,1)*IF(J$9="x",1+Toimenpiteet!$C$34,1)*(1+J$30)*_xlfn.BINOM.INV(1,(1-(Satokasvi!$H$15*(1+J$43))),D77))</f>
        <v>0</v>
      </c>
      <c r="AF77" s="27">
        <f ca="1">IF(K$11="x",0,_xlfn.NORM.INV(E77,Satokasvi!$H$8,Satokasvi!$I$8)*IF(K$8="x",1+Toimenpiteet!$C$7,1)*IF(K$9="x",1+Toimenpiteet!$C$34,1)*(1+K$30)*_xlfn.BINOM.INV(1,(1-(Satokasvi!$H$15*(1+K$43))),E77))</f>
        <v>2690.3757817981518</v>
      </c>
      <c r="AG77" s="27">
        <f ca="1">IF(L$11="x",0,_xlfn.NORM.INV(F77,Satokasvi!$H$8,Satokasvi!$I$8)*IF(L$8="x",1+Toimenpiteet!$C$7,1)*IF(L$9="x",1+Toimenpiteet!$C$34,1)*(1+L$30)*_xlfn.BINOM.INV(1,(1-(Satokasvi!$H$15*(1+L$43))),F77))</f>
        <v>2446.4788075324177</v>
      </c>
      <c r="AH77" s="27">
        <f>IF(M$11="x",0,_xlfn.NORM.INV(G77,Satokasvi!$H$8,Satokasvi!$I$8)*IF(M$8="x",1+Toimenpiteet!$C$7,1)*IF(M$9="x",1+Toimenpiteet!$C$34,1)*(1+M$30)*_xlfn.BINOM.INV(1,(1-(Satokasvi!$H$15*(1+M$43))),G77))</f>
        <v>0</v>
      </c>
      <c r="AI77" s="27">
        <f ca="1">IF(N$11="x",0,_xlfn.NORM.INV(H77,Satokasvi!$H$8,Satokasvi!$I$8)*IF(N$8="x",1+Toimenpiteet!$C$7,1)*IF(N$9="x",1+Toimenpiteet!$C$34,1)*(1+N$30)*_xlfn.BINOM.INV(1,(1-(Satokasvi!$H$15*(1+N$43))),H77))</f>
        <v>2469.8207601130048</v>
      </c>
      <c r="AJ77" s="27">
        <f ca="1">IF(O$11="x",0,_xlfn.NORM.INV(I77,Satokasvi!$H$8,Satokasvi!$I$8)*IF(O$8="x",1+Toimenpiteet!$C$7,1)*IF(O$9="x",1+Toimenpiteet!$C$34,1)*(1+O$30)*_xlfn.BINOM.INV(1,(1-(Satokasvi!$H$15*(1+O$43))),I77))</f>
        <v>2697.7038772423302</v>
      </c>
      <c r="AK77" s="27">
        <f ca="1">IF(P$11="x",0,_xlfn.NORM.INV(J77,Satokasvi!$H$8,Satokasvi!$I$8)*IF(P$8="x",1+Toimenpiteet!$C$7,1)*IF(P$9="x",1+Toimenpiteet!$C$34,1)*(1+P$30)*_xlfn.BINOM.INV(1,(1-(Satokasvi!$H$15*(1+P$43))),J77))</f>
        <v>2502.6992930193014</v>
      </c>
      <c r="AL77" s="27">
        <f ca="1">IF(Q$11="x",0,_xlfn.NORM.INV(K77,Satokasvi!$H$8,Satokasvi!$I$8)*IF(Q$8="x",1+Toimenpiteet!$C$7,1)*IF(Q$9="x",1+Toimenpiteet!$C$34,1)*(1+Q$30)*_xlfn.BINOM.INV(1,(1-(Satokasvi!$H$15*(1+Q$43))),K77))</f>
        <v>2410.6020027523882</v>
      </c>
      <c r="AM77" s="27">
        <f ca="1">IF(R$11="x",0,_xlfn.NORM.INV(L77,Satokasvi!$H$8,Satokasvi!$I$8)*IF(R$8="x",1+Toimenpiteet!$C$7,1)*IF(R$9="x",1+Toimenpiteet!$C$34,1)*(1+R$30)*_xlfn.BINOM.INV(1,(1-(Satokasvi!$H$15*(1+R$43))),L77))</f>
        <v>2551.0377509250206</v>
      </c>
      <c r="AN77" s="27">
        <f ca="1">IF(S$11="x",0,_xlfn.NORM.INV(M77,Satokasvi!$H$8,Satokasvi!$I$8)*IF(S$8="x",1+Toimenpiteet!$C$7,1)*IF(S$9="x",1+Toimenpiteet!$C$34,1)*(1+S$30)*_xlfn.BINOM.INV(1,(1-(Satokasvi!$H$15*(1+S$43))),M77))</f>
        <v>2342.82827860937</v>
      </c>
      <c r="AO77" s="27">
        <f ca="1">IF(T$11="x",0,_xlfn.NORM.INV(N77,Satokasvi!$H$8,Satokasvi!$I$8)*IF(T$8="x",1+Toimenpiteet!$C$7,1)*IF(T$9="x",1+Toimenpiteet!$C$34,1)*(1+T$30)*_xlfn.BINOM.INV(1,(1-(Satokasvi!$H$15*(1+T$43))),N77))</f>
        <v>2785.2423509876544</v>
      </c>
      <c r="AP77" s="27">
        <f ca="1">IF(U$11="x",0,_xlfn.NORM.INV(O77,Satokasvi!$H$8,Satokasvi!$I$8)*IF(U$8="x",1+Toimenpiteet!$C$7,1)*IF(U$9="x",1+Toimenpiteet!$C$34,1)*(1+U$30)*_xlfn.BINOM.INV(1,(1-(Satokasvi!$H$15*(1+U$43))),O77))</f>
        <v>2338.6891750779314</v>
      </c>
      <c r="AQ77" s="27">
        <f ca="1">IF(V$11="x",0,_xlfn.NORM.INV(P77,Satokasvi!$H$8,Satokasvi!$I$8)*IF(V$8="x",1+Toimenpiteet!$C$7,1)*IF(V$9="x",1+Toimenpiteet!$C$34,1)*(1+V$30)*_xlfn.BINOM.INV(1,(1-(Satokasvi!$H$15*(1+V$43))),P77))</f>
        <v>2505.4977357596272</v>
      </c>
      <c r="AR77" s="27">
        <f ca="1">IF(W$11="x",0,_xlfn.NORM.INV(Q77,Satokasvi!$H$8,Satokasvi!$I$8)*IF(W$8="x",1+Toimenpiteet!$C$7,1)*IF(W$9="x",1+Toimenpiteet!$C$34,1)*(1+W$30)*_xlfn.BINOM.INV(1,(1-(Satokasvi!$H$15*(1+W$43))),Q77))</f>
        <v>2681.7137542220803</v>
      </c>
      <c r="AS77" s="27">
        <f ca="1">IF(X$11="x",0,_xlfn.NORM.INV(R77,Satokasvi!$H$8,Satokasvi!$I$8)*IF(X$8="x",1+Toimenpiteet!$C$7,1)*IF(X$9="x",1+Toimenpiteet!$C$34,1)*(1+X$30)*_xlfn.BINOM.INV(1,(1-(Satokasvi!$H$15*(1+X$43))),R77))</f>
        <v>2325.7758510881913</v>
      </c>
      <c r="AT77" s="27">
        <f ca="1">IF(Y$11="x",0,_xlfn.NORM.INV(S77,Satokasvi!$H$8,Satokasvi!$I$8)*IF(Y$8="x",1+Toimenpiteet!$C$7,1)*IF(Y$9="x",1+Toimenpiteet!$C$34,1)*(1+Y$30)*_xlfn.BINOM.INV(1,(1-(Satokasvi!$H$15*(1+Y$43))),S77))</f>
        <v>2456.0739278915262</v>
      </c>
      <c r="AU77" s="27">
        <f ca="1">IF(Z$11="x",0,_xlfn.NORM.INV(T77,Satokasvi!$H$8,Satokasvi!$I$8)*IF(Z$8="x",1+Toimenpiteet!$C$7,1)*IF(Z$9="x",1+Toimenpiteet!$C$34,1)*(1+Z$30)*_xlfn.BINOM.INV(1,(1-(Satokasvi!$H$15*(1+Z$43))),T77))</f>
        <v>2712.0378753816576</v>
      </c>
      <c r="AV77" s="27">
        <f ca="1">IF(AA$11="x",0,_xlfn.NORM.INV(U77,Satokasvi!$H$8,Satokasvi!$I$8)*IF(AA$8="x",1+Toimenpiteet!$C$7,1)*IF(AA$9="x",1+Toimenpiteet!$C$34,1)*(1+AA$30)*_xlfn.BINOM.INV(1,(1-(Satokasvi!$H$15*(1+AA$43))),U77))</f>
        <v>2722.513381515138</v>
      </c>
      <c r="AW77" s="27">
        <f ca="1">IF(AB$11="x",0,_xlfn.NORM.INV(V77,Satokasvi!$H$8,Satokasvi!$I$8)*IF(AB$8="x",1+Toimenpiteet!$C$7,1)*IF(AB$9="x",1+Toimenpiteet!$C$34,1)*(1+AB$30)*_xlfn.BINOM.INV(1,(1-(Satokasvi!$H$15*(1+AB$43))),V77))</f>
        <v>2745.0171025778236</v>
      </c>
      <c r="AX77" s="27">
        <f ca="1">IF(AC$11="x",0,_xlfn.NORM.INV(W77,Satokasvi!$H$8,Satokasvi!$I$8)*IF(AC$8="x",1+Toimenpiteet!$C$7,1)*IF(AC$9="x",1+Toimenpiteet!$C$34,1)*(1+AC$30)*_xlfn.BINOM.INV(1,(1-(Satokasvi!$H$15*(1+AC$43))),W77))</f>
        <v>2772.615446393037</v>
      </c>
      <c r="AY77" s="27">
        <f ca="1">IF(AD$11="x",0,_xlfn.NORM.INV(X77,Satokasvi!$H$8,Satokasvi!$I$8)*IF(AD$8="x",1+Toimenpiteet!$C$7,1)*IF(AD$9="x",1+Toimenpiteet!$C$34,1)*(1+AD$30)*_xlfn.BINOM.INV(1,(1-(Satokasvi!$H$15*(1+AD$43))),X77))</f>
        <v>3116.289226821767</v>
      </c>
      <c r="AZ77" s="27">
        <f ca="1">IF(AE$11="x",0,_xlfn.NORM.INV(Y77,Satokasvi!$H$8,Satokasvi!$I$8)*IF(AE$8="x",1+Toimenpiteet!$C$7,1)*IF(AE$9="x",1+Toimenpiteet!$C$34,1)*(1+AE$30)*_xlfn.BINOM.INV(1,(1-(Satokasvi!$H$15*(1+AE$43))),Y77))</f>
        <v>2492.3476160561709</v>
      </c>
      <c r="BA77" s="27">
        <f ca="1">IF(AF$11="x",0,_xlfn.NORM.INV(Z77,Satokasvi!$H$8,Satokasvi!$I$8)*IF(AF$8="x",1+Toimenpiteet!$C$7,1)*IF(AF$9="x",1+Toimenpiteet!$C$34,1)*(1+AF$30)*_xlfn.BINOM.INV(1,(1-(Satokasvi!$H$15*(1+AF$43))),Z77))</f>
        <v>2755.4038277715686</v>
      </c>
      <c r="BD77" s="27">
        <f>IF(H$11="x",0,_xlfn.NORM.INV(B77,Satokasvi!$H$8,Satokasvi!$I$8)*IF(COUNTIF($H$12:H$12,"x")&gt;0,(1+$C$6),1)*IF(COUNTIF($H$13:H$13,"x")&gt;0,(1+$C$30),1)*IF(H$8="x",(1+Toimenpiteet!$C$7),1)*IF(H$9="x",(1+Toimenpiteet!$C$34),1)*(1+H$30)*_xlfn.BINOM.INV(1,(1-(Satokasvi!$H$15*(1+H$44))),B77))</f>
        <v>0</v>
      </c>
      <c r="BE77" s="27">
        <f ca="1">IF(I$11="x",0,_xlfn.NORM.INV(C77,Satokasvi!$H$8,Satokasvi!$I$8)*IF(COUNTIF($H$12:I$12,"x")&gt;0,(1+$C$6),1)*IF(COUNTIF($H$13:I$13,"x")&gt;0,(1+$C$30),1)*IF(I$8="x",(1+Toimenpiteet!$C$7),1)*IF(I$9="x",(1+Toimenpiteet!$C$34),1)*(1+I$30)*_xlfn.BINOM.INV(1,(1-(Satokasvi!$H$15*(1+I$44))),C77))</f>
        <v>2558.7133455883159</v>
      </c>
      <c r="BF77" s="27">
        <f ca="1">IF(J$11="x",0,_xlfn.NORM.INV(D77,Satokasvi!$H$8,Satokasvi!$I$8)*IF(COUNTIF($H$12:J$12,"x")&gt;0,(1+$C$6),1)*IF(COUNTIF($H$13:J$13,"x")&gt;0,(1+$C$30),1)*IF(J$8="x",(1+Toimenpiteet!$C$7),1)*IF(J$9="x",(1+Toimenpiteet!$C$34),1)*(1+J$30)*_xlfn.BINOM.INV(1,(1-(Satokasvi!$H$15*(1+J$44))),D77))</f>
        <v>0</v>
      </c>
      <c r="BG77" s="27">
        <f ca="1">IF(K$11="x",0,_xlfn.NORM.INV(E77,Satokasvi!$H$8,Satokasvi!$I$8)*IF(COUNTIF($H$12:K$12,"x")&gt;0,(1+$C$6),1)*IF(COUNTIF($H$13:K$13,"x")&gt;0,(1+$C$30),1)*IF(K$8="x",(1+Toimenpiteet!$C$7),1)*IF(K$9="x",(1+Toimenpiteet!$C$34),1)*(1+K$30)*_xlfn.BINOM.INV(1,(1-(Satokasvi!$H$15*(1+K$44))),E77))</f>
        <v>2824.8945708880597</v>
      </c>
      <c r="BH77" s="27">
        <f ca="1">IF(L$11="x",0,_xlfn.NORM.INV(F77,Satokasvi!$H$8,Satokasvi!$I$8)*IF(COUNTIF($H$12:L$12,"x")&gt;0,(1+$C$6),1)*IF(COUNTIF($H$13:L$13,"x")&gt;0,(1+$C$30),1)*IF(L$8="x",(1+Toimenpiteet!$C$7),1)*IF(L$9="x",(1+Toimenpiteet!$C$34),1)*(1+L$30)*_xlfn.BINOM.INV(1,(1-(Satokasvi!$H$15*(1+L$44))),F77))</f>
        <v>2568.8027479090392</v>
      </c>
      <c r="BI77" s="27">
        <f>IF(M$11="x",0,_xlfn.NORM.INV(G77,Satokasvi!$H$8,Satokasvi!$I$8)*IF(COUNTIF($H$12:M$12,"x")&gt;0,(1+$C$6),1)*IF(COUNTIF($H$13:M$13,"x")&gt;0,(1+$C$30),1)*IF(M$8="x",(1+Toimenpiteet!$C$7),1)*IF(M$9="x",(1+Toimenpiteet!$C$34),1)*(1+M$30)*_xlfn.BINOM.INV(1,(1-(Satokasvi!$H$15*(1+M$44))),G77))</f>
        <v>0</v>
      </c>
      <c r="BJ77" s="27">
        <f ca="1">IF(N$11="x",0,_xlfn.NORM.INV(H77,Satokasvi!$H$8,Satokasvi!$I$8)*IF(COUNTIF($H$12:N$12,"x")&gt;0,(1+$C$6),1)*IF(COUNTIF($H$13:N$13,"x")&gt;0,(1+$C$30),1)*IF(N$8="x",(1+Toimenpiteet!$C$7),1)*IF(N$9="x",(1+Toimenpiteet!$C$34),1)*(1+N$30)*_xlfn.BINOM.INV(1,(1-(Satokasvi!$H$15*(1+N$44))),H77))</f>
        <v>2593.3117981186551</v>
      </c>
      <c r="BK77" s="27">
        <f ca="1">IF(O$11="x",0,_xlfn.NORM.INV(I77,Satokasvi!$H$8,Satokasvi!$I$8)*IF(COUNTIF($H$12:O$12,"x")&gt;0,(1+$C$6),1)*IF(COUNTIF($H$13:O$13,"x")&gt;0,(1+$C$30),1)*IF(O$8="x",(1+Toimenpiteet!$C$7),1)*IF(O$9="x",(1+Toimenpiteet!$C$34),1)*(1+O$30)*_xlfn.BINOM.INV(1,(1-(Satokasvi!$H$15*(1+O$44))),I77))</f>
        <v>2832.5890711044467</v>
      </c>
      <c r="BL77" s="27">
        <f ca="1">IF(P$11="x",0,_xlfn.NORM.INV(J77,Satokasvi!$H$8,Satokasvi!$I$8)*IF(COUNTIF($H$12:P$12,"x")&gt;0,(1+$C$6),1)*IF(COUNTIF($H$13:P$13,"x")&gt;0,(1+$C$30),1)*IF(P$8="x",(1+Toimenpiteet!$C$7),1)*IF(P$9="x",(1+Toimenpiteet!$C$34),1)*(1+P$30)*_xlfn.BINOM.INV(1,(1-(Satokasvi!$H$15*(1+P$44))),J77))</f>
        <v>2627.8342576702667</v>
      </c>
      <c r="BM77" s="27">
        <f ca="1">IF(Q$11="x",0,_xlfn.NORM.INV(K77,Satokasvi!$H$8,Satokasvi!$I$8)*IF(COUNTIF($H$12:Q$12,"x")&gt;0,(1+$C$6),1)*IF(COUNTIF($H$13:Q$13,"x")&gt;0,(1+$C$30),1)*IF(Q$8="x",(1+Toimenpiteet!$C$7),1)*IF(Q$9="x",(1+Toimenpiteet!$C$34),1)*(1+Q$30)*_xlfn.BINOM.INV(1,(1-(Satokasvi!$H$15*(1+Q$44))),K77))</f>
        <v>2531.1321028900079</v>
      </c>
      <c r="BN77" s="27">
        <f ca="1">IF(R$11="x",0,_xlfn.NORM.INV(L77,Satokasvi!$H$8,Satokasvi!$I$8)*IF(COUNTIF($H$12:R$12,"x")&gt;0,(1+$C$6),1)*IF(COUNTIF($H$13:R$13,"x")&gt;0,(1+$C$30),1)*IF(R$8="x",(1+Toimenpiteet!$C$7),1)*IF(R$9="x",(1+Toimenpiteet!$C$34),1)*(1+R$30)*_xlfn.BINOM.INV(1,(1-(Satokasvi!$H$15*(1+R$44))),L77))</f>
        <v>2678.5896384712723</v>
      </c>
      <c r="BO77" s="27">
        <f ca="1">IF(S$11="x",0,_xlfn.NORM.INV(M77,Satokasvi!$H$8,Satokasvi!$I$8)*IF(COUNTIF($H$12:S$12,"x")&gt;0,(1+$C$6),1)*IF(COUNTIF($H$13:S$13,"x")&gt;0,(1+$C$30),1)*IF(S$8="x",(1+Toimenpiteet!$C$7),1)*IF(S$9="x",(1+Toimenpiteet!$C$34),1)*(1+S$30)*_xlfn.BINOM.INV(1,(1-(Satokasvi!$H$15*(1+S$44))),M77))</f>
        <v>2459.9696925398384</v>
      </c>
      <c r="BP77" s="27">
        <f ca="1">IF(T$11="x",0,_xlfn.NORM.INV(N77,Satokasvi!$H$8,Satokasvi!$I$8)*IF(COUNTIF($H$12:T$12,"x")&gt;0,(1+$C$6),1)*IF(COUNTIF($H$13:T$13,"x")&gt;0,(1+$C$30),1)*IF(T$8="x",(1+Toimenpiteet!$C$7),1)*IF(T$9="x",(1+Toimenpiteet!$C$34),1)*(1+T$30)*_xlfn.BINOM.INV(1,(1-(Satokasvi!$H$15*(1+T$44))),N77))</f>
        <v>2924.5044685370372</v>
      </c>
      <c r="BQ77" s="27">
        <f ca="1">IF(U$11="x",0,_xlfn.NORM.INV(O77,Satokasvi!$H$8,Satokasvi!$I$8)*IF(COUNTIF($H$12:U$12,"x")&gt;0,(1+$C$6),1)*IF(COUNTIF($H$13:U$13,"x")&gt;0,(1+$C$30),1)*IF(U$8="x",(1+Toimenpiteet!$C$7),1)*IF(U$9="x",(1+Toimenpiteet!$C$34),1)*(1+U$30)*_xlfn.BINOM.INV(1,(1-(Satokasvi!$H$15*(1+U$44))),O77))</f>
        <v>2455.6236338318281</v>
      </c>
      <c r="BR77" s="27">
        <f ca="1">IF(V$11="x",0,_xlfn.NORM.INV(P77,Satokasvi!$H$8,Satokasvi!$I$8)*IF(COUNTIF($H$12:V$12,"x")&gt;0,(1+$C$6),1)*IF(COUNTIF($H$13:V$13,"x")&gt;0,(1+$C$30),1)*IF(V$8="x",(1+Toimenpiteet!$C$7),1)*IF(V$9="x",(1+Toimenpiteet!$C$34),1)*(1+V$30)*_xlfn.BINOM.INV(1,(1-(Satokasvi!$H$15*(1+V$44))),P77))</f>
        <v>2630.7726225476085</v>
      </c>
      <c r="BS77" s="27">
        <f ca="1">IF(W$11="x",0,_xlfn.NORM.INV(Q77,Satokasvi!$H$8,Satokasvi!$I$8)*IF(COUNTIF($H$12:W$12,"x")&gt;0,(1+$C$6),1)*IF(COUNTIF($H$13:W$13,"x")&gt;0,(1+$C$30),1)*IF(W$8="x",(1+Toimenpiteet!$C$7),1)*IF(W$9="x",(1+Toimenpiteet!$C$34),1)*(1+W$30)*_xlfn.BINOM.INV(1,(1-(Satokasvi!$H$15*(1+W$44))),Q77))</f>
        <v>2815.7994419331849</v>
      </c>
      <c r="BT77" s="27">
        <f ca="1">IF(X$11="x",0,_xlfn.NORM.INV(R77,Satokasvi!$H$8,Satokasvi!$I$8)*IF(COUNTIF($H$12:X$12,"x")&gt;0,(1+$C$6),1)*IF(COUNTIF($H$13:X$13,"x")&gt;0,(1+$C$30),1)*IF(X$8="x",(1+Toimenpiteet!$C$7),1)*IF(X$9="x",(1+Toimenpiteet!$C$34),1)*(1+X$30)*_xlfn.BINOM.INV(1,(1-(Satokasvi!$H$15*(1+X$44))),R77))</f>
        <v>2442.0646436426014</v>
      </c>
      <c r="BU77" s="27">
        <f ca="1">IF(Y$11="x",0,_xlfn.NORM.INV(S77,Satokasvi!$H$8,Satokasvi!$I$8)*IF(COUNTIF($H$12:Y$12,"x")&gt;0,(1+$C$6),1)*IF(COUNTIF($H$13:Y$13,"x")&gt;0,(1+$C$30),1)*IF(Y$8="x",(1+Toimenpiteet!$C$7),1)*IF(Y$9="x",(1+Toimenpiteet!$C$34),1)*(1+Y$30)*_xlfn.BINOM.INV(1,(1-(Satokasvi!$H$15*(1+Y$44))),S77))</f>
        <v>2578.8776242861022</v>
      </c>
      <c r="BV77" s="27">
        <f ca="1">IF(Z$11="x",0,_xlfn.NORM.INV(T77,Satokasvi!$H$8,Satokasvi!$I$8)*IF(COUNTIF($H$12:Z$12,"x")&gt;0,(1+$C$6),1)*IF(COUNTIF($H$13:Z$13,"x")&gt;0,(1+$C$30),1)*IF(Z$8="x",(1+Toimenpiteet!$C$7),1)*IF(Z$9="x",(1+Toimenpiteet!$C$34),1)*(1+Z$30)*_xlfn.BINOM.INV(1,(1-(Satokasvi!$H$15*(1+Z$44))),T77))</f>
        <v>2847.6397691507404</v>
      </c>
      <c r="BW77" s="27">
        <f ca="1">IF(AA$11="x",0,_xlfn.NORM.INV(U77,Satokasvi!$H$8,Satokasvi!$I$8)*IF(COUNTIF($H$12:AA$12,"x")&gt;0,(1+$C$6),1)*IF(COUNTIF($H$13:AA$13,"x")&gt;0,(1+$C$30),1)*IF(AA$8="x",(1+Toimenpiteet!$C$7),1)*IF(AA$9="x",(1+Toimenpiteet!$C$34),1)*(1+AA$30)*_xlfn.BINOM.INV(1,(1-(Satokasvi!$H$15*(1+AA$44))),U77))</f>
        <v>2858.6390505908948</v>
      </c>
      <c r="BX77" s="27">
        <f ca="1">IF(AB$11="x",0,_xlfn.NORM.INV(V77,Satokasvi!$H$8,Satokasvi!$I$8)*IF(COUNTIF($H$12:AB$12,"x")&gt;0,(1+$C$6),1)*IF(COUNTIF($H$13:AB$13,"x")&gt;0,(1+$C$30),1)*IF(AB$8="x",(1+Toimenpiteet!$C$7),1)*IF(AB$9="x",(1+Toimenpiteet!$C$34),1)*(1+AB$30)*_xlfn.BINOM.INV(1,(1-(Satokasvi!$H$15*(1+AB$44))),V77))</f>
        <v>2882.2679577067147</v>
      </c>
      <c r="BY77" s="27">
        <f ca="1">IF(AC$11="x",0,_xlfn.NORM.INV(W77,Satokasvi!$H$8,Satokasvi!$I$8)*IF(COUNTIF($H$12:AC$12,"x")&gt;0,(1+$C$6),1)*IF(COUNTIF($H$13:AC$13,"x")&gt;0,(1+$C$30),1)*IF(AC$8="x",(1+Toimenpiteet!$C$7),1)*IF(AC$9="x",(1+Toimenpiteet!$C$34),1)*(1+AC$30)*_xlfn.BINOM.INV(1,(1-(Satokasvi!$H$15*(1+AC$44))),W77))</f>
        <v>2911.2462187126894</v>
      </c>
      <c r="BZ77" s="27">
        <f ca="1">IF(AD$11="x",0,_xlfn.NORM.INV(X77,Satokasvi!$H$8,Satokasvi!$I$8)*IF(COUNTIF($H$12:AD$12,"x")&gt;0,(1+$C$6),1)*IF(COUNTIF($H$13:AD$13,"x")&gt;0,(1+$C$30),1)*IF(AD$8="x",(1+Toimenpiteet!$C$7),1)*IF(AD$9="x",(1+Toimenpiteet!$C$34),1)*(1+AD$30)*_xlfn.BINOM.INV(1,(1-(Satokasvi!$H$15*(1+AD$44))),X77))</f>
        <v>3272.1036881628552</v>
      </c>
      <c r="CA77" s="27">
        <f ca="1">IF(AE$11="x",0,_xlfn.NORM.INV(Y77,Satokasvi!$H$8,Satokasvi!$I$8)*IF(COUNTIF($H$12:AE$12,"x")&gt;0,(1+$C$6),1)*IF(COUNTIF($H$13:AE$13,"x")&gt;0,(1+$C$30),1)*IF(AE$8="x",(1+Toimenpiteet!$C$7),1)*IF(AE$9="x",(1+Toimenpiteet!$C$34),1)*(1+AE$30)*_xlfn.BINOM.INV(1,(1-(Satokasvi!$H$15*(1+AE$44))),Y77))</f>
        <v>2616.9649968589797</v>
      </c>
      <c r="CB77" s="27">
        <f ca="1">IF(AF$11="x",0,_xlfn.NORM.INV(Z77,Satokasvi!$H$8,Satokasvi!$I$8)*IF(COUNTIF($H$12:AF$12,"x")&gt;0,(1+$C$6),1)*IF(COUNTIF($H$13:AF$13,"x")&gt;0,(1+$C$30),1)*IF(AF$8="x",(1+Toimenpiteet!$C$7),1)*IF(AF$9="x",(1+Toimenpiteet!$C$34),1)*(1+AF$30)*_xlfn.BINOM.INV(1,(1-(Satokasvi!$H$15*(1+AF$44))),Z77))</f>
        <v>2893.1740191601475</v>
      </c>
      <c r="CD77" s="29">
        <f ca="1">_xlfn.NORM.INV(RAND(),Satokasvi!$H$13,Satokasvi!$I$13)</f>
        <v>85.209454020134643</v>
      </c>
      <c r="CE77" s="29">
        <f ca="1">_xlfn.NORM.INV(RAND(),Satokasvi!$H$13,Satokasvi!$I$13)</f>
        <v>158.46481724685759</v>
      </c>
      <c r="CF77" s="29">
        <f ca="1">_xlfn.NORM.INV(RAND(),Satokasvi!$H$13,Satokasvi!$I$13)</f>
        <v>217.58880490060298</v>
      </c>
      <c r="CG77" s="29">
        <f ca="1">_xlfn.NORM.INV(RAND(),Satokasvi!$H$13,Satokasvi!$I$13)</f>
        <v>259.71442388450242</v>
      </c>
      <c r="CH77" s="29">
        <f ca="1">_xlfn.NORM.INV(RAND(),Satokasvi!$H$13,Satokasvi!$I$13)</f>
        <v>143.72452922070397</v>
      </c>
      <c r="CI77" s="29">
        <f ca="1">_xlfn.NORM.INV(RAND(),Satokasvi!$H$13,Satokasvi!$I$13)</f>
        <v>58.384192048898143</v>
      </c>
      <c r="CJ77" s="29">
        <f ca="1">_xlfn.NORM.INV(RAND(),Satokasvi!$H$13,Satokasvi!$I$13)</f>
        <v>220.17310285034316</v>
      </c>
      <c r="CK77" s="29">
        <f ca="1">_xlfn.NORM.INV(RAND(),Satokasvi!$H$13,Satokasvi!$I$13)</f>
        <v>194.50212456224077</v>
      </c>
      <c r="CL77" s="29">
        <f ca="1">_xlfn.NORM.INV(RAND(),Satokasvi!$H$13,Satokasvi!$I$13)</f>
        <v>299.19210159865736</v>
      </c>
      <c r="CM77" s="29">
        <f ca="1">_xlfn.NORM.INV(RAND(),Satokasvi!$H$13,Satokasvi!$I$13)</f>
        <v>186.51851106858985</v>
      </c>
      <c r="CN77" s="29">
        <f ca="1">_xlfn.NORM.INV(RAND(),Satokasvi!$H$13,Satokasvi!$I$13)</f>
        <v>254.97930025011635</v>
      </c>
      <c r="CO77" s="29">
        <f ca="1">_xlfn.NORM.INV(RAND(),Satokasvi!$H$13,Satokasvi!$I$13)</f>
        <v>105.36554112693565</v>
      </c>
      <c r="CP77" s="29">
        <f ca="1">_xlfn.NORM.INV(RAND(),Satokasvi!$H$13,Satokasvi!$I$13)</f>
        <v>242.7461207496417</v>
      </c>
      <c r="CQ77" s="29">
        <f ca="1">_xlfn.NORM.INV(RAND(),Satokasvi!$H$13,Satokasvi!$I$13)</f>
        <v>170.79472714194986</v>
      </c>
      <c r="CR77" s="29">
        <f ca="1">_xlfn.NORM.INV(RAND(),Satokasvi!$H$13,Satokasvi!$I$13)</f>
        <v>246.79893512652345</v>
      </c>
      <c r="CS77" s="29">
        <f ca="1">_xlfn.NORM.INV(RAND(),Satokasvi!$H$13,Satokasvi!$I$13)</f>
        <v>154.51682482565545</v>
      </c>
      <c r="CT77" s="29">
        <f ca="1">_xlfn.NORM.INV(RAND(),Satokasvi!$H$13,Satokasvi!$I$13)</f>
        <v>239.33891654886423</v>
      </c>
      <c r="CU77" s="29">
        <f ca="1">_xlfn.NORM.INV(RAND(),Satokasvi!$H$13,Satokasvi!$I$13)</f>
        <v>193.79008008104927</v>
      </c>
      <c r="CV77" s="29">
        <f ca="1">_xlfn.NORM.INV(RAND(),Satokasvi!$H$13,Satokasvi!$I$13)</f>
        <v>190.15428815947905</v>
      </c>
      <c r="CW77" s="29">
        <f ca="1">_xlfn.NORM.INV(RAND(),Satokasvi!$H$13,Satokasvi!$I$13)</f>
        <v>244.8324824858268</v>
      </c>
      <c r="CX77" s="29">
        <f ca="1">_xlfn.NORM.INV(RAND(),Satokasvi!$H$13,Satokasvi!$I$13)</f>
        <v>163.93318435287051</v>
      </c>
      <c r="CY77" s="29">
        <f ca="1">_xlfn.NORM.INV(RAND(),Satokasvi!$H$13,Satokasvi!$I$13)</f>
        <v>269.3898877852659</v>
      </c>
      <c r="CZ77" s="29">
        <f ca="1">_xlfn.NORM.INV(RAND(),Satokasvi!$H$13,Satokasvi!$I$13)</f>
        <v>201.40417097674433</v>
      </c>
      <c r="DA77" s="29">
        <f ca="1">_xlfn.NORM.INV(RAND(),Satokasvi!$H$13,Satokasvi!$I$13)</f>
        <v>209.09012412828633</v>
      </c>
      <c r="DB77" s="29">
        <f ca="1">_xlfn.NORM.INV(RAND(),Satokasvi!$H$13,Satokasvi!$I$13)</f>
        <v>200.22719180556413</v>
      </c>
      <c r="DD77" s="29">
        <f>IF(H$11="x",Toimenpiteet!$E$115,AC77*CD77/1000+(Satokasvi!$E$28-Satokasvi!$E$7)+IF(H$8="x",Toimenpiteet!$E$29,0)+IF(H$9="x",Toimenpiteet!$E$60,0)+IF(H$10="x",Toimenpiteet!$E$88,0))/(1+$H$15)^DD$59</f>
        <v>305.82524271844659</v>
      </c>
      <c r="DE77" s="29">
        <f ca="1">IF(I$11="x",Toimenpiteet!$E$115,AD77*CE77/1000+(Satokasvi!$E$28-Satokasvi!$E$7)+IF(I$8="x",Toimenpiteet!$E$29,0)+IF(I$9="x",Toimenpiteet!$E$60,0)+IF(I$10="x",Toimenpiteet!$E$88,0))/(1+$H$15)^DE$59</f>
        <v>149.17347148714538</v>
      </c>
      <c r="DF77" s="29">
        <f ca="1">IF(J$11="x",Toimenpiteet!$E$115,AE77*CF77/1000+(Satokasvi!$E$28-Satokasvi!$E$7)+IF(J$8="x",Toimenpiteet!$E$29,0)+IF(J$9="x",Toimenpiteet!$E$60,0)+IF(J$10="x",Toimenpiteet!$E$88,0))/(1+$H$15)^DF$59</f>
        <v>-208.56078416658505</v>
      </c>
      <c r="DG77" s="29">
        <f ca="1">IF(K$11="x",Toimenpiteet!$E$115,AF77*CG77/1000+(Satokasvi!$E$28-Satokasvi!$E$7)+IF(K$8="x",Toimenpiteet!$E$29,0)+IF(K$9="x",Toimenpiteet!$E$60,0)+IF(K$10="x",Toimenpiteet!$E$88,0))/(1+$H$15)^DG$59</f>
        <v>418.32582030390756</v>
      </c>
      <c r="DH77" s="29">
        <f ca="1">IF(L$11="x",Toimenpiteet!$E$115,AG77*CH77/1000+(Satokasvi!$E$28-Satokasvi!$E$7)+IF(L$8="x",Toimenpiteet!$E$29,0)+IF(L$9="x",Toimenpiteet!$E$60,0)+IF(L$10="x",Toimenpiteet!$E$88,0))/(1+$H$15)^DH$59</f>
        <v>106.72110901447593</v>
      </c>
      <c r="DI77" s="29">
        <f>IF(M$11="x",Toimenpiteet!$E$115,AH77*CI77/1000+(Satokasvi!$E$28-Satokasvi!$E$7)+IF(M$8="x",Toimenpiteet!$E$29,0)+IF(M$9="x",Toimenpiteet!$E$60,0)+IF(M$10="x",Toimenpiteet!$E$88,0))/(1+$H$15)^DI$59</f>
        <v>263.80754085535114</v>
      </c>
      <c r="DJ77" s="29">
        <f ca="1">IF(N$11="x",Toimenpiteet!$E$115,AI77*CJ77/1000+(Satokasvi!$E$28-Satokasvi!$E$7)+IF(N$8="x",Toimenpiteet!$E$29,0)+IF(N$9="x",Toimenpiteet!$E$60,0)+IF(N$10="x",Toimenpiteet!$E$88,0))/(1+$H$15)^DJ$59</f>
        <v>256.84593283811847</v>
      </c>
      <c r="DK77" s="29">
        <f ca="1">IF(O$11="x",Toimenpiteet!$E$115,AJ77*CK77/1000+(Satokasvi!$E$28-Satokasvi!$E$7)+IF(O$8="x",Toimenpiteet!$E$29,0)+IF(O$9="x",Toimenpiteet!$E$60,0)+IF(O$10="x",Toimenpiteet!$E$88,0))/(1+$H$15)^DK$59</f>
        <v>234.30387244250656</v>
      </c>
      <c r="DL77" s="29">
        <f ca="1">IF(P$11="x",Toimenpiteet!$E$115,AK77*CL77/1000+(Satokasvi!$E$28-Satokasvi!$E$7)+IF(P$8="x",Toimenpiteet!$E$29,0)+IF(P$9="x",Toimenpiteet!$E$60,0)+IF(P$10="x",Toimenpiteet!$E$88,0))/(1+$H$15)^DL$59</f>
        <v>399.21717245844877</v>
      </c>
      <c r="DM77" s="29">
        <f ca="1">IF(Q$11="x",Toimenpiteet!$E$115,AL77*CM77/1000+(Satokasvi!$E$28-Satokasvi!$E$7)+IF(Q$8="x",Toimenpiteet!$E$29,0)+IF(Q$9="x",Toimenpiteet!$E$60,0)+IF(Q$10="x",Toimenpiteet!$E$88,0))/(1+$H$15)^DM$59</f>
        <v>164.98191386025388</v>
      </c>
      <c r="DN77" s="29">
        <f ca="1">IF(R$11="x",Toimenpiteet!$E$115,AM77*CN77/1000+(Satokasvi!$E$28-Satokasvi!$E$7)+IF(R$8="x",Toimenpiteet!$E$29,0)+IF(R$9="x",Toimenpiteet!$E$60,0)+IF(R$10="x",Toimenpiteet!$E$88,0))/(1+$H$15)^DN$59</f>
        <v>305.26764991044661</v>
      </c>
      <c r="DO77" s="29">
        <f ca="1">IF(S$11="x",Toimenpiteet!$E$115,AN77*CO77/1000+(Satokasvi!$E$28-Satokasvi!$E$7)+IF(S$8="x",Toimenpiteet!$E$29,0)+IF(S$9="x",Toimenpiteet!$E$60,0)+IF(S$10="x",Toimenpiteet!$E$88,0))/(1+$H$15)^DO$59</f>
        <v>13.293511919161148</v>
      </c>
      <c r="DP77" s="29">
        <f ca="1">IF(T$11="x",Toimenpiteet!$E$115,AO77*CP77/1000+(Satokasvi!$E$28-Satokasvi!$E$7)+IF(T$8="x",Toimenpiteet!$E$29,0)+IF(T$9="x",Toimenpiteet!$E$60,0)+IF(T$10="x",Toimenpiteet!$E$88,0))/(1+$H$15)^DP$59</f>
        <v>305.20700474517781</v>
      </c>
      <c r="DQ77" s="29">
        <f ca="1">IF(U$11="x",Toimenpiteet!$E$115,AP77*CQ77/1000+(Satokasvi!$E$28-Satokasvi!$E$7)+IF(U$8="x",Toimenpiteet!$E$29,0)+IF(U$9="x",Toimenpiteet!$E$60,0)+IF(U$10="x",Toimenpiteet!$E$88,0))/(1+$H$15)^DQ$59</f>
        <v>113.40535818045323</v>
      </c>
      <c r="DR77" s="29">
        <f ca="1">IF(V$11="x",Toimenpiteet!$E$115,AQ77*CR77/1000+(Satokasvi!$E$28-Satokasvi!$E$7)+IF(V$8="x",Toimenpiteet!$E$29,0)+IF(V$9="x",Toimenpiteet!$E$60,0)+IF(V$10="x",Toimenpiteet!$E$88,0))/(1+$H$15)^DR$59</f>
        <v>250.61767594555999</v>
      </c>
      <c r="DS77" s="29">
        <f ca="1">IF(W$11="x",Toimenpiteet!$E$115,AR77*CS77/1000+(Satokasvi!$E$28-Satokasvi!$E$7)+IF(W$8="x",Toimenpiteet!$E$29,0)+IF(W$9="x",Toimenpiteet!$E$60,0)+IF(W$10="x",Toimenpiteet!$E$88,0))/(1+$H$15)^DS$59</f>
        <v>116.20187334601</v>
      </c>
      <c r="DT77" s="29">
        <f ca="1">IF(X$11="x",Toimenpiteet!$E$115,AS77*CT77/1000+(Satokasvi!$E$28-Satokasvi!$E$7)+IF(X$8="x",Toimenpiteet!$E$29,0)+IF(X$9="x",Toimenpiteet!$E$60,0)+IF(X$10="x",Toimenpiteet!$E$88,0))/(1+$H$15)^DT$59</f>
        <v>198.898353312285</v>
      </c>
      <c r="DU77" s="29">
        <f ca="1">IF(Y$11="x",Toimenpiteet!$E$115,AT77*CU77/1000+(Satokasvi!$E$28-Satokasvi!$E$7)+IF(Y$8="x",Toimenpiteet!$E$29,0)+IF(Y$9="x",Toimenpiteet!$E$60,0)+IF(Y$10="x",Toimenpiteet!$E$88,0))/(1+$H$15)^DU$59</f>
        <v>145.71072943708509</v>
      </c>
      <c r="DV77" s="29">
        <f ca="1">IF(Z$11="x",Toimenpiteet!$E$115,AU77*CV77/1000+(Satokasvi!$E$28-Satokasvi!$E$7)+IF(Z$8="x",Toimenpiteet!$E$29,0)+IF(Z$9="x",Toimenpiteet!$E$60,0)+IF(Z$10="x",Toimenpiteet!$E$88,0))/(1+$H$15)^DV$59</f>
        <v>164.13153017048097</v>
      </c>
      <c r="DW77" s="29">
        <f ca="1">IF(AA$11="x",Toimenpiteet!$E$115,AV77*CW77/1000+(Satokasvi!$E$28-Satokasvi!$E$7)+IF(AA$8="x",Toimenpiteet!$E$29,0)+IF(AA$9="x",Toimenpiteet!$E$60,0)+IF(AA$10="x",Toimenpiteet!$E$88,0))/(1+$H$15)^DW$59</f>
        <v>242.87524565314249</v>
      </c>
      <c r="DX77" s="29">
        <f ca="1">IF(AB$11="x",Toimenpiteet!$E$115,AW77*CX77/1000+(Satokasvi!$E$28-Satokasvi!$E$7)+IF(AB$8="x",Toimenpiteet!$E$29,0)+IF(AB$9="x",Toimenpiteet!$E$60,0)+IF(AB$10="x",Toimenpiteet!$E$88,0))/(1+$H$15)^DX$59</f>
        <v>119.38936881623927</v>
      </c>
      <c r="DY77" s="29">
        <f ca="1">IF(AC$11="x",Toimenpiteet!$E$115,AX77*CY77/1000+(Satokasvi!$E$28-Satokasvi!$E$7)+IF(AC$8="x",Toimenpiteet!$E$29,0)+IF(AC$9="x",Toimenpiteet!$E$60,0)+IF(AC$10="x",Toimenpiteet!$E$88,0))/(1+$H$15)^DY$59</f>
        <v>270.86980878766633</v>
      </c>
      <c r="DZ77" s="29">
        <f ca="1">IF(AD$11="x",Toimenpiteet!$E$115,AY77*CZ77/1000+(Satokasvi!$E$28-Satokasvi!$E$7)+IF(AD$8="x",Toimenpiteet!$E$29,0)+IF(AD$9="x",Toimenpiteet!$E$60,0)+IF(AD$10="x",Toimenpiteet!$E$88,0))/(1+$H$15)^DZ$59</f>
        <v>202.54174113888388</v>
      </c>
      <c r="EA77" s="29">
        <f ca="1">IF(AE$11="x",Toimenpiteet!$E$115,AZ77*DA77/1000+(Satokasvi!$E$28-Satokasvi!$E$7)+IF(AE$8="x",Toimenpiteet!$E$29,0)+IF(AE$9="x",Toimenpiteet!$E$60,0)+IF(AE$10="x",Toimenpiteet!$E$88,0))/(1+$H$15)^EA$59</f>
        <v>144.24740384681709</v>
      </c>
      <c r="EB77" s="29">
        <f ca="1">IF(AF$11="x",Toimenpiteet!$E$115,BA77*DB77/1000+(Satokasvi!$E$28-Satokasvi!$E$7)+IF(AF$8="x",Toimenpiteet!$E$29,0)+IF(AF$9="x",Toimenpiteet!$E$60,0)+IF(AF$10="x",Toimenpiteet!$E$88,0))/(1+$H$15)^EB$59</f>
        <v>154.65191706289502</v>
      </c>
      <c r="ED77" s="29">
        <f>IF(H$11="x",Toimenpiteet!$E$115,BD77*CD77/1000+(Satokasvi!$E$28-Satokasvi!$E$7)+IF(H$8="x",Toimenpiteet!$E$29,0)+IF(H$9="x",Toimenpiteet!$E$60,0)+IF(H$10="x",Toimenpiteet!$E$88,0))/(1+$H$15)^ED$59</f>
        <v>305.82524271844659</v>
      </c>
      <c r="EE77" s="29">
        <f ca="1">IF(I$11="x",Toimenpiteet!$E$115,BE77*CE77/1000+(Satokasvi!$E$28-Satokasvi!$E$7)+IF(I$8="x",Toimenpiteet!$E$29,0)+IF(I$9="x",Toimenpiteet!$E$60,0)+IF(I$10="x",Toimenpiteet!$E$88,0))/(1+$H$15)^EE$59</f>
        <v>167.3730254460817</v>
      </c>
      <c r="EF77" s="29">
        <f ca="1">IF(J$11="x",Toimenpiteet!$E$115,BF77*CF77/1000+(Satokasvi!$E$28-Satokasvi!$E$7)+IF(J$8="x",Toimenpiteet!$E$29,0)+IF(J$9="x",Toimenpiteet!$E$60,0)+IF(J$10="x",Toimenpiteet!$E$88,0))/(1+$H$15)^EF$59</f>
        <v>-208.56078416658505</v>
      </c>
      <c r="EG77" s="29">
        <f ca="1">IF(K$11="x",Toimenpiteet!$E$115,BG77*CG77/1000+(Satokasvi!$E$28-Satokasvi!$E$7)+IF(K$8="x",Toimenpiteet!$E$29,0)+IF(K$9="x",Toimenpiteet!$E$60,0)+IF(K$10="x",Toimenpiteet!$E$88,0))/(1+$H$15)^EG$59</f>
        <v>449.36642123010233</v>
      </c>
      <c r="EH77" s="29">
        <f ca="1">IF(L$11="x",Toimenpiteet!$E$115,BH77*CH77/1000+(Satokasvi!$E$28-Satokasvi!$E$7)+IF(L$8="x",Toimenpiteet!$E$29,0)+IF(L$9="x",Toimenpiteet!$E$60,0)+IF(L$10="x",Toimenpiteet!$E$88,0))/(1+$H$15)^EH$59</f>
        <v>121.88659156325737</v>
      </c>
      <c r="EI77" s="29">
        <f>IF(M$11="x",Toimenpiteet!$E$115,BI77*CI77/1000+(Satokasvi!$E$28-Satokasvi!$E$7)+IF(M$8="x",Toimenpiteet!$E$29,0)+IF(M$9="x",Toimenpiteet!$E$60,0)+IF(M$10="x",Toimenpiteet!$E$88,0))/(1+$H$15)^EI$59</f>
        <v>263.80754085535114</v>
      </c>
      <c r="EJ77" s="29">
        <f ca="1">IF(N$11="x",Toimenpiteet!$E$115,BJ77*CJ77/1000+(Satokasvi!$E$28-Satokasvi!$E$7)+IF(N$8="x",Toimenpiteet!$E$29,0)+IF(N$9="x",Toimenpiteet!$E$60,0)+IF(N$10="x",Toimenpiteet!$E$88,0))/(1+$H$15)^EJ$59</f>
        <v>278.95340725178198</v>
      </c>
      <c r="EK77" s="29">
        <f ca="1">IF(O$11="x",Toimenpiteet!$E$115,BK77*CK77/1000+(Satokasvi!$E$28-Satokasvi!$E$7)+IF(O$8="x",Toimenpiteet!$E$29,0)+IF(O$9="x",Toimenpiteet!$E$60,0)+IF(O$10="x",Toimenpiteet!$E$88,0))/(1+$H$15)^EK$59</f>
        <v>255.0143842896392</v>
      </c>
      <c r="EL77" s="29">
        <f ca="1">IF(P$11="x",Toimenpiteet!$E$115,BL77*CL77/1000+(Satokasvi!$E$28-Satokasvi!$E$7)+IF(P$8="x",Toimenpiteet!$E$29,0)+IF(P$9="x",Toimenpiteet!$E$60,0)+IF(P$10="x",Toimenpiteet!$E$88,0))/(1+$H$15)^EL$59</f>
        <v>427.91134974642694</v>
      </c>
      <c r="EM77" s="29">
        <f ca="1">IF(Q$11="x",Toimenpiteet!$E$115,BM77*CM77/1000+(Satokasvi!$E$28-Satokasvi!$E$7)+IF(Q$8="x",Toimenpiteet!$E$29,0)+IF(Q$9="x",Toimenpiteet!$E$60,0)+IF(Q$10="x",Toimenpiteet!$E$88,0))/(1+$H$15)^EM$59</f>
        <v>181.70995971351479</v>
      </c>
      <c r="EN77" s="29">
        <f ca="1">IF(R$11="x",Toimenpiteet!$E$115,BN77*CN77/1000+(Satokasvi!$E$28-Satokasvi!$E$7)+IF(R$8="x",Toimenpiteet!$E$29,0)+IF(R$9="x",Toimenpiteet!$E$60,0)+IF(R$10="x",Toimenpiteet!$E$88,0))/(1+$H$15)^EN$59</f>
        <v>328.76302285281201</v>
      </c>
      <c r="EO77" s="29">
        <f ca="1">IF(S$11="x",Toimenpiteet!$E$115,BO77*CO77/1000+(Satokasvi!$E$28-Satokasvi!$E$7)+IF(S$8="x",Toimenpiteet!$E$29,0)+IF(S$9="x",Toimenpiteet!$E$60,0)+IF(S$10="x",Toimenpiteet!$E$88,0))/(1+$H$15)^EO$59</f>
        <v>21.950411249918137</v>
      </c>
      <c r="EP77" s="29">
        <f ca="1">IF(T$11="x",Toimenpiteet!$E$115,BP77*CP77/1000+(Satokasvi!$E$28-Satokasvi!$E$7)+IF(T$8="x",Toimenpiteet!$E$29,0)+IF(T$9="x",Toimenpiteet!$E$60,0)+IF(T$10="x",Toimenpiteet!$E$88,0))/(1+$H$15)^EP$59</f>
        <v>328.22679550165901</v>
      </c>
      <c r="EQ77" s="29">
        <f ca="1">IF(U$11="x",Toimenpiteet!$E$115,BQ77*CQ77/1000+(Satokasvi!$E$28-Satokasvi!$E$7)+IF(U$8="x",Toimenpiteet!$E$29,0)+IF(U$9="x",Toimenpiteet!$E$60,0)+IF(U$10="x",Toimenpiteet!$E$88,0))/(1+$H$15)^EQ$59</f>
        <v>126.60906348677908</v>
      </c>
      <c r="ER77" s="29">
        <f ca="1">IF(V$11="x",Toimenpiteet!$E$115,BR77*CR77/1000+(Satokasvi!$E$28-Satokasvi!$E$7)+IF(V$8="x",Toimenpiteet!$E$29,0)+IF(V$9="x",Toimenpiteet!$E$60,0)+IF(V$10="x",Toimenpiteet!$E$88,0))/(1+$H$15)^ER$59</f>
        <v>270.46257663342362</v>
      </c>
      <c r="ES77" s="29">
        <f ca="1">IF(W$11="x",Toimenpiteet!$E$115,BS77*CS77/1000+(Satokasvi!$E$28-Satokasvi!$E$7)+IF(W$8="x",Toimenpiteet!$E$29,0)+IF(W$9="x",Toimenpiteet!$E$60,0)+IF(W$10="x",Toimenpiteet!$E$88,0))/(1+$H$15)^ES$59</f>
        <v>129.11295428572379</v>
      </c>
      <c r="ET77" s="29">
        <f ca="1">IF(X$11="x",Toimenpiteet!$E$115,BT77*CT77/1000+(Satokasvi!$E$28-Satokasvi!$E$7)+IF(X$8="x",Toimenpiteet!$E$29,0)+IF(X$9="x",Toimenpiteet!$E$60,0)+IF(X$10="x",Toimenpiteet!$E$88,0))/(1+$H$15)^ET$59</f>
        <v>215.73743337830044</v>
      </c>
      <c r="EU77" s="29">
        <f ca="1">IF(Y$11="x",Toimenpiteet!$E$115,BU77*CU77/1000+(Satokasvi!$E$28-Satokasvi!$E$7)+IF(Y$8="x",Toimenpiteet!$E$29,0)+IF(Y$9="x",Toimenpiteet!$E$60,0)+IF(Y$10="x",Toimenpiteet!$E$88,0))/(1+$H$15)^EU$59</f>
        <v>159.68962746272683</v>
      </c>
      <c r="EV77" s="29">
        <f ca="1">IF(Z$11="x",Toimenpiteet!$E$115,BV77*CV77/1000+(Satokasvi!$E$28-Satokasvi!$E$7)+IF(Z$8="x",Toimenpiteet!$E$29,0)+IF(Z$9="x",Toimenpiteet!$E$60,0)+IF(Z$10="x",Toimenpiteet!$E$88,0))/(1+$H$15)^EV$59</f>
        <v>178.83651595452693</v>
      </c>
      <c r="EW77" s="29">
        <f ca="1">IF(AA$11="x",Toimenpiteet!$E$115,BW77*CW77/1000+(Satokasvi!$E$28-Satokasvi!$E$7)+IF(AA$8="x",Toimenpiteet!$E$29,0)+IF(AA$9="x",Toimenpiteet!$E$60,0)+IF(AA$10="x",Toimenpiteet!$E$88,0))/(1+$H$15)^EW$59</f>
        <v>261.32814315475287</v>
      </c>
      <c r="EX77" s="29">
        <f ca="1">IF(AB$11="x",Toimenpiteet!$E$115,BX77*CX77/1000+(Satokasvi!$E$28-Satokasvi!$E$7)+IF(AB$8="x",Toimenpiteet!$E$29,0)+IF(AB$9="x",Toimenpiteet!$E$60,0)+IF(AB$10="x",Toimenpiteet!$E$88,0))/(1+$H$15)^EX$59</f>
        <v>131.484211256035</v>
      </c>
      <c r="EY77" s="29">
        <f ca="1">IF(AC$11="x",Toimenpiteet!$E$115,BY77*CY77/1000+(Satokasvi!$E$28-Satokasvi!$E$7)+IF(AC$8="x",Toimenpiteet!$E$29,0)+IF(AC$9="x",Toimenpiteet!$E$60,0)+IF(AC$10="x",Toimenpiteet!$E$88,0))/(1+$H$15)^EY$59</f>
        <v>290.36026427460678</v>
      </c>
      <c r="EZ77" s="29">
        <f ca="1">IF(AD$11="x",Toimenpiteet!$E$115,BZ77*CZ77/1000+(Satokasvi!$E$28-Satokasvi!$E$7)+IF(AD$8="x",Toimenpiteet!$E$29,0)+IF(AD$9="x",Toimenpiteet!$E$60,0)+IF(AD$10="x",Toimenpiteet!$E$88,0))/(1+$H$15)^EZ$59</f>
        <v>218.44258066918442</v>
      </c>
      <c r="FA77" s="29">
        <f ca="1">IF(AE$11="x",Toimenpiteet!$E$115,CA77*DA77/1000+(Satokasvi!$E$28-Satokasvi!$E$7)+IF(AE$8="x",Toimenpiteet!$E$29,0)+IF(AE$9="x",Toimenpiteet!$E$60,0)+IF(AE$10="x",Toimenpiteet!$E$88,0))/(1+$H$15)^FA$59</f>
        <v>157.06535896474671</v>
      </c>
      <c r="FB77" s="29">
        <f ca="1">IF(AF$11="x",Toimenpiteet!$E$115,CB77*DB77/1000+(Satokasvi!$E$28-Satokasvi!$E$7)+IF(AF$8="x",Toimenpiteet!$E$29,0)+IF(AF$9="x",Toimenpiteet!$E$60,0)+IF(AF$10="x",Toimenpiteet!$E$88,0))/(1+$H$15)^FB$59</f>
        <v>167.82682837777639</v>
      </c>
      <c r="FD77" s="29">
        <f t="shared" si="15"/>
        <v>305.82524271844659</v>
      </c>
      <c r="FE77" s="29">
        <f t="shared" ca="1" si="18"/>
        <v>454.99871420559197</v>
      </c>
      <c r="FF77" s="29">
        <f t="shared" ca="1" si="18"/>
        <v>246.43793003900691</v>
      </c>
      <c r="FG77" s="29">
        <f t="shared" ca="1" si="18"/>
        <v>664.76375034291448</v>
      </c>
      <c r="FH77" s="29">
        <f t="shared" ca="1" si="19"/>
        <v>771.48485935739041</v>
      </c>
      <c r="FI77" s="29">
        <f t="shared" ca="1" si="19"/>
        <v>1035.2924002127415</v>
      </c>
      <c r="FJ77" s="29">
        <f t="shared" ca="1" si="19"/>
        <v>1292.13833305086</v>
      </c>
      <c r="FK77" s="29">
        <f t="shared" ca="1" si="19"/>
        <v>1526.4422054933666</v>
      </c>
      <c r="FL77" s="29">
        <f t="shared" ca="1" si="19"/>
        <v>1925.6593779518153</v>
      </c>
      <c r="FM77" s="29">
        <f t="shared" ca="1" si="19"/>
        <v>2090.6412918120691</v>
      </c>
      <c r="FN77" s="29">
        <f t="shared" ca="1" si="19"/>
        <v>2395.9089417225159</v>
      </c>
      <c r="FO77" s="29">
        <f t="shared" ca="1" si="19"/>
        <v>2409.202453641677</v>
      </c>
      <c r="FP77" s="29">
        <f t="shared" ca="1" si="19"/>
        <v>2714.409458386855</v>
      </c>
      <c r="FQ77" s="29">
        <f t="shared" ca="1" si="19"/>
        <v>2827.8148165673083</v>
      </c>
      <c r="FR77" s="29">
        <f t="shared" ca="1" si="19"/>
        <v>3078.4324925128685</v>
      </c>
      <c r="FS77" s="29">
        <f t="shared" ca="1" si="19"/>
        <v>3194.6343658588785</v>
      </c>
      <c r="FT77" s="29">
        <f t="shared" ca="1" si="19"/>
        <v>3393.5327191711635</v>
      </c>
      <c r="FU77" s="29">
        <f t="shared" ca="1" si="19"/>
        <v>3539.2434486082484</v>
      </c>
      <c r="FV77" s="29">
        <f t="shared" ca="1" si="19"/>
        <v>3703.3749787787292</v>
      </c>
      <c r="FW77" s="29">
        <f t="shared" ca="1" si="19"/>
        <v>3946.2502244318716</v>
      </c>
      <c r="FX77" s="29">
        <f t="shared" ca="1" si="20"/>
        <v>4065.6395932481109</v>
      </c>
      <c r="FY77" s="29">
        <f t="shared" ca="1" si="20"/>
        <v>4336.5094020357774</v>
      </c>
      <c r="FZ77" s="29">
        <f t="shared" ca="1" si="20"/>
        <v>4539.0511431746609</v>
      </c>
      <c r="GA77" s="29">
        <f t="shared" ca="1" si="20"/>
        <v>4683.298547021478</v>
      </c>
      <c r="GB77" s="29">
        <f t="shared" ca="1" si="20"/>
        <v>4837.9504640843734</v>
      </c>
      <c r="GC77" s="29"/>
      <c r="GD77" s="29">
        <f t="shared" si="16"/>
        <v>305.82524271844659</v>
      </c>
      <c r="GE77" s="29">
        <f t="shared" ca="1" si="17"/>
        <v>473.19826816452826</v>
      </c>
      <c r="GF77" s="29">
        <f t="shared" ca="1" si="17"/>
        <v>264.63748399794321</v>
      </c>
      <c r="GG77" s="29">
        <f t="shared" ca="1" si="17"/>
        <v>714.0039052280456</v>
      </c>
      <c r="GH77" s="29">
        <f t="shared" ca="1" si="17"/>
        <v>835.89049679130301</v>
      </c>
      <c r="GI77" s="29">
        <f t="shared" ca="1" si="17"/>
        <v>1099.698037646654</v>
      </c>
      <c r="GJ77" s="29">
        <f t="shared" ca="1" si="17"/>
        <v>1378.651444898436</v>
      </c>
      <c r="GK77" s="29">
        <f t="shared" ca="1" si="17"/>
        <v>1633.6658291880751</v>
      </c>
      <c r="GL77" s="29">
        <f t="shared" ca="1" si="17"/>
        <v>2061.5771789345022</v>
      </c>
      <c r="GM77" s="29">
        <f t="shared" ca="1" si="17"/>
        <v>2243.2871386480169</v>
      </c>
      <c r="GN77" s="29">
        <f t="shared" ca="1" si="17"/>
        <v>2572.0501615008288</v>
      </c>
      <c r="GO77" s="29">
        <f t="shared" ca="1" si="17"/>
        <v>2594.0005727507469</v>
      </c>
      <c r="GP77" s="29">
        <f t="shared" ca="1" si="17"/>
        <v>2922.227368252406</v>
      </c>
      <c r="GQ77" s="29">
        <f t="shared" ca="1" si="17"/>
        <v>3048.8364317391852</v>
      </c>
      <c r="GR77" s="29">
        <f t="shared" ca="1" si="17"/>
        <v>3319.299008372609</v>
      </c>
      <c r="GS77" s="29">
        <f t="shared" ca="1" si="17"/>
        <v>3448.4119626583329</v>
      </c>
      <c r="GT77" s="29">
        <f t="shared" ca="1" si="17"/>
        <v>3664.1493960366333</v>
      </c>
      <c r="GU77" s="29">
        <f t="shared" ca="1" si="22"/>
        <v>3823.8390234993603</v>
      </c>
      <c r="GV77" s="29">
        <f t="shared" ca="1" si="12"/>
        <v>4002.6755394538873</v>
      </c>
      <c r="GW77" s="29">
        <f t="shared" ca="1" si="12"/>
        <v>4264.0036826086398</v>
      </c>
      <c r="GX77" s="29">
        <f t="shared" ca="1" si="12"/>
        <v>4395.4878938646743</v>
      </c>
      <c r="GY77" s="29">
        <f t="shared" ca="1" si="12"/>
        <v>4685.8481581392807</v>
      </c>
      <c r="GZ77" s="29">
        <f t="shared" ca="1" si="12"/>
        <v>4904.290738808465</v>
      </c>
      <c r="HA77" s="29">
        <f t="shared" ca="1" si="12"/>
        <v>5061.3560977732113</v>
      </c>
      <c r="HB77" s="29">
        <f t="shared" ca="1" si="12"/>
        <v>5229.1829261509874</v>
      </c>
      <c r="HC77" s="29"/>
      <c r="HD77" s="29">
        <f t="shared" si="13"/>
        <v>170</v>
      </c>
      <c r="HE77" s="29">
        <f>SUM($GD77:GD77)-$HD77-SUM($FD77:FD77)</f>
        <v>-170</v>
      </c>
      <c r="HF77" s="29">
        <f ca="1">SUM($GD77:GE77)-$HD77-SUM($FD77:FE77)</f>
        <v>-151.80044604106376</v>
      </c>
      <c r="HG77" s="29">
        <f ca="1">SUM($GD77:GF77)-$HD77-SUM($FD77:FF77)</f>
        <v>-133.60089208212753</v>
      </c>
      <c r="HH77" s="29">
        <f ca="1">SUM($GD77:GG77)-$HD77-SUM($FD77:FG77)</f>
        <v>-84.360737196996524</v>
      </c>
      <c r="HI77" s="29">
        <f ca="1">SUM($GD77:GH77)-$HD77-SUM($FD77:FH77)</f>
        <v>-19.955099763084036</v>
      </c>
      <c r="HJ77" s="29">
        <f ca="1">SUM($GD77:GI77)-$HD77-SUM($FD77:FI77)</f>
        <v>44.450537670828453</v>
      </c>
      <c r="HK77" s="29">
        <f ca="1">SUM($GD77:GJ77)-$HD77-SUM($FD77:FJ77)</f>
        <v>130.96364951840405</v>
      </c>
      <c r="HL77" s="29">
        <f ca="1">SUM($GD77:GK77)-$HD77-SUM($FD77:FK77)</f>
        <v>238.18727321311235</v>
      </c>
      <c r="HM77" s="29">
        <f ca="1">SUM($GD77:GL77)-$HD77-SUM($FD77:FL77)</f>
        <v>374.10507419579881</v>
      </c>
      <c r="HN77" s="29">
        <f ca="1">SUM($GD77:GM77)-$HD77-SUM($FD77:FM77)</f>
        <v>526.75092103174575</v>
      </c>
      <c r="HO77" s="29">
        <f ca="1">SUM($GD77:GN77)-$HD77-SUM($FD77:FN77)</f>
        <v>702.89214081005775</v>
      </c>
      <c r="HP77" s="29">
        <f ca="1">SUM($GD77:GO77)-$HD77-SUM($FD77:FO77)</f>
        <v>887.69025991912713</v>
      </c>
      <c r="HQ77" s="29">
        <f ca="1">SUM($GD77:GP77)-$HD77-SUM($FD77:FP77)</f>
        <v>1095.5081697846763</v>
      </c>
      <c r="HR77" s="29">
        <f ca="1">SUM($GD77:GQ77)-$HD77-SUM($FD77:FQ77)</f>
        <v>1316.5297849565541</v>
      </c>
      <c r="HS77" s="29">
        <f ca="1">SUM($GD77:GR77)-$HD77-SUM($FD77:FR77)</f>
        <v>1557.3963008162937</v>
      </c>
      <c r="HT77" s="29">
        <f ca="1">SUM($GD77:GS77)-$HD77-SUM($FD77:FS77)</f>
        <v>1811.1738976157503</v>
      </c>
      <c r="HU77" s="29">
        <f ca="1">SUM($GD77:GT77)-$HD77-SUM($FD77:FT77)</f>
        <v>2081.7905744812233</v>
      </c>
      <c r="HV77" s="29">
        <f ca="1">SUM($GD77:GU77)-$HD77-SUM($FD77:FU77)</f>
        <v>2366.3861493723307</v>
      </c>
      <c r="HW77" s="29">
        <f ca="1">SUM($GD77:GV77)-$HD77-SUM($FD77:FV77)</f>
        <v>2665.6867100474847</v>
      </c>
      <c r="HX77" s="29">
        <f ca="1">SUM($GD77:GW77)-$HD77-SUM($FD77:FW77)</f>
        <v>2983.440168224246</v>
      </c>
      <c r="HY77" s="29">
        <f ca="1">SUM($GD77:GX77)-$HD77-SUM($FD77:FX77)</f>
        <v>3313.2884688408085</v>
      </c>
      <c r="HZ77" s="29">
        <f ca="1">SUM($GD77:GY77)-$HD77-SUM($FD77:FY77)</f>
        <v>3662.6272249443136</v>
      </c>
      <c r="IA77" s="29">
        <f ca="1">SUM($GD77:GZ77)-$HD77-SUM($FD77:FZ77)</f>
        <v>4027.8668205781141</v>
      </c>
      <c r="IB77" s="29">
        <f ca="1">SUM($GD77:HA77)-$HD77-SUM($FD77:GA77)</f>
        <v>4405.9243713298492</v>
      </c>
      <c r="IC77" s="29">
        <f ca="1">SUM($GD77:HB77)-$HD77-SUM($FD77:GB77)</f>
        <v>4797.1568333964678</v>
      </c>
    </row>
    <row r="78" spans="2:237">
      <c r="B78" s="29">
        <f t="shared" ca="1" si="14"/>
        <v>0.37573996470078252</v>
      </c>
      <c r="C78" s="29">
        <f t="shared" ca="1" si="14"/>
        <v>0.32992998333986412</v>
      </c>
      <c r="D78" s="29">
        <f t="shared" ca="1" si="14"/>
        <v>0.67357343376738288</v>
      </c>
      <c r="E78" s="29">
        <f t="shared" ca="1" si="14"/>
        <v>0.53249089553497864</v>
      </c>
      <c r="F78" s="29">
        <f t="shared" ca="1" si="14"/>
        <v>0.24237767152655332</v>
      </c>
      <c r="G78" s="29">
        <f t="shared" ca="1" si="14"/>
        <v>0.46719537405129352</v>
      </c>
      <c r="H78" s="29">
        <f t="shared" ca="1" si="14"/>
        <v>0.80836911223204133</v>
      </c>
      <c r="I78" s="29">
        <f t="shared" ca="1" si="14"/>
        <v>0.47244968686362343</v>
      </c>
      <c r="J78" s="29">
        <f t="shared" ca="1" si="14"/>
        <v>0.12323263608014945</v>
      </c>
      <c r="K78" s="29">
        <f t="shared" ca="1" si="14"/>
        <v>0.79218779251514904</v>
      </c>
      <c r="L78" s="29">
        <f t="shared" ca="1" si="14"/>
        <v>0.94378493375072858</v>
      </c>
      <c r="M78" s="29">
        <f t="shared" ca="1" si="14"/>
        <v>0.74363241348134046</v>
      </c>
      <c r="N78" s="29">
        <f t="shared" ca="1" si="14"/>
        <v>0.81677977112231392</v>
      </c>
      <c r="O78" s="29">
        <f t="shared" ca="1" si="14"/>
        <v>0.48435310003238385</v>
      </c>
      <c r="P78" s="29">
        <f t="shared" ca="1" si="14"/>
        <v>0.53686345753585518</v>
      </c>
      <c r="Q78" s="29">
        <f t="shared" ca="1" si="14"/>
        <v>0.79140079294026722</v>
      </c>
      <c r="R78" s="29">
        <f t="shared" ca="1" si="21"/>
        <v>0.40591046755291316</v>
      </c>
      <c r="S78" s="29">
        <f t="shared" ca="1" si="21"/>
        <v>0.16790066166029527</v>
      </c>
      <c r="T78" s="29">
        <f t="shared" ca="1" si="21"/>
        <v>0.96178334838305402</v>
      </c>
      <c r="U78" s="29">
        <f t="shared" ca="1" si="21"/>
        <v>0.42400661646184179</v>
      </c>
      <c r="V78" s="29">
        <f t="shared" ca="1" si="21"/>
        <v>0.55342829414685446</v>
      </c>
      <c r="W78" s="29">
        <f t="shared" ca="1" si="21"/>
        <v>0.86649234155458688</v>
      </c>
      <c r="X78" s="29">
        <f t="shared" ca="1" si="21"/>
        <v>0.66764118745907552</v>
      </c>
      <c r="Y78" s="29">
        <f t="shared" ca="1" si="21"/>
        <v>0.63357785730006111</v>
      </c>
      <c r="Z78" s="29">
        <f t="shared" ca="1" si="21"/>
        <v>0.71746604931447966</v>
      </c>
      <c r="AC78" s="27">
        <f>IF(H$11="x",0,_xlfn.NORM.INV(B78,Satokasvi!$H$8,Satokasvi!$I$8)*IF(H$8="x",1+Toimenpiteet!$C$7,1)*IF(H$9="x",1+Toimenpiteet!$C$34,1)*(1+H$30)*_xlfn.BINOM.INV(1,(1-(Satokasvi!$H$15*(1+H$43))),B78))</f>
        <v>0</v>
      </c>
      <c r="AD78" s="27">
        <f ca="1">IF(I$11="x",0,_xlfn.NORM.INV(C78,Satokasvi!$H$8,Satokasvi!$I$8)*IF(I$8="x",1+Toimenpiteet!$C$7,1)*IF(I$9="x",1+Toimenpiteet!$C$34,1)*(1+I$30)*_xlfn.BINOM.INV(1,(1-(Satokasvi!$H$15*(1+I$43))),C78))</f>
        <v>2460.307074706217</v>
      </c>
      <c r="AE78" s="27">
        <f ca="1">IF(J$11="x",0,_xlfn.NORM.INV(D78,Satokasvi!$H$8,Satokasvi!$I$8)*IF(J$8="x",1+Toimenpiteet!$C$7,1)*IF(J$9="x",1+Toimenpiteet!$C$34,1)*(1+J$30)*_xlfn.BINOM.INV(1,(1-(Satokasvi!$H$15*(1+J$43))),D78))</f>
        <v>2639.9788464659227</v>
      </c>
      <c r="AF78" s="27">
        <f ca="1">IF(K$11="x",0,_xlfn.NORM.INV(E78,Satokasvi!$H$8,Satokasvi!$I$8)*IF(K$8="x",1+Toimenpiteet!$C$7,1)*IF(K$9="x",1+Toimenpiteet!$C$34,1)*(1+K$30)*_xlfn.BINOM.INV(1,(1-(Satokasvi!$H$15*(1+K$43))),E78))</f>
        <v>2590.4387813235739</v>
      </c>
      <c r="AG78" s="27">
        <f ca="1">IF(L$11="x",0,_xlfn.NORM.INV(F78,Satokasvi!$H$8,Satokasvi!$I$8)*IF(L$8="x",1+Toimenpiteet!$C$7,1)*IF(L$9="x",1+Toimenpiteet!$C$34,1)*(1+L$30)*_xlfn.BINOM.INV(1,(1-(Satokasvi!$H$15*(1+L$43))),F78))</f>
        <v>2463.6714704482997</v>
      </c>
      <c r="AH78" s="27">
        <f>IF(M$11="x",0,_xlfn.NORM.INV(G78,Satokasvi!$H$8,Satokasvi!$I$8)*IF(M$8="x",1+Toimenpiteet!$C$7,1)*IF(M$9="x",1+Toimenpiteet!$C$34,1)*(1+M$30)*_xlfn.BINOM.INV(1,(1-(Satokasvi!$H$15*(1+M$43))),G78))</f>
        <v>0</v>
      </c>
      <c r="AI78" s="27">
        <f ca="1">IF(N$11="x",0,_xlfn.NORM.INV(H78,Satokasvi!$H$8,Satokasvi!$I$8)*IF(N$8="x",1+Toimenpiteet!$C$7,1)*IF(N$9="x",1+Toimenpiteet!$C$34,1)*(1+N$30)*_xlfn.BINOM.INV(1,(1-(Satokasvi!$H$15*(1+N$43))),H78))</f>
        <v>2775.9892502407815</v>
      </c>
      <c r="AJ78" s="27">
        <f ca="1">IF(O$11="x",0,_xlfn.NORM.INV(I78,Satokasvi!$H$8,Satokasvi!$I$8)*IF(O$8="x",1+Toimenpiteet!$C$7,1)*IF(O$9="x",1+Toimenpiteet!$C$34,1)*(1+O$30)*_xlfn.BINOM.INV(1,(1-(Satokasvi!$H$15*(1+O$43))),I78))</f>
        <v>2600.3392971764929</v>
      </c>
      <c r="AK78" s="27">
        <f ca="1">IF(P$11="x",0,_xlfn.NORM.INV(J78,Satokasvi!$H$8,Satokasvi!$I$8)*IF(P$8="x",1+Toimenpiteet!$C$7,1)*IF(P$9="x",1+Toimenpiteet!$C$34,1)*(1+P$30)*_xlfn.BINOM.INV(1,(1-(Satokasvi!$H$15*(1+P$43))),J78))</f>
        <v>2396.905221226611</v>
      </c>
      <c r="AL78" s="27">
        <f ca="1">IF(Q$11="x",0,_xlfn.NORM.INV(K78,Satokasvi!$H$8,Satokasvi!$I$8)*IF(Q$8="x",1+Toimenpiteet!$C$7,1)*IF(Q$9="x",1+Toimenpiteet!$C$34,1)*(1+Q$30)*_xlfn.BINOM.INV(1,(1-(Satokasvi!$H$15*(1+Q$43))),K78))</f>
        <v>2765.1879313567047</v>
      </c>
      <c r="AM78" s="27">
        <f ca="1">IF(R$11="x",0,_xlfn.NORM.INV(L78,Satokasvi!$H$8,Satokasvi!$I$8)*IF(R$8="x",1+Toimenpiteet!$C$7,1)*IF(R$9="x",1+Toimenpiteet!$C$34,1)*(1+R$30)*_xlfn.BINOM.INV(1,(1-(Satokasvi!$H$15*(1+R$43))),L78))</f>
        <v>2909.5374428583177</v>
      </c>
      <c r="AN78" s="27">
        <f ca="1">IF(S$11="x",0,_xlfn.NORM.INV(M78,Satokasvi!$H$8,Satokasvi!$I$8)*IF(S$8="x",1+Toimenpiteet!$C$7,1)*IF(S$9="x",1+Toimenpiteet!$C$34,1)*(1+S$30)*_xlfn.BINOM.INV(1,(1-(Satokasvi!$H$15*(1+S$43))),M78))</f>
        <v>2735.4247813923844</v>
      </c>
      <c r="AO78" s="27">
        <f ca="1">IF(T$11="x",0,_xlfn.NORM.INV(N78,Satokasvi!$H$8,Satokasvi!$I$8)*IF(T$8="x",1+Toimenpiteet!$C$7,1)*IF(T$9="x",1+Toimenpiteet!$C$34,1)*(1+T$30)*_xlfn.BINOM.INV(1,(1-(Satokasvi!$H$15*(1+T$43))),N78))</f>
        <v>2781.8240306238922</v>
      </c>
      <c r="AP78" s="27">
        <f ca="1">IF(U$11="x",0,_xlfn.NORM.INV(O78,Satokasvi!$H$8,Satokasvi!$I$8)*IF(U$8="x",1+Toimenpiteet!$C$7,1)*IF(U$9="x",1+Toimenpiteet!$C$34,1)*(1+U$30)*_xlfn.BINOM.INV(1,(1-(Satokasvi!$H$15*(1+U$43))),O78))</f>
        <v>2605.9171372875135</v>
      </c>
      <c r="AQ78" s="27">
        <f ca="1">IF(V$11="x",0,_xlfn.NORM.INV(P78,Satokasvi!$H$8,Satokasvi!$I$8)*IF(V$8="x",1+Toimenpiteet!$C$7,1)*IF(V$9="x",1+Toimenpiteet!$C$34,1)*(1+V$30)*_xlfn.BINOM.INV(1,(1-(Satokasvi!$H$15*(1+V$43))),P78))</f>
        <v>2630.512559510054</v>
      </c>
      <c r="AR78" s="27">
        <f ca="1">IF(W$11="x",0,_xlfn.NORM.INV(Q78,Satokasvi!$H$8,Satokasvi!$I$8)*IF(W$8="x",1+Toimenpiteet!$C$7,1)*IF(W$9="x",1+Toimenpiteet!$C$34,1)*(1+W$30)*_xlfn.BINOM.INV(1,(1-(Satokasvi!$H$15*(1+W$43))),Q78))</f>
        <v>2764.6756311036329</v>
      </c>
      <c r="AS78" s="27">
        <f ca="1">IF(X$11="x",0,_xlfn.NORM.INV(R78,Satokasvi!$H$8,Satokasvi!$I$8)*IF(X$8="x",1+Toimenpiteet!$C$7,1)*IF(X$9="x",1+Toimenpiteet!$C$34,1)*(1+X$30)*_xlfn.BINOM.INV(1,(1-(Satokasvi!$H$15*(1+X$43))),R78))</f>
        <v>2568.8004417322791</v>
      </c>
      <c r="AT78" s="27">
        <f ca="1">IF(Y$11="x",0,_xlfn.NORM.INV(S78,Satokasvi!$H$8,Satokasvi!$I$8)*IF(Y$8="x",1+Toimenpiteet!$C$7,1)*IF(Y$9="x",1+Toimenpiteet!$C$34,1)*(1+Y$30)*_xlfn.BINOM.INV(1,(1-(Satokasvi!$H$15*(1+Y$43))),S78))</f>
        <v>2433.5807984433814</v>
      </c>
      <c r="AU78" s="27">
        <f ca="1">IF(Z$11="x",0,_xlfn.NORM.INV(T78,Satokasvi!$H$8,Satokasvi!$I$8)*IF(Z$8="x",1+Toimenpiteet!$C$7,1)*IF(Z$9="x",1+Toimenpiteet!$C$34,1)*(1+Z$30)*_xlfn.BINOM.INV(1,(1-(Satokasvi!$H$15*(1+Z$43))),T78))</f>
        <v>2943.9579600615211</v>
      </c>
      <c r="AV78" s="27">
        <f ca="1">IF(AA$11="x",0,_xlfn.NORM.INV(U78,Satokasvi!$H$8,Satokasvi!$I$8)*IF(AA$8="x",1+Toimenpiteet!$C$7,1)*IF(AA$9="x",1+Toimenpiteet!$C$34,1)*(1+AA$30)*_xlfn.BINOM.INV(1,(1-(Satokasvi!$H$15*(1+AA$43))),U78))</f>
        <v>2577.4658625302927</v>
      </c>
      <c r="AW78" s="27">
        <f ca="1">IF(AB$11="x",0,_xlfn.NORM.INV(V78,Satokasvi!$H$8,Satokasvi!$I$8)*IF(AB$8="x",1+Toimenpiteet!$C$7,1)*IF(AB$9="x",1+Toimenpiteet!$C$34,1)*(1+AB$30)*_xlfn.BINOM.INV(1,(1-(Satokasvi!$H$15*(1+AB$43))),V78))</f>
        <v>2638.313617592798</v>
      </c>
      <c r="AX78" s="27">
        <f ca="1">IF(AC$11="x",0,_xlfn.NORM.INV(W78,Satokasvi!$H$8,Satokasvi!$I$8)*IF(AC$8="x",1+Toimenpiteet!$C$7,1)*IF(AC$9="x",1+Toimenpiteet!$C$34,1)*(1+AC$30)*_xlfn.BINOM.INV(1,(1-(Satokasvi!$H$15*(1+AC$43))),W78))</f>
        <v>2820.4255436340736</v>
      </c>
      <c r="AY78" s="27">
        <f ca="1">IF(AD$11="x",0,_xlfn.NORM.INV(X78,Satokasvi!$H$8,Satokasvi!$I$8)*IF(AD$8="x",1+Toimenpiteet!$C$7,1)*IF(AD$9="x",1+Toimenpiteet!$C$34,1)*(1+AD$30)*_xlfn.BINOM.INV(1,(1-(Satokasvi!$H$15*(1+AD$43))),X78))</f>
        <v>2694.1401337627012</v>
      </c>
      <c r="AZ78" s="27">
        <f ca="1">IF(AE$11="x",0,_xlfn.NORM.INV(Y78,Satokasvi!$H$8,Satokasvi!$I$8)*IF(AE$8="x",1+Toimenpiteet!$C$7,1)*IF(AE$9="x",1+Toimenpiteet!$C$34,1)*(1+AE$30)*_xlfn.BINOM.INV(1,(1-(Satokasvi!$H$15*(1+AE$43))),Y78))</f>
        <v>2676.9553558875737</v>
      </c>
      <c r="BA78" s="27">
        <f ca="1">IF(AF$11="x",0,_xlfn.NORM.INV(Z78,Satokasvi!$H$8,Satokasvi!$I$8)*IF(AF$8="x",1+Toimenpiteet!$C$7,1)*IF(AF$9="x",1+Toimenpiteet!$C$34,1)*(1+AF$30)*_xlfn.BINOM.INV(1,(1-(Satokasvi!$H$15*(1+AF$43))),Z78))</f>
        <v>2720.6311625415633</v>
      </c>
      <c r="BD78" s="27">
        <f>IF(H$11="x",0,_xlfn.NORM.INV(B78,Satokasvi!$H$8,Satokasvi!$I$8)*IF(COUNTIF($H$12:H$12,"x")&gt;0,(1+$C$6),1)*IF(COUNTIF($H$13:H$13,"x")&gt;0,(1+$C$30),1)*IF(H$8="x",(1+Toimenpiteet!$C$7),1)*IF(H$9="x",(1+Toimenpiteet!$C$34),1)*(1+H$30)*_xlfn.BINOM.INV(1,(1-(Satokasvi!$H$15*(1+H$44))),B78))</f>
        <v>0</v>
      </c>
      <c r="BE78" s="27">
        <f ca="1">IF(I$11="x",0,_xlfn.NORM.INV(C78,Satokasvi!$H$8,Satokasvi!$I$8)*IF(COUNTIF($H$12:I$12,"x")&gt;0,(1+$C$6),1)*IF(COUNTIF($H$13:I$13,"x")&gt;0,(1+$C$30),1)*IF(I$8="x",(1+Toimenpiteet!$C$7),1)*IF(I$9="x",(1+Toimenpiteet!$C$34),1)*(1+I$30)*_xlfn.BINOM.INV(1,(1-(Satokasvi!$H$15*(1+I$44))),C78))</f>
        <v>2583.3224284415278</v>
      </c>
      <c r="BF78" s="27">
        <f ca="1">IF(J$11="x",0,_xlfn.NORM.INV(D78,Satokasvi!$H$8,Satokasvi!$I$8)*IF(COUNTIF($H$12:J$12,"x")&gt;0,(1+$C$6),1)*IF(COUNTIF($H$13:J$13,"x")&gt;0,(1+$C$30),1)*IF(J$8="x",(1+Toimenpiteet!$C$7),1)*IF(J$9="x",(1+Toimenpiteet!$C$34),1)*(1+J$30)*_xlfn.BINOM.INV(1,(1-(Satokasvi!$H$15*(1+J$44))),D78))</f>
        <v>2771.9777887892187</v>
      </c>
      <c r="BG78" s="27">
        <f ca="1">IF(K$11="x",0,_xlfn.NORM.INV(E78,Satokasvi!$H$8,Satokasvi!$I$8)*IF(COUNTIF($H$12:K$12,"x")&gt;0,(1+$C$6),1)*IF(COUNTIF($H$13:K$13,"x")&gt;0,(1+$C$30),1)*IF(K$8="x",(1+Toimenpiteet!$C$7),1)*IF(K$9="x",(1+Toimenpiteet!$C$34),1)*(1+K$30)*_xlfn.BINOM.INV(1,(1-(Satokasvi!$H$15*(1+K$44))),E78))</f>
        <v>2719.9607203897526</v>
      </c>
      <c r="BH78" s="27">
        <f ca="1">IF(L$11="x",0,_xlfn.NORM.INV(F78,Satokasvi!$H$8,Satokasvi!$I$8)*IF(COUNTIF($H$12:L$12,"x")&gt;0,(1+$C$6),1)*IF(COUNTIF($H$13:L$13,"x")&gt;0,(1+$C$30),1)*IF(L$8="x",(1+Toimenpiteet!$C$7),1)*IF(L$9="x",(1+Toimenpiteet!$C$34),1)*(1+L$30)*_xlfn.BINOM.INV(1,(1-(Satokasvi!$H$15*(1+L$44))),F78))</f>
        <v>2586.8550439707151</v>
      </c>
      <c r="BI78" s="27">
        <f>IF(M$11="x",0,_xlfn.NORM.INV(G78,Satokasvi!$H$8,Satokasvi!$I$8)*IF(COUNTIF($H$12:M$12,"x")&gt;0,(1+$C$6),1)*IF(COUNTIF($H$13:M$13,"x")&gt;0,(1+$C$30),1)*IF(M$8="x",(1+Toimenpiteet!$C$7),1)*IF(M$9="x",(1+Toimenpiteet!$C$34),1)*(1+M$30)*_xlfn.BINOM.INV(1,(1-(Satokasvi!$H$15*(1+M$44))),G78))</f>
        <v>0</v>
      </c>
      <c r="BJ78" s="27">
        <f ca="1">IF(N$11="x",0,_xlfn.NORM.INV(H78,Satokasvi!$H$8,Satokasvi!$I$8)*IF(COUNTIF($H$12:N$12,"x")&gt;0,(1+$C$6),1)*IF(COUNTIF($H$13:N$13,"x")&gt;0,(1+$C$30),1)*IF(N$8="x",(1+Toimenpiteet!$C$7),1)*IF(N$9="x",(1+Toimenpiteet!$C$34),1)*(1+N$30)*_xlfn.BINOM.INV(1,(1-(Satokasvi!$H$15*(1+N$44))),H78))</f>
        <v>2914.7887127528206</v>
      </c>
      <c r="BK78" s="27">
        <f ca="1">IF(O$11="x",0,_xlfn.NORM.INV(I78,Satokasvi!$H$8,Satokasvi!$I$8)*IF(COUNTIF($H$12:O$12,"x")&gt;0,(1+$C$6),1)*IF(COUNTIF($H$13:O$13,"x")&gt;0,(1+$C$30),1)*IF(O$8="x",(1+Toimenpiteet!$C$7),1)*IF(O$9="x",(1+Toimenpiteet!$C$34),1)*(1+O$30)*_xlfn.BINOM.INV(1,(1-(Satokasvi!$H$15*(1+O$44))),I78))</f>
        <v>2730.3562620353173</v>
      </c>
      <c r="BL78" s="27">
        <f ca="1">IF(P$11="x",0,_xlfn.NORM.INV(J78,Satokasvi!$H$8,Satokasvi!$I$8)*IF(COUNTIF($H$12:P$12,"x")&gt;0,(1+$C$6),1)*IF(COUNTIF($H$13:P$13,"x")&gt;0,(1+$C$30),1)*IF(P$8="x",(1+Toimenpiteet!$C$7),1)*IF(P$9="x",(1+Toimenpiteet!$C$34),1)*(1+P$30)*_xlfn.BINOM.INV(1,(1-(Satokasvi!$H$15*(1+P$44))),J78))</f>
        <v>2516.7504822879423</v>
      </c>
      <c r="BM78" s="27">
        <f ca="1">IF(Q$11="x",0,_xlfn.NORM.INV(K78,Satokasvi!$H$8,Satokasvi!$I$8)*IF(COUNTIF($H$12:Q$12,"x")&gt;0,(1+$C$6),1)*IF(COUNTIF($H$13:Q$13,"x")&gt;0,(1+$C$30),1)*IF(Q$8="x",(1+Toimenpiteet!$C$7),1)*IF(Q$9="x",(1+Toimenpiteet!$C$34),1)*(1+Q$30)*_xlfn.BINOM.INV(1,(1-(Satokasvi!$H$15*(1+Q$44))),K78))</f>
        <v>2903.4473279245399</v>
      </c>
      <c r="BN78" s="27">
        <f ca="1">IF(R$11="x",0,_xlfn.NORM.INV(L78,Satokasvi!$H$8,Satokasvi!$I$8)*IF(COUNTIF($H$12:R$12,"x")&gt;0,(1+$C$6),1)*IF(COUNTIF($H$13:R$13,"x")&gt;0,(1+$C$30),1)*IF(R$8="x",(1+Toimenpiteet!$C$7),1)*IF(R$9="x",(1+Toimenpiteet!$C$34),1)*(1+R$30)*_xlfn.BINOM.INV(1,(1-(Satokasvi!$H$15*(1+R$44))),L78))</f>
        <v>3055.0143150012336</v>
      </c>
      <c r="BO78" s="27">
        <f ca="1">IF(S$11="x",0,_xlfn.NORM.INV(M78,Satokasvi!$H$8,Satokasvi!$I$8)*IF(COUNTIF($H$12:S$12,"x")&gt;0,(1+$C$6),1)*IF(COUNTIF($H$13:S$13,"x")&gt;0,(1+$C$30),1)*IF(S$8="x",(1+Toimenpiteet!$C$7),1)*IF(S$9="x",(1+Toimenpiteet!$C$34),1)*(1+S$30)*_xlfn.BINOM.INV(1,(1-(Satokasvi!$H$15*(1+S$44))),M78))</f>
        <v>2872.1960204620036</v>
      </c>
      <c r="BP78" s="27">
        <f ca="1">IF(T$11="x",0,_xlfn.NORM.INV(N78,Satokasvi!$H$8,Satokasvi!$I$8)*IF(COUNTIF($H$12:T$12,"x")&gt;0,(1+$C$6),1)*IF(COUNTIF($H$13:T$13,"x")&gt;0,(1+$C$30),1)*IF(T$8="x",(1+Toimenpiteet!$C$7),1)*IF(T$9="x",(1+Toimenpiteet!$C$34),1)*(1+T$30)*_xlfn.BINOM.INV(1,(1-(Satokasvi!$H$15*(1+T$44))),N78))</f>
        <v>2920.9152321550869</v>
      </c>
      <c r="BQ78" s="27">
        <f ca="1">IF(U$11="x",0,_xlfn.NORM.INV(O78,Satokasvi!$H$8,Satokasvi!$I$8)*IF(COUNTIF($H$12:U$12,"x")&gt;0,(1+$C$6),1)*IF(COUNTIF($H$13:U$13,"x")&gt;0,(1+$C$30),1)*IF(U$8="x",(1+Toimenpiteet!$C$7),1)*IF(U$9="x",(1+Toimenpiteet!$C$34),1)*(1+U$30)*_xlfn.BINOM.INV(1,(1-(Satokasvi!$H$15*(1+U$44))),O78))</f>
        <v>2736.2129941518897</v>
      </c>
      <c r="BR78" s="27">
        <f ca="1">IF(V$11="x",0,_xlfn.NORM.INV(P78,Satokasvi!$H$8,Satokasvi!$I$8)*IF(COUNTIF($H$12:V$12,"x")&gt;0,(1+$C$6),1)*IF(COUNTIF($H$13:V$13,"x")&gt;0,(1+$C$30),1)*IF(V$8="x",(1+Toimenpiteet!$C$7),1)*IF(V$9="x",(1+Toimenpiteet!$C$34),1)*(1+V$30)*_xlfn.BINOM.INV(1,(1-(Satokasvi!$H$15*(1+V$44))),P78))</f>
        <v>2762.038187485557</v>
      </c>
      <c r="BS78" s="27">
        <f ca="1">IF(W$11="x",0,_xlfn.NORM.INV(Q78,Satokasvi!$H$8,Satokasvi!$I$8)*IF(COUNTIF($H$12:W$12,"x")&gt;0,(1+$C$6),1)*IF(COUNTIF($H$13:W$13,"x")&gt;0,(1+$C$30),1)*IF(W$8="x",(1+Toimenpiteet!$C$7),1)*IF(W$9="x",(1+Toimenpiteet!$C$34),1)*(1+W$30)*_xlfn.BINOM.INV(1,(1-(Satokasvi!$H$15*(1+W$44))),Q78))</f>
        <v>2902.9094126588143</v>
      </c>
      <c r="BT78" s="27">
        <f ca="1">IF(X$11="x",0,_xlfn.NORM.INV(R78,Satokasvi!$H$8,Satokasvi!$I$8)*IF(COUNTIF($H$12:X$12,"x")&gt;0,(1+$C$6),1)*IF(COUNTIF($H$13:X$13,"x")&gt;0,(1+$C$30),1)*IF(X$8="x",(1+Toimenpiteet!$C$7),1)*IF(X$9="x",(1+Toimenpiteet!$C$34),1)*(1+X$30)*_xlfn.BINOM.INV(1,(1-(Satokasvi!$H$15*(1+X$44))),R78))</f>
        <v>2697.2404638188927</v>
      </c>
      <c r="BU78" s="27">
        <f ca="1">IF(Y$11="x",0,_xlfn.NORM.INV(S78,Satokasvi!$H$8,Satokasvi!$I$8)*IF(COUNTIF($H$12:Y$12,"x")&gt;0,(1+$C$6),1)*IF(COUNTIF($H$13:Y$13,"x")&gt;0,(1+$C$30),1)*IF(Y$8="x",(1+Toimenpiteet!$C$7),1)*IF(Y$9="x",(1+Toimenpiteet!$C$34),1)*(1+Y$30)*_xlfn.BINOM.INV(1,(1-(Satokasvi!$H$15*(1+Y$44))),S78))</f>
        <v>2555.2598383655504</v>
      </c>
      <c r="BV78" s="27">
        <f ca="1">IF(Z$11="x",0,_xlfn.NORM.INV(T78,Satokasvi!$H$8,Satokasvi!$I$8)*IF(COUNTIF($H$12:Z$12,"x")&gt;0,(1+$C$6),1)*IF(COUNTIF($H$13:Z$13,"x")&gt;0,(1+$C$30),1)*IF(Z$8="x",(1+Toimenpiteet!$C$7),1)*IF(Z$9="x",(1+Toimenpiteet!$C$34),1)*(1+Z$30)*_xlfn.BINOM.INV(1,(1-(Satokasvi!$H$15*(1+Z$44))),T78))</f>
        <v>3091.1558580645974</v>
      </c>
      <c r="BW78" s="27">
        <f ca="1">IF(AA$11="x",0,_xlfn.NORM.INV(U78,Satokasvi!$H$8,Satokasvi!$I$8)*IF(COUNTIF($H$12:AA$12,"x")&gt;0,(1+$C$6),1)*IF(COUNTIF($H$13:AA$13,"x")&gt;0,(1+$C$30),1)*IF(AA$8="x",(1+Toimenpiteet!$C$7),1)*IF(AA$9="x",(1+Toimenpiteet!$C$34),1)*(1+AA$30)*_xlfn.BINOM.INV(1,(1-(Satokasvi!$H$15*(1+AA$44))),U78))</f>
        <v>2706.3391556568076</v>
      </c>
      <c r="BX78" s="27">
        <f ca="1">IF(AB$11="x",0,_xlfn.NORM.INV(V78,Satokasvi!$H$8,Satokasvi!$I$8)*IF(COUNTIF($H$12:AB$12,"x")&gt;0,(1+$C$6),1)*IF(COUNTIF($H$13:AB$13,"x")&gt;0,(1+$C$30),1)*IF(AB$8="x",(1+Toimenpiteet!$C$7),1)*IF(AB$9="x",(1+Toimenpiteet!$C$34),1)*(1+AB$30)*_xlfn.BINOM.INV(1,(1-(Satokasvi!$H$15*(1+AB$44))),V78))</f>
        <v>2770.2292984724386</v>
      </c>
      <c r="BY78" s="27">
        <f ca="1">IF(AC$11="x",0,_xlfn.NORM.INV(W78,Satokasvi!$H$8,Satokasvi!$I$8)*IF(COUNTIF($H$12:AC$12,"x")&gt;0,(1+$C$6),1)*IF(COUNTIF($H$13:AC$13,"x")&gt;0,(1+$C$30),1)*IF(AC$8="x",(1+Toimenpiteet!$C$7),1)*IF(AC$9="x",(1+Toimenpiteet!$C$34),1)*(1+AC$30)*_xlfn.BINOM.INV(1,(1-(Satokasvi!$H$15*(1+AC$44))),W78))</f>
        <v>2961.4468208157773</v>
      </c>
      <c r="BZ78" s="27">
        <f ca="1">IF(AD$11="x",0,_xlfn.NORM.INV(X78,Satokasvi!$H$8,Satokasvi!$I$8)*IF(COUNTIF($H$12:AD$12,"x")&gt;0,(1+$C$6),1)*IF(COUNTIF($H$13:AD$13,"x")&gt;0,(1+$C$30),1)*IF(AD$8="x",(1+Toimenpiteet!$C$7),1)*IF(AD$9="x",(1+Toimenpiteet!$C$34),1)*(1+AD$30)*_xlfn.BINOM.INV(1,(1-(Satokasvi!$H$15*(1+AD$44))),X78))</f>
        <v>2828.8471404508359</v>
      </c>
      <c r="CA78" s="27">
        <f ca="1">IF(AE$11="x",0,_xlfn.NORM.INV(Y78,Satokasvi!$H$8,Satokasvi!$I$8)*IF(COUNTIF($H$12:AE$12,"x")&gt;0,(1+$C$6),1)*IF(COUNTIF($H$13:AE$13,"x")&gt;0,(1+$C$30),1)*IF(AE$8="x",(1+Toimenpiteet!$C$7),1)*IF(AE$9="x",(1+Toimenpiteet!$C$34),1)*(1+AE$30)*_xlfn.BINOM.INV(1,(1-(Satokasvi!$H$15*(1+AE$44))),Y78))</f>
        <v>2810.803123681952</v>
      </c>
      <c r="CB78" s="27">
        <f ca="1">IF(AF$11="x",0,_xlfn.NORM.INV(Z78,Satokasvi!$H$8,Satokasvi!$I$8)*IF(COUNTIF($H$12:AF$12,"x")&gt;0,(1+$C$6),1)*IF(COUNTIF($H$13:AF$13,"x")&gt;0,(1+$C$30),1)*IF(AF$8="x",(1+Toimenpiteet!$C$7),1)*IF(AF$9="x",(1+Toimenpiteet!$C$34),1)*(1+AF$30)*_xlfn.BINOM.INV(1,(1-(Satokasvi!$H$15*(1+AF$44))),Z78))</f>
        <v>2856.6627206686417</v>
      </c>
      <c r="CD78" s="29">
        <f ca="1">_xlfn.NORM.INV(RAND(),Satokasvi!$H$13,Satokasvi!$I$13)</f>
        <v>214.58447300190863</v>
      </c>
      <c r="CE78" s="29">
        <f ca="1">_xlfn.NORM.INV(RAND(),Satokasvi!$H$13,Satokasvi!$I$13)</f>
        <v>182.89020283889585</v>
      </c>
      <c r="CF78" s="29">
        <f ca="1">_xlfn.NORM.INV(RAND(),Satokasvi!$H$13,Satokasvi!$I$13)</f>
        <v>178.72278890547969</v>
      </c>
      <c r="CG78" s="29">
        <f ca="1">_xlfn.NORM.INV(RAND(),Satokasvi!$H$13,Satokasvi!$I$13)</f>
        <v>276.68048700926158</v>
      </c>
      <c r="CH78" s="29">
        <f ca="1">_xlfn.NORM.INV(RAND(),Satokasvi!$H$13,Satokasvi!$I$13)</f>
        <v>257.22792130200139</v>
      </c>
      <c r="CI78" s="29">
        <f ca="1">_xlfn.NORM.INV(RAND(),Satokasvi!$H$13,Satokasvi!$I$13)</f>
        <v>255.89609317519785</v>
      </c>
      <c r="CJ78" s="29">
        <f ca="1">_xlfn.NORM.INV(RAND(),Satokasvi!$H$13,Satokasvi!$I$13)</f>
        <v>167.41640331751339</v>
      </c>
      <c r="CK78" s="29">
        <f ca="1">_xlfn.NORM.INV(RAND(),Satokasvi!$H$13,Satokasvi!$I$13)</f>
        <v>273.5407252582188</v>
      </c>
      <c r="CL78" s="29">
        <f ca="1">_xlfn.NORM.INV(RAND(),Satokasvi!$H$13,Satokasvi!$I$13)</f>
        <v>225.97986656671651</v>
      </c>
      <c r="CM78" s="29">
        <f ca="1">_xlfn.NORM.INV(RAND(),Satokasvi!$H$13,Satokasvi!$I$13)</f>
        <v>171.13338192973029</v>
      </c>
      <c r="CN78" s="29">
        <f ca="1">_xlfn.NORM.INV(RAND(),Satokasvi!$H$13,Satokasvi!$I$13)</f>
        <v>268.80170299125598</v>
      </c>
      <c r="CO78" s="29">
        <f ca="1">_xlfn.NORM.INV(RAND(),Satokasvi!$H$13,Satokasvi!$I$13)</f>
        <v>273.44939204683715</v>
      </c>
      <c r="CP78" s="29">
        <f ca="1">_xlfn.NORM.INV(RAND(),Satokasvi!$H$13,Satokasvi!$I$13)</f>
        <v>180.41532144361162</v>
      </c>
      <c r="CQ78" s="29">
        <f ca="1">_xlfn.NORM.INV(RAND(),Satokasvi!$H$13,Satokasvi!$I$13)</f>
        <v>202.37168940564254</v>
      </c>
      <c r="CR78" s="29">
        <f ca="1">_xlfn.NORM.INV(RAND(),Satokasvi!$H$13,Satokasvi!$I$13)</f>
        <v>182.7748849130179</v>
      </c>
      <c r="CS78" s="29">
        <f ca="1">_xlfn.NORM.INV(RAND(),Satokasvi!$H$13,Satokasvi!$I$13)</f>
        <v>171.82014952712692</v>
      </c>
      <c r="CT78" s="29">
        <f ca="1">_xlfn.NORM.INV(RAND(),Satokasvi!$H$13,Satokasvi!$I$13)</f>
        <v>180.51312763442269</v>
      </c>
      <c r="CU78" s="29">
        <f ca="1">_xlfn.NORM.INV(RAND(),Satokasvi!$H$13,Satokasvi!$I$13)</f>
        <v>167.49120543408245</v>
      </c>
      <c r="CV78" s="29">
        <f ca="1">_xlfn.NORM.INV(RAND(),Satokasvi!$H$13,Satokasvi!$I$13)</f>
        <v>188.21652234629761</v>
      </c>
      <c r="CW78" s="29">
        <f ca="1">_xlfn.NORM.INV(RAND(),Satokasvi!$H$13,Satokasvi!$I$13)</f>
        <v>232.25163606909234</v>
      </c>
      <c r="CX78" s="29">
        <f ca="1">_xlfn.NORM.INV(RAND(),Satokasvi!$H$13,Satokasvi!$I$13)</f>
        <v>183.45020662057053</v>
      </c>
      <c r="CY78" s="29">
        <f ca="1">_xlfn.NORM.INV(RAND(),Satokasvi!$H$13,Satokasvi!$I$13)</f>
        <v>172.49843581462156</v>
      </c>
      <c r="CZ78" s="29">
        <f ca="1">_xlfn.NORM.INV(RAND(),Satokasvi!$H$13,Satokasvi!$I$13)</f>
        <v>188.705637258075</v>
      </c>
      <c r="DA78" s="29">
        <f ca="1">_xlfn.NORM.INV(RAND(),Satokasvi!$H$13,Satokasvi!$I$13)</f>
        <v>235.58149342973809</v>
      </c>
      <c r="DB78" s="29">
        <f ca="1">_xlfn.NORM.INV(RAND(),Satokasvi!$H$13,Satokasvi!$I$13)</f>
        <v>208.0650377577976</v>
      </c>
      <c r="DD78" s="29">
        <f>IF(H$11="x",Toimenpiteet!$E$115,AC78*CD78/1000+(Satokasvi!$E$28-Satokasvi!$E$7)+IF(H$8="x",Toimenpiteet!$E$29,0)+IF(H$9="x",Toimenpiteet!$E$60,0)+IF(H$10="x",Toimenpiteet!$E$88,0))/(1+$H$15)^DD$59</f>
        <v>305.82524271844659</v>
      </c>
      <c r="DE78" s="29">
        <f ca="1">IF(I$11="x",Toimenpiteet!$E$115,AD78*CE78/1000+(Satokasvi!$E$28-Satokasvi!$E$7)+IF(I$8="x",Toimenpiteet!$E$29,0)+IF(I$9="x",Toimenpiteet!$E$60,0)+IF(I$10="x",Toimenpiteet!$E$88,0))/(1+$H$15)^DE$59</f>
        <v>209.31855965594355</v>
      </c>
      <c r="DF78" s="29">
        <f ca="1">IF(J$11="x",Toimenpiteet!$E$115,AE78*CF78/1000+(Satokasvi!$E$28-Satokasvi!$E$7)+IF(J$8="x",Toimenpiteet!$E$29,0)+IF(J$9="x",Toimenpiteet!$E$60,0)+IF(J$10="x",Toimenpiteet!$E$88,0))/(1+$H$15)^DF$59</f>
        <v>223.22536378423965</v>
      </c>
      <c r="DG78" s="29">
        <f ca="1">IF(K$11="x",Toimenpiteet!$E$115,AF78*CG78/1000+(Satokasvi!$E$28-Satokasvi!$E$7)+IF(K$8="x",Toimenpiteet!$E$29,0)+IF(K$9="x",Toimenpiteet!$E$60,0)+IF(K$10="x",Toimenpiteet!$E$88,0))/(1+$H$15)^DG$59</f>
        <v>434.31367150674248</v>
      </c>
      <c r="DH78" s="29">
        <f ca="1">IF(L$11="x",Toimenpiteet!$E$115,AG78*CH78/1000+(Satokasvi!$E$28-Satokasvi!$E$7)+IF(L$8="x",Toimenpiteet!$E$29,0)+IF(L$9="x",Toimenpiteet!$E$60,0)+IF(L$10="x",Toimenpiteet!$E$88,0))/(1+$H$15)^DH$59</f>
        <v>350.06828851883813</v>
      </c>
      <c r="DI78" s="29">
        <f>IF(M$11="x",Toimenpiteet!$E$115,AH78*CI78/1000+(Satokasvi!$E$28-Satokasvi!$E$7)+IF(M$8="x",Toimenpiteet!$E$29,0)+IF(M$9="x",Toimenpiteet!$E$60,0)+IF(M$10="x",Toimenpiteet!$E$88,0))/(1+$H$15)^DI$59</f>
        <v>263.80754085535114</v>
      </c>
      <c r="DJ78" s="29">
        <f ca="1">IF(N$11="x",Toimenpiteet!$E$115,AI78*CJ78/1000+(Satokasvi!$E$28-Satokasvi!$E$7)+IF(N$8="x",Toimenpiteet!$E$29,0)+IF(N$9="x",Toimenpiteet!$E$60,0)+IF(N$10="x",Toimenpiteet!$E$88,0))/(1+$H$15)^DJ$59</f>
        <v>192.57758261378441</v>
      </c>
      <c r="DK78" s="29">
        <f ca="1">IF(O$11="x",Toimenpiteet!$E$115,AJ78*CK78/1000+(Satokasvi!$E$28-Satokasvi!$E$7)+IF(O$8="x",Toimenpiteet!$E$29,0)+IF(O$9="x",Toimenpiteet!$E$60,0)+IF(O$10="x",Toimenpiteet!$E$88,0))/(1+$H$15)^DK$59</f>
        <v>381.59939547797927</v>
      </c>
      <c r="DL78" s="29">
        <f ca="1">IF(P$11="x",Toimenpiteet!$E$115,AK78*CL78/1000+(Satokasvi!$E$28-Satokasvi!$E$7)+IF(P$8="x",Toimenpiteet!$E$29,0)+IF(P$9="x",Toimenpiteet!$E$60,0)+IF(P$10="x",Toimenpiteet!$E$88,0))/(1+$H$15)^DL$59</f>
        <v>240.4650294429384</v>
      </c>
      <c r="DM78" s="29">
        <f ca="1">IF(Q$11="x",Toimenpiteet!$E$115,AL78*CM78/1000+(Satokasvi!$E$28-Satokasvi!$E$7)+IF(Q$8="x",Toimenpiteet!$E$29,0)+IF(Q$9="x",Toimenpiteet!$E$60,0)+IF(Q$10="x",Toimenpiteet!$E$88,0))/(1+$H$15)^DM$59</f>
        <v>182.53811482234522</v>
      </c>
      <c r="DN78" s="29">
        <f ca="1">IF(R$11="x",Toimenpiteet!$E$115,AM78*CN78/1000+(Satokasvi!$E$28-Satokasvi!$E$7)+IF(R$8="x",Toimenpiteet!$E$29,0)+IF(R$9="x",Toimenpiteet!$E$60,0)+IF(R$10="x",Toimenpiteet!$E$88,0))/(1+$H$15)^DN$59</f>
        <v>400.3576500169749</v>
      </c>
      <c r="DO78" s="29">
        <f ca="1">IF(S$11="x",Toimenpiteet!$E$115,AN78*CO78/1000+(Satokasvi!$E$28-Satokasvi!$E$7)+IF(S$8="x",Toimenpiteet!$E$29,0)+IF(S$9="x",Toimenpiteet!$E$60,0)+IF(S$10="x",Toimenpiteet!$E$88,0))/(1+$H$15)^DO$59</f>
        <v>364.78784644743314</v>
      </c>
      <c r="DP78" s="29">
        <f ca="1">IF(T$11="x",Toimenpiteet!$E$115,AO78*CP78/1000+(Satokasvi!$E$28-Satokasvi!$E$7)+IF(T$8="x",Toimenpiteet!$E$29,0)+IF(T$9="x",Toimenpiteet!$E$60,0)+IF(T$10="x",Toimenpiteet!$E$88,0))/(1+$H$15)^DP$59</f>
        <v>186.56955177461751</v>
      </c>
      <c r="DQ78" s="29">
        <f ca="1">IF(U$11="x",Toimenpiteet!$E$115,AP78*CQ78/1000+(Satokasvi!$E$28-Satokasvi!$E$7)+IF(U$8="x",Toimenpiteet!$E$29,0)+IF(U$9="x",Toimenpiteet!$E$60,0)+IF(U$10="x",Toimenpiteet!$E$88,0))/(1+$H$15)^DQ$59</f>
        <v>197.9808857637685</v>
      </c>
      <c r="DR78" s="29">
        <f ca="1">IF(V$11="x",Toimenpiteet!$E$115,AQ78*CR78/1000+(Satokasvi!$E$28-Satokasvi!$E$7)+IF(V$8="x",Toimenpiteet!$E$29,0)+IF(V$9="x",Toimenpiteet!$E$60,0)+IF(V$10="x",Toimenpiteet!$E$88,0))/(1+$H$15)^DR$59</f>
        <v>162.32151432182533</v>
      </c>
      <c r="DS78" s="29">
        <f ca="1">IF(W$11="x",Toimenpiteet!$E$115,AR78*CS78/1000+(Satokasvi!$E$28-Satokasvi!$E$7)+IF(W$8="x",Toimenpiteet!$E$29,0)+IF(W$9="x",Toimenpiteet!$E$60,0)+IF(W$10="x",Toimenpiteet!$E$88,0))/(1+$H$15)^DS$59</f>
        <v>154.00136393109898</v>
      </c>
      <c r="DT78" s="29">
        <f ca="1">IF(X$11="x",Toimenpiteet!$E$115,AS78*CT78/1000+(Satokasvi!$E$28-Satokasvi!$E$7)+IF(X$8="x",Toimenpiteet!$E$29,0)+IF(X$9="x",Toimenpiteet!$E$60,0)+IF(X$10="x",Toimenpiteet!$E$88,0))/(1+$H$15)^DT$59</f>
        <v>142.66421017990794</v>
      </c>
      <c r="DU78" s="29">
        <f ca="1">IF(Y$11="x",Toimenpiteet!$E$115,AT78*CU78/1000+(Satokasvi!$E$28-Satokasvi!$E$7)+IF(Y$8="x",Toimenpiteet!$E$29,0)+IF(Y$9="x",Toimenpiteet!$E$60,0)+IF(Y$10="x",Toimenpiteet!$E$88,0))/(1+$H$15)^DU$59</f>
        <v>105.55679723562143</v>
      </c>
      <c r="DV78" s="29">
        <f ca="1">IF(Z$11="x",Toimenpiteet!$E$115,AU78*CV78/1000+(Satokasvi!$E$28-Satokasvi!$E$7)+IF(Z$8="x",Toimenpiteet!$E$29,0)+IF(Z$9="x",Toimenpiteet!$E$60,0)+IF(Z$10="x",Toimenpiteet!$E$88,0))/(1+$H$15)^DV$59</f>
        <v>186.02817401402902</v>
      </c>
      <c r="DW78" s="29">
        <f ca="1">IF(AA$11="x",Toimenpiteet!$E$115,AV78*CW78/1000+(Satokasvi!$E$28-Satokasvi!$E$7)+IF(AA$8="x",Toimenpiteet!$E$29,0)+IF(AA$9="x",Toimenpiteet!$E$60,0)+IF(AA$10="x",Toimenpiteet!$E$88,0))/(1+$H$15)^DW$59</f>
        <v>205.2590429474576</v>
      </c>
      <c r="DX78" s="29">
        <f ca="1">IF(AB$11="x",Toimenpiteet!$E$115,AW78*CX78/1000+(Satokasvi!$E$28-Satokasvi!$E$7)+IF(AB$8="x",Toimenpiteet!$E$29,0)+IF(AB$9="x",Toimenpiteet!$E$60,0)+IF(AB$10="x",Toimenpiteet!$E$88,0))/(1+$H$15)^DX$59</f>
        <v>137.66592784384918</v>
      </c>
      <c r="DY78" s="29">
        <f ca="1">IF(AC$11="x",Toimenpiteet!$E$115,AX78*CY78/1000+(Satokasvi!$E$28-Satokasvi!$E$7)+IF(AC$8="x",Toimenpiteet!$E$29,0)+IF(AC$9="x",Toimenpiteet!$E$60,0)+IF(AC$10="x",Toimenpiteet!$E$88,0))/(1+$H$15)^DY$59</f>
        <v>134.97131387196023</v>
      </c>
      <c r="DZ78" s="29">
        <f ca="1">IF(AD$11="x",Toimenpiteet!$E$115,AY78*CZ78/1000+(Satokasvi!$E$28-Satokasvi!$E$7)+IF(AD$8="x",Toimenpiteet!$E$29,0)+IF(AD$9="x",Toimenpiteet!$E$60,0)+IF(AD$10="x",Toimenpiteet!$E$88,0))/(1+$H$15)^DZ$59</f>
        <v>142.12674702773751</v>
      </c>
      <c r="EA78" s="29">
        <f ca="1">IF(AE$11="x",Toimenpiteet!$E$115,AZ78*DA78/1000+(Satokasvi!$E$28-Satokasvi!$E$7)+IF(AE$8="x",Toimenpiteet!$E$29,0)+IF(AE$9="x",Toimenpiteet!$E$60,0)+IF(AE$10="x",Toimenpiteet!$E$88,0))/(1+$H$15)^EA$59</f>
        <v>198.12195406548221</v>
      </c>
      <c r="EB78" s="29">
        <f ca="1">IF(AF$11="x",Toimenpiteet!$E$115,BA78*DB78/1000+(Satokasvi!$E$28-Satokasvi!$E$7)+IF(AF$8="x",Toimenpiteet!$E$29,0)+IF(AF$9="x",Toimenpiteet!$E$60,0)+IF(AF$10="x",Toimenpiteet!$E$88,0))/(1+$H$15)^EB$59</f>
        <v>161.51102787443148</v>
      </c>
      <c r="ED78" s="29">
        <f>IF(H$11="x",Toimenpiteet!$E$115,BD78*CD78/1000+(Satokasvi!$E$28-Satokasvi!$E$7)+IF(H$8="x",Toimenpiteet!$E$29,0)+IF(H$9="x",Toimenpiteet!$E$60,0)+IF(H$10="x",Toimenpiteet!$E$88,0))/(1+$H$15)^ED$59</f>
        <v>305.82524271844659</v>
      </c>
      <c r="EE78" s="29">
        <f ca="1">IF(I$11="x",Toimenpiteet!$E$115,BE78*CE78/1000+(Satokasvi!$E$28-Satokasvi!$E$7)+IF(I$8="x",Toimenpiteet!$E$29,0)+IF(I$9="x",Toimenpiteet!$E$60,0)+IF(I$10="x",Toimenpiteet!$E$88,0))/(1+$H$15)^EE$59</f>
        <v>230.52536802331986</v>
      </c>
      <c r="EF78" s="29">
        <f ca="1">IF(J$11="x",Toimenpiteet!$E$115,BF78*CF78/1000+(Satokasvi!$E$28-Satokasvi!$E$7)+IF(J$8="x",Toimenpiteet!$E$29,0)+IF(J$9="x",Toimenpiteet!$E$60,0)+IF(J$10="x",Toimenpiteet!$E$88,0))/(1+$H$15)^EF$59</f>
        <v>244.81467118178088</v>
      </c>
      <c r="EG78" s="29">
        <f ca="1">IF(K$11="x",Toimenpiteet!$E$115,BG78*CG78/1000+(Satokasvi!$E$28-Satokasvi!$E$7)+IF(K$8="x",Toimenpiteet!$E$29,0)+IF(K$9="x",Toimenpiteet!$E$60,0)+IF(K$10="x",Toimenpiteet!$E$88,0))/(1+$H$15)^EG$59</f>
        <v>466.15366499307873</v>
      </c>
      <c r="EH78" s="29">
        <f ca="1">IF(L$11="x",Toimenpiteet!$E$115,BH78*CH78/1000+(Satokasvi!$E$28-Satokasvi!$E$7)+IF(L$8="x",Toimenpiteet!$E$29,0)+IF(L$9="x",Toimenpiteet!$E$60,0)+IF(L$10="x",Toimenpiteet!$E$88,0))/(1+$H$15)^EH$59</f>
        <v>377.40113004283768</v>
      </c>
      <c r="EI78" s="29">
        <f>IF(M$11="x",Toimenpiteet!$E$115,BI78*CI78/1000+(Satokasvi!$E$28-Satokasvi!$E$7)+IF(M$8="x",Toimenpiteet!$E$29,0)+IF(M$9="x",Toimenpiteet!$E$60,0)+IF(M$10="x",Toimenpiteet!$E$88,0))/(1+$H$15)^EI$59</f>
        <v>263.80754085535114</v>
      </c>
      <c r="EJ78" s="29">
        <f ca="1">IF(N$11="x",Toimenpiteet!$E$115,BJ78*CJ78/1000+(Satokasvi!$E$28-Satokasvi!$E$7)+IF(N$8="x",Toimenpiteet!$E$29,0)+IF(N$9="x",Toimenpiteet!$E$60,0)+IF(N$10="x",Toimenpiteet!$E$88,0))/(1+$H$15)^EJ$59</f>
        <v>211.47163951623111</v>
      </c>
      <c r="EK78" s="29">
        <f ca="1">IF(O$11="x",Toimenpiteet!$E$115,BK78*CK78/1000+(Satokasvi!$E$28-Satokasvi!$E$7)+IF(O$8="x",Toimenpiteet!$E$29,0)+IF(O$9="x",Toimenpiteet!$E$60,0)+IF(O$10="x",Toimenpiteet!$E$88,0))/(1+$H$15)^EK$59</f>
        <v>409.67468347688549</v>
      </c>
      <c r="EL78" s="29">
        <f ca="1">IF(P$11="x",Toimenpiteet!$E$115,BL78*CL78/1000+(Satokasvi!$E$28-Satokasvi!$E$7)+IF(P$8="x",Toimenpiteet!$E$29,0)+IF(P$9="x",Toimenpiteet!$E$60,0)+IF(P$10="x",Toimenpiteet!$E$88,0))/(1+$H$15)^EL$59</f>
        <v>261.22159958014106</v>
      </c>
      <c r="EM78" s="29">
        <f ca="1">IF(Q$11="x",Toimenpiteet!$E$115,BM78*CM78/1000+(Satokasvi!$E$28-Satokasvi!$E$7)+IF(Q$8="x",Toimenpiteet!$E$29,0)+IF(Q$9="x",Toimenpiteet!$E$60,0)+IF(Q$10="x",Toimenpiteet!$E$88,0))/(1+$H$15)^EM$59</f>
        <v>200.14397072371068</v>
      </c>
      <c r="EN78" s="29">
        <f ca="1">IF(R$11="x",Toimenpiteet!$E$115,BN78*CN78/1000+(Satokasvi!$E$28-Satokasvi!$E$7)+IF(R$8="x",Toimenpiteet!$E$29,0)+IF(R$9="x",Toimenpiteet!$E$60,0)+IF(R$10="x",Toimenpiteet!$E$88,0))/(1+$H$15)^EN$59</f>
        <v>428.60752296466649</v>
      </c>
      <c r="EO78" s="29">
        <f ca="1">IF(S$11="x",Toimenpiteet!$E$115,BO78*CO78/1000+(Satokasvi!$E$28-Satokasvi!$E$7)+IF(S$8="x",Toimenpiteet!$E$29,0)+IF(S$9="x",Toimenpiteet!$E$60,0)+IF(S$10="x",Toimenpiteet!$E$88,0))/(1+$H$15)^EO$59</f>
        <v>391.01946250460378</v>
      </c>
      <c r="EP78" s="29">
        <f ca="1">IF(T$11="x",Toimenpiteet!$E$115,BP78*CP78/1000+(Satokasvi!$E$28-Satokasvi!$E$7)+IF(T$8="x",Toimenpiteet!$E$29,0)+IF(T$9="x",Toimenpiteet!$E$60,0)+IF(T$10="x",Toimenpiteet!$E$88,0))/(1+$H$15)^EP$59</f>
        <v>203.65746988257061</v>
      </c>
      <c r="EQ78" s="29">
        <f ca="1">IF(U$11="x",Toimenpiteet!$E$115,BQ78*CQ78/1000+(Satokasvi!$E$28-Satokasvi!$E$7)+IF(U$8="x",Toimenpiteet!$E$29,0)+IF(U$9="x",Toimenpiteet!$E$60,0)+IF(U$10="x",Toimenpiteet!$E$88,0))/(1+$H$15)^EQ$59</f>
        <v>215.41336744926022</v>
      </c>
      <c r="ER78" s="29">
        <f ca="1">IF(V$11="x",Toimenpiteet!$E$115,BR78*CR78/1000+(Satokasvi!$E$28-Satokasvi!$E$7)+IF(V$8="x",Toimenpiteet!$E$29,0)+IF(V$9="x",Toimenpiteet!$E$60,0)+IF(V$10="x",Toimenpiteet!$E$88,0))/(1+$H$15)^ER$59</f>
        <v>177.75160692850227</v>
      </c>
      <c r="ES78" s="29">
        <f ca="1">IF(W$11="x",Toimenpiteet!$E$115,BS78*CS78/1000+(Satokasvi!$E$28-Satokasvi!$E$7)+IF(W$8="x",Toimenpiteet!$E$29,0)+IF(W$9="x",Toimenpiteet!$E$60,0)+IF(W$10="x",Toimenpiteet!$E$88,0))/(1+$H$15)^ES$59</f>
        <v>168.80241940006709</v>
      </c>
      <c r="ET78" s="29">
        <f ca="1">IF(X$11="x",Toimenpiteet!$E$115,BT78*CT78/1000+(Satokasvi!$E$28-Satokasvi!$E$7)+IF(X$8="x",Toimenpiteet!$E$29,0)+IF(X$9="x",Toimenpiteet!$E$60,0)+IF(X$10="x",Toimenpiteet!$E$88,0))/(1+$H$15)^ET$59</f>
        <v>156.69158308930449</v>
      </c>
      <c r="EU78" s="29">
        <f ca="1">IF(Y$11="x",Toimenpiteet!$E$115,BU78*CU78/1000+(Satokasvi!$E$28-Satokasvi!$E$7)+IF(Y$8="x",Toimenpiteet!$E$29,0)+IF(Y$9="x",Toimenpiteet!$E$60,0)+IF(Y$10="x",Toimenpiteet!$E$88,0))/(1+$H$15)^EU$59</f>
        <v>117.52799865119006</v>
      </c>
      <c r="EV78" s="29">
        <f ca="1">IF(Z$11="x",Toimenpiteet!$E$115,BV78*CV78/1000+(Satokasvi!$E$28-Satokasvi!$E$7)+IF(Z$8="x",Toimenpiteet!$E$29,0)+IF(Z$9="x",Toimenpiteet!$E$60,0)+IF(Z$10="x",Toimenpiteet!$E$88,0))/(1+$H$15)^EV$59</f>
        <v>201.82799199025234</v>
      </c>
      <c r="EW78" s="29">
        <f ca="1">IF(AA$11="x",Toimenpiteet!$E$115,BW78*CW78/1000+(Satokasvi!$E$28-Satokasvi!$E$7)+IF(AA$8="x",Toimenpiteet!$E$29,0)+IF(AA$9="x",Toimenpiteet!$E$60,0)+IF(AA$10="x",Toimenpiteet!$E$88,0))/(1+$H$15)^EW$59</f>
        <v>221.8311303137838</v>
      </c>
      <c r="EX78" s="29">
        <f ca="1">IF(AB$11="x",Toimenpiteet!$E$115,BX78*CX78/1000+(Satokasvi!$E$28-Satokasvi!$E$7)+IF(AB$8="x",Toimenpiteet!$E$29,0)+IF(AB$9="x",Toimenpiteet!$E$60,0)+IF(AB$10="x",Toimenpiteet!$E$88,0))/(1+$H$15)^EX$59</f>
        <v>150.67459823502546</v>
      </c>
      <c r="EY78" s="29">
        <f ca="1">IF(AC$11="x",Toimenpiteet!$E$115,BY78*CY78/1000+(Satokasvi!$E$28-Satokasvi!$E$7)+IF(AC$8="x",Toimenpiteet!$E$29,0)+IF(AC$9="x",Toimenpiteet!$E$60,0)+IF(AC$10="x",Toimenpiteet!$E$88,0))/(1+$H$15)^EY$59</f>
        <v>147.6668446131153</v>
      </c>
      <c r="EZ78" s="29">
        <f ca="1">IF(AD$11="x",Toimenpiteet!$E$115,BZ78*CZ78/1000+(Satokasvi!$E$28-Satokasvi!$E$7)+IF(AD$8="x",Toimenpiteet!$E$29,0)+IF(AD$9="x",Toimenpiteet!$E$60,0)+IF(AD$10="x",Toimenpiteet!$E$88,0))/(1+$H$15)^EZ$59</f>
        <v>155.00683685248072</v>
      </c>
      <c r="FA78" s="29">
        <f ca="1">IF(AE$11="x",Toimenpiteet!$E$115,CA78*DA78/1000+(Satokasvi!$E$28-Satokasvi!$E$7)+IF(AE$8="x",Toimenpiteet!$E$29,0)+IF(AE$9="x",Toimenpiteet!$E$60,0)+IF(AE$10="x",Toimenpiteet!$E$88,0))/(1+$H$15)^FA$59</f>
        <v>213.63363669434497</v>
      </c>
      <c r="FB78" s="29">
        <f ca="1">IF(AF$11="x",Toimenpiteet!$E$115,CB78*DB78/1000+(Satokasvi!$E$28-Satokasvi!$E$7)+IF(AF$8="x",Toimenpiteet!$E$29,0)+IF(AF$9="x",Toimenpiteet!$E$60,0)+IF(AF$10="x",Toimenpiteet!$E$88,0))/(1+$H$15)^FB$59</f>
        <v>175.02889472988969</v>
      </c>
      <c r="FD78" s="29">
        <f t="shared" si="15"/>
        <v>305.82524271844659</v>
      </c>
      <c r="FE78" s="29">
        <f t="shared" ca="1" si="18"/>
        <v>515.14380237439013</v>
      </c>
      <c r="FF78" s="29">
        <f t="shared" ca="1" si="18"/>
        <v>738.36916615862981</v>
      </c>
      <c r="FG78" s="29">
        <f t="shared" ca="1" si="18"/>
        <v>1172.6828376653723</v>
      </c>
      <c r="FH78" s="29">
        <f t="shared" ca="1" si="19"/>
        <v>1522.7511261842105</v>
      </c>
      <c r="FI78" s="29">
        <f t="shared" ca="1" si="19"/>
        <v>1786.5586670395617</v>
      </c>
      <c r="FJ78" s="29">
        <f t="shared" ca="1" si="19"/>
        <v>1979.1362496533461</v>
      </c>
      <c r="FK78" s="29">
        <f t="shared" ca="1" si="19"/>
        <v>2360.7356451313253</v>
      </c>
      <c r="FL78" s="29">
        <f t="shared" ca="1" si="19"/>
        <v>2601.2006745742638</v>
      </c>
      <c r="FM78" s="29">
        <f t="shared" ca="1" si="19"/>
        <v>2783.7387893966088</v>
      </c>
      <c r="FN78" s="29">
        <f t="shared" ca="1" si="19"/>
        <v>3184.0964394135835</v>
      </c>
      <c r="FO78" s="29">
        <f t="shared" ca="1" si="19"/>
        <v>3548.8842858610169</v>
      </c>
      <c r="FP78" s="29">
        <f t="shared" ca="1" si="19"/>
        <v>3735.4538376356345</v>
      </c>
      <c r="FQ78" s="29">
        <f t="shared" ca="1" si="19"/>
        <v>3933.4347233994031</v>
      </c>
      <c r="FR78" s="29">
        <f t="shared" ca="1" si="19"/>
        <v>4095.7562377212284</v>
      </c>
      <c r="FS78" s="29">
        <f t="shared" ca="1" si="19"/>
        <v>4249.7576016523271</v>
      </c>
      <c r="FT78" s="29">
        <f t="shared" ca="1" si="19"/>
        <v>4392.4218118322351</v>
      </c>
      <c r="FU78" s="29">
        <f t="shared" ca="1" si="19"/>
        <v>4497.9786090678563</v>
      </c>
      <c r="FV78" s="29">
        <f t="shared" ca="1" si="19"/>
        <v>4684.0067830818853</v>
      </c>
      <c r="FW78" s="29">
        <f t="shared" ca="1" si="19"/>
        <v>4889.2658260293429</v>
      </c>
      <c r="FX78" s="29">
        <f t="shared" ca="1" si="20"/>
        <v>5026.9317538731921</v>
      </c>
      <c r="FY78" s="29">
        <f t="shared" ca="1" si="20"/>
        <v>5161.9030677451519</v>
      </c>
      <c r="FZ78" s="29">
        <f t="shared" ca="1" si="20"/>
        <v>5304.029814772889</v>
      </c>
      <c r="GA78" s="29">
        <f t="shared" ca="1" si="20"/>
        <v>5502.151768838371</v>
      </c>
      <c r="GB78" s="29">
        <f t="shared" ca="1" si="20"/>
        <v>5663.6627967128024</v>
      </c>
      <c r="GC78" s="29"/>
      <c r="GD78" s="29">
        <f t="shared" si="16"/>
        <v>305.82524271844659</v>
      </c>
      <c r="GE78" s="29">
        <f t="shared" ca="1" si="17"/>
        <v>536.35061074176645</v>
      </c>
      <c r="GF78" s="29">
        <f t="shared" ca="1" si="17"/>
        <v>781.16528192354735</v>
      </c>
      <c r="GG78" s="29">
        <f t="shared" ca="1" si="17"/>
        <v>1247.3189469166261</v>
      </c>
      <c r="GH78" s="29">
        <f t="shared" ca="1" si="17"/>
        <v>1624.7200769594638</v>
      </c>
      <c r="GI78" s="29">
        <f t="shared" ca="1" si="17"/>
        <v>1888.5276178148149</v>
      </c>
      <c r="GJ78" s="29">
        <f t="shared" ca="1" si="17"/>
        <v>2099.999257331046</v>
      </c>
      <c r="GK78" s="29">
        <f t="shared" ca="1" si="17"/>
        <v>2509.6739408079316</v>
      </c>
      <c r="GL78" s="29">
        <f t="shared" ca="1" si="17"/>
        <v>2770.8955403880727</v>
      </c>
      <c r="GM78" s="29">
        <f t="shared" ca="1" si="17"/>
        <v>2971.0395111117832</v>
      </c>
      <c r="GN78" s="29">
        <f t="shared" ca="1" si="17"/>
        <v>3399.6470340764499</v>
      </c>
      <c r="GO78" s="29">
        <f t="shared" ca="1" si="17"/>
        <v>3790.6664965810537</v>
      </c>
      <c r="GP78" s="29">
        <f t="shared" ca="1" si="17"/>
        <v>3994.3239664636244</v>
      </c>
      <c r="GQ78" s="29">
        <f t="shared" ca="1" si="17"/>
        <v>4209.7373339128844</v>
      </c>
      <c r="GR78" s="29">
        <f t="shared" ca="1" si="17"/>
        <v>4387.4889408413865</v>
      </c>
      <c r="GS78" s="29">
        <f t="shared" ca="1" si="17"/>
        <v>4556.2913602414537</v>
      </c>
      <c r="GT78" s="29">
        <f t="shared" ca="1" si="17"/>
        <v>4712.9829433307586</v>
      </c>
      <c r="GU78" s="29">
        <f t="shared" ca="1" si="22"/>
        <v>4830.5109419819491</v>
      </c>
      <c r="GV78" s="29">
        <f t="shared" ca="1" si="12"/>
        <v>5032.3389339722016</v>
      </c>
      <c r="GW78" s="29">
        <f t="shared" ca="1" si="12"/>
        <v>5254.1700642859851</v>
      </c>
      <c r="GX78" s="29">
        <f t="shared" ca="1" si="12"/>
        <v>5404.8446625210108</v>
      </c>
      <c r="GY78" s="29">
        <f t="shared" ca="1" si="12"/>
        <v>5552.5115071341261</v>
      </c>
      <c r="GZ78" s="29">
        <f t="shared" ca="1" si="12"/>
        <v>5707.5183439866069</v>
      </c>
      <c r="HA78" s="29">
        <f t="shared" ca="1" si="12"/>
        <v>5921.151980680952</v>
      </c>
      <c r="HB78" s="29">
        <f t="shared" ca="1" si="12"/>
        <v>6096.1808754108415</v>
      </c>
      <c r="HC78" s="29"/>
      <c r="HD78" s="29">
        <f t="shared" si="13"/>
        <v>170</v>
      </c>
      <c r="HE78" s="29">
        <f>SUM($GD78:GD78)-$HD78-SUM($FD78:FD78)</f>
        <v>-170</v>
      </c>
      <c r="HF78" s="29">
        <f ca="1">SUM($GD78:GE78)-$HD78-SUM($FD78:FE78)</f>
        <v>-148.79319163262369</v>
      </c>
      <c r="HG78" s="29">
        <f ca="1">SUM($GD78:GF78)-$HD78-SUM($FD78:FF78)</f>
        <v>-105.99707586770592</v>
      </c>
      <c r="HH78" s="29">
        <f ca="1">SUM($GD78:GG78)-$HD78-SUM($FD78:FG78)</f>
        <v>-31.36096661645206</v>
      </c>
      <c r="HI78" s="29">
        <f ca="1">SUM($GD78:GH78)-$HD78-SUM($FD78:FH78)</f>
        <v>70.607984158801628</v>
      </c>
      <c r="HJ78" s="29">
        <f ca="1">SUM($GD78:GI78)-$HD78-SUM($FD78:FI78)</f>
        <v>172.57693493405532</v>
      </c>
      <c r="HK78" s="29">
        <f ca="1">SUM($GD78:GJ78)-$HD78-SUM($FD78:FJ78)</f>
        <v>293.4399426117543</v>
      </c>
      <c r="HL78" s="29">
        <f ca="1">SUM($GD78:GK78)-$HD78-SUM($FD78:FK78)</f>
        <v>442.37823828836008</v>
      </c>
      <c r="HM78" s="29">
        <f ca="1">SUM($GD78:GL78)-$HD78-SUM($FD78:FL78)</f>
        <v>612.07310410216996</v>
      </c>
      <c r="HN78" s="29">
        <f ca="1">SUM($GD78:GM78)-$HD78-SUM($FD78:FM78)</f>
        <v>799.37382581734346</v>
      </c>
      <c r="HO78" s="29">
        <f ca="1">SUM($GD78:GN78)-$HD78-SUM($FD78:FN78)</f>
        <v>1014.9244204802089</v>
      </c>
      <c r="HP78" s="29">
        <f ca="1">SUM($GD78:GO78)-$HD78-SUM($FD78:FO78)</f>
        <v>1256.7066312002462</v>
      </c>
      <c r="HQ78" s="29">
        <f ca="1">SUM($GD78:GP78)-$HD78-SUM($FD78:FP78)</f>
        <v>1515.5767600282343</v>
      </c>
      <c r="HR78" s="29">
        <f ca="1">SUM($GD78:GQ78)-$HD78-SUM($FD78:FQ78)</f>
        <v>1791.879370541712</v>
      </c>
      <c r="HS78" s="29">
        <f ca="1">SUM($GD78:GR78)-$HD78-SUM($FD78:FR78)</f>
        <v>2083.6120736618686</v>
      </c>
      <c r="HT78" s="29">
        <f ca="1">SUM($GD78:GS78)-$HD78-SUM($FD78:FS78)</f>
        <v>2390.1458322509934</v>
      </c>
      <c r="HU78" s="29">
        <f ca="1">SUM($GD78:GT78)-$HD78-SUM($FD78:FT78)</f>
        <v>2710.7069637495224</v>
      </c>
      <c r="HV78" s="29">
        <f ca="1">SUM($GD78:GU78)-$HD78-SUM($FD78:FU78)</f>
        <v>3043.239296663618</v>
      </c>
      <c r="HW78" s="29">
        <f ca="1">SUM($GD78:GV78)-$HD78-SUM($FD78:FV78)</f>
        <v>3391.571447553928</v>
      </c>
      <c r="HX78" s="29">
        <f ca="1">SUM($GD78:GW78)-$HD78-SUM($FD78:FW78)</f>
        <v>3756.4756858105757</v>
      </c>
      <c r="HY78" s="29">
        <f ca="1">SUM($GD78:GX78)-$HD78-SUM($FD78:FX78)</f>
        <v>4134.3885944583963</v>
      </c>
      <c r="HZ78" s="29">
        <f ca="1">SUM($GD78:GY78)-$HD78-SUM($FD78:FY78)</f>
        <v>4524.9970338473795</v>
      </c>
      <c r="IA78" s="29">
        <f ca="1">SUM($GD78:GZ78)-$HD78-SUM($FD78:FZ78)</f>
        <v>4928.4855630610982</v>
      </c>
      <c r="IB78" s="29">
        <f ca="1">SUM($GD78:HA78)-$HD78-SUM($FD78:GA78)</f>
        <v>5347.4857749036746</v>
      </c>
      <c r="IC78" s="29">
        <f ca="1">SUM($GD78:HB78)-$HD78-SUM($FD78:GB78)</f>
        <v>5780.0038536017091</v>
      </c>
    </row>
    <row r="79" spans="2:237">
      <c r="B79" s="29">
        <f t="shared" ca="1" si="14"/>
        <v>0.60718178909146625</v>
      </c>
      <c r="C79" s="29">
        <f t="shared" ca="1" si="14"/>
        <v>0.51703107239981116</v>
      </c>
      <c r="D79" s="29">
        <f t="shared" ca="1" si="14"/>
        <v>0.13691304806093096</v>
      </c>
      <c r="E79" s="29">
        <f t="shared" ca="1" si="14"/>
        <v>0.97372995675779783</v>
      </c>
      <c r="F79" s="29">
        <f t="shared" ca="1" si="14"/>
        <v>0.60928963842526707</v>
      </c>
      <c r="G79" s="29">
        <f t="shared" ca="1" si="14"/>
        <v>0.5895487775267948</v>
      </c>
      <c r="H79" s="29">
        <f t="shared" ca="1" si="14"/>
        <v>0.96668254502193707</v>
      </c>
      <c r="I79" s="29">
        <f t="shared" ca="1" si="14"/>
        <v>0.22400460000874267</v>
      </c>
      <c r="J79" s="29">
        <f t="shared" ca="1" si="14"/>
        <v>0.38075840152115159</v>
      </c>
      <c r="K79" s="29">
        <f t="shared" ca="1" si="14"/>
        <v>0.72154950962441766</v>
      </c>
      <c r="L79" s="29">
        <f t="shared" ca="1" si="14"/>
        <v>0.29543979090866801</v>
      </c>
      <c r="M79" s="29">
        <f t="shared" ca="1" si="14"/>
        <v>0.89911248964818002</v>
      </c>
      <c r="N79" s="29">
        <f t="shared" ca="1" si="14"/>
        <v>8.1105343043414102E-2</v>
      </c>
      <c r="O79" s="29">
        <f t="shared" ca="1" si="14"/>
        <v>0.44326669331982971</v>
      </c>
      <c r="P79" s="29">
        <f t="shared" ca="1" si="14"/>
        <v>0.46155464788020384</v>
      </c>
      <c r="Q79" s="29">
        <f t="shared" ca="1" si="14"/>
        <v>0.83391419484011087</v>
      </c>
      <c r="R79" s="29">
        <f t="shared" ca="1" si="21"/>
        <v>0.23243642395669917</v>
      </c>
      <c r="S79" s="29">
        <f t="shared" ca="1" si="21"/>
        <v>0.72294440947063709</v>
      </c>
      <c r="T79" s="29">
        <f t="shared" ca="1" si="21"/>
        <v>0.89838834587209926</v>
      </c>
      <c r="U79" s="29">
        <f t="shared" ca="1" si="21"/>
        <v>0.47402616089586413</v>
      </c>
      <c r="V79" s="29">
        <f t="shared" ca="1" si="21"/>
        <v>0.38010480585109319</v>
      </c>
      <c r="W79" s="29">
        <f t="shared" ca="1" si="21"/>
        <v>0.84252699388526497</v>
      </c>
      <c r="X79" s="29">
        <f t="shared" ca="1" si="21"/>
        <v>0.47596095452381704</v>
      </c>
      <c r="Y79" s="29">
        <f t="shared" ca="1" si="21"/>
        <v>0.75333070054427831</v>
      </c>
      <c r="Z79" s="29">
        <f t="shared" ca="1" si="21"/>
        <v>2.7304920446144187E-2</v>
      </c>
      <c r="AC79" s="27">
        <f>IF(H$11="x",0,_xlfn.NORM.INV(B79,Satokasvi!$H$8,Satokasvi!$I$8)*IF(H$8="x",1+Toimenpiteet!$C$7,1)*IF(H$9="x",1+Toimenpiteet!$C$34,1)*(1+H$30)*_xlfn.BINOM.INV(1,(1-(Satokasvi!$H$15*(1+H$43))),B79))</f>
        <v>0</v>
      </c>
      <c r="AD79" s="27">
        <f ca="1">IF(I$11="x",0,_xlfn.NORM.INV(C79,Satokasvi!$H$8,Satokasvi!$I$8)*IF(I$8="x",1+Toimenpiteet!$C$7,1)*IF(I$9="x",1+Toimenpiteet!$C$34,1)*(1+I$30)*_xlfn.BINOM.INV(1,(1-(Satokasvi!$H$15*(1+I$43))),C79))</f>
        <v>2547.908130851466</v>
      </c>
      <c r="AE79" s="27">
        <f ca="1">IF(J$11="x",0,_xlfn.NORM.INV(D79,Satokasvi!$H$8,Satokasvi!$I$8)*IF(J$8="x",1+Toimenpiteet!$C$7,1)*IF(J$9="x",1+Toimenpiteet!$C$34,1)*(1+J$30)*_xlfn.BINOM.INV(1,(1-(Satokasvi!$H$15*(1+J$43))),D79))</f>
        <v>2357.8725029393877</v>
      </c>
      <c r="AF79" s="27">
        <f ca="1">IF(K$11="x",0,_xlfn.NORM.INV(E79,Satokasvi!$H$8,Satokasvi!$I$8)*IF(K$8="x",1+Toimenpiteet!$C$7,1)*IF(K$9="x",1+Toimenpiteet!$C$34,1)*(1+K$30)*_xlfn.BINOM.INV(1,(1-(Satokasvi!$H$15*(1+K$43))),E79))</f>
        <v>2932.0799185102496</v>
      </c>
      <c r="AG79" s="27">
        <f ca="1">IF(L$11="x",0,_xlfn.NORM.INV(F79,Satokasvi!$H$8,Satokasvi!$I$8)*IF(L$8="x",1+Toimenpiteet!$C$7,1)*IF(L$9="x",1+Toimenpiteet!$C$34,1)*(1+L$30)*_xlfn.BINOM.INV(1,(1-(Satokasvi!$H$15*(1+L$43))),F79))</f>
        <v>2644.472635190114</v>
      </c>
      <c r="AH79" s="27">
        <f>IF(M$11="x",0,_xlfn.NORM.INV(G79,Satokasvi!$H$8,Satokasvi!$I$8)*IF(M$8="x",1+Toimenpiteet!$C$7,1)*IF(M$9="x",1+Toimenpiteet!$C$34,1)*(1+M$30)*_xlfn.BINOM.INV(1,(1-(Satokasvi!$H$15*(1+M$43))),G79))</f>
        <v>0</v>
      </c>
      <c r="AI79" s="27">
        <f ca="1">IF(N$11="x",0,_xlfn.NORM.INV(H79,Satokasvi!$H$8,Satokasvi!$I$8)*IF(N$8="x",1+Toimenpiteet!$C$7,1)*IF(N$9="x",1+Toimenpiteet!$C$34,1)*(1+N$30)*_xlfn.BINOM.INV(1,(1-(Satokasvi!$H$15*(1+N$43))),H79))</f>
        <v>2955.5984406579987</v>
      </c>
      <c r="AJ79" s="27">
        <f ca="1">IF(O$11="x",0,_xlfn.NORM.INV(I79,Satokasvi!$H$8,Satokasvi!$I$8)*IF(O$8="x",1+Toimenpiteet!$C$7,1)*IF(O$9="x",1+Toimenpiteet!$C$34,1)*(1+O$30)*_xlfn.BINOM.INV(1,(1-(Satokasvi!$H$15*(1+O$43))),I79))</f>
        <v>2471.613933571798</v>
      </c>
      <c r="AK79" s="27">
        <f ca="1">IF(P$11="x",0,_xlfn.NORM.INV(J79,Satokasvi!$H$8,Satokasvi!$I$8)*IF(P$8="x",1+Toimenpiteet!$C$7,1)*IF(P$9="x",1+Toimenpiteet!$C$34,1)*(1+P$30)*_xlfn.BINOM.INV(1,(1-(Satokasvi!$H$15*(1+P$43))),J79))</f>
        <v>2556.5906388744343</v>
      </c>
      <c r="AL79" s="27">
        <f ca="1">IF(Q$11="x",0,_xlfn.NORM.INV(K79,Satokasvi!$H$8,Satokasvi!$I$8)*IF(Q$8="x",1+Toimenpiteet!$C$7,1)*IF(Q$9="x",1+Toimenpiteet!$C$34,1)*(1+Q$30)*_xlfn.BINOM.INV(1,(1-(Satokasvi!$H$15*(1+Q$43))),K79))</f>
        <v>2722.893567371555</v>
      </c>
      <c r="AM79" s="27">
        <f ca="1">IF(R$11="x",0,_xlfn.NORM.INV(L79,Satokasvi!$H$8,Satokasvi!$I$8)*IF(R$8="x",1+Toimenpiteet!$C$7,1)*IF(R$9="x",1+Toimenpiteet!$C$34,1)*(1+R$30)*_xlfn.BINOM.INV(1,(1-(Satokasvi!$H$15*(1+R$43))),L79))</f>
        <v>2512.8987071487463</v>
      </c>
      <c r="AN79" s="27">
        <f ca="1">IF(S$11="x",0,_xlfn.NORM.INV(M79,Satokasvi!$H$8,Satokasvi!$I$8)*IF(S$8="x",1+Toimenpiteet!$C$7,1)*IF(S$9="x",1+Toimenpiteet!$C$34,1)*(1+S$30)*_xlfn.BINOM.INV(1,(1-(Satokasvi!$H$15*(1+S$43))),M79))</f>
        <v>2851.5135010648692</v>
      </c>
      <c r="AO79" s="27">
        <f ca="1">IF(T$11="x",0,_xlfn.NORM.INV(N79,Satokasvi!$H$8,Satokasvi!$I$8)*IF(T$8="x",1+Toimenpiteet!$C$7,1)*IF(T$9="x",1+Toimenpiteet!$C$34,1)*(1+T$30)*_xlfn.BINOM.INV(1,(1-(Satokasvi!$H$15*(1+T$43))),N79))</f>
        <v>2352.3499852354407</v>
      </c>
      <c r="AP79" s="27">
        <f ca="1">IF(U$11="x",0,_xlfn.NORM.INV(O79,Satokasvi!$H$8,Satokasvi!$I$8)*IF(U$8="x",1+Toimenpiteet!$C$7,1)*IF(U$9="x",1+Toimenpiteet!$C$34,1)*(1+U$30)*_xlfn.BINOM.INV(1,(1-(Satokasvi!$H$15*(1+U$43))),O79))</f>
        <v>2586.6050998181454</v>
      </c>
      <c r="AQ79" s="27">
        <f ca="1">IF(V$11="x",0,_xlfn.NORM.INV(P79,Satokasvi!$H$8,Satokasvi!$I$8)*IF(V$8="x",1+Toimenpiteet!$C$7,1)*IF(V$9="x",1+Toimenpiteet!$C$34,1)*(1+V$30)*_xlfn.BINOM.INV(1,(1-(Satokasvi!$H$15*(1+V$43))),P79))</f>
        <v>2595.2239776256147</v>
      </c>
      <c r="AR79" s="27">
        <f ca="1">IF(W$11="x",0,_xlfn.NORM.INV(Q79,Satokasvi!$H$8,Satokasvi!$I$8)*IF(W$8="x",1+Toimenpiteet!$C$7,1)*IF(W$9="x",1+Toimenpiteet!$C$34,1)*(1+W$30)*_xlfn.BINOM.INV(1,(1-(Satokasvi!$H$15*(1+W$43))),Q79))</f>
        <v>2794.2533518290106</v>
      </c>
      <c r="AS79" s="27">
        <f ca="1">IF(X$11="x",0,_xlfn.NORM.INV(R79,Satokasvi!$H$8,Satokasvi!$I$8)*IF(X$8="x",1+Toimenpiteet!$C$7,1)*IF(X$9="x",1+Toimenpiteet!$C$34,1)*(1+X$30)*_xlfn.BINOM.INV(1,(1-(Satokasvi!$H$15*(1+X$43))),R79))</f>
        <v>2476.8201711093325</v>
      </c>
      <c r="AT79" s="27">
        <f ca="1">IF(Y$11="x",0,_xlfn.NORM.INV(S79,Satokasvi!$H$8,Satokasvi!$I$8)*IF(Y$8="x",1+Toimenpiteet!$C$7,1)*IF(Y$9="x",1+Toimenpiteet!$C$34,1)*(1+Y$30)*_xlfn.BINOM.INV(1,(1-(Satokasvi!$H$15*(1+Y$43))),S79))</f>
        <v>2723.6700883907824</v>
      </c>
      <c r="AU79" s="27">
        <f ca="1">IF(Z$11="x",0,_xlfn.NORM.INV(T79,Satokasvi!$H$8,Satokasvi!$I$8)*IF(Z$8="x",1+Toimenpiteet!$C$7,1)*IF(Z$9="x",1+Toimenpiteet!$C$34,1)*(1+Z$30)*_xlfn.BINOM.INV(1,(1-(Satokasvi!$H$15*(1+Z$43))),T79))</f>
        <v>2850.7502449158487</v>
      </c>
      <c r="AV79" s="27">
        <f ca="1">IF(AA$11="x",0,_xlfn.NORM.INV(U79,Satokasvi!$H$8,Satokasvi!$I$8)*IF(AA$8="x",1+Toimenpiteet!$C$7,1)*IF(AA$9="x",1+Toimenpiteet!$C$34,1)*(1+AA$30)*_xlfn.BINOM.INV(1,(1-(Satokasvi!$H$15*(1+AA$43))),U79))</f>
        <v>2601.0785737603442</v>
      </c>
      <c r="AW79" s="27">
        <f ca="1">IF(AB$11="x",0,_xlfn.NORM.INV(V79,Satokasvi!$H$8,Satokasvi!$I$8)*IF(AB$8="x",1+Toimenpiteet!$C$7,1)*IF(AB$9="x",1+Toimenpiteet!$C$34,1)*(1+AB$30)*_xlfn.BINOM.INV(1,(1-(Satokasvi!$H$15*(1+AB$43))),V79))</f>
        <v>2556.2703335178103</v>
      </c>
      <c r="AX79" s="27">
        <f ca="1">IF(AC$11="x",0,_xlfn.NORM.INV(W79,Satokasvi!$H$8,Satokasvi!$I$8)*IF(AC$8="x",1+Toimenpiteet!$C$7,1)*IF(AC$9="x",1+Toimenpiteet!$C$34,1)*(1+AC$30)*_xlfn.BINOM.INV(1,(1-(Satokasvi!$H$15*(1+AC$43))),W79))</f>
        <v>2800.8142433804742</v>
      </c>
      <c r="AY79" s="27">
        <f ca="1">IF(AD$11="x",0,_xlfn.NORM.INV(X79,Satokasvi!$H$8,Satokasvi!$I$8)*IF(AD$8="x",1+Toimenpiteet!$C$7,1)*IF(AD$9="x",1+Toimenpiteet!$C$34,1)*(1+AD$30)*_xlfn.BINOM.INV(1,(1-(Satokasvi!$H$15*(1+AD$43))),X79))</f>
        <v>2601.9856223842608</v>
      </c>
      <c r="AZ79" s="27">
        <f ca="1">IF(AE$11="x",0,_xlfn.NORM.INV(Y79,Satokasvi!$H$8,Satokasvi!$I$8)*IF(AE$8="x",1+Toimenpiteet!$C$7,1)*IF(AE$9="x",1+Toimenpiteet!$C$34,1)*(1+AE$30)*_xlfn.BINOM.INV(1,(1-(Satokasvi!$H$15*(1+AE$43))),Y79))</f>
        <v>2741.1036742845608</v>
      </c>
      <c r="BA79" s="27">
        <f ca="1">IF(AF$11="x",0,_xlfn.NORM.INV(Z79,Satokasvi!$H$8,Satokasvi!$I$8)*IF(AF$8="x",1+Toimenpiteet!$C$7,1)*IF(AF$9="x",1+Toimenpiteet!$C$34,1)*(1+AF$30)*_xlfn.BINOM.INV(1,(1-(Satokasvi!$H$15*(1+AF$43))),Z79))</f>
        <v>0</v>
      </c>
      <c r="BD79" s="27">
        <f>IF(H$11="x",0,_xlfn.NORM.INV(B79,Satokasvi!$H$8,Satokasvi!$I$8)*IF(COUNTIF($H$12:H$12,"x")&gt;0,(1+$C$6),1)*IF(COUNTIF($H$13:H$13,"x")&gt;0,(1+$C$30),1)*IF(H$8="x",(1+Toimenpiteet!$C$7),1)*IF(H$9="x",(1+Toimenpiteet!$C$34),1)*(1+H$30)*_xlfn.BINOM.INV(1,(1-(Satokasvi!$H$15*(1+H$44))),B79))</f>
        <v>0</v>
      </c>
      <c r="BE79" s="27">
        <f ca="1">IF(I$11="x",0,_xlfn.NORM.INV(C79,Satokasvi!$H$8,Satokasvi!$I$8)*IF(COUNTIF($H$12:I$12,"x")&gt;0,(1+$C$6),1)*IF(COUNTIF($H$13:I$13,"x")&gt;0,(1+$C$30),1)*IF(I$8="x",(1+Toimenpiteet!$C$7),1)*IF(I$9="x",(1+Toimenpiteet!$C$34),1)*(1+I$30)*_xlfn.BINOM.INV(1,(1-(Satokasvi!$H$15*(1+I$44))),C79))</f>
        <v>2675.3035373940397</v>
      </c>
      <c r="BF79" s="27">
        <f ca="1">IF(J$11="x",0,_xlfn.NORM.INV(D79,Satokasvi!$H$8,Satokasvi!$I$8)*IF(COUNTIF($H$12:J$12,"x")&gt;0,(1+$C$6),1)*IF(COUNTIF($H$13:J$13,"x")&gt;0,(1+$C$30),1)*IF(J$8="x",(1+Toimenpiteet!$C$7),1)*IF(J$9="x",(1+Toimenpiteet!$C$34),1)*(1+J$30)*_xlfn.BINOM.INV(1,(1-(Satokasvi!$H$15*(1+J$44))),D79))</f>
        <v>2475.7661280863567</v>
      </c>
      <c r="BG79" s="27">
        <f ca="1">IF(K$11="x",0,_xlfn.NORM.INV(E79,Satokasvi!$H$8,Satokasvi!$I$8)*IF(COUNTIF($H$12:K$12,"x")&gt;0,(1+$C$6),1)*IF(COUNTIF($H$13:K$13,"x")&gt;0,(1+$C$30),1)*IF(K$8="x",(1+Toimenpiteet!$C$7),1)*IF(K$9="x",(1+Toimenpiteet!$C$34),1)*(1+K$30)*_xlfn.BINOM.INV(1,(1-(Satokasvi!$H$15*(1+K$44))),E79))</f>
        <v>3078.6839144357627</v>
      </c>
      <c r="BH79" s="27">
        <f ca="1">IF(L$11="x",0,_xlfn.NORM.INV(F79,Satokasvi!$H$8,Satokasvi!$I$8)*IF(COUNTIF($H$12:L$12,"x")&gt;0,(1+$C$6),1)*IF(COUNTIF($H$13:L$13,"x")&gt;0,(1+$C$30),1)*IF(L$8="x",(1+Toimenpiteet!$C$7),1)*IF(L$9="x",(1+Toimenpiteet!$C$34),1)*(1+L$30)*_xlfn.BINOM.INV(1,(1-(Satokasvi!$H$15*(1+L$44))),F79))</f>
        <v>2776.6962669496197</v>
      </c>
      <c r="BI79" s="27">
        <f>IF(M$11="x",0,_xlfn.NORM.INV(G79,Satokasvi!$H$8,Satokasvi!$I$8)*IF(COUNTIF($H$12:M$12,"x")&gt;0,(1+$C$6),1)*IF(COUNTIF($H$13:M$13,"x")&gt;0,(1+$C$30),1)*IF(M$8="x",(1+Toimenpiteet!$C$7),1)*IF(M$9="x",(1+Toimenpiteet!$C$34),1)*(1+M$30)*_xlfn.BINOM.INV(1,(1-(Satokasvi!$H$15*(1+M$44))),G79))</f>
        <v>0</v>
      </c>
      <c r="BJ79" s="27">
        <f ca="1">IF(N$11="x",0,_xlfn.NORM.INV(H79,Satokasvi!$H$8,Satokasvi!$I$8)*IF(COUNTIF($H$12:N$12,"x")&gt;0,(1+$C$6),1)*IF(COUNTIF($H$13:N$13,"x")&gt;0,(1+$C$30),1)*IF(N$8="x",(1+Toimenpiteet!$C$7),1)*IF(N$9="x",(1+Toimenpiteet!$C$34),1)*(1+N$30)*_xlfn.BINOM.INV(1,(1-(Satokasvi!$H$15*(1+N$44))),H79))</f>
        <v>3103.3783626908985</v>
      </c>
      <c r="BK79" s="27">
        <f ca="1">IF(O$11="x",0,_xlfn.NORM.INV(I79,Satokasvi!$H$8,Satokasvi!$I$8)*IF(COUNTIF($H$12:O$12,"x")&gt;0,(1+$C$6),1)*IF(COUNTIF($H$13:O$13,"x")&gt;0,(1+$C$30),1)*IF(O$8="x",(1+Toimenpiteet!$C$7),1)*IF(O$9="x",(1+Toimenpiteet!$C$34),1)*(1+O$30)*_xlfn.BINOM.INV(1,(1-(Satokasvi!$H$15*(1+O$44))),I79))</f>
        <v>2595.1946302503879</v>
      </c>
      <c r="BL79" s="27">
        <f ca="1">IF(P$11="x",0,_xlfn.NORM.INV(J79,Satokasvi!$H$8,Satokasvi!$I$8)*IF(COUNTIF($H$12:P$12,"x")&gt;0,(1+$C$6),1)*IF(COUNTIF($H$13:P$13,"x")&gt;0,(1+$C$30),1)*IF(P$8="x",(1+Toimenpiteet!$C$7),1)*IF(P$9="x",(1+Toimenpiteet!$C$34),1)*(1+P$30)*_xlfn.BINOM.INV(1,(1-(Satokasvi!$H$15*(1+P$44))),J79))</f>
        <v>2684.4201708181558</v>
      </c>
      <c r="BM79" s="27">
        <f ca="1">IF(Q$11="x",0,_xlfn.NORM.INV(K79,Satokasvi!$H$8,Satokasvi!$I$8)*IF(COUNTIF($H$12:Q$12,"x")&gt;0,(1+$C$6),1)*IF(COUNTIF($H$13:Q$13,"x")&gt;0,(1+$C$30),1)*IF(Q$8="x",(1+Toimenpiteet!$C$7),1)*IF(Q$9="x",(1+Toimenpiteet!$C$34),1)*(1+Q$30)*_xlfn.BINOM.INV(1,(1-(Satokasvi!$H$15*(1+Q$44))),K79))</f>
        <v>2859.0382457401329</v>
      </c>
      <c r="BN79" s="27">
        <f ca="1">IF(R$11="x",0,_xlfn.NORM.INV(L79,Satokasvi!$H$8,Satokasvi!$I$8)*IF(COUNTIF($H$12:R$12,"x")&gt;0,(1+$C$6),1)*IF(COUNTIF($H$13:R$13,"x")&gt;0,(1+$C$30),1)*IF(R$8="x",(1+Toimenpiteet!$C$7),1)*IF(R$9="x",(1+Toimenpiteet!$C$34),1)*(1+R$30)*_xlfn.BINOM.INV(1,(1-(Satokasvi!$H$15*(1+R$44))),L79))</f>
        <v>2638.5436425061835</v>
      </c>
      <c r="BO79" s="27">
        <f ca="1">IF(S$11="x",0,_xlfn.NORM.INV(M79,Satokasvi!$H$8,Satokasvi!$I$8)*IF(COUNTIF($H$12:S$12,"x")&gt;0,(1+$C$6),1)*IF(COUNTIF($H$13:S$13,"x")&gt;0,(1+$C$30),1)*IF(S$8="x",(1+Toimenpiteet!$C$7),1)*IF(S$9="x",(1+Toimenpiteet!$C$34),1)*(1+S$30)*_xlfn.BINOM.INV(1,(1-(Satokasvi!$H$15*(1+S$44))),M79))</f>
        <v>2994.0891761181128</v>
      </c>
      <c r="BP79" s="27">
        <f ca="1">IF(T$11="x",0,_xlfn.NORM.INV(N79,Satokasvi!$H$8,Satokasvi!$I$8)*IF(COUNTIF($H$12:T$12,"x")&gt;0,(1+$C$6),1)*IF(COUNTIF($H$13:T$13,"x")&gt;0,(1+$C$30),1)*IF(T$8="x",(1+Toimenpiteet!$C$7),1)*IF(T$9="x",(1+Toimenpiteet!$C$34),1)*(1+T$30)*_xlfn.BINOM.INV(1,(1-(Satokasvi!$H$15*(1+T$44))),N79))</f>
        <v>2469.9674844972124</v>
      </c>
      <c r="BQ79" s="27">
        <f ca="1">IF(U$11="x",0,_xlfn.NORM.INV(O79,Satokasvi!$H$8,Satokasvi!$I$8)*IF(COUNTIF($H$12:U$12,"x")&gt;0,(1+$C$6),1)*IF(COUNTIF($H$13:U$13,"x")&gt;0,(1+$C$30),1)*IF(U$8="x",(1+Toimenpiteet!$C$7),1)*IF(U$9="x",(1+Toimenpiteet!$C$34),1)*(1+U$30)*_xlfn.BINOM.INV(1,(1-(Satokasvi!$H$15*(1+U$44))),O79))</f>
        <v>2715.9353548090535</v>
      </c>
      <c r="BR79" s="27">
        <f ca="1">IF(V$11="x",0,_xlfn.NORM.INV(P79,Satokasvi!$H$8,Satokasvi!$I$8)*IF(COUNTIF($H$12:V$12,"x")&gt;0,(1+$C$6),1)*IF(COUNTIF($H$13:V$13,"x")&gt;0,(1+$C$30),1)*IF(V$8="x",(1+Toimenpiteet!$C$7),1)*IF(V$9="x",(1+Toimenpiteet!$C$34),1)*(1+V$30)*_xlfn.BINOM.INV(1,(1-(Satokasvi!$H$15*(1+V$44))),P79))</f>
        <v>2724.9851765068956</v>
      </c>
      <c r="BS79" s="27">
        <f ca="1">IF(W$11="x",0,_xlfn.NORM.INV(Q79,Satokasvi!$H$8,Satokasvi!$I$8)*IF(COUNTIF($H$12:W$12,"x")&gt;0,(1+$C$6),1)*IF(COUNTIF($H$13:W$13,"x")&gt;0,(1+$C$30),1)*IF(W$8="x",(1+Toimenpiteet!$C$7),1)*IF(W$9="x",(1+Toimenpiteet!$C$34),1)*(1+W$30)*_xlfn.BINOM.INV(1,(1-(Satokasvi!$H$15*(1+W$44))),Q79))</f>
        <v>2933.9660194204612</v>
      </c>
      <c r="BT79" s="27">
        <f ca="1">IF(X$11="x",0,_xlfn.NORM.INV(R79,Satokasvi!$H$8,Satokasvi!$I$8)*IF(COUNTIF($H$12:X$12,"x")&gt;0,(1+$C$6),1)*IF(COUNTIF($H$13:X$13,"x")&gt;0,(1+$C$30),1)*IF(X$8="x",(1+Toimenpiteet!$C$7),1)*IF(X$9="x",(1+Toimenpiteet!$C$34),1)*(1+X$30)*_xlfn.BINOM.INV(1,(1-(Satokasvi!$H$15*(1+X$44))),R79))</f>
        <v>2600.6611796647994</v>
      </c>
      <c r="BU79" s="27">
        <f ca="1">IF(Y$11="x",0,_xlfn.NORM.INV(S79,Satokasvi!$H$8,Satokasvi!$I$8)*IF(COUNTIF($H$12:Y$12,"x")&gt;0,(1+$C$6),1)*IF(COUNTIF($H$13:Y$13,"x")&gt;0,(1+$C$30),1)*IF(Y$8="x",(1+Toimenpiteet!$C$7),1)*IF(Y$9="x",(1+Toimenpiteet!$C$34),1)*(1+Y$30)*_xlfn.BINOM.INV(1,(1-(Satokasvi!$H$15*(1+Y$44))),S79))</f>
        <v>2859.853592810322</v>
      </c>
      <c r="BV79" s="27">
        <f ca="1">IF(Z$11="x",0,_xlfn.NORM.INV(T79,Satokasvi!$H$8,Satokasvi!$I$8)*IF(COUNTIF($H$12:Z$12,"x")&gt;0,(1+$C$6),1)*IF(COUNTIF($H$13:Z$13,"x")&gt;0,(1+$C$30),1)*IF(Z$8="x",(1+Toimenpiteet!$C$7),1)*IF(Z$9="x",(1+Toimenpiteet!$C$34),1)*(1+Z$30)*_xlfn.BINOM.INV(1,(1-(Satokasvi!$H$15*(1+Z$44))),T79))</f>
        <v>2993.2877571616414</v>
      </c>
      <c r="BW79" s="27">
        <f ca="1">IF(AA$11="x",0,_xlfn.NORM.INV(U79,Satokasvi!$H$8,Satokasvi!$I$8)*IF(COUNTIF($H$12:AA$12,"x")&gt;0,(1+$C$6),1)*IF(COUNTIF($H$13:AA$13,"x")&gt;0,(1+$C$30),1)*IF(AA$8="x",(1+Toimenpiteet!$C$7),1)*IF(AA$9="x",(1+Toimenpiteet!$C$34),1)*(1+AA$30)*_xlfn.BINOM.INV(1,(1-(Satokasvi!$H$15*(1+AA$44))),U79))</f>
        <v>2731.1325024483608</v>
      </c>
      <c r="BX79" s="27">
        <f ca="1">IF(AB$11="x",0,_xlfn.NORM.INV(V79,Satokasvi!$H$8,Satokasvi!$I$8)*IF(COUNTIF($H$12:AB$12,"x")&gt;0,(1+$C$6),1)*IF(COUNTIF($H$13:AB$13,"x")&gt;0,(1+$C$30),1)*IF(AB$8="x",(1+Toimenpiteet!$C$7),1)*IF(AB$9="x",(1+Toimenpiteet!$C$34),1)*(1+AB$30)*_xlfn.BINOM.INV(1,(1-(Satokasvi!$H$15*(1+AB$44))),V79))</f>
        <v>2684.083850193701</v>
      </c>
      <c r="BY79" s="27">
        <f ca="1">IF(AC$11="x",0,_xlfn.NORM.INV(W79,Satokasvi!$H$8,Satokasvi!$I$8)*IF(COUNTIF($H$12:AC$12,"x")&gt;0,(1+$C$6),1)*IF(COUNTIF($H$13:AC$13,"x")&gt;0,(1+$C$30),1)*IF(AC$8="x",(1+Toimenpiteet!$C$7),1)*IF(AC$9="x",(1+Toimenpiteet!$C$34),1)*(1+AC$30)*_xlfn.BINOM.INV(1,(1-(Satokasvi!$H$15*(1+AC$44))),W79))</f>
        <v>2940.8549555494983</v>
      </c>
      <c r="BZ79" s="27">
        <f ca="1">IF(AD$11="x",0,_xlfn.NORM.INV(X79,Satokasvi!$H$8,Satokasvi!$I$8)*IF(COUNTIF($H$12:AD$12,"x")&gt;0,(1+$C$6),1)*IF(COUNTIF($H$13:AD$13,"x")&gt;0,(1+$C$30),1)*IF(AD$8="x",(1+Toimenpiteet!$C$7),1)*IF(AD$9="x",(1+Toimenpiteet!$C$34),1)*(1+AD$30)*_xlfn.BINOM.INV(1,(1-(Satokasvi!$H$15*(1+AD$44))),X79))</f>
        <v>2732.0849035034739</v>
      </c>
      <c r="CA79" s="27">
        <f ca="1">IF(AE$11="x",0,_xlfn.NORM.INV(Y79,Satokasvi!$H$8,Satokasvi!$I$8)*IF(COUNTIF($H$12:AE$12,"x")&gt;0,(1+$C$6),1)*IF(COUNTIF($H$13:AE$13,"x")&gt;0,(1+$C$30),1)*IF(AE$8="x",(1+Toimenpiteet!$C$7),1)*IF(AE$9="x",(1+Toimenpiteet!$C$34),1)*(1+AE$30)*_xlfn.BINOM.INV(1,(1-(Satokasvi!$H$15*(1+AE$44))),Y79))</f>
        <v>2878.1588579987892</v>
      </c>
      <c r="CB79" s="27">
        <f ca="1">IF(AF$11="x",0,_xlfn.NORM.INV(Z79,Satokasvi!$H$8,Satokasvi!$I$8)*IF(COUNTIF($H$12:AF$12,"x")&gt;0,(1+$C$6),1)*IF(COUNTIF($H$13:AF$13,"x")&gt;0,(1+$C$30),1)*IF(AF$8="x",(1+Toimenpiteet!$C$7),1)*IF(AF$9="x",(1+Toimenpiteet!$C$34),1)*(1+AF$30)*_xlfn.BINOM.INV(1,(1-(Satokasvi!$H$15*(1+AF$44))),Z79))</f>
        <v>0</v>
      </c>
      <c r="CD79" s="29">
        <f ca="1">_xlfn.NORM.INV(RAND(),Satokasvi!$H$13,Satokasvi!$I$13)</f>
        <v>204.36841186821479</v>
      </c>
      <c r="CE79" s="29">
        <f ca="1">_xlfn.NORM.INV(RAND(),Satokasvi!$H$13,Satokasvi!$I$13)</f>
        <v>251.22558471022833</v>
      </c>
      <c r="CF79" s="29">
        <f ca="1">_xlfn.NORM.INV(RAND(),Satokasvi!$H$13,Satokasvi!$I$13)</f>
        <v>188.29961916549121</v>
      </c>
      <c r="CG79" s="29">
        <f ca="1">_xlfn.NORM.INV(RAND(),Satokasvi!$H$13,Satokasvi!$I$13)</f>
        <v>122.13686446208911</v>
      </c>
      <c r="CH79" s="29">
        <f ca="1">_xlfn.NORM.INV(RAND(),Satokasvi!$H$13,Satokasvi!$I$13)</f>
        <v>209.54124092215019</v>
      </c>
      <c r="CI79" s="29">
        <f ca="1">_xlfn.NORM.INV(RAND(),Satokasvi!$H$13,Satokasvi!$I$13)</f>
        <v>43.453135548220331</v>
      </c>
      <c r="CJ79" s="29">
        <f ca="1">_xlfn.NORM.INV(RAND(),Satokasvi!$H$13,Satokasvi!$I$13)</f>
        <v>205.63924670608716</v>
      </c>
      <c r="CK79" s="29">
        <f ca="1">_xlfn.NORM.INV(RAND(),Satokasvi!$H$13,Satokasvi!$I$13)</f>
        <v>183.35216527104947</v>
      </c>
      <c r="CL79" s="29">
        <f ca="1">_xlfn.NORM.INV(RAND(),Satokasvi!$H$13,Satokasvi!$I$13)</f>
        <v>185.21014945518885</v>
      </c>
      <c r="CM79" s="29">
        <f ca="1">_xlfn.NORM.INV(RAND(),Satokasvi!$H$13,Satokasvi!$I$13)</f>
        <v>118.44110653849751</v>
      </c>
      <c r="CN79" s="29">
        <f ca="1">_xlfn.NORM.INV(RAND(),Satokasvi!$H$13,Satokasvi!$I$13)</f>
        <v>295.12406171228383</v>
      </c>
      <c r="CO79" s="29">
        <f ca="1">_xlfn.NORM.INV(RAND(),Satokasvi!$H$13,Satokasvi!$I$13)</f>
        <v>179.51598047393963</v>
      </c>
      <c r="CP79" s="29">
        <f ca="1">_xlfn.NORM.INV(RAND(),Satokasvi!$H$13,Satokasvi!$I$13)</f>
        <v>206.47886267942187</v>
      </c>
      <c r="CQ79" s="29">
        <f ca="1">_xlfn.NORM.INV(RAND(),Satokasvi!$H$13,Satokasvi!$I$13)</f>
        <v>236.977000355499</v>
      </c>
      <c r="CR79" s="29">
        <f ca="1">_xlfn.NORM.INV(RAND(),Satokasvi!$H$13,Satokasvi!$I$13)</f>
        <v>148.28540732040597</v>
      </c>
      <c r="CS79" s="29">
        <f ca="1">_xlfn.NORM.INV(RAND(),Satokasvi!$H$13,Satokasvi!$I$13)</f>
        <v>207.27178251854076</v>
      </c>
      <c r="CT79" s="29">
        <f ca="1">_xlfn.NORM.INV(RAND(),Satokasvi!$H$13,Satokasvi!$I$13)</f>
        <v>160.50200775257255</v>
      </c>
      <c r="CU79" s="29">
        <f ca="1">_xlfn.NORM.INV(RAND(),Satokasvi!$H$13,Satokasvi!$I$13)</f>
        <v>235.79563456418018</v>
      </c>
      <c r="CV79" s="29">
        <f ca="1">_xlfn.NORM.INV(RAND(),Satokasvi!$H$13,Satokasvi!$I$13)</f>
        <v>171.42425382242575</v>
      </c>
      <c r="CW79" s="29">
        <f ca="1">_xlfn.NORM.INV(RAND(),Satokasvi!$H$13,Satokasvi!$I$13)</f>
        <v>232.13907687729343</v>
      </c>
      <c r="CX79" s="29">
        <f ca="1">_xlfn.NORM.INV(RAND(),Satokasvi!$H$13,Satokasvi!$I$13)</f>
        <v>156.48973556365738</v>
      </c>
      <c r="CY79" s="29">
        <f ca="1">_xlfn.NORM.INV(RAND(),Satokasvi!$H$13,Satokasvi!$I$13)</f>
        <v>192.38334456642377</v>
      </c>
      <c r="CZ79" s="29">
        <f ca="1">_xlfn.NORM.INV(RAND(),Satokasvi!$H$13,Satokasvi!$I$13)</f>
        <v>193.77955217794886</v>
      </c>
      <c r="DA79" s="29">
        <f ca="1">_xlfn.NORM.INV(RAND(),Satokasvi!$H$13,Satokasvi!$I$13)</f>
        <v>180.67088244460024</v>
      </c>
      <c r="DB79" s="29">
        <f ca="1">_xlfn.NORM.INV(RAND(),Satokasvi!$H$13,Satokasvi!$I$13)</f>
        <v>198.66778950763245</v>
      </c>
      <c r="DD79" s="29">
        <f>IF(H$11="x",Toimenpiteet!$E$115,AC79*CD79/1000+(Satokasvi!$E$28-Satokasvi!$E$7)+IF(H$8="x",Toimenpiteet!$E$29,0)+IF(H$9="x",Toimenpiteet!$E$60,0)+IF(H$10="x",Toimenpiteet!$E$88,0))/(1+$H$15)^DD$59</f>
        <v>305.82524271844659</v>
      </c>
      <c r="DE79" s="29">
        <f ca="1">IF(I$11="x",Toimenpiteet!$E$115,AD79*CE79/1000+(Satokasvi!$E$28-Satokasvi!$E$7)+IF(I$8="x",Toimenpiteet!$E$29,0)+IF(I$9="x",Toimenpiteet!$E$60,0)+IF(I$10="x",Toimenpiteet!$E$88,0))/(1+$H$15)^DE$59</f>
        <v>388.53776035545718</v>
      </c>
      <c r="DF79" s="29">
        <f ca="1">IF(J$11="x",Toimenpiteet!$E$115,AE79*CF79/1000+(Satokasvi!$E$28-Satokasvi!$E$7)+IF(J$8="x",Toimenpiteet!$E$29,0)+IF(J$9="x",Toimenpiteet!$E$60,0)+IF(J$10="x",Toimenpiteet!$E$88,0))/(1+$H$15)^DF$59</f>
        <v>197.74975299802264</v>
      </c>
      <c r="DG79" s="29">
        <f ca="1">IF(K$11="x",Toimenpiteet!$E$115,AF79*CG79/1000+(Satokasvi!$E$28-Satokasvi!$E$7)+IF(K$8="x",Toimenpiteet!$E$29,0)+IF(K$9="x",Toimenpiteet!$E$60,0)+IF(K$10="x",Toimenpiteet!$E$88,0))/(1+$H$15)^DG$59</f>
        <v>115.69438323552494</v>
      </c>
      <c r="DH79" s="29">
        <f ca="1">IF(L$11="x",Toimenpiteet!$E$115,AG79*CH79/1000+(Satokasvi!$E$28-Satokasvi!$E$7)+IF(L$8="x",Toimenpiteet!$E$29,0)+IF(L$9="x",Toimenpiteet!$E$60,0)+IF(L$10="x",Toimenpiteet!$E$88,0))/(1+$H$15)^DH$59</f>
        <v>281.40548020052029</v>
      </c>
      <c r="DI79" s="29">
        <f>IF(M$11="x",Toimenpiteet!$E$115,AH79*CI79/1000+(Satokasvi!$E$28-Satokasvi!$E$7)+IF(M$8="x",Toimenpiteet!$E$29,0)+IF(M$9="x",Toimenpiteet!$E$60,0)+IF(M$10="x",Toimenpiteet!$E$88,0))/(1+$H$15)^DI$59</f>
        <v>263.80754085535114</v>
      </c>
      <c r="DJ79" s="29">
        <f ca="1">IF(N$11="x",Toimenpiteet!$E$115,AI79*CJ79/1000+(Satokasvi!$E$28-Satokasvi!$E$7)+IF(N$8="x",Toimenpiteet!$E$29,0)+IF(N$9="x",Toimenpiteet!$E$60,0)+IF(N$10="x",Toimenpiteet!$E$88,0))/(1+$H$15)^DJ$59</f>
        <v>308.88292497488078</v>
      </c>
      <c r="DK79" s="29">
        <f ca="1">IF(O$11="x",Toimenpiteet!$E$115,AJ79*CK79/1000+(Satokasvi!$E$28-Satokasvi!$E$7)+IF(O$8="x",Toimenpiteet!$E$29,0)+IF(O$9="x",Toimenpiteet!$E$60,0)+IF(O$10="x",Toimenpiteet!$E$88,0))/(1+$H$15)^DK$59</f>
        <v>177.83477029053185</v>
      </c>
      <c r="DL79" s="29">
        <f ca="1">IF(P$11="x",Toimenpiteet!$E$115,AK79*CL79/1000+(Satokasvi!$E$28-Satokasvi!$E$7)+IF(P$8="x",Toimenpiteet!$E$29,0)+IF(P$9="x",Toimenpiteet!$E$60,0)+IF(P$10="x",Toimenpiteet!$E$88,0))/(1+$H$15)^DL$59</f>
        <v>188.2369574770577</v>
      </c>
      <c r="DM79" s="29">
        <f ca="1">IF(Q$11="x",Toimenpiteet!$E$115,AL79*CM79/1000+(Satokasvi!$E$28-Satokasvi!$E$7)+IF(Q$8="x",Toimenpiteet!$E$29,0)+IF(Q$9="x",Toimenpiteet!$E$60,0)+IF(Q$10="x",Toimenpiteet!$E$88,0))/(1+$H$15)^DM$59</f>
        <v>70.393164753459757</v>
      </c>
      <c r="DN79" s="29">
        <f ca="1">IF(R$11="x",Toimenpiteet!$E$115,AM79*CN79/1000+(Satokasvi!$E$28-Satokasvi!$E$7)+IF(R$8="x",Toimenpiteet!$E$29,0)+IF(R$9="x",Toimenpiteet!$E$60,0)+IF(R$10="x",Toimenpiteet!$E$88,0))/(1+$H$15)^DN$59</f>
        <v>371.1199992934927</v>
      </c>
      <c r="DO79" s="29">
        <f ca="1">IF(S$11="x",Toimenpiteet!$E$115,AN79*CO79/1000+(Satokasvi!$E$28-Satokasvi!$E$7)+IF(S$8="x",Toimenpiteet!$E$29,0)+IF(S$9="x",Toimenpiteet!$E$60,0)+IF(S$10="x",Toimenpiteet!$E$88,0))/(1+$H$15)^DO$59</f>
        <v>199.18644465449938</v>
      </c>
      <c r="DP79" s="29">
        <f ca="1">IF(T$11="x",Toimenpiteet!$E$115,AO79*CP79/1000+(Satokasvi!$E$28-Satokasvi!$E$7)+IF(T$8="x",Toimenpiteet!$E$29,0)+IF(T$9="x",Toimenpiteet!$E$60,0)+IF(T$10="x",Toimenpiteet!$E$88,0))/(1+$H$15)^DP$59</f>
        <v>175.55643919772493</v>
      </c>
      <c r="DQ79" s="29">
        <f ca="1">IF(U$11="x",Toimenpiteet!$E$115,AP79*CQ79/1000+(Satokasvi!$E$28-Satokasvi!$E$7)+IF(U$8="x",Toimenpiteet!$E$29,0)+IF(U$9="x",Toimenpiteet!$E$60,0)+IF(U$10="x",Toimenpiteet!$E$88,0))/(1+$H$15)^DQ$59</f>
        <v>254.57393457834394</v>
      </c>
      <c r="DR79" s="29">
        <f ca="1">IF(V$11="x",Toimenpiteet!$E$115,AQ79*CR79/1000+(Satokasvi!$E$28-Satokasvi!$E$7)+IF(V$8="x",Toimenpiteet!$E$29,0)+IF(V$9="x",Toimenpiteet!$E$60,0)+IF(V$10="x",Toimenpiteet!$E$88,0))/(1+$H$15)^DR$59</f>
        <v>100.72986311376326</v>
      </c>
      <c r="DS79" s="29">
        <f ca="1">IF(W$11="x",Toimenpiteet!$E$115,AR79*CS79/1000+(Satokasvi!$E$28-Satokasvi!$E$7)+IF(W$8="x",Toimenpiteet!$E$29,0)+IF(W$9="x",Toimenpiteet!$E$60,0)+IF(W$10="x",Toimenpiteet!$E$88,0))/(1+$H$15)^DS$59</f>
        <v>218.89977162382525</v>
      </c>
      <c r="DT79" s="29">
        <f ca="1">IF(X$11="x",Toimenpiteet!$E$115,AS79*CT79/1000+(Satokasvi!$E$28-Satokasvi!$E$7)+IF(X$8="x",Toimenpiteet!$E$29,0)+IF(X$9="x",Toimenpiteet!$E$60,0)+IF(X$10="x",Toimenpiteet!$E$88,0))/(1+$H$15)^DT$59</f>
        <v>102.63172901906536</v>
      </c>
      <c r="DU79" s="29">
        <f ca="1">IF(Y$11="x",Toimenpiteet!$E$115,AT79*CU79/1000+(Satokasvi!$E$28-Satokasvi!$E$7)+IF(Y$8="x",Toimenpiteet!$E$29,0)+IF(Y$9="x",Toimenpiteet!$E$60,0)+IF(Y$10="x",Toimenpiteet!$E$88,0))/(1+$H$15)^DU$59</f>
        <v>243.37492396548032</v>
      </c>
      <c r="DV79" s="29">
        <f ca="1">IF(Z$11="x",Toimenpiteet!$E$115,AU79*CV79/1000+(Satokasvi!$E$28-Satokasvi!$E$7)+IF(Z$8="x",Toimenpiteet!$E$29,0)+IF(Z$9="x",Toimenpiteet!$E$60,0)+IF(Z$10="x",Toimenpiteet!$E$88,0))/(1+$H$15)^DV$59</f>
        <v>148.72360041823603</v>
      </c>
      <c r="DW79" s="29">
        <f ca="1">IF(AA$11="x",Toimenpiteet!$E$115,AV79*CW79/1000+(Satokasvi!$E$28-Satokasvi!$E$7)+IF(AA$8="x",Toimenpiteet!$E$29,0)+IF(AA$9="x",Toimenpiteet!$E$60,0)+IF(AA$10="x",Toimenpiteet!$E$88,0))/(1+$H$15)^DW$59</f>
        <v>208.1333484794138</v>
      </c>
      <c r="DX79" s="29">
        <f ca="1">IF(AB$11="x",Toimenpiteet!$E$115,AW79*CX79/1000+(Satokasvi!$E$28-Satokasvi!$E$7)+IF(AB$8="x",Toimenpiteet!$E$29,0)+IF(AB$9="x",Toimenpiteet!$E$60,0)+IF(AB$10="x",Toimenpiteet!$E$88,0))/(1+$H$15)^DX$59</f>
        <v>92.528393695869084</v>
      </c>
      <c r="DY79" s="29">
        <f ca="1">IF(AC$11="x",Toimenpiteet!$E$115,AX79*CY79/1000+(Satokasvi!$E$28-Satokasvi!$E$7)+IF(AC$8="x",Toimenpiteet!$E$29,0)+IF(AC$9="x",Toimenpiteet!$E$60,0)+IF(AC$10="x",Toimenpiteet!$E$88,0))/(1+$H$15)^DY$59</f>
        <v>162.2720413798944</v>
      </c>
      <c r="DZ79" s="29">
        <f ca="1">IF(AD$11="x",Toimenpiteet!$E$115,AY79*CZ79/1000+(Satokasvi!$E$28-Satokasvi!$E$7)+IF(AD$8="x",Toimenpiteet!$E$29,0)+IF(AD$9="x",Toimenpiteet!$E$60,0)+IF(AD$10="x",Toimenpiteet!$E$88,0))/(1+$H$15)^DZ$59</f>
        <v>140.00481211302647</v>
      </c>
      <c r="EA79" s="29">
        <f ca="1">IF(AE$11="x",Toimenpiteet!$E$115,AZ79*DA79/1000+(Satokasvi!$E$28-Satokasvi!$E$7)+IF(AE$8="x",Toimenpiteet!$E$29,0)+IF(AE$9="x",Toimenpiteet!$E$60,0)+IF(AE$10="x",Toimenpiteet!$E$88,0))/(1+$H$15)^EA$59</f>
        <v>131.51239412565428</v>
      </c>
      <c r="EB79" s="29">
        <f ca="1">IF(AF$11="x",Toimenpiteet!$E$115,BA79*DB79/1000+(Satokasvi!$E$28-Satokasvi!$E$7)+IF(AF$8="x",Toimenpiteet!$E$29,0)+IF(AF$9="x",Toimenpiteet!$E$60,0)+IF(AF$10="x",Toimenpiteet!$E$88,0))/(1+$H$15)^EB$59</f>
        <v>-108.84630923473223</v>
      </c>
      <c r="ED79" s="29">
        <f>IF(H$11="x",Toimenpiteet!$E$115,BD79*CD79/1000+(Satokasvi!$E$28-Satokasvi!$E$7)+IF(H$8="x",Toimenpiteet!$E$29,0)+IF(H$9="x",Toimenpiteet!$E$60,0)+IF(H$10="x",Toimenpiteet!$E$88,0))/(1+$H$15)^ED$59</f>
        <v>305.82524271844659</v>
      </c>
      <c r="EE79" s="29">
        <f ca="1">IF(I$11="x",Toimenpiteet!$E$115,BE79*CE79/1000+(Satokasvi!$E$28-Satokasvi!$E$7)+IF(I$8="x",Toimenpiteet!$E$29,0)+IF(I$9="x",Toimenpiteet!$E$60,0)+IF(I$10="x",Toimenpiteet!$E$88,0))/(1+$H$15)^EE$59</f>
        <v>418.70552875780919</v>
      </c>
      <c r="EF79" s="29">
        <f ca="1">IF(J$11="x",Toimenpiteet!$E$115,BF79*CF79/1000+(Satokasvi!$E$28-Satokasvi!$E$7)+IF(J$8="x",Toimenpiteet!$E$29,0)+IF(J$9="x",Toimenpiteet!$E$60,0)+IF(J$10="x",Toimenpiteet!$E$88,0))/(1+$H$15)^EF$59</f>
        <v>218.06527985625291</v>
      </c>
      <c r="EG79" s="29">
        <f ca="1">IF(K$11="x",Toimenpiteet!$E$115,BG79*CG79/1000+(Satokasvi!$E$28-Satokasvi!$E$7)+IF(K$8="x",Toimenpiteet!$E$29,0)+IF(K$9="x",Toimenpiteet!$E$60,0)+IF(K$10="x",Toimenpiteet!$E$88,0))/(1+$H$15)^EG$59</f>
        <v>131.60341230830059</v>
      </c>
      <c r="EH79" s="29">
        <f ca="1">IF(L$11="x",Toimenpiteet!$E$115,BH79*CH79/1000+(Satokasvi!$E$28-Satokasvi!$E$7)+IF(L$8="x",Toimenpiteet!$E$29,0)+IF(L$9="x",Toimenpiteet!$E$60,0)+IF(L$10="x",Toimenpiteet!$E$88,0))/(1+$H$15)^EH$59</f>
        <v>305.30518130860384</v>
      </c>
      <c r="EI79" s="29">
        <f>IF(M$11="x",Toimenpiteet!$E$115,BI79*CI79/1000+(Satokasvi!$E$28-Satokasvi!$E$7)+IF(M$8="x",Toimenpiteet!$E$29,0)+IF(M$9="x",Toimenpiteet!$E$60,0)+IF(M$10="x",Toimenpiteet!$E$88,0))/(1+$H$15)^EI$59</f>
        <v>263.80754085535114</v>
      </c>
      <c r="EJ79" s="29">
        <f ca="1">IF(N$11="x",Toimenpiteet!$E$115,BJ79*CJ79/1000+(Satokasvi!$E$28-Satokasvi!$E$7)+IF(N$8="x",Toimenpiteet!$E$29,0)+IF(N$9="x",Toimenpiteet!$E$60,0)+IF(N$10="x",Toimenpiteet!$E$88,0))/(1+$H$15)^EJ$59</f>
        <v>333.59224899538236</v>
      </c>
      <c r="EK79" s="29">
        <f ca="1">IF(O$11="x",Toimenpiteet!$E$115,BK79*CK79/1000+(Satokasvi!$E$28-Satokasvi!$E$7)+IF(O$8="x",Toimenpiteet!$E$29,0)+IF(O$9="x",Toimenpiteet!$E$60,0)+IF(O$10="x",Toimenpiteet!$E$88,0))/(1+$H$15)^EK$59</f>
        <v>195.7218270300657</v>
      </c>
      <c r="EL79" s="29">
        <f ca="1">IF(P$11="x",Toimenpiteet!$E$115,BL79*CL79/1000+(Satokasvi!$E$28-Satokasvi!$E$7)+IF(P$8="x",Toimenpiteet!$E$29,0)+IF(P$9="x",Toimenpiteet!$E$60,0)+IF(P$10="x",Toimenpiteet!$E$88,0))/(1+$H$15)^EL$59</f>
        <v>206.38212401596621</v>
      </c>
      <c r="EM79" s="29">
        <f ca="1">IF(Q$11="x",Toimenpiteet!$E$115,BM79*CM79/1000+(Satokasvi!$E$28-Satokasvi!$E$7)+IF(Q$8="x",Toimenpiteet!$E$29,0)+IF(Q$9="x",Toimenpiteet!$E$60,0)+IF(Q$10="x",Toimenpiteet!$E$88,0))/(1+$H$15)^EM$59</f>
        <v>82.391773151380931</v>
      </c>
      <c r="EN79" s="29">
        <f ca="1">IF(R$11="x",Toimenpiteet!$E$115,BN79*CN79/1000+(Satokasvi!$E$28-Satokasvi!$E$7)+IF(R$8="x",Toimenpiteet!$E$29,0)+IF(R$9="x",Toimenpiteet!$E$60,0)+IF(R$10="x",Toimenpiteet!$E$88,0))/(1+$H$15)^EN$59</f>
        <v>397.90798970501021</v>
      </c>
      <c r="EO79" s="29">
        <f ca="1">IF(S$11="x",Toimenpiteet!$E$115,BO79*CO79/1000+(Satokasvi!$E$28-Satokasvi!$E$7)+IF(S$8="x",Toimenpiteet!$E$29,0)+IF(S$9="x",Toimenpiteet!$E$60,0)+IF(S$10="x",Toimenpiteet!$E$88,0))/(1+$H$15)^EO$59</f>
        <v>217.13799062202332</v>
      </c>
      <c r="EP79" s="29">
        <f ca="1">IF(T$11="x",Toimenpiteet!$E$115,BP79*CP79/1000+(Satokasvi!$E$28-Satokasvi!$E$7)+IF(T$8="x",Toimenpiteet!$E$29,0)+IF(T$9="x",Toimenpiteet!$E$60,0)+IF(T$10="x",Toimenpiteet!$E$88,0))/(1+$H$15)^EP$59</f>
        <v>192.09370167683329</v>
      </c>
      <c r="EQ79" s="29">
        <f ca="1">IF(U$11="x",Toimenpiteet!$E$115,BQ79*CQ79/1000+(Satokasvi!$E$28-Satokasvi!$E$7)+IF(U$8="x",Toimenpiteet!$E$29,0)+IF(U$9="x",Toimenpiteet!$E$60,0)+IF(U$10="x",Toimenpiteet!$E$88,0))/(1+$H$15)^EQ$59</f>
        <v>274.83606870456435</v>
      </c>
      <c r="ER79" s="29">
        <f ca="1">IF(V$11="x",Toimenpiteet!$E$115,BR79*CR79/1000+(Satokasvi!$E$28-Satokasvi!$E$7)+IF(V$8="x",Toimenpiteet!$E$29,0)+IF(V$9="x",Toimenpiteet!$E$60,0)+IF(V$10="x",Toimenpiteet!$E$88,0))/(1+$H$15)^ER$59</f>
        <v>113.08037316003708</v>
      </c>
      <c r="ES79" s="29">
        <f ca="1">IF(W$11="x",Toimenpiteet!$E$115,BS79*CS79/1000+(Satokasvi!$E$28-Satokasvi!$E$7)+IF(W$8="x",Toimenpiteet!$E$29,0)+IF(W$9="x",Toimenpiteet!$E$60,0)+IF(W$10="x",Toimenpiteet!$E$88,0))/(1+$H$15)^ES$59</f>
        <v>236.94574747742971</v>
      </c>
      <c r="ET79" s="29">
        <f ca="1">IF(X$11="x",Toimenpiteet!$E$115,BT79*CT79/1000+(Satokasvi!$E$28-Satokasvi!$E$7)+IF(X$8="x",Toimenpiteet!$E$29,0)+IF(X$9="x",Toimenpiteet!$E$60,0)+IF(X$10="x",Toimenpiteet!$E$88,0))/(1+$H$15)^ET$59</f>
        <v>114.65747787041988</v>
      </c>
      <c r="EU79" s="29">
        <f ca="1">IF(Y$11="x",Toimenpiteet!$E$115,BU79*CU79/1000+(Satokasvi!$E$28-Satokasvi!$E$7)+IF(Y$8="x",Toimenpiteet!$E$29,0)+IF(Y$9="x",Toimenpiteet!$E$60,0)+IF(Y$10="x",Toimenpiteet!$E$88,0))/(1+$H$15)^EU$59</f>
        <v>262.23703171754187</v>
      </c>
      <c r="EV79" s="29">
        <f ca="1">IF(Z$11="x",Toimenpiteet!$E$115,BV79*CV79/1000+(Satokasvi!$E$28-Satokasvi!$E$7)+IF(Z$8="x",Toimenpiteet!$E$29,0)+IF(Z$9="x",Toimenpiteet!$E$60,0)+IF(Z$10="x",Toimenpiteet!$E$88,0))/(1+$H$15)^EV$59</f>
        <v>162.65818971466973</v>
      </c>
      <c r="EW79" s="29">
        <f ca="1">IF(AA$11="x",Toimenpiteet!$E$115,BW79*CW79/1000+(Satokasvi!$E$28-Satokasvi!$E$7)+IF(AA$8="x",Toimenpiteet!$E$29,0)+IF(AA$9="x",Toimenpiteet!$E$60,0)+IF(AA$10="x",Toimenpiteet!$E$88,0))/(1+$H$15)^EW$59</f>
        <v>224.8491511223377</v>
      </c>
      <c r="EX79" s="29">
        <f ca="1">IF(AB$11="x",Toimenpiteet!$E$115,BX79*CX79/1000+(Satokasvi!$E$28-Satokasvi!$E$7)+IF(AB$8="x",Toimenpiteet!$E$29,0)+IF(AB$9="x",Toimenpiteet!$E$60,0)+IF(AB$10="x",Toimenpiteet!$E$88,0))/(1+$H$15)^EX$59</f>
        <v>103.28018737964635</v>
      </c>
      <c r="EY79" s="29">
        <f ca="1">IF(AC$11="x",Toimenpiteet!$E$115,BY79*CY79/1000+(Satokasvi!$E$28-Satokasvi!$E$7)+IF(AC$8="x",Toimenpiteet!$E$29,0)+IF(AC$9="x",Toimenpiteet!$E$60,0)+IF(AC$10="x",Toimenpiteet!$E$88,0))/(1+$H$15)^EY$59</f>
        <v>176.33260849644626</v>
      </c>
      <c r="EZ79" s="29">
        <f ca="1">IF(AD$11="x",Toimenpiteet!$E$115,BZ79*CZ79/1000+(Satokasvi!$E$28-Satokasvi!$E$7)+IF(AD$8="x",Toimenpiteet!$E$29,0)+IF(AD$9="x",Toimenpiteet!$E$60,0)+IF(AD$10="x",Toimenpiteet!$E$88,0))/(1+$H$15)^EZ$59</f>
        <v>152.77880519203418</v>
      </c>
      <c r="FA79" s="29">
        <f ca="1">IF(AE$11="x",Toimenpiteet!$E$115,CA79*DA79/1000+(Satokasvi!$E$28-Satokasvi!$E$7)+IF(AE$8="x",Toimenpiteet!$E$29,0)+IF(AE$9="x",Toimenpiteet!$E$60,0)+IF(AE$10="x",Toimenpiteet!$E$88,0))/(1+$H$15)^FA$59</f>
        <v>143.69359875752579</v>
      </c>
      <c r="FB79" s="29">
        <f ca="1">IF(AF$11="x",Toimenpiteet!$E$115,CB79*DB79/1000+(Satokasvi!$E$28-Satokasvi!$E$7)+IF(AF$8="x",Toimenpiteet!$E$29,0)+IF(AF$9="x",Toimenpiteet!$E$60,0)+IF(AF$10="x",Toimenpiteet!$E$88,0))/(1+$H$15)^FB$59</f>
        <v>-108.84630923473223</v>
      </c>
      <c r="FD79" s="29">
        <f t="shared" si="15"/>
        <v>305.82524271844659</v>
      </c>
      <c r="FE79" s="29">
        <f t="shared" ca="1" si="18"/>
        <v>694.36300307390377</v>
      </c>
      <c r="FF79" s="29">
        <f t="shared" ca="1" si="18"/>
        <v>892.11275607192647</v>
      </c>
      <c r="FG79" s="29">
        <f t="shared" ca="1" si="18"/>
        <v>1007.8071393074514</v>
      </c>
      <c r="FH79" s="29">
        <f t="shared" ca="1" si="19"/>
        <v>1289.2126195079718</v>
      </c>
      <c r="FI79" s="29">
        <f t="shared" ca="1" si="19"/>
        <v>1553.0201603633229</v>
      </c>
      <c r="FJ79" s="29">
        <f t="shared" ca="1" si="19"/>
        <v>1861.9030853382037</v>
      </c>
      <c r="FK79" s="29">
        <f t="shared" ca="1" si="19"/>
        <v>2039.7378556287356</v>
      </c>
      <c r="FL79" s="29">
        <f t="shared" ca="1" si="19"/>
        <v>2227.9748131057931</v>
      </c>
      <c r="FM79" s="29">
        <f t="shared" ca="1" si="19"/>
        <v>2298.3679778592527</v>
      </c>
      <c r="FN79" s="29">
        <f t="shared" ca="1" si="19"/>
        <v>2669.4879771527453</v>
      </c>
      <c r="FO79" s="29">
        <f t="shared" ca="1" si="19"/>
        <v>2868.6744218072445</v>
      </c>
      <c r="FP79" s="29">
        <f t="shared" ca="1" si="19"/>
        <v>3044.2308610049695</v>
      </c>
      <c r="FQ79" s="29">
        <f t="shared" ca="1" si="19"/>
        <v>3298.8047955833135</v>
      </c>
      <c r="FR79" s="29">
        <f t="shared" ca="1" si="19"/>
        <v>3399.5346586970768</v>
      </c>
      <c r="FS79" s="29">
        <f t="shared" ca="1" si="19"/>
        <v>3618.4344303209018</v>
      </c>
      <c r="FT79" s="29">
        <f t="shared" ca="1" si="19"/>
        <v>3721.0661593399673</v>
      </c>
      <c r="FU79" s="29">
        <f t="shared" ca="1" si="19"/>
        <v>3964.4410833054476</v>
      </c>
      <c r="FV79" s="29">
        <f t="shared" ca="1" si="19"/>
        <v>4113.164683723684</v>
      </c>
      <c r="FW79" s="29">
        <f t="shared" ca="1" si="19"/>
        <v>4321.298032203098</v>
      </c>
      <c r="FX79" s="29">
        <f t="shared" ca="1" si="20"/>
        <v>4413.8264258989675</v>
      </c>
      <c r="FY79" s="29">
        <f t="shared" ca="1" si="20"/>
        <v>4576.0984672788618</v>
      </c>
      <c r="FZ79" s="29">
        <f t="shared" ca="1" si="20"/>
        <v>4716.1032793918885</v>
      </c>
      <c r="GA79" s="29">
        <f t="shared" ca="1" si="20"/>
        <v>4847.6156735175427</v>
      </c>
      <c r="GB79" s="29">
        <f t="shared" ca="1" si="20"/>
        <v>4738.7693642828108</v>
      </c>
      <c r="GC79" s="29"/>
      <c r="GD79" s="29">
        <f t="shared" si="16"/>
        <v>305.82524271844659</v>
      </c>
      <c r="GE79" s="29">
        <f t="shared" ca="1" si="17"/>
        <v>724.53077147625572</v>
      </c>
      <c r="GF79" s="29">
        <f t="shared" ca="1" si="17"/>
        <v>942.59605133250864</v>
      </c>
      <c r="GG79" s="29">
        <f t="shared" ca="1" si="17"/>
        <v>1074.1994636408092</v>
      </c>
      <c r="GH79" s="29">
        <f t="shared" ca="1" si="17"/>
        <v>1379.504644949413</v>
      </c>
      <c r="GI79" s="29">
        <f t="shared" ca="1" si="17"/>
        <v>1643.3121858047641</v>
      </c>
      <c r="GJ79" s="29">
        <f t="shared" ca="1" si="17"/>
        <v>1976.9044348001464</v>
      </c>
      <c r="GK79" s="29">
        <f t="shared" ca="1" si="17"/>
        <v>2172.6262618302121</v>
      </c>
      <c r="GL79" s="29">
        <f t="shared" ca="1" si="17"/>
        <v>2379.0083858461785</v>
      </c>
      <c r="GM79" s="29">
        <f t="shared" ca="1" si="17"/>
        <v>2461.4001589975596</v>
      </c>
      <c r="GN79" s="29">
        <f t="shared" ca="1" si="17"/>
        <v>2859.3081487025697</v>
      </c>
      <c r="GO79" s="29">
        <f t="shared" ca="1" si="17"/>
        <v>3076.4461393245929</v>
      </c>
      <c r="GP79" s="29">
        <f t="shared" ca="1" si="17"/>
        <v>3268.5398410014263</v>
      </c>
      <c r="GQ79" s="29">
        <f t="shared" ca="1" si="17"/>
        <v>3543.3759097059906</v>
      </c>
      <c r="GR79" s="29">
        <f t="shared" ca="1" si="17"/>
        <v>3656.4562828660278</v>
      </c>
      <c r="GS79" s="29">
        <f t="shared" ca="1" si="17"/>
        <v>3893.4020303434577</v>
      </c>
      <c r="GT79" s="29">
        <f t="shared" ca="1" si="17"/>
        <v>4008.0595082138775</v>
      </c>
      <c r="GU79" s="29">
        <f t="shared" ca="1" si="22"/>
        <v>4270.2965399314198</v>
      </c>
      <c r="GV79" s="29">
        <f t="shared" ca="1" si="12"/>
        <v>4432.9547296460896</v>
      </c>
      <c r="GW79" s="29">
        <f t="shared" ca="1" si="12"/>
        <v>4657.803880768427</v>
      </c>
      <c r="GX79" s="29">
        <f t="shared" ca="1" si="12"/>
        <v>4761.0840681480731</v>
      </c>
      <c r="GY79" s="29">
        <f t="shared" ca="1" si="12"/>
        <v>4937.4166766445196</v>
      </c>
      <c r="GZ79" s="29">
        <f t="shared" ca="1" si="12"/>
        <v>5090.1954818365539</v>
      </c>
      <c r="HA79" s="29">
        <f t="shared" ca="1" si="12"/>
        <v>5233.88908059408</v>
      </c>
      <c r="HB79" s="29">
        <f t="shared" ca="1" si="12"/>
        <v>5125.0427713593481</v>
      </c>
      <c r="HC79" s="29"/>
      <c r="HD79" s="29">
        <f t="shared" si="13"/>
        <v>170</v>
      </c>
      <c r="HE79" s="29">
        <f>SUM($GD79:GD79)-$HD79-SUM($FD79:FD79)</f>
        <v>-170</v>
      </c>
      <c r="HF79" s="29">
        <f ca="1">SUM($GD79:GE79)-$HD79-SUM($FD79:FE79)</f>
        <v>-139.83223159764805</v>
      </c>
      <c r="HG79" s="29">
        <f ca="1">SUM($GD79:GF79)-$HD79-SUM($FD79:FF79)</f>
        <v>-89.348936337065879</v>
      </c>
      <c r="HH79" s="29">
        <f ca="1">SUM($GD79:GG79)-$HD79-SUM($FD79:FG79)</f>
        <v>-22.956612003708415</v>
      </c>
      <c r="HI79" s="29">
        <f ca="1">SUM($GD79:GH79)-$HD79-SUM($FD79:FH79)</f>
        <v>67.335413437732313</v>
      </c>
      <c r="HJ79" s="29">
        <f ca="1">SUM($GD79:GI79)-$HD79-SUM($FD79:FI79)</f>
        <v>157.6274388791735</v>
      </c>
      <c r="HK79" s="29">
        <f ca="1">SUM($GD79:GJ79)-$HD79-SUM($FD79:FJ79)</f>
        <v>272.62878834111598</v>
      </c>
      <c r="HL79" s="29">
        <f ca="1">SUM($GD79:GK79)-$HD79-SUM($FD79:FK79)</f>
        <v>405.51719454259182</v>
      </c>
      <c r="HM79" s="29">
        <f ca="1">SUM($GD79:GL79)-$HD79-SUM($FD79:FL79)</f>
        <v>556.55076728297718</v>
      </c>
      <c r="HN79" s="29">
        <f ca="1">SUM($GD79:GM79)-$HD79-SUM($FD79:FM79)</f>
        <v>719.58294842128453</v>
      </c>
      <c r="HO79" s="29">
        <f ca="1">SUM($GD79:GN79)-$HD79-SUM($FD79:FN79)</f>
        <v>909.40311997110621</v>
      </c>
      <c r="HP79" s="29">
        <f ca="1">SUM($GD79:GO79)-$HD79-SUM($FD79:FO79)</f>
        <v>1117.1748374884555</v>
      </c>
      <c r="HQ79" s="29">
        <f ca="1">SUM($GD79:GP79)-$HD79-SUM($FD79:FP79)</f>
        <v>1341.4838174849137</v>
      </c>
      <c r="HR79" s="29">
        <f ca="1">SUM($GD79:GQ79)-$HD79-SUM($FD79:FQ79)</f>
        <v>1586.0549316075922</v>
      </c>
      <c r="HS79" s="29">
        <f ca="1">SUM($GD79:GR79)-$HD79-SUM($FD79:FR79)</f>
        <v>1842.9765557765422</v>
      </c>
      <c r="HT79" s="29">
        <f ca="1">SUM($GD79:GS79)-$HD79-SUM($FD79:FS79)</f>
        <v>2117.9441557991013</v>
      </c>
      <c r="HU79" s="29">
        <f ca="1">SUM($GD79:GT79)-$HD79-SUM($FD79:FT79)</f>
        <v>2404.9375046730129</v>
      </c>
      <c r="HV79" s="29">
        <f ca="1">SUM($GD79:GU79)-$HD79-SUM($FD79:FU79)</f>
        <v>2710.7929612989828</v>
      </c>
      <c r="HW79" s="29">
        <f ca="1">SUM($GD79:GV79)-$HD79-SUM($FD79:FV79)</f>
        <v>3030.5830072213867</v>
      </c>
      <c r="HX79" s="29">
        <f ca="1">SUM($GD79:GW79)-$HD79-SUM($FD79:FW79)</f>
        <v>3367.0888557867147</v>
      </c>
      <c r="HY79" s="29">
        <f ca="1">SUM($GD79:GX79)-$HD79-SUM($FD79:FX79)</f>
        <v>3714.3464980358185</v>
      </c>
      <c r="HZ79" s="29">
        <f ca="1">SUM($GD79:GY79)-$HD79-SUM($FD79:FY79)</f>
        <v>4075.6647074014763</v>
      </c>
      <c r="IA79" s="29">
        <f ca="1">SUM($GD79:GZ79)-$HD79-SUM($FD79:FZ79)</f>
        <v>4449.7569098461463</v>
      </c>
      <c r="IB79" s="29">
        <f ca="1">SUM($GD79:HA79)-$HD79-SUM($FD79:GA79)</f>
        <v>4836.0303169226827</v>
      </c>
      <c r="IC79" s="29">
        <f ca="1">SUM($GD79:HB79)-$HD79-SUM($FD79:GB79)</f>
        <v>5222.3037239992263</v>
      </c>
    </row>
    <row r="80" spans="2:237">
      <c r="B80" s="29">
        <f t="shared" ca="1" si="14"/>
        <v>1.9607134322785935E-2</v>
      </c>
      <c r="C80" s="29">
        <f t="shared" ca="1" si="14"/>
        <v>0.56955346294927589</v>
      </c>
      <c r="D80" s="29">
        <f t="shared" ca="1" si="14"/>
        <v>0.19482688240959189</v>
      </c>
      <c r="E80" s="29">
        <f t="shared" ca="1" si="14"/>
        <v>0.33945351668964463</v>
      </c>
      <c r="F80" s="29">
        <f t="shared" ca="1" si="14"/>
        <v>5.0558607802330791E-2</v>
      </c>
      <c r="G80" s="29">
        <f t="shared" ca="1" si="14"/>
        <v>0.28310721001913797</v>
      </c>
      <c r="H80" s="29">
        <f t="shared" ca="1" si="14"/>
        <v>0.8487351259129331</v>
      </c>
      <c r="I80" s="29">
        <f t="shared" ca="1" si="14"/>
        <v>0.25086133438813585</v>
      </c>
      <c r="J80" s="29">
        <f t="shared" ca="1" si="14"/>
        <v>0.1287066602237823</v>
      </c>
      <c r="K80" s="29">
        <f t="shared" ca="1" si="14"/>
        <v>0.72965649974404423</v>
      </c>
      <c r="L80" s="29">
        <f t="shared" ca="1" si="14"/>
        <v>0.61150303109799198</v>
      </c>
      <c r="M80" s="29">
        <f t="shared" ca="1" si="14"/>
        <v>0.10643788898479822</v>
      </c>
      <c r="N80" s="29">
        <f t="shared" ca="1" si="14"/>
        <v>0.87649248957357806</v>
      </c>
      <c r="O80" s="29">
        <f t="shared" ca="1" si="14"/>
        <v>0.96822271426157847</v>
      </c>
      <c r="P80" s="29">
        <f t="shared" ca="1" si="14"/>
        <v>0.7245811701170175</v>
      </c>
      <c r="Q80" s="29">
        <f t="shared" ca="1" si="14"/>
        <v>0.53844578520181219</v>
      </c>
      <c r="R80" s="29">
        <f t="shared" ca="1" si="21"/>
        <v>0.8837824070633491</v>
      </c>
      <c r="S80" s="29">
        <f t="shared" ca="1" si="21"/>
        <v>0.83995964490857056</v>
      </c>
      <c r="T80" s="29">
        <f t="shared" ca="1" si="21"/>
        <v>0.42725026380693809</v>
      </c>
      <c r="U80" s="29">
        <f t="shared" ca="1" si="21"/>
        <v>0.84594945691280199</v>
      </c>
      <c r="V80" s="29">
        <f t="shared" ca="1" si="21"/>
        <v>0.43857647339889405</v>
      </c>
      <c r="W80" s="29">
        <f t="shared" ca="1" si="21"/>
        <v>0.72211337126703579</v>
      </c>
      <c r="X80" s="29">
        <f t="shared" ca="1" si="21"/>
        <v>0.87748423758567839</v>
      </c>
      <c r="Y80" s="29">
        <f t="shared" ca="1" si="21"/>
        <v>0.41823492597264011</v>
      </c>
      <c r="Z80" s="29">
        <f t="shared" ca="1" si="21"/>
        <v>0.47573500336842778</v>
      </c>
      <c r="AC80" s="27">
        <f>IF(H$11="x",0,_xlfn.NORM.INV(B80,Satokasvi!$H$8,Satokasvi!$I$8)*IF(H$8="x",1+Toimenpiteet!$C$7,1)*IF(H$9="x",1+Toimenpiteet!$C$34,1)*(1+H$30)*_xlfn.BINOM.INV(1,(1-(Satokasvi!$H$15*(1+H$43))),B80))</f>
        <v>0</v>
      </c>
      <c r="AD80" s="27">
        <f ca="1">IF(I$11="x",0,_xlfn.NORM.INV(C80,Satokasvi!$H$8,Satokasvi!$I$8)*IF(I$8="x",1+Toimenpiteet!$C$7,1)*IF(I$9="x",1+Toimenpiteet!$C$34,1)*(1+I$30)*_xlfn.BINOM.INV(1,(1-(Satokasvi!$H$15*(1+I$43))),C80))</f>
        <v>2571.9550793822127</v>
      </c>
      <c r="AE80" s="27">
        <f ca="1">IF(J$11="x",0,_xlfn.NORM.INV(D80,Satokasvi!$H$8,Satokasvi!$I$8)*IF(J$8="x",1+Toimenpiteet!$C$7,1)*IF(J$9="x",1+Toimenpiteet!$C$34,1)*(1+J$30)*_xlfn.BINOM.INV(1,(1-(Satokasvi!$H$15*(1+J$43))),D80))</f>
        <v>2400.6331592793672</v>
      </c>
      <c r="AF80" s="27">
        <f ca="1">IF(K$11="x",0,_xlfn.NORM.INV(E80,Satokasvi!$H$8,Satokasvi!$I$8)*IF(K$8="x",1+Toimenpiteet!$C$7,1)*IF(K$9="x",1+Toimenpiteet!$C$34,1)*(1+K$30)*_xlfn.BINOM.INV(1,(1-(Satokasvi!$H$15*(1+K$43))),E80))</f>
        <v>2499.2888307262078</v>
      </c>
      <c r="AG80" s="27">
        <f ca="1">IF(L$11="x",0,_xlfn.NORM.INV(F80,Satokasvi!$H$8,Satokasvi!$I$8)*IF(L$8="x",1+Toimenpiteet!$C$7,1)*IF(L$9="x",1+Toimenpiteet!$C$34,1)*(1+L$30)*_xlfn.BINOM.INV(1,(1-(Satokasvi!$H$15*(1+L$43))),F80))</f>
        <v>2289.4189704359424</v>
      </c>
      <c r="AH80" s="27">
        <f>IF(M$11="x",0,_xlfn.NORM.INV(G80,Satokasvi!$H$8,Satokasvi!$I$8)*IF(M$8="x",1+Toimenpiteet!$C$7,1)*IF(M$9="x",1+Toimenpiteet!$C$34,1)*(1+M$30)*_xlfn.BINOM.INV(1,(1-(Satokasvi!$H$15*(1+M$43))),G80))</f>
        <v>0</v>
      </c>
      <c r="AI80" s="27">
        <f ca="1">IF(N$11="x",0,_xlfn.NORM.INV(H80,Satokasvi!$H$8,Satokasvi!$I$8)*IF(N$8="x",1+Toimenpiteet!$C$7,1)*IF(N$9="x",1+Toimenpiteet!$C$34,1)*(1+N$30)*_xlfn.BINOM.INV(1,(1-(Satokasvi!$H$15*(1+N$43))),H80))</f>
        <v>2805.690867039134</v>
      </c>
      <c r="AJ80" s="27">
        <f ca="1">IF(O$11="x",0,_xlfn.NORM.INV(I80,Satokasvi!$H$8,Satokasvi!$I$8)*IF(O$8="x",1+Toimenpiteet!$C$7,1)*IF(O$9="x",1+Toimenpiteet!$C$34,1)*(1+O$30)*_xlfn.BINOM.INV(1,(1-(Satokasvi!$H$15*(1+O$43))),I80))</f>
        <v>2487.8452244354039</v>
      </c>
      <c r="AK80" s="27">
        <f ca="1">IF(P$11="x",0,_xlfn.NORM.INV(J80,Satokasvi!$H$8,Satokasvi!$I$8)*IF(P$8="x",1+Toimenpiteet!$C$7,1)*IF(P$9="x",1+Toimenpiteet!$C$34,1)*(1+P$30)*_xlfn.BINOM.INV(1,(1-(Satokasvi!$H$15*(1+P$43))),J80))</f>
        <v>2401.8426793420372</v>
      </c>
      <c r="AL80" s="27">
        <f ca="1">IF(Q$11="x",0,_xlfn.NORM.INV(K80,Satokasvi!$H$8,Satokasvi!$I$8)*IF(Q$8="x",1+Toimenpiteet!$C$7,1)*IF(Q$9="x",1+Toimenpiteet!$C$34,1)*(1+Q$30)*_xlfn.BINOM.INV(1,(1-(Satokasvi!$H$15*(1+Q$43))),K80))</f>
        <v>2727.4338176588121</v>
      </c>
      <c r="AM80" s="27">
        <f ca="1">IF(R$11="x",0,_xlfn.NORM.INV(L80,Satokasvi!$H$8,Satokasvi!$I$8)*IF(R$8="x",1+Toimenpiteet!$C$7,1)*IF(R$9="x",1+Toimenpiteet!$C$34,1)*(1+R$30)*_xlfn.BINOM.INV(1,(1-(Satokasvi!$H$15*(1+R$43))),L80))</f>
        <v>2666.1093178015421</v>
      </c>
      <c r="AN80" s="27">
        <f ca="1">IF(S$11="x",0,_xlfn.NORM.INV(M80,Satokasvi!$H$8,Satokasvi!$I$8)*IF(S$8="x",1+Toimenpiteet!$C$7,1)*IF(S$9="x",1+Toimenpiteet!$C$34,1)*(1+S$30)*_xlfn.BINOM.INV(1,(1-(Satokasvi!$H$15*(1+S$43))),M80))</f>
        <v>2380.7182602491625</v>
      </c>
      <c r="AO80" s="27">
        <f ca="1">IF(T$11="x",0,_xlfn.NORM.INV(N80,Satokasvi!$H$8,Satokasvi!$I$8)*IF(T$8="x",1+Toimenpiteet!$C$7,1)*IF(T$9="x",1+Toimenpiteet!$C$34,1)*(1+T$30)*_xlfn.BINOM.INV(1,(1-(Satokasvi!$H$15*(1+T$43))),N80))</f>
        <v>2829.3232342400515</v>
      </c>
      <c r="AP80" s="27">
        <f ca="1">IF(U$11="x",0,_xlfn.NORM.INV(O80,Satokasvi!$H$8,Satokasvi!$I$8)*IF(U$8="x",1+Toimenpiteet!$C$7,1)*IF(U$9="x",1+Toimenpiteet!$C$34,1)*(1+U$30)*_xlfn.BINOM.INV(1,(1-(Satokasvi!$H$15*(1+U$43))),O80))</f>
        <v>2959.548763557058</v>
      </c>
      <c r="AQ80" s="27">
        <f ca="1">IF(V$11="x",0,_xlfn.NORM.INV(P80,Satokasvi!$H$8,Satokasvi!$I$8)*IF(V$8="x",1+Toimenpiteet!$C$7,1)*IF(V$9="x",1+Toimenpiteet!$C$34,1)*(1+V$30)*_xlfn.BINOM.INV(1,(1-(Satokasvi!$H$15*(1+V$43))),P80))</f>
        <v>2724.5836945366682</v>
      </c>
      <c r="AR80" s="27">
        <f ca="1">IF(W$11="x",0,_xlfn.NORM.INV(Q80,Satokasvi!$H$8,Satokasvi!$I$8)*IF(W$8="x",1+Toimenpiteet!$C$7,1)*IF(W$9="x",1+Toimenpiteet!$C$34,1)*(1+W$30)*_xlfn.BINOM.INV(1,(1-(Satokasvi!$H$15*(1+W$43))),Q80))</f>
        <v>2631.2562259539804</v>
      </c>
      <c r="AS80" s="27">
        <f ca="1">IF(X$11="x",0,_xlfn.NORM.INV(R80,Satokasvi!$H$8,Satokasvi!$I$8)*IF(X$8="x",1+Toimenpiteet!$C$7,1)*IF(X$9="x",1+Toimenpiteet!$C$34,1)*(1+X$30)*_xlfn.BINOM.INV(1,(1-(Satokasvi!$H$15*(1+X$43))),R80))</f>
        <v>2836.132456222645</v>
      </c>
      <c r="AT80" s="27">
        <f ca="1">IF(Y$11="x",0,_xlfn.NORM.INV(S80,Satokasvi!$H$8,Satokasvi!$I$8)*IF(Y$8="x",1+Toimenpiteet!$C$7,1)*IF(Y$9="x",1+Toimenpiteet!$C$34,1)*(1+Y$30)*_xlfn.BINOM.INV(1,(1-(Satokasvi!$H$15*(1+Y$43))),S80))</f>
        <v>2798.8345520606872</v>
      </c>
      <c r="AU80" s="27">
        <f ca="1">IF(Z$11="x",0,_xlfn.NORM.INV(T80,Satokasvi!$H$8,Satokasvi!$I$8)*IF(Z$8="x",1+Toimenpiteet!$C$7,1)*IF(Z$9="x",1+Toimenpiteet!$C$34,1)*(1+Z$30)*_xlfn.BINOM.INV(1,(1-(Satokasvi!$H$15*(1+Z$43))),T80))</f>
        <v>2579.0104462581007</v>
      </c>
      <c r="AV80" s="27">
        <f ca="1">IF(AA$11="x",0,_xlfn.NORM.INV(U80,Satokasvi!$H$8,Satokasvi!$I$8)*IF(AA$8="x",1+Toimenpiteet!$C$7,1)*IF(AA$9="x",1+Toimenpiteet!$C$34,1)*(1+AA$30)*_xlfn.BINOM.INV(1,(1-(Satokasvi!$H$15*(1+AA$43))),U80))</f>
        <v>2803.4866014218719</v>
      </c>
      <c r="AW80" s="27">
        <f ca="1">IF(AB$11="x",0,_xlfn.NORM.INV(V80,Satokasvi!$H$8,Satokasvi!$I$8)*IF(AB$8="x",1+Toimenpiteet!$C$7,1)*IF(AB$9="x",1+Toimenpiteet!$C$34,1)*(1+AB$30)*_xlfn.BINOM.INV(1,(1-(Satokasvi!$H$15*(1+AB$43))),V80))</f>
        <v>2584.3862176265602</v>
      </c>
      <c r="AX80" s="27">
        <f ca="1">IF(AC$11="x",0,_xlfn.NORM.INV(W80,Satokasvi!$H$8,Satokasvi!$I$8)*IF(AC$8="x",1+Toimenpiteet!$C$7,1)*IF(AC$9="x",1+Toimenpiteet!$C$34,1)*(1+AC$30)*_xlfn.BINOM.INV(1,(1-(Satokasvi!$H$15*(1+AC$43))),W80))</f>
        <v>2723.2072319437675</v>
      </c>
      <c r="AY80" s="27">
        <f ca="1">IF(AD$11="x",0,_xlfn.NORM.INV(X80,Satokasvi!$H$8,Satokasvi!$I$8)*IF(AD$8="x",1+Toimenpiteet!$C$7,1)*IF(AD$9="x",1+Toimenpiteet!$C$34,1)*(1+AD$30)*_xlfn.BINOM.INV(1,(1-(Satokasvi!$H$15*(1+AD$43))),X80))</f>
        <v>2830.2326637515348</v>
      </c>
      <c r="AZ80" s="27">
        <f ca="1">IF(AE$11="x",0,_xlfn.NORM.INV(Y80,Satokasvi!$H$8,Satokasvi!$I$8)*IF(AE$8="x",1+Toimenpiteet!$C$7,1)*IF(AE$9="x",1+Toimenpiteet!$C$34,1)*(1+AE$30)*_xlfn.BINOM.INV(1,(1-(Satokasvi!$H$15*(1+AE$43))),Y80))</f>
        <v>2574.7113162547748</v>
      </c>
      <c r="BA80" s="27">
        <f ca="1">IF(AF$11="x",0,_xlfn.NORM.INV(Z80,Satokasvi!$H$8,Satokasvi!$I$8)*IF(AF$8="x",1+Toimenpiteet!$C$7,1)*IF(AF$9="x",1+Toimenpiteet!$C$34,1)*(1+AF$30)*_xlfn.BINOM.INV(1,(1-(Satokasvi!$H$15*(1+AF$43))),Z80))</f>
        <v>2601.8797085696374</v>
      </c>
      <c r="BD80" s="27">
        <f>IF(H$11="x",0,_xlfn.NORM.INV(B80,Satokasvi!$H$8,Satokasvi!$I$8)*IF(COUNTIF($H$12:H$12,"x")&gt;0,(1+$C$6),1)*IF(COUNTIF($H$13:H$13,"x")&gt;0,(1+$C$30),1)*IF(H$8="x",(1+Toimenpiteet!$C$7),1)*IF(H$9="x",(1+Toimenpiteet!$C$34),1)*(1+H$30)*_xlfn.BINOM.INV(1,(1-(Satokasvi!$H$15*(1+H$44))),B80))</f>
        <v>0</v>
      </c>
      <c r="BE80" s="27">
        <f ca="1">IF(I$11="x",0,_xlfn.NORM.INV(C80,Satokasvi!$H$8,Satokasvi!$I$8)*IF(COUNTIF($H$12:I$12,"x")&gt;0,(1+$C$6),1)*IF(COUNTIF($H$13:I$13,"x")&gt;0,(1+$C$30),1)*IF(I$8="x",(1+Toimenpiteet!$C$7),1)*IF(I$9="x",(1+Toimenpiteet!$C$34),1)*(1+I$30)*_xlfn.BINOM.INV(1,(1-(Satokasvi!$H$15*(1+I$44))),C80))</f>
        <v>2700.5528333513239</v>
      </c>
      <c r="BF80" s="27">
        <f ca="1">IF(J$11="x",0,_xlfn.NORM.INV(D80,Satokasvi!$H$8,Satokasvi!$I$8)*IF(COUNTIF($H$12:J$12,"x")&gt;0,(1+$C$6),1)*IF(COUNTIF($H$13:J$13,"x")&gt;0,(1+$C$30),1)*IF(J$8="x",(1+Toimenpiteet!$C$7),1)*IF(J$9="x",(1+Toimenpiteet!$C$34),1)*(1+J$30)*_xlfn.BINOM.INV(1,(1-(Satokasvi!$H$15*(1+J$44))),D80))</f>
        <v>2520.6648172433361</v>
      </c>
      <c r="BG80" s="27">
        <f ca="1">IF(K$11="x",0,_xlfn.NORM.INV(E80,Satokasvi!$H$8,Satokasvi!$I$8)*IF(COUNTIF($H$12:K$12,"x")&gt;0,(1+$C$6),1)*IF(COUNTIF($H$13:K$13,"x")&gt;0,(1+$C$30),1)*IF(K$8="x",(1+Toimenpiteet!$C$7),1)*IF(K$9="x",(1+Toimenpiteet!$C$34),1)*(1+K$30)*_xlfn.BINOM.INV(1,(1-(Satokasvi!$H$15*(1+K$44))),E80))</f>
        <v>2624.2532722625183</v>
      </c>
      <c r="BH80" s="27">
        <f ca="1">IF(L$11="x",0,_xlfn.NORM.INV(F80,Satokasvi!$H$8,Satokasvi!$I$8)*IF(COUNTIF($H$12:L$12,"x")&gt;0,(1+$C$6),1)*IF(COUNTIF($H$13:L$13,"x")&gt;0,(1+$C$30),1)*IF(L$8="x",(1+Toimenpiteet!$C$7),1)*IF(L$9="x",(1+Toimenpiteet!$C$34),1)*(1+L$30)*_xlfn.BINOM.INV(1,(1-(Satokasvi!$H$15*(1+L$44))),F80))</f>
        <v>2403.8899189577401</v>
      </c>
      <c r="BI80" s="27">
        <f>IF(M$11="x",0,_xlfn.NORM.INV(G80,Satokasvi!$H$8,Satokasvi!$I$8)*IF(COUNTIF($H$12:M$12,"x")&gt;0,(1+$C$6),1)*IF(COUNTIF($H$13:M$13,"x")&gt;0,(1+$C$30),1)*IF(M$8="x",(1+Toimenpiteet!$C$7),1)*IF(M$9="x",(1+Toimenpiteet!$C$34),1)*(1+M$30)*_xlfn.BINOM.INV(1,(1-(Satokasvi!$H$15*(1+M$44))),G80))</f>
        <v>0</v>
      </c>
      <c r="BJ80" s="27">
        <f ca="1">IF(N$11="x",0,_xlfn.NORM.INV(H80,Satokasvi!$H$8,Satokasvi!$I$8)*IF(COUNTIF($H$12:N$12,"x")&gt;0,(1+$C$6),1)*IF(COUNTIF($H$13:N$13,"x")&gt;0,(1+$C$30),1)*IF(N$8="x",(1+Toimenpiteet!$C$7),1)*IF(N$9="x",(1+Toimenpiteet!$C$34),1)*(1+N$30)*_xlfn.BINOM.INV(1,(1-(Satokasvi!$H$15*(1+N$44))),H80))</f>
        <v>2945.9754103910909</v>
      </c>
      <c r="BK80" s="27">
        <f ca="1">IF(O$11="x",0,_xlfn.NORM.INV(I80,Satokasvi!$H$8,Satokasvi!$I$8)*IF(COUNTIF($H$12:O$12,"x")&gt;0,(1+$C$6),1)*IF(COUNTIF($H$13:O$13,"x")&gt;0,(1+$C$30),1)*IF(O$8="x",(1+Toimenpiteet!$C$7),1)*IF(O$9="x",(1+Toimenpiteet!$C$34),1)*(1+O$30)*_xlfn.BINOM.INV(1,(1-(Satokasvi!$H$15*(1+O$44))),I80))</f>
        <v>2612.2374856571741</v>
      </c>
      <c r="BL80" s="27">
        <f ca="1">IF(P$11="x",0,_xlfn.NORM.INV(J80,Satokasvi!$H$8,Satokasvi!$I$8)*IF(COUNTIF($H$12:P$12,"x")&gt;0,(1+$C$6),1)*IF(COUNTIF($H$13:P$13,"x")&gt;0,(1+$C$30),1)*IF(P$8="x",(1+Toimenpiteet!$C$7),1)*IF(P$9="x",(1+Toimenpiteet!$C$34),1)*(1+P$30)*_xlfn.BINOM.INV(1,(1-(Satokasvi!$H$15*(1+P$44))),J80))</f>
        <v>2521.9348133091389</v>
      </c>
      <c r="BM80" s="27">
        <f ca="1">IF(Q$11="x",0,_xlfn.NORM.INV(K80,Satokasvi!$H$8,Satokasvi!$I$8)*IF(COUNTIF($H$12:Q$12,"x")&gt;0,(1+$C$6),1)*IF(COUNTIF($H$13:Q$13,"x")&gt;0,(1+$C$30),1)*IF(Q$8="x",(1+Toimenpiteet!$C$7),1)*IF(Q$9="x",(1+Toimenpiteet!$C$34),1)*(1+Q$30)*_xlfn.BINOM.INV(1,(1-(Satokasvi!$H$15*(1+Q$44))),K80))</f>
        <v>2863.8055085417527</v>
      </c>
      <c r="BN80" s="27">
        <f ca="1">IF(R$11="x",0,_xlfn.NORM.INV(L80,Satokasvi!$H$8,Satokasvi!$I$8)*IF(COUNTIF($H$12:R$12,"x")&gt;0,(1+$C$6),1)*IF(COUNTIF($H$13:R$13,"x")&gt;0,(1+$C$30),1)*IF(R$8="x",(1+Toimenpiteet!$C$7),1)*IF(R$9="x",(1+Toimenpiteet!$C$34),1)*(1+R$30)*_xlfn.BINOM.INV(1,(1-(Satokasvi!$H$15*(1+R$44))),L80))</f>
        <v>2799.4147836916186</v>
      </c>
      <c r="BO80" s="27">
        <f ca="1">IF(S$11="x",0,_xlfn.NORM.INV(M80,Satokasvi!$H$8,Satokasvi!$I$8)*IF(COUNTIF($H$12:S$12,"x")&gt;0,(1+$C$6),1)*IF(COUNTIF($H$13:S$13,"x")&gt;0,(1+$C$30),1)*IF(S$8="x",(1+Toimenpiteet!$C$7),1)*IF(S$9="x",(1+Toimenpiteet!$C$34),1)*(1+S$30)*_xlfn.BINOM.INV(1,(1-(Satokasvi!$H$15*(1+S$44))),M80))</f>
        <v>2499.7541732616205</v>
      </c>
      <c r="BP80" s="27">
        <f ca="1">IF(T$11="x",0,_xlfn.NORM.INV(N80,Satokasvi!$H$8,Satokasvi!$I$8)*IF(COUNTIF($H$12:T$12,"x")&gt;0,(1+$C$6),1)*IF(COUNTIF($H$13:T$13,"x")&gt;0,(1+$C$30),1)*IF(T$8="x",(1+Toimenpiteet!$C$7),1)*IF(T$9="x",(1+Toimenpiteet!$C$34),1)*(1+T$30)*_xlfn.BINOM.INV(1,(1-(Satokasvi!$H$15*(1+T$44))),N80))</f>
        <v>2970.7893959520538</v>
      </c>
      <c r="BQ80" s="27">
        <f ca="1">IF(U$11="x",0,_xlfn.NORM.INV(O80,Satokasvi!$H$8,Satokasvi!$I$8)*IF(COUNTIF($H$12:U$12,"x")&gt;0,(1+$C$6),1)*IF(COUNTIF($H$13:U$13,"x")&gt;0,(1+$C$30),1)*IF(U$8="x",(1+Toimenpiteet!$C$7),1)*IF(U$9="x",(1+Toimenpiteet!$C$34),1)*(1+U$30)*_xlfn.BINOM.INV(1,(1-(Satokasvi!$H$15*(1+U$44))),O80))</f>
        <v>3107.5262017349105</v>
      </c>
      <c r="BR80" s="27">
        <f ca="1">IF(V$11="x",0,_xlfn.NORM.INV(P80,Satokasvi!$H$8,Satokasvi!$I$8)*IF(COUNTIF($H$12:V$12,"x")&gt;0,(1+$C$6),1)*IF(COUNTIF($H$13:V$13,"x")&gt;0,(1+$C$30),1)*IF(V$8="x",(1+Toimenpiteet!$C$7),1)*IF(V$9="x",(1+Toimenpiteet!$C$34),1)*(1+V$30)*_xlfn.BINOM.INV(1,(1-(Satokasvi!$H$15*(1+V$44))),P80))</f>
        <v>2860.8128792635016</v>
      </c>
      <c r="BS80" s="27">
        <f ca="1">IF(W$11="x",0,_xlfn.NORM.INV(Q80,Satokasvi!$H$8,Satokasvi!$I$8)*IF(COUNTIF($H$12:W$12,"x")&gt;0,(1+$C$6),1)*IF(COUNTIF($H$13:W$13,"x")&gt;0,(1+$C$30),1)*IF(W$8="x",(1+Toimenpiteet!$C$7),1)*IF(W$9="x",(1+Toimenpiteet!$C$34),1)*(1+W$30)*_xlfn.BINOM.INV(1,(1-(Satokasvi!$H$15*(1+W$44))),Q80))</f>
        <v>2762.8190372516792</v>
      </c>
      <c r="BT80" s="27">
        <f ca="1">IF(X$11="x",0,_xlfn.NORM.INV(R80,Satokasvi!$H$8,Satokasvi!$I$8)*IF(COUNTIF($H$12:X$12,"x")&gt;0,(1+$C$6),1)*IF(COUNTIF($H$13:X$13,"x")&gt;0,(1+$C$30),1)*IF(X$8="x",(1+Toimenpiteet!$C$7),1)*IF(X$9="x",(1+Toimenpiteet!$C$34),1)*(1+X$30)*_xlfn.BINOM.INV(1,(1-(Satokasvi!$H$15*(1+X$44))),R80))</f>
        <v>2977.9390790337775</v>
      </c>
      <c r="BU80" s="27">
        <f ca="1">IF(Y$11="x",0,_xlfn.NORM.INV(S80,Satokasvi!$H$8,Satokasvi!$I$8)*IF(COUNTIF($H$12:Y$12,"x")&gt;0,(1+$C$6),1)*IF(COUNTIF($H$13:Y$13,"x")&gt;0,(1+$C$30),1)*IF(Y$8="x",(1+Toimenpiteet!$C$7),1)*IF(Y$9="x",(1+Toimenpiteet!$C$34),1)*(1+Y$30)*_xlfn.BINOM.INV(1,(1-(Satokasvi!$H$15*(1+Y$44))),S80))</f>
        <v>2938.7762796637221</v>
      </c>
      <c r="BV80" s="27">
        <f ca="1">IF(Z$11="x",0,_xlfn.NORM.INV(T80,Satokasvi!$H$8,Satokasvi!$I$8)*IF(COUNTIF($H$12:Z$12,"x")&gt;0,(1+$C$6),1)*IF(COUNTIF($H$13:Z$13,"x")&gt;0,(1+$C$30),1)*IF(Z$8="x",(1+Toimenpiteet!$C$7),1)*IF(Z$9="x",(1+Toimenpiteet!$C$34),1)*(1+Z$30)*_xlfn.BINOM.INV(1,(1-(Satokasvi!$H$15*(1+Z$44))),T80))</f>
        <v>2707.9609685710061</v>
      </c>
      <c r="BW80" s="27">
        <f ca="1">IF(AA$11="x",0,_xlfn.NORM.INV(U80,Satokasvi!$H$8,Satokasvi!$I$8)*IF(COUNTIF($H$12:AA$12,"x")&gt;0,(1+$C$6),1)*IF(COUNTIF($H$13:AA$13,"x")&gt;0,(1+$C$30),1)*IF(AA$8="x",(1+Toimenpiteet!$C$7),1)*IF(AA$9="x",(1+Toimenpiteet!$C$34),1)*(1+AA$30)*_xlfn.BINOM.INV(1,(1-(Satokasvi!$H$15*(1+AA$44))),U80))</f>
        <v>2943.660931492966</v>
      </c>
      <c r="BX80" s="27">
        <f ca="1">IF(AB$11="x",0,_xlfn.NORM.INV(V80,Satokasvi!$H$8,Satokasvi!$I$8)*IF(COUNTIF($H$12:AB$12,"x")&gt;0,(1+$C$6),1)*IF(COUNTIF($H$13:AB$13,"x")&gt;0,(1+$C$30),1)*IF(AB$8="x",(1+Toimenpiteet!$C$7),1)*IF(AB$9="x",(1+Toimenpiteet!$C$34),1)*(1+AB$30)*_xlfn.BINOM.INV(1,(1-(Satokasvi!$H$15*(1+AB$44))),V80))</f>
        <v>2713.6055285078883</v>
      </c>
      <c r="BY80" s="27">
        <f ca="1">IF(AC$11="x",0,_xlfn.NORM.INV(W80,Satokasvi!$H$8,Satokasvi!$I$8)*IF(COUNTIF($H$12:AC$12,"x")&gt;0,(1+$C$6),1)*IF(COUNTIF($H$13:AC$13,"x")&gt;0,(1+$C$30),1)*IF(AC$8="x",(1+Toimenpiteet!$C$7),1)*IF(AC$9="x",(1+Toimenpiteet!$C$34),1)*(1+AC$30)*_xlfn.BINOM.INV(1,(1-(Satokasvi!$H$15*(1+AC$44))),W80))</f>
        <v>2859.3675935409565</v>
      </c>
      <c r="BZ80" s="27">
        <f ca="1">IF(AD$11="x",0,_xlfn.NORM.INV(X80,Satokasvi!$H$8,Satokasvi!$I$8)*IF(COUNTIF($H$12:AD$12,"x")&gt;0,(1+$C$6),1)*IF(COUNTIF($H$13:AD$13,"x")&gt;0,(1+$C$30),1)*IF(AD$8="x",(1+Toimenpiteet!$C$7),1)*IF(AD$9="x",(1+Toimenpiteet!$C$34),1)*(1+AD$30)*_xlfn.BINOM.INV(1,(1-(Satokasvi!$H$15*(1+AD$44))),X80))</f>
        <v>2971.7442969391113</v>
      </c>
      <c r="CA80" s="27">
        <f ca="1">IF(AE$11="x",0,_xlfn.NORM.INV(Y80,Satokasvi!$H$8,Satokasvi!$I$8)*IF(COUNTIF($H$12:AE$12,"x")&gt;0,(1+$C$6),1)*IF(COUNTIF($H$13:AE$13,"x")&gt;0,(1+$C$30),1)*IF(AE$8="x",(1+Toimenpiteet!$C$7),1)*IF(AE$9="x",(1+Toimenpiteet!$C$34),1)*(1+AE$30)*_xlfn.BINOM.INV(1,(1-(Satokasvi!$H$15*(1+AE$44))),Y80))</f>
        <v>2703.4468820675143</v>
      </c>
      <c r="CB80" s="27">
        <f ca="1">IF(AF$11="x",0,_xlfn.NORM.INV(Z80,Satokasvi!$H$8,Satokasvi!$I$8)*IF(COUNTIF($H$12:AF$12,"x")&gt;0,(1+$C$6),1)*IF(COUNTIF($H$13:AF$13,"x")&gt;0,(1+$C$30),1)*IF(AF$8="x",(1+Toimenpiteet!$C$7),1)*IF(AF$9="x",(1+Toimenpiteet!$C$34),1)*(1+AF$30)*_xlfn.BINOM.INV(1,(1-(Satokasvi!$H$15*(1+AF$44))),Z80))</f>
        <v>2731.9736939981194</v>
      </c>
      <c r="CD80" s="29">
        <f ca="1">_xlfn.NORM.INV(RAND(),Satokasvi!$H$13,Satokasvi!$I$13)</f>
        <v>199.60971816474515</v>
      </c>
      <c r="CE80" s="29">
        <f ca="1">_xlfn.NORM.INV(RAND(),Satokasvi!$H$13,Satokasvi!$I$13)</f>
        <v>187.10472487170114</v>
      </c>
      <c r="CF80" s="29">
        <f ca="1">_xlfn.NORM.INV(RAND(),Satokasvi!$H$13,Satokasvi!$I$13)</f>
        <v>240.11121640142625</v>
      </c>
      <c r="CG80" s="29">
        <f ca="1">_xlfn.NORM.INV(RAND(),Satokasvi!$H$13,Satokasvi!$I$13)</f>
        <v>217.669620433663</v>
      </c>
      <c r="CH80" s="29">
        <f ca="1">_xlfn.NORM.INV(RAND(),Satokasvi!$H$13,Satokasvi!$I$13)</f>
        <v>91.173901785219115</v>
      </c>
      <c r="CI80" s="29">
        <f ca="1">_xlfn.NORM.INV(RAND(),Satokasvi!$H$13,Satokasvi!$I$13)</f>
        <v>243.093638565243</v>
      </c>
      <c r="CJ80" s="29">
        <f ca="1">_xlfn.NORM.INV(RAND(),Satokasvi!$H$13,Satokasvi!$I$13)</f>
        <v>178.13597951284069</v>
      </c>
      <c r="CK80" s="29">
        <f ca="1">_xlfn.NORM.INV(RAND(),Satokasvi!$H$13,Satokasvi!$I$13)</f>
        <v>169.83676613337798</v>
      </c>
      <c r="CL80" s="29">
        <f ca="1">_xlfn.NORM.INV(RAND(),Satokasvi!$H$13,Satokasvi!$I$13)</f>
        <v>186.70324909154596</v>
      </c>
      <c r="CM80" s="29">
        <f ca="1">_xlfn.NORM.INV(RAND(),Satokasvi!$H$13,Satokasvi!$I$13)</f>
        <v>187.18094012307685</v>
      </c>
      <c r="CN80" s="29">
        <f ca="1">_xlfn.NORM.INV(RAND(),Satokasvi!$H$13,Satokasvi!$I$13)</f>
        <v>129.69461582249363</v>
      </c>
      <c r="CO80" s="29">
        <f ca="1">_xlfn.NORM.INV(RAND(),Satokasvi!$H$13,Satokasvi!$I$13)</f>
        <v>184.95772371030145</v>
      </c>
      <c r="CP80" s="29">
        <f ca="1">_xlfn.NORM.INV(RAND(),Satokasvi!$H$13,Satokasvi!$I$13)</f>
        <v>107.01030140564328</v>
      </c>
      <c r="CQ80" s="29">
        <f ca="1">_xlfn.NORM.INV(RAND(),Satokasvi!$H$13,Satokasvi!$I$13)</f>
        <v>181.68199871338149</v>
      </c>
      <c r="CR80" s="29">
        <f ca="1">_xlfn.NORM.INV(RAND(),Satokasvi!$H$13,Satokasvi!$I$13)</f>
        <v>159.86272017584466</v>
      </c>
      <c r="CS80" s="29">
        <f ca="1">_xlfn.NORM.INV(RAND(),Satokasvi!$H$13,Satokasvi!$I$13)</f>
        <v>299.03462243562598</v>
      </c>
      <c r="CT80" s="29">
        <f ca="1">_xlfn.NORM.INV(RAND(),Satokasvi!$H$13,Satokasvi!$I$13)</f>
        <v>201.25493766221919</v>
      </c>
      <c r="CU80" s="29">
        <f ca="1">_xlfn.NORM.INV(RAND(),Satokasvi!$H$13,Satokasvi!$I$13)</f>
        <v>193.31262435412154</v>
      </c>
      <c r="CV80" s="29">
        <f ca="1">_xlfn.NORM.INV(RAND(),Satokasvi!$H$13,Satokasvi!$I$13)</f>
        <v>196.73530835877017</v>
      </c>
      <c r="CW80" s="29">
        <f ca="1">_xlfn.NORM.INV(RAND(),Satokasvi!$H$13,Satokasvi!$I$13)</f>
        <v>239.40984971584484</v>
      </c>
      <c r="CX80" s="29">
        <f ca="1">_xlfn.NORM.INV(RAND(),Satokasvi!$H$13,Satokasvi!$I$13)</f>
        <v>197.54019489848326</v>
      </c>
      <c r="CY80" s="29">
        <f ca="1">_xlfn.NORM.INV(RAND(),Satokasvi!$H$13,Satokasvi!$I$13)</f>
        <v>193.38309430300242</v>
      </c>
      <c r="CZ80" s="29">
        <f ca="1">_xlfn.NORM.INV(RAND(),Satokasvi!$H$13,Satokasvi!$I$13)</f>
        <v>273.23539668000933</v>
      </c>
      <c r="DA80" s="29">
        <f ca="1">_xlfn.NORM.INV(RAND(),Satokasvi!$H$13,Satokasvi!$I$13)</f>
        <v>146.04675664227915</v>
      </c>
      <c r="DB80" s="29">
        <f ca="1">_xlfn.NORM.INV(RAND(),Satokasvi!$H$13,Satokasvi!$I$13)</f>
        <v>197.55152248650225</v>
      </c>
      <c r="DD80" s="29">
        <f>IF(H$11="x",Toimenpiteet!$E$115,AC80*CD80/1000+(Satokasvi!$E$28-Satokasvi!$E$7)+IF(H$8="x",Toimenpiteet!$E$29,0)+IF(H$9="x",Toimenpiteet!$E$60,0)+IF(H$10="x",Toimenpiteet!$E$88,0))/(1+$H$15)^DD$59</f>
        <v>305.82524271844659</v>
      </c>
      <c r="DE80" s="29">
        <f ca="1">IF(I$11="x",Toimenpiteet!$E$115,AD80*CE80/1000+(Satokasvi!$E$28-Satokasvi!$E$7)+IF(I$8="x",Toimenpiteet!$E$29,0)+IF(I$9="x",Toimenpiteet!$E$60,0)+IF(I$10="x",Toimenpiteet!$E$88,0))/(1+$H$15)^DE$59</f>
        <v>238.78305920462168</v>
      </c>
      <c r="DF80" s="29">
        <f ca="1">IF(J$11="x",Toimenpiteet!$E$115,AE80*CF80/1000+(Satokasvi!$E$28-Satokasvi!$E$7)+IF(J$8="x",Toimenpiteet!$E$29,0)+IF(J$9="x",Toimenpiteet!$E$60,0)+IF(J$10="x",Toimenpiteet!$E$88,0))/(1+$H$15)^DF$59</f>
        <v>318.94420839621216</v>
      </c>
      <c r="DG80" s="29">
        <f ca="1">IF(K$11="x",Toimenpiteet!$E$115,AF80*CG80/1000+(Satokasvi!$E$28-Satokasvi!$E$7)+IF(K$8="x",Toimenpiteet!$E$29,0)+IF(K$9="x",Toimenpiteet!$E$60,0)+IF(K$10="x",Toimenpiteet!$E$88,0))/(1+$H$15)^DG$59</f>
        <v>280.86786023315727</v>
      </c>
      <c r="DH80" s="29">
        <f ca="1">IF(L$11="x",Toimenpiteet!$E$115,AG80*CH80/1000+(Satokasvi!$E$28-Satokasvi!$E$7)+IF(L$8="x",Toimenpiteet!$E$29,0)+IF(L$9="x",Toimenpiteet!$E$60,0)+IF(L$10="x",Toimenpiteet!$E$88,0))/(1+$H$15)^DH$59</f>
        <v>-16.531672767570619</v>
      </c>
      <c r="DI80" s="29">
        <f>IF(M$11="x",Toimenpiteet!$E$115,AH80*CI80/1000+(Satokasvi!$E$28-Satokasvi!$E$7)+IF(M$8="x",Toimenpiteet!$E$29,0)+IF(M$9="x",Toimenpiteet!$E$60,0)+IF(M$10="x",Toimenpiteet!$E$88,0))/(1+$H$15)^DI$59</f>
        <v>263.80754085535114</v>
      </c>
      <c r="DJ80" s="29">
        <f ca="1">IF(N$11="x",Toimenpiteet!$E$115,AI80*CJ80/1000+(Satokasvi!$E$28-Satokasvi!$E$7)+IF(N$8="x",Toimenpiteet!$E$29,0)+IF(N$9="x",Toimenpiteet!$E$60,0)+IF(N$10="x",Toimenpiteet!$E$88,0))/(1+$H$15)^DJ$59</f>
        <v>221.07510245883572</v>
      </c>
      <c r="DK80" s="29">
        <f ca="1">IF(O$11="x",Toimenpiteet!$E$115,AJ80*CK80/1000+(Satokasvi!$E$28-Satokasvi!$E$7)+IF(O$8="x",Toimenpiteet!$E$29,0)+IF(O$9="x",Toimenpiteet!$E$60,0)+IF(O$10="x",Toimenpiteet!$E$88,0))/(1+$H$15)^DK$59</f>
        <v>153.64081487090579</v>
      </c>
      <c r="DL80" s="29">
        <f ca="1">IF(P$11="x",Toimenpiteet!$E$115,AK80*CL80/1000+(Satokasvi!$E$28-Satokasvi!$E$7)+IF(P$8="x",Toimenpiteet!$E$29,0)+IF(P$9="x",Toimenpiteet!$E$60,0)+IF(P$10="x",Toimenpiteet!$E$88,0))/(1+$H$15)^DL$59</f>
        <v>169.01928608977568</v>
      </c>
      <c r="DM80" s="29">
        <f ca="1">IF(Q$11="x",Toimenpiteet!$E$115,AL80*CM80/1000+(Satokasvi!$E$28-Satokasvi!$E$7)+IF(Q$8="x",Toimenpiteet!$E$29,0)+IF(Q$9="x",Toimenpiteet!$E$60,0)+IF(Q$10="x",Toimenpiteet!$E$88,0))/(1+$H$15)^DM$59</f>
        <v>210.29852039661816</v>
      </c>
      <c r="DN80" s="29">
        <f ca="1">IF(R$11="x",Toimenpiteet!$E$115,AM80*CN80/1000+(Satokasvi!$E$28-Satokasvi!$E$7)+IF(R$8="x",Toimenpiteet!$E$29,0)+IF(R$9="x",Toimenpiteet!$E$60,0)+IF(R$10="x",Toimenpiteet!$E$88,0))/(1+$H$15)^DN$59</f>
        <v>85.159037216267834</v>
      </c>
      <c r="DO80" s="29">
        <f ca="1">IF(S$11="x",Toimenpiteet!$E$115,AN80*CO80/1000+(Satokasvi!$E$28-Satokasvi!$E$7)+IF(S$8="x",Toimenpiteet!$E$29,0)+IF(S$9="x",Toimenpiteet!$E$60,0)+IF(S$10="x",Toimenpiteet!$E$88,0))/(1+$H$15)^DO$59</f>
        <v>148.99569217468147</v>
      </c>
      <c r="DP80" s="29">
        <f ca="1">IF(T$11="x",Toimenpiteet!$E$115,AO80*CP80/1000+(Satokasvi!$E$28-Satokasvi!$E$7)+IF(T$8="x",Toimenpiteet!$E$29,0)+IF(T$9="x",Toimenpiteet!$E$60,0)+IF(T$10="x",Toimenpiteet!$E$88,0))/(1+$H$15)^DP$59</f>
        <v>50.980601523988561</v>
      </c>
      <c r="DQ80" s="29">
        <f ca="1">IF(U$11="x",Toimenpiteet!$E$115,AP80*CQ80/1000+(Satokasvi!$E$28-Satokasvi!$E$7)+IF(U$8="x",Toimenpiteet!$E$29,0)+IF(U$9="x",Toimenpiteet!$E$60,0)+IF(U$10="x",Toimenpiteet!$E$88,0))/(1+$H$15)^DQ$59</f>
        <v>204.81213746340785</v>
      </c>
      <c r="DR80" s="29">
        <f ca="1">IF(V$11="x",Toimenpiteet!$E$115,AQ80*CR80/1000+(Satokasvi!$E$28-Satokasvi!$E$7)+IF(V$8="x",Toimenpiteet!$E$29,0)+IF(V$9="x",Toimenpiteet!$E$60,0)+IF(V$10="x",Toimenpiteet!$E$88,0))/(1+$H$15)^DR$59</f>
        <v>133.28864168960854</v>
      </c>
      <c r="DS80" s="29">
        <f ca="1">IF(W$11="x",Toimenpiteet!$E$115,AR80*CS80/1000+(Satokasvi!$E$28-Satokasvi!$E$7)+IF(W$8="x",Toimenpiteet!$E$29,0)+IF(W$9="x",Toimenpiteet!$E$60,0)+IF(W$10="x",Toimenpiteet!$E$88,0))/(1+$H$15)^DS$59</f>
        <v>348.31088007189715</v>
      </c>
      <c r="DT80" s="29">
        <f ca="1">IF(X$11="x",Toimenpiteet!$E$115,AS80*CT80/1000+(Satokasvi!$E$28-Satokasvi!$E$7)+IF(X$8="x",Toimenpiteet!$E$29,0)+IF(X$9="x",Toimenpiteet!$E$60,0)+IF(X$10="x",Toimenpiteet!$E$88,0))/(1+$H$15)^DT$59</f>
        <v>207.45146375507528</v>
      </c>
      <c r="DU80" s="29">
        <f ca="1">IF(Y$11="x",Toimenpiteet!$E$115,AT80*CU80/1000+(Satokasvi!$E$28-Satokasvi!$E$7)+IF(Y$8="x",Toimenpiteet!$E$29,0)+IF(Y$9="x",Toimenpiteet!$E$60,0)+IF(Y$10="x",Toimenpiteet!$E$88,0))/(1+$H$15)^DU$59</f>
        <v>183.9426521497254</v>
      </c>
      <c r="DV80" s="29">
        <f ca="1">IF(Z$11="x",Toimenpiteet!$E$115,AU80*CV80/1000+(Satokasvi!$E$28-Satokasvi!$E$7)+IF(Z$8="x",Toimenpiteet!$E$29,0)+IF(Z$9="x",Toimenpiteet!$E$60,0)+IF(Z$10="x",Toimenpiteet!$E$88,0))/(1+$H$15)^DV$59</f>
        <v>159.38491624516126</v>
      </c>
      <c r="DW80" s="29">
        <f ca="1">IF(AA$11="x",Toimenpiteet!$E$115,AV80*CW80/1000+(Satokasvi!$E$28-Satokasvi!$E$7)+IF(AA$8="x",Toimenpiteet!$E$29,0)+IF(AA$9="x",Toimenpiteet!$E$60,0)+IF(AA$10="x",Toimenpiteet!$E$88,0))/(1+$H$15)^DW$59</f>
        <v>245.43466505147592</v>
      </c>
      <c r="DX80" s="29">
        <f ca="1">IF(AB$11="x",Toimenpiteet!$E$115,AW80*CX80/1000+(Satokasvi!$E$28-Satokasvi!$E$7)+IF(AB$8="x",Toimenpiteet!$E$29,0)+IF(AB$9="x",Toimenpiteet!$E$60,0)+IF(AB$10="x",Toimenpiteet!$E$88,0))/(1+$H$15)^DX$59</f>
        <v>151.92226081872303</v>
      </c>
      <c r="DY80" s="29">
        <f ca="1">IF(AC$11="x",Toimenpiteet!$E$115,AX80*CY80/1000+(Satokasvi!$E$28-Satokasvi!$E$7)+IF(AC$8="x",Toimenpiteet!$E$29,0)+IF(AC$9="x",Toimenpiteet!$E$60,0)+IF(AC$10="x",Toimenpiteet!$E$88,0))/(1+$H$15)^DY$59</f>
        <v>155.90089739426179</v>
      </c>
      <c r="DZ80" s="29">
        <f ca="1">IF(AD$11="x",Toimenpiteet!$E$115,AY80*CZ80/1000+(Satokasvi!$E$28-Satokasvi!$E$7)+IF(AD$8="x",Toimenpiteet!$E$29,0)+IF(AD$9="x",Toimenpiteet!$E$60,0)+IF(AD$10="x",Toimenpiteet!$E$88,0))/(1+$H$15)^DZ$59</f>
        <v>276.3596840077318</v>
      </c>
      <c r="EA80" s="29">
        <f ca="1">IF(AE$11="x",Toimenpiteet!$E$115,AZ80*DA80/1000+(Satokasvi!$E$28-Satokasvi!$E$7)+IF(AE$8="x",Toimenpiteet!$E$29,0)+IF(AE$9="x",Toimenpiteet!$E$60,0)+IF(AE$10="x",Toimenpiteet!$E$88,0))/(1+$H$15)^EA$59</f>
        <v>72.869277099150608</v>
      </c>
      <c r="EB80" s="29">
        <f ca="1">IF(AF$11="x",Toimenpiteet!$E$115,BA80*DB80/1000+(Satokasvi!$E$28-Satokasvi!$E$7)+IF(AF$8="x",Toimenpiteet!$E$29,0)+IF(AF$9="x",Toimenpiteet!$E$60,0)+IF(AF$10="x",Toimenpiteet!$E$88,0))/(1+$H$15)^EB$59</f>
        <v>136.64548360289515</v>
      </c>
      <c r="ED80" s="29">
        <f>IF(H$11="x",Toimenpiteet!$E$115,BD80*CD80/1000+(Satokasvi!$E$28-Satokasvi!$E$7)+IF(H$8="x",Toimenpiteet!$E$29,0)+IF(H$9="x",Toimenpiteet!$E$60,0)+IF(H$10="x",Toimenpiteet!$E$88,0))/(1+$H$15)^ED$59</f>
        <v>305.82524271844659</v>
      </c>
      <c r="EE80" s="29">
        <f ca="1">IF(I$11="x",Toimenpiteet!$E$115,BE80*CE80/1000+(Satokasvi!$E$28-Satokasvi!$E$7)+IF(I$8="x",Toimenpiteet!$E$29,0)+IF(I$9="x",Toimenpiteet!$E$60,0)+IF(I$10="x",Toimenpiteet!$E$88,0))/(1+$H$15)^EE$59</f>
        <v>261.46309254943208</v>
      </c>
      <c r="EF80" s="29">
        <f ca="1">IF(J$11="x",Toimenpiteet!$E$115,BF80*CF80/1000+(Satokasvi!$E$28-Satokasvi!$E$7)+IF(J$8="x",Toimenpiteet!$E$29,0)+IF(J$9="x",Toimenpiteet!$E$60,0)+IF(J$10="x",Toimenpiteet!$E$88,0))/(1+$H$15)^EF$59</f>
        <v>345.31945802435212</v>
      </c>
      <c r="EG80" s="29">
        <f ca="1">IF(K$11="x",Toimenpiteet!$E$115,BG80*CG80/1000+(Satokasvi!$E$28-Satokasvi!$E$7)+IF(K$8="x",Toimenpiteet!$E$29,0)+IF(K$9="x",Toimenpiteet!$E$60,0)+IF(K$10="x",Toimenpiteet!$E$88,0))/(1+$H$15)^EG$59</f>
        <v>305.03556315581443</v>
      </c>
      <c r="EH80" s="29">
        <f ca="1">IF(L$11="x",Toimenpiteet!$E$115,BH80*CH80/1000+(Satokasvi!$E$28-Satokasvi!$E$7)+IF(L$8="x",Toimenpiteet!$E$29,0)+IF(L$9="x",Toimenpiteet!$E$60,0)+IF(L$10="x",Toimenpiteet!$E$88,0))/(1+$H$15)^EH$59</f>
        <v>-7.5288293078915531</v>
      </c>
      <c r="EI80" s="29">
        <f>IF(M$11="x",Toimenpiteet!$E$115,BI80*CI80/1000+(Satokasvi!$E$28-Satokasvi!$E$7)+IF(M$8="x",Toimenpiteet!$E$29,0)+IF(M$9="x",Toimenpiteet!$E$60,0)+IF(M$10="x",Toimenpiteet!$E$88,0))/(1+$H$15)^EI$59</f>
        <v>263.80754085535114</v>
      </c>
      <c r="EJ80" s="29">
        <f ca="1">IF(N$11="x",Toimenpiteet!$E$115,BJ80*CJ80/1000+(Satokasvi!$E$28-Satokasvi!$E$7)+IF(N$8="x",Toimenpiteet!$E$29,0)+IF(N$9="x",Toimenpiteet!$E$60,0)+IF(N$10="x",Toimenpiteet!$E$88,0))/(1+$H$15)^EJ$59</f>
        <v>241.39403535353503</v>
      </c>
      <c r="EK80" s="29">
        <f ca="1">IF(O$11="x",Toimenpiteet!$E$115,BK80*CK80/1000+(Satokasvi!$E$28-Satokasvi!$E$7)+IF(O$8="x",Toimenpiteet!$E$29,0)+IF(O$9="x",Toimenpiteet!$E$60,0)+IF(O$10="x",Toimenpiteet!$E$88,0))/(1+$H$15)^EK$59</f>
        <v>170.31817383945838</v>
      </c>
      <c r="EL80" s="29">
        <f ca="1">IF(P$11="x",Toimenpiteet!$E$115,BL80*CL80/1000+(Satokasvi!$E$28-Satokasvi!$E$7)+IF(P$8="x",Toimenpiteet!$E$29,0)+IF(P$9="x",Toimenpiteet!$E$60,0)+IF(P$10="x",Toimenpiteet!$E$88,0))/(1+$H$15)^EL$59</f>
        <v>186.20356905932005</v>
      </c>
      <c r="EM80" s="29">
        <f ca="1">IF(Q$11="x",Toimenpiteet!$E$115,BM80*CM80/1000+(Satokasvi!$E$28-Satokasvi!$E$7)+IF(Q$8="x",Toimenpiteet!$E$29,0)+IF(Q$9="x",Toimenpiteet!$E$60,0)+IF(Q$10="x",Toimenpiteet!$E$88,0))/(1+$H$15)^EM$59</f>
        <v>229.29239657669726</v>
      </c>
      <c r="EN80" s="29">
        <f ca="1">IF(R$11="x",Toimenpiteet!$E$115,BN80*CN80/1000+(Satokasvi!$E$28-Satokasvi!$E$7)+IF(R$8="x",Toimenpiteet!$E$29,0)+IF(R$9="x",Toimenpiteet!$E$60,0)+IF(R$10="x",Toimenpiteet!$E$88,0))/(1+$H$15)^EN$59</f>
        <v>97.648979523924126</v>
      </c>
      <c r="EO80" s="29">
        <f ca="1">IF(S$11="x",Toimenpiteet!$E$115,BO80*CO80/1000+(Satokasvi!$E$28-Satokasvi!$E$7)+IF(S$8="x",Toimenpiteet!$E$29,0)+IF(S$9="x",Toimenpiteet!$E$60,0)+IF(S$10="x",Toimenpiteet!$E$88,0))/(1+$H$15)^EO$59</f>
        <v>164.43770051821451</v>
      </c>
      <c r="EP80" s="29">
        <f ca="1">IF(T$11="x",Toimenpiteet!$E$115,BP80*CP80/1000+(Satokasvi!$E$28-Satokasvi!$E$7)+IF(T$8="x",Toimenpiteet!$E$29,0)+IF(T$9="x",Toimenpiteet!$E$60,0)+IF(T$10="x",Toimenpiteet!$E$88,0))/(1+$H$15)^EP$59</f>
        <v>61.289072119410214</v>
      </c>
      <c r="EQ80" s="29">
        <f ca="1">IF(U$11="x",Toimenpiteet!$E$115,BQ80*CQ80/1000+(Satokasvi!$E$28-Satokasvi!$E$7)+IF(U$8="x",Toimenpiteet!$E$29,0)+IF(U$9="x",Toimenpiteet!$E$60,0)+IF(U$10="x",Toimenpiteet!$E$88,0))/(1+$H$15)^EQ$59</f>
        <v>222.58618173388132</v>
      </c>
      <c r="ER80" s="29">
        <f ca="1">IF(V$11="x",Toimenpiteet!$E$115,BR80*CR80/1000+(Satokasvi!$E$28-Satokasvi!$E$7)+IF(V$8="x",Toimenpiteet!$E$29,0)+IF(V$9="x",Toimenpiteet!$E$60,0)+IF(V$10="x",Toimenpiteet!$E$88,0))/(1+$H$15)^ER$59</f>
        <v>147.26709066467458</v>
      </c>
      <c r="ES80" s="29">
        <f ca="1">IF(W$11="x",Toimenpiteet!$E$115,BS80*CS80/1000+(Satokasvi!$E$28-Satokasvi!$E$7)+IF(W$8="x",Toimenpiteet!$E$29,0)+IF(W$9="x",Toimenpiteet!$E$60,0)+IF(W$10="x",Toimenpiteet!$E$88,0))/(1+$H$15)^ES$59</f>
        <v>372.82741134790518</v>
      </c>
      <c r="ET80" s="29">
        <f ca="1">IF(X$11="x",Toimenpiteet!$E$115,BT80*CT80/1000+(Satokasvi!$E$28-Satokasvi!$E$7)+IF(X$8="x",Toimenpiteet!$E$29,0)+IF(X$9="x",Toimenpiteet!$E$60,0)+IF(X$10="x",Toimenpiteet!$E$88,0))/(1+$H$15)^ET$59</f>
        <v>224.7181993432302</v>
      </c>
      <c r="EU80" s="29">
        <f ca="1">IF(Y$11="x",Toimenpiteet!$E$115,BU80*CU80/1000+(Satokasvi!$E$28-Satokasvi!$E$7)+IF(Y$8="x",Toimenpiteet!$E$29,0)+IF(Y$9="x",Toimenpiteet!$E$60,0)+IF(Y$10="x",Toimenpiteet!$E$88,0))/(1+$H$15)^EU$59</f>
        <v>199.83314631099933</v>
      </c>
      <c r="EV80" s="29">
        <f ca="1">IF(Z$11="x",Toimenpiteet!$E$115,BV80*CV80/1000+(Satokasvi!$E$28-Satokasvi!$E$7)+IF(Z$8="x",Toimenpiteet!$E$29,0)+IF(Z$9="x",Toimenpiteet!$E$60,0)+IF(Z$10="x",Toimenpiteet!$E$88,0))/(1+$H$15)^EV$59</f>
        <v>173.8525713329413</v>
      </c>
      <c r="EW80" s="29">
        <f ca="1">IF(AA$11="x",Toimenpiteet!$E$115,BW80*CW80/1000+(Satokasvi!$E$28-Satokasvi!$E$7)+IF(AA$8="x",Toimenpiteet!$E$29,0)+IF(AA$9="x",Toimenpiteet!$E$60,0)+IF(AA$10="x",Toimenpiteet!$E$88,0))/(1+$H$15)^EW$59</f>
        <v>264.015533523003</v>
      </c>
      <c r="EX80" s="29">
        <f ca="1">IF(AB$11="x",Toimenpiteet!$E$115,BX80*CX80/1000+(Satokasvi!$E$28-Satokasvi!$E$7)+IF(AB$8="x",Toimenpiteet!$E$29,0)+IF(AB$9="x",Toimenpiteet!$E$60,0)+IF(AB$10="x",Toimenpiteet!$E$88,0))/(1+$H$15)^EX$59</f>
        <v>165.64374785864305</v>
      </c>
      <c r="EY80" s="29">
        <f ca="1">IF(AC$11="x",Toimenpiteet!$E$115,BY80*CY80/1000+(Satokasvi!$E$28-Satokasvi!$E$7)+IF(AC$8="x",Toimenpiteet!$E$29,0)+IF(AC$9="x",Toimenpiteet!$E$60,0)+IF(AC$10="x",Toimenpiteet!$E$88,0))/(1+$H$15)^EY$59</f>
        <v>169.64290731153199</v>
      </c>
      <c r="EZ80" s="29">
        <f ca="1">IF(AD$11="x",Toimenpiteet!$E$115,BZ80*CZ80/1000+(Satokasvi!$E$28-Satokasvi!$E$7)+IF(AD$8="x",Toimenpiteet!$E$29,0)+IF(AD$9="x",Toimenpiteet!$E$60,0)+IF(AD$10="x",Toimenpiteet!$E$88,0))/(1+$H$15)^EZ$59</f>
        <v>295.9514206814747</v>
      </c>
      <c r="FA80" s="29">
        <f ca="1">IF(AE$11="x",Toimenpiteet!$E$115,CA80*DA80/1000+(Satokasvi!$E$28-Satokasvi!$E$7)+IF(AE$8="x",Toimenpiteet!$E$29,0)+IF(AE$9="x",Toimenpiteet!$E$60,0)+IF(AE$10="x",Toimenpiteet!$E$88,0))/(1+$H$15)^FA$59</f>
        <v>82.118325879696926</v>
      </c>
      <c r="FB80" s="29">
        <f ca="1">IF(AF$11="x",Toimenpiteet!$E$115,CB80*DB80/1000+(Satokasvi!$E$28-Satokasvi!$E$7)+IF(AF$8="x",Toimenpiteet!$E$29,0)+IF(AF$9="x",Toimenpiteet!$E$60,0)+IF(AF$10="x",Toimenpiteet!$E$88,0))/(1+$H$15)^FB$59</f>
        <v>148.92007324477657</v>
      </c>
      <c r="FD80" s="29">
        <f t="shared" si="15"/>
        <v>305.82524271844659</v>
      </c>
      <c r="FE80" s="29">
        <f t="shared" ca="1" si="18"/>
        <v>544.60830192306821</v>
      </c>
      <c r="FF80" s="29">
        <f t="shared" ca="1" si="18"/>
        <v>863.55251031928037</v>
      </c>
      <c r="FG80" s="29">
        <f t="shared" ca="1" si="18"/>
        <v>1144.4203705524376</v>
      </c>
      <c r="FH80" s="29">
        <f t="shared" ca="1" si="19"/>
        <v>1127.888697784867</v>
      </c>
      <c r="FI80" s="29">
        <f t="shared" ca="1" si="19"/>
        <v>1391.6962386402181</v>
      </c>
      <c r="FJ80" s="29">
        <f t="shared" ca="1" si="19"/>
        <v>1612.7713410990539</v>
      </c>
      <c r="FK80" s="29">
        <f t="shared" ca="1" si="19"/>
        <v>1766.4121559699597</v>
      </c>
      <c r="FL80" s="29">
        <f t="shared" ca="1" si="19"/>
        <v>1935.4314420597354</v>
      </c>
      <c r="FM80" s="29">
        <f t="shared" ca="1" si="19"/>
        <v>2145.7299624563534</v>
      </c>
      <c r="FN80" s="29">
        <f t="shared" ca="1" si="19"/>
        <v>2230.8889996726211</v>
      </c>
      <c r="FO80" s="29">
        <f t="shared" ca="1" si="19"/>
        <v>2379.8846918473027</v>
      </c>
      <c r="FP80" s="29">
        <f t="shared" ca="1" si="19"/>
        <v>2430.8652933712915</v>
      </c>
      <c r="FQ80" s="29">
        <f t="shared" ca="1" si="19"/>
        <v>2635.6774308346994</v>
      </c>
      <c r="FR80" s="29">
        <f t="shared" ca="1" si="19"/>
        <v>2768.9660725243079</v>
      </c>
      <c r="FS80" s="29">
        <f t="shared" ca="1" si="19"/>
        <v>3117.2769525962049</v>
      </c>
      <c r="FT80" s="29">
        <f t="shared" ca="1" si="19"/>
        <v>3324.72841635128</v>
      </c>
      <c r="FU80" s="29">
        <f t="shared" ca="1" si="19"/>
        <v>3508.6710685010053</v>
      </c>
      <c r="FV80" s="29">
        <f t="shared" ca="1" si="19"/>
        <v>3668.0559847461664</v>
      </c>
      <c r="FW80" s="29">
        <f t="shared" ca="1" si="19"/>
        <v>3913.4906497976422</v>
      </c>
      <c r="FX80" s="29">
        <f t="shared" ca="1" si="20"/>
        <v>4065.412910616365</v>
      </c>
      <c r="FY80" s="29">
        <f t="shared" ca="1" si="20"/>
        <v>4221.3138080106264</v>
      </c>
      <c r="FZ80" s="29">
        <f t="shared" ca="1" si="20"/>
        <v>4497.673492018358</v>
      </c>
      <c r="GA80" s="29">
        <f t="shared" ca="1" si="20"/>
        <v>4570.5427691175082</v>
      </c>
      <c r="GB80" s="29">
        <f t="shared" ca="1" si="20"/>
        <v>4707.1882527204034</v>
      </c>
      <c r="GC80" s="29"/>
      <c r="GD80" s="29">
        <f t="shared" si="16"/>
        <v>305.82524271844659</v>
      </c>
      <c r="GE80" s="29">
        <f t="shared" ca="1" si="17"/>
        <v>567.28833526787867</v>
      </c>
      <c r="GF80" s="29">
        <f t="shared" ca="1" si="17"/>
        <v>912.60779329223078</v>
      </c>
      <c r="GG80" s="29">
        <f t="shared" ca="1" si="17"/>
        <v>1217.6433564480453</v>
      </c>
      <c r="GH80" s="29">
        <f t="shared" ca="1" si="17"/>
        <v>1210.1145271401538</v>
      </c>
      <c r="GI80" s="29">
        <f t="shared" ca="1" si="17"/>
        <v>1473.9220679955049</v>
      </c>
      <c r="GJ80" s="29">
        <f t="shared" ca="1" si="17"/>
        <v>1715.3161033490398</v>
      </c>
      <c r="GK80" s="29">
        <f t="shared" ca="1" si="17"/>
        <v>1885.6342771884983</v>
      </c>
      <c r="GL80" s="29">
        <f t="shared" ca="1" si="17"/>
        <v>2071.8378462478186</v>
      </c>
      <c r="GM80" s="29">
        <f t="shared" ca="1" si="17"/>
        <v>2301.1302428245158</v>
      </c>
      <c r="GN80" s="29">
        <f t="shared" ca="1" si="17"/>
        <v>2398.7792223484398</v>
      </c>
      <c r="GO80" s="29">
        <f t="shared" ca="1" si="17"/>
        <v>2563.2169228666544</v>
      </c>
      <c r="GP80" s="29">
        <f t="shared" ca="1" si="17"/>
        <v>2624.5059949860647</v>
      </c>
      <c r="GQ80" s="29">
        <f t="shared" ca="1" si="17"/>
        <v>2847.0921767199461</v>
      </c>
      <c r="GR80" s="29">
        <f t="shared" ca="1" si="17"/>
        <v>2994.3592673846206</v>
      </c>
      <c r="GS80" s="29">
        <f t="shared" ca="1" si="17"/>
        <v>3367.1866787325257</v>
      </c>
      <c r="GT80" s="29">
        <f t="shared" ca="1" si="17"/>
        <v>3591.9048780757557</v>
      </c>
      <c r="GU80" s="29">
        <f t="shared" ca="1" si="22"/>
        <v>3791.7380243867551</v>
      </c>
      <c r="GV80" s="29">
        <f t="shared" ca="1" si="12"/>
        <v>3965.5905957196965</v>
      </c>
      <c r="GW80" s="29">
        <f t="shared" ca="1" si="12"/>
        <v>4229.6061292426994</v>
      </c>
      <c r="GX80" s="29">
        <f t="shared" ca="1" si="12"/>
        <v>4395.2498771013425</v>
      </c>
      <c r="GY80" s="29">
        <f t="shared" ca="1" si="12"/>
        <v>4564.8927844128748</v>
      </c>
      <c r="GZ80" s="29">
        <f t="shared" ca="1" si="12"/>
        <v>4860.8442050943495</v>
      </c>
      <c r="HA80" s="29">
        <f t="shared" ca="1" si="12"/>
        <v>4942.9625309740468</v>
      </c>
      <c r="HB80" s="29">
        <f t="shared" ca="1" si="12"/>
        <v>5091.882604218823</v>
      </c>
      <c r="HC80" s="29"/>
      <c r="HD80" s="29">
        <f t="shared" si="13"/>
        <v>170</v>
      </c>
      <c r="HE80" s="29">
        <f>SUM($GD80:GD80)-$HD80-SUM($FD80:FD80)</f>
        <v>-170</v>
      </c>
      <c r="HF80" s="29">
        <f ca="1">SUM($GD80:GE80)-$HD80-SUM($FD80:FE80)</f>
        <v>-147.31996665518955</v>
      </c>
      <c r="HG80" s="29">
        <f ca="1">SUM($GD80:GF80)-$HD80-SUM($FD80:FF80)</f>
        <v>-98.264683682239138</v>
      </c>
      <c r="HH80" s="29">
        <f ca="1">SUM($GD80:GG80)-$HD80-SUM($FD80:FG80)</f>
        <v>-25.041697786631175</v>
      </c>
      <c r="HI80" s="29">
        <f ca="1">SUM($GD80:GH80)-$HD80-SUM($FD80:FH80)</f>
        <v>57.184131568656085</v>
      </c>
      <c r="HJ80" s="29">
        <f ca="1">SUM($GD80:GI80)-$HD80-SUM($FD80:FI80)</f>
        <v>139.40996092394289</v>
      </c>
      <c r="HK80" s="29">
        <f ca="1">SUM($GD80:GJ80)-$HD80-SUM($FD80:FJ80)</f>
        <v>241.95472317392887</v>
      </c>
      <c r="HL80" s="29">
        <f ca="1">SUM($GD80:GK80)-$HD80-SUM($FD80:FK80)</f>
        <v>361.17684439246841</v>
      </c>
      <c r="HM80" s="29">
        <f ca="1">SUM($GD80:GL80)-$HD80-SUM($FD80:FL80)</f>
        <v>497.5832485805513</v>
      </c>
      <c r="HN80" s="29">
        <f ca="1">SUM($GD80:GM80)-$HD80-SUM($FD80:FM80)</f>
        <v>652.98352894871459</v>
      </c>
      <c r="HO80" s="29">
        <f ca="1">SUM($GD80:GN80)-$HD80-SUM($FD80:FN80)</f>
        <v>820.87375162453282</v>
      </c>
      <c r="HP80" s="29">
        <f ca="1">SUM($GD80:GO80)-$HD80-SUM($FD80:FO80)</f>
        <v>1004.2059826438854</v>
      </c>
      <c r="HQ80" s="29">
        <f ca="1">SUM($GD80:GP80)-$HD80-SUM($FD80:FP80)</f>
        <v>1197.8466842586604</v>
      </c>
      <c r="HR80" s="29">
        <f ca="1">SUM($GD80:GQ80)-$HD80-SUM($FD80:FQ80)</f>
        <v>1409.2614301439098</v>
      </c>
      <c r="HS80" s="29">
        <f ca="1">SUM($GD80:GR80)-$HD80-SUM($FD80:FR80)</f>
        <v>1634.6546250042229</v>
      </c>
      <c r="HT80" s="29">
        <f ca="1">SUM($GD80:GS80)-$HD80-SUM($FD80:FS80)</f>
        <v>1884.5643511405433</v>
      </c>
      <c r="HU80" s="29">
        <f ca="1">SUM($GD80:GT80)-$HD80-SUM($FD80:FT80)</f>
        <v>2151.7408128650204</v>
      </c>
      <c r="HV80" s="29">
        <f ca="1">SUM($GD80:GU80)-$HD80-SUM($FD80:FU80)</f>
        <v>2434.8077687507684</v>
      </c>
      <c r="HW80" s="29">
        <f ca="1">SUM($GD80:GV80)-$HD80-SUM($FD80:FV80)</f>
        <v>2732.342379724294</v>
      </c>
      <c r="HX80" s="29">
        <f ca="1">SUM($GD80:GW80)-$HD80-SUM($FD80:FW80)</f>
        <v>3048.4578591693498</v>
      </c>
      <c r="HY80" s="29">
        <f ca="1">SUM($GD80:GX80)-$HD80-SUM($FD80:FX80)</f>
        <v>3378.2948256543241</v>
      </c>
      <c r="HZ80" s="29">
        <f ca="1">SUM($GD80:GY80)-$HD80-SUM($FD80:FY80)</f>
        <v>3721.8738020565725</v>
      </c>
      <c r="IA80" s="29">
        <f ca="1">SUM($GD80:GZ80)-$HD80-SUM($FD80:FZ80)</f>
        <v>4085.0445151325621</v>
      </c>
      <c r="IB80" s="29">
        <f ca="1">SUM($GD80:HA80)-$HD80-SUM($FD80:GA80)</f>
        <v>4457.4642769890997</v>
      </c>
      <c r="IC80" s="29">
        <f ca="1">SUM($GD80:HB80)-$HD80-SUM($FD80:GB80)</f>
        <v>4842.1586284875229</v>
      </c>
    </row>
    <row r="81" spans="2:237">
      <c r="B81" s="29">
        <f t="shared" ca="1" si="14"/>
        <v>0.46547359005287126</v>
      </c>
      <c r="C81" s="29">
        <f t="shared" ca="1" si="14"/>
        <v>0.16369917725705974</v>
      </c>
      <c r="D81" s="29">
        <f t="shared" ca="1" si="14"/>
        <v>0.47382696115252687</v>
      </c>
      <c r="E81" s="29">
        <f t="shared" ca="1" si="14"/>
        <v>0.44998998943892288</v>
      </c>
      <c r="F81" s="29">
        <f t="shared" ca="1" si="14"/>
        <v>0.14470713598099205</v>
      </c>
      <c r="G81" s="29">
        <f t="shared" ca="1" si="14"/>
        <v>0.27993420681404702</v>
      </c>
      <c r="H81" s="29">
        <f t="shared" ca="1" si="14"/>
        <v>0.47510633166633054</v>
      </c>
      <c r="I81" s="29">
        <f t="shared" ca="1" si="14"/>
        <v>0.40821133189580183</v>
      </c>
      <c r="J81" s="29">
        <f t="shared" ca="1" si="14"/>
        <v>0.89646960780018348</v>
      </c>
      <c r="K81" s="29">
        <f t="shared" ca="1" si="14"/>
        <v>0.25788270840007266</v>
      </c>
      <c r="L81" s="29">
        <f t="shared" ca="1" si="14"/>
        <v>0.69488258020102411</v>
      </c>
      <c r="M81" s="29">
        <f t="shared" ca="1" si="14"/>
        <v>0.225017865767976</v>
      </c>
      <c r="N81" s="29">
        <f t="shared" ca="1" si="14"/>
        <v>0.27578953570207465</v>
      </c>
      <c r="O81" s="29">
        <f t="shared" ca="1" si="14"/>
        <v>0.12102830552399901</v>
      </c>
      <c r="P81" s="29">
        <f t="shared" ca="1" si="14"/>
        <v>0.63515768550466178</v>
      </c>
      <c r="Q81" s="29">
        <f t="shared" ca="1" si="14"/>
        <v>0.1603709846018736</v>
      </c>
      <c r="R81" s="29">
        <f t="shared" ca="1" si="21"/>
        <v>0.22708013484280321</v>
      </c>
      <c r="S81" s="29">
        <f t="shared" ca="1" si="21"/>
        <v>0.37592235229504745</v>
      </c>
      <c r="T81" s="29">
        <f t="shared" ca="1" si="21"/>
        <v>0.77044579664979917</v>
      </c>
      <c r="U81" s="29">
        <f t="shared" ca="1" si="21"/>
        <v>0.58772873612871379</v>
      </c>
      <c r="V81" s="29">
        <f t="shared" ca="1" si="21"/>
        <v>0.12897892799997146</v>
      </c>
      <c r="W81" s="29">
        <f t="shared" ca="1" si="21"/>
        <v>0.33578297392351142</v>
      </c>
      <c r="X81" s="29">
        <f t="shared" ca="1" si="21"/>
        <v>0.99474826302618102</v>
      </c>
      <c r="Y81" s="29">
        <f t="shared" ca="1" si="21"/>
        <v>0.87637656610410974</v>
      </c>
      <c r="Z81" s="29">
        <f t="shared" ca="1" si="21"/>
        <v>0.68137226211282642</v>
      </c>
      <c r="AC81" s="27">
        <f>IF(H$11="x",0,_xlfn.NORM.INV(B81,Satokasvi!$H$8,Satokasvi!$I$8)*IF(H$8="x",1+Toimenpiteet!$C$7,1)*IF(H$9="x",1+Toimenpiteet!$C$34,1)*(1+H$30)*_xlfn.BINOM.INV(1,(1-(Satokasvi!$H$15*(1+H$43))),B81))</f>
        <v>0</v>
      </c>
      <c r="AD81" s="27">
        <f ca="1">IF(I$11="x",0,_xlfn.NORM.INV(C81,Satokasvi!$H$8,Satokasvi!$I$8)*IF(I$8="x",1+Toimenpiteet!$C$7,1)*IF(I$9="x",1+Toimenpiteet!$C$34,1)*(1+I$30)*_xlfn.BINOM.INV(1,(1-(Satokasvi!$H$15*(1+I$43))),C81))</f>
        <v>2362.4635332827083</v>
      </c>
      <c r="AE81" s="27">
        <f ca="1">IF(J$11="x",0,_xlfn.NORM.INV(D81,Satokasvi!$H$8,Satokasvi!$I$8)*IF(J$8="x",1+Toimenpiteet!$C$7,1)*IF(J$9="x",1+Toimenpiteet!$C$34,1)*(1+J$30)*_xlfn.BINOM.INV(1,(1-(Satokasvi!$H$15*(1+J$43))),D81))</f>
        <v>2545.8051579136891</v>
      </c>
      <c r="AF81" s="27">
        <f ca="1">IF(K$11="x",0,_xlfn.NORM.INV(E81,Satokasvi!$H$8,Satokasvi!$I$8)*IF(K$8="x",1+Toimenpiteet!$C$7,1)*IF(K$9="x",1+Toimenpiteet!$C$34,1)*(1+K$30)*_xlfn.BINOM.INV(1,(1-(Satokasvi!$H$15*(1+K$43))),E81))</f>
        <v>2552.318685971994</v>
      </c>
      <c r="AG81" s="27">
        <f ca="1">IF(L$11="x",0,_xlfn.NORM.INV(F81,Satokasvi!$H$8,Satokasvi!$I$8)*IF(L$8="x",1+Toimenpiteet!$C$7,1)*IF(L$9="x",1+Toimenpiteet!$C$34,1)*(1+L$30)*_xlfn.BINOM.INV(1,(1-(Satokasvi!$H$15*(1+L$43))),F81))</f>
        <v>2396.8565576895071</v>
      </c>
      <c r="AH81" s="27">
        <f>IF(M$11="x",0,_xlfn.NORM.INV(G81,Satokasvi!$H$8,Satokasvi!$I$8)*IF(M$8="x",1+Toimenpiteet!$C$7,1)*IF(M$9="x",1+Toimenpiteet!$C$34,1)*(1+M$30)*_xlfn.BINOM.INV(1,(1-(Satokasvi!$H$15*(1+M$43))),G81))</f>
        <v>0</v>
      </c>
      <c r="AI81" s="27">
        <f ca="1">IF(N$11="x",0,_xlfn.NORM.INV(H81,Satokasvi!$H$8,Satokasvi!$I$8)*IF(N$8="x",1+Toimenpiteet!$C$7,1)*IF(N$9="x",1+Toimenpiteet!$C$34,1)*(1+N$30)*_xlfn.BINOM.INV(1,(1-(Satokasvi!$H$15*(1+N$43))),H81))</f>
        <v>2601.5850015521569</v>
      </c>
      <c r="AJ81" s="27">
        <f ca="1">IF(O$11="x",0,_xlfn.NORM.INV(I81,Satokasvi!$H$8,Satokasvi!$I$8)*IF(O$8="x",1+Toimenpiteet!$C$7,1)*IF(O$9="x",1+Toimenpiteet!$C$34,1)*(1+O$30)*_xlfn.BINOM.INV(1,(1-(Satokasvi!$H$15*(1+O$43))),I81))</f>
        <v>2569.9071580322211</v>
      </c>
      <c r="AK81" s="27">
        <f ca="1">IF(P$11="x",0,_xlfn.NORM.INV(J81,Satokasvi!$H$8,Satokasvi!$I$8)*IF(P$8="x",1+Toimenpiteet!$C$7,1)*IF(P$9="x",1+Toimenpiteet!$C$34,1)*(1+P$30)*_xlfn.BINOM.INV(1,(1-(Satokasvi!$H$15*(1+P$43))),J81))</f>
        <v>2848.7468335907165</v>
      </c>
      <c r="AL81" s="27">
        <f ca="1">IF(Q$11="x",0,_xlfn.NORM.INV(K81,Satokasvi!$H$8,Satokasvi!$I$8)*IF(Q$8="x",1+Toimenpiteet!$C$7,1)*IF(Q$9="x",1+Toimenpiteet!$C$34,1)*(1+Q$30)*_xlfn.BINOM.INV(1,(1-(Satokasvi!$H$15*(1+Q$43))),K81))</f>
        <v>2491.9321505882108</v>
      </c>
      <c r="AM81" s="27">
        <f ca="1">IF(R$11="x",0,_xlfn.NORM.INV(L81,Satokasvi!$H$8,Satokasvi!$I$8)*IF(R$8="x",1+Toimenpiteet!$C$7,1)*IF(R$9="x",1+Toimenpiteet!$C$34,1)*(1+R$30)*_xlfn.BINOM.INV(1,(1-(Satokasvi!$H$15*(1+R$43))),L81))</f>
        <v>2708.3877450040663</v>
      </c>
      <c r="AN81" s="27">
        <f ca="1">IF(S$11="x",0,_xlfn.NORM.INV(M81,Satokasvi!$H$8,Satokasvi!$I$8)*IF(S$8="x",1+Toimenpiteet!$C$7,1)*IF(S$9="x",1+Toimenpiteet!$C$34,1)*(1+S$30)*_xlfn.BINOM.INV(1,(1-(Satokasvi!$H$15*(1+S$43))),M81))</f>
        <v>2472.2453502528069</v>
      </c>
      <c r="AO81" s="27">
        <f ca="1">IF(T$11="x",0,_xlfn.NORM.INV(N81,Satokasvi!$H$8,Satokasvi!$I$8)*IF(T$8="x",1+Toimenpiteet!$C$7,1)*IF(T$9="x",1+Toimenpiteet!$C$34,1)*(1+T$30)*_xlfn.BINOM.INV(1,(1-(Satokasvi!$H$15*(1+T$43))),N81))</f>
        <v>2502.1034588187495</v>
      </c>
      <c r="AP81" s="27">
        <f ca="1">IF(U$11="x",0,_xlfn.NORM.INV(O81,Satokasvi!$H$8,Satokasvi!$I$8)*IF(U$8="x",1+Toimenpiteet!$C$7,1)*IF(U$9="x",1+Toimenpiteet!$C$34,1)*(1+U$30)*_xlfn.BINOM.INV(1,(1-(Satokasvi!$H$15*(1+U$43))),O81))</f>
        <v>2394.8736067475274</v>
      </c>
      <c r="AQ81" s="27">
        <f ca="1">IF(V$11="x",0,_xlfn.NORM.INV(P81,Satokasvi!$H$8,Satokasvi!$I$8)*IF(V$8="x",1+Toimenpiteet!$C$7,1)*IF(V$9="x",1+Toimenpiteet!$C$34,1)*(1+V$30)*_xlfn.BINOM.INV(1,(1-(Satokasvi!$H$15*(1+V$43))),P81))</f>
        <v>2677.7394438610131</v>
      </c>
      <c r="AR81" s="27">
        <f ca="1">IF(W$11="x",0,_xlfn.NORM.INV(Q81,Satokasvi!$H$8,Satokasvi!$I$8)*IF(W$8="x",1+Toimenpiteet!$C$7,1)*IF(W$9="x",1+Toimenpiteet!$C$34,1)*(1+W$30)*_xlfn.BINOM.INV(1,(1-(Satokasvi!$H$15*(1+W$43))),Q81))</f>
        <v>2427.89888209525</v>
      </c>
      <c r="AS81" s="27">
        <f ca="1">IF(X$11="x",0,_xlfn.NORM.INV(R81,Satokasvi!$H$8,Satokasvi!$I$8)*IF(X$8="x",1+Toimenpiteet!$C$7,1)*IF(X$9="x",1+Toimenpiteet!$C$34,1)*(1+X$30)*_xlfn.BINOM.INV(1,(1-(Satokasvi!$H$15*(1+X$43))),R81))</f>
        <v>2473.525499133983</v>
      </c>
      <c r="AT81" s="27">
        <f ca="1">IF(Y$11="x",0,_xlfn.NORM.INV(S81,Satokasvi!$H$8,Satokasvi!$I$8)*IF(Y$8="x",1+Toimenpiteet!$C$7,1)*IF(Y$9="x",1+Toimenpiteet!$C$34,1)*(1+Y$30)*_xlfn.BINOM.INV(1,(1-(Satokasvi!$H$15*(1+Y$43))),S81))</f>
        <v>2554.2166316056223</v>
      </c>
      <c r="AU81" s="27">
        <f ca="1">IF(Z$11="x",0,_xlfn.NORM.INV(T81,Satokasvi!$H$8,Satokasvi!$I$8)*IF(Z$8="x",1+Toimenpiteet!$C$7,1)*IF(Z$9="x",1+Toimenpiteet!$C$34,1)*(1+Z$30)*_xlfn.BINOM.INV(1,(1-(Satokasvi!$H$15*(1+Z$43))),T81))</f>
        <v>2751.4273439507583</v>
      </c>
      <c r="AV81" s="27">
        <f ca="1">IF(AA$11="x",0,_xlfn.NORM.INV(U81,Satokasvi!$H$8,Satokasvi!$I$8)*IF(AA$8="x",1+Toimenpiteet!$C$7,1)*IF(AA$9="x",1+Toimenpiteet!$C$34,1)*(1+AA$30)*_xlfn.BINOM.INV(1,(1-(Satokasvi!$H$15*(1+AA$43))),U81))</f>
        <v>2654.6236974133467</v>
      </c>
      <c r="AW81" s="27">
        <f ca="1">IF(AB$11="x",0,_xlfn.NORM.INV(V81,Satokasvi!$H$8,Satokasvi!$I$8)*IF(AB$8="x",1+Toimenpiteet!$C$7,1)*IF(AB$9="x",1+Toimenpiteet!$C$34,1)*(1+AB$30)*_xlfn.BINOM.INV(1,(1-(Satokasvi!$H$15*(1+AB$43))),V81))</f>
        <v>2402.0844120538745</v>
      </c>
      <c r="AX81" s="27">
        <f ca="1">IF(AC$11="x",0,_xlfn.NORM.INV(W81,Satokasvi!$H$8,Satokasvi!$I$8)*IF(AC$8="x",1+Toimenpiteet!$C$7,1)*IF(AC$9="x",1+Toimenpiteet!$C$34,1)*(1+AC$30)*_xlfn.BINOM.INV(1,(1-(Satokasvi!$H$15*(1+AC$43))),W81))</f>
        <v>2534.0961944396067</v>
      </c>
      <c r="AY81" s="27">
        <f ca="1">IF(AD$11="x",0,_xlfn.NORM.INV(X81,Satokasvi!$H$8,Satokasvi!$I$8)*IF(AD$8="x",1+Toimenpiteet!$C$7,1)*IF(AD$9="x",1+Toimenpiteet!$C$34,1)*(1+AD$30)*_xlfn.BINOM.INV(1,(1-(Satokasvi!$H$15*(1+AD$43))),X81))</f>
        <v>3090.865243617206</v>
      </c>
      <c r="AZ81" s="27">
        <f ca="1">IF(AE$11="x",0,_xlfn.NORM.INV(Y81,Satokasvi!$H$8,Satokasvi!$I$8)*IF(AE$8="x",1+Toimenpiteet!$C$7,1)*IF(AE$9="x",1+Toimenpiteet!$C$34,1)*(1+AE$30)*_xlfn.BINOM.INV(1,(1-(Satokasvi!$H$15*(1+AE$43))),Y81))</f>
        <v>2829.2172672716447</v>
      </c>
      <c r="BA81" s="27">
        <f ca="1">IF(AF$11="x",0,_xlfn.NORM.INV(Z81,Satokasvi!$H$8,Satokasvi!$I$8)*IF(AF$8="x",1+Toimenpiteet!$C$7,1)*IF(AF$9="x",1+Toimenpiteet!$C$34,1)*(1+AF$30)*_xlfn.BINOM.INV(1,(1-(Satokasvi!$H$15*(1+AF$43))),Z81))</f>
        <v>2701.2575743846642</v>
      </c>
      <c r="BD81" s="27">
        <f>IF(H$11="x",0,_xlfn.NORM.INV(B81,Satokasvi!$H$8,Satokasvi!$I$8)*IF(COUNTIF($H$12:H$12,"x")&gt;0,(1+$C$6),1)*IF(COUNTIF($H$13:H$13,"x")&gt;0,(1+$C$30),1)*IF(H$8="x",(1+Toimenpiteet!$C$7),1)*IF(H$9="x",(1+Toimenpiteet!$C$34),1)*(1+H$30)*_xlfn.BINOM.INV(1,(1-(Satokasvi!$H$15*(1+H$44))),B81))</f>
        <v>0</v>
      </c>
      <c r="BE81" s="27">
        <f ca="1">IF(I$11="x",0,_xlfn.NORM.INV(C81,Satokasvi!$H$8,Satokasvi!$I$8)*IF(COUNTIF($H$12:I$12,"x")&gt;0,(1+$C$6),1)*IF(COUNTIF($H$13:I$13,"x")&gt;0,(1+$C$30),1)*IF(I$8="x",(1+Toimenpiteet!$C$7),1)*IF(I$9="x",(1+Toimenpiteet!$C$34),1)*(1+I$30)*_xlfn.BINOM.INV(1,(1-(Satokasvi!$H$15*(1+I$44))),C81))</f>
        <v>2480.5867099468442</v>
      </c>
      <c r="BF81" s="27">
        <f ca="1">IF(J$11="x",0,_xlfn.NORM.INV(D81,Satokasvi!$H$8,Satokasvi!$I$8)*IF(COUNTIF($H$12:J$12,"x")&gt;0,(1+$C$6),1)*IF(COUNTIF($H$13:J$13,"x")&gt;0,(1+$C$30),1)*IF(J$8="x",(1+Toimenpiteet!$C$7),1)*IF(J$9="x",(1+Toimenpiteet!$C$34),1)*(1+J$30)*_xlfn.BINOM.INV(1,(1-(Satokasvi!$H$15*(1+J$44))),D81))</f>
        <v>2673.0954158093741</v>
      </c>
      <c r="BG81" s="27">
        <f ca="1">IF(K$11="x",0,_xlfn.NORM.INV(E81,Satokasvi!$H$8,Satokasvi!$I$8)*IF(COUNTIF($H$12:K$12,"x")&gt;0,(1+$C$6),1)*IF(COUNTIF($H$13:K$13,"x")&gt;0,(1+$C$30),1)*IF(K$8="x",(1+Toimenpiteet!$C$7),1)*IF(K$9="x",(1+Toimenpiteet!$C$34),1)*(1+K$30)*_xlfn.BINOM.INV(1,(1-(Satokasvi!$H$15*(1+K$44))),E81))</f>
        <v>2679.9346202705938</v>
      </c>
      <c r="BH81" s="27">
        <f ca="1">IF(L$11="x",0,_xlfn.NORM.INV(F81,Satokasvi!$H$8,Satokasvi!$I$8)*IF(COUNTIF($H$12:L$12,"x")&gt;0,(1+$C$6),1)*IF(COUNTIF($H$13:L$13,"x")&gt;0,(1+$C$30),1)*IF(L$8="x",(1+Toimenpiteet!$C$7),1)*IF(L$9="x",(1+Toimenpiteet!$C$34),1)*(1+L$30)*_xlfn.BINOM.INV(1,(1-(Satokasvi!$H$15*(1+L$44))),F81))</f>
        <v>2516.6993855739825</v>
      </c>
      <c r="BI81" s="27">
        <f>IF(M$11="x",0,_xlfn.NORM.INV(G81,Satokasvi!$H$8,Satokasvi!$I$8)*IF(COUNTIF($H$12:M$12,"x")&gt;0,(1+$C$6),1)*IF(COUNTIF($H$13:M$13,"x")&gt;0,(1+$C$30),1)*IF(M$8="x",(1+Toimenpiteet!$C$7),1)*IF(M$9="x",(1+Toimenpiteet!$C$34),1)*(1+M$30)*_xlfn.BINOM.INV(1,(1-(Satokasvi!$H$15*(1+M$44))),G81))</f>
        <v>0</v>
      </c>
      <c r="BJ81" s="27">
        <f ca="1">IF(N$11="x",0,_xlfn.NORM.INV(H81,Satokasvi!$H$8,Satokasvi!$I$8)*IF(COUNTIF($H$12:N$12,"x")&gt;0,(1+$C$6),1)*IF(COUNTIF($H$13:N$13,"x")&gt;0,(1+$C$30),1)*IF(N$8="x",(1+Toimenpiteet!$C$7),1)*IF(N$9="x",(1+Toimenpiteet!$C$34),1)*(1+N$30)*_xlfn.BINOM.INV(1,(1-(Satokasvi!$H$15*(1+N$44))),H81))</f>
        <v>2731.6642516297647</v>
      </c>
      <c r="BK81" s="27">
        <f ca="1">IF(O$11="x",0,_xlfn.NORM.INV(I81,Satokasvi!$H$8,Satokasvi!$I$8)*IF(COUNTIF($H$12:O$12,"x")&gt;0,(1+$C$6),1)*IF(COUNTIF($H$13:O$13,"x")&gt;0,(1+$C$30),1)*IF(O$8="x",(1+Toimenpiteet!$C$7),1)*IF(O$9="x",(1+Toimenpiteet!$C$34),1)*(1+O$30)*_xlfn.BINOM.INV(1,(1-(Satokasvi!$H$15*(1+O$44))),I81))</f>
        <v>2698.4025159338321</v>
      </c>
      <c r="BL81" s="27">
        <f ca="1">IF(P$11="x",0,_xlfn.NORM.INV(J81,Satokasvi!$H$8,Satokasvi!$I$8)*IF(COUNTIF($H$12:P$12,"x")&gt;0,(1+$C$6),1)*IF(COUNTIF($H$13:P$13,"x")&gt;0,(1+$C$30),1)*IF(P$8="x",(1+Toimenpiteet!$C$7),1)*IF(P$9="x",(1+Toimenpiteet!$C$34),1)*(1+P$30)*_xlfn.BINOM.INV(1,(1-(Satokasvi!$H$15*(1+P$44))),J81))</f>
        <v>2991.1841752702521</v>
      </c>
      <c r="BM81" s="27">
        <f ca="1">IF(Q$11="x",0,_xlfn.NORM.INV(K81,Satokasvi!$H$8,Satokasvi!$I$8)*IF(COUNTIF($H$12:Q$12,"x")&gt;0,(1+$C$6),1)*IF(COUNTIF($H$13:Q$13,"x")&gt;0,(1+$C$30),1)*IF(Q$8="x",(1+Toimenpiteet!$C$7),1)*IF(Q$9="x",(1+Toimenpiteet!$C$34),1)*(1+Q$30)*_xlfn.BINOM.INV(1,(1-(Satokasvi!$H$15*(1+Q$44))),K81))</f>
        <v>2616.5287581176212</v>
      </c>
      <c r="BN81" s="27">
        <f ca="1">IF(R$11="x",0,_xlfn.NORM.INV(L81,Satokasvi!$H$8,Satokasvi!$I$8)*IF(COUNTIF($H$12:R$12,"x")&gt;0,(1+$C$6),1)*IF(COUNTIF($H$13:R$13,"x")&gt;0,(1+$C$30),1)*IF(R$8="x",(1+Toimenpiteet!$C$7),1)*IF(R$9="x",(1+Toimenpiteet!$C$34),1)*(1+R$30)*_xlfn.BINOM.INV(1,(1-(Satokasvi!$H$15*(1+R$44))),L81))</f>
        <v>2843.8071322542701</v>
      </c>
      <c r="BO81" s="27">
        <f ca="1">IF(S$11="x",0,_xlfn.NORM.INV(M81,Satokasvi!$H$8,Satokasvi!$I$8)*IF(COUNTIF($H$12:S$12,"x")&gt;0,(1+$C$6),1)*IF(COUNTIF($H$13:S$13,"x")&gt;0,(1+$C$30),1)*IF(S$8="x",(1+Toimenpiteet!$C$7),1)*IF(S$9="x",(1+Toimenpiteet!$C$34),1)*(1+S$30)*_xlfn.BINOM.INV(1,(1-(Satokasvi!$H$15*(1+S$44))),M81))</f>
        <v>2595.8576177654472</v>
      </c>
      <c r="BP81" s="27">
        <f ca="1">IF(T$11="x",0,_xlfn.NORM.INV(N81,Satokasvi!$H$8,Satokasvi!$I$8)*IF(COUNTIF($H$12:T$12,"x")&gt;0,(1+$C$6),1)*IF(COUNTIF($H$13:T$13,"x")&gt;0,(1+$C$30),1)*IF(T$8="x",(1+Toimenpiteet!$C$7),1)*IF(T$9="x",(1+Toimenpiteet!$C$34),1)*(1+T$30)*_xlfn.BINOM.INV(1,(1-(Satokasvi!$H$15*(1+T$44))),N81))</f>
        <v>2627.2086317596873</v>
      </c>
      <c r="BQ81" s="27">
        <f ca="1">IF(U$11="x",0,_xlfn.NORM.INV(O81,Satokasvi!$H$8,Satokasvi!$I$8)*IF(COUNTIF($H$12:U$12,"x")&gt;0,(1+$C$6),1)*IF(COUNTIF($H$13:U$13,"x")&gt;0,(1+$C$30),1)*IF(U$8="x",(1+Toimenpiteet!$C$7),1)*IF(U$9="x",(1+Toimenpiteet!$C$34),1)*(1+U$30)*_xlfn.BINOM.INV(1,(1-(Satokasvi!$H$15*(1+U$44))),O81))</f>
        <v>2514.6172870849045</v>
      </c>
      <c r="BR81" s="27">
        <f ca="1">IF(V$11="x",0,_xlfn.NORM.INV(P81,Satokasvi!$H$8,Satokasvi!$I$8)*IF(COUNTIF($H$12:V$12,"x")&gt;0,(1+$C$6),1)*IF(COUNTIF($H$13:V$13,"x")&gt;0,(1+$C$30),1)*IF(V$8="x",(1+Toimenpiteet!$C$7),1)*IF(V$9="x",(1+Toimenpiteet!$C$34),1)*(1+V$30)*_xlfn.BINOM.INV(1,(1-(Satokasvi!$H$15*(1+V$44))),P81))</f>
        <v>2811.6264160540636</v>
      </c>
      <c r="BS81" s="27">
        <f ca="1">IF(W$11="x",0,_xlfn.NORM.INV(Q81,Satokasvi!$H$8,Satokasvi!$I$8)*IF(COUNTIF($H$12:W$12,"x")&gt;0,(1+$C$6),1)*IF(COUNTIF($H$13:W$13,"x")&gt;0,(1+$C$30),1)*IF(W$8="x",(1+Toimenpiteet!$C$7),1)*IF(W$9="x",(1+Toimenpiteet!$C$34),1)*(1+W$30)*_xlfn.BINOM.INV(1,(1-(Satokasvi!$H$15*(1+W$44))),Q81))</f>
        <v>2549.2938262000125</v>
      </c>
      <c r="BT81" s="27">
        <f ca="1">IF(X$11="x",0,_xlfn.NORM.INV(R81,Satokasvi!$H$8,Satokasvi!$I$8)*IF(COUNTIF($H$12:X$12,"x")&gt;0,(1+$C$6),1)*IF(COUNTIF($H$13:X$13,"x")&gt;0,(1+$C$30),1)*IF(X$8="x",(1+Toimenpiteet!$C$7),1)*IF(X$9="x",(1+Toimenpiteet!$C$34),1)*(1+X$30)*_xlfn.BINOM.INV(1,(1-(Satokasvi!$H$15*(1+X$44))),R81))</f>
        <v>2597.2017740906817</v>
      </c>
      <c r="BU81" s="27">
        <f ca="1">IF(Y$11="x",0,_xlfn.NORM.INV(S81,Satokasvi!$H$8,Satokasvi!$I$8)*IF(COUNTIF($H$12:Y$12,"x")&gt;0,(1+$C$6),1)*IF(COUNTIF($H$13:Y$13,"x")&gt;0,(1+$C$30),1)*IF(Y$8="x",(1+Toimenpiteet!$C$7),1)*IF(Y$9="x",(1+Toimenpiteet!$C$34),1)*(1+Y$30)*_xlfn.BINOM.INV(1,(1-(Satokasvi!$H$15*(1+Y$44))),S81))</f>
        <v>2681.927463185903</v>
      </c>
      <c r="BV81" s="27">
        <f ca="1">IF(Z$11="x",0,_xlfn.NORM.INV(T81,Satokasvi!$H$8,Satokasvi!$I$8)*IF(COUNTIF($H$12:Z$12,"x")&gt;0,(1+$C$6),1)*IF(COUNTIF($H$13:Z$13,"x")&gt;0,(1+$C$30),1)*IF(Z$8="x",(1+Toimenpiteet!$C$7),1)*IF(Z$9="x",(1+Toimenpiteet!$C$34),1)*(1+Z$30)*_xlfn.BINOM.INV(1,(1-(Satokasvi!$H$15*(1+Z$44))),T81))</f>
        <v>2888.998711148296</v>
      </c>
      <c r="BW81" s="27">
        <f ca="1">IF(AA$11="x",0,_xlfn.NORM.INV(U81,Satokasvi!$H$8,Satokasvi!$I$8)*IF(COUNTIF($H$12:AA$12,"x")&gt;0,(1+$C$6),1)*IF(COUNTIF($H$13:AA$13,"x")&gt;0,(1+$C$30),1)*IF(AA$8="x",(1+Toimenpiteet!$C$7),1)*IF(AA$9="x",(1+Toimenpiteet!$C$34),1)*(1+AA$30)*_xlfn.BINOM.INV(1,(1-(Satokasvi!$H$15*(1+AA$44))),U81))</f>
        <v>2787.3548822840139</v>
      </c>
      <c r="BX81" s="27">
        <f ca="1">IF(AB$11="x",0,_xlfn.NORM.INV(V81,Satokasvi!$H$8,Satokasvi!$I$8)*IF(COUNTIF($H$12:AB$12,"x")&gt;0,(1+$C$6),1)*IF(COUNTIF($H$13:AB$13,"x")&gt;0,(1+$C$30),1)*IF(AB$8="x",(1+Toimenpiteet!$C$7),1)*IF(AB$9="x",(1+Toimenpiteet!$C$34),1)*(1+AB$30)*_xlfn.BINOM.INV(1,(1-(Satokasvi!$H$15*(1+AB$44))),V81))</f>
        <v>2522.1886326565686</v>
      </c>
      <c r="BY81" s="27">
        <f ca="1">IF(AC$11="x",0,_xlfn.NORM.INV(W81,Satokasvi!$H$8,Satokasvi!$I$8)*IF(COUNTIF($H$12:AC$12,"x")&gt;0,(1+$C$6),1)*IF(COUNTIF($H$13:AC$13,"x")&gt;0,(1+$C$30),1)*IF(AC$8="x",(1+Toimenpiteet!$C$7),1)*IF(AC$9="x",(1+Toimenpiteet!$C$34),1)*(1+AC$30)*_xlfn.BINOM.INV(1,(1-(Satokasvi!$H$15*(1+AC$44))),W81))</f>
        <v>2660.8010041615871</v>
      </c>
      <c r="BZ81" s="27">
        <f ca="1">IF(AD$11="x",0,_xlfn.NORM.INV(X81,Satokasvi!$H$8,Satokasvi!$I$8)*IF(COUNTIF($H$12:AD$12,"x")&gt;0,(1+$C$6),1)*IF(COUNTIF($H$13:AD$13,"x")&gt;0,(1+$C$30),1)*IF(AD$8="x",(1+Toimenpiteet!$C$7),1)*IF(AD$9="x",(1+Toimenpiteet!$C$34),1)*(1+AD$30)*_xlfn.BINOM.INV(1,(1-(Satokasvi!$H$15*(1+AD$44))),X81))</f>
        <v>3245.4085057980665</v>
      </c>
      <c r="CA81" s="27">
        <f ca="1">IF(AE$11="x",0,_xlfn.NORM.INV(Y81,Satokasvi!$H$8,Satokasvi!$I$8)*IF(COUNTIF($H$12:AE$12,"x")&gt;0,(1+$C$6),1)*IF(COUNTIF($H$13:AE$13,"x")&gt;0,(1+$C$30),1)*IF(AE$8="x",(1+Toimenpiteet!$C$7),1)*IF(AE$9="x",(1+Toimenpiteet!$C$34),1)*(1+AE$30)*_xlfn.BINOM.INV(1,(1-(Satokasvi!$H$15*(1+AE$44))),Y81))</f>
        <v>2970.6781306352273</v>
      </c>
      <c r="CB81" s="27">
        <f ca="1">IF(AF$11="x",0,_xlfn.NORM.INV(Z81,Satokasvi!$H$8,Satokasvi!$I$8)*IF(COUNTIF($H$12:AF$12,"x")&gt;0,(1+$C$6),1)*IF(COUNTIF($H$13:AF$13,"x")&gt;0,(1+$C$30),1)*IF(AF$8="x",(1+Toimenpiteet!$C$7),1)*IF(AF$9="x",(1+Toimenpiteet!$C$34),1)*(1+AF$30)*_xlfn.BINOM.INV(1,(1-(Satokasvi!$H$15*(1+AF$44))),Z81))</f>
        <v>2836.3204531038978</v>
      </c>
      <c r="CD81" s="29">
        <f ca="1">_xlfn.NORM.INV(RAND(),Satokasvi!$H$13,Satokasvi!$I$13)</f>
        <v>201.00420322197371</v>
      </c>
      <c r="CE81" s="29">
        <f ca="1">_xlfn.NORM.INV(RAND(),Satokasvi!$H$13,Satokasvi!$I$13)</f>
        <v>196.09237982464771</v>
      </c>
      <c r="CF81" s="29">
        <f ca="1">_xlfn.NORM.INV(RAND(),Satokasvi!$H$13,Satokasvi!$I$13)</f>
        <v>239.46046552011373</v>
      </c>
      <c r="CG81" s="29">
        <f ca="1">_xlfn.NORM.INV(RAND(),Satokasvi!$H$13,Satokasvi!$I$13)</f>
        <v>161.49108866143004</v>
      </c>
      <c r="CH81" s="29">
        <f ca="1">_xlfn.NORM.INV(RAND(),Satokasvi!$H$13,Satokasvi!$I$13)</f>
        <v>177.73325455009055</v>
      </c>
      <c r="CI81" s="29">
        <f ca="1">_xlfn.NORM.INV(RAND(),Satokasvi!$H$13,Satokasvi!$I$13)</f>
        <v>199.31199328310359</v>
      </c>
      <c r="CJ81" s="29">
        <f ca="1">_xlfn.NORM.INV(RAND(),Satokasvi!$H$13,Satokasvi!$I$13)</f>
        <v>153.9056615504968</v>
      </c>
      <c r="CK81" s="29">
        <f ca="1">_xlfn.NORM.INV(RAND(),Satokasvi!$H$13,Satokasvi!$I$13)</f>
        <v>151.36439710415092</v>
      </c>
      <c r="CL81" s="29">
        <f ca="1">_xlfn.NORM.INV(RAND(),Satokasvi!$H$13,Satokasvi!$I$13)</f>
        <v>139.15502752868491</v>
      </c>
      <c r="CM81" s="29">
        <f ca="1">_xlfn.NORM.INV(RAND(),Satokasvi!$H$13,Satokasvi!$I$13)</f>
        <v>158.65970680685894</v>
      </c>
      <c r="CN81" s="29">
        <f ca="1">_xlfn.NORM.INV(RAND(),Satokasvi!$H$13,Satokasvi!$I$13)</f>
        <v>244.85292239889142</v>
      </c>
      <c r="CO81" s="29">
        <f ca="1">_xlfn.NORM.INV(RAND(),Satokasvi!$H$13,Satokasvi!$I$13)</f>
        <v>165.36101463082832</v>
      </c>
      <c r="CP81" s="29">
        <f ca="1">_xlfn.NORM.INV(RAND(),Satokasvi!$H$13,Satokasvi!$I$13)</f>
        <v>237.08274080187732</v>
      </c>
      <c r="CQ81" s="29">
        <f ca="1">_xlfn.NORM.INV(RAND(),Satokasvi!$H$13,Satokasvi!$I$13)</f>
        <v>145.62363630945254</v>
      </c>
      <c r="CR81" s="29">
        <f ca="1">_xlfn.NORM.INV(RAND(),Satokasvi!$H$13,Satokasvi!$I$13)</f>
        <v>235.86919183672154</v>
      </c>
      <c r="CS81" s="29">
        <f ca="1">_xlfn.NORM.INV(RAND(),Satokasvi!$H$13,Satokasvi!$I$13)</f>
        <v>228.27073913338251</v>
      </c>
      <c r="CT81" s="29">
        <f ca="1">_xlfn.NORM.INV(RAND(),Satokasvi!$H$13,Satokasvi!$I$13)</f>
        <v>239.29544836677297</v>
      </c>
      <c r="CU81" s="29">
        <f ca="1">_xlfn.NORM.INV(RAND(),Satokasvi!$H$13,Satokasvi!$I$13)</f>
        <v>225.50596297829992</v>
      </c>
      <c r="CV81" s="29">
        <f ca="1">_xlfn.NORM.INV(RAND(),Satokasvi!$H$13,Satokasvi!$I$13)</f>
        <v>225.3978780867059</v>
      </c>
      <c r="CW81" s="29">
        <f ca="1">_xlfn.NORM.INV(RAND(),Satokasvi!$H$13,Satokasvi!$I$13)</f>
        <v>211.03771037005569</v>
      </c>
      <c r="CX81" s="29">
        <f ca="1">_xlfn.NORM.INV(RAND(),Satokasvi!$H$13,Satokasvi!$I$13)</f>
        <v>211.19742465323924</v>
      </c>
      <c r="CY81" s="29">
        <f ca="1">_xlfn.NORM.INV(RAND(),Satokasvi!$H$13,Satokasvi!$I$13)</f>
        <v>215.97466622369652</v>
      </c>
      <c r="CZ81" s="29">
        <f ca="1">_xlfn.NORM.INV(RAND(),Satokasvi!$H$13,Satokasvi!$I$13)</f>
        <v>288.15291920915303</v>
      </c>
      <c r="DA81" s="29">
        <f ca="1">_xlfn.NORM.INV(RAND(),Satokasvi!$H$13,Satokasvi!$I$13)</f>
        <v>146.76569938506134</v>
      </c>
      <c r="DB81" s="29">
        <f ca="1">_xlfn.NORM.INV(RAND(),Satokasvi!$H$13,Satokasvi!$I$13)</f>
        <v>255.18649549776231</v>
      </c>
      <c r="DD81" s="29">
        <f>IF(H$11="x",Toimenpiteet!$E$115,AC81*CD81/1000+(Satokasvi!$E$28-Satokasvi!$E$7)+IF(H$8="x",Toimenpiteet!$E$29,0)+IF(H$9="x",Toimenpiteet!$E$60,0)+IF(H$10="x",Toimenpiteet!$E$88,0))/(1+$H$15)^DD$59</f>
        <v>305.82524271844659</v>
      </c>
      <c r="DE81" s="29">
        <f ca="1">IF(I$11="x",Toimenpiteet!$E$115,AD81*CE81/1000+(Satokasvi!$E$28-Satokasvi!$E$7)+IF(I$8="x",Toimenpiteet!$E$29,0)+IF(I$9="x",Toimenpiteet!$E$60,0)+IF(I$10="x",Toimenpiteet!$E$88,0))/(1+$H$15)^DE$59</f>
        <v>221.85040672104077</v>
      </c>
      <c r="DF81" s="29">
        <f ca="1">IF(J$11="x",Toimenpiteet!$E$115,AE81*CF81/1000+(Satokasvi!$E$28-Satokasvi!$E$7)+IF(J$8="x",Toimenpiteet!$E$29,0)+IF(J$9="x",Toimenpiteet!$E$60,0)+IF(J$10="x",Toimenpiteet!$E$88,0))/(1+$H$15)^DF$59</f>
        <v>349.32758890145357</v>
      </c>
      <c r="DG81" s="29">
        <f ca="1">IF(K$11="x",Toimenpiteet!$E$115,AF81*CG81/1000+(Satokasvi!$E$28-Satokasvi!$E$7)+IF(K$8="x",Toimenpiteet!$E$29,0)+IF(K$9="x",Toimenpiteet!$E$60,0)+IF(K$10="x",Toimenpiteet!$E$88,0))/(1+$H$15)^DG$59</f>
        <v>163.72748180312149</v>
      </c>
      <c r="DH81" s="29">
        <f ca="1">IF(L$11="x",Toimenpiteet!$E$115,AG81*CH81/1000+(Satokasvi!$E$28-Satokasvi!$E$7)+IF(L$8="x",Toimenpiteet!$E$29,0)+IF(L$9="x",Toimenpiteet!$E$60,0)+IF(L$10="x",Toimenpiteet!$E$88,0))/(1+$H$15)^DH$59</f>
        <v>170.88376345128017</v>
      </c>
      <c r="DI81" s="29">
        <f>IF(M$11="x",Toimenpiteet!$E$115,AH81*CI81/1000+(Satokasvi!$E$28-Satokasvi!$E$7)+IF(M$8="x",Toimenpiteet!$E$29,0)+IF(M$9="x",Toimenpiteet!$E$60,0)+IF(M$10="x",Toimenpiteet!$E$88,0))/(1+$H$15)^DI$59</f>
        <v>263.80754085535114</v>
      </c>
      <c r="DJ81" s="29">
        <f ca="1">IF(N$11="x",Toimenpiteet!$E$115,AI81*CJ81/1000+(Satokasvi!$E$28-Satokasvi!$E$7)+IF(N$8="x",Toimenpiteet!$E$29,0)+IF(N$9="x",Toimenpiteet!$E$60,0)+IF(N$10="x",Toimenpiteet!$E$88,0))/(1+$H$15)^DJ$59</f>
        <v>140.25719676882792</v>
      </c>
      <c r="DK81" s="29">
        <f ca="1">IF(O$11="x",Toimenpiteet!$E$115,AJ81*CK81/1000+(Satokasvi!$E$28-Satokasvi!$E$7)+IF(O$8="x",Toimenpiteet!$E$29,0)+IF(O$9="x",Toimenpiteet!$E$60,0)+IF(O$10="x",Toimenpiteet!$E$88,0))/(1+$H$15)^DK$59</f>
        <v>127.16786570513956</v>
      </c>
      <c r="DL81" s="29">
        <f ca="1">IF(P$11="x",Toimenpiteet!$E$115,AK81*CL81/1000+(Satokasvi!$E$28-Satokasvi!$E$7)+IF(P$8="x",Toimenpiteet!$E$29,0)+IF(P$9="x",Toimenpiteet!$E$60,0)+IF(P$10="x",Toimenpiteet!$E$88,0))/(1+$H$15)^DL$59</f>
        <v>129.15458881213792</v>
      </c>
      <c r="DM81" s="29">
        <f ca="1">IF(Q$11="x",Toimenpiteet!$E$115,AL81*CM81/1000+(Satokasvi!$E$28-Satokasvi!$E$7)+IF(Q$8="x",Toimenpiteet!$E$29,0)+IF(Q$9="x",Toimenpiteet!$E$60,0)+IF(Q$10="x",Toimenpiteet!$E$88,0))/(1+$H$15)^DM$59</f>
        <v>124.61283080472747</v>
      </c>
      <c r="DN81" s="29">
        <f ca="1">IF(R$11="x",Toimenpiteet!$E$115,AM81*CN81/1000+(Satokasvi!$E$28-Satokasvi!$E$7)+IF(R$8="x",Toimenpiteet!$E$29,0)+IF(R$9="x",Toimenpiteet!$E$60,0)+IF(R$10="x",Toimenpiteet!$E$88,0))/(1+$H$15)^DN$59</f>
        <v>314.43866788622614</v>
      </c>
      <c r="DO81" s="29">
        <f ca="1">IF(S$11="x",Toimenpiteet!$E$115,AN81*CO81/1000+(Satokasvi!$E$28-Satokasvi!$E$7)+IF(S$8="x",Toimenpiteet!$E$29,0)+IF(S$9="x",Toimenpiteet!$E$60,0)+IF(S$10="x",Toimenpiteet!$E$88,0))/(1+$H$15)^DO$59</f>
        <v>126.88873793861472</v>
      </c>
      <c r="DP81" s="29">
        <f ca="1">IF(T$11="x",Toimenpiteet!$E$115,AO81*CP81/1000+(Satokasvi!$E$28-Satokasvi!$E$7)+IF(T$8="x",Toimenpiteet!$E$29,0)+IF(T$9="x",Toimenpiteet!$E$60,0)+IF(T$10="x",Toimenpiteet!$E$88,0))/(1+$H$15)^DP$59</f>
        <v>248.7553009103288</v>
      </c>
      <c r="DQ81" s="29">
        <f ca="1">IF(U$11="x",Toimenpiteet!$E$115,AP81*CQ81/1000+(Satokasvi!$E$28-Satokasvi!$E$7)+IF(U$8="x",Toimenpiteet!$E$29,0)+IF(U$9="x",Toimenpiteet!$E$60,0)+IF(U$10="x",Toimenpiteet!$E$88,0))/(1+$H$15)^DQ$59</f>
        <v>79.896221116856282</v>
      </c>
      <c r="DR81" s="29">
        <f ca="1">IF(V$11="x",Toimenpiteet!$E$115,AQ81*CR81/1000+(Satokasvi!$E$28-Satokasvi!$E$7)+IF(V$8="x",Toimenpiteet!$E$29,0)+IF(V$9="x",Toimenpiteet!$E$60,0)+IF(V$10="x",Toimenpiteet!$E$88,0))/(1+$H$15)^DR$59</f>
        <v>259.11725384707341</v>
      </c>
      <c r="DS81" s="29">
        <f ca="1">IF(W$11="x",Toimenpiteet!$E$115,AR81*CS81/1000+(Satokasvi!$E$28-Satokasvi!$E$7)+IF(W$8="x",Toimenpiteet!$E$29,0)+IF(W$9="x",Toimenpiteet!$E$60,0)+IF(W$10="x",Toimenpiteet!$E$88,0))/(1+$H$15)^DS$59</f>
        <v>203.35075899630476</v>
      </c>
      <c r="DT81" s="29">
        <f ca="1">IF(X$11="x",Toimenpiteet!$E$115,AS81*CT81/1000+(Satokasvi!$E$28-Satokasvi!$E$7)+IF(X$8="x",Toimenpiteet!$E$29,0)+IF(X$9="x",Toimenpiteet!$E$60,0)+IF(X$10="x",Toimenpiteet!$E$88,0))/(1+$H$15)^DT$59</f>
        <v>220.2280393272604</v>
      </c>
      <c r="DU81" s="29">
        <f ca="1">IF(Y$11="x",Toimenpiteet!$E$115,AT81*CU81/1000+(Satokasvi!$E$28-Satokasvi!$E$7)+IF(Y$8="x",Toimenpiteet!$E$29,0)+IF(Y$9="x",Toimenpiteet!$E$60,0)+IF(Y$10="x",Toimenpiteet!$E$88,0))/(1+$H$15)^DU$59</f>
        <v>204.46682403588682</v>
      </c>
      <c r="DV81" s="29">
        <f ca="1">IF(Z$11="x",Toimenpiteet!$E$115,AU81*CV81/1000+(Satokasvi!$E$28-Satokasvi!$E$7)+IF(Z$8="x",Toimenpiteet!$E$29,0)+IF(Z$9="x",Toimenpiteet!$E$60,0)+IF(Z$10="x",Toimenpiteet!$E$88,0))/(1+$H$15)^DV$59</f>
        <v>223.70375303118189</v>
      </c>
      <c r="DW81" s="29">
        <f ca="1">IF(AA$11="x",Toimenpiteet!$E$115,AV81*CW81/1000+(Satokasvi!$E$28-Satokasvi!$E$7)+IF(AA$8="x",Toimenpiteet!$E$29,0)+IF(AA$9="x",Toimenpiteet!$E$60,0)+IF(AA$10="x",Toimenpiteet!$E$88,0))/(1+$H$15)^DW$59</f>
        <v>184.00068645663032</v>
      </c>
      <c r="DX81" s="29">
        <f ca="1">IF(AB$11="x",Toimenpiteet!$E$115,AW81*CX81/1000+(Satokasvi!$E$28-Satokasvi!$E$7)+IF(AB$8="x",Toimenpiteet!$E$29,0)+IF(AB$9="x",Toimenpiteet!$E$60,0)+IF(AB$10="x",Toimenpiteet!$E$88,0))/(1+$H$15)^DX$59</f>
        <v>150.19881575459547</v>
      </c>
      <c r="DY81" s="29">
        <f ca="1">IF(AC$11="x",Toimenpiteet!$E$115,AX81*CY81/1000+(Satokasvi!$E$28-Satokasvi!$E$7)+IF(AC$8="x",Toimenpiteet!$E$29,0)+IF(AC$9="x",Toimenpiteet!$E$60,0)+IF(AC$10="x",Toimenpiteet!$E$88,0))/(1+$H$15)^DY$59</f>
        <v>166.69276736099192</v>
      </c>
      <c r="DZ81" s="29">
        <f ca="1">IF(AD$11="x",Toimenpiteet!$E$115,AY81*CZ81/1000+(Satokasvi!$E$28-Satokasvi!$E$7)+IF(AD$8="x",Toimenpiteet!$E$29,0)+IF(AD$9="x",Toimenpiteet!$E$60,0)+IF(AD$10="x",Toimenpiteet!$E$88,0))/(1+$H$15)^DZ$59</f>
        <v>335.80582310125726</v>
      </c>
      <c r="EA81" s="29">
        <f ca="1">IF(AE$11="x",Toimenpiteet!$E$115,AZ81*DA81/1000+(Satokasvi!$E$28-Satokasvi!$E$7)+IF(AE$8="x",Toimenpiteet!$E$29,0)+IF(AE$9="x",Toimenpiteet!$E$60,0)+IF(AE$10="x",Toimenpiteet!$E$88,0))/(1+$H$15)^EA$59</f>
        <v>92.154955756737436</v>
      </c>
      <c r="EB81" s="29">
        <f ca="1">IF(AF$11="x",Toimenpiteet!$E$115,BA81*DB81/1000+(Satokasvi!$E$28-Satokasvi!$E$7)+IF(AF$8="x",Toimenpiteet!$E$29,0)+IF(AF$9="x",Toimenpiteet!$E$60,0)+IF(AF$10="x",Toimenpiteet!$E$88,0))/(1+$H$15)^EB$59</f>
        <v>220.37888894941807</v>
      </c>
      <c r="ED81" s="29">
        <f>IF(H$11="x",Toimenpiteet!$E$115,BD81*CD81/1000+(Satokasvi!$E$28-Satokasvi!$E$7)+IF(H$8="x",Toimenpiteet!$E$29,0)+IF(H$9="x",Toimenpiteet!$E$60,0)+IF(H$10="x",Toimenpiteet!$E$88,0))/(1+$H$15)^ED$59</f>
        <v>305.82524271844659</v>
      </c>
      <c r="EE81" s="29">
        <f ca="1">IF(I$11="x",Toimenpiteet!$E$115,BE81*CE81/1000+(Satokasvi!$E$28-Satokasvi!$E$7)+IF(I$8="x",Toimenpiteet!$E$29,0)+IF(I$9="x",Toimenpiteet!$E$60,0)+IF(I$10="x",Toimenpiteet!$E$88,0))/(1+$H$15)^EE$59</f>
        <v>243.68380744167195</v>
      </c>
      <c r="EF81" s="29">
        <f ca="1">IF(J$11="x",Toimenpiteet!$E$115,BF81*CF81/1000+(Satokasvi!$E$28-Satokasvi!$E$7)+IF(J$8="x",Toimenpiteet!$E$29,0)+IF(J$9="x",Toimenpiteet!$E$60,0)+IF(J$10="x",Toimenpiteet!$E$88,0))/(1+$H$15)^EF$59</f>
        <v>377.22200755485562</v>
      </c>
      <c r="EG81" s="29">
        <f ca="1">IF(K$11="x",Toimenpiteet!$E$115,BG81*CG81/1000+(Satokasvi!$E$28-Satokasvi!$E$7)+IF(K$8="x",Toimenpiteet!$E$29,0)+IF(K$9="x",Toimenpiteet!$E$60,0)+IF(K$10="x",Toimenpiteet!$E$88,0))/(1+$H$15)^EG$59</f>
        <v>182.03816580427687</v>
      </c>
      <c r="EH81" s="29">
        <f ca="1">IF(L$11="x",Toimenpiteet!$E$115,BH81*CH81/1000+(Satokasvi!$E$28-Satokasvi!$E$7)+IF(L$8="x",Toimenpiteet!$E$29,0)+IF(L$9="x",Toimenpiteet!$E$60,0)+IF(L$10="x",Toimenpiteet!$E$88,0))/(1+$H$15)^EH$59</f>
        <v>189.25737872190172</v>
      </c>
      <c r="EI81" s="29">
        <f>IF(M$11="x",Toimenpiteet!$E$115,BI81*CI81/1000+(Satokasvi!$E$28-Satokasvi!$E$7)+IF(M$8="x",Toimenpiteet!$E$29,0)+IF(M$9="x",Toimenpiteet!$E$60,0)+IF(M$10="x",Toimenpiteet!$E$88,0))/(1+$H$15)^EI$59</f>
        <v>263.80754085535114</v>
      </c>
      <c r="EJ81" s="29">
        <f ca="1">IF(N$11="x",Toimenpiteet!$E$115,BJ81*CJ81/1000+(Satokasvi!$E$28-Satokasvi!$E$7)+IF(N$8="x",Toimenpiteet!$E$29,0)+IF(N$9="x",Toimenpiteet!$E$60,0)+IF(N$10="x",Toimenpiteet!$E$88,0))/(1+$H$15)^EJ$59</f>
        <v>156.5352343790268</v>
      </c>
      <c r="EK81" s="29">
        <f ca="1">IF(O$11="x",Toimenpiteet!$E$115,BK81*CK81/1000+(Satokasvi!$E$28-Satokasvi!$E$7)+IF(O$8="x",Toimenpiteet!$E$29,0)+IF(O$9="x",Toimenpiteet!$E$60,0)+IF(O$10="x",Toimenpiteet!$E$88,0))/(1+$H$15)^EK$59</f>
        <v>142.52157721540379</v>
      </c>
      <c r="EL81" s="29">
        <f ca="1">IF(P$11="x",Toimenpiteet!$E$115,BL81*CL81/1000+(Satokasvi!$E$28-Satokasvi!$E$7)+IF(P$8="x",Toimenpiteet!$E$29,0)+IF(P$9="x",Toimenpiteet!$E$60,0)+IF(P$10="x",Toimenpiteet!$E$88,0))/(1+$H$15)^EL$59</f>
        <v>144.34563691780045</v>
      </c>
      <c r="EM81" s="29">
        <f ca="1">IF(Q$11="x",Toimenpiteet!$E$115,BM81*CM81/1000+(Satokasvi!$E$28-Satokasvi!$E$7)+IF(Q$8="x",Toimenpiteet!$E$29,0)+IF(Q$9="x",Toimenpiteet!$E$60,0)+IF(Q$10="x",Toimenpiteet!$E$88,0))/(1+$H$15)^EM$59</f>
        <v>139.32242250521199</v>
      </c>
      <c r="EN81" s="29">
        <f ca="1">IF(R$11="x",Toimenpiteet!$E$115,BN81*CN81/1000+(Satokasvi!$E$28-Satokasvi!$E$7)+IF(R$8="x",Toimenpiteet!$E$29,0)+IF(R$9="x",Toimenpiteet!$E$60,0)+IF(R$10="x",Toimenpiteet!$E$88,0))/(1+$H$15)^EN$59</f>
        <v>338.39259172738036</v>
      </c>
      <c r="EO81" s="29">
        <f ca="1">IF(S$11="x",Toimenpiteet!$E$115,BO81*CO81/1000+(Satokasvi!$E$28-Satokasvi!$E$7)+IF(S$8="x",Toimenpiteet!$E$29,0)+IF(S$9="x",Toimenpiteet!$E$60,0)+IF(S$10="x",Toimenpiteet!$E$88,0))/(1+$H$15)^EO$59</f>
        <v>141.22539857034442</v>
      </c>
      <c r="EP81" s="29">
        <f ca="1">IF(T$11="x",Toimenpiteet!$E$115,BP81*CP81/1000+(Satokasvi!$E$28-Satokasvi!$E$7)+IF(T$8="x",Toimenpiteet!$E$29,0)+IF(T$9="x",Toimenpiteet!$E$60,0)+IF(T$10="x",Toimenpiteet!$E$88,0))/(1+$H$15)^EP$59</f>
        <v>268.95250647506748</v>
      </c>
      <c r="EQ81" s="29">
        <f ca="1">IF(U$11="x",Toimenpiteet!$E$115,BQ81*CQ81/1000+(Satokasvi!$E$28-Satokasvi!$E$7)+IF(U$8="x",Toimenpiteet!$E$29,0)+IF(U$9="x",Toimenpiteet!$E$60,0)+IF(U$10="x",Toimenpiteet!$E$88,0))/(1+$H$15)^EQ$59</f>
        <v>91.424469570002358</v>
      </c>
      <c r="ER81" s="29">
        <f ca="1">IF(V$11="x",Toimenpiteet!$E$115,BR81*CR81/1000+(Satokasvi!$E$28-Satokasvi!$E$7)+IF(V$8="x",Toimenpiteet!$E$29,0)+IF(V$9="x",Toimenpiteet!$E$60,0)+IF(V$10="x",Toimenpiteet!$E$88,0))/(1+$H$15)^ER$59</f>
        <v>279.38713343001257</v>
      </c>
      <c r="ES81" s="29">
        <f ca="1">IF(W$11="x",Toimenpiteet!$E$115,BS81*CS81/1000+(Satokasvi!$E$28-Satokasvi!$E$7)+IF(W$8="x",Toimenpiteet!$E$29,0)+IF(W$9="x",Toimenpiteet!$E$60,0)+IF(W$10="x",Toimenpiteet!$E$88,0))/(1+$H$15)^ES$59</f>
        <v>220.61928421853318</v>
      </c>
      <c r="ET81" s="29">
        <f ca="1">IF(X$11="x",Toimenpiteet!$E$115,BT81*CT81/1000+(Satokasvi!$E$28-Satokasvi!$E$7)+IF(X$8="x",Toimenpiteet!$E$29,0)+IF(X$9="x",Toimenpiteet!$E$60,0)+IF(X$10="x",Toimenpiteet!$E$88,0))/(1+$H$15)^ET$59</f>
        <v>238.13360369402454</v>
      </c>
      <c r="EU81" s="29">
        <f ca="1">IF(Y$11="x",Toimenpiteet!$E$115,BU81*CU81/1000+(Satokasvi!$E$28-Satokasvi!$E$7)+IF(Y$8="x",Toimenpiteet!$E$29,0)+IF(Y$9="x",Toimenpiteet!$E$60,0)+IF(Y$10="x",Toimenpiteet!$E$88,0))/(1+$H$15)^EU$59</f>
        <v>221.38352679146865</v>
      </c>
      <c r="EV81" s="29">
        <f ca="1">IF(Z$11="x",Toimenpiteet!$E$115,BV81*CV81/1000+(Satokasvi!$E$28-Satokasvi!$E$7)+IF(Z$8="x",Toimenpiteet!$E$29,0)+IF(Z$9="x",Toimenpiteet!$E$60,0)+IF(Z$10="x",Toimenpiteet!$E$88,0))/(1+$H$15)^EV$59</f>
        <v>241.3873499582628</v>
      </c>
      <c r="EW81" s="29">
        <f ca="1">IF(AA$11="x",Toimenpiteet!$E$115,BW81*CW81/1000+(Satokasvi!$E$28-Satokasvi!$E$7)+IF(AA$8="x",Toimenpiteet!$E$29,0)+IF(AA$9="x",Toimenpiteet!$E$60,0)+IF(AA$10="x",Toimenpiteet!$E$88,0))/(1+$H$15)^EW$59</f>
        <v>199.50985599841513</v>
      </c>
      <c r="EX81" s="29">
        <f ca="1">IF(AB$11="x",Toimenpiteet!$E$115,BX81*CX81/1000+(Satokasvi!$E$28-Satokasvi!$E$7)+IF(AB$8="x",Toimenpiteet!$E$29,0)+IF(AB$9="x",Toimenpiteet!$E$60,0)+IF(AB$10="x",Toimenpiteet!$E$88,0))/(1+$H$15)^EX$59</f>
        <v>163.83413054130912</v>
      </c>
      <c r="EY81" s="29">
        <f ca="1">IF(AC$11="x",Toimenpiteet!$E$115,BY81*CY81/1000+(Satokasvi!$E$28-Satokasvi!$E$7)+IF(AC$8="x",Toimenpiteet!$E$29,0)+IF(AC$9="x",Toimenpiteet!$E$60,0)+IF(AC$10="x",Toimenpiteet!$E$88,0))/(1+$H$15)^EY$59</f>
        <v>180.97437077659853</v>
      </c>
      <c r="EZ81" s="29">
        <f ca="1">IF(AD$11="x",Toimenpiteet!$E$115,BZ81*CZ81/1000+(Satokasvi!$E$28-Satokasvi!$E$7)+IF(AD$8="x",Toimenpiteet!$E$29,0)+IF(AD$9="x",Toimenpiteet!$E$60,0)+IF(AD$10="x",Toimenpiteet!$E$88,0))/(1+$H$15)^EZ$59</f>
        <v>358.36986672967652</v>
      </c>
      <c r="FA81" s="29">
        <f ca="1">IF(AE$11="x",Toimenpiteet!$E$115,CA81*DA81/1000+(Satokasvi!$E$28-Satokasvi!$E$7)+IF(AE$8="x",Toimenpiteet!$E$29,0)+IF(AE$9="x",Toimenpiteet!$E$60,0)+IF(AE$10="x",Toimenpiteet!$E$88,0))/(1+$H$15)^FA$59</f>
        <v>102.36828847016305</v>
      </c>
      <c r="FB81" s="29">
        <f ca="1">IF(AF$11="x",Toimenpiteet!$E$115,CB81*DB81/1000+(Satokasvi!$E$28-Satokasvi!$E$7)+IF(AF$8="x",Toimenpiteet!$E$29,0)+IF(AF$9="x",Toimenpiteet!$E$60,0)+IF(AF$10="x",Toimenpiteet!$E$88,0))/(1+$H$15)^FB$59</f>
        <v>236.84014885862561</v>
      </c>
      <c r="FD81" s="29">
        <f t="shared" si="15"/>
        <v>305.82524271844659</v>
      </c>
      <c r="FE81" s="29">
        <f t="shared" ca="1" si="18"/>
        <v>527.67564943948742</v>
      </c>
      <c r="FF81" s="29">
        <f t="shared" ca="1" si="18"/>
        <v>877.00323834094092</v>
      </c>
      <c r="FG81" s="29">
        <f t="shared" ca="1" si="18"/>
        <v>1040.7307201440624</v>
      </c>
      <c r="FH81" s="29">
        <f t="shared" ca="1" si="19"/>
        <v>1211.6144835953426</v>
      </c>
      <c r="FI81" s="29">
        <f t="shared" ca="1" si="19"/>
        <v>1475.4220244506937</v>
      </c>
      <c r="FJ81" s="29">
        <f t="shared" ca="1" si="19"/>
        <v>1615.6792212195217</v>
      </c>
      <c r="FK81" s="29">
        <f t="shared" ca="1" si="19"/>
        <v>1742.8470869246612</v>
      </c>
      <c r="FL81" s="29">
        <f t="shared" ca="1" si="19"/>
        <v>1872.0016757367991</v>
      </c>
      <c r="FM81" s="29">
        <f t="shared" ca="1" si="19"/>
        <v>1996.6145065415267</v>
      </c>
      <c r="FN81" s="29">
        <f t="shared" ca="1" si="19"/>
        <v>2311.0531744277528</v>
      </c>
      <c r="FO81" s="29">
        <f t="shared" ca="1" si="19"/>
        <v>2437.9419123663674</v>
      </c>
      <c r="FP81" s="29">
        <f t="shared" ca="1" si="19"/>
        <v>2686.6972132766964</v>
      </c>
      <c r="FQ81" s="29">
        <f t="shared" ca="1" si="19"/>
        <v>2766.5934343935528</v>
      </c>
      <c r="FR81" s="29">
        <f t="shared" ca="1" si="19"/>
        <v>3025.710688240626</v>
      </c>
      <c r="FS81" s="29">
        <f t="shared" ca="1" si="19"/>
        <v>3229.0614472369307</v>
      </c>
      <c r="FT81" s="29">
        <f t="shared" ca="1" si="19"/>
        <v>3449.2894865641911</v>
      </c>
      <c r="FU81" s="29">
        <f t="shared" ca="1" si="19"/>
        <v>3653.756310600078</v>
      </c>
      <c r="FV81" s="29">
        <f t="shared" ca="1" si="19"/>
        <v>3877.4600636312598</v>
      </c>
      <c r="FW81" s="29">
        <f t="shared" ca="1" si="19"/>
        <v>4061.4607500878901</v>
      </c>
      <c r="FX81" s="29">
        <f t="shared" ca="1" si="20"/>
        <v>4211.6595658424858</v>
      </c>
      <c r="FY81" s="29">
        <f t="shared" ca="1" si="20"/>
        <v>4378.3523332034774</v>
      </c>
      <c r="FZ81" s="29">
        <f t="shared" ca="1" si="20"/>
        <v>4714.1581563047348</v>
      </c>
      <c r="GA81" s="29">
        <f t="shared" ca="1" si="20"/>
        <v>4806.3131120614726</v>
      </c>
      <c r="GB81" s="29">
        <f t="shared" ca="1" si="20"/>
        <v>5026.6920010108906</v>
      </c>
      <c r="GC81" s="29"/>
      <c r="GD81" s="29">
        <f t="shared" si="16"/>
        <v>305.82524271844659</v>
      </c>
      <c r="GE81" s="29">
        <f t="shared" ca="1" si="17"/>
        <v>549.50905016011848</v>
      </c>
      <c r="GF81" s="29">
        <f t="shared" ca="1" si="17"/>
        <v>926.7310577149741</v>
      </c>
      <c r="GG81" s="29">
        <f t="shared" ca="1" si="17"/>
        <v>1108.769223519251</v>
      </c>
      <c r="GH81" s="29">
        <f t="shared" ca="1" si="17"/>
        <v>1298.0266022411527</v>
      </c>
      <c r="GI81" s="29">
        <f t="shared" ca="1" si="17"/>
        <v>1561.8341430965038</v>
      </c>
      <c r="GJ81" s="29">
        <f t="shared" ca="1" si="17"/>
        <v>1718.3693774755307</v>
      </c>
      <c r="GK81" s="29">
        <f t="shared" ca="1" si="17"/>
        <v>1860.8909546909344</v>
      </c>
      <c r="GL81" s="29">
        <f t="shared" ca="1" si="17"/>
        <v>2005.2365916087349</v>
      </c>
      <c r="GM81" s="29">
        <f t="shared" ca="1" si="17"/>
        <v>2144.5590141139469</v>
      </c>
      <c r="GN81" s="29">
        <f t="shared" ca="1" si="17"/>
        <v>2482.9516058413274</v>
      </c>
      <c r="GO81" s="29">
        <f t="shared" ca="1" si="17"/>
        <v>2624.177004411672</v>
      </c>
      <c r="GP81" s="29">
        <f t="shared" ca="1" si="17"/>
        <v>2893.1295108867394</v>
      </c>
      <c r="GQ81" s="29">
        <f t="shared" ca="1" si="17"/>
        <v>2984.5539804567416</v>
      </c>
      <c r="GR81" s="29">
        <f t="shared" ca="1" si="17"/>
        <v>3263.941113886754</v>
      </c>
      <c r="GS81" s="29">
        <f t="shared" ca="1" si="17"/>
        <v>3484.5603981052873</v>
      </c>
      <c r="GT81" s="29">
        <f t="shared" ca="1" si="17"/>
        <v>3722.694001799312</v>
      </c>
      <c r="GU81" s="29">
        <f t="shared" ca="1" si="22"/>
        <v>3944.0775285907807</v>
      </c>
      <c r="GV81" s="29">
        <f t="shared" ca="1" si="12"/>
        <v>4185.4648785490435</v>
      </c>
      <c r="GW81" s="29">
        <f t="shared" ca="1" si="12"/>
        <v>4384.9747345474589</v>
      </c>
      <c r="GX81" s="29">
        <f t="shared" ca="1" si="12"/>
        <v>4548.8088650887676</v>
      </c>
      <c r="GY81" s="29">
        <f t="shared" ca="1" si="12"/>
        <v>4729.7832358653659</v>
      </c>
      <c r="GZ81" s="29">
        <f t="shared" ca="1" si="12"/>
        <v>5088.1531025950426</v>
      </c>
      <c r="HA81" s="29">
        <f t="shared" ca="1" si="12"/>
        <v>5190.5213910652055</v>
      </c>
      <c r="HB81" s="29">
        <f t="shared" ca="1" si="12"/>
        <v>5427.3615399238315</v>
      </c>
      <c r="HC81" s="29"/>
      <c r="HD81" s="29">
        <f t="shared" si="13"/>
        <v>170</v>
      </c>
      <c r="HE81" s="29">
        <f>SUM($GD81:GD81)-$HD81-SUM($FD81:FD81)</f>
        <v>-170</v>
      </c>
      <c r="HF81" s="29">
        <f ca="1">SUM($GD81:GE81)-$HD81-SUM($FD81:FE81)</f>
        <v>-148.16659927936894</v>
      </c>
      <c r="HG81" s="29">
        <f ca="1">SUM($GD81:GF81)-$HD81-SUM($FD81:FF81)</f>
        <v>-98.43877990533565</v>
      </c>
      <c r="HH81" s="29">
        <f ca="1">SUM($GD81:GG81)-$HD81-SUM($FD81:FG81)</f>
        <v>-30.400276530146584</v>
      </c>
      <c r="HI81" s="29">
        <f ca="1">SUM($GD81:GH81)-$HD81-SUM($FD81:FH81)</f>
        <v>56.011842115663057</v>
      </c>
      <c r="HJ81" s="29">
        <f ca="1">SUM($GD81:GI81)-$HD81-SUM($FD81:FI81)</f>
        <v>142.42396076147361</v>
      </c>
      <c r="HK81" s="29">
        <f ca="1">SUM($GD81:GJ81)-$HD81-SUM($FD81:FJ81)</f>
        <v>245.1141170174833</v>
      </c>
      <c r="HL81" s="29">
        <f ca="1">SUM($GD81:GK81)-$HD81-SUM($FD81:FK81)</f>
        <v>363.15798478375655</v>
      </c>
      <c r="HM81" s="29">
        <f ca="1">SUM($GD81:GL81)-$HD81-SUM($FD81:FL81)</f>
        <v>496.39290065569185</v>
      </c>
      <c r="HN81" s="29">
        <f ca="1">SUM($GD81:GM81)-$HD81-SUM($FD81:FM81)</f>
        <v>644.3374082281116</v>
      </c>
      <c r="HO81" s="29">
        <f ca="1">SUM($GD81:GN81)-$HD81-SUM($FD81:FN81)</f>
        <v>816.23583964168756</v>
      </c>
      <c r="HP81" s="29">
        <f ca="1">SUM($GD81:GO81)-$HD81-SUM($FD81:FO81)</f>
        <v>1002.4709316869921</v>
      </c>
      <c r="HQ81" s="29">
        <f ca="1">SUM($GD81:GP81)-$HD81-SUM($FD81:FP81)</f>
        <v>1208.9032292970332</v>
      </c>
      <c r="HR81" s="29">
        <f ca="1">SUM($GD81:GQ81)-$HD81-SUM($FD81:FQ81)</f>
        <v>1426.8637753602234</v>
      </c>
      <c r="HS81" s="29">
        <f ca="1">SUM($GD81:GR81)-$HD81-SUM($FD81:FR81)</f>
        <v>1665.0942010063518</v>
      </c>
      <c r="HT81" s="29">
        <f ca="1">SUM($GD81:GS81)-$HD81-SUM($FD81:FS81)</f>
        <v>1920.5931518747093</v>
      </c>
      <c r="HU81" s="29">
        <f ca="1">SUM($GD81:GT81)-$HD81-SUM($FD81:FT81)</f>
        <v>2193.9976671098302</v>
      </c>
      <c r="HV81" s="29">
        <f ca="1">SUM($GD81:GU81)-$HD81-SUM($FD81:FU81)</f>
        <v>2484.3188851005325</v>
      </c>
      <c r="HW81" s="29">
        <f ca="1">SUM($GD81:GV81)-$HD81-SUM($FD81:FV81)</f>
        <v>2792.3237000183144</v>
      </c>
      <c r="HX81" s="29">
        <f ca="1">SUM($GD81:GW81)-$HD81-SUM($FD81:FW81)</f>
        <v>3115.8376844778832</v>
      </c>
      <c r="HY81" s="29">
        <f ca="1">SUM($GD81:GX81)-$HD81-SUM($FD81:FX81)</f>
        <v>3452.986983724164</v>
      </c>
      <c r="HZ81" s="29">
        <f ca="1">SUM($GD81:GY81)-$HD81-SUM($FD81:FY81)</f>
        <v>3804.4178863860579</v>
      </c>
      <c r="IA81" s="29">
        <f ca="1">SUM($GD81:GZ81)-$HD81-SUM($FD81:FZ81)</f>
        <v>4178.4128326763675</v>
      </c>
      <c r="IB81" s="29">
        <f ca="1">SUM($GD81:HA81)-$HD81-SUM($FD81:GA81)</f>
        <v>4562.621111680106</v>
      </c>
      <c r="IC81" s="29">
        <f ca="1">SUM($GD81:HB81)-$HD81-SUM($FD81:GB81)</f>
        <v>4963.2906505930441</v>
      </c>
    </row>
    <row r="82" spans="2:237">
      <c r="B82" s="29">
        <f t="shared" ca="1" si="14"/>
        <v>0.58351846783709171</v>
      </c>
      <c r="C82" s="29">
        <f t="shared" ca="1" si="14"/>
        <v>0.87767353146695926</v>
      </c>
      <c r="D82" s="29">
        <f t="shared" ca="1" si="14"/>
        <v>0.96972154598808702</v>
      </c>
      <c r="E82" s="29">
        <f t="shared" ca="1" si="14"/>
        <v>0.77060906995559197</v>
      </c>
      <c r="F82" s="29">
        <f t="shared" ca="1" si="14"/>
        <v>0.131750763033191</v>
      </c>
      <c r="G82" s="29">
        <f t="shared" ca="1" si="14"/>
        <v>0.41082156173685425</v>
      </c>
      <c r="H82" s="29">
        <f t="shared" ca="1" si="14"/>
        <v>0.84184885019354039</v>
      </c>
      <c r="I82" s="29">
        <f t="shared" ca="1" si="14"/>
        <v>0.25801379426534221</v>
      </c>
      <c r="J82" s="29">
        <f t="shared" ca="1" si="14"/>
        <v>0.55357590211090579</v>
      </c>
      <c r="K82" s="29">
        <f t="shared" ca="1" si="14"/>
        <v>0.63723738029964283</v>
      </c>
      <c r="L82" s="29">
        <f t="shared" ca="1" si="14"/>
        <v>0.32937484554969199</v>
      </c>
      <c r="M82" s="29">
        <f t="shared" ca="1" si="14"/>
        <v>0.93696769579841011</v>
      </c>
      <c r="N82" s="29">
        <f t="shared" ca="1" si="14"/>
        <v>0.29787638042900089</v>
      </c>
      <c r="O82" s="29">
        <f t="shared" ca="1" si="14"/>
        <v>0.22947138182632498</v>
      </c>
      <c r="P82" s="29">
        <f t="shared" ca="1" si="14"/>
        <v>0.87823429612080295</v>
      </c>
      <c r="Q82" s="29">
        <f t="shared" ca="1" si="14"/>
        <v>0.19768267805330664</v>
      </c>
      <c r="R82" s="29">
        <f t="shared" ca="1" si="21"/>
        <v>0.31712945363596101</v>
      </c>
      <c r="S82" s="29">
        <f t="shared" ca="1" si="21"/>
        <v>0.19936085386188407</v>
      </c>
      <c r="T82" s="29">
        <f t="shared" ca="1" si="21"/>
        <v>0.7687101768933029</v>
      </c>
      <c r="U82" s="29">
        <f t="shared" ca="1" si="21"/>
        <v>3.8763908915934175E-2</v>
      </c>
      <c r="V82" s="29">
        <f t="shared" ca="1" si="21"/>
        <v>0.16132258917720599</v>
      </c>
      <c r="W82" s="29">
        <f t="shared" ca="1" si="21"/>
        <v>0.60689767977874265</v>
      </c>
      <c r="X82" s="29">
        <f t="shared" ca="1" si="21"/>
        <v>0.60753047121849202</v>
      </c>
      <c r="Y82" s="29">
        <f t="shared" ca="1" si="21"/>
        <v>0.22165815160752245</v>
      </c>
      <c r="Z82" s="29">
        <f t="shared" ca="1" si="21"/>
        <v>0.25829952044752302</v>
      </c>
      <c r="AC82" s="27">
        <f>IF(H$11="x",0,_xlfn.NORM.INV(B82,Satokasvi!$H$8,Satokasvi!$I$8)*IF(H$8="x",1+Toimenpiteet!$C$7,1)*IF(H$9="x",1+Toimenpiteet!$C$34,1)*(1+H$30)*_xlfn.BINOM.INV(1,(1-(Satokasvi!$H$15*(1+H$43))),B82))</f>
        <v>0</v>
      </c>
      <c r="AD82" s="27">
        <f ca="1">IF(I$11="x",0,_xlfn.NORM.INV(C82,Satokasvi!$H$8,Satokasvi!$I$8)*IF(I$8="x",1+Toimenpiteet!$C$7,1)*IF(I$9="x",1+Toimenpiteet!$C$34,1)*(1+I$30)*_xlfn.BINOM.INV(1,(1-(Satokasvi!$H$15*(1+I$43))),C82))</f>
        <v>2751.2536996193944</v>
      </c>
      <c r="AE82" s="27">
        <f ca="1">IF(J$11="x",0,_xlfn.NORM.INV(D82,Satokasvi!$H$8,Satokasvi!$I$8)*IF(J$8="x",1+Toimenpiteet!$C$7,1)*IF(J$9="x",1+Toimenpiteet!$C$34,1)*(1+J$30)*_xlfn.BINOM.INV(1,(1-(Satokasvi!$H$15*(1+J$43))),D82))</f>
        <v>2900.6761737452794</v>
      </c>
      <c r="AF82" s="27">
        <f ca="1">IF(K$11="x",0,_xlfn.NORM.INV(E82,Satokasvi!$H$8,Satokasvi!$I$8)*IF(K$8="x",1+Toimenpiteet!$C$7,1)*IF(K$9="x",1+Toimenpiteet!$C$34,1)*(1+K$30)*_xlfn.BINOM.INV(1,(1-(Satokasvi!$H$15*(1+K$43))),E82))</f>
        <v>2711.7275349403058</v>
      </c>
      <c r="AG82" s="27">
        <f ca="1">IF(L$11="x",0,_xlfn.NORM.INV(F82,Satokasvi!$H$8,Satokasvi!$I$8)*IF(L$8="x",1+Toimenpiteet!$C$7,1)*IF(L$9="x",1+Toimenpiteet!$C$34,1)*(1+L$30)*_xlfn.BINOM.INV(1,(1-(Satokasvi!$H$15*(1+L$43))),F82))</f>
        <v>2385.9756459715059</v>
      </c>
      <c r="AH82" s="27">
        <f>IF(M$11="x",0,_xlfn.NORM.INV(G82,Satokasvi!$H$8,Satokasvi!$I$8)*IF(M$8="x",1+Toimenpiteet!$C$7,1)*IF(M$9="x",1+Toimenpiteet!$C$34,1)*(1+M$30)*_xlfn.BINOM.INV(1,(1-(Satokasvi!$H$15*(1+M$43))),G82))</f>
        <v>0</v>
      </c>
      <c r="AI82" s="27">
        <f ca="1">IF(N$11="x",0,_xlfn.NORM.INV(H82,Satokasvi!$H$8,Satokasvi!$I$8)*IF(N$8="x",1+Toimenpiteet!$C$7,1)*IF(N$9="x",1+Toimenpiteet!$C$34,1)*(1+N$30)*_xlfn.BINOM.INV(1,(1-(Satokasvi!$H$15*(1+N$43))),H82))</f>
        <v>2800.289279724916</v>
      </c>
      <c r="AJ82" s="27">
        <f ca="1">IF(O$11="x",0,_xlfn.NORM.INV(I82,Satokasvi!$H$8,Satokasvi!$I$8)*IF(O$8="x",1+Toimenpiteet!$C$7,1)*IF(O$9="x",1+Toimenpiteet!$C$34,1)*(1+O$30)*_xlfn.BINOM.INV(1,(1-(Satokasvi!$H$15*(1+O$43))),I82))</f>
        <v>2492.0078953373086</v>
      </c>
      <c r="AK82" s="27">
        <f ca="1">IF(P$11="x",0,_xlfn.NORM.INV(J82,Satokasvi!$H$8,Satokasvi!$I$8)*IF(P$8="x",1+Toimenpiteet!$C$7,1)*IF(P$9="x",1+Toimenpiteet!$C$34,1)*(1+P$30)*_xlfn.BINOM.INV(1,(1-(Satokasvi!$H$15*(1+P$43))),J82))</f>
        <v>2638.3833091356232</v>
      </c>
      <c r="AL82" s="27">
        <f ca="1">IF(Q$11="x",0,_xlfn.NORM.INV(K82,Satokasvi!$H$8,Satokasvi!$I$8)*IF(Q$8="x",1+Toimenpiteet!$C$7,1)*IF(Q$9="x",1+Toimenpiteet!$C$34,1)*(1+Q$30)*_xlfn.BINOM.INV(1,(1-(Satokasvi!$H$15*(1+Q$43))),K82))</f>
        <v>2678.7733622415776</v>
      </c>
      <c r="AM82" s="27">
        <f ca="1">IF(R$11="x",0,_xlfn.NORM.INV(L82,Satokasvi!$H$8,Satokasvi!$I$8)*IF(R$8="x",1+Toimenpiteet!$C$7,1)*IF(R$9="x",1+Toimenpiteet!$C$34,1)*(1+R$30)*_xlfn.BINOM.INV(1,(1-(Satokasvi!$H$15*(1+R$43))),L82))</f>
        <v>2530.8034665626451</v>
      </c>
      <c r="AN82" s="27">
        <f ca="1">IF(S$11="x",0,_xlfn.NORM.INV(M82,Satokasvi!$H$8,Satokasvi!$I$8)*IF(S$8="x",1+Toimenpiteet!$C$7,1)*IF(S$9="x",1+Toimenpiteet!$C$34,1)*(1+S$30)*_xlfn.BINOM.INV(1,(1-(Satokasvi!$H$15*(1+S$43))),M82))</f>
        <v>2898.793699243427</v>
      </c>
      <c r="AO82" s="27">
        <f ca="1">IF(T$11="x",0,_xlfn.NORM.INV(N82,Satokasvi!$H$8,Satokasvi!$I$8)*IF(T$8="x",1+Toimenpiteet!$C$7,1)*IF(T$9="x",1+Toimenpiteet!$C$34,1)*(1+T$30)*_xlfn.BINOM.INV(1,(1-(Satokasvi!$H$15*(1+T$43))),N82))</f>
        <v>2514.2134908697103</v>
      </c>
      <c r="AP82" s="27">
        <f ca="1">IF(U$11="x",0,_xlfn.NORM.INV(O82,Satokasvi!$H$8,Satokasvi!$I$8)*IF(U$8="x",1+Toimenpiteet!$C$7,1)*IF(U$9="x",1+Toimenpiteet!$C$34,1)*(1+U$30)*_xlfn.BINOM.INV(1,(1-(Satokasvi!$H$15*(1+U$43))),O82))</f>
        <v>2475.0016831127878</v>
      </c>
      <c r="AQ82" s="27">
        <f ca="1">IF(V$11="x",0,_xlfn.NORM.INV(P82,Satokasvi!$H$8,Satokasvi!$I$8)*IF(V$8="x",1+Toimenpiteet!$C$7,1)*IF(V$9="x",1+Toimenpiteet!$C$34,1)*(1+V$30)*_xlfn.BINOM.INV(1,(1-(Satokasvi!$H$15*(1+V$43))),P82))</f>
        <v>2830.9239009130665</v>
      </c>
      <c r="AR82" s="27">
        <f ca="1">IF(W$11="x",0,_xlfn.NORM.INV(Q82,Satokasvi!$H$8,Satokasvi!$I$8)*IF(W$8="x",1+Toimenpiteet!$C$7,1)*IF(W$9="x",1+Toimenpiteet!$C$34,1)*(1+W$30)*_xlfn.BINOM.INV(1,(1-(Satokasvi!$H$15*(1+W$43))),Q82))</f>
        <v>2454.5925196935082</v>
      </c>
      <c r="AS82" s="27">
        <f ca="1">IF(X$11="x",0,_xlfn.NORM.INV(R82,Satokasvi!$H$8,Satokasvi!$I$8)*IF(X$8="x",1+Toimenpiteet!$C$7,1)*IF(X$9="x",1+Toimenpiteet!$C$34,1)*(1+X$30)*_xlfn.BINOM.INV(1,(1-(Satokasvi!$H$15*(1+X$43))),R82))</f>
        <v>2524.4381848573903</v>
      </c>
      <c r="AT82" s="27">
        <f ca="1">IF(Y$11="x",0,_xlfn.NORM.INV(S82,Satokasvi!$H$8,Satokasvi!$I$8)*IF(Y$8="x",1+Toimenpiteet!$C$7,1)*IF(Y$9="x",1+Toimenpiteet!$C$34,1)*(1+Y$30)*_xlfn.BINOM.INV(1,(1-(Satokasvi!$H$15*(1+Y$43))),S82))</f>
        <v>2455.7164300896598</v>
      </c>
      <c r="AU82" s="27">
        <f ca="1">IF(Z$11="x",0,_xlfn.NORM.INV(T82,Satokasvi!$H$8,Satokasvi!$I$8)*IF(Z$8="x",1+Toimenpiteet!$C$7,1)*IF(Z$9="x",1+Toimenpiteet!$C$34,1)*(1+Z$30)*_xlfn.BINOM.INV(1,(1-(Satokasvi!$H$15*(1+Z$43))),T82))</f>
        <v>2750.3615058953837</v>
      </c>
      <c r="AV82" s="27">
        <f ca="1">IF(AA$11="x",0,_xlfn.NORM.INV(U82,Satokasvi!$H$8,Satokasvi!$I$8)*IF(AA$8="x",1+Toimenpiteet!$C$7,1)*IF(AA$9="x",1+Toimenpiteet!$C$34,1)*(1+AA$30)*_xlfn.BINOM.INV(1,(1-(Satokasvi!$H$15*(1+AA$43))),U82))</f>
        <v>0</v>
      </c>
      <c r="AW82" s="27">
        <f ca="1">IF(AB$11="x",0,_xlfn.NORM.INV(V82,Satokasvi!$H$8,Satokasvi!$I$8)*IF(AB$8="x",1+Toimenpiteet!$C$7,1)*IF(AB$9="x",1+Toimenpiteet!$C$34,1)*(1+AB$30)*_xlfn.BINOM.INV(1,(1-(Satokasvi!$H$15*(1+AB$43))),V82))</f>
        <v>2428.6264066672388</v>
      </c>
      <c r="AX82" s="27">
        <f ca="1">IF(AC$11="x",0,_xlfn.NORM.INV(W82,Satokasvi!$H$8,Satokasvi!$I$8)*IF(AC$8="x",1+Toimenpiteet!$C$7,1)*IF(AC$9="x",1+Toimenpiteet!$C$34,1)*(1+AC$30)*_xlfn.BINOM.INV(1,(1-(Satokasvi!$H$15*(1+AC$43))),W82))</f>
        <v>2663.8700976272157</v>
      </c>
      <c r="AY82" s="27">
        <f ca="1">IF(AD$11="x",0,_xlfn.NORM.INV(X82,Satokasvi!$H$8,Satokasvi!$I$8)*IF(AD$8="x",1+Toimenpiteet!$C$7,1)*IF(AD$9="x",1+Toimenpiteet!$C$34,1)*(1+AD$30)*_xlfn.BINOM.INV(1,(1-(Satokasvi!$H$15*(1+AD$43))),X82))</f>
        <v>2664.1773356613671</v>
      </c>
      <c r="AZ82" s="27">
        <f ca="1">IF(AE$11="x",0,_xlfn.NORM.INV(Y82,Satokasvi!$H$8,Satokasvi!$I$8)*IF(AE$8="x",1+Toimenpiteet!$C$7,1)*IF(AE$9="x",1+Toimenpiteet!$C$34,1)*(1+AE$30)*_xlfn.BINOM.INV(1,(1-(Satokasvi!$H$15*(1+AE$43))),Y82))</f>
        <v>2470.1454797649394</v>
      </c>
      <c r="BA82" s="27">
        <f ca="1">IF(AF$11="x",0,_xlfn.NORM.INV(Z82,Satokasvi!$H$8,Satokasvi!$I$8)*IF(AF$8="x",1+Toimenpiteet!$C$7,1)*IF(AF$9="x",1+Toimenpiteet!$C$34,1)*(1+AF$30)*_xlfn.BINOM.INV(1,(1-(Satokasvi!$H$15*(1+AF$43))),Z82))</f>
        <v>2492.1729260685279</v>
      </c>
      <c r="BD82" s="27">
        <f>IF(H$11="x",0,_xlfn.NORM.INV(B82,Satokasvi!$H$8,Satokasvi!$I$8)*IF(COUNTIF($H$12:H$12,"x")&gt;0,(1+$C$6),1)*IF(COUNTIF($H$13:H$13,"x")&gt;0,(1+$C$30),1)*IF(H$8="x",(1+Toimenpiteet!$C$7),1)*IF(H$9="x",(1+Toimenpiteet!$C$34),1)*(1+H$30)*_xlfn.BINOM.INV(1,(1-(Satokasvi!$H$15*(1+H$44))),B82))</f>
        <v>0</v>
      </c>
      <c r="BE82" s="27">
        <f ca="1">IF(I$11="x",0,_xlfn.NORM.INV(C82,Satokasvi!$H$8,Satokasvi!$I$8)*IF(COUNTIF($H$12:I$12,"x")&gt;0,(1+$C$6),1)*IF(COUNTIF($H$13:I$13,"x")&gt;0,(1+$C$30),1)*IF(I$8="x",(1+Toimenpiteet!$C$7),1)*IF(I$9="x",(1+Toimenpiteet!$C$34),1)*(1+I$30)*_xlfn.BINOM.INV(1,(1-(Satokasvi!$H$15*(1+I$44))),C82))</f>
        <v>2888.8163846003636</v>
      </c>
      <c r="BF82" s="27">
        <f ca="1">IF(J$11="x",0,_xlfn.NORM.INV(D82,Satokasvi!$H$8,Satokasvi!$I$8)*IF(COUNTIF($H$12:J$12,"x")&gt;0,(1+$C$6),1)*IF(COUNTIF($H$13:J$13,"x")&gt;0,(1+$C$30),1)*IF(J$8="x",(1+Toimenpiteet!$C$7),1)*IF(J$9="x",(1+Toimenpiteet!$C$34),1)*(1+J$30)*_xlfn.BINOM.INV(1,(1-(Satokasvi!$H$15*(1+J$44))),D82))</f>
        <v>3045.7099824325433</v>
      </c>
      <c r="BG82" s="27">
        <f ca="1">IF(K$11="x",0,_xlfn.NORM.INV(E82,Satokasvi!$H$8,Satokasvi!$I$8)*IF(COUNTIF($H$12:K$12,"x")&gt;0,(1+$C$6),1)*IF(COUNTIF($H$13:K$13,"x")&gt;0,(1+$C$30),1)*IF(K$8="x",(1+Toimenpiteet!$C$7),1)*IF(K$9="x",(1+Toimenpiteet!$C$34),1)*(1+K$30)*_xlfn.BINOM.INV(1,(1-(Satokasvi!$H$15*(1+K$44))),E82))</f>
        <v>2847.3139116873213</v>
      </c>
      <c r="BH82" s="27">
        <f ca="1">IF(L$11="x",0,_xlfn.NORM.INV(F82,Satokasvi!$H$8,Satokasvi!$I$8)*IF(COUNTIF($H$12:L$12,"x")&gt;0,(1+$C$6),1)*IF(COUNTIF($H$13:L$13,"x")&gt;0,(1+$C$30),1)*IF(L$8="x",(1+Toimenpiteet!$C$7),1)*IF(L$9="x",(1+Toimenpiteet!$C$34),1)*(1+L$30)*_xlfn.BINOM.INV(1,(1-(Satokasvi!$H$15*(1+L$44))),F82))</f>
        <v>2505.274428270081</v>
      </c>
      <c r="BI82" s="27">
        <f>IF(M$11="x",0,_xlfn.NORM.INV(G82,Satokasvi!$H$8,Satokasvi!$I$8)*IF(COUNTIF($H$12:M$12,"x")&gt;0,(1+$C$6),1)*IF(COUNTIF($H$13:M$13,"x")&gt;0,(1+$C$30),1)*IF(M$8="x",(1+Toimenpiteet!$C$7),1)*IF(M$9="x",(1+Toimenpiteet!$C$34),1)*(1+M$30)*_xlfn.BINOM.INV(1,(1-(Satokasvi!$H$15*(1+M$44))),G82))</f>
        <v>0</v>
      </c>
      <c r="BJ82" s="27">
        <f ca="1">IF(N$11="x",0,_xlfn.NORM.INV(H82,Satokasvi!$H$8,Satokasvi!$I$8)*IF(COUNTIF($H$12:N$12,"x")&gt;0,(1+$C$6),1)*IF(COUNTIF($H$13:N$13,"x")&gt;0,(1+$C$30),1)*IF(N$8="x",(1+Toimenpiteet!$C$7),1)*IF(N$9="x",(1+Toimenpiteet!$C$34),1)*(1+N$30)*_xlfn.BINOM.INV(1,(1-(Satokasvi!$H$15*(1+N$44))),H82))</f>
        <v>2940.303743711162</v>
      </c>
      <c r="BK82" s="27">
        <f ca="1">IF(O$11="x",0,_xlfn.NORM.INV(I82,Satokasvi!$H$8,Satokasvi!$I$8)*IF(COUNTIF($H$12:O$12,"x")&gt;0,(1+$C$6),1)*IF(COUNTIF($H$13:O$13,"x")&gt;0,(1+$C$30),1)*IF(O$8="x",(1+Toimenpiteet!$C$7),1)*IF(O$9="x",(1+Toimenpiteet!$C$34),1)*(1+O$30)*_xlfn.BINOM.INV(1,(1-(Satokasvi!$H$15*(1+O$44))),I82))</f>
        <v>2616.6082901041741</v>
      </c>
      <c r="BL82" s="27">
        <f ca="1">IF(P$11="x",0,_xlfn.NORM.INV(J82,Satokasvi!$H$8,Satokasvi!$I$8)*IF(COUNTIF($H$12:P$12,"x")&gt;0,(1+$C$6),1)*IF(COUNTIF($H$13:P$13,"x")&gt;0,(1+$C$30),1)*IF(P$8="x",(1+Toimenpiteet!$C$7),1)*IF(P$9="x",(1+Toimenpiteet!$C$34),1)*(1+P$30)*_xlfn.BINOM.INV(1,(1-(Satokasvi!$H$15*(1+P$44))),J82))</f>
        <v>2770.302474592404</v>
      </c>
      <c r="BM82" s="27">
        <f ca="1">IF(Q$11="x",0,_xlfn.NORM.INV(K82,Satokasvi!$H$8,Satokasvi!$I$8)*IF(COUNTIF($H$12:Q$12,"x")&gt;0,(1+$C$6),1)*IF(COUNTIF($H$13:Q$13,"x")&gt;0,(1+$C$30),1)*IF(Q$8="x",(1+Toimenpiteet!$C$7),1)*IF(Q$9="x",(1+Toimenpiteet!$C$34),1)*(1+Q$30)*_xlfn.BINOM.INV(1,(1-(Satokasvi!$H$15*(1+Q$44))),K82))</f>
        <v>2812.7120303536562</v>
      </c>
      <c r="BN82" s="27">
        <f ca="1">IF(R$11="x",0,_xlfn.NORM.INV(L82,Satokasvi!$H$8,Satokasvi!$I$8)*IF(COUNTIF($H$12:R$12,"x")&gt;0,(1+$C$6),1)*IF(COUNTIF($H$13:R$13,"x")&gt;0,(1+$C$30),1)*IF(R$8="x",(1+Toimenpiteet!$C$7),1)*IF(R$9="x",(1+Toimenpiteet!$C$34),1)*(1+R$30)*_xlfn.BINOM.INV(1,(1-(Satokasvi!$H$15*(1+R$44))),L82))</f>
        <v>2657.3436398907775</v>
      </c>
      <c r="BO82" s="27">
        <f ca="1">IF(S$11="x",0,_xlfn.NORM.INV(M82,Satokasvi!$H$8,Satokasvi!$I$8)*IF(COUNTIF($H$12:S$12,"x")&gt;0,(1+$C$6),1)*IF(COUNTIF($H$13:S$13,"x")&gt;0,(1+$C$30),1)*IF(S$8="x",(1+Toimenpiteet!$C$7),1)*IF(S$9="x",(1+Toimenpiteet!$C$34),1)*(1+S$30)*_xlfn.BINOM.INV(1,(1-(Satokasvi!$H$15*(1+S$44))),M82))</f>
        <v>3043.7333842055978</v>
      </c>
      <c r="BP82" s="27">
        <f ca="1">IF(T$11="x",0,_xlfn.NORM.INV(N82,Satokasvi!$H$8,Satokasvi!$I$8)*IF(COUNTIF($H$12:T$12,"x")&gt;0,(1+$C$6),1)*IF(COUNTIF($H$13:T$13,"x")&gt;0,(1+$C$30),1)*IF(T$8="x",(1+Toimenpiteet!$C$7),1)*IF(T$9="x",(1+Toimenpiteet!$C$34),1)*(1+T$30)*_xlfn.BINOM.INV(1,(1-(Satokasvi!$H$15*(1+T$44))),N82))</f>
        <v>2639.9241654131956</v>
      </c>
      <c r="BQ82" s="27">
        <f ca="1">IF(U$11="x",0,_xlfn.NORM.INV(O82,Satokasvi!$H$8,Satokasvi!$I$8)*IF(COUNTIF($H$12:U$12,"x")&gt;0,(1+$C$6),1)*IF(COUNTIF($H$13:U$13,"x")&gt;0,(1+$C$30),1)*IF(U$8="x",(1+Toimenpiteet!$C$7),1)*IF(U$9="x",(1+Toimenpiteet!$C$34),1)*(1+U$30)*_xlfn.BINOM.INV(1,(1-(Satokasvi!$H$15*(1+U$44))),O82))</f>
        <v>2598.7517672684271</v>
      </c>
      <c r="BR82" s="27">
        <f ca="1">IF(V$11="x",0,_xlfn.NORM.INV(P82,Satokasvi!$H$8,Satokasvi!$I$8)*IF(COUNTIF($H$12:V$12,"x")&gt;0,(1+$C$6),1)*IF(COUNTIF($H$13:V$13,"x")&gt;0,(1+$C$30),1)*IF(V$8="x",(1+Toimenpiteet!$C$7),1)*IF(V$9="x",(1+Toimenpiteet!$C$34),1)*(1+V$30)*_xlfn.BINOM.INV(1,(1-(Satokasvi!$H$15*(1+V$44))),P82))</f>
        <v>2972.4700959587194</v>
      </c>
      <c r="BS82" s="27">
        <f ca="1">IF(W$11="x",0,_xlfn.NORM.INV(Q82,Satokasvi!$H$8,Satokasvi!$I$8)*IF(COUNTIF($H$12:W$12,"x")&gt;0,(1+$C$6),1)*IF(COUNTIF($H$13:W$13,"x")&gt;0,(1+$C$30),1)*IF(W$8="x",(1+Toimenpiteet!$C$7),1)*IF(W$9="x",(1+Toimenpiteet!$C$34),1)*(1+W$30)*_xlfn.BINOM.INV(1,(1-(Satokasvi!$H$15*(1+W$44))),Q82))</f>
        <v>2577.3221456781835</v>
      </c>
      <c r="BT82" s="27">
        <f ca="1">IF(X$11="x",0,_xlfn.NORM.INV(R82,Satokasvi!$H$8,Satokasvi!$I$8)*IF(COUNTIF($H$12:X$12,"x")&gt;0,(1+$C$6),1)*IF(COUNTIF($H$13:X$13,"x")&gt;0,(1+$C$30),1)*IF(X$8="x",(1+Toimenpiteet!$C$7),1)*IF(X$9="x",(1+Toimenpiteet!$C$34),1)*(1+X$30)*_xlfn.BINOM.INV(1,(1-(Satokasvi!$H$15*(1+X$44))),R82))</f>
        <v>2650.6600941002598</v>
      </c>
      <c r="BU82" s="27">
        <f ca="1">IF(Y$11="x",0,_xlfn.NORM.INV(S82,Satokasvi!$H$8,Satokasvi!$I$8)*IF(COUNTIF($H$12:Y$12,"x")&gt;0,(1+$C$6),1)*IF(COUNTIF($H$13:Y$13,"x")&gt;0,(1+$C$30),1)*IF(Y$8="x",(1+Toimenpiteet!$C$7),1)*IF(Y$9="x",(1+Toimenpiteet!$C$34),1)*(1+Y$30)*_xlfn.BINOM.INV(1,(1-(Satokasvi!$H$15*(1+Y$44))),S82))</f>
        <v>2578.5022515941432</v>
      </c>
      <c r="BV82" s="27">
        <f ca="1">IF(Z$11="x",0,_xlfn.NORM.INV(T82,Satokasvi!$H$8,Satokasvi!$I$8)*IF(COUNTIF($H$12:Z$12,"x")&gt;0,(1+$C$6),1)*IF(COUNTIF($H$13:Z$13,"x")&gt;0,(1+$C$30),1)*IF(Z$8="x",(1+Toimenpiteet!$C$7),1)*IF(Z$9="x",(1+Toimenpiteet!$C$34),1)*(1+Z$30)*_xlfn.BINOM.INV(1,(1-(Satokasvi!$H$15*(1+Z$44))),T82))</f>
        <v>2887.8795811901527</v>
      </c>
      <c r="BW82" s="27">
        <f ca="1">IF(AA$11="x",0,_xlfn.NORM.INV(U82,Satokasvi!$H$8,Satokasvi!$I$8)*IF(COUNTIF($H$12:AA$12,"x")&gt;0,(1+$C$6),1)*IF(COUNTIF($H$13:AA$13,"x")&gt;0,(1+$C$30),1)*IF(AA$8="x",(1+Toimenpiteet!$C$7),1)*IF(AA$9="x",(1+Toimenpiteet!$C$34),1)*(1+AA$30)*_xlfn.BINOM.INV(1,(1-(Satokasvi!$H$15*(1+AA$44))),U82))</f>
        <v>0</v>
      </c>
      <c r="BX82" s="27">
        <f ca="1">IF(AB$11="x",0,_xlfn.NORM.INV(V82,Satokasvi!$H$8,Satokasvi!$I$8)*IF(COUNTIF($H$12:AB$12,"x")&gt;0,(1+$C$6),1)*IF(COUNTIF($H$13:AB$13,"x")&gt;0,(1+$C$30),1)*IF(AB$8="x",(1+Toimenpiteet!$C$7),1)*IF(AB$9="x",(1+Toimenpiteet!$C$34),1)*(1+AB$30)*_xlfn.BINOM.INV(1,(1-(Satokasvi!$H$15*(1+AB$44))),V82))</f>
        <v>2550.0577270006011</v>
      </c>
      <c r="BY82" s="27">
        <f ca="1">IF(AC$11="x",0,_xlfn.NORM.INV(W82,Satokasvi!$H$8,Satokasvi!$I$8)*IF(COUNTIF($H$12:AC$12,"x")&gt;0,(1+$C$6),1)*IF(COUNTIF($H$13:AC$13,"x")&gt;0,(1+$C$30),1)*IF(AC$8="x",(1+Toimenpiteet!$C$7),1)*IF(AC$9="x",(1+Toimenpiteet!$C$34),1)*(1+AC$30)*_xlfn.BINOM.INV(1,(1-(Satokasvi!$H$15*(1+AC$44))),W82))</f>
        <v>2797.0636025085764</v>
      </c>
      <c r="BZ82" s="27">
        <f ca="1">IF(AD$11="x",0,_xlfn.NORM.INV(X82,Satokasvi!$H$8,Satokasvi!$I$8)*IF(COUNTIF($H$12:AD$12,"x")&gt;0,(1+$C$6),1)*IF(COUNTIF($H$13:AD$13,"x")&gt;0,(1+$C$30),1)*IF(AD$8="x",(1+Toimenpiteet!$C$7),1)*IF(AD$9="x",(1+Toimenpiteet!$C$34),1)*(1+AD$30)*_xlfn.BINOM.INV(1,(1-(Satokasvi!$H$15*(1+AD$44))),X82))</f>
        <v>2797.3862024444356</v>
      </c>
      <c r="CA82" s="27">
        <f ca="1">IF(AE$11="x",0,_xlfn.NORM.INV(Y82,Satokasvi!$H$8,Satokasvi!$I$8)*IF(COUNTIF($H$12:AE$12,"x")&gt;0,(1+$C$6),1)*IF(COUNTIF($H$13:AE$13,"x")&gt;0,(1+$C$30),1)*IF(AE$8="x",(1+Toimenpiteet!$C$7),1)*IF(AE$9="x",(1+Toimenpiteet!$C$34),1)*(1+AE$30)*_xlfn.BINOM.INV(1,(1-(Satokasvi!$H$15*(1+AE$44))),Y82))</f>
        <v>2593.6527537531865</v>
      </c>
      <c r="CB82" s="27">
        <f ca="1">IF(AF$11="x",0,_xlfn.NORM.INV(Z82,Satokasvi!$H$8,Satokasvi!$I$8)*IF(COUNTIF($H$12:AF$12,"x")&gt;0,(1+$C$6),1)*IF(COUNTIF($H$13:AF$13,"x")&gt;0,(1+$C$30),1)*IF(AF$8="x",(1+Toimenpiteet!$C$7),1)*IF(AF$9="x",(1+Toimenpiteet!$C$34),1)*(1+AF$30)*_xlfn.BINOM.INV(1,(1-(Satokasvi!$H$15*(1+AF$44))),Z82))</f>
        <v>2616.7815723719541</v>
      </c>
      <c r="CD82" s="29">
        <f ca="1">_xlfn.NORM.INV(RAND(),Satokasvi!$H$13,Satokasvi!$I$13)</f>
        <v>147.86566556462625</v>
      </c>
      <c r="CE82" s="29">
        <f ca="1">_xlfn.NORM.INV(RAND(),Satokasvi!$H$13,Satokasvi!$I$13)</f>
        <v>196.68404302472339</v>
      </c>
      <c r="CF82" s="29">
        <f ca="1">_xlfn.NORM.INV(RAND(),Satokasvi!$H$13,Satokasvi!$I$13)</f>
        <v>167.88282927642834</v>
      </c>
      <c r="CG82" s="29">
        <f ca="1">_xlfn.NORM.INV(RAND(),Satokasvi!$H$13,Satokasvi!$I$13)</f>
        <v>242.5284255756917</v>
      </c>
      <c r="CH82" s="29">
        <f ca="1">_xlfn.NORM.INV(RAND(),Satokasvi!$H$13,Satokasvi!$I$13)</f>
        <v>203.59185614682093</v>
      </c>
      <c r="CI82" s="29">
        <f ca="1">_xlfn.NORM.INV(RAND(),Satokasvi!$H$13,Satokasvi!$I$13)</f>
        <v>168.55812221501876</v>
      </c>
      <c r="CJ82" s="29">
        <f ca="1">_xlfn.NORM.INV(RAND(),Satokasvi!$H$13,Satokasvi!$I$13)</f>
        <v>189.2537080245443</v>
      </c>
      <c r="CK82" s="29">
        <f ca="1">_xlfn.NORM.INV(RAND(),Satokasvi!$H$13,Satokasvi!$I$13)</f>
        <v>103.25750595817401</v>
      </c>
      <c r="CL82" s="29">
        <f ca="1">_xlfn.NORM.INV(RAND(),Satokasvi!$H$13,Satokasvi!$I$13)</f>
        <v>194.88882963443882</v>
      </c>
      <c r="CM82" s="29">
        <f ca="1">_xlfn.NORM.INV(RAND(),Satokasvi!$H$13,Satokasvi!$I$13)</f>
        <v>191.79745912179584</v>
      </c>
      <c r="CN82" s="29">
        <f ca="1">_xlfn.NORM.INV(RAND(),Satokasvi!$H$13,Satokasvi!$I$13)</f>
        <v>277.03488065648963</v>
      </c>
      <c r="CO82" s="29">
        <f ca="1">_xlfn.NORM.INV(RAND(),Satokasvi!$H$13,Satokasvi!$I$13)</f>
        <v>197.94510727469611</v>
      </c>
      <c r="CP82" s="29">
        <f ca="1">_xlfn.NORM.INV(RAND(),Satokasvi!$H$13,Satokasvi!$I$13)</f>
        <v>124.54435873071725</v>
      </c>
      <c r="CQ82" s="29">
        <f ca="1">_xlfn.NORM.INV(RAND(),Satokasvi!$H$13,Satokasvi!$I$13)</f>
        <v>216.98074766270184</v>
      </c>
      <c r="CR82" s="29">
        <f ca="1">_xlfn.NORM.INV(RAND(),Satokasvi!$H$13,Satokasvi!$I$13)</f>
        <v>278.66308758260124</v>
      </c>
      <c r="CS82" s="29">
        <f ca="1">_xlfn.NORM.INV(RAND(),Satokasvi!$H$13,Satokasvi!$I$13)</f>
        <v>221.79829910836611</v>
      </c>
      <c r="CT82" s="29">
        <f ca="1">_xlfn.NORM.INV(RAND(),Satokasvi!$H$13,Satokasvi!$I$13)</f>
        <v>277.1080241805164</v>
      </c>
      <c r="CU82" s="29">
        <f ca="1">_xlfn.NORM.INV(RAND(),Satokasvi!$H$13,Satokasvi!$I$13)</f>
        <v>176.99343076245313</v>
      </c>
      <c r="CV82" s="29">
        <f ca="1">_xlfn.NORM.INV(RAND(),Satokasvi!$H$13,Satokasvi!$I$13)</f>
        <v>251.49618958181145</v>
      </c>
      <c r="CW82" s="29">
        <f ca="1">_xlfn.NORM.INV(RAND(),Satokasvi!$H$13,Satokasvi!$I$13)</f>
        <v>286.4848183651892</v>
      </c>
      <c r="CX82" s="29">
        <f ca="1">_xlfn.NORM.INV(RAND(),Satokasvi!$H$13,Satokasvi!$I$13)</f>
        <v>286.19071593294308</v>
      </c>
      <c r="CY82" s="29">
        <f ca="1">_xlfn.NORM.INV(RAND(),Satokasvi!$H$13,Satokasvi!$I$13)</f>
        <v>210.08838380355044</v>
      </c>
      <c r="CZ82" s="29">
        <f ca="1">_xlfn.NORM.INV(RAND(),Satokasvi!$H$13,Satokasvi!$I$13)</f>
        <v>227.84901275708037</v>
      </c>
      <c r="DA82" s="29">
        <f ca="1">_xlfn.NORM.INV(RAND(),Satokasvi!$H$13,Satokasvi!$I$13)</f>
        <v>176.62491289879006</v>
      </c>
      <c r="DB82" s="29">
        <f ca="1">_xlfn.NORM.INV(RAND(),Satokasvi!$H$13,Satokasvi!$I$13)</f>
        <v>160.26495779875444</v>
      </c>
      <c r="DD82" s="29">
        <f>IF(H$11="x",Toimenpiteet!$E$115,AC82*CD82/1000+(Satokasvi!$E$28-Satokasvi!$E$7)+IF(H$8="x",Toimenpiteet!$E$29,0)+IF(H$9="x",Toimenpiteet!$E$60,0)+IF(H$10="x",Toimenpiteet!$E$88,0))/(1+$H$15)^DD$59</f>
        <v>305.82524271844659</v>
      </c>
      <c r="DE82" s="29">
        <f ca="1">IF(I$11="x",Toimenpiteet!$E$115,AD82*CE82/1000+(Satokasvi!$E$28-Satokasvi!$E$7)+IF(I$8="x",Toimenpiteet!$E$29,0)+IF(I$9="x",Toimenpiteet!$E$60,0)+IF(I$10="x",Toimenpiteet!$E$88,0))/(1+$H$15)^DE$59</f>
        <v>295.24714961624136</v>
      </c>
      <c r="DF82" s="29">
        <f ca="1">IF(J$11="x",Toimenpiteet!$E$115,AE82*CF82/1000+(Satokasvi!$E$28-Satokasvi!$E$7)+IF(J$8="x",Toimenpiteet!$E$29,0)+IF(J$9="x",Toimenpiteet!$E$60,0)+IF(J$10="x",Toimenpiteet!$E$88,0))/(1+$H$15)^DF$59</f>
        <v>237.08915663572159</v>
      </c>
      <c r="DG82" s="29">
        <f ca="1">IF(K$11="x",Toimenpiteet!$E$115,AF82*CG82/1000+(Satokasvi!$E$28-Satokasvi!$E$7)+IF(K$8="x",Toimenpiteet!$E$29,0)+IF(K$9="x",Toimenpiteet!$E$60,0)+IF(K$10="x",Toimenpiteet!$E$88,0))/(1+$H$15)^DG$59</f>
        <v>381.84597563418788</v>
      </c>
      <c r="DH82" s="29">
        <f ca="1">IF(L$11="x",Toimenpiteet!$E$115,AG82*CH82/1000+(Satokasvi!$E$28-Satokasvi!$E$7)+IF(L$8="x",Toimenpiteet!$E$29,0)+IF(L$9="x",Toimenpiteet!$E$60,0)+IF(L$10="x",Toimenpiteet!$E$88,0))/(1+$H$15)^DH$59</f>
        <v>222.43679575095706</v>
      </c>
      <c r="DI82" s="29">
        <f>IF(M$11="x",Toimenpiteet!$E$115,AH82*CI82/1000+(Satokasvi!$E$28-Satokasvi!$E$7)+IF(M$8="x",Toimenpiteet!$E$29,0)+IF(M$9="x",Toimenpiteet!$E$60,0)+IF(M$10="x",Toimenpiteet!$E$88,0))/(1+$H$15)^DI$59</f>
        <v>263.80754085535114</v>
      </c>
      <c r="DJ82" s="29">
        <f ca="1">IF(N$11="x",Toimenpiteet!$E$115,AI82*CJ82/1000+(Satokasvi!$E$28-Satokasvi!$E$7)+IF(N$8="x",Toimenpiteet!$E$29,0)+IF(N$9="x",Toimenpiteet!$E$60,0)+IF(N$10="x",Toimenpiteet!$E$88,0))/(1+$H$15)^DJ$59</f>
        <v>245.60659285573956</v>
      </c>
      <c r="DK82" s="29">
        <f ca="1">IF(O$11="x",Toimenpiteet!$E$115,AJ82*CK82/1000+(Satokasvi!$E$28-Satokasvi!$E$7)+IF(O$8="x",Toimenpiteet!$E$29,0)+IF(O$9="x",Toimenpiteet!$E$60,0)+IF(O$10="x",Toimenpiteet!$E$88,0))/(1+$H$15)^DK$59</f>
        <v>23.223251427270711</v>
      </c>
      <c r="DL82" s="29">
        <f ca="1">IF(P$11="x",Toimenpiteet!$E$115,AK82*CL82/1000+(Satokasvi!$E$28-Satokasvi!$E$7)+IF(P$8="x",Toimenpiteet!$E$29,0)+IF(P$9="x",Toimenpiteet!$E$60,0)+IF(P$10="x",Toimenpiteet!$E$88,0))/(1+$H$15)^DL$59</f>
        <v>219.41854629804101</v>
      </c>
      <c r="DM82" s="29">
        <f ca="1">IF(Q$11="x",Toimenpiteet!$E$115,AL82*CM82/1000+(Satokasvi!$E$28-Satokasvi!$E$7)+IF(Q$8="x",Toimenpiteet!$E$29,0)+IF(Q$9="x",Toimenpiteet!$E$60,0)+IF(Q$10="x",Toimenpiteet!$E$88,0))/(1+$H$15)^DM$59</f>
        <v>212.72300035557643</v>
      </c>
      <c r="DN82" s="29">
        <f ca="1">IF(R$11="x",Toimenpiteet!$E$115,AM82*CN82/1000+(Satokasvi!$E$28-Satokasvi!$E$7)+IF(R$8="x",Toimenpiteet!$E$29,0)+IF(R$9="x",Toimenpiteet!$E$60,0)+IF(R$10="x",Toimenpiteet!$E$88,0))/(1+$H$15)^DN$59</f>
        <v>341.86480069047167</v>
      </c>
      <c r="DO82" s="29">
        <f ca="1">IF(S$11="x",Toimenpiteet!$E$115,AN82*CO82/1000+(Satokasvi!$E$28-Satokasvi!$E$7)+IF(S$8="x",Toimenpiteet!$E$29,0)+IF(S$9="x",Toimenpiteet!$E$60,0)+IF(S$10="x",Toimenpiteet!$E$88,0))/(1+$H$15)^DO$59</f>
        <v>242.60872419434784</v>
      </c>
      <c r="DP82" s="29">
        <f ca="1">IF(T$11="x",Toimenpiteet!$E$115,AO82*CP82/1000+(Satokasvi!$E$28-Satokasvi!$E$7)+IF(T$8="x",Toimenpiteet!$E$29,0)+IF(T$9="x",Toimenpiteet!$E$60,0)+IF(T$10="x",Toimenpiteet!$E$88,0))/(1+$H$15)^DP$59</f>
        <v>58.038236474778238</v>
      </c>
      <c r="DQ82" s="29">
        <f ca="1">IF(U$11="x",Toimenpiteet!$E$115,AP82*CQ82/1000+(Satokasvi!$E$28-Satokasvi!$E$7)+IF(U$8="x",Toimenpiteet!$E$29,0)+IF(U$9="x",Toimenpiteet!$E$60,0)+IF(U$10="x",Toimenpiteet!$E$88,0))/(1+$H$15)^DQ$59</f>
        <v>204.36983710032084</v>
      </c>
      <c r="DR82" s="29">
        <f ca="1">IF(V$11="x",Toimenpiteet!$E$115,AQ82*CR82/1000+(Satokasvi!$E$28-Satokasvi!$E$7)+IF(V$8="x",Toimenpiteet!$E$29,0)+IF(V$9="x",Toimenpiteet!$E$60,0)+IF(V$10="x",Toimenpiteet!$E$88,0))/(1+$H$15)^DR$59</f>
        <v>360.0678608309874</v>
      </c>
      <c r="DS82" s="29">
        <f ca="1">IF(W$11="x",Toimenpiteet!$E$115,AR82*CS82/1000+(Satokasvi!$E$28-Satokasvi!$E$7)+IF(W$8="x",Toimenpiteet!$E$29,0)+IF(W$9="x",Toimenpiteet!$E$60,0)+IF(W$10="x",Toimenpiteet!$E$88,0))/(1+$H$15)^DS$59</f>
        <v>197.24757012248344</v>
      </c>
      <c r="DT82" s="29">
        <f ca="1">IF(X$11="x",Toimenpiteet!$E$115,AS82*CT82/1000+(Satokasvi!$E$28-Satokasvi!$E$7)+IF(X$8="x",Toimenpiteet!$E$29,0)+IF(X$9="x",Toimenpiteet!$E$60,0)+IF(X$10="x",Toimenpiteet!$E$88,0))/(1+$H$15)^DT$59</f>
        <v>285.35121348326214</v>
      </c>
      <c r="DU82" s="29">
        <f ca="1">IF(Y$11="x",Toimenpiteet!$E$115,AT82*CU82/1000+(Satokasvi!$E$28-Satokasvi!$E$7)+IF(Y$8="x",Toimenpiteet!$E$29,0)+IF(Y$9="x",Toimenpiteet!$E$60,0)+IF(Y$10="x",Toimenpiteet!$E$88,0))/(1+$H$15)^DU$59</f>
        <v>121.44129519589882</v>
      </c>
      <c r="DV82" s="29">
        <f ca="1">IF(Z$11="x",Toimenpiteet!$E$115,AU82*CV82/1000+(Satokasvi!$E$28-Satokasvi!$E$7)+IF(Z$8="x",Toimenpiteet!$E$29,0)+IF(Z$9="x",Toimenpiteet!$E$60,0)+IF(Z$10="x",Toimenpiteet!$E$88,0))/(1+$H$15)^DV$59</f>
        <v>264.50176085293998</v>
      </c>
      <c r="DW82" s="29">
        <f ca="1">IF(AA$11="x",Toimenpiteet!$E$115,AV82*CW82/1000+(Satokasvi!$E$28-Satokasvi!$E$7)+IF(AA$8="x",Toimenpiteet!$E$29,0)+IF(AA$9="x",Toimenpiteet!$E$60,0)+IF(AA$10="x",Toimenpiteet!$E$88,0))/(1+$H$15)^DW$59</f>
        <v>-126.18270437906573</v>
      </c>
      <c r="DX82" s="29">
        <f ca="1">IF(AB$11="x",Toimenpiteet!$E$115,AW82*CX82/1000+(Satokasvi!$E$28-Satokasvi!$E$7)+IF(AB$8="x",Toimenpiteet!$E$29,0)+IF(AB$9="x",Toimenpiteet!$E$60,0)+IF(AB$10="x",Toimenpiteet!$E$88,0))/(1+$H$15)^DX$59</f>
        <v>251.11632166322232</v>
      </c>
      <c r="DY82" s="29">
        <f ca="1">IF(AC$11="x",Toimenpiteet!$E$115,AX82*CY82/1000+(Satokasvi!$E$28-Satokasvi!$E$7)+IF(AC$8="x",Toimenpiteet!$E$29,0)+IF(AC$9="x",Toimenpiteet!$E$60,0)+IF(AC$10="x",Toimenpiteet!$E$88,0))/(1+$H$15)^DY$59</f>
        <v>173.13687869818509</v>
      </c>
      <c r="DZ82" s="29">
        <f ca="1">IF(AD$11="x",Toimenpiteet!$E$115,AY82*CZ82/1000+(Satokasvi!$E$28-Satokasvi!$E$7)+IF(AD$8="x",Toimenpiteet!$E$29,0)+IF(AD$9="x",Toimenpiteet!$E$60,0)+IF(AD$10="x",Toimenpiteet!$E$88,0))/(1+$H$15)^DZ$59</f>
        <v>192.10213162827517</v>
      </c>
      <c r="EA82" s="29">
        <f ca="1">IF(AE$11="x",Toimenpiteet!$E$115,AZ82*DA82/1000+(Satokasvi!$E$28-Satokasvi!$E$7)+IF(AE$8="x",Toimenpiteet!$E$29,0)+IF(AE$9="x",Toimenpiteet!$E$60,0)+IF(AE$10="x",Toimenpiteet!$E$88,0))/(1+$H$15)^EA$59</f>
        <v>102.51369263052406</v>
      </c>
      <c r="EB82" s="29">
        <f ca="1">IF(AF$11="x",Toimenpiteet!$E$115,BA82*DB82/1000+(Satokasvi!$E$28-Satokasvi!$E$7)+IF(AF$8="x",Toimenpiteet!$E$29,0)+IF(AF$9="x",Toimenpiteet!$E$60,0)+IF(AF$10="x",Toimenpiteet!$E$88,0))/(1+$H$15)^EB$59</f>
        <v>81.913170635004008</v>
      </c>
      <c r="ED82" s="29">
        <f>IF(H$11="x",Toimenpiteet!$E$115,BD82*CD82/1000+(Satokasvi!$E$28-Satokasvi!$E$7)+IF(H$8="x",Toimenpiteet!$E$29,0)+IF(H$9="x",Toimenpiteet!$E$60,0)+IF(H$10="x",Toimenpiteet!$E$88,0))/(1+$H$15)^ED$59</f>
        <v>305.82524271844659</v>
      </c>
      <c r="EE82" s="29">
        <f ca="1">IF(I$11="x",Toimenpiteet!$E$115,BE82*CE82/1000+(Satokasvi!$E$28-Satokasvi!$E$7)+IF(I$8="x",Toimenpiteet!$E$29,0)+IF(I$9="x",Toimenpiteet!$E$60,0)+IF(I$10="x",Toimenpiteet!$E$88,0))/(1+$H$15)^EE$59</f>
        <v>320.7503874816324</v>
      </c>
      <c r="EF82" s="29">
        <f ca="1">IF(J$11="x",Toimenpiteet!$E$115,BF82*CF82/1000+(Satokasvi!$E$28-Satokasvi!$E$7)+IF(J$8="x",Toimenpiteet!$E$29,0)+IF(J$9="x",Toimenpiteet!$E$60,0)+IF(J$10="x",Toimenpiteet!$E$88,0))/(1+$H$15)^EF$59</f>
        <v>259.37165367583685</v>
      </c>
      <c r="EG82" s="29">
        <f ca="1">IF(K$11="x",Toimenpiteet!$E$115,BG82*CG82/1000+(Satokasvi!$E$28-Satokasvi!$E$7)+IF(K$8="x",Toimenpiteet!$E$29,0)+IF(K$9="x",Toimenpiteet!$E$60,0)+IF(K$10="x",Toimenpiteet!$E$88,0))/(1+$H$15)^EG$59</f>
        <v>411.06258432689674</v>
      </c>
      <c r="EH82" s="29">
        <f ca="1">IF(L$11="x",Toimenpiteet!$E$115,BH82*CH82/1000+(Satokasvi!$E$28-Satokasvi!$E$7)+IF(L$8="x",Toimenpiteet!$E$29,0)+IF(L$9="x",Toimenpiteet!$E$60,0)+IF(L$10="x",Toimenpiteet!$E$88,0))/(1+$H$15)^EH$59</f>
        <v>243.38806263656255</v>
      </c>
      <c r="EI82" s="29">
        <f>IF(M$11="x",Toimenpiteet!$E$115,BI82*CI82/1000+(Satokasvi!$E$28-Satokasvi!$E$7)+IF(M$8="x",Toimenpiteet!$E$29,0)+IF(M$9="x",Toimenpiteet!$E$60,0)+IF(M$10="x",Toimenpiteet!$E$88,0))/(1+$H$15)^EI$59</f>
        <v>263.80754085535114</v>
      </c>
      <c r="EJ82" s="29">
        <f ca="1">IF(N$11="x",Toimenpiteet!$E$115,BJ82*CJ82/1000+(Satokasvi!$E$28-Satokasvi!$E$7)+IF(N$8="x",Toimenpiteet!$E$29,0)+IF(N$9="x",Toimenpiteet!$E$60,0)+IF(N$10="x",Toimenpiteet!$E$88,0))/(1+$H$15)^EJ$59</f>
        <v>267.15210027028417</v>
      </c>
      <c r="EK82" s="29">
        <f ca="1">IF(O$11="x",Toimenpiteet!$E$115,BK82*CK82/1000+(Satokasvi!$E$28-Satokasvi!$E$7)+IF(O$8="x",Toimenpiteet!$E$29,0)+IF(O$9="x",Toimenpiteet!$E$60,0)+IF(O$10="x",Toimenpiteet!$E$88,0))/(1+$H$15)^EK$59</f>
        <v>33.379732223641575</v>
      </c>
      <c r="EL82" s="29">
        <f ca="1">IF(P$11="x",Toimenpiteet!$E$115,BL82*CL82/1000+(Satokasvi!$E$28-Satokasvi!$E$7)+IF(P$8="x",Toimenpiteet!$E$29,0)+IF(P$9="x",Toimenpiteet!$E$60,0)+IF(P$10="x",Toimenpiteet!$E$88,0))/(1+$H$15)^EL$59</f>
        <v>239.12279227799857</v>
      </c>
      <c r="EM82" s="29">
        <f ca="1">IF(Q$11="x",Toimenpiteet!$E$115,BM82*CM82/1000+(Satokasvi!$E$28-Satokasvi!$E$7)+IF(Q$8="x",Toimenpiteet!$E$29,0)+IF(Q$9="x",Toimenpiteet!$E$60,0)+IF(Q$10="x",Toimenpiteet!$E$88,0))/(1+$H$15)^EM$59</f>
        <v>231.83810053360335</v>
      </c>
      <c r="EN82" s="29">
        <f ca="1">IF(R$11="x",Toimenpiteet!$E$115,BN82*CN82/1000+(Satokasvi!$E$28-Satokasvi!$E$7)+IF(R$8="x",Toimenpiteet!$E$29,0)+IF(R$9="x",Toimenpiteet!$E$60,0)+IF(R$10="x",Toimenpiteet!$E$88,0))/(1+$H$15)^EN$59</f>
        <v>367.1900311718382</v>
      </c>
      <c r="EO82" s="29">
        <f ca="1">IF(S$11="x",Toimenpiteet!$E$115,BO82*CO82/1000+(Satokasvi!$E$28-Satokasvi!$E$7)+IF(S$8="x",Toimenpiteet!$E$29,0)+IF(S$9="x",Toimenpiteet!$E$60,0)+IF(S$10="x",Toimenpiteet!$E$88,0))/(1+$H$15)^EO$59</f>
        <v>262.73138413886409</v>
      </c>
      <c r="EP82" s="29">
        <f ca="1">IF(T$11="x",Toimenpiteet!$E$115,BP82*CP82/1000+(Satokasvi!$E$28-Satokasvi!$E$7)+IF(T$8="x",Toimenpiteet!$E$29,0)+IF(T$9="x",Toimenpiteet!$E$60,0)+IF(T$10="x",Toimenpiteet!$E$88,0))/(1+$H$15)^EP$59</f>
        <v>68.699588817739411</v>
      </c>
      <c r="EQ82" s="29">
        <f ca="1">IF(U$11="x",Toimenpiteet!$E$115,BQ82*CQ82/1000+(Satokasvi!$E$28-Satokasvi!$E$7)+IF(U$8="x",Toimenpiteet!$E$29,0)+IF(U$9="x",Toimenpiteet!$E$60,0)+IF(U$10="x",Toimenpiteet!$E$88,0))/(1+$H$15)^EQ$59</f>
        <v>222.12176635264009</v>
      </c>
      <c r="ER82" s="29">
        <f ca="1">IF(V$11="x",Toimenpiteet!$E$115,BR82*CR82/1000+(Satokasvi!$E$28-Satokasvi!$E$7)+IF(V$8="x",Toimenpiteet!$E$29,0)+IF(V$9="x",Toimenpiteet!$E$60,0)+IF(V$10="x",Toimenpiteet!$E$88,0))/(1+$H$15)^ER$59</f>
        <v>385.38527076312226</v>
      </c>
      <c r="ES82" s="29">
        <f ca="1">IF(W$11="x",Toimenpiteet!$E$115,BS82*CS82/1000+(Satokasvi!$E$28-Satokasvi!$E$7)+IF(W$8="x",Toimenpiteet!$E$29,0)+IF(W$9="x",Toimenpiteet!$E$60,0)+IF(W$10="x",Toimenpiteet!$E$88,0))/(1+$H$15)^ES$59</f>
        <v>214.21093590102083</v>
      </c>
      <c r="ET82" s="29">
        <f ca="1">IF(X$11="x",Toimenpiteet!$E$115,BT82*CT82/1000+(Satokasvi!$E$28-Satokasvi!$E$7)+IF(X$8="x",Toimenpiteet!$E$29,0)+IF(X$9="x",Toimenpiteet!$E$60,0)+IF(X$10="x",Toimenpiteet!$E$88,0))/(1+$H$15)^ET$59</f>
        <v>306.51293655782638</v>
      </c>
      <c r="EU82" s="29">
        <f ca="1">IF(Y$11="x",Toimenpiteet!$E$115,BU82*CU82/1000+(Satokasvi!$E$28-Satokasvi!$E$7)+IF(Y$8="x",Toimenpiteet!$E$29,0)+IF(Y$9="x",Toimenpiteet!$E$60,0)+IF(Y$10="x",Toimenpiteet!$E$88,0))/(1+$H$15)^EU$59</f>
        <v>134.20672150948135</v>
      </c>
      <c r="EV82" s="29">
        <f ca="1">IF(Z$11="x",Toimenpiteet!$E$115,BV82*CV82/1000+(Satokasvi!$E$28-Satokasvi!$E$7)+IF(Z$8="x",Toimenpiteet!$E$29,0)+IF(Z$9="x",Toimenpiteet!$E$60,0)+IF(Z$10="x",Toimenpiteet!$E$88,0))/(1+$H$15)^EV$59</f>
        <v>284.22525817110886</v>
      </c>
      <c r="EW82" s="29">
        <f ca="1">IF(AA$11="x",Toimenpiteet!$E$115,BW82*CW82/1000+(Satokasvi!$E$28-Satokasvi!$E$7)+IF(AA$8="x",Toimenpiteet!$E$29,0)+IF(AA$9="x",Toimenpiteet!$E$60,0)+IF(AA$10="x",Toimenpiteet!$E$88,0))/(1+$H$15)^EW$59</f>
        <v>-126.18270437906573</v>
      </c>
      <c r="EX82" s="29">
        <f ca="1">IF(AB$11="x",Toimenpiteet!$E$115,BX82*CX82/1000+(Satokasvi!$E$28-Satokasvi!$E$7)+IF(AB$8="x",Toimenpiteet!$E$29,0)+IF(AB$9="x",Toimenpiteet!$E$60,0)+IF(AB$10="x",Toimenpiteet!$E$88,0))/(1+$H$15)^EX$59</f>
        <v>269.79751174536727</v>
      </c>
      <c r="EY82" s="29">
        <f ca="1">IF(AC$11="x",Toimenpiteet!$E$115,BY82*CY82/1000+(Satokasvi!$E$28-Satokasvi!$E$7)+IF(AC$8="x",Toimenpiteet!$E$29,0)+IF(AC$9="x",Toimenpiteet!$E$60,0)+IF(AC$10="x",Toimenpiteet!$E$88,0))/(1+$H$15)^EY$59</f>
        <v>187.74068768065138</v>
      </c>
      <c r="EZ82" s="29">
        <f ca="1">IF(AD$11="x",Toimenpiteet!$E$115,BZ82*CZ82/1000+(Satokasvi!$E$28-Satokasvi!$E$7)+IF(AD$8="x",Toimenpiteet!$E$29,0)+IF(AD$9="x",Toimenpiteet!$E$60,0)+IF(AD$10="x",Toimenpiteet!$E$88,0))/(1+$H$15)^EZ$59</f>
        <v>207.48099068304529</v>
      </c>
      <c r="FA82" s="29">
        <f ca="1">IF(AE$11="x",Toimenpiteet!$E$115,CA82*DA82/1000+(Satokasvi!$E$28-Satokasvi!$E$7)+IF(AE$8="x",Toimenpiteet!$E$29,0)+IF(AE$9="x",Toimenpiteet!$E$60,0)+IF(AE$10="x",Toimenpiteet!$E$88,0))/(1+$H$15)^FA$59</f>
        <v>113.24496218763899</v>
      </c>
      <c r="FB82" s="29">
        <f ca="1">IF(AF$11="x",Toimenpiteet!$E$115,CB82*DB82/1000+(Satokasvi!$E$28-Satokasvi!$E$7)+IF(AF$8="x",Toimenpiteet!$E$29,0)+IF(AF$9="x",Toimenpiteet!$E$60,0)+IF(AF$10="x",Toimenpiteet!$E$88,0))/(1+$H$15)^FB$59</f>
        <v>91.451144628490781</v>
      </c>
      <c r="FD82" s="29">
        <f t="shared" si="15"/>
        <v>305.82524271844659</v>
      </c>
      <c r="FE82" s="29">
        <f t="shared" ca="1" si="18"/>
        <v>601.07239233468795</v>
      </c>
      <c r="FF82" s="29">
        <f t="shared" ca="1" si="18"/>
        <v>838.16154897040951</v>
      </c>
      <c r="FG82" s="29">
        <f t="shared" ca="1" si="18"/>
        <v>1220.0075246045974</v>
      </c>
      <c r="FH82" s="29">
        <f t="shared" ca="1" si="19"/>
        <v>1442.4443203555545</v>
      </c>
      <c r="FI82" s="29">
        <f t="shared" ca="1" si="19"/>
        <v>1706.2518612109056</v>
      </c>
      <c r="FJ82" s="29">
        <f t="shared" ca="1" si="19"/>
        <v>1951.8584540666452</v>
      </c>
      <c r="FK82" s="29">
        <f t="shared" ca="1" si="19"/>
        <v>1975.0817054939159</v>
      </c>
      <c r="FL82" s="29">
        <f t="shared" ca="1" si="19"/>
        <v>2194.500251791957</v>
      </c>
      <c r="FM82" s="29">
        <f t="shared" ca="1" si="19"/>
        <v>2407.2232521475335</v>
      </c>
      <c r="FN82" s="29">
        <f t="shared" ca="1" si="19"/>
        <v>2749.0880528380053</v>
      </c>
      <c r="FO82" s="29">
        <f t="shared" ca="1" si="19"/>
        <v>2991.6967770323531</v>
      </c>
      <c r="FP82" s="29">
        <f t="shared" ca="1" si="19"/>
        <v>3049.7350135071315</v>
      </c>
      <c r="FQ82" s="29">
        <f t="shared" ca="1" si="19"/>
        <v>3254.1048506074521</v>
      </c>
      <c r="FR82" s="29">
        <f t="shared" ca="1" si="19"/>
        <v>3614.1727114384394</v>
      </c>
      <c r="FS82" s="29">
        <f t="shared" ca="1" si="19"/>
        <v>3811.4202815609228</v>
      </c>
      <c r="FT82" s="29">
        <f t="shared" ca="1" si="19"/>
        <v>4096.771495044185</v>
      </c>
      <c r="FU82" s="29">
        <f t="shared" ca="1" si="19"/>
        <v>4218.2127902400835</v>
      </c>
      <c r="FV82" s="29">
        <f t="shared" ca="1" si="19"/>
        <v>4482.7145510930231</v>
      </c>
      <c r="FW82" s="29">
        <f t="shared" ca="1" si="19"/>
        <v>4356.5318467139577</v>
      </c>
      <c r="FX82" s="29">
        <f t="shared" ca="1" si="20"/>
        <v>4607.6481683771799</v>
      </c>
      <c r="FY82" s="29">
        <f t="shared" ca="1" si="20"/>
        <v>4780.7850470753647</v>
      </c>
      <c r="FZ82" s="29">
        <f t="shared" ca="1" si="20"/>
        <v>4972.8871787036396</v>
      </c>
      <c r="GA82" s="29">
        <f t="shared" ca="1" si="20"/>
        <v>5075.4008713341636</v>
      </c>
      <c r="GB82" s="29">
        <f t="shared" ca="1" si="20"/>
        <v>5157.3140419691681</v>
      </c>
      <c r="GC82" s="29"/>
      <c r="GD82" s="29">
        <f t="shared" si="16"/>
        <v>305.82524271844659</v>
      </c>
      <c r="GE82" s="29">
        <f t="shared" ca="1" si="17"/>
        <v>626.57563020007899</v>
      </c>
      <c r="GF82" s="29">
        <f t="shared" ca="1" si="17"/>
        <v>885.9472838759159</v>
      </c>
      <c r="GG82" s="29">
        <f t="shared" ca="1" si="17"/>
        <v>1297.0098682028126</v>
      </c>
      <c r="GH82" s="29">
        <f t="shared" ca="1" si="17"/>
        <v>1540.3979308393752</v>
      </c>
      <c r="GI82" s="29">
        <f t="shared" ca="1" si="17"/>
        <v>1804.2054716947264</v>
      </c>
      <c r="GJ82" s="29">
        <f t="shared" ca="1" si="17"/>
        <v>2071.3575719650107</v>
      </c>
      <c r="GK82" s="29">
        <f t="shared" ca="1" si="17"/>
        <v>2104.7373041886522</v>
      </c>
      <c r="GL82" s="29">
        <f t="shared" ca="1" si="17"/>
        <v>2343.8600964666507</v>
      </c>
      <c r="GM82" s="29">
        <f t="shared" ca="1" si="17"/>
        <v>2575.6981970002539</v>
      </c>
      <c r="GN82" s="29">
        <f t="shared" ca="1" si="17"/>
        <v>2942.8882281720921</v>
      </c>
      <c r="GO82" s="29">
        <f t="shared" ca="1" si="17"/>
        <v>3205.6196123109562</v>
      </c>
      <c r="GP82" s="29">
        <f t="shared" ca="1" si="17"/>
        <v>3274.3192011286956</v>
      </c>
      <c r="GQ82" s="29">
        <f t="shared" ca="1" si="17"/>
        <v>3496.4409674813355</v>
      </c>
      <c r="GR82" s="29">
        <f t="shared" ca="1" si="17"/>
        <v>3881.8262382444577</v>
      </c>
      <c r="GS82" s="29">
        <f t="shared" ca="1" si="17"/>
        <v>4096.0371741454783</v>
      </c>
      <c r="GT82" s="29">
        <f t="shared" ca="1" si="17"/>
        <v>4402.5501107033051</v>
      </c>
      <c r="GU82" s="29">
        <f t="shared" ca="1" si="22"/>
        <v>4536.7568322127863</v>
      </c>
      <c r="GV82" s="29">
        <f t="shared" ca="1" si="12"/>
        <v>4820.9820903838954</v>
      </c>
      <c r="GW82" s="29">
        <f t="shared" ca="1" si="12"/>
        <v>4694.79938600483</v>
      </c>
      <c r="GX82" s="29">
        <f t="shared" ca="1" si="12"/>
        <v>4964.5968977501971</v>
      </c>
      <c r="GY82" s="29">
        <f t="shared" ca="1" si="12"/>
        <v>5152.3375854308488</v>
      </c>
      <c r="GZ82" s="29">
        <f t="shared" ca="1" si="12"/>
        <v>5359.8185761138939</v>
      </c>
      <c r="HA82" s="29">
        <f t="shared" ca="1" si="12"/>
        <v>5473.0635383015333</v>
      </c>
      <c r="HB82" s="29">
        <f t="shared" ca="1" si="12"/>
        <v>5564.5146829300238</v>
      </c>
      <c r="HC82" s="29"/>
      <c r="HD82" s="29">
        <f t="shared" si="13"/>
        <v>170</v>
      </c>
      <c r="HE82" s="29">
        <f>SUM($GD82:GD82)-$HD82-SUM($FD82:FD82)</f>
        <v>-170</v>
      </c>
      <c r="HF82" s="29">
        <f ca="1">SUM($GD82:GE82)-$HD82-SUM($FD82:FE82)</f>
        <v>-144.49676213460896</v>
      </c>
      <c r="HG82" s="29">
        <f ca="1">SUM($GD82:GF82)-$HD82-SUM($FD82:FF82)</f>
        <v>-96.711027229102683</v>
      </c>
      <c r="HH82" s="29">
        <f ca="1">SUM($GD82:GG82)-$HD82-SUM($FD82:FG82)</f>
        <v>-19.708683630887663</v>
      </c>
      <c r="HI82" s="29">
        <f ca="1">SUM($GD82:GH82)-$HD82-SUM($FD82:FH82)</f>
        <v>78.244926852933531</v>
      </c>
      <c r="HJ82" s="29">
        <f ca="1">SUM($GD82:GI82)-$HD82-SUM($FD82:FI82)</f>
        <v>176.19853733675518</v>
      </c>
      <c r="HK82" s="29">
        <f ca="1">SUM($GD82:GJ82)-$HD82-SUM($FD82:FJ82)</f>
        <v>295.69765523512069</v>
      </c>
      <c r="HL82" s="29">
        <f ca="1">SUM($GD82:GK82)-$HD82-SUM($FD82:FK82)</f>
        <v>425.35325392985578</v>
      </c>
      <c r="HM82" s="29">
        <f ca="1">SUM($GD82:GL82)-$HD82-SUM($FD82:FL82)</f>
        <v>574.7130986045504</v>
      </c>
      <c r="HN82" s="29">
        <f ca="1">SUM($GD82:GM82)-$HD82-SUM($FD82:FM82)</f>
        <v>743.18804345727222</v>
      </c>
      <c r="HO82" s="29">
        <f ca="1">SUM($GD82:GN82)-$HD82-SUM($FD82:FN82)</f>
        <v>936.98821879136085</v>
      </c>
      <c r="HP82" s="29">
        <f ca="1">SUM($GD82:GO82)-$HD82-SUM($FD82:FO82)</f>
        <v>1150.9110540699621</v>
      </c>
      <c r="HQ82" s="29">
        <f ca="1">SUM($GD82:GP82)-$HD82-SUM($FD82:FP82)</f>
        <v>1375.4952416915257</v>
      </c>
      <c r="HR82" s="29">
        <f ca="1">SUM($GD82:GQ82)-$HD82-SUM($FD82:FQ82)</f>
        <v>1617.8313585654105</v>
      </c>
      <c r="HS82" s="29">
        <f ca="1">SUM($GD82:GR82)-$HD82-SUM($FD82:FR82)</f>
        <v>1885.4848853714284</v>
      </c>
      <c r="HT82" s="29">
        <f ca="1">SUM($GD82:GS82)-$HD82-SUM($FD82:FS82)</f>
        <v>2170.1017779559843</v>
      </c>
      <c r="HU82" s="29">
        <f ca="1">SUM($GD82:GT82)-$HD82-SUM($FD82:FT82)</f>
        <v>2475.8803936151016</v>
      </c>
      <c r="HV82" s="29">
        <f ca="1">SUM($GD82:GU82)-$HD82-SUM($FD82:FU82)</f>
        <v>2794.4244355878036</v>
      </c>
      <c r="HW82" s="29">
        <f ca="1">SUM($GD82:GV82)-$HD82-SUM($FD82:FV82)</f>
        <v>3132.6919748786822</v>
      </c>
      <c r="HX82" s="29">
        <f ca="1">SUM($GD82:GW82)-$HD82-SUM($FD82:FW82)</f>
        <v>3470.9595141695536</v>
      </c>
      <c r="HY82" s="29">
        <f ca="1">SUM($GD82:GX82)-$HD82-SUM($FD82:FX82)</f>
        <v>3827.9082435425735</v>
      </c>
      <c r="HZ82" s="29">
        <f ca="1">SUM($GD82:GY82)-$HD82-SUM($FD82:FY82)</f>
        <v>4199.4607818980585</v>
      </c>
      <c r="IA82" s="29">
        <f ca="1">SUM($GD82:GZ82)-$HD82-SUM($FD82:FZ82)</f>
        <v>4586.3921793083136</v>
      </c>
      <c r="IB82" s="29">
        <f ca="1">SUM($GD82:HA82)-$HD82-SUM($FD82:GA82)</f>
        <v>4984.0548462756851</v>
      </c>
      <c r="IC82" s="29">
        <f ca="1">SUM($GD82:HB82)-$HD82-SUM($FD82:GB82)</f>
        <v>5391.2554872365436</v>
      </c>
    </row>
    <row r="83" spans="2:237">
      <c r="B83" s="29">
        <f t="shared" ca="1" si="14"/>
        <v>0.38865860670989028</v>
      </c>
      <c r="C83" s="29">
        <f t="shared" ca="1" si="14"/>
        <v>0.31149674754915779</v>
      </c>
      <c r="D83" s="29">
        <f t="shared" ca="1" si="14"/>
        <v>0.78442986599010811</v>
      </c>
      <c r="E83" s="29">
        <f t="shared" ca="1" si="14"/>
        <v>0.39468207421984813</v>
      </c>
      <c r="F83" s="29">
        <f t="shared" ca="1" si="14"/>
        <v>0.67810751605776221</v>
      </c>
      <c r="G83" s="29">
        <f t="shared" ca="1" si="14"/>
        <v>0.92185263694140362</v>
      </c>
      <c r="H83" s="29">
        <f t="shared" ca="1" si="14"/>
        <v>0.60362874702318536</v>
      </c>
      <c r="I83" s="29">
        <f t="shared" ca="1" si="14"/>
        <v>0.99172827398545749</v>
      </c>
      <c r="J83" s="29">
        <f t="shared" ca="1" si="14"/>
        <v>5.0195878656363102E-2</v>
      </c>
      <c r="K83" s="29">
        <f t="shared" ca="1" si="14"/>
        <v>0.92959706048434498</v>
      </c>
      <c r="L83" s="29">
        <f t="shared" ca="1" si="14"/>
        <v>0.27824213964431266</v>
      </c>
      <c r="M83" s="29">
        <f t="shared" ca="1" si="14"/>
        <v>0.92899582366120659</v>
      </c>
      <c r="N83" s="29">
        <f t="shared" ca="1" si="14"/>
        <v>0.48553236675941591</v>
      </c>
      <c r="O83" s="29">
        <f t="shared" ca="1" si="14"/>
        <v>0.96555343166558916</v>
      </c>
      <c r="P83" s="29">
        <f t="shared" ca="1" si="14"/>
        <v>0.52443575052396818</v>
      </c>
      <c r="Q83" s="29">
        <f t="shared" ca="1" si="14"/>
        <v>0.34797985772857187</v>
      </c>
      <c r="R83" s="29">
        <f t="shared" ca="1" si="21"/>
        <v>0.99053478708675535</v>
      </c>
      <c r="S83" s="29">
        <f t="shared" ca="1" si="21"/>
        <v>0.71209056838586937</v>
      </c>
      <c r="T83" s="29">
        <f t="shared" ca="1" si="21"/>
        <v>6.5998200454899236E-2</v>
      </c>
      <c r="U83" s="29">
        <f t="shared" ca="1" si="21"/>
        <v>0.72122747791570851</v>
      </c>
      <c r="V83" s="29">
        <f t="shared" ca="1" si="21"/>
        <v>0.22364742009080951</v>
      </c>
      <c r="W83" s="29">
        <f t="shared" ca="1" si="21"/>
        <v>0.71710680250786363</v>
      </c>
      <c r="X83" s="29">
        <f t="shared" ca="1" si="21"/>
        <v>0.76232035383726415</v>
      </c>
      <c r="Y83" s="29">
        <f t="shared" ca="1" si="21"/>
        <v>0.55291734855697505</v>
      </c>
      <c r="Z83" s="29">
        <f t="shared" ca="1" si="21"/>
        <v>0.1302139030072007</v>
      </c>
      <c r="AC83" s="27">
        <f>IF(H$11="x",0,_xlfn.NORM.INV(B83,Satokasvi!$H$8,Satokasvi!$I$8)*IF(H$8="x",1+Toimenpiteet!$C$7,1)*IF(H$9="x",1+Toimenpiteet!$C$34,1)*(1+H$30)*_xlfn.BINOM.INV(1,(1-(Satokasvi!$H$15*(1+H$43))),B83))</f>
        <v>0</v>
      </c>
      <c r="AD83" s="27">
        <f ca="1">IF(I$11="x",0,_xlfn.NORM.INV(C83,Satokasvi!$H$8,Satokasvi!$I$8)*IF(I$8="x",1+Toimenpiteet!$C$7,1)*IF(I$9="x",1+Toimenpiteet!$C$34,1)*(1+I$30)*_xlfn.BINOM.INV(1,(1-(Satokasvi!$H$15*(1+I$43))),C83))</f>
        <v>2450.9618767556212</v>
      </c>
      <c r="AE83" s="27">
        <f ca="1">IF(J$11="x",0,_xlfn.NORM.INV(D83,Satokasvi!$H$8,Satokasvi!$I$8)*IF(J$8="x",1+Toimenpiteet!$C$7,1)*IF(J$9="x",1+Toimenpiteet!$C$34,1)*(1+J$30)*_xlfn.BINOM.INV(1,(1-(Satokasvi!$H$15*(1+J$43))),D83))</f>
        <v>2701.6290968836975</v>
      </c>
      <c r="AF83" s="27">
        <f ca="1">IF(K$11="x",0,_xlfn.NORM.INV(E83,Satokasvi!$H$8,Satokasvi!$I$8)*IF(K$8="x",1+Toimenpiteet!$C$7,1)*IF(K$9="x",1+Toimenpiteet!$C$34,1)*(1+K$30)*_xlfn.BINOM.INV(1,(1-(Satokasvi!$H$15*(1+K$43))),E83))</f>
        <v>2526.2975892826012</v>
      </c>
      <c r="AG83" s="27">
        <f ca="1">IF(L$11="x",0,_xlfn.NORM.INV(F83,Satokasvi!$H$8,Satokasvi!$I$8)*IF(L$8="x",1+Toimenpiteet!$C$7,1)*IF(L$9="x",1+Toimenpiteet!$C$34,1)*(1+L$30)*_xlfn.BINOM.INV(1,(1-(Satokasvi!$H$15*(1+L$43))),F83))</f>
        <v>2678.7281902754053</v>
      </c>
      <c r="AH83" s="27">
        <f>IF(M$11="x",0,_xlfn.NORM.INV(G83,Satokasvi!$H$8,Satokasvi!$I$8)*IF(M$8="x",1+Toimenpiteet!$C$7,1)*IF(M$9="x",1+Toimenpiteet!$C$34,1)*(1+M$30)*_xlfn.BINOM.INV(1,(1-(Satokasvi!$H$15*(1+M$43))),G83))</f>
        <v>0</v>
      </c>
      <c r="AI83" s="27">
        <f ca="1">IF(N$11="x",0,_xlfn.NORM.INV(H83,Satokasvi!$H$8,Satokasvi!$I$8)*IF(N$8="x",1+Toimenpiteet!$C$7,1)*IF(N$9="x",1+Toimenpiteet!$C$34,1)*(1+N$30)*_xlfn.BINOM.INV(1,(1-(Satokasvi!$H$15*(1+N$43))),H83))</f>
        <v>2662.2851014520697</v>
      </c>
      <c r="AJ83" s="27">
        <f ca="1">IF(O$11="x",0,_xlfn.NORM.INV(I83,Satokasvi!$H$8,Satokasvi!$I$8)*IF(O$8="x",1+Toimenpiteet!$C$7,1)*IF(O$9="x",1+Toimenpiteet!$C$34,1)*(1+O$30)*_xlfn.BINOM.INV(1,(1-(Satokasvi!$H$15*(1+O$43))),I83))</f>
        <v>3060.6080645950883</v>
      </c>
      <c r="AK83" s="27">
        <f ca="1">IF(P$11="x",0,_xlfn.NORM.INV(J83,Satokasvi!$H$8,Satokasvi!$I$8)*IF(P$8="x",1+Toimenpiteet!$C$7,1)*IF(P$9="x",1+Toimenpiteet!$C$34,1)*(1+P$30)*_xlfn.BINOM.INV(1,(1-(Satokasvi!$H$15*(1+P$43))),J83))</f>
        <v>2306.5655805292699</v>
      </c>
      <c r="AL83" s="27">
        <f ca="1">IF(Q$11="x",0,_xlfn.NORM.INV(K83,Satokasvi!$H$8,Satokasvi!$I$8)*IF(Q$8="x",1+Toimenpiteet!$C$7,1)*IF(Q$9="x",1+Toimenpiteet!$C$34,1)*(1+Q$30)*_xlfn.BINOM.INV(1,(1-(Satokasvi!$H$15*(1+Q$43))),K83))</f>
        <v>2888.1522205402525</v>
      </c>
      <c r="AM83" s="27">
        <f ca="1">IF(R$11="x",0,_xlfn.NORM.INV(L83,Satokasvi!$H$8,Satokasvi!$I$8)*IF(R$8="x",1+Toimenpiteet!$C$7,1)*IF(R$9="x",1+Toimenpiteet!$C$34,1)*(1+R$30)*_xlfn.BINOM.INV(1,(1-(Satokasvi!$H$15*(1+R$43))),L83))</f>
        <v>2503.4705675370833</v>
      </c>
      <c r="AN83" s="27">
        <f ca="1">IF(S$11="x",0,_xlfn.NORM.INV(M83,Satokasvi!$H$8,Satokasvi!$I$8)*IF(S$8="x",1+Toimenpiteet!$C$7,1)*IF(S$9="x",1+Toimenpiteet!$C$34,1)*(1+S$30)*_xlfn.BINOM.INV(1,(1-(Satokasvi!$H$15*(1+S$43))),M83))</f>
        <v>2887.3227769057917</v>
      </c>
      <c r="AO83" s="27">
        <f ca="1">IF(T$11="x",0,_xlfn.NORM.INV(N83,Satokasvi!$H$8,Satokasvi!$I$8)*IF(T$8="x",1+Toimenpiteet!$C$7,1)*IF(T$9="x",1+Toimenpiteet!$C$34,1)*(1+T$30)*_xlfn.BINOM.INV(1,(1-(Satokasvi!$H$15*(1+T$43))),N83))</f>
        <v>2606.4692946655878</v>
      </c>
      <c r="AP83" s="27">
        <f ca="1">IF(U$11="x",0,_xlfn.NORM.INV(O83,Satokasvi!$H$8,Satokasvi!$I$8)*IF(U$8="x",1+Toimenpiteet!$C$7,1)*IF(U$9="x",1+Toimenpiteet!$C$34,1)*(1+U$30)*_xlfn.BINOM.INV(1,(1-(Satokasvi!$H$15*(1+U$43))),O83))</f>
        <v>2952.7969241987298</v>
      </c>
      <c r="AQ83" s="27">
        <f ca="1">IF(V$11="x",0,_xlfn.NORM.INV(P83,Satokasvi!$H$8,Satokasvi!$I$8)*IF(V$8="x",1+Toimenpiteet!$C$7,1)*IF(V$9="x",1+Toimenpiteet!$C$34,1)*(1+V$30)*_xlfn.BINOM.INV(1,(1-(Satokasvi!$H$15*(1+V$43))),P83))</f>
        <v>2624.6803341454929</v>
      </c>
      <c r="AR83" s="27">
        <f ca="1">IF(W$11="x",0,_xlfn.NORM.INV(Q83,Satokasvi!$H$8,Satokasvi!$I$8)*IF(W$8="x",1+Toimenpiteet!$C$7,1)*IF(W$9="x",1+Toimenpiteet!$C$34,1)*(1+W$30)*_xlfn.BINOM.INV(1,(1-(Satokasvi!$H$15*(1+W$43))),Q83))</f>
        <v>2540.2969688238059</v>
      </c>
      <c r="AS83" s="27">
        <f ca="1">IF(X$11="x",0,_xlfn.NORM.INV(R83,Satokasvi!$H$8,Satokasvi!$I$8)*IF(X$8="x",1+Toimenpiteet!$C$7,1)*IF(X$9="x",1+Toimenpiteet!$C$34,1)*(1+X$30)*_xlfn.BINOM.INV(1,(1-(Satokasvi!$H$15*(1+X$43))),R83))</f>
        <v>3051.3120191331832</v>
      </c>
      <c r="AT83" s="27">
        <f ca="1">IF(Y$11="x",0,_xlfn.NORM.INV(S83,Satokasvi!$H$8,Satokasvi!$I$8)*IF(Y$8="x",1+Toimenpiteet!$C$7,1)*IF(Y$9="x",1+Toimenpiteet!$C$34,1)*(1+Y$30)*_xlfn.BINOM.INV(1,(1-(Satokasvi!$H$15*(1+Y$43))),S83))</f>
        <v>2717.6767263332226</v>
      </c>
      <c r="AU83" s="27">
        <f ca="1">IF(Z$11="x",0,_xlfn.NORM.INV(T83,Satokasvi!$H$8,Satokasvi!$I$8)*IF(Z$8="x",1+Toimenpiteet!$C$7,1)*IF(Z$9="x",1+Toimenpiteet!$C$34,1)*(1+Z$30)*_xlfn.BINOM.INV(1,(1-(Satokasvi!$H$15*(1+Z$43))),T83))</f>
        <v>2332.078568685678</v>
      </c>
      <c r="AV83" s="27">
        <f ca="1">IF(AA$11="x",0,_xlfn.NORM.INV(U83,Satokasvi!$H$8,Satokasvi!$I$8)*IF(AA$8="x",1+Toimenpiteet!$C$7,1)*IF(AA$9="x",1+Toimenpiteet!$C$34,1)*(1+AA$30)*_xlfn.BINOM.INV(1,(1-(Satokasvi!$H$15*(1+AA$43))),U83))</f>
        <v>2722.7145666671563</v>
      </c>
      <c r="AW83" s="27">
        <f ca="1">IF(AB$11="x",0,_xlfn.NORM.INV(V83,Satokasvi!$H$8,Satokasvi!$I$8)*IF(AB$8="x",1+Toimenpiteet!$C$7,1)*IF(AB$9="x",1+Toimenpiteet!$C$34,1)*(1+AB$30)*_xlfn.BINOM.INV(1,(1-(Satokasvi!$H$15*(1+AB$43))),V83))</f>
        <v>2471.3909703528825</v>
      </c>
      <c r="AX83" s="27">
        <f ca="1">IF(AC$11="x",0,_xlfn.NORM.INV(W83,Satokasvi!$H$8,Satokasvi!$I$8)*IF(AC$8="x",1+Toimenpiteet!$C$7,1)*IF(AC$9="x",1+Toimenpiteet!$C$34,1)*(1+AC$30)*_xlfn.BINOM.INV(1,(1-(Satokasvi!$H$15*(1+AC$43))),W83))</f>
        <v>2720.43288281894</v>
      </c>
      <c r="AY83" s="27">
        <f ca="1">IF(AD$11="x",0,_xlfn.NORM.INV(X83,Satokasvi!$H$8,Satokasvi!$I$8)*IF(AD$8="x",1+Toimenpiteet!$C$7,1)*IF(AD$9="x",1+Toimenpiteet!$C$34,1)*(1+AD$30)*_xlfn.BINOM.INV(1,(1-(Satokasvi!$H$15*(1+AD$43))),X83))</f>
        <v>2746.4753628598082</v>
      </c>
      <c r="AZ83" s="27">
        <f ca="1">IF(AE$11="x",0,_xlfn.NORM.INV(Y83,Satokasvi!$H$8,Satokasvi!$I$8)*IF(AE$8="x",1+Toimenpiteet!$C$7,1)*IF(AE$9="x",1+Toimenpiteet!$C$34,1)*(1+AE$30)*_xlfn.BINOM.INV(1,(1-(Satokasvi!$H$15*(1+AE$43))),Y83))</f>
        <v>2638.0724069476396</v>
      </c>
      <c r="BA83" s="27">
        <f ca="1">IF(AF$11="x",0,_xlfn.NORM.INV(Z83,Satokasvi!$H$8,Satokasvi!$I$8)*IF(AF$8="x",1+Toimenpiteet!$C$7,1)*IF(AF$9="x",1+Toimenpiteet!$C$34,1)*(1+AF$30)*_xlfn.BINOM.INV(1,(1-(Satokasvi!$H$15*(1+AF$43))),Z83))</f>
        <v>2403.1764650112964</v>
      </c>
      <c r="BD83" s="27">
        <f>IF(H$11="x",0,_xlfn.NORM.INV(B83,Satokasvi!$H$8,Satokasvi!$I$8)*IF(COUNTIF($H$12:H$12,"x")&gt;0,(1+$C$6),1)*IF(COUNTIF($H$13:H$13,"x")&gt;0,(1+$C$30),1)*IF(H$8="x",(1+Toimenpiteet!$C$7),1)*IF(H$9="x",(1+Toimenpiteet!$C$34),1)*(1+H$30)*_xlfn.BINOM.INV(1,(1-(Satokasvi!$H$15*(1+H$44))),B83))</f>
        <v>0</v>
      </c>
      <c r="BE83" s="27">
        <f ca="1">IF(I$11="x",0,_xlfn.NORM.INV(C83,Satokasvi!$H$8,Satokasvi!$I$8)*IF(COUNTIF($H$12:I$12,"x")&gt;0,(1+$C$6),1)*IF(COUNTIF($H$13:I$13,"x")&gt;0,(1+$C$30),1)*IF(I$8="x",(1+Toimenpiteet!$C$7),1)*IF(I$9="x",(1+Toimenpiteet!$C$34),1)*(1+I$30)*_xlfn.BINOM.INV(1,(1-(Satokasvi!$H$15*(1+I$44))),C83))</f>
        <v>2573.5099705934022</v>
      </c>
      <c r="BF83" s="27">
        <f ca="1">IF(J$11="x",0,_xlfn.NORM.INV(D83,Satokasvi!$H$8,Satokasvi!$I$8)*IF(COUNTIF($H$12:J$12,"x")&gt;0,(1+$C$6),1)*IF(COUNTIF($H$13:J$13,"x")&gt;0,(1+$C$30),1)*IF(J$8="x",(1+Toimenpiteet!$C$7),1)*IF(J$9="x",(1+Toimenpiteet!$C$34),1)*(1+J$30)*_xlfn.BINOM.INV(1,(1-(Satokasvi!$H$15*(1+J$44))),D83))</f>
        <v>2836.7105517278824</v>
      </c>
      <c r="BG83" s="27">
        <f ca="1">IF(K$11="x",0,_xlfn.NORM.INV(E83,Satokasvi!$H$8,Satokasvi!$I$8)*IF(COUNTIF($H$12:K$12,"x")&gt;0,(1+$C$6),1)*IF(COUNTIF($H$13:K$13,"x")&gt;0,(1+$C$30),1)*IF(K$8="x",(1+Toimenpiteet!$C$7),1)*IF(K$9="x",(1+Toimenpiteet!$C$34),1)*(1+K$30)*_xlfn.BINOM.INV(1,(1-(Satokasvi!$H$15*(1+K$44))),E83))</f>
        <v>2652.6124687467309</v>
      </c>
      <c r="BH83" s="27">
        <f ca="1">IF(L$11="x",0,_xlfn.NORM.INV(F83,Satokasvi!$H$8,Satokasvi!$I$8)*IF(COUNTIF($H$12:L$12,"x")&gt;0,(1+$C$6),1)*IF(COUNTIF($H$13:L$13,"x")&gt;0,(1+$C$30),1)*IF(L$8="x",(1+Toimenpiteet!$C$7),1)*IF(L$9="x",(1+Toimenpiteet!$C$34),1)*(1+L$30)*_xlfn.BINOM.INV(1,(1-(Satokasvi!$H$15*(1+L$44))),F83))</f>
        <v>2812.6645997891756</v>
      </c>
      <c r="BI83" s="27">
        <f>IF(M$11="x",0,_xlfn.NORM.INV(G83,Satokasvi!$H$8,Satokasvi!$I$8)*IF(COUNTIF($H$12:M$12,"x")&gt;0,(1+$C$6),1)*IF(COUNTIF($H$13:M$13,"x")&gt;0,(1+$C$30),1)*IF(M$8="x",(1+Toimenpiteet!$C$7),1)*IF(M$9="x",(1+Toimenpiteet!$C$34),1)*(1+M$30)*_xlfn.BINOM.INV(1,(1-(Satokasvi!$H$15*(1+M$44))),G83))</f>
        <v>0</v>
      </c>
      <c r="BJ83" s="27">
        <f ca="1">IF(N$11="x",0,_xlfn.NORM.INV(H83,Satokasvi!$H$8,Satokasvi!$I$8)*IF(COUNTIF($H$12:N$12,"x")&gt;0,(1+$C$6),1)*IF(COUNTIF($H$13:N$13,"x")&gt;0,(1+$C$30),1)*IF(N$8="x",(1+Toimenpiteet!$C$7),1)*IF(N$9="x",(1+Toimenpiteet!$C$34),1)*(1+N$30)*_xlfn.BINOM.INV(1,(1-(Satokasvi!$H$15*(1+N$44))),H83))</f>
        <v>2795.3993565246733</v>
      </c>
      <c r="BK83" s="27">
        <f ca="1">IF(O$11="x",0,_xlfn.NORM.INV(I83,Satokasvi!$H$8,Satokasvi!$I$8)*IF(COUNTIF($H$12:O$12,"x")&gt;0,(1+$C$6),1)*IF(COUNTIF($H$13:O$13,"x")&gt;0,(1+$C$30),1)*IF(O$8="x",(1+Toimenpiteet!$C$7),1)*IF(O$9="x",(1+Toimenpiteet!$C$34),1)*(1+O$30)*_xlfn.BINOM.INV(1,(1-(Satokasvi!$H$15*(1+O$44))),I83))</f>
        <v>3213.6384678248423</v>
      </c>
      <c r="BL83" s="27">
        <f ca="1">IF(P$11="x",0,_xlfn.NORM.INV(J83,Satokasvi!$H$8,Satokasvi!$I$8)*IF(COUNTIF($H$12:P$12,"x")&gt;0,(1+$C$6),1)*IF(COUNTIF($H$13:P$13,"x")&gt;0,(1+$C$30),1)*IF(P$8="x",(1+Toimenpiteet!$C$7),1)*IF(P$9="x",(1+Toimenpiteet!$C$34),1)*(1+P$30)*_xlfn.BINOM.INV(1,(1-(Satokasvi!$H$15*(1+P$44))),J83))</f>
        <v>2421.8938595557338</v>
      </c>
      <c r="BM83" s="27">
        <f ca="1">IF(Q$11="x",0,_xlfn.NORM.INV(K83,Satokasvi!$H$8,Satokasvi!$I$8)*IF(COUNTIF($H$12:Q$12,"x")&gt;0,(1+$C$6),1)*IF(COUNTIF($H$13:Q$13,"x")&gt;0,(1+$C$30),1)*IF(Q$8="x",(1+Toimenpiteet!$C$7),1)*IF(Q$9="x",(1+Toimenpiteet!$C$34),1)*(1+Q$30)*_xlfn.BINOM.INV(1,(1-(Satokasvi!$H$15*(1+Q$44))),K83))</f>
        <v>3032.5598315672655</v>
      </c>
      <c r="BN83" s="27">
        <f ca="1">IF(R$11="x",0,_xlfn.NORM.INV(L83,Satokasvi!$H$8,Satokasvi!$I$8)*IF(COUNTIF($H$12:R$12,"x")&gt;0,(1+$C$6),1)*IF(COUNTIF($H$13:R$13,"x")&gt;0,(1+$C$30),1)*IF(R$8="x",(1+Toimenpiteet!$C$7),1)*IF(R$9="x",(1+Toimenpiteet!$C$34),1)*(1+R$30)*_xlfn.BINOM.INV(1,(1-(Satokasvi!$H$15*(1+R$44))),L83))</f>
        <v>2628.6440959139372</v>
      </c>
      <c r="BO83" s="27">
        <f ca="1">IF(S$11="x",0,_xlfn.NORM.INV(M83,Satokasvi!$H$8,Satokasvi!$I$8)*IF(COUNTIF($H$12:S$12,"x")&gt;0,(1+$C$6),1)*IF(COUNTIF($H$13:S$13,"x")&gt;0,(1+$C$30),1)*IF(S$8="x",(1+Toimenpiteet!$C$7),1)*IF(S$9="x",(1+Toimenpiteet!$C$34),1)*(1+S$30)*_xlfn.BINOM.INV(1,(1-(Satokasvi!$H$15*(1+S$44))),M83))</f>
        <v>3031.6889157510809</v>
      </c>
      <c r="BP83" s="27">
        <f ca="1">IF(T$11="x",0,_xlfn.NORM.INV(N83,Satokasvi!$H$8,Satokasvi!$I$8)*IF(COUNTIF($H$12:T$12,"x")&gt;0,(1+$C$6),1)*IF(COUNTIF($H$13:T$13,"x")&gt;0,(1+$C$30),1)*IF(T$8="x",(1+Toimenpiteet!$C$7),1)*IF(T$9="x",(1+Toimenpiteet!$C$34),1)*(1+T$30)*_xlfn.BINOM.INV(1,(1-(Satokasvi!$H$15*(1+T$44))),N83))</f>
        <v>2736.7927593988675</v>
      </c>
      <c r="BQ83" s="27">
        <f ca="1">IF(U$11="x",0,_xlfn.NORM.INV(O83,Satokasvi!$H$8,Satokasvi!$I$8)*IF(COUNTIF($H$12:U$12,"x")&gt;0,(1+$C$6),1)*IF(COUNTIF($H$13:U$13,"x")&gt;0,(1+$C$30),1)*IF(U$8="x",(1+Toimenpiteet!$C$7),1)*IF(U$9="x",(1+Toimenpiteet!$C$34),1)*(1+U$30)*_xlfn.BINOM.INV(1,(1-(Satokasvi!$H$15*(1+U$44))),O83))</f>
        <v>3100.4367704086667</v>
      </c>
      <c r="BR83" s="27">
        <f ca="1">IF(V$11="x",0,_xlfn.NORM.INV(P83,Satokasvi!$H$8,Satokasvi!$I$8)*IF(COUNTIF($H$12:V$12,"x")&gt;0,(1+$C$6),1)*IF(COUNTIF($H$13:V$13,"x")&gt;0,(1+$C$30),1)*IF(V$8="x",(1+Toimenpiteet!$C$7),1)*IF(V$9="x",(1+Toimenpiteet!$C$34),1)*(1+V$30)*_xlfn.BINOM.INV(1,(1-(Satokasvi!$H$15*(1+V$44))),P83))</f>
        <v>2755.9143508527677</v>
      </c>
      <c r="BS83" s="27">
        <f ca="1">IF(W$11="x",0,_xlfn.NORM.INV(Q83,Satokasvi!$H$8,Satokasvi!$I$8)*IF(COUNTIF($H$12:W$12,"x")&gt;0,(1+$C$6),1)*IF(COUNTIF($H$13:W$13,"x")&gt;0,(1+$C$30),1)*IF(W$8="x",(1+Toimenpiteet!$C$7),1)*IF(W$9="x",(1+Toimenpiteet!$C$34),1)*(1+W$30)*_xlfn.BINOM.INV(1,(1-(Satokasvi!$H$15*(1+W$44))),Q83))</f>
        <v>2667.3118172649961</v>
      </c>
      <c r="BT83" s="27">
        <f ca="1">IF(X$11="x",0,_xlfn.NORM.INV(R83,Satokasvi!$H$8,Satokasvi!$I$8)*IF(COUNTIF($H$12:X$12,"x")&gt;0,(1+$C$6),1)*IF(COUNTIF($H$13:X$13,"x")&gt;0,(1+$C$30),1)*IF(X$8="x",(1+Toimenpiteet!$C$7),1)*IF(X$9="x",(1+Toimenpiteet!$C$34),1)*(1+X$30)*_xlfn.BINOM.INV(1,(1-(Satokasvi!$H$15*(1+X$44))),R83))</f>
        <v>3203.8776200898419</v>
      </c>
      <c r="BU83" s="27">
        <f ca="1">IF(Y$11="x",0,_xlfn.NORM.INV(S83,Satokasvi!$H$8,Satokasvi!$I$8)*IF(COUNTIF($H$12:Y$12,"x")&gt;0,(1+$C$6),1)*IF(COUNTIF($H$13:Y$13,"x")&gt;0,(1+$C$30),1)*IF(Y$8="x",(1+Toimenpiteet!$C$7),1)*IF(Y$9="x",(1+Toimenpiteet!$C$34),1)*(1+Y$30)*_xlfn.BINOM.INV(1,(1-(Satokasvi!$H$15*(1+Y$44))),S83))</f>
        <v>2853.5605626498841</v>
      </c>
      <c r="BV83" s="27">
        <f ca="1">IF(Z$11="x",0,_xlfn.NORM.INV(T83,Satokasvi!$H$8,Satokasvi!$I$8)*IF(COUNTIF($H$12:Z$12,"x")&gt;0,(1+$C$6),1)*IF(COUNTIF($H$13:Z$13,"x")&gt;0,(1+$C$30),1)*IF(Z$8="x",(1+Toimenpiteet!$C$7),1)*IF(Z$9="x",(1+Toimenpiteet!$C$34),1)*(1+Z$30)*_xlfn.BINOM.INV(1,(1-(Satokasvi!$H$15*(1+Z$44))),T83))</f>
        <v>2448.6824971199621</v>
      </c>
      <c r="BW83" s="27">
        <f ca="1">IF(AA$11="x",0,_xlfn.NORM.INV(U83,Satokasvi!$H$8,Satokasvi!$I$8)*IF(COUNTIF($H$12:AA$12,"x")&gt;0,(1+$C$6),1)*IF(COUNTIF($H$13:AA$13,"x")&gt;0,(1+$C$30),1)*IF(AA$8="x",(1+Toimenpiteet!$C$7),1)*IF(AA$9="x",(1+Toimenpiteet!$C$34),1)*(1+AA$30)*_xlfn.BINOM.INV(1,(1-(Satokasvi!$H$15*(1+AA$44))),U83))</f>
        <v>2858.8502950005145</v>
      </c>
      <c r="BX83" s="27">
        <f ca="1">IF(AB$11="x",0,_xlfn.NORM.INV(V83,Satokasvi!$H$8,Satokasvi!$I$8)*IF(COUNTIF($H$12:AB$12,"x")&gt;0,(1+$C$6),1)*IF(COUNTIF($H$13:AB$13,"x")&gt;0,(1+$C$30),1)*IF(AB$8="x",(1+Toimenpiteet!$C$7),1)*IF(AB$9="x",(1+Toimenpiteet!$C$34),1)*(1+AB$30)*_xlfn.BINOM.INV(1,(1-(Satokasvi!$H$15*(1+AB$44))),V83))</f>
        <v>2594.9605188705268</v>
      </c>
      <c r="BY83" s="27">
        <f ca="1">IF(AC$11="x",0,_xlfn.NORM.INV(W83,Satokasvi!$H$8,Satokasvi!$I$8)*IF(COUNTIF($H$12:AC$12,"x")&gt;0,(1+$C$6),1)*IF(COUNTIF($H$13:AC$13,"x")&gt;0,(1+$C$30),1)*IF(AC$8="x",(1+Toimenpiteet!$C$7),1)*IF(AC$9="x",(1+Toimenpiteet!$C$34),1)*(1+AC$30)*_xlfn.BINOM.INV(1,(1-(Satokasvi!$H$15*(1+AC$44))),W83))</f>
        <v>2856.4545269598871</v>
      </c>
      <c r="BZ83" s="27">
        <f ca="1">IF(AD$11="x",0,_xlfn.NORM.INV(X83,Satokasvi!$H$8,Satokasvi!$I$8)*IF(COUNTIF($H$12:AD$12,"x")&gt;0,(1+$C$6),1)*IF(COUNTIF($H$13:AD$13,"x")&gt;0,(1+$C$30),1)*IF(AD$8="x",(1+Toimenpiteet!$C$7),1)*IF(AD$9="x",(1+Toimenpiteet!$C$34),1)*(1+AD$30)*_xlfn.BINOM.INV(1,(1-(Satokasvi!$H$15*(1+AD$44))),X83))</f>
        <v>2883.7991310027987</v>
      </c>
      <c r="CA83" s="27">
        <f ca="1">IF(AE$11="x",0,_xlfn.NORM.INV(Y83,Satokasvi!$H$8,Satokasvi!$I$8)*IF(COUNTIF($H$12:AE$12,"x")&gt;0,(1+$C$6),1)*IF(COUNTIF($H$13:AE$13,"x")&gt;0,(1+$C$30),1)*IF(AE$8="x",(1+Toimenpiteet!$C$7),1)*IF(AE$9="x",(1+Toimenpiteet!$C$34),1)*(1+AE$30)*_xlfn.BINOM.INV(1,(1-(Satokasvi!$H$15*(1+AE$44))),Y83))</f>
        <v>2769.9760272950211</v>
      </c>
      <c r="CB83" s="27">
        <f ca="1">IF(AF$11="x",0,_xlfn.NORM.INV(Z83,Satokasvi!$H$8,Satokasvi!$I$8)*IF(COUNTIF($H$12:AF$12,"x")&gt;0,(1+$C$6),1)*IF(COUNTIF($H$13:AF$13,"x")&gt;0,(1+$C$30),1)*IF(AF$8="x",(1+Toimenpiteet!$C$7),1)*IF(AF$9="x",(1+Toimenpiteet!$C$34),1)*(1+AF$30)*_xlfn.BINOM.INV(1,(1-(Satokasvi!$H$15*(1+AF$44))),Z83))</f>
        <v>2523.3352882618615</v>
      </c>
      <c r="CD83" s="29">
        <f ca="1">_xlfn.NORM.INV(RAND(),Satokasvi!$H$13,Satokasvi!$I$13)</f>
        <v>121.0603397395307</v>
      </c>
      <c r="CE83" s="29">
        <f ca="1">_xlfn.NORM.INV(RAND(),Satokasvi!$H$13,Satokasvi!$I$13)</f>
        <v>97.345778159239842</v>
      </c>
      <c r="CF83" s="29">
        <f ca="1">_xlfn.NORM.INV(RAND(),Satokasvi!$H$13,Satokasvi!$I$13)</f>
        <v>139.70111025128654</v>
      </c>
      <c r="CG83" s="29">
        <f ca="1">_xlfn.NORM.INV(RAND(),Satokasvi!$H$13,Satokasvi!$I$13)</f>
        <v>146.09061972364395</v>
      </c>
      <c r="CH83" s="29">
        <f ca="1">_xlfn.NORM.INV(RAND(),Satokasvi!$H$13,Satokasvi!$I$13)</f>
        <v>235.80202669769187</v>
      </c>
      <c r="CI83" s="29">
        <f ca="1">_xlfn.NORM.INV(RAND(),Satokasvi!$H$13,Satokasvi!$I$13)</f>
        <v>245.24394014317738</v>
      </c>
      <c r="CJ83" s="29">
        <f ca="1">_xlfn.NORM.INV(RAND(),Satokasvi!$H$13,Satokasvi!$I$13)</f>
        <v>170.87968302362543</v>
      </c>
      <c r="CK83" s="29">
        <f ca="1">_xlfn.NORM.INV(RAND(),Satokasvi!$H$13,Satokasvi!$I$13)</f>
        <v>283.89203333331722</v>
      </c>
      <c r="CL83" s="29">
        <f ca="1">_xlfn.NORM.INV(RAND(),Satokasvi!$H$13,Satokasvi!$I$13)</f>
        <v>139.01036442001231</v>
      </c>
      <c r="CM83" s="29">
        <f ca="1">_xlfn.NORM.INV(RAND(),Satokasvi!$H$13,Satokasvi!$I$13)</f>
        <v>195.88006235474344</v>
      </c>
      <c r="CN83" s="29">
        <f ca="1">_xlfn.NORM.INV(RAND(),Satokasvi!$H$13,Satokasvi!$I$13)</f>
        <v>256.0400323050826</v>
      </c>
      <c r="CO83" s="29">
        <f ca="1">_xlfn.NORM.INV(RAND(),Satokasvi!$H$13,Satokasvi!$I$13)</f>
        <v>192.66092969170762</v>
      </c>
      <c r="CP83" s="29">
        <f ca="1">_xlfn.NORM.INV(RAND(),Satokasvi!$H$13,Satokasvi!$I$13)</f>
        <v>157.79511617603447</v>
      </c>
      <c r="CQ83" s="29">
        <f ca="1">_xlfn.NORM.INV(RAND(),Satokasvi!$H$13,Satokasvi!$I$13)</f>
        <v>264.54857776810718</v>
      </c>
      <c r="CR83" s="29">
        <f ca="1">_xlfn.NORM.INV(RAND(),Satokasvi!$H$13,Satokasvi!$I$13)</f>
        <v>280.99584273831317</v>
      </c>
      <c r="CS83" s="29">
        <f ca="1">_xlfn.NORM.INV(RAND(),Satokasvi!$H$13,Satokasvi!$I$13)</f>
        <v>176.88740846450025</v>
      </c>
      <c r="CT83" s="29">
        <f ca="1">_xlfn.NORM.INV(RAND(),Satokasvi!$H$13,Satokasvi!$I$13)</f>
        <v>263.73614161426349</v>
      </c>
      <c r="CU83" s="29">
        <f ca="1">_xlfn.NORM.INV(RAND(),Satokasvi!$H$13,Satokasvi!$I$13)</f>
        <v>195.67344559946122</v>
      </c>
      <c r="CV83" s="29">
        <f ca="1">_xlfn.NORM.INV(RAND(),Satokasvi!$H$13,Satokasvi!$I$13)</f>
        <v>270.61112360345754</v>
      </c>
      <c r="CW83" s="29">
        <f ca="1">_xlfn.NORM.INV(RAND(),Satokasvi!$H$13,Satokasvi!$I$13)</f>
        <v>308.05441278030867</v>
      </c>
      <c r="CX83" s="29">
        <f ca="1">_xlfn.NORM.INV(RAND(),Satokasvi!$H$13,Satokasvi!$I$13)</f>
        <v>231.24183578984525</v>
      </c>
      <c r="CY83" s="29">
        <f ca="1">_xlfn.NORM.INV(RAND(),Satokasvi!$H$13,Satokasvi!$I$13)</f>
        <v>291.19252168080175</v>
      </c>
      <c r="CZ83" s="29">
        <f ca="1">_xlfn.NORM.INV(RAND(),Satokasvi!$H$13,Satokasvi!$I$13)</f>
        <v>164.3265549798665</v>
      </c>
      <c r="DA83" s="29">
        <f ca="1">_xlfn.NORM.INV(RAND(),Satokasvi!$H$13,Satokasvi!$I$13)</f>
        <v>282.51870130924056</v>
      </c>
      <c r="DB83" s="29">
        <f ca="1">_xlfn.NORM.INV(RAND(),Satokasvi!$H$13,Satokasvi!$I$13)</f>
        <v>187.61154204072375</v>
      </c>
      <c r="DD83" s="29">
        <f>IF(H$11="x",Toimenpiteet!$E$115,AC83*CD83/1000+(Satokasvi!$E$28-Satokasvi!$E$7)+IF(H$8="x",Toimenpiteet!$E$29,0)+IF(H$9="x",Toimenpiteet!$E$60,0)+IF(H$10="x",Toimenpiteet!$E$88,0))/(1+$H$15)^DD$59</f>
        <v>305.82524271844659</v>
      </c>
      <c r="DE83" s="29">
        <f ca="1">IF(I$11="x",Toimenpiteet!$E$115,AD83*CE83/1000+(Satokasvi!$E$28-Satokasvi!$E$7)+IF(I$8="x",Toimenpiteet!$E$29,0)+IF(I$9="x",Toimenpiteet!$E$60,0)+IF(I$10="x",Toimenpiteet!$E$88,0))/(1+$H$15)^DE$59</f>
        <v>10.077095985867523</v>
      </c>
      <c r="DF83" s="29">
        <f ca="1">IF(J$11="x",Toimenpiteet!$E$115,AE83*CF83/1000+(Satokasvi!$E$28-Satokasvi!$E$7)+IF(J$8="x",Toimenpiteet!$E$29,0)+IF(J$9="x",Toimenpiteet!$E$60,0)+IF(J$10="x",Toimenpiteet!$E$88,0))/(1+$H$15)^DF$59</f>
        <v>136.83251564373634</v>
      </c>
      <c r="DG83" s="29">
        <f ca="1">IF(K$11="x",Toimenpiteet!$E$115,AF83*CG83/1000+(Satokasvi!$E$28-Satokasvi!$E$7)+IF(K$8="x",Toimenpiteet!$E$29,0)+IF(K$9="x",Toimenpiteet!$E$60,0)+IF(K$10="x",Toimenpiteet!$E$88,0))/(1+$H$15)^DG$59</f>
        <v>125.42627758252995</v>
      </c>
      <c r="DH83" s="29">
        <f ca="1">IF(L$11="x",Toimenpiteet!$E$115,AG83*CH83/1000+(Satokasvi!$E$28-Satokasvi!$E$7)+IF(L$8="x",Toimenpiteet!$E$29,0)+IF(L$9="x",Toimenpiteet!$E$60,0)+IF(L$10="x",Toimenpiteet!$E$88,0))/(1+$H$15)^DH$59</f>
        <v>348.27789665094991</v>
      </c>
      <c r="DI83" s="29">
        <f>IF(M$11="x",Toimenpiteet!$E$115,AH83*CI83/1000+(Satokasvi!$E$28-Satokasvi!$E$7)+IF(M$8="x",Toimenpiteet!$E$29,0)+IF(M$9="x",Toimenpiteet!$E$60,0)+IF(M$10="x",Toimenpiteet!$E$88,0))/(1+$H$15)^DI$59</f>
        <v>263.80754085535114</v>
      </c>
      <c r="DJ83" s="29">
        <f ca="1">IF(N$11="x",Toimenpiteet!$E$115,AI83*CJ83/1000+(Satokasvi!$E$28-Satokasvi!$E$7)+IF(N$8="x",Toimenpiteet!$E$29,0)+IF(N$9="x",Toimenpiteet!$E$60,0)+IF(N$10="x",Toimenpiteet!$E$88,0))/(1+$H$15)^DJ$59</f>
        <v>184.59651890905141</v>
      </c>
      <c r="DK83" s="29">
        <f ca="1">IF(O$11="x",Toimenpiteet!$E$115,AJ83*CK83/1000+(Satokasvi!$E$28-Satokasvi!$E$7)+IF(O$8="x",Toimenpiteet!$E$29,0)+IF(O$9="x",Toimenpiteet!$E$60,0)+IF(O$10="x",Toimenpiteet!$E$88,0))/(1+$H$15)^DK$59</f>
        <v>505.9973045717328</v>
      </c>
      <c r="DL83" s="29">
        <f ca="1">IF(P$11="x",Toimenpiteet!$E$115,AK83*CL83/1000+(Satokasvi!$E$28-Satokasvi!$E$7)+IF(P$8="x",Toimenpiteet!$E$29,0)+IF(P$9="x",Toimenpiteet!$E$60,0)+IF(P$10="x",Toimenpiteet!$E$88,0))/(1+$H$15)^DL$59</f>
        <v>71.074822089666327</v>
      </c>
      <c r="DM83" s="29">
        <f ca="1">IF(Q$11="x",Toimenpiteet!$E$115,AL83*CM83/1000+(Satokasvi!$E$28-Satokasvi!$E$7)+IF(Q$8="x",Toimenpiteet!$E$29,0)+IF(Q$9="x",Toimenpiteet!$E$60,0)+IF(Q$10="x",Toimenpiteet!$E$88,0))/(1+$H$15)^DM$59</f>
        <v>251.37831656928608</v>
      </c>
      <c r="DN83" s="29">
        <f ca="1">IF(R$11="x",Toimenpiteet!$E$115,AM83*CN83/1000+(Satokasvi!$E$28-Satokasvi!$E$7)+IF(R$8="x",Toimenpiteet!$E$29,0)+IF(R$9="x",Toimenpiteet!$E$60,0)+IF(R$10="x",Toimenpiteet!$E$88,0))/(1+$H$15)^DN$59</f>
        <v>298.42405515682572</v>
      </c>
      <c r="DO83" s="29">
        <f ca="1">IF(S$11="x",Toimenpiteet!$E$115,AN83*CO83/1000+(Satokasvi!$E$28-Satokasvi!$E$7)+IF(S$8="x",Toimenpiteet!$E$29,0)+IF(S$9="x",Toimenpiteet!$E$60,0)+IF(S$10="x",Toimenpiteet!$E$88,0))/(1+$H$15)^DO$59</f>
        <v>230.31512054246733</v>
      </c>
      <c r="DP83" s="29">
        <f ca="1">IF(T$11="x",Toimenpiteet!$E$115,AO83*CP83/1000+(Satokasvi!$E$28-Satokasvi!$E$7)+IF(T$8="x",Toimenpiteet!$E$29,0)+IF(T$9="x",Toimenpiteet!$E$60,0)+IF(T$10="x",Toimenpiteet!$E$88,0))/(1+$H$15)^DP$59</f>
        <v>124.87838956723527</v>
      </c>
      <c r="DQ83" s="29">
        <f ca="1">IF(U$11="x",Toimenpiteet!$E$115,AP83*CQ83/1000+(Satokasvi!$E$28-Satokasvi!$E$7)+IF(U$8="x",Toimenpiteet!$E$29,0)+IF(U$9="x",Toimenpiteet!$E$60,0)+IF(U$10="x",Toimenpiteet!$E$88,0))/(1+$H$15)^DQ$59</f>
        <v>365.76886491002131</v>
      </c>
      <c r="DR83" s="29">
        <f ca="1">IF(V$11="x",Toimenpiteet!$E$115,AQ83*CR83/1000+(Satokasvi!$E$28-Satokasvi!$E$7)+IF(V$8="x",Toimenpiteet!$E$29,0)+IF(V$9="x",Toimenpiteet!$E$60,0)+IF(V$10="x",Toimenpiteet!$E$88,0))/(1+$H$15)^DR$59</f>
        <v>327.10842151231168</v>
      </c>
      <c r="DS83" s="29">
        <f ca="1">IF(W$11="x",Toimenpiteet!$E$115,AR83*CS83/1000+(Satokasvi!$E$28-Satokasvi!$E$7)+IF(W$8="x",Toimenpiteet!$E$29,0)+IF(W$9="x",Toimenpiteet!$E$60,0)+IF(W$10="x",Toimenpiteet!$E$88,0))/(1+$H$15)^DS$59</f>
        <v>137.99816723477107</v>
      </c>
      <c r="DT83" s="29">
        <f ca="1">IF(X$11="x",Toimenpiteet!$E$115,AS83*CT83/1000+(Satokasvi!$E$28-Satokasvi!$E$7)+IF(X$8="x",Toimenpiteet!$E$29,0)+IF(X$9="x",Toimenpiteet!$E$60,0)+IF(X$10="x",Toimenpiteet!$E$88,0))/(1+$H$15)^DT$59</f>
        <v>348.99844820818481</v>
      </c>
      <c r="DU83" s="29">
        <f ca="1">IF(Y$11="x",Toimenpiteet!$E$115,AT83*CU83/1000+(Satokasvi!$E$28-Satokasvi!$E$7)+IF(Y$8="x",Toimenpiteet!$E$29,0)+IF(Y$9="x",Toimenpiteet!$E$60,0)+IF(Y$10="x",Toimenpiteet!$E$88,0))/(1+$H$15)^DU$59</f>
        <v>178.49581048770767</v>
      </c>
      <c r="DV83" s="29">
        <f ca="1">IF(Z$11="x",Toimenpiteet!$E$115,AU83*CV83/1000+(Satokasvi!$E$28-Satokasvi!$E$7)+IF(Z$8="x",Toimenpiteet!$E$29,0)+IF(Z$9="x",Toimenpiteet!$E$60,0)+IF(Z$10="x",Toimenpiteet!$E$88,0))/(1+$H$15)^DV$59</f>
        <v>229.93157114915681</v>
      </c>
      <c r="DW83" s="29">
        <f ca="1">IF(AA$11="x",Toimenpiteet!$E$115,AV83*CW83/1000+(Satokasvi!$E$28-Satokasvi!$E$7)+IF(AA$8="x",Toimenpiteet!$E$29,0)+IF(AA$9="x",Toimenpiteet!$E$60,0)+IF(AA$10="x",Toimenpiteet!$E$88,0))/(1+$H$15)^DW$59</f>
        <v>338.20964361303641</v>
      </c>
      <c r="DX83" s="29">
        <f ca="1">IF(AB$11="x",Toimenpiteet!$E$115,AW83*CX83/1000+(Satokasvi!$E$28-Satokasvi!$E$7)+IF(AB$8="x",Toimenpiteet!$E$29,0)+IF(AB$9="x",Toimenpiteet!$E$60,0)+IF(AB$10="x",Toimenpiteet!$E$88,0))/(1+$H$15)^DX$59</f>
        <v>184.69601006420754</v>
      </c>
      <c r="DY83" s="29">
        <f ca="1">IF(AC$11="x",Toimenpiteet!$E$115,AX83*CY83/1000+(Satokasvi!$E$28-Satokasvi!$E$7)+IF(AC$8="x",Toimenpiteet!$E$29,0)+IF(AC$9="x",Toimenpiteet!$E$60,0)+IF(AC$10="x",Toimenpiteet!$E$88,0))/(1+$H$15)^DY$59</f>
        <v>294.48813075642238</v>
      </c>
      <c r="DZ83" s="29">
        <f ca="1">IF(AD$11="x",Toimenpiteet!$E$115,AY83*CZ83/1000+(Satokasvi!$E$28-Satokasvi!$E$7)+IF(AD$8="x",Toimenpiteet!$E$29,0)+IF(AD$9="x",Toimenpiteet!$E$60,0)+IF(AD$10="x",Toimenpiteet!$E$88,0))/(1+$H$15)^DZ$59</f>
        <v>113.20447999428941</v>
      </c>
      <c r="EA83" s="29">
        <f ca="1">IF(AE$11="x",Toimenpiteet!$E$115,AZ83*DA83/1000+(Satokasvi!$E$28-Satokasvi!$E$7)+IF(AE$8="x",Toimenpiteet!$E$29,0)+IF(AE$9="x",Toimenpiteet!$E$60,0)+IF(AE$10="x",Toimenpiteet!$E$88,0))/(1+$H$15)^EA$59</f>
        <v>254.52887172696472</v>
      </c>
      <c r="EB83" s="29">
        <f ca="1">IF(AF$11="x",Toimenpiteet!$E$115,BA83*DB83/1000+(Satokasvi!$E$28-Satokasvi!$E$7)+IF(AF$8="x",Toimenpiteet!$E$29,0)+IF(AF$9="x",Toimenpiteet!$E$60,0)+IF(AF$10="x",Toimenpiteet!$E$88,0))/(1+$H$15)^EB$59</f>
        <v>106.48867735155036</v>
      </c>
      <c r="ED83" s="29">
        <f>IF(H$11="x",Toimenpiteet!$E$115,BD83*CD83/1000+(Satokasvi!$E$28-Satokasvi!$E$7)+IF(H$8="x",Toimenpiteet!$E$29,0)+IF(H$9="x",Toimenpiteet!$E$60,0)+IF(H$10="x",Toimenpiteet!$E$88,0))/(1+$H$15)^ED$59</f>
        <v>305.82524271844659</v>
      </c>
      <c r="EE83" s="29">
        <f ca="1">IF(I$11="x",Toimenpiteet!$E$115,BE83*CE83/1000+(Satokasvi!$E$28-Satokasvi!$E$7)+IF(I$8="x",Toimenpiteet!$E$29,0)+IF(I$9="x",Toimenpiteet!$E$60,0)+IF(I$10="x",Toimenpiteet!$E$88,0))/(1+$H$15)^EE$59</f>
        <v>21.321831169740008</v>
      </c>
      <c r="EF83" s="29">
        <f ca="1">IF(J$11="x",Toimenpiteet!$E$115,BF83*CF83/1000+(Satokasvi!$E$28-Satokasvi!$E$7)+IF(J$8="x",Toimenpiteet!$E$29,0)+IF(J$9="x",Toimenpiteet!$E$60,0)+IF(J$10="x",Toimenpiteet!$E$88,0))/(1+$H$15)^EF$59</f>
        <v>154.10218063425245</v>
      </c>
      <c r="EG83" s="29">
        <f ca="1">IF(K$11="x",Toimenpiteet!$E$115,BG83*CG83/1000+(Satokasvi!$E$28-Satokasvi!$E$7)+IF(K$8="x",Toimenpiteet!$E$29,0)+IF(K$9="x",Toimenpiteet!$E$60,0)+IF(K$10="x",Toimenpiteet!$E$88,0))/(1+$H$15)^EG$59</f>
        <v>141.82190137265567</v>
      </c>
      <c r="EH83" s="29">
        <f ca="1">IF(L$11="x",Toimenpiteet!$E$115,BH83*CH83/1000+(Satokasvi!$E$28-Satokasvi!$E$7)+IF(L$8="x",Toimenpiteet!$E$29,0)+IF(L$9="x",Toimenpiteet!$E$60,0)+IF(L$10="x",Toimenpiteet!$E$88,0))/(1+$H$15)^EH$59</f>
        <v>375.52121858155499</v>
      </c>
      <c r="EI83" s="29">
        <f>IF(M$11="x",Toimenpiteet!$E$115,BI83*CI83/1000+(Satokasvi!$E$28-Satokasvi!$E$7)+IF(M$8="x",Toimenpiteet!$E$29,0)+IF(M$9="x",Toimenpiteet!$E$60,0)+IF(M$10="x",Toimenpiteet!$E$88,0))/(1+$H$15)^EI$59</f>
        <v>263.80754085535114</v>
      </c>
      <c r="EJ83" s="29">
        <f ca="1">IF(N$11="x",Toimenpiteet!$E$115,BJ83*CJ83/1000+(Satokasvi!$E$28-Satokasvi!$E$7)+IF(N$8="x",Toimenpiteet!$E$29,0)+IF(N$9="x",Toimenpiteet!$E$60,0)+IF(N$10="x",Toimenpiteet!$E$88,0))/(1+$H$15)^EJ$59</f>
        <v>203.09152262626148</v>
      </c>
      <c r="EK83" s="29">
        <f ca="1">IF(O$11="x",Toimenpiteet!$E$115,BK83*CK83/1000+(Satokasvi!$E$28-Satokasvi!$E$7)+IF(O$8="x",Toimenpiteet!$E$29,0)+IF(O$9="x",Toimenpiteet!$E$60,0)+IF(O$10="x",Toimenpiteet!$E$88,0))/(1+$H$15)^EK$59</f>
        <v>540.29248802532675</v>
      </c>
      <c r="EL83" s="29">
        <f ca="1">IF(P$11="x",Toimenpiteet!$E$115,BL83*CL83/1000+(Satokasvi!$E$28-Satokasvi!$E$7)+IF(P$8="x",Toimenpiteet!$E$29,0)+IF(P$9="x",Toimenpiteet!$E$60,0)+IF(P$10="x",Toimenpiteet!$E$88,0))/(1+$H$15)^EL$59</f>
        <v>83.36188185920534</v>
      </c>
      <c r="EM83" s="29">
        <f ca="1">IF(Q$11="x",Toimenpiteet!$E$115,BM83*CM83/1000+(Satokasvi!$E$28-Satokasvi!$E$7)+IF(Q$8="x",Toimenpiteet!$E$29,0)+IF(Q$9="x",Toimenpiteet!$E$60,0)+IF(Q$10="x",Toimenpiteet!$E$88,0))/(1+$H$15)^EM$59</f>
        <v>272.42618255799869</v>
      </c>
      <c r="EN83" s="29">
        <f ca="1">IF(R$11="x",Toimenpiteet!$E$115,BN83*CN83/1000+(Satokasvi!$E$28-Satokasvi!$E$7)+IF(R$8="x",Toimenpiteet!$E$29,0)+IF(R$9="x",Toimenpiteet!$E$60,0)+IF(R$10="x",Toimenpiteet!$E$88,0))/(1+$H$15)^EN$59</f>
        <v>321.57724836150993</v>
      </c>
      <c r="EO83" s="29">
        <f ca="1">IF(S$11="x",Toimenpiteet!$E$115,BO83*CO83/1000+(Satokasvi!$E$28-Satokasvi!$E$7)+IF(S$8="x",Toimenpiteet!$E$29,0)+IF(S$9="x",Toimenpiteet!$E$60,0)+IF(S$10="x",Toimenpiteet!$E$88,0))/(1+$H$15)^EO$59</f>
        <v>249.82310030438958</v>
      </c>
      <c r="EP83" s="29">
        <f ca="1">IF(T$11="x",Toimenpiteet!$E$115,BP83*CP83/1000+(Satokasvi!$E$28-Satokasvi!$E$7)+IF(T$8="x",Toimenpiteet!$E$29,0)+IF(T$9="x",Toimenpiteet!$E$60,0)+IF(T$10="x",Toimenpiteet!$E$88,0))/(1+$H$15)^EP$59</f>
        <v>138.88174956481933</v>
      </c>
      <c r="EQ83" s="29">
        <f ca="1">IF(U$11="x",Toimenpiteet!$E$115,BQ83*CQ83/1000+(Satokasvi!$E$28-Satokasvi!$E$7)+IF(U$8="x",Toimenpiteet!$E$29,0)+IF(U$9="x",Toimenpiteet!$E$60,0)+IF(U$10="x",Toimenpiteet!$E$88,0))/(1+$H$15)^EQ$59</f>
        <v>391.59074555282558</v>
      </c>
      <c r="ER83" s="29">
        <f ca="1">IF(V$11="x",Toimenpiteet!$E$115,BR83*CR83/1000+(Satokasvi!$E$28-Satokasvi!$E$7)+IF(V$8="x",Toimenpiteet!$E$29,0)+IF(V$9="x",Toimenpiteet!$E$60,0)+IF(V$10="x",Toimenpiteet!$E$88,0))/(1+$H$15)^ER$59</f>
        <v>350.77785947851294</v>
      </c>
      <c r="ES83" s="29">
        <f ca="1">IF(W$11="x",Toimenpiteet!$E$115,BS83*CS83/1000+(Satokasvi!$E$28-Satokasvi!$E$7)+IF(W$8="x",Toimenpiteet!$E$29,0)+IF(W$9="x",Toimenpiteet!$E$60,0)+IF(W$10="x",Toimenpiteet!$E$88,0))/(1+$H$15)^ES$59</f>
        <v>151.99906286892283</v>
      </c>
      <c r="ET83" s="29">
        <f ca="1">IF(X$11="x",Toimenpiteet!$E$115,BT83*CT83/1000+(Satokasvi!$E$28-Satokasvi!$E$7)+IF(X$8="x",Toimenpiteet!$E$29,0)+IF(X$9="x",Toimenpiteet!$E$60,0)+IF(X$10="x",Toimenpiteet!$E$88,0))/(1+$H$15)^ET$59</f>
        <v>373.34253301899514</v>
      </c>
      <c r="EU83" s="29">
        <f ca="1">IF(Y$11="x",Toimenpiteet!$E$115,BU83*CU83/1000+(Satokasvi!$E$28-Satokasvi!$E$7)+IF(Y$8="x",Toimenpiteet!$E$29,0)+IF(Y$9="x",Toimenpiteet!$E$60,0)+IF(Y$10="x",Toimenpiteet!$E$88,0))/(1+$H$15)^EU$59</f>
        <v>194.1139625658806</v>
      </c>
      <c r="EV83" s="29">
        <f ca="1">IF(Z$11="x",Toimenpiteet!$E$115,BV83*CV83/1000+(Satokasvi!$E$28-Satokasvi!$E$7)+IF(Z$8="x",Toimenpiteet!$E$29,0)+IF(Z$9="x",Toimenpiteet!$E$60,0)+IF(Z$10="x",Toimenpiteet!$E$88,0))/(1+$H$15)^EV$59</f>
        <v>247.92655898213656</v>
      </c>
      <c r="EW83" s="29">
        <f ca="1">IF(AA$11="x",Toimenpiteet!$E$115,BW83*CW83/1000+(Satokasvi!$E$28-Satokasvi!$E$7)+IF(AA$8="x",Toimenpiteet!$E$29,0)+IF(AA$9="x",Toimenpiteet!$E$60,0)+IF(AA$10="x",Toimenpiteet!$E$88,0))/(1+$H$15)^EW$59</f>
        <v>361.42926101264158</v>
      </c>
      <c r="EX83" s="29">
        <f ca="1">IF(AB$11="x",Toimenpiteet!$E$115,BX83*CX83/1000+(Satokasvi!$E$28-Satokasvi!$E$7)+IF(AB$8="x",Toimenpiteet!$E$29,0)+IF(AB$9="x",Toimenpiteet!$E$60,0)+IF(AB$10="x",Toimenpiteet!$E$88,0))/(1+$H$15)^EX$59</f>
        <v>200.0561845664017</v>
      </c>
      <c r="EY83" s="29">
        <f ca="1">IF(AC$11="x",Toimenpiteet!$E$115,BY83*CY83/1000+(Satokasvi!$E$28-Satokasvi!$E$7)+IF(AC$8="x",Toimenpiteet!$E$29,0)+IF(AC$9="x",Toimenpiteet!$E$60,0)+IF(AC$10="x",Toimenpiteet!$E$88,0))/(1+$H$15)^EY$59</f>
        <v>315.15950234180059</v>
      </c>
      <c r="EZ83" s="29">
        <f ca="1">IF(AD$11="x",Toimenpiteet!$E$115,BZ83*CZ83/1000+(Satokasvi!$E$28-Satokasvi!$E$7)+IF(AD$8="x",Toimenpiteet!$E$29,0)+IF(AD$9="x",Toimenpiteet!$E$60,0)+IF(AD$10="x",Toimenpiteet!$E$88,0))/(1+$H$15)^EZ$59</f>
        <v>124.63845646736026</v>
      </c>
      <c r="FA83" s="29">
        <f ca="1">IF(AE$11="x",Toimenpiteet!$E$115,CA83*DA83/1000+(Satokasvi!$E$28-Satokasvi!$E$7)+IF(AE$8="x",Toimenpiteet!$E$29,0)+IF(AE$9="x",Toimenpiteet!$E$60,0)+IF(AE$10="x",Toimenpiteet!$E$88,0))/(1+$H$15)^FA$59</f>
        <v>272.86090023890159</v>
      </c>
      <c r="FB83" s="29">
        <f ca="1">IF(AF$11="x",Toimenpiteet!$E$115,CB83*DB83/1000+(Satokasvi!$E$28-Satokasvi!$E$7)+IF(AF$8="x",Toimenpiteet!$E$29,0)+IF(AF$9="x",Toimenpiteet!$E$60,0)+IF(AF$10="x",Toimenpiteet!$E$88,0))/(1+$H$15)^FB$59</f>
        <v>117.25542668086452</v>
      </c>
      <c r="FD83" s="29">
        <f t="shared" si="15"/>
        <v>305.82524271844659</v>
      </c>
      <c r="FE83" s="29">
        <f t="shared" ca="1" si="18"/>
        <v>315.9023387043141</v>
      </c>
      <c r="FF83" s="29">
        <f t="shared" ca="1" si="18"/>
        <v>452.73485434805048</v>
      </c>
      <c r="FG83" s="29">
        <f t="shared" ca="1" si="18"/>
        <v>578.16113193058038</v>
      </c>
      <c r="FH83" s="29">
        <f t="shared" ca="1" si="19"/>
        <v>926.43902858153024</v>
      </c>
      <c r="FI83" s="29">
        <f t="shared" ca="1" si="19"/>
        <v>1190.2465694368814</v>
      </c>
      <c r="FJ83" s="29">
        <f t="shared" ca="1" si="19"/>
        <v>1374.8430883459328</v>
      </c>
      <c r="FK83" s="29">
        <f t="shared" ca="1" si="19"/>
        <v>1880.8403929176657</v>
      </c>
      <c r="FL83" s="29">
        <f t="shared" ca="1" si="19"/>
        <v>1951.9152150073319</v>
      </c>
      <c r="FM83" s="29">
        <f t="shared" ca="1" si="19"/>
        <v>2203.2935315766181</v>
      </c>
      <c r="FN83" s="29">
        <f t="shared" ca="1" si="19"/>
        <v>2501.7175867334436</v>
      </c>
      <c r="FO83" s="29">
        <f t="shared" ca="1" si="19"/>
        <v>2732.032707275911</v>
      </c>
      <c r="FP83" s="29">
        <f t="shared" ca="1" si="19"/>
        <v>2856.9110968431464</v>
      </c>
      <c r="FQ83" s="29">
        <f t="shared" ca="1" si="19"/>
        <v>3222.6799617531678</v>
      </c>
      <c r="FR83" s="29">
        <f t="shared" ca="1" si="19"/>
        <v>3549.7883832654798</v>
      </c>
      <c r="FS83" s="29">
        <f t="shared" ca="1" si="19"/>
        <v>3687.786550500251</v>
      </c>
      <c r="FT83" s="29">
        <f t="shared" ca="1" si="19"/>
        <v>4036.784998708436</v>
      </c>
      <c r="FU83" s="29">
        <f t="shared" ca="1" si="19"/>
        <v>4215.2808091961433</v>
      </c>
      <c r="FV83" s="29">
        <f t="shared" ca="1" si="19"/>
        <v>4445.2123803453005</v>
      </c>
      <c r="FW83" s="29">
        <f t="shared" ca="1" si="19"/>
        <v>4783.4220239583374</v>
      </c>
      <c r="FX83" s="29">
        <f t="shared" ca="1" si="20"/>
        <v>4968.1180340225446</v>
      </c>
      <c r="FY83" s="29">
        <f t="shared" ca="1" si="20"/>
        <v>5262.6061647789666</v>
      </c>
      <c r="FZ83" s="29">
        <f t="shared" ca="1" si="20"/>
        <v>5375.8106447732562</v>
      </c>
      <c r="GA83" s="29">
        <f t="shared" ca="1" si="20"/>
        <v>5630.3395165002212</v>
      </c>
      <c r="GB83" s="29">
        <f t="shared" ca="1" si="20"/>
        <v>5736.8281938517712</v>
      </c>
      <c r="GC83" s="29"/>
      <c r="GD83" s="29">
        <f t="shared" si="16"/>
        <v>305.82524271844659</v>
      </c>
      <c r="GE83" s="29">
        <f t="shared" ca="1" si="17"/>
        <v>327.14707388818658</v>
      </c>
      <c r="GF83" s="29">
        <f t="shared" ca="1" si="17"/>
        <v>481.24925452243906</v>
      </c>
      <c r="GG83" s="29">
        <f t="shared" ca="1" si="17"/>
        <v>623.07115589509476</v>
      </c>
      <c r="GH83" s="29">
        <f t="shared" ca="1" si="17"/>
        <v>998.59237447664975</v>
      </c>
      <c r="GI83" s="29">
        <f t="shared" ca="1" si="17"/>
        <v>1262.399915332001</v>
      </c>
      <c r="GJ83" s="29">
        <f t="shared" ca="1" si="17"/>
        <v>1465.4914379582624</v>
      </c>
      <c r="GK83" s="29">
        <f t="shared" ca="1" si="17"/>
        <v>2005.7839259835891</v>
      </c>
      <c r="GL83" s="29">
        <f t="shared" ca="1" si="17"/>
        <v>2089.1458078427945</v>
      </c>
      <c r="GM83" s="29">
        <f t="shared" ca="1" si="17"/>
        <v>2361.5719904007933</v>
      </c>
      <c r="GN83" s="29">
        <f t="shared" ca="1" si="17"/>
        <v>2683.1492387623034</v>
      </c>
      <c r="GO83" s="29">
        <f t="shared" ca="1" si="17"/>
        <v>2932.9723390666932</v>
      </c>
      <c r="GP83" s="29">
        <f t="shared" ca="1" si="17"/>
        <v>3071.8540886315127</v>
      </c>
      <c r="GQ83" s="29">
        <f t="shared" ca="1" si="17"/>
        <v>3463.4448341843381</v>
      </c>
      <c r="GR83" s="29">
        <f t="shared" ca="1" si="17"/>
        <v>3814.2226936628513</v>
      </c>
      <c r="GS83" s="29">
        <f t="shared" ca="1" si="17"/>
        <v>3966.2217565317742</v>
      </c>
      <c r="GT83" s="29">
        <f t="shared" ca="1" si="17"/>
        <v>4339.564289550769</v>
      </c>
      <c r="GU83" s="29">
        <f t="shared" ca="1" si="22"/>
        <v>4533.6782521166497</v>
      </c>
      <c r="GV83" s="29">
        <f t="shared" ca="1" si="12"/>
        <v>4781.6048110987858</v>
      </c>
      <c r="GW83" s="29">
        <f t="shared" ca="1" si="12"/>
        <v>5143.0340721114271</v>
      </c>
      <c r="GX83" s="29">
        <f t="shared" ca="1" si="12"/>
        <v>5343.0902566778286</v>
      </c>
      <c r="GY83" s="29">
        <f t="shared" ca="1" si="12"/>
        <v>5658.249759019629</v>
      </c>
      <c r="GZ83" s="29">
        <f t="shared" ca="1" si="12"/>
        <v>5782.8882154869889</v>
      </c>
      <c r="HA83" s="29">
        <f t="shared" ca="1" si="12"/>
        <v>6055.7491157258901</v>
      </c>
      <c r="HB83" s="29">
        <f t="shared" ca="1" si="12"/>
        <v>6173.0045424067548</v>
      </c>
      <c r="HC83" s="29"/>
      <c r="HD83" s="29">
        <f t="shared" si="13"/>
        <v>170</v>
      </c>
      <c r="HE83" s="29">
        <f>SUM($GD83:GD83)-$HD83-SUM($FD83:FD83)</f>
        <v>-170</v>
      </c>
      <c r="HF83" s="29">
        <f ca="1">SUM($GD83:GE83)-$HD83-SUM($FD83:FE83)</f>
        <v>-158.75526481612758</v>
      </c>
      <c r="HG83" s="29">
        <f ca="1">SUM($GD83:GF83)-$HD83-SUM($FD83:FF83)</f>
        <v>-130.24086464173888</v>
      </c>
      <c r="HH83" s="29">
        <f ca="1">SUM($GD83:GG83)-$HD83-SUM($FD83:FG83)</f>
        <v>-85.330840677224387</v>
      </c>
      <c r="HI83" s="29">
        <f ca="1">SUM($GD83:GH83)-$HD83-SUM($FD83:FH83)</f>
        <v>-13.177494782104986</v>
      </c>
      <c r="HJ83" s="29">
        <f ca="1">SUM($GD83:GI83)-$HD83-SUM($FD83:FI83)</f>
        <v>58.975851113014869</v>
      </c>
      <c r="HK83" s="29">
        <f ca="1">SUM($GD83:GJ83)-$HD83-SUM($FD83:FJ83)</f>
        <v>149.62420072534496</v>
      </c>
      <c r="HL83" s="29">
        <f ca="1">SUM($GD83:GK83)-$HD83-SUM($FD83:FK83)</f>
        <v>274.56773379126844</v>
      </c>
      <c r="HM83" s="29">
        <f ca="1">SUM($GD83:GL83)-$HD83-SUM($FD83:FL83)</f>
        <v>411.79832662673107</v>
      </c>
      <c r="HN83" s="29">
        <f ca="1">SUM($GD83:GM83)-$HD83-SUM($FD83:FM83)</f>
        <v>570.07678545090675</v>
      </c>
      <c r="HO83" s="29">
        <f ca="1">SUM($GD83:GN83)-$HD83-SUM($FD83:FN83)</f>
        <v>751.50843747976614</v>
      </c>
      <c r="HP83" s="29">
        <f ca="1">SUM($GD83:GO83)-$HD83-SUM($FD83:FO83)</f>
        <v>952.44806927055106</v>
      </c>
      <c r="HQ83" s="29">
        <f ca="1">SUM($GD83:GP83)-$HD83-SUM($FD83:FP83)</f>
        <v>1167.3910610589191</v>
      </c>
      <c r="HR83" s="29">
        <f ca="1">SUM($GD83:GQ83)-$HD83-SUM($FD83:FQ83)</f>
        <v>1408.1559334900885</v>
      </c>
      <c r="HS83" s="29">
        <f ca="1">SUM($GD83:GR83)-$HD83-SUM($FD83:FR83)</f>
        <v>1672.5902438874582</v>
      </c>
      <c r="HT83" s="29">
        <f ca="1">SUM($GD83:GS83)-$HD83-SUM($FD83:FS83)</f>
        <v>1951.0254499189796</v>
      </c>
      <c r="HU83" s="29">
        <f ca="1">SUM($GD83:GT83)-$HD83-SUM($FD83:FT83)</f>
        <v>2253.8047407613121</v>
      </c>
      <c r="HV83" s="29">
        <f ca="1">SUM($GD83:GU83)-$HD83-SUM($FD83:FU83)</f>
        <v>2572.2021836818167</v>
      </c>
      <c r="HW83" s="29">
        <f ca="1">SUM($GD83:GV83)-$HD83-SUM($FD83:FV83)</f>
        <v>2908.5946144353002</v>
      </c>
      <c r="HX83" s="29">
        <f ca="1">SUM($GD83:GW83)-$HD83-SUM($FD83:FW83)</f>
        <v>3268.206662588389</v>
      </c>
      <c r="HY83" s="29">
        <f ca="1">SUM($GD83:GX83)-$HD83-SUM($FD83:FX83)</f>
        <v>3643.178885243673</v>
      </c>
      <c r="HZ83" s="29">
        <f ca="1">SUM($GD83:GY83)-$HD83-SUM($FD83:FY83)</f>
        <v>4038.8224794843336</v>
      </c>
      <c r="IA83" s="29">
        <f ca="1">SUM($GD83:GZ83)-$HD83-SUM($FD83:FZ83)</f>
        <v>4445.9000501980627</v>
      </c>
      <c r="IB83" s="29">
        <f ca="1">SUM($GD83:HA83)-$HD83-SUM($FD83:GA83)</f>
        <v>4871.3096494237398</v>
      </c>
      <c r="IC83" s="29">
        <f ca="1">SUM($GD83:HB83)-$HD83-SUM($FD83:GB83)</f>
        <v>5307.4859979787143</v>
      </c>
    </row>
    <row r="84" spans="2:237">
      <c r="B84" s="29">
        <f t="shared" ca="1" si="14"/>
        <v>3.405024408012125E-2</v>
      </c>
      <c r="C84" s="29">
        <f t="shared" ca="1" si="14"/>
        <v>0.53598829895554945</v>
      </c>
      <c r="D84" s="29">
        <f t="shared" ca="1" si="14"/>
        <v>0.17307561265230564</v>
      </c>
      <c r="E84" s="29">
        <f t="shared" ca="1" si="14"/>
        <v>0.58582886082008201</v>
      </c>
      <c r="F84" s="29">
        <f t="shared" ca="1" si="14"/>
        <v>0.51210053734380379</v>
      </c>
      <c r="G84" s="29">
        <f t="shared" ca="1" si="14"/>
        <v>0.73497164065292286</v>
      </c>
      <c r="H84" s="29">
        <f t="shared" ca="1" si="14"/>
        <v>0.40049807966151518</v>
      </c>
      <c r="I84" s="29">
        <f t="shared" ca="1" si="14"/>
        <v>0.1199742565258316</v>
      </c>
      <c r="J84" s="29">
        <f t="shared" ca="1" si="14"/>
        <v>0.28292327824695707</v>
      </c>
      <c r="K84" s="29">
        <f t="shared" ca="1" si="14"/>
        <v>0.16818264689895202</v>
      </c>
      <c r="L84" s="29">
        <f t="shared" ca="1" si="14"/>
        <v>0.19360486452296766</v>
      </c>
      <c r="M84" s="29">
        <f t="shared" ca="1" si="14"/>
        <v>6.3696530955565267E-2</v>
      </c>
      <c r="N84" s="29">
        <f t="shared" ca="1" si="14"/>
        <v>0.69898701588835177</v>
      </c>
      <c r="O84" s="29">
        <f t="shared" ca="1" si="14"/>
        <v>0.50723315554733384</v>
      </c>
      <c r="P84" s="29">
        <f t="shared" ca="1" si="14"/>
        <v>0.44837658642188316</v>
      </c>
      <c r="Q84" s="29">
        <f t="shared" ca="1" si="14"/>
        <v>0.20672125892478344</v>
      </c>
      <c r="R84" s="29">
        <f t="shared" ca="1" si="21"/>
        <v>5.2230889976279116E-3</v>
      </c>
      <c r="S84" s="29">
        <f t="shared" ca="1" si="21"/>
        <v>0.17578258126956703</v>
      </c>
      <c r="T84" s="29">
        <f t="shared" ca="1" si="21"/>
        <v>0.69010748917263809</v>
      </c>
      <c r="U84" s="29">
        <f t="shared" ca="1" si="21"/>
        <v>0.53396288153272298</v>
      </c>
      <c r="V84" s="29">
        <f t="shared" ca="1" si="21"/>
        <v>1.5134731333710127E-2</v>
      </c>
      <c r="W84" s="29">
        <f t="shared" ca="1" si="21"/>
        <v>0.50846598079081073</v>
      </c>
      <c r="X84" s="29">
        <f t="shared" ca="1" si="21"/>
        <v>0.48094149972434719</v>
      </c>
      <c r="Y84" s="29">
        <f t="shared" ca="1" si="21"/>
        <v>0.20828876200815172</v>
      </c>
      <c r="Z84" s="29">
        <f t="shared" ca="1" si="21"/>
        <v>0.58140010715251866</v>
      </c>
      <c r="AC84" s="27">
        <f>IF(H$11="x",0,_xlfn.NORM.INV(B84,Satokasvi!$H$8,Satokasvi!$I$8)*IF(H$8="x",1+Toimenpiteet!$C$7,1)*IF(H$9="x",1+Toimenpiteet!$C$34,1)*(1+H$30)*_xlfn.BINOM.INV(1,(1-(Satokasvi!$H$15*(1+H$43))),B84))</f>
        <v>0</v>
      </c>
      <c r="AD84" s="27">
        <f ca="1">IF(I$11="x",0,_xlfn.NORM.INV(C84,Satokasvi!$H$8,Satokasvi!$I$8)*IF(I$8="x",1+Toimenpiteet!$C$7,1)*IF(I$9="x",1+Toimenpiteet!$C$34,1)*(1+I$30)*_xlfn.BINOM.INV(1,(1-(Satokasvi!$H$15*(1+I$43))),C84))</f>
        <v>2556.5498357233892</v>
      </c>
      <c r="AE84" s="27">
        <f ca="1">IF(J$11="x",0,_xlfn.NORM.INV(D84,Satokasvi!$H$8,Satokasvi!$I$8)*IF(J$8="x",1+Toimenpiteet!$C$7,1)*IF(J$9="x",1+Toimenpiteet!$C$34,1)*(1+J$30)*_xlfn.BINOM.INV(1,(1-(Satokasvi!$H$15*(1+J$43))),D84))</f>
        <v>2385.6818205861255</v>
      </c>
      <c r="AF84" s="27">
        <f ca="1">IF(K$11="x",0,_xlfn.NORM.INV(E84,Satokasvi!$H$8,Satokasvi!$I$8)*IF(K$8="x",1+Toimenpiteet!$C$7,1)*IF(K$9="x",1+Toimenpiteet!$C$34,1)*(1+K$30)*_xlfn.BINOM.INV(1,(1-(Satokasvi!$H$15*(1+K$43))),E84))</f>
        <v>2615.32770527195</v>
      </c>
      <c r="AG84" s="27">
        <f ca="1">IF(L$11="x",0,_xlfn.NORM.INV(F84,Satokasvi!$H$8,Satokasvi!$I$8)*IF(L$8="x",1+Toimenpiteet!$C$7,1)*IF(L$9="x",1+Toimenpiteet!$C$34,1)*(1+L$30)*_xlfn.BINOM.INV(1,(1-(Satokasvi!$H$15*(1+L$43))),F84))</f>
        <v>2598.6988712222701</v>
      </c>
      <c r="AH84" s="27">
        <f>IF(M$11="x",0,_xlfn.NORM.INV(G84,Satokasvi!$H$8,Satokasvi!$I$8)*IF(M$8="x",1+Toimenpiteet!$C$7,1)*IF(M$9="x",1+Toimenpiteet!$C$34,1)*(1+M$30)*_xlfn.BINOM.INV(1,(1-(Satokasvi!$H$15*(1+M$43))),G84))</f>
        <v>0</v>
      </c>
      <c r="AI84" s="27">
        <f ca="1">IF(N$11="x",0,_xlfn.NORM.INV(H84,Satokasvi!$H$8,Satokasvi!$I$8)*IF(N$8="x",1+Toimenpiteet!$C$7,1)*IF(N$9="x",1+Toimenpiteet!$C$34,1)*(1+N$30)*_xlfn.BINOM.INV(1,(1-(Satokasvi!$H$15*(1+N$43))),H84))</f>
        <v>2566.1908358940282</v>
      </c>
      <c r="AJ84" s="27">
        <f ca="1">IF(O$11="x",0,_xlfn.NORM.INV(I84,Satokasvi!$H$8,Satokasvi!$I$8)*IF(O$8="x",1+Toimenpiteet!$C$7,1)*IF(O$9="x",1+Toimenpiteet!$C$34,1)*(1+O$30)*_xlfn.BINOM.INV(1,(1-(Satokasvi!$H$15*(1+O$43))),I84))</f>
        <v>2393.8929420545101</v>
      </c>
      <c r="AK84" s="27">
        <f ca="1">IF(P$11="x",0,_xlfn.NORM.INV(J84,Satokasvi!$H$8,Satokasvi!$I$8)*IF(P$8="x",1+Toimenpiteet!$C$7,1)*IF(P$9="x",1+Toimenpiteet!$C$34,1)*(1+P$30)*_xlfn.BINOM.INV(1,(1-(Satokasvi!$H$15*(1+P$43))),J84))</f>
        <v>2506.0637142153214</v>
      </c>
      <c r="AL84" s="27">
        <f ca="1">IF(Q$11="x",0,_xlfn.NORM.INV(K84,Satokasvi!$H$8,Satokasvi!$I$8)*IF(Q$8="x",1+Toimenpiteet!$C$7,1)*IF(Q$9="x",1+Toimenpiteet!$C$34,1)*(1+Q$30)*_xlfn.BINOM.INV(1,(1-(Satokasvi!$H$15*(1+Q$43))),K84))</f>
        <v>2433.7903530515423</v>
      </c>
      <c r="AM84" s="27">
        <f ca="1">IF(R$11="x",0,_xlfn.NORM.INV(L84,Satokasvi!$H$8,Satokasvi!$I$8)*IF(R$8="x",1+Toimenpiteet!$C$7,1)*IF(R$9="x",1+Toimenpiteet!$C$34,1)*(1+R$30)*_xlfn.BINOM.INV(1,(1-(Satokasvi!$H$15*(1+R$43))),L84))</f>
        <v>2451.8372262179978</v>
      </c>
      <c r="AN84" s="27">
        <f ca="1">IF(S$11="x",0,_xlfn.NORM.INV(M84,Satokasvi!$H$8,Satokasvi!$I$8)*IF(S$8="x",1+Toimenpiteet!$C$7,1)*IF(S$9="x",1+Toimenpiteet!$C$34,1)*(1+S$30)*_xlfn.BINOM.INV(1,(1-(Satokasvi!$H$15*(1+S$43))),M84))</f>
        <v>2328.6837133087834</v>
      </c>
      <c r="AO84" s="27">
        <f ca="1">IF(T$11="x",0,_xlfn.NORM.INV(N84,Satokasvi!$H$8,Satokasvi!$I$8)*IF(T$8="x",1+Toimenpiteet!$C$7,1)*IF(T$9="x",1+Toimenpiteet!$C$34,1)*(1+T$30)*_xlfn.BINOM.INV(1,(1-(Satokasvi!$H$15*(1+T$43))),N84))</f>
        <v>2710.5811898680167</v>
      </c>
      <c r="AP84" s="27">
        <f ca="1">IF(U$11="x",0,_xlfn.NORM.INV(O84,Satokasvi!$H$8,Satokasvi!$I$8)*IF(U$8="x",1+Toimenpiteet!$C$7,1)*IF(U$9="x",1+Toimenpiteet!$C$34,1)*(1+U$30)*_xlfn.BINOM.INV(1,(1-(Satokasvi!$H$15*(1+U$43))),O84))</f>
        <v>2616.6244865801782</v>
      </c>
      <c r="AQ84" s="27">
        <f ca="1">IF(V$11="x",0,_xlfn.NORM.INV(P84,Satokasvi!$H$8,Satokasvi!$I$8)*IF(V$8="x",1+Toimenpiteet!$C$7,1)*IF(V$9="x",1+Toimenpiteet!$C$34,1)*(1+V$30)*_xlfn.BINOM.INV(1,(1-(Satokasvi!$H$15*(1+V$43))),P84))</f>
        <v>2589.0182581232125</v>
      </c>
      <c r="AR84" s="27">
        <f ca="1">IF(W$11="x",0,_xlfn.NORM.INV(Q84,Satokasvi!$H$8,Satokasvi!$I$8)*IF(W$8="x",1+Toimenpiteet!$C$7,1)*IF(W$9="x",1+Toimenpiteet!$C$34,1)*(1+W$30)*_xlfn.BINOM.INV(1,(1-(Satokasvi!$H$15*(1+W$43))),Q84))</f>
        <v>2460.5800125203473</v>
      </c>
      <c r="AS84" s="27">
        <f ca="1">IF(X$11="x",0,_xlfn.NORM.INV(R84,Satokasvi!$H$8,Satokasvi!$I$8)*IF(X$8="x",1+Toimenpiteet!$C$7,1)*IF(X$9="x",1+Toimenpiteet!$C$34,1)*(1+X$30)*_xlfn.BINOM.INV(1,(1-(Satokasvi!$H$15*(1+X$43))),R84))</f>
        <v>0</v>
      </c>
      <c r="AT84" s="27">
        <f ca="1">IF(Y$11="x",0,_xlfn.NORM.INV(S84,Satokasvi!$H$8,Satokasvi!$I$8)*IF(Y$8="x",1+Toimenpiteet!$C$7,1)*IF(Y$9="x",1+Toimenpiteet!$C$34,1)*(1+Y$30)*_xlfn.BINOM.INV(1,(1-(Satokasvi!$H$15*(1+Y$43))),S84))</f>
        <v>2439.3554434278794</v>
      </c>
      <c r="AU84" s="27">
        <f ca="1">IF(Z$11="x",0,_xlfn.NORM.INV(T84,Satokasvi!$H$8,Satokasvi!$I$8)*IF(Z$8="x",1+Toimenpiteet!$C$7,1)*IF(Z$9="x",1+Toimenpiteet!$C$34,1)*(1+Z$30)*_xlfn.BINOM.INV(1,(1-(Satokasvi!$H$15*(1+Z$43))),T84))</f>
        <v>2705.8523017243569</v>
      </c>
      <c r="AV84" s="27">
        <f ca="1">IF(AA$11="x",0,_xlfn.NORM.INV(U84,Satokasvi!$H$8,Satokasvi!$I$8)*IF(AA$8="x",1+Toimenpiteet!$C$7,1)*IF(AA$9="x",1+Toimenpiteet!$C$34,1)*(1+AA$30)*_xlfn.BINOM.INV(1,(1-(Satokasvi!$H$15*(1+AA$43))),U84))</f>
        <v>2629.1500423250423</v>
      </c>
      <c r="AW84" s="27">
        <f ca="1">IF(AB$11="x",0,_xlfn.NORM.INV(V84,Satokasvi!$H$8,Satokasvi!$I$8)*IF(AB$8="x",1+Toimenpiteet!$C$7,1)*IF(AB$9="x",1+Toimenpiteet!$C$34,1)*(1+AB$30)*_xlfn.BINOM.INV(1,(1-(Satokasvi!$H$15*(1+AB$43))),V84))</f>
        <v>0</v>
      </c>
      <c r="AX84" s="27">
        <f ca="1">IF(AC$11="x",0,_xlfn.NORM.INV(W84,Satokasvi!$H$8,Satokasvi!$I$8)*IF(AC$8="x",1+Toimenpiteet!$C$7,1)*IF(AC$9="x",1+Toimenpiteet!$C$34,1)*(1+AC$30)*_xlfn.BINOM.INV(1,(1-(Satokasvi!$H$15*(1+AC$43))),W84))</f>
        <v>2617.2014216846142</v>
      </c>
      <c r="AY84" s="27">
        <f ca="1">IF(AD$11="x",0,_xlfn.NORM.INV(X84,Satokasvi!$H$8,Satokasvi!$I$8)*IF(AD$8="x",1+Toimenpiteet!$C$7,1)*IF(AD$9="x",1+Toimenpiteet!$C$34,1)*(1+AD$30)*_xlfn.BINOM.INV(1,(1-(Satokasvi!$H$15*(1+AD$43))),X84))</f>
        <v>2604.3193764698649</v>
      </c>
      <c r="AZ84" s="27">
        <f ca="1">IF(AE$11="x",0,_xlfn.NORM.INV(Y84,Satokasvi!$H$8,Satokasvi!$I$8)*IF(AE$8="x",1+Toimenpiteet!$C$7,1)*IF(AE$9="x",1+Toimenpiteet!$C$34,1)*(1+AE$30)*_xlfn.BINOM.INV(1,(1-(Satokasvi!$H$15*(1+AE$43))),Y84))</f>
        <v>2461.6024199831477</v>
      </c>
      <c r="BA84" s="27">
        <f ca="1">IF(AF$11="x",0,_xlfn.NORM.INV(Z84,Satokasvi!$H$8,Satokasvi!$I$8)*IF(AF$8="x",1+Toimenpiteet!$C$7,1)*IF(AF$9="x",1+Toimenpiteet!$C$34,1)*(1+AF$30)*_xlfn.BINOM.INV(1,(1-(Satokasvi!$H$15*(1+AF$43))),Z84))</f>
        <v>2651.5942604472575</v>
      </c>
      <c r="BD84" s="27">
        <f>IF(H$11="x",0,_xlfn.NORM.INV(B84,Satokasvi!$H$8,Satokasvi!$I$8)*IF(COUNTIF($H$12:H$12,"x")&gt;0,(1+$C$6),1)*IF(COUNTIF($H$13:H$13,"x")&gt;0,(1+$C$30),1)*IF(H$8="x",(1+Toimenpiteet!$C$7),1)*IF(H$9="x",(1+Toimenpiteet!$C$34),1)*(1+H$30)*_xlfn.BINOM.INV(1,(1-(Satokasvi!$H$15*(1+H$44))),B84))</f>
        <v>0</v>
      </c>
      <c r="BE84" s="27">
        <f ca="1">IF(I$11="x",0,_xlfn.NORM.INV(C84,Satokasvi!$H$8,Satokasvi!$I$8)*IF(COUNTIF($H$12:I$12,"x")&gt;0,(1+$C$6),1)*IF(COUNTIF($H$13:I$13,"x")&gt;0,(1+$C$30),1)*IF(I$8="x",(1+Toimenpiteet!$C$7),1)*IF(I$9="x",(1+Toimenpiteet!$C$34),1)*(1+I$30)*_xlfn.BINOM.INV(1,(1-(Satokasvi!$H$15*(1+I$44))),C84))</f>
        <v>2684.3773275095587</v>
      </c>
      <c r="BF84" s="27">
        <f ca="1">IF(J$11="x",0,_xlfn.NORM.INV(D84,Satokasvi!$H$8,Satokasvi!$I$8)*IF(COUNTIF($H$12:J$12,"x")&gt;0,(1+$C$6),1)*IF(COUNTIF($H$13:J$13,"x")&gt;0,(1+$C$30),1)*IF(J$8="x",(1+Toimenpiteet!$C$7),1)*IF(J$9="x",(1+Toimenpiteet!$C$34),1)*(1+J$30)*_xlfn.BINOM.INV(1,(1-(Satokasvi!$H$15*(1+J$44))),D84))</f>
        <v>2504.9659116154321</v>
      </c>
      <c r="BG84" s="27">
        <f ca="1">IF(K$11="x",0,_xlfn.NORM.INV(E84,Satokasvi!$H$8,Satokasvi!$I$8)*IF(COUNTIF($H$12:K$12,"x")&gt;0,(1+$C$6),1)*IF(COUNTIF($H$13:K$13,"x")&gt;0,(1+$C$30),1)*IF(K$8="x",(1+Toimenpiteet!$C$7),1)*IF(K$9="x",(1+Toimenpiteet!$C$34),1)*(1+K$30)*_xlfn.BINOM.INV(1,(1-(Satokasvi!$H$15*(1+K$44))),E84))</f>
        <v>2746.0940905355483</v>
      </c>
      <c r="BH84" s="27">
        <f ca="1">IF(L$11="x",0,_xlfn.NORM.INV(F84,Satokasvi!$H$8,Satokasvi!$I$8)*IF(COUNTIF($H$12:L$12,"x")&gt;0,(1+$C$6),1)*IF(COUNTIF($H$13:L$13,"x")&gt;0,(1+$C$30),1)*IF(L$8="x",(1+Toimenpiteet!$C$7),1)*IF(L$9="x",(1+Toimenpiteet!$C$34),1)*(1+L$30)*_xlfn.BINOM.INV(1,(1-(Satokasvi!$H$15*(1+L$44))),F84))</f>
        <v>2728.633814783384</v>
      </c>
      <c r="BI84" s="27">
        <f>IF(M$11="x",0,_xlfn.NORM.INV(G84,Satokasvi!$H$8,Satokasvi!$I$8)*IF(COUNTIF($H$12:M$12,"x")&gt;0,(1+$C$6),1)*IF(COUNTIF($H$13:M$13,"x")&gt;0,(1+$C$30),1)*IF(M$8="x",(1+Toimenpiteet!$C$7),1)*IF(M$9="x",(1+Toimenpiteet!$C$34),1)*(1+M$30)*_xlfn.BINOM.INV(1,(1-(Satokasvi!$H$15*(1+M$44))),G84))</f>
        <v>0</v>
      </c>
      <c r="BJ84" s="27">
        <f ca="1">IF(N$11="x",0,_xlfn.NORM.INV(H84,Satokasvi!$H$8,Satokasvi!$I$8)*IF(COUNTIF($H$12:N$12,"x")&gt;0,(1+$C$6),1)*IF(COUNTIF($H$13:N$13,"x")&gt;0,(1+$C$30),1)*IF(N$8="x",(1+Toimenpiteet!$C$7),1)*IF(N$9="x",(1+Toimenpiteet!$C$34),1)*(1+N$30)*_xlfn.BINOM.INV(1,(1-(Satokasvi!$H$15*(1+N$44))),H84))</f>
        <v>2694.5003776887293</v>
      </c>
      <c r="BK84" s="27">
        <f ca="1">IF(O$11="x",0,_xlfn.NORM.INV(I84,Satokasvi!$H$8,Satokasvi!$I$8)*IF(COUNTIF($H$12:O$12,"x")&gt;0,(1+$C$6),1)*IF(COUNTIF($H$13:O$13,"x")&gt;0,(1+$C$30),1)*IF(O$8="x",(1+Toimenpiteet!$C$7),1)*IF(O$9="x",(1+Toimenpiteet!$C$34),1)*(1+O$30)*_xlfn.BINOM.INV(1,(1-(Satokasvi!$H$15*(1+O$44))),I84))</f>
        <v>2513.5875891572355</v>
      </c>
      <c r="BL84" s="27">
        <f ca="1">IF(P$11="x",0,_xlfn.NORM.INV(J84,Satokasvi!$H$8,Satokasvi!$I$8)*IF(COUNTIF($H$12:P$12,"x")&gt;0,(1+$C$6),1)*IF(COUNTIF($H$13:P$13,"x")&gt;0,(1+$C$30),1)*IF(P$8="x",(1+Toimenpiteet!$C$7),1)*IF(P$9="x",(1+Toimenpiteet!$C$34),1)*(1+P$30)*_xlfn.BINOM.INV(1,(1-(Satokasvi!$H$15*(1+P$44))),J84))</f>
        <v>2631.3668999260876</v>
      </c>
      <c r="BM84" s="27">
        <f ca="1">IF(Q$11="x",0,_xlfn.NORM.INV(K84,Satokasvi!$H$8,Satokasvi!$I$8)*IF(COUNTIF($H$12:Q$12,"x")&gt;0,(1+$C$6),1)*IF(COUNTIF($H$13:Q$13,"x")&gt;0,(1+$C$30),1)*IF(Q$8="x",(1+Toimenpiteet!$C$7),1)*IF(Q$9="x",(1+Toimenpiteet!$C$34),1)*(1+Q$30)*_xlfn.BINOM.INV(1,(1-(Satokasvi!$H$15*(1+Q$44))),K84))</f>
        <v>2555.4798707041195</v>
      </c>
      <c r="BN84" s="27">
        <f ca="1">IF(R$11="x",0,_xlfn.NORM.INV(L84,Satokasvi!$H$8,Satokasvi!$I$8)*IF(COUNTIF($H$12:R$12,"x")&gt;0,(1+$C$6),1)*IF(COUNTIF($H$13:R$13,"x")&gt;0,(1+$C$30),1)*IF(R$8="x",(1+Toimenpiteet!$C$7),1)*IF(R$9="x",(1+Toimenpiteet!$C$34),1)*(1+R$30)*_xlfn.BINOM.INV(1,(1-(Satokasvi!$H$15*(1+R$44))),L84))</f>
        <v>2574.429087528898</v>
      </c>
      <c r="BO84" s="27">
        <f ca="1">IF(S$11="x",0,_xlfn.NORM.INV(M84,Satokasvi!$H$8,Satokasvi!$I$8)*IF(COUNTIF($H$12:S$12,"x")&gt;0,(1+$C$6),1)*IF(COUNTIF($H$13:S$13,"x")&gt;0,(1+$C$30),1)*IF(S$8="x",(1+Toimenpiteet!$C$7),1)*IF(S$9="x",(1+Toimenpiteet!$C$34),1)*(1+S$30)*_xlfn.BINOM.INV(1,(1-(Satokasvi!$H$15*(1+S$44))),M84))</f>
        <v>2445.117898974223</v>
      </c>
      <c r="BP84" s="27">
        <f ca="1">IF(T$11="x",0,_xlfn.NORM.INV(N84,Satokasvi!$H$8,Satokasvi!$I$8)*IF(COUNTIF($H$12:T$12,"x")&gt;0,(1+$C$6),1)*IF(COUNTIF($H$13:T$13,"x")&gt;0,(1+$C$30),1)*IF(T$8="x",(1+Toimenpiteet!$C$7),1)*IF(T$9="x",(1+Toimenpiteet!$C$34),1)*(1+T$30)*_xlfn.BINOM.INV(1,(1-(Satokasvi!$H$15*(1+T$44))),N84))</f>
        <v>2846.110249361418</v>
      </c>
      <c r="BQ84" s="27">
        <f ca="1">IF(U$11="x",0,_xlfn.NORM.INV(O84,Satokasvi!$H$8,Satokasvi!$I$8)*IF(COUNTIF($H$12:U$12,"x")&gt;0,(1+$C$6),1)*IF(COUNTIF($H$13:U$13,"x")&gt;0,(1+$C$30),1)*IF(U$8="x",(1+Toimenpiteet!$C$7),1)*IF(U$9="x",(1+Toimenpiteet!$C$34),1)*(1+U$30)*_xlfn.BINOM.INV(1,(1-(Satokasvi!$H$15*(1+U$44))),O84))</f>
        <v>2747.4557109091875</v>
      </c>
      <c r="BR84" s="27">
        <f ca="1">IF(V$11="x",0,_xlfn.NORM.INV(P84,Satokasvi!$H$8,Satokasvi!$I$8)*IF(COUNTIF($H$12:V$12,"x")&gt;0,(1+$C$6),1)*IF(COUNTIF($H$13:V$13,"x")&gt;0,(1+$C$30),1)*IF(V$8="x",(1+Toimenpiteet!$C$7),1)*IF(V$9="x",(1+Toimenpiteet!$C$34),1)*(1+V$30)*_xlfn.BINOM.INV(1,(1-(Satokasvi!$H$15*(1+V$44))),P84))</f>
        <v>2718.4691710293732</v>
      </c>
      <c r="BS84" s="27">
        <f ca="1">IF(W$11="x",0,_xlfn.NORM.INV(Q84,Satokasvi!$H$8,Satokasvi!$I$8)*IF(COUNTIF($H$12:W$12,"x")&gt;0,(1+$C$6),1)*IF(COUNTIF($H$13:W$13,"x")&gt;0,(1+$C$30),1)*IF(W$8="x",(1+Toimenpiteet!$C$7),1)*IF(W$9="x",(1+Toimenpiteet!$C$34),1)*(1+W$30)*_xlfn.BINOM.INV(1,(1-(Satokasvi!$H$15*(1+W$44))),Q84))</f>
        <v>2583.6090131463648</v>
      </c>
      <c r="BT84" s="27">
        <f ca="1">IF(X$11="x",0,_xlfn.NORM.INV(R84,Satokasvi!$H$8,Satokasvi!$I$8)*IF(COUNTIF($H$12:X$12,"x")&gt;0,(1+$C$6),1)*IF(COUNTIF($H$13:X$13,"x")&gt;0,(1+$C$30),1)*IF(X$8="x",(1+Toimenpiteet!$C$7),1)*IF(X$9="x",(1+Toimenpiteet!$C$34),1)*(1+X$30)*_xlfn.BINOM.INV(1,(1-(Satokasvi!$H$15*(1+X$44))),R84))</f>
        <v>0</v>
      </c>
      <c r="BU84" s="27">
        <f ca="1">IF(Y$11="x",0,_xlfn.NORM.INV(S84,Satokasvi!$H$8,Satokasvi!$I$8)*IF(COUNTIF($H$12:Y$12,"x")&gt;0,(1+$C$6),1)*IF(COUNTIF($H$13:Y$13,"x")&gt;0,(1+$C$30),1)*IF(Y$8="x",(1+Toimenpiteet!$C$7),1)*IF(Y$9="x",(1+Toimenpiteet!$C$34),1)*(1+Y$30)*_xlfn.BINOM.INV(1,(1-(Satokasvi!$H$15*(1+Y$44))),S84))</f>
        <v>2561.3232155992732</v>
      </c>
      <c r="BV84" s="27">
        <f ca="1">IF(Z$11="x",0,_xlfn.NORM.INV(T84,Satokasvi!$H$8,Satokasvi!$I$8)*IF(COUNTIF($H$12:Z$12,"x")&gt;0,(1+$C$6),1)*IF(COUNTIF($H$13:Z$13,"x")&gt;0,(1+$C$30),1)*IF(Z$8="x",(1+Toimenpiteet!$C$7),1)*IF(Z$9="x",(1+Toimenpiteet!$C$34),1)*(1+Z$30)*_xlfn.BINOM.INV(1,(1-(Satokasvi!$H$15*(1+Z$44))),T84))</f>
        <v>2841.1449168105746</v>
      </c>
      <c r="BW84" s="27">
        <f ca="1">IF(AA$11="x",0,_xlfn.NORM.INV(U84,Satokasvi!$H$8,Satokasvi!$I$8)*IF(COUNTIF($H$12:AA$12,"x")&gt;0,(1+$C$6),1)*IF(COUNTIF($H$13:AA$13,"x")&gt;0,(1+$C$30),1)*IF(AA$8="x",(1+Toimenpiteet!$C$7),1)*IF(AA$9="x",(1+Toimenpiteet!$C$34),1)*(1+AA$30)*_xlfn.BINOM.INV(1,(1-(Satokasvi!$H$15*(1+AA$44))),U84))</f>
        <v>2760.6075444412941</v>
      </c>
      <c r="BX84" s="27">
        <f ca="1">IF(AB$11="x",0,_xlfn.NORM.INV(V84,Satokasvi!$H$8,Satokasvi!$I$8)*IF(COUNTIF($H$12:AB$12,"x")&gt;0,(1+$C$6),1)*IF(COUNTIF($H$13:AB$13,"x")&gt;0,(1+$C$30),1)*IF(AB$8="x",(1+Toimenpiteet!$C$7),1)*IF(AB$9="x",(1+Toimenpiteet!$C$34),1)*(1+AB$30)*_xlfn.BINOM.INV(1,(1-(Satokasvi!$H$15*(1+AB$44))),V84))</f>
        <v>0</v>
      </c>
      <c r="BY84" s="27">
        <f ca="1">IF(AC$11="x",0,_xlfn.NORM.INV(W84,Satokasvi!$H$8,Satokasvi!$I$8)*IF(COUNTIF($H$12:AC$12,"x")&gt;0,(1+$C$6),1)*IF(COUNTIF($H$13:AC$13,"x")&gt;0,(1+$C$30),1)*IF(AC$8="x",(1+Toimenpiteet!$C$7),1)*IF(AC$9="x",(1+Toimenpiteet!$C$34),1)*(1+AC$30)*_xlfn.BINOM.INV(1,(1-(Satokasvi!$H$15*(1+AC$44))),W84))</f>
        <v>2748.0614927688453</v>
      </c>
      <c r="BZ84" s="27">
        <f ca="1">IF(AD$11="x",0,_xlfn.NORM.INV(X84,Satokasvi!$H$8,Satokasvi!$I$8)*IF(COUNTIF($H$12:AD$12,"x")&gt;0,(1+$C$6),1)*IF(COUNTIF($H$13:AD$13,"x")&gt;0,(1+$C$30),1)*IF(AD$8="x",(1+Toimenpiteet!$C$7),1)*IF(AD$9="x",(1+Toimenpiteet!$C$34),1)*(1+AD$30)*_xlfn.BINOM.INV(1,(1-(Satokasvi!$H$15*(1+AD$44))),X84))</f>
        <v>2734.5353452933578</v>
      </c>
      <c r="CA84" s="27">
        <f ca="1">IF(AE$11="x",0,_xlfn.NORM.INV(Y84,Satokasvi!$H$8,Satokasvi!$I$8)*IF(COUNTIF($H$12:AE$12,"x")&gt;0,(1+$C$6),1)*IF(COUNTIF($H$13:AE$13,"x")&gt;0,(1+$C$30),1)*IF(AE$8="x",(1+Toimenpiteet!$C$7),1)*IF(AE$9="x",(1+Toimenpiteet!$C$34),1)*(1+AE$30)*_xlfn.BINOM.INV(1,(1-(Satokasvi!$H$15*(1+AE$44))),Y84))</f>
        <v>2584.682540982305</v>
      </c>
      <c r="CB84" s="27">
        <f ca="1">IF(AF$11="x",0,_xlfn.NORM.INV(Z84,Satokasvi!$H$8,Satokasvi!$I$8)*IF(COUNTIF($H$12:AF$12,"x")&gt;0,(1+$C$6),1)*IF(COUNTIF($H$13:AF$13,"x")&gt;0,(1+$C$30),1)*IF(AF$8="x",(1+Toimenpiteet!$C$7),1)*IF(AF$9="x",(1+Toimenpiteet!$C$34),1)*(1+AF$30)*_xlfn.BINOM.INV(1,(1-(Satokasvi!$H$15*(1+AF$44))),Z84))</f>
        <v>2784.1739734696203</v>
      </c>
      <c r="CD84" s="29">
        <f ca="1">_xlfn.NORM.INV(RAND(),Satokasvi!$H$13,Satokasvi!$I$13)</f>
        <v>242.33047132932717</v>
      </c>
      <c r="CE84" s="29">
        <f ca="1">_xlfn.NORM.INV(RAND(),Satokasvi!$H$13,Satokasvi!$I$13)</f>
        <v>207.19500719324824</v>
      </c>
      <c r="CF84" s="29">
        <f ca="1">_xlfn.NORM.INV(RAND(),Satokasvi!$H$13,Satokasvi!$I$13)</f>
        <v>195.68661826796583</v>
      </c>
      <c r="CG84" s="29">
        <f ca="1">_xlfn.NORM.INV(RAND(),Satokasvi!$H$13,Satokasvi!$I$13)</f>
        <v>255.26486074130008</v>
      </c>
      <c r="CH84" s="29">
        <f ca="1">_xlfn.NORM.INV(RAND(),Satokasvi!$H$13,Satokasvi!$I$13)</f>
        <v>205.40803232446819</v>
      </c>
      <c r="CI84" s="29">
        <f ca="1">_xlfn.NORM.INV(RAND(),Satokasvi!$H$13,Satokasvi!$I$13)</f>
        <v>245.3025048996528</v>
      </c>
      <c r="CJ84" s="29">
        <f ca="1">_xlfn.NORM.INV(RAND(),Satokasvi!$H$13,Satokasvi!$I$13)</f>
        <v>188.83000651558635</v>
      </c>
      <c r="CK84" s="29">
        <f ca="1">_xlfn.NORM.INV(RAND(),Satokasvi!$H$13,Satokasvi!$I$13)</f>
        <v>173.88046794206423</v>
      </c>
      <c r="CL84" s="29">
        <f ca="1">_xlfn.NORM.INV(RAND(),Satokasvi!$H$13,Satokasvi!$I$13)</f>
        <v>186.79515104301882</v>
      </c>
      <c r="CM84" s="29">
        <f ca="1">_xlfn.NORM.INV(RAND(),Satokasvi!$H$13,Satokasvi!$I$13)</f>
        <v>174.75871441191509</v>
      </c>
      <c r="CN84" s="29">
        <f ca="1">_xlfn.NORM.INV(RAND(),Satokasvi!$H$13,Satokasvi!$I$13)</f>
        <v>288.41108914778903</v>
      </c>
      <c r="CO84" s="29">
        <f ca="1">_xlfn.NORM.INV(RAND(),Satokasvi!$H$13,Satokasvi!$I$13)</f>
        <v>290.29978054005778</v>
      </c>
      <c r="CP84" s="29">
        <f ca="1">_xlfn.NORM.INV(RAND(),Satokasvi!$H$13,Satokasvi!$I$13)</f>
        <v>213.19796708003358</v>
      </c>
      <c r="CQ84" s="29">
        <f ca="1">_xlfn.NORM.INV(RAND(),Satokasvi!$H$13,Satokasvi!$I$13)</f>
        <v>210.23205338594335</v>
      </c>
      <c r="CR84" s="29">
        <f ca="1">_xlfn.NORM.INV(RAND(),Satokasvi!$H$13,Satokasvi!$I$13)</f>
        <v>258.61156860085629</v>
      </c>
      <c r="CS84" s="29">
        <f ca="1">_xlfn.NORM.INV(RAND(),Satokasvi!$H$13,Satokasvi!$I$13)</f>
        <v>227.71425529861156</v>
      </c>
      <c r="CT84" s="29">
        <f ca="1">_xlfn.NORM.INV(RAND(),Satokasvi!$H$13,Satokasvi!$I$13)</f>
        <v>141.6676999183436</v>
      </c>
      <c r="CU84" s="29">
        <f ca="1">_xlfn.NORM.INV(RAND(),Satokasvi!$H$13,Satokasvi!$I$13)</f>
        <v>269.61392369922225</v>
      </c>
      <c r="CV84" s="29">
        <f ca="1">_xlfn.NORM.INV(RAND(),Satokasvi!$H$13,Satokasvi!$I$13)</f>
        <v>207.58239190595154</v>
      </c>
      <c r="CW84" s="29">
        <f ca="1">_xlfn.NORM.INV(RAND(),Satokasvi!$H$13,Satokasvi!$I$13)</f>
        <v>88.211741605474288</v>
      </c>
      <c r="CX84" s="29">
        <f ca="1">_xlfn.NORM.INV(RAND(),Satokasvi!$H$13,Satokasvi!$I$13)</f>
        <v>172.38125331074599</v>
      </c>
      <c r="CY84" s="29">
        <f ca="1">_xlfn.NORM.INV(RAND(),Satokasvi!$H$13,Satokasvi!$I$13)</f>
        <v>207.36072515694886</v>
      </c>
      <c r="CZ84" s="29">
        <f ca="1">_xlfn.NORM.INV(RAND(),Satokasvi!$H$13,Satokasvi!$I$13)</f>
        <v>232.64182976808786</v>
      </c>
      <c r="DA84" s="29">
        <f ca="1">_xlfn.NORM.INV(RAND(),Satokasvi!$H$13,Satokasvi!$I$13)</f>
        <v>246.36066130093573</v>
      </c>
      <c r="DB84" s="29">
        <f ca="1">_xlfn.NORM.INV(RAND(),Satokasvi!$H$13,Satokasvi!$I$13)</f>
        <v>233.17811748561928</v>
      </c>
      <c r="DD84" s="29">
        <f>IF(H$11="x",Toimenpiteet!$E$115,AC84*CD84/1000+(Satokasvi!$E$28-Satokasvi!$E$7)+IF(H$8="x",Toimenpiteet!$E$29,0)+IF(H$9="x",Toimenpiteet!$E$60,0)+IF(H$10="x",Toimenpiteet!$E$88,0))/(1+$H$15)^DD$59</f>
        <v>305.82524271844659</v>
      </c>
      <c r="DE84" s="29">
        <f ca="1">IF(I$11="x",Toimenpiteet!$E$115,AD84*CE84/1000+(Satokasvi!$E$28-Satokasvi!$E$7)+IF(I$8="x",Toimenpiteet!$E$29,0)+IF(I$9="x",Toimenpiteet!$E$60,0)+IF(I$10="x",Toimenpiteet!$E$88,0))/(1+$H$15)^DE$59</f>
        <v>284.47955660534006</v>
      </c>
      <c r="DF84" s="29">
        <f ca="1">IF(J$11="x",Toimenpiteet!$E$115,AE84*CF84/1000+(Satokasvi!$E$28-Satokasvi!$E$7)+IF(J$8="x",Toimenpiteet!$E$29,0)+IF(J$9="x",Toimenpiteet!$E$60,0)+IF(J$10="x",Toimenpiteet!$E$88,0))/(1+$H$15)^DF$59</f>
        <v>218.66944601338014</v>
      </c>
      <c r="DG84" s="29">
        <f ca="1">IF(K$11="x",Toimenpiteet!$E$115,AF84*CG84/1000+(Satokasvi!$E$28-Satokasvi!$E$7)+IF(K$8="x",Toimenpiteet!$E$29,0)+IF(K$9="x",Toimenpiteet!$E$60,0)+IF(K$10="x",Toimenpiteet!$E$88,0))/(1+$H$15)^DG$59</f>
        <v>390.66887666486434</v>
      </c>
      <c r="DH84" s="29">
        <f ca="1">IF(L$11="x",Toimenpiteet!$E$115,AG84*CH84/1000+(Satokasvi!$E$28-Satokasvi!$E$7)+IF(L$8="x",Toimenpiteet!$E$29,0)+IF(L$9="x",Toimenpiteet!$E$60,0)+IF(L$10="x",Toimenpiteet!$E$88,0))/(1+$H$15)^DH$59</f>
        <v>263.86652520137636</v>
      </c>
      <c r="DI84" s="29">
        <f>IF(M$11="x",Toimenpiteet!$E$115,AH84*CI84/1000+(Satokasvi!$E$28-Satokasvi!$E$7)+IF(M$8="x",Toimenpiteet!$E$29,0)+IF(M$9="x",Toimenpiteet!$E$60,0)+IF(M$10="x",Toimenpiteet!$E$88,0))/(1+$H$15)^DI$59</f>
        <v>263.80754085535114</v>
      </c>
      <c r="DJ84" s="29">
        <f ca="1">IF(N$11="x",Toimenpiteet!$E$115,AI84*CJ84/1000+(Satokasvi!$E$28-Satokasvi!$E$7)+IF(N$8="x",Toimenpiteet!$E$29,0)+IF(N$9="x",Toimenpiteet!$E$60,0)+IF(N$10="x",Toimenpiteet!$E$88,0))/(1+$H$15)^DJ$59</f>
        <v>208.69931419628725</v>
      </c>
      <c r="DK84" s="29">
        <f ca="1">IF(O$11="x",Toimenpiteet!$E$115,AJ84*CK84/1000+(Satokasvi!$E$28-Satokasvi!$E$7)+IF(O$8="x",Toimenpiteet!$E$29,0)+IF(O$9="x",Toimenpiteet!$E$60,0)+IF(O$10="x",Toimenpiteet!$E$88,0))/(1+$H$15)^DK$59</f>
        <v>148.68619628379895</v>
      </c>
      <c r="DL84" s="29">
        <f ca="1">IF(P$11="x",Toimenpiteet!$E$115,AK84*CL84/1000+(Satokasvi!$E$28-Satokasvi!$E$7)+IF(P$8="x",Toimenpiteet!$E$29,0)+IF(P$9="x",Toimenpiteet!$E$60,0)+IF(P$10="x",Toimenpiteet!$E$88,0))/(1+$H$15)^DL$59</f>
        <v>184.10904898833158</v>
      </c>
      <c r="DM84" s="29">
        <f ca="1">IF(Q$11="x",Toimenpiteet!$E$115,AL84*CM84/1000+(Satokasvi!$E$28-Satokasvi!$E$7)+IF(Q$8="x",Toimenpiteet!$E$29,0)+IF(Q$9="x",Toimenpiteet!$E$60,0)+IF(Q$10="x",Toimenpiteet!$E$88,0))/(1+$H$15)^DM$59</f>
        <v>146.90353974535179</v>
      </c>
      <c r="DN84" s="29">
        <f ca="1">IF(R$11="x",Toimenpiteet!$E$115,AM84*CN84/1000+(Satokasvi!$E$28-Satokasvi!$E$7)+IF(R$8="x",Toimenpiteet!$E$29,0)+IF(R$9="x",Toimenpiteet!$E$60,0)+IF(R$10="x",Toimenpiteet!$E$88,0))/(1+$H$15)^DN$59</f>
        <v>346.21103771707004</v>
      </c>
      <c r="DO84" s="29">
        <f ca="1">IF(S$11="x",Toimenpiteet!$E$115,AN84*CO84/1000+(Satokasvi!$E$28-Satokasvi!$E$7)+IF(S$8="x",Toimenpiteet!$E$29,0)+IF(S$9="x",Toimenpiteet!$E$60,0)+IF(S$10="x",Toimenpiteet!$E$88,0))/(1+$H$15)^DO$59</f>
        <v>314.29980654890318</v>
      </c>
      <c r="DP84" s="29">
        <f ca="1">IF(T$11="x",Toimenpiteet!$E$115,AO84*CP84/1000+(Satokasvi!$E$28-Satokasvi!$E$7)+IF(T$8="x",Toimenpiteet!$E$29,0)+IF(T$9="x",Toimenpiteet!$E$60,0)+IF(T$10="x",Toimenpiteet!$E$88,0))/(1+$H$15)^DP$59</f>
        <v>238.32643137803129</v>
      </c>
      <c r="DQ84" s="29">
        <f ca="1">IF(U$11="x",Toimenpiteet!$E$115,AP84*CQ84/1000+(Satokasvi!$E$28-Satokasvi!$E$7)+IF(U$8="x",Toimenpiteet!$E$29,0)+IF(U$9="x",Toimenpiteet!$E$60,0)+IF(U$10="x",Toimenpiteet!$E$88,0))/(1+$H$15)^DQ$59</f>
        <v>213.01105875524411</v>
      </c>
      <c r="DR84" s="29">
        <f ca="1">IF(V$11="x",Toimenpiteet!$E$115,AQ84*CR84/1000+(Satokasvi!$E$28-Satokasvi!$E$7)+IF(V$8="x",Toimenpiteet!$E$29,0)+IF(V$9="x",Toimenpiteet!$E$60,0)+IF(V$10="x",Toimenpiteet!$E$88,0))/(1+$H$15)^DR$59</f>
        <v>283.47837583991992</v>
      </c>
      <c r="DS84" s="29">
        <f ca="1">IF(W$11="x",Toimenpiteet!$E$115,AR84*CS84/1000+(Satokasvi!$E$28-Satokasvi!$E$7)+IF(W$8="x",Toimenpiteet!$E$29,0)+IF(W$9="x",Toimenpiteet!$E$60,0)+IF(W$10="x",Toimenpiteet!$E$88,0))/(1+$H$15)^DS$59</f>
        <v>207.14638955421793</v>
      </c>
      <c r="DT84" s="29">
        <f ca="1">IF(X$11="x",Toimenpiteet!$E$115,AS84*CT84/1000+(Satokasvi!$E$28-Satokasvi!$E$7)+IF(X$8="x",Toimenpiteet!$E$29,0)+IF(X$9="x",Toimenpiteet!$E$60,0)+IF(X$10="x",Toimenpiteet!$E$88,0))/(1+$H$15)^DT$59</f>
        <v>-137.88324800802334</v>
      </c>
      <c r="DU84" s="29">
        <f ca="1">IF(Y$11="x",Toimenpiteet!$E$115,AT84*CU84/1000+(Satokasvi!$E$28-Satokasvi!$E$7)+IF(Y$8="x",Toimenpiteet!$E$29,0)+IF(Y$9="x",Toimenpiteet!$E$60,0)+IF(Y$10="x",Toimenpiteet!$E$88,0))/(1+$H$15)^DU$59</f>
        <v>252.45291705427144</v>
      </c>
      <c r="DV84" s="29">
        <f ca="1">IF(Z$11="x",Toimenpiteet!$E$115,AU84*CV84/1000+(Satokasvi!$E$28-Satokasvi!$E$7)+IF(Z$8="x",Toimenpiteet!$E$29,0)+IF(Z$9="x",Toimenpiteet!$E$60,0)+IF(Z$10="x",Toimenpiteet!$E$88,0))/(1+$H$15)^DV$59</f>
        <v>190.35422908887452</v>
      </c>
      <c r="DW84" s="29">
        <f ca="1">IF(AA$11="x",Toimenpiteet!$E$115,AV84*CW84/1000+(Satokasvi!$E$28-Satokasvi!$E$7)+IF(AA$8="x",Toimenpiteet!$E$29,0)+IF(AA$9="x",Toimenpiteet!$E$60,0)+IF(AA$10="x",Toimenpiteet!$E$88,0))/(1+$H$15)^DW$59</f>
        <v>2.2268308276896103</v>
      </c>
      <c r="DX84" s="29">
        <f ca="1">IF(AB$11="x",Toimenpiteet!$E$115,AW84*CX84/1000+(Satokasvi!$E$28-Satokasvi!$E$7)+IF(AB$8="x",Toimenpiteet!$E$29,0)+IF(AB$9="x",Toimenpiteet!$E$60,0)+IF(AB$10="x",Toimenpiteet!$E$88,0))/(1+$H$15)^DX$59</f>
        <v>-122.50747997967548</v>
      </c>
      <c r="DY84" s="29">
        <f ca="1">IF(AC$11="x",Toimenpiteet!$E$115,AX84*CY84/1000+(Satokasvi!$E$28-Satokasvi!$E$7)+IF(AC$8="x",Toimenpiteet!$E$29,0)+IF(AC$9="x",Toimenpiteet!$E$60,0)+IF(AC$10="x",Toimenpiteet!$E$88,0))/(1+$H$15)^DY$59</f>
        <v>164.29425636765944</v>
      </c>
      <c r="DZ84" s="29">
        <f ca="1">IF(AD$11="x",Toimenpiteet!$E$115,AY84*CZ84/1000+(Satokasvi!$E$28-Satokasvi!$E$7)+IF(AD$8="x",Toimenpiteet!$E$29,0)+IF(AD$9="x",Toimenpiteet!$E$60,0)+IF(AD$10="x",Toimenpiteet!$E$88,0))/(1+$H$15)^DZ$59</f>
        <v>191.51611693306123</v>
      </c>
      <c r="EA84" s="29">
        <f ca="1">IF(AE$11="x",Toimenpiteet!$E$115,AZ84*DA84/1000+(Satokasvi!$E$28-Satokasvi!$E$7)+IF(AE$8="x",Toimenpiteet!$E$29,0)+IF(AE$9="x",Toimenpiteet!$E$60,0)+IF(AE$10="x",Toimenpiteet!$E$88,0))/(1+$H$15)^EA$59</f>
        <v>186.21758044456723</v>
      </c>
      <c r="EB84" s="29">
        <f ca="1">IF(AF$11="x",Toimenpiteet!$E$115,BA84*DB84/1000+(Satokasvi!$E$28-Satokasvi!$E$7)+IF(AF$8="x",Toimenpiteet!$E$29,0)+IF(AF$9="x",Toimenpiteet!$E$60,0)+IF(AF$10="x",Toimenpiteet!$E$88,0))/(1+$H$15)^EB$59</f>
        <v>186.45423301946721</v>
      </c>
      <c r="ED84" s="29">
        <f>IF(H$11="x",Toimenpiteet!$E$115,BD84*CD84/1000+(Satokasvi!$E$28-Satokasvi!$E$7)+IF(H$8="x",Toimenpiteet!$E$29,0)+IF(H$9="x",Toimenpiteet!$E$60,0)+IF(H$10="x",Toimenpiteet!$E$88,0))/(1+$H$15)^ED$59</f>
        <v>305.82524271844659</v>
      </c>
      <c r="EE84" s="29">
        <f ca="1">IF(I$11="x",Toimenpiteet!$E$115,BE84*CE84/1000+(Satokasvi!$E$28-Satokasvi!$E$7)+IF(I$8="x",Toimenpiteet!$E$29,0)+IF(I$9="x",Toimenpiteet!$E$60,0)+IF(I$10="x",Toimenpiteet!$E$88,0))/(1+$H$15)^EE$59</f>
        <v>309.44441482018618</v>
      </c>
      <c r="EF84" s="29">
        <f ca="1">IF(J$11="x",Toimenpiteet!$E$115,BF84*CF84/1000+(Satokasvi!$E$28-Satokasvi!$E$7)+IF(J$8="x",Toimenpiteet!$E$29,0)+IF(J$9="x",Toimenpiteet!$E$60,0)+IF(J$10="x",Toimenpiteet!$E$88,0))/(1+$H$15)^EF$59</f>
        <v>240.03095752237846</v>
      </c>
      <c r="EG84" s="29">
        <f ca="1">IF(K$11="x",Toimenpiteet!$E$115,BG84*CG84/1000+(Satokasvi!$E$28-Satokasvi!$E$7)+IF(K$8="x",Toimenpiteet!$E$29,0)+IF(K$9="x",Toimenpiteet!$E$60,0)+IF(K$10="x",Toimenpiteet!$E$88,0))/(1+$H$15)^EG$59</f>
        <v>420.32663040910705</v>
      </c>
      <c r="EH84" s="29">
        <f ca="1">IF(L$11="x",Toimenpiteet!$E$115,BH84*CH84/1000+(Satokasvi!$E$28-Satokasvi!$E$7)+IF(L$8="x",Toimenpiteet!$E$29,0)+IF(L$9="x",Toimenpiteet!$E$60,0)+IF(L$10="x",Toimenpiteet!$E$88,0))/(1+$H$15)^EH$59</f>
        <v>286.88927855950277</v>
      </c>
      <c r="EI84" s="29">
        <f>IF(M$11="x",Toimenpiteet!$E$115,BI84*CI84/1000+(Satokasvi!$E$28-Satokasvi!$E$7)+IF(M$8="x",Toimenpiteet!$E$29,0)+IF(M$9="x",Toimenpiteet!$E$60,0)+IF(M$10="x",Toimenpiteet!$E$88,0))/(1+$H$15)^EI$59</f>
        <v>263.80754085535114</v>
      </c>
      <c r="EJ84" s="29">
        <f ca="1">IF(N$11="x",Toimenpiteet!$E$115,BJ84*CJ84/1000+(Satokasvi!$E$28-Satokasvi!$E$7)+IF(N$8="x",Toimenpiteet!$E$29,0)+IF(N$9="x",Toimenpiteet!$E$60,0)+IF(N$10="x",Toimenpiteet!$E$88,0))/(1+$H$15)^EJ$59</f>
        <v>228.39945767785915</v>
      </c>
      <c r="EK84" s="29">
        <f ca="1">IF(O$11="x",Toimenpiteet!$E$115,BK84*CK84/1000+(Satokasvi!$E$28-Satokasvi!$E$7)+IF(O$8="x",Toimenpiteet!$E$29,0)+IF(O$9="x",Toimenpiteet!$E$60,0)+IF(O$10="x",Toimenpiteet!$E$88,0))/(1+$H$15)^EK$59</f>
        <v>165.11582432299616</v>
      </c>
      <c r="EL84" s="29">
        <f ca="1">IF(P$11="x",Toimenpiteet!$E$115,BL84*CL84/1000+(Satokasvi!$E$28-Satokasvi!$E$7)+IF(P$8="x",Toimenpiteet!$E$29,0)+IF(P$9="x",Toimenpiteet!$E$60,0)+IF(P$10="x",Toimenpiteet!$E$88,0))/(1+$H$15)^EL$59</f>
        <v>202.04782010280377</v>
      </c>
      <c r="EM84" s="29">
        <f ca="1">IF(Q$11="x",Toimenpiteet!$E$115,BM84*CM84/1000+(Satokasvi!$E$28-Satokasvi!$E$7)+IF(Q$8="x",Toimenpiteet!$E$29,0)+IF(Q$9="x",Toimenpiteet!$E$60,0)+IF(Q$10="x",Toimenpiteet!$E$88,0))/(1+$H$15)^EM$59</f>
        <v>162.72766689286757</v>
      </c>
      <c r="EN84" s="29">
        <f ca="1">IF(R$11="x",Toimenpiteet!$E$115,BN84*CN84/1000+(Satokasvi!$E$28-Satokasvi!$E$7)+IF(R$8="x",Toimenpiteet!$E$29,0)+IF(R$9="x",Toimenpiteet!$E$60,0)+IF(R$10="x",Toimenpiteet!$E$88,0))/(1+$H$15)^EN$59</f>
        <v>371.75358004976647</v>
      </c>
      <c r="EO84" s="29">
        <f ca="1">IF(S$11="x",Toimenpiteet!$E$115,BO84*CO84/1000+(Satokasvi!$E$28-Satokasvi!$E$7)+IF(S$8="x",Toimenpiteet!$E$29,0)+IF(S$9="x",Toimenpiteet!$E$60,0)+IF(S$10="x",Toimenpiteet!$E$88,0))/(1+$H$15)^EO$59</f>
        <v>338.00702061114748</v>
      </c>
      <c r="EP84" s="29">
        <f ca="1">IF(T$11="x",Toimenpiteet!$E$115,BP84*CP84/1000+(Satokasvi!$E$28-Satokasvi!$E$7)+IF(T$8="x",Toimenpiteet!$E$29,0)+IF(T$9="x",Toimenpiteet!$E$60,0)+IF(T$10="x",Toimenpiteet!$E$88,0))/(1+$H$15)^EP$59</f>
        <v>258.00219346615523</v>
      </c>
      <c r="EQ84" s="29">
        <f ca="1">IF(U$11="x",Toimenpiteet!$E$115,BQ84*CQ84/1000+(Satokasvi!$E$28-Satokasvi!$E$7)+IF(U$8="x",Toimenpiteet!$E$29,0)+IF(U$9="x",Toimenpiteet!$E$60,0)+IF(U$10="x",Toimenpiteet!$E$88,0))/(1+$H$15)^EQ$59</f>
        <v>231.1950490903096</v>
      </c>
      <c r="ER84" s="29">
        <f ca="1">IF(V$11="x",Toimenpiteet!$E$115,BR84*CR84/1000+(Satokasvi!$E$28-Satokasvi!$E$7)+IF(V$8="x",Toimenpiteet!$E$29,0)+IF(V$9="x",Toimenpiteet!$E$60,0)+IF(V$10="x",Toimenpiteet!$E$88,0))/(1+$H$15)^ER$59</f>
        <v>304.9663115225016</v>
      </c>
      <c r="ES84" s="29">
        <f ca="1">IF(W$11="x",Toimenpiteet!$E$115,BS84*CS84/1000+(Satokasvi!$E$28-Satokasvi!$E$7)+IF(W$8="x",Toimenpiteet!$E$29,0)+IF(W$9="x",Toimenpiteet!$E$60,0)+IF(W$10="x",Toimenpiteet!$E$88,0))/(1+$H$15)^ES$59</f>
        <v>224.60469630434204</v>
      </c>
      <c r="ET84" s="29">
        <f ca="1">IF(X$11="x",Toimenpiteet!$E$115,BT84*CT84/1000+(Satokasvi!$E$28-Satokasvi!$E$7)+IF(X$8="x",Toimenpiteet!$E$29,0)+IF(X$9="x",Toimenpiteet!$E$60,0)+IF(X$10="x",Toimenpiteet!$E$88,0))/(1+$H$15)^ET$59</f>
        <v>-137.88324800802334</v>
      </c>
      <c r="EU84" s="29">
        <f ca="1">IF(Y$11="x",Toimenpiteet!$E$115,BU84*CU84/1000+(Satokasvi!$E$28-Satokasvi!$E$7)+IF(Y$8="x",Toimenpiteet!$E$29,0)+IF(Y$9="x",Toimenpiteet!$E$60,0)+IF(Y$10="x",Toimenpiteet!$E$88,0))/(1+$H$15)^EU$59</f>
        <v>271.76892446077255</v>
      </c>
      <c r="EV84" s="29">
        <f ca="1">IF(Z$11="x",Toimenpiteet!$E$115,BV84*CV84/1000+(Satokasvi!$E$28-Satokasvi!$E$7)+IF(Z$8="x",Toimenpiteet!$E$29,0)+IF(Z$9="x",Toimenpiteet!$E$60,0)+IF(Z$10="x",Toimenpiteet!$E$88,0))/(1+$H$15)^EV$59</f>
        <v>206.37034981884008</v>
      </c>
      <c r="EW84" s="29">
        <f ca="1">IF(AA$11="x",Toimenpiteet!$E$115,BW84*CW84/1000+(Satokasvi!$E$28-Satokasvi!$E$7)+IF(AA$8="x",Toimenpiteet!$E$29,0)+IF(AA$9="x",Toimenpiteet!$E$60,0)+IF(AA$10="x",Toimenpiteet!$E$88,0))/(1+$H$15)^EW$59</f>
        <v>8.6473075880273829</v>
      </c>
      <c r="EX84" s="29">
        <f ca="1">IF(AB$11="x",Toimenpiteet!$E$115,BX84*CX84/1000+(Satokasvi!$E$28-Satokasvi!$E$7)+IF(AB$8="x",Toimenpiteet!$E$29,0)+IF(AB$9="x",Toimenpiteet!$E$60,0)+IF(AB$10="x",Toimenpiteet!$E$88,0))/(1+$H$15)^EX$59</f>
        <v>-122.50747997967548</v>
      </c>
      <c r="EY84" s="29">
        <f ca="1">IF(AC$11="x",Toimenpiteet!$E$115,BY84*CY84/1000+(Satokasvi!$E$28-Satokasvi!$E$7)+IF(AC$8="x",Toimenpiteet!$E$29,0)+IF(AC$9="x",Toimenpiteet!$E$60,0)+IF(AC$10="x",Toimenpiteet!$E$88,0))/(1+$H$15)^EY$59</f>
        <v>178.45593423359941</v>
      </c>
      <c r="EZ84" s="29">
        <f ca="1">IF(AD$11="x",Toimenpiteet!$E$115,BZ84*CZ84/1000+(Satokasvi!$E$28-Satokasvi!$E$7)+IF(AD$8="x",Toimenpiteet!$E$29,0)+IF(AD$9="x",Toimenpiteet!$E$60,0)+IF(AD$10="x",Toimenpiteet!$E$88,0))/(1+$H$15)^EZ$59</f>
        <v>206.86567525307063</v>
      </c>
      <c r="FA84" s="29">
        <f ca="1">IF(AE$11="x",Toimenpiteet!$E$115,CA84*DA84/1000+(Satokasvi!$E$28-Satokasvi!$E$7)+IF(AE$8="x",Toimenpiteet!$E$29,0)+IF(AE$9="x",Toimenpiteet!$E$60,0)+IF(AE$10="x",Toimenpiteet!$E$88,0))/(1+$H$15)^FA$59</f>
        <v>201.13404439238431</v>
      </c>
      <c r="FB84" s="29">
        <f ca="1">IF(AF$11="x",Toimenpiteet!$E$115,CB84*DB84/1000+(Satokasvi!$E$28-Satokasvi!$E$7)+IF(AF$8="x",Toimenpiteet!$E$29,0)+IF(AF$9="x",Toimenpiteet!$E$60,0)+IF(AF$10="x",Toimenpiteet!$E$88,0))/(1+$H$15)^FB$59</f>
        <v>201.21926013217717</v>
      </c>
      <c r="FD84" s="29">
        <f t="shared" si="15"/>
        <v>305.82524271844659</v>
      </c>
      <c r="FE84" s="29">
        <f t="shared" ca="1" si="18"/>
        <v>590.30479932378671</v>
      </c>
      <c r="FF84" s="29">
        <f t="shared" ca="1" si="18"/>
        <v>808.97424533716685</v>
      </c>
      <c r="FG84" s="29">
        <f t="shared" ca="1" si="18"/>
        <v>1199.6431220020313</v>
      </c>
      <c r="FH84" s="29">
        <f t="shared" ca="1" si="19"/>
        <v>1463.5096472034077</v>
      </c>
      <c r="FI84" s="29">
        <f t="shared" ca="1" si="19"/>
        <v>1727.3171880587588</v>
      </c>
      <c r="FJ84" s="29">
        <f t="shared" ca="1" si="19"/>
        <v>1936.0165022550461</v>
      </c>
      <c r="FK84" s="29">
        <f t="shared" ca="1" si="19"/>
        <v>2084.7026985388452</v>
      </c>
      <c r="FL84" s="29">
        <f t="shared" ca="1" si="19"/>
        <v>2268.811747527177</v>
      </c>
      <c r="FM84" s="29">
        <f t="shared" ca="1" si="19"/>
        <v>2415.7152872725287</v>
      </c>
      <c r="FN84" s="29">
        <f t="shared" ca="1" si="19"/>
        <v>2761.9263249895989</v>
      </c>
      <c r="FO84" s="29">
        <f t="shared" ca="1" si="19"/>
        <v>3076.2261315385022</v>
      </c>
      <c r="FP84" s="29">
        <f t="shared" ca="1" si="19"/>
        <v>3314.5525629165336</v>
      </c>
      <c r="FQ84" s="29">
        <f t="shared" ca="1" si="19"/>
        <v>3527.5636216717776</v>
      </c>
      <c r="FR84" s="29">
        <f t="shared" ca="1" si="19"/>
        <v>3811.0419975116974</v>
      </c>
      <c r="FS84" s="29">
        <f t="shared" ca="1" si="19"/>
        <v>4018.1883870659153</v>
      </c>
      <c r="FT84" s="29">
        <f t="shared" ca="1" si="19"/>
        <v>3880.3051390578921</v>
      </c>
      <c r="FU84" s="29">
        <f t="shared" ca="1" si="19"/>
        <v>4132.7580561121631</v>
      </c>
      <c r="FV84" s="29">
        <f t="shared" ca="1" si="19"/>
        <v>4323.1122852010376</v>
      </c>
      <c r="FW84" s="29">
        <f t="shared" ca="1" si="19"/>
        <v>4325.3391160287274</v>
      </c>
      <c r="FX84" s="29">
        <f t="shared" ca="1" si="20"/>
        <v>4202.8316360490517</v>
      </c>
      <c r="FY84" s="29">
        <f t="shared" ca="1" si="20"/>
        <v>4367.1258924167114</v>
      </c>
      <c r="FZ84" s="29">
        <f t="shared" ca="1" si="20"/>
        <v>4558.6420093497727</v>
      </c>
      <c r="GA84" s="29">
        <f t="shared" ca="1" si="20"/>
        <v>4744.8595897943396</v>
      </c>
      <c r="GB84" s="29">
        <f t="shared" ca="1" si="20"/>
        <v>4931.3138228138068</v>
      </c>
      <c r="GC84" s="29"/>
      <c r="GD84" s="29">
        <f t="shared" si="16"/>
        <v>305.82524271844659</v>
      </c>
      <c r="GE84" s="29">
        <f t="shared" ca="1" si="17"/>
        <v>615.26965753863283</v>
      </c>
      <c r="GF84" s="29">
        <f t="shared" ca="1" si="17"/>
        <v>855.30061506101129</v>
      </c>
      <c r="GG84" s="29">
        <f t="shared" ca="1" si="17"/>
        <v>1275.6272454701184</v>
      </c>
      <c r="GH84" s="29">
        <f t="shared" ca="1" si="17"/>
        <v>1562.5165240296212</v>
      </c>
      <c r="GI84" s="29">
        <f t="shared" ca="1" si="17"/>
        <v>1826.3240648849724</v>
      </c>
      <c r="GJ84" s="29">
        <f t="shared" ca="1" si="17"/>
        <v>2054.7235225628315</v>
      </c>
      <c r="GK84" s="29">
        <f t="shared" ca="1" si="17"/>
        <v>2219.8393468858276</v>
      </c>
      <c r="GL84" s="29">
        <f t="shared" ca="1" si="17"/>
        <v>2421.8871669886312</v>
      </c>
      <c r="GM84" s="29">
        <f t="shared" ca="1" si="17"/>
        <v>2584.6148338814987</v>
      </c>
      <c r="GN84" s="29">
        <f t="shared" ca="1" si="17"/>
        <v>2956.3684139312654</v>
      </c>
      <c r="GO84" s="29">
        <f t="shared" ca="1" si="17"/>
        <v>3294.3754345424131</v>
      </c>
      <c r="GP84" s="29">
        <f t="shared" ca="1" si="17"/>
        <v>3552.3776280085685</v>
      </c>
      <c r="GQ84" s="29">
        <f t="shared" ca="1" si="17"/>
        <v>3783.5726770988781</v>
      </c>
      <c r="GR84" s="29">
        <f t="shared" ca="1" si="17"/>
        <v>4088.5389886213798</v>
      </c>
      <c r="GS84" s="29">
        <f t="shared" ca="1" si="17"/>
        <v>4313.1436849257216</v>
      </c>
      <c r="GT84" s="29">
        <f t="shared" ca="1" si="17"/>
        <v>4175.2604369176979</v>
      </c>
      <c r="GU84" s="29">
        <f t="shared" ca="1" si="22"/>
        <v>4447.0293613784706</v>
      </c>
      <c r="GV84" s="29">
        <f t="shared" ca="1" si="12"/>
        <v>4653.3997111973104</v>
      </c>
      <c r="GW84" s="29">
        <f t="shared" ca="1" si="12"/>
        <v>4662.047018785338</v>
      </c>
      <c r="GX84" s="29">
        <f t="shared" ca="1" si="12"/>
        <v>4539.5395388056622</v>
      </c>
      <c r="GY84" s="29">
        <f t="shared" ca="1" si="12"/>
        <v>4717.9954730392619</v>
      </c>
      <c r="GZ84" s="29">
        <f t="shared" ca="1" si="12"/>
        <v>4924.8611482923325</v>
      </c>
      <c r="HA84" s="29">
        <f t="shared" ca="1" si="12"/>
        <v>5125.995192684717</v>
      </c>
      <c r="HB84" s="29">
        <f t="shared" ca="1" si="12"/>
        <v>5327.2144528168938</v>
      </c>
      <c r="HC84" s="29"/>
      <c r="HD84" s="29">
        <f t="shared" si="13"/>
        <v>170</v>
      </c>
      <c r="HE84" s="29">
        <f>SUM($GD84:GD84)-$HD84-SUM($FD84:FD84)</f>
        <v>-170</v>
      </c>
      <c r="HF84" s="29">
        <f ca="1">SUM($GD84:GE84)-$HD84-SUM($FD84:FE84)</f>
        <v>-145.03514178515388</v>
      </c>
      <c r="HG84" s="29">
        <f ca="1">SUM($GD84:GF84)-$HD84-SUM($FD84:FF84)</f>
        <v>-98.708772061309446</v>
      </c>
      <c r="HH84" s="29">
        <f ca="1">SUM($GD84:GG84)-$HD84-SUM($FD84:FG84)</f>
        <v>-22.72464859322281</v>
      </c>
      <c r="HI84" s="29">
        <f ca="1">SUM($GD84:GH84)-$HD84-SUM($FD84:FH84)</f>
        <v>76.282228232990747</v>
      </c>
      <c r="HJ84" s="29">
        <f ca="1">SUM($GD84:GI84)-$HD84-SUM($FD84:FI84)</f>
        <v>175.2891050592043</v>
      </c>
      <c r="HK84" s="29">
        <f ca="1">SUM($GD84:GJ84)-$HD84-SUM($FD84:FJ84)</f>
        <v>293.99612536698987</v>
      </c>
      <c r="HL84" s="29">
        <f ca="1">SUM($GD84:GK84)-$HD84-SUM($FD84:FK84)</f>
        <v>429.13277371397089</v>
      </c>
      <c r="HM84" s="29">
        <f ca="1">SUM($GD84:GL84)-$HD84-SUM($FD84:FL84)</f>
        <v>582.20819317542555</v>
      </c>
      <c r="HN84" s="29">
        <f ca="1">SUM($GD84:GM84)-$HD84-SUM($FD84:FM84)</f>
        <v>751.10773978439465</v>
      </c>
      <c r="HO84" s="29">
        <f ca="1">SUM($GD84:GN84)-$HD84-SUM($FD84:FN84)</f>
        <v>945.54982872606342</v>
      </c>
      <c r="HP84" s="29">
        <f ca="1">SUM($GD84:GO84)-$HD84-SUM($FD84:FO84)</f>
        <v>1163.6991317299726</v>
      </c>
      <c r="HQ84" s="29">
        <f ca="1">SUM($GD84:GP84)-$HD84-SUM($FD84:FP84)</f>
        <v>1401.5241968220071</v>
      </c>
      <c r="HR84" s="29">
        <f ca="1">SUM($GD84:GQ84)-$HD84-SUM($FD84:FQ84)</f>
        <v>1657.533252249108</v>
      </c>
      <c r="HS84" s="29">
        <f ca="1">SUM($GD84:GR84)-$HD84-SUM($FD84:FR84)</f>
        <v>1935.0302433587931</v>
      </c>
      <c r="HT84" s="29">
        <f ca="1">SUM($GD84:GS84)-$HD84-SUM($FD84:FS84)</f>
        <v>2229.9855412186007</v>
      </c>
      <c r="HU84" s="29">
        <f ca="1">SUM($GD84:GT84)-$HD84-SUM($FD84:FT84)</f>
        <v>2524.9408390784083</v>
      </c>
      <c r="HV84" s="29">
        <f ca="1">SUM($GD84:GU84)-$HD84-SUM($FD84:FU84)</f>
        <v>2839.2121443447104</v>
      </c>
      <c r="HW84" s="29">
        <f ca="1">SUM($GD84:GV84)-$HD84-SUM($FD84:FV84)</f>
        <v>3169.4995703409804</v>
      </c>
      <c r="HX84" s="29">
        <f ca="1">SUM($GD84:GW84)-$HD84-SUM($FD84:FW84)</f>
        <v>3506.2074730975874</v>
      </c>
      <c r="HY84" s="29">
        <f ca="1">SUM($GD84:GX84)-$HD84-SUM($FD84:FX84)</f>
        <v>3842.9153758542016</v>
      </c>
      <c r="HZ84" s="29">
        <f ca="1">SUM($GD84:GY84)-$HD84-SUM($FD84:FY84)</f>
        <v>4193.784956476753</v>
      </c>
      <c r="IA84" s="29">
        <f ca="1">SUM($GD84:GZ84)-$HD84-SUM($FD84:FZ84)</f>
        <v>4560.0040954193173</v>
      </c>
      <c r="IB84" s="29">
        <f ca="1">SUM($GD84:HA84)-$HD84-SUM($FD84:GA84)</f>
        <v>4941.1396983096929</v>
      </c>
      <c r="IC84" s="29">
        <f ca="1">SUM($GD84:HB84)-$HD84-SUM($FD84:GB84)</f>
        <v>5337.0403283127816</v>
      </c>
    </row>
    <row r="85" spans="2:237">
      <c r="B85" s="29">
        <f t="shared" ca="1" si="14"/>
        <v>0.24556586078156162</v>
      </c>
      <c r="C85" s="29">
        <f t="shared" ca="1" si="14"/>
        <v>0.59665501443008151</v>
      </c>
      <c r="D85" s="29">
        <f t="shared" ca="1" si="14"/>
        <v>0.91474419664210482</v>
      </c>
      <c r="E85" s="29">
        <f t="shared" ca="1" si="14"/>
        <v>0.56362739205462709</v>
      </c>
      <c r="F85" s="29">
        <f t="shared" ca="1" si="14"/>
        <v>0.49764683858543068</v>
      </c>
      <c r="G85" s="29">
        <f t="shared" ca="1" si="14"/>
        <v>0.67285290414807719</v>
      </c>
      <c r="H85" s="29">
        <f t="shared" ca="1" si="14"/>
        <v>0.828418754098176</v>
      </c>
      <c r="I85" s="29">
        <f t="shared" ca="1" si="14"/>
        <v>0.44254094848077807</v>
      </c>
      <c r="J85" s="29">
        <f t="shared" ca="1" si="14"/>
        <v>0.58465482611906794</v>
      </c>
      <c r="K85" s="29">
        <f t="shared" ca="1" si="14"/>
        <v>0.81384025632394918</v>
      </c>
      <c r="L85" s="29">
        <f t="shared" ca="1" si="14"/>
        <v>0.67160746827249074</v>
      </c>
      <c r="M85" s="29">
        <f t="shared" ca="1" si="14"/>
        <v>0.10963003190142384</v>
      </c>
      <c r="N85" s="29">
        <f t="shared" ca="1" si="14"/>
        <v>0.86708532187839282</v>
      </c>
      <c r="O85" s="29">
        <f t="shared" ca="1" si="14"/>
        <v>0.40530633100359137</v>
      </c>
      <c r="P85" s="29">
        <f t="shared" ca="1" si="14"/>
        <v>0.56862265257014466</v>
      </c>
      <c r="Q85" s="29">
        <f t="shared" ca="1" si="14"/>
        <v>0.29969022041527149</v>
      </c>
      <c r="R85" s="29">
        <f t="shared" ca="1" si="21"/>
        <v>0.87607455860485806</v>
      </c>
      <c r="S85" s="29">
        <f t="shared" ca="1" si="21"/>
        <v>0.79344060761007373</v>
      </c>
      <c r="T85" s="29">
        <f t="shared" ca="1" si="21"/>
        <v>0.6352943947565951</v>
      </c>
      <c r="U85" s="29">
        <f t="shared" ca="1" si="21"/>
        <v>0.32083113952195919</v>
      </c>
      <c r="V85" s="29">
        <f t="shared" ca="1" si="21"/>
        <v>0.32238350279889338</v>
      </c>
      <c r="W85" s="29">
        <f t="shared" ca="1" si="21"/>
        <v>6.5544352610529488E-2</v>
      </c>
      <c r="X85" s="29">
        <f t="shared" ca="1" si="21"/>
        <v>0.79786281420659588</v>
      </c>
      <c r="Y85" s="29">
        <f t="shared" ca="1" si="21"/>
        <v>0.17991461439158485</v>
      </c>
      <c r="Z85" s="29">
        <f t="shared" ca="1" si="21"/>
        <v>0.54643521045083587</v>
      </c>
      <c r="AC85" s="27">
        <f>IF(H$11="x",0,_xlfn.NORM.INV(B85,Satokasvi!$H$8,Satokasvi!$I$8)*IF(H$8="x",1+Toimenpiteet!$C$7,1)*IF(H$9="x",1+Toimenpiteet!$C$34,1)*(1+H$30)*_xlfn.BINOM.INV(1,(1-(Satokasvi!$H$15*(1+H$43))),B85))</f>
        <v>0</v>
      </c>
      <c r="AD85" s="27">
        <f ca="1">IF(I$11="x",0,_xlfn.NORM.INV(C85,Satokasvi!$H$8,Satokasvi!$I$8)*IF(I$8="x",1+Toimenpiteet!$C$7,1)*IF(I$9="x",1+Toimenpiteet!$C$34,1)*(1+I$30)*_xlfn.BINOM.INV(1,(1-(Satokasvi!$H$15*(1+I$43))),C85))</f>
        <v>2584.5580767265742</v>
      </c>
      <c r="AE85" s="27">
        <f ca="1">IF(J$11="x",0,_xlfn.NORM.INV(D85,Satokasvi!$H$8,Satokasvi!$I$8)*IF(J$8="x",1+Toimenpiteet!$C$7,1)*IF(J$9="x",1+Toimenpiteet!$C$34,1)*(1+J$30)*_xlfn.BINOM.INV(1,(1-(Satokasvi!$H$15*(1+J$43))),D85))</f>
        <v>2808.2016357423281</v>
      </c>
      <c r="AF85" s="27">
        <f ca="1">IF(K$11="x",0,_xlfn.NORM.INV(E85,Satokasvi!$H$8,Satokasvi!$I$8)*IF(K$8="x",1+Toimenpiteet!$C$7,1)*IF(K$9="x",1+Toimenpiteet!$C$34,1)*(1+K$30)*_xlfn.BINOM.INV(1,(1-(Satokasvi!$H$15*(1+K$43))),E85))</f>
        <v>2604.9053274058056</v>
      </c>
      <c r="AG85" s="27">
        <f ca="1">IF(L$11="x",0,_xlfn.NORM.INV(F85,Satokasvi!$H$8,Satokasvi!$I$8)*IF(L$8="x",1+Toimenpiteet!$C$7,1)*IF(L$9="x",1+Toimenpiteet!$C$34,1)*(1+L$30)*_xlfn.BINOM.INV(1,(1-(Satokasvi!$H$15*(1+L$43))),F85))</f>
        <v>2591.9874733212405</v>
      </c>
      <c r="AH85" s="27">
        <f>IF(M$11="x",0,_xlfn.NORM.INV(G85,Satokasvi!$H$8,Satokasvi!$I$8)*IF(M$8="x",1+Toimenpiteet!$C$7,1)*IF(M$9="x",1+Toimenpiteet!$C$34,1)*(1+M$30)*_xlfn.BINOM.INV(1,(1-(Satokasvi!$H$15*(1+M$43))),G85))</f>
        <v>0</v>
      </c>
      <c r="AI85" s="27">
        <f ca="1">IF(N$11="x",0,_xlfn.NORM.INV(H85,Satokasvi!$H$8,Satokasvi!$I$8)*IF(N$8="x",1+Toimenpiteet!$C$7,1)*IF(N$9="x",1+Toimenpiteet!$C$34,1)*(1+N$30)*_xlfn.BINOM.INV(1,(1-(Satokasvi!$H$15*(1+N$43))),H85))</f>
        <v>2790.1815668396252</v>
      </c>
      <c r="AJ85" s="27">
        <f ca="1">IF(O$11="x",0,_xlfn.NORM.INV(I85,Satokasvi!$H$8,Satokasvi!$I$8)*IF(O$8="x",1+Toimenpiteet!$C$7,1)*IF(O$9="x",1+Toimenpiteet!$C$34,1)*(1+O$30)*_xlfn.BINOM.INV(1,(1-(Satokasvi!$H$15*(1+O$43))),I85))</f>
        <v>2586.2620132726775</v>
      </c>
      <c r="AK85" s="27">
        <f ca="1">IF(P$11="x",0,_xlfn.NORM.INV(J85,Satokasvi!$H$8,Satokasvi!$I$8)*IF(P$8="x",1+Toimenpiteet!$C$7,1)*IF(P$9="x",1+Toimenpiteet!$C$34,1)*(1+P$30)*_xlfn.BINOM.INV(1,(1-(Satokasvi!$H$15*(1+P$43))),J85))</f>
        <v>2653.1509423167722</v>
      </c>
      <c r="AL85" s="27">
        <f ca="1">IF(Q$11="x",0,_xlfn.NORM.INV(K85,Satokasvi!$H$8,Satokasvi!$I$8)*IF(Q$8="x",1+Toimenpiteet!$C$7,1)*IF(Q$9="x",1+Toimenpiteet!$C$34,1)*(1+Q$30)*_xlfn.BINOM.INV(1,(1-(Satokasvi!$H$15*(1+Q$43))),K85))</f>
        <v>2779.7662985825409</v>
      </c>
      <c r="AM85" s="27">
        <f ca="1">IF(R$11="x",0,_xlfn.NORM.INV(L85,Satokasvi!$H$8,Satokasvi!$I$8)*IF(R$8="x",1+Toimenpiteet!$C$7,1)*IF(R$9="x",1+Toimenpiteet!$C$34,1)*(1+R$30)*_xlfn.BINOM.INV(1,(1-(Satokasvi!$H$15*(1+R$43))),L85))</f>
        <v>2696.1835313001689</v>
      </c>
      <c r="AN85" s="27">
        <f ca="1">IF(S$11="x",0,_xlfn.NORM.INV(M85,Satokasvi!$H$8,Satokasvi!$I$8)*IF(S$8="x",1+Toimenpiteet!$C$7,1)*IF(S$9="x",1+Toimenpiteet!$C$34,1)*(1+S$30)*_xlfn.BINOM.INV(1,(1-(Satokasvi!$H$15*(1+S$43))),M85))</f>
        <v>2383.928555404184</v>
      </c>
      <c r="AO85" s="27">
        <f ca="1">IF(T$11="x",0,_xlfn.NORM.INV(N85,Satokasvi!$H$8,Satokasvi!$I$8)*IF(T$8="x",1+Toimenpiteet!$C$7,1)*IF(T$9="x",1+Toimenpiteet!$C$34,1)*(1+T$30)*_xlfn.BINOM.INV(1,(1-(Satokasvi!$H$15*(1+T$43))),N85))</f>
        <v>2820.9400314385398</v>
      </c>
      <c r="AP85" s="27">
        <f ca="1">IF(U$11="x",0,_xlfn.NORM.INV(O85,Satokasvi!$H$8,Satokasvi!$I$8)*IF(U$8="x",1+Toimenpiteet!$C$7,1)*IF(U$9="x",1+Toimenpiteet!$C$34,1)*(1+U$30)*_xlfn.BINOM.INV(1,(1-(Satokasvi!$H$15*(1+U$43))),O85))</f>
        <v>2568.5095943627121</v>
      </c>
      <c r="AQ85" s="27">
        <f ca="1">IF(V$11="x",0,_xlfn.NORM.INV(P85,Satokasvi!$H$8,Satokasvi!$I$8)*IF(V$8="x",1+Toimenpiteet!$C$7,1)*IF(V$9="x",1+Toimenpiteet!$C$34,1)*(1+V$30)*_xlfn.BINOM.INV(1,(1-(Satokasvi!$H$15*(1+V$43))),P85))</f>
        <v>2645.5076573260708</v>
      </c>
      <c r="AR85" s="27">
        <f ca="1">IF(W$11="x",0,_xlfn.NORM.INV(Q85,Satokasvi!$H$8,Satokasvi!$I$8)*IF(W$8="x",1+Toimenpiteet!$C$7,1)*IF(W$9="x",1+Toimenpiteet!$C$34,1)*(1+W$30)*_xlfn.BINOM.INV(1,(1-(Satokasvi!$H$15*(1+W$43))),Q85))</f>
        <v>2515.189055155985</v>
      </c>
      <c r="AS85" s="27">
        <f ca="1">IF(X$11="x",0,_xlfn.NORM.INV(R85,Satokasvi!$H$8,Satokasvi!$I$8)*IF(X$8="x",1+Toimenpiteet!$C$7,1)*IF(X$9="x",1+Toimenpiteet!$C$34,1)*(1+X$30)*_xlfn.BINOM.INV(1,(1-(Satokasvi!$H$15*(1+X$43))),R85))</f>
        <v>2828.9415251212758</v>
      </c>
      <c r="AT85" s="27">
        <f ca="1">IF(Y$11="x",0,_xlfn.NORM.INV(S85,Satokasvi!$H$8,Satokasvi!$I$8)*IF(Y$8="x",1+Toimenpiteet!$C$7,1)*IF(Y$9="x",1+Toimenpiteet!$C$34,1)*(1+Y$30)*_xlfn.BINOM.INV(1,(1-(Satokasvi!$H$15*(1+Y$43))),S85))</f>
        <v>2766.0058261396962</v>
      </c>
      <c r="AU85" s="27">
        <f ca="1">IF(Z$11="x",0,_xlfn.NORM.INV(T85,Satokasvi!$H$8,Satokasvi!$I$8)*IF(Z$8="x",1+Toimenpiteet!$C$7,1)*IF(Z$9="x",1+Toimenpiteet!$C$34,1)*(1+Z$30)*_xlfn.BINOM.INV(1,(1-(Satokasvi!$H$15*(1+Z$43))),T85))</f>
        <v>2677.8073476631594</v>
      </c>
      <c r="AV85" s="27">
        <f ca="1">IF(AA$11="x",0,_xlfn.NORM.INV(U85,Satokasvi!$H$8,Satokasvi!$I$8)*IF(AA$8="x",1+Toimenpiteet!$C$7,1)*IF(AA$9="x",1+Toimenpiteet!$C$34,1)*(1+AA$30)*_xlfn.BINOM.INV(1,(1-(Satokasvi!$H$15*(1+AA$43))),U85))</f>
        <v>2526.3729317467019</v>
      </c>
      <c r="AW85" s="27">
        <f ca="1">IF(AB$11="x",0,_xlfn.NORM.INV(V85,Satokasvi!$H$8,Satokasvi!$I$8)*IF(AB$8="x",1+Toimenpiteet!$C$7,1)*IF(AB$9="x",1+Toimenpiteet!$C$34,1)*(1+AB$30)*_xlfn.BINOM.INV(1,(1-(Satokasvi!$H$15*(1+AB$43))),V85))</f>
        <v>2527.1815186292642</v>
      </c>
      <c r="AX85" s="27">
        <f ca="1">IF(AC$11="x",0,_xlfn.NORM.INV(W85,Satokasvi!$H$8,Satokasvi!$I$8)*IF(AC$8="x",1+Toimenpiteet!$C$7,1)*IF(AC$9="x",1+Toimenpiteet!$C$34,1)*(1+AC$30)*_xlfn.BINOM.INV(1,(1-(Satokasvi!$H$15*(1+AC$43))),W85))</f>
        <v>2331.4165197362772</v>
      </c>
      <c r="AY85" s="27">
        <f ca="1">IF(AD$11="x",0,_xlfn.NORM.INV(X85,Satokasvi!$H$8,Satokasvi!$I$8)*IF(AD$8="x",1+Toimenpiteet!$C$7,1)*IF(AD$9="x",1+Toimenpiteet!$C$34,1)*(1+AD$30)*_xlfn.BINOM.INV(1,(1-(Satokasvi!$H$15*(1+AD$43))),X85))</f>
        <v>2768.9166302885305</v>
      </c>
      <c r="AZ85" s="27">
        <f ca="1">IF(AE$11="x",0,_xlfn.NORM.INV(Y85,Satokasvi!$H$8,Satokasvi!$I$8)*IF(AE$8="x",1+Toimenpiteet!$C$7,1)*IF(AE$9="x",1+Toimenpiteet!$C$34,1)*(1+AE$30)*_xlfn.BINOM.INV(1,(1-(Satokasvi!$H$15*(1+AE$43))),Y85))</f>
        <v>2442.3172040331742</v>
      </c>
      <c r="BA85" s="27">
        <f ca="1">IF(AF$11="x",0,_xlfn.NORM.INV(Z85,Satokasvi!$H$8,Satokasvi!$I$8)*IF(AF$8="x",1+Toimenpiteet!$C$7,1)*IF(AF$9="x",1+Toimenpiteet!$C$34,1)*(1+AF$30)*_xlfn.BINOM.INV(1,(1-(Satokasvi!$H$15*(1+AF$43))),Z85))</f>
        <v>2635.0157344123518</v>
      </c>
      <c r="BD85" s="27">
        <f>IF(H$11="x",0,_xlfn.NORM.INV(B85,Satokasvi!$H$8,Satokasvi!$I$8)*IF(COUNTIF($H$12:H$12,"x")&gt;0,(1+$C$6),1)*IF(COUNTIF($H$13:H$13,"x")&gt;0,(1+$C$30),1)*IF(H$8="x",(1+Toimenpiteet!$C$7),1)*IF(H$9="x",(1+Toimenpiteet!$C$34),1)*(1+H$30)*_xlfn.BINOM.INV(1,(1-(Satokasvi!$H$15*(1+H$44))),B85))</f>
        <v>0</v>
      </c>
      <c r="BE85" s="27">
        <f ca="1">IF(I$11="x",0,_xlfn.NORM.INV(C85,Satokasvi!$H$8,Satokasvi!$I$8)*IF(COUNTIF($H$12:I$12,"x")&gt;0,(1+$C$6),1)*IF(COUNTIF($H$13:I$13,"x")&gt;0,(1+$C$30),1)*IF(I$8="x",(1+Toimenpiteet!$C$7),1)*IF(I$9="x",(1+Toimenpiteet!$C$34),1)*(1+I$30)*_xlfn.BINOM.INV(1,(1-(Satokasvi!$H$15*(1+I$44))),C85))</f>
        <v>2713.7859805629032</v>
      </c>
      <c r="BF85" s="27">
        <f ca="1">IF(J$11="x",0,_xlfn.NORM.INV(D85,Satokasvi!$H$8,Satokasvi!$I$8)*IF(COUNTIF($H$12:J$12,"x")&gt;0,(1+$C$6),1)*IF(COUNTIF($H$13:J$13,"x")&gt;0,(1+$C$30),1)*IF(J$8="x",(1+Toimenpiteet!$C$7),1)*IF(J$9="x",(1+Toimenpiteet!$C$34),1)*(1+J$30)*_xlfn.BINOM.INV(1,(1-(Satokasvi!$H$15*(1+J$44))),D85))</f>
        <v>2948.6117175294439</v>
      </c>
      <c r="BG85" s="27">
        <f ca="1">IF(K$11="x",0,_xlfn.NORM.INV(E85,Satokasvi!$H$8,Satokasvi!$I$8)*IF(COUNTIF($H$12:K$12,"x")&gt;0,(1+$C$6),1)*IF(COUNTIF($H$13:K$13,"x")&gt;0,(1+$C$30),1)*IF(K$8="x",(1+Toimenpiteet!$C$7),1)*IF(K$9="x",(1+Toimenpiteet!$C$34),1)*(1+K$30)*_xlfn.BINOM.INV(1,(1-(Satokasvi!$H$15*(1+K$44))),E85))</f>
        <v>2735.1505937760958</v>
      </c>
      <c r="BH85" s="27">
        <f ca="1">IF(L$11="x",0,_xlfn.NORM.INV(F85,Satokasvi!$H$8,Satokasvi!$I$8)*IF(COUNTIF($H$12:L$12,"x")&gt;0,(1+$C$6),1)*IF(COUNTIF($H$13:L$13,"x")&gt;0,(1+$C$30),1)*IF(L$8="x",(1+Toimenpiteet!$C$7),1)*IF(L$9="x",(1+Toimenpiteet!$C$34),1)*(1+L$30)*_xlfn.BINOM.INV(1,(1-(Satokasvi!$H$15*(1+L$44))),F85))</f>
        <v>2721.5868469873026</v>
      </c>
      <c r="BI85" s="27">
        <f>IF(M$11="x",0,_xlfn.NORM.INV(G85,Satokasvi!$H$8,Satokasvi!$I$8)*IF(COUNTIF($H$12:M$12,"x")&gt;0,(1+$C$6),1)*IF(COUNTIF($H$13:M$13,"x")&gt;0,(1+$C$30),1)*IF(M$8="x",(1+Toimenpiteet!$C$7),1)*IF(M$9="x",(1+Toimenpiteet!$C$34),1)*(1+M$30)*_xlfn.BINOM.INV(1,(1-(Satokasvi!$H$15*(1+M$44))),G85))</f>
        <v>0</v>
      </c>
      <c r="BJ85" s="27">
        <f ca="1">IF(N$11="x",0,_xlfn.NORM.INV(H85,Satokasvi!$H$8,Satokasvi!$I$8)*IF(COUNTIF($H$12:N$12,"x")&gt;0,(1+$C$6),1)*IF(COUNTIF($H$13:N$13,"x")&gt;0,(1+$C$30),1)*IF(N$8="x",(1+Toimenpiteet!$C$7),1)*IF(N$9="x",(1+Toimenpiteet!$C$34),1)*(1+N$30)*_xlfn.BINOM.INV(1,(1-(Satokasvi!$H$15*(1+N$44))),H85))</f>
        <v>2929.6906451816067</v>
      </c>
      <c r="BK85" s="27">
        <f ca="1">IF(O$11="x",0,_xlfn.NORM.INV(I85,Satokasvi!$H$8,Satokasvi!$I$8)*IF(COUNTIF($H$12:O$12,"x")&gt;0,(1+$C$6),1)*IF(COUNTIF($H$13:O$13,"x")&gt;0,(1+$C$30),1)*IF(O$8="x",(1+Toimenpiteet!$C$7),1)*IF(O$9="x",(1+Toimenpiteet!$C$34),1)*(1+O$30)*_xlfn.BINOM.INV(1,(1-(Satokasvi!$H$15*(1+O$44))),I85))</f>
        <v>2715.575113936311</v>
      </c>
      <c r="BL85" s="27">
        <f ca="1">IF(P$11="x",0,_xlfn.NORM.INV(J85,Satokasvi!$H$8,Satokasvi!$I$8)*IF(COUNTIF($H$12:P$12,"x")&gt;0,(1+$C$6),1)*IF(COUNTIF($H$13:P$13,"x")&gt;0,(1+$C$30),1)*IF(P$8="x",(1+Toimenpiteet!$C$7),1)*IF(P$9="x",(1+Toimenpiteet!$C$34),1)*(1+P$30)*_xlfn.BINOM.INV(1,(1-(Satokasvi!$H$15*(1+P$44))),J85))</f>
        <v>2785.8084894326107</v>
      </c>
      <c r="BM85" s="27">
        <f ca="1">IF(Q$11="x",0,_xlfn.NORM.INV(K85,Satokasvi!$H$8,Satokasvi!$I$8)*IF(COUNTIF($H$12:Q$12,"x")&gt;0,(1+$C$6),1)*IF(COUNTIF($H$13:Q$13,"x")&gt;0,(1+$C$30),1)*IF(Q$8="x",(1+Toimenpiteet!$C$7),1)*IF(Q$9="x",(1+Toimenpiteet!$C$34),1)*(1+Q$30)*_xlfn.BINOM.INV(1,(1-(Satokasvi!$H$15*(1+Q$44))),K85))</f>
        <v>2918.7546135116681</v>
      </c>
      <c r="BN85" s="27">
        <f ca="1">IF(R$11="x",0,_xlfn.NORM.INV(L85,Satokasvi!$H$8,Satokasvi!$I$8)*IF(COUNTIF($H$12:R$12,"x")&gt;0,(1+$C$6),1)*IF(COUNTIF($H$13:R$13,"x")&gt;0,(1+$C$30),1)*IF(R$8="x",(1+Toimenpiteet!$C$7),1)*IF(R$9="x",(1+Toimenpiteet!$C$34),1)*(1+R$30)*_xlfn.BINOM.INV(1,(1-(Satokasvi!$H$15*(1+R$44))),L85))</f>
        <v>2830.9927078651772</v>
      </c>
      <c r="BO85" s="27">
        <f ca="1">IF(S$11="x",0,_xlfn.NORM.INV(M85,Satokasvi!$H$8,Satokasvi!$I$8)*IF(COUNTIF($H$12:S$12,"x")&gt;0,(1+$C$6),1)*IF(COUNTIF($H$13:S$13,"x")&gt;0,(1+$C$30),1)*IF(S$8="x",(1+Toimenpiteet!$C$7),1)*IF(S$9="x",(1+Toimenpiteet!$C$34),1)*(1+S$30)*_xlfn.BINOM.INV(1,(1-(Satokasvi!$H$15*(1+S$44))),M85))</f>
        <v>2503.124983174393</v>
      </c>
      <c r="BP85" s="27">
        <f ca="1">IF(T$11="x",0,_xlfn.NORM.INV(N85,Satokasvi!$H$8,Satokasvi!$I$8)*IF(COUNTIF($H$12:T$12,"x")&gt;0,(1+$C$6),1)*IF(COUNTIF($H$13:T$13,"x")&gt;0,(1+$C$30),1)*IF(T$8="x",(1+Toimenpiteet!$C$7),1)*IF(T$9="x",(1+Toimenpiteet!$C$34),1)*(1+T$30)*_xlfn.BINOM.INV(1,(1-(Satokasvi!$H$15*(1+T$44))),N85))</f>
        <v>2961.9870330104668</v>
      </c>
      <c r="BQ85" s="27">
        <f ca="1">IF(U$11="x",0,_xlfn.NORM.INV(O85,Satokasvi!$H$8,Satokasvi!$I$8)*IF(COUNTIF($H$12:U$12,"x")&gt;0,(1+$C$6),1)*IF(COUNTIF($H$13:U$13,"x")&gt;0,(1+$C$30),1)*IF(U$8="x",(1+Toimenpiteet!$C$7),1)*IF(U$9="x",(1+Toimenpiteet!$C$34),1)*(1+U$30)*_xlfn.BINOM.INV(1,(1-(Satokasvi!$H$15*(1+U$44))),O85))</f>
        <v>2696.9350740808477</v>
      </c>
      <c r="BR85" s="27">
        <f ca="1">IF(V$11="x",0,_xlfn.NORM.INV(P85,Satokasvi!$H$8,Satokasvi!$I$8)*IF(COUNTIF($H$12:V$12,"x")&gt;0,(1+$C$6),1)*IF(COUNTIF($H$13:V$13,"x")&gt;0,(1+$C$30),1)*IF(V$8="x",(1+Toimenpiteet!$C$7),1)*IF(V$9="x",(1+Toimenpiteet!$C$34),1)*(1+V$30)*_xlfn.BINOM.INV(1,(1-(Satokasvi!$H$15*(1+V$44))),P85))</f>
        <v>2777.7830401923743</v>
      </c>
      <c r="BS85" s="27">
        <f ca="1">IF(W$11="x",0,_xlfn.NORM.INV(Q85,Satokasvi!$H$8,Satokasvi!$I$8)*IF(COUNTIF($H$12:W$12,"x")&gt;0,(1+$C$6),1)*IF(COUNTIF($H$13:W$13,"x")&gt;0,(1+$C$30),1)*IF(W$8="x",(1+Toimenpiteet!$C$7),1)*IF(W$9="x",(1+Toimenpiteet!$C$34),1)*(1+W$30)*_xlfn.BINOM.INV(1,(1-(Satokasvi!$H$15*(1+W$44))),Q85))</f>
        <v>2640.9485079137844</v>
      </c>
      <c r="BT85" s="27">
        <f ca="1">IF(X$11="x",0,_xlfn.NORM.INV(R85,Satokasvi!$H$8,Satokasvi!$I$8)*IF(COUNTIF($H$12:X$12,"x")&gt;0,(1+$C$6),1)*IF(COUNTIF($H$13:X$13,"x")&gt;0,(1+$C$30),1)*IF(X$8="x",(1+Toimenpiteet!$C$7),1)*IF(X$9="x",(1+Toimenpiteet!$C$34),1)*(1+X$30)*_xlfn.BINOM.INV(1,(1-(Satokasvi!$H$15*(1+X$44))),R85))</f>
        <v>2970.3886013773404</v>
      </c>
      <c r="BU85" s="27">
        <f ca="1">IF(Y$11="x",0,_xlfn.NORM.INV(S85,Satokasvi!$H$8,Satokasvi!$I$8)*IF(COUNTIF($H$12:Y$12,"x")&gt;0,(1+$C$6),1)*IF(COUNTIF($H$13:Y$13,"x")&gt;0,(1+$C$30),1)*IF(Y$8="x",(1+Toimenpiteet!$C$7),1)*IF(Y$9="x",(1+Toimenpiteet!$C$34),1)*(1+Y$30)*_xlfn.BINOM.INV(1,(1-(Satokasvi!$H$15*(1+Y$44))),S85))</f>
        <v>2904.3061174466811</v>
      </c>
      <c r="BV85" s="27">
        <f ca="1">IF(Z$11="x",0,_xlfn.NORM.INV(T85,Satokasvi!$H$8,Satokasvi!$I$8)*IF(COUNTIF($H$12:Z$12,"x")&gt;0,(1+$C$6),1)*IF(COUNTIF($H$13:Z$13,"x")&gt;0,(1+$C$30),1)*IF(Z$8="x",(1+Toimenpiteet!$C$7),1)*IF(Z$9="x",(1+Toimenpiteet!$C$34),1)*(1+Z$30)*_xlfn.BINOM.INV(1,(1-(Satokasvi!$H$15*(1+Z$44))),T85))</f>
        <v>2811.6977150463176</v>
      </c>
      <c r="BW85" s="27">
        <f ca="1">IF(AA$11="x",0,_xlfn.NORM.INV(U85,Satokasvi!$H$8,Satokasvi!$I$8)*IF(COUNTIF($H$12:AA$12,"x")&gt;0,(1+$C$6),1)*IF(COUNTIF($H$13:AA$13,"x")&gt;0,(1+$C$30),1)*IF(AA$8="x",(1+Toimenpiteet!$C$7),1)*IF(AA$9="x",(1+Toimenpiteet!$C$34),1)*(1+AA$30)*_xlfn.BINOM.INV(1,(1-(Satokasvi!$H$15*(1+AA$44))),U85))</f>
        <v>2652.6915783340378</v>
      </c>
      <c r="BX85" s="27">
        <f ca="1">IF(AB$11="x",0,_xlfn.NORM.INV(V85,Satokasvi!$H$8,Satokasvi!$I$8)*IF(COUNTIF($H$12:AB$12,"x")&gt;0,(1+$C$6),1)*IF(COUNTIF($H$13:AB$13,"x")&gt;0,(1+$C$30),1)*IF(AB$8="x",(1+Toimenpiteet!$C$7),1)*IF(AB$9="x",(1+Toimenpiteet!$C$34),1)*(1+AB$30)*_xlfn.BINOM.INV(1,(1-(Satokasvi!$H$15*(1+AB$44))),V85))</f>
        <v>2653.5405945607276</v>
      </c>
      <c r="BY85" s="27">
        <f ca="1">IF(AC$11="x",0,_xlfn.NORM.INV(W85,Satokasvi!$H$8,Satokasvi!$I$8)*IF(COUNTIF($H$12:AC$12,"x")&gt;0,(1+$C$6),1)*IF(COUNTIF($H$13:AC$13,"x")&gt;0,(1+$C$30),1)*IF(AC$8="x",(1+Toimenpiteet!$C$7),1)*IF(AC$9="x",(1+Toimenpiteet!$C$34),1)*(1+AC$30)*_xlfn.BINOM.INV(1,(1-(Satokasvi!$H$15*(1+AC$44))),W85))</f>
        <v>2447.987345723091</v>
      </c>
      <c r="BZ85" s="27">
        <f ca="1">IF(AD$11="x",0,_xlfn.NORM.INV(X85,Satokasvi!$H$8,Satokasvi!$I$8)*IF(COUNTIF($H$12:AD$12,"x")&gt;0,(1+$C$6),1)*IF(COUNTIF($H$13:AD$13,"x")&gt;0,(1+$C$30),1)*IF(AD$8="x",(1+Toimenpiteet!$C$7),1)*IF(AD$9="x",(1+Toimenpiteet!$C$34),1)*(1+AD$30)*_xlfn.BINOM.INV(1,(1-(Satokasvi!$H$15*(1+AD$44))),X85))</f>
        <v>2907.3624618029571</v>
      </c>
      <c r="CA85" s="27">
        <f ca="1">IF(AE$11="x",0,_xlfn.NORM.INV(Y85,Satokasvi!$H$8,Satokasvi!$I$8)*IF(COUNTIF($H$12:AE$12,"x")&gt;0,(1+$C$6),1)*IF(COUNTIF($H$13:AE$13,"x")&gt;0,(1+$C$30),1)*IF(AE$8="x",(1+Toimenpiteet!$C$7),1)*IF(AE$9="x",(1+Toimenpiteet!$C$34),1)*(1+AE$30)*_xlfn.BINOM.INV(1,(1-(Satokasvi!$H$15*(1+AE$44))),Y85))</f>
        <v>2564.4330642348323</v>
      </c>
      <c r="CB85" s="27">
        <f ca="1">IF(AF$11="x",0,_xlfn.NORM.INV(Z85,Satokasvi!$H$8,Satokasvi!$I$8)*IF(COUNTIF($H$12:AF$12,"x")&gt;0,(1+$C$6),1)*IF(COUNTIF($H$13:AF$13,"x")&gt;0,(1+$C$30),1)*IF(AF$8="x",(1+Toimenpiteet!$C$7),1)*IF(AF$9="x",(1+Toimenpiteet!$C$34),1)*(1+AF$30)*_xlfn.BINOM.INV(1,(1-(Satokasvi!$H$15*(1+AF$44))),Z85))</f>
        <v>2766.7665211329695</v>
      </c>
      <c r="CD85" s="29">
        <f ca="1">_xlfn.NORM.INV(RAND(),Satokasvi!$H$13,Satokasvi!$I$13)</f>
        <v>247.46108856890692</v>
      </c>
      <c r="CE85" s="29">
        <f ca="1">_xlfn.NORM.INV(RAND(),Satokasvi!$H$13,Satokasvi!$I$13)</f>
        <v>239.25395474580321</v>
      </c>
      <c r="CF85" s="29">
        <f ca="1">_xlfn.NORM.INV(RAND(),Satokasvi!$H$13,Satokasvi!$I$13)</f>
        <v>365.51116619019456</v>
      </c>
      <c r="CG85" s="29">
        <f ca="1">_xlfn.NORM.INV(RAND(),Satokasvi!$H$13,Satokasvi!$I$13)</f>
        <v>220.60595913945852</v>
      </c>
      <c r="CH85" s="29">
        <f ca="1">_xlfn.NORM.INV(RAND(),Satokasvi!$H$13,Satokasvi!$I$13)</f>
        <v>218.19645359599988</v>
      </c>
      <c r="CI85" s="29">
        <f ca="1">_xlfn.NORM.INV(RAND(),Satokasvi!$H$13,Satokasvi!$I$13)</f>
        <v>169.55761892622337</v>
      </c>
      <c r="CJ85" s="29">
        <f ca="1">_xlfn.NORM.INV(RAND(),Satokasvi!$H$13,Satokasvi!$I$13)</f>
        <v>133.85748523983921</v>
      </c>
      <c r="CK85" s="29">
        <f ca="1">_xlfn.NORM.INV(RAND(),Satokasvi!$H$13,Satokasvi!$I$13)</f>
        <v>103.81815226881629</v>
      </c>
      <c r="CL85" s="29">
        <f ca="1">_xlfn.NORM.INV(RAND(),Satokasvi!$H$13,Satokasvi!$I$13)</f>
        <v>294.00383561718752</v>
      </c>
      <c r="CM85" s="29">
        <f ca="1">_xlfn.NORM.INV(RAND(),Satokasvi!$H$13,Satokasvi!$I$13)</f>
        <v>202.46963308852358</v>
      </c>
      <c r="CN85" s="29">
        <f ca="1">_xlfn.NORM.INV(RAND(),Satokasvi!$H$13,Satokasvi!$I$13)</f>
        <v>254.10382126241382</v>
      </c>
      <c r="CO85" s="29">
        <f ca="1">_xlfn.NORM.INV(RAND(),Satokasvi!$H$13,Satokasvi!$I$13)</f>
        <v>256.26951117427086</v>
      </c>
      <c r="CP85" s="29">
        <f ca="1">_xlfn.NORM.INV(RAND(),Satokasvi!$H$13,Satokasvi!$I$13)</f>
        <v>142.36109443049764</v>
      </c>
      <c r="CQ85" s="29">
        <f ca="1">_xlfn.NORM.INV(RAND(),Satokasvi!$H$13,Satokasvi!$I$13)</f>
        <v>159.66118851825917</v>
      </c>
      <c r="CR85" s="29">
        <f ca="1">_xlfn.NORM.INV(RAND(),Satokasvi!$H$13,Satokasvi!$I$13)</f>
        <v>164.91874329420364</v>
      </c>
      <c r="CS85" s="29">
        <f ca="1">_xlfn.NORM.INV(RAND(),Satokasvi!$H$13,Satokasvi!$I$13)</f>
        <v>165.52779849364157</v>
      </c>
      <c r="CT85" s="29">
        <f ca="1">_xlfn.NORM.INV(RAND(),Satokasvi!$H$13,Satokasvi!$I$13)</f>
        <v>208.26784947321002</v>
      </c>
      <c r="CU85" s="29">
        <f ca="1">_xlfn.NORM.INV(RAND(),Satokasvi!$H$13,Satokasvi!$I$13)</f>
        <v>223.11170489474773</v>
      </c>
      <c r="CV85" s="29">
        <f ca="1">_xlfn.NORM.INV(RAND(),Satokasvi!$H$13,Satokasvi!$I$13)</f>
        <v>187.69339965574767</v>
      </c>
      <c r="CW85" s="29">
        <f ca="1">_xlfn.NORM.INV(RAND(),Satokasvi!$H$13,Satokasvi!$I$13)</f>
        <v>194.54288359528351</v>
      </c>
      <c r="CX85" s="29">
        <f ca="1">_xlfn.NORM.INV(RAND(),Satokasvi!$H$13,Satokasvi!$I$13)</f>
        <v>218.95352680189029</v>
      </c>
      <c r="CY85" s="29">
        <f ca="1">_xlfn.NORM.INV(RAND(),Satokasvi!$H$13,Satokasvi!$I$13)</f>
        <v>39.470183004464303</v>
      </c>
      <c r="CZ85" s="29">
        <f ca="1">_xlfn.NORM.INV(RAND(),Satokasvi!$H$13,Satokasvi!$I$13)</f>
        <v>204.50790629299087</v>
      </c>
      <c r="DA85" s="29">
        <f ca="1">_xlfn.NORM.INV(RAND(),Satokasvi!$H$13,Satokasvi!$I$13)</f>
        <v>206.58915937206785</v>
      </c>
      <c r="DB85" s="29">
        <f ca="1">_xlfn.NORM.INV(RAND(),Satokasvi!$H$13,Satokasvi!$I$13)</f>
        <v>131.00094393851697</v>
      </c>
      <c r="DD85" s="29">
        <f>IF(H$11="x",Toimenpiteet!$E$115,AC85*CD85/1000+(Satokasvi!$E$28-Satokasvi!$E$7)+IF(H$8="x",Toimenpiteet!$E$29,0)+IF(H$9="x",Toimenpiteet!$E$60,0)+IF(H$10="x",Toimenpiteet!$E$88,0))/(1+$H$15)^DD$59</f>
        <v>305.82524271844659</v>
      </c>
      <c r="DE85" s="29">
        <f ca="1">IF(I$11="x",Toimenpiteet!$E$115,AD85*CE85/1000+(Satokasvi!$E$28-Satokasvi!$E$7)+IF(I$8="x",Toimenpiteet!$E$29,0)+IF(I$9="x",Toimenpiteet!$E$60,0)+IF(I$10="x",Toimenpiteet!$E$88,0))/(1+$H$15)^DE$59</f>
        <v>368.05141024322751</v>
      </c>
      <c r="DF85" s="29">
        <f ca="1">IF(J$11="x",Toimenpiteet!$E$115,AE85*CF85/1000+(Satokasvi!$E$28-Satokasvi!$E$7)+IF(J$8="x",Toimenpiteet!$E$29,0)+IF(J$9="x",Toimenpiteet!$E$60,0)+IF(J$10="x",Toimenpiteet!$E$88,0))/(1+$H$15)^DF$59</f>
        <v>730.76720423069105</v>
      </c>
      <c r="DG85" s="29">
        <f ca="1">IF(K$11="x",Toimenpiteet!$E$115,AF85*CG85/1000+(Satokasvi!$E$28-Satokasvi!$E$7)+IF(K$8="x",Toimenpiteet!$E$29,0)+IF(K$9="x",Toimenpiteet!$E$60,0)+IF(K$10="x",Toimenpiteet!$E$88,0))/(1+$H$15)^DG$59</f>
        <v>308.08967032416479</v>
      </c>
      <c r="DH85" s="29">
        <f ca="1">IF(L$11="x",Toimenpiteet!$E$115,AG85*CH85/1000+(Satokasvi!$E$28-Satokasvi!$E$7)+IF(L$8="x",Toimenpiteet!$E$29,0)+IF(L$9="x",Toimenpiteet!$E$60,0)+IF(L$10="x",Toimenpiteet!$E$88,0))/(1+$H$15)^DH$59</f>
        <v>291.27061661224548</v>
      </c>
      <c r="DI85" s="29">
        <f>IF(M$11="x",Toimenpiteet!$E$115,AH85*CI85/1000+(Satokasvi!$E$28-Satokasvi!$E$7)+IF(M$8="x",Toimenpiteet!$E$29,0)+IF(M$9="x",Toimenpiteet!$E$60,0)+IF(M$10="x",Toimenpiteet!$E$88,0))/(1+$H$15)^DI$59</f>
        <v>263.80754085535114</v>
      </c>
      <c r="DJ85" s="29">
        <f ca="1">IF(N$11="x",Toimenpiteet!$E$115,AI85*CJ85/1000+(Satokasvi!$E$28-Satokasvi!$E$7)+IF(N$8="x",Toimenpiteet!$E$29,0)+IF(N$9="x",Toimenpiteet!$E$60,0)+IF(N$10="x",Toimenpiteet!$E$88,0))/(1+$H$15)^DJ$59</f>
        <v>118.37530009584556</v>
      </c>
      <c r="DK85" s="29">
        <f ca="1">IF(O$11="x",Toimenpiteet!$E$115,AJ85*CK85/1000+(Satokasvi!$E$28-Satokasvi!$E$7)+IF(O$8="x",Toimenpiteet!$E$29,0)+IF(O$9="x",Toimenpiteet!$E$60,0)+IF(O$10="x",Toimenpiteet!$E$88,0))/(1+$H$15)^DK$59</f>
        <v>32.050759721546335</v>
      </c>
      <c r="DL85" s="29">
        <f ca="1">IF(P$11="x",Toimenpiteet!$E$115,AK85*CL85/1000+(Satokasvi!$E$28-Satokasvi!$E$7)+IF(P$8="x",Toimenpiteet!$E$29,0)+IF(P$9="x",Toimenpiteet!$E$60,0)+IF(P$10="x",Toimenpiteet!$E$88,0))/(1+$H$15)^DL$59</f>
        <v>423.16669315051206</v>
      </c>
      <c r="DM85" s="29">
        <f ca="1">IF(Q$11="x",Toimenpiteet!$E$115,AL85*CM85/1000+(Satokasvi!$E$28-Satokasvi!$E$7)+IF(Q$8="x",Toimenpiteet!$E$29,0)+IF(Q$9="x",Toimenpiteet!$E$60,0)+IF(Q$10="x",Toimenpiteet!$E$88,0))/(1+$H$15)^DM$59</f>
        <v>249.2106411481511</v>
      </c>
      <c r="DN85" s="29">
        <f ca="1">IF(R$11="x",Toimenpiteet!$E$115,AM85*CN85/1000+(Satokasvi!$E$28-Satokasvi!$E$7)+IF(R$8="x",Toimenpiteet!$E$29,0)+IF(R$9="x",Toimenpiteet!$E$60,0)+IF(R$10="x",Toimenpiteet!$E$88,0))/(1+$H$15)^DN$59</f>
        <v>330.29862062895376</v>
      </c>
      <c r="DO85" s="29">
        <f ca="1">IF(S$11="x",Toimenpiteet!$E$115,AN85*CO85/1000+(Satokasvi!$E$28-Satokasvi!$E$7)+IF(S$8="x",Toimenpiteet!$E$29,0)+IF(S$9="x",Toimenpiteet!$E$60,0)+IF(S$10="x",Toimenpiteet!$E$88,0))/(1+$H$15)^DO$59</f>
        <v>268.64827693168422</v>
      </c>
      <c r="DP85" s="29">
        <f ca="1">IF(T$11="x",Toimenpiteet!$E$115,AO85*CP85/1000+(Satokasvi!$E$28-Satokasvi!$E$7)+IF(T$8="x",Toimenpiteet!$E$29,0)+IF(T$9="x",Toimenpiteet!$E$60,0)+IF(T$10="x",Toimenpiteet!$E$88,0))/(1+$H$15)^DP$59</f>
        <v>118.2758751858384</v>
      </c>
      <c r="DQ85" s="29">
        <f ca="1">IF(U$11="x",Toimenpiteet!$E$115,AP85*CQ85/1000+(Satokasvi!$E$28-Satokasvi!$E$7)+IF(U$8="x",Toimenpiteet!$E$29,0)+IF(U$9="x",Toimenpiteet!$E$60,0)+IF(U$10="x",Toimenpiteet!$E$88,0))/(1+$H$15)^DQ$59</f>
        <v>120.44990889644859</v>
      </c>
      <c r="DR85" s="29">
        <f ca="1">IF(V$11="x",Toimenpiteet!$E$115,AQ85*CR85/1000+(Satokasvi!$E$28-Satokasvi!$E$7)+IF(V$8="x",Toimenpiteet!$E$29,0)+IF(V$9="x",Toimenpiteet!$E$60,0)+IF(V$10="x",Toimenpiteet!$E$88,0))/(1+$H$15)^DR$59</f>
        <v>133.7600491517918</v>
      </c>
      <c r="DS85" s="29">
        <f ca="1">IF(W$11="x",Toimenpiteet!$E$115,AR85*CS85/1000+(Satokasvi!$E$28-Satokasvi!$E$7)+IF(W$8="x",Toimenpiteet!$E$29,0)+IF(W$9="x",Toimenpiteet!$E$60,0)+IF(W$10="x",Toimenpiteet!$E$88,0))/(1+$H$15)^DS$59</f>
        <v>117.42565649646056</v>
      </c>
      <c r="DT85" s="29">
        <f ca="1">IF(X$11="x",Toimenpiteet!$E$115,AS85*CT85/1000+(Satokasvi!$E$28-Satokasvi!$E$7)+IF(X$8="x",Toimenpiteet!$E$29,0)+IF(X$9="x",Toimenpiteet!$E$60,0)+IF(X$10="x",Toimenpiteet!$E$88,0))/(1+$H$15)^DT$59</f>
        <v>218.5788699868931</v>
      </c>
      <c r="DU85" s="29">
        <f ca="1">IF(Y$11="x",Toimenpiteet!$E$115,AT85*CU85/1000+(Satokasvi!$E$28-Satokasvi!$E$7)+IF(Y$8="x",Toimenpiteet!$E$29,0)+IF(Y$9="x",Toimenpiteet!$E$60,0)+IF(Y$10="x",Toimenpiteet!$E$88,0))/(1+$H$15)^DU$59</f>
        <v>228.63059023028669</v>
      </c>
      <c r="DV85" s="29">
        <f ca="1">IF(Z$11="x",Toimenpiteet!$E$115,AU85*CV85/1000+(Satokasvi!$E$28-Satokasvi!$E$7)+IF(Z$8="x",Toimenpiteet!$E$29,0)+IF(Z$9="x",Toimenpiteet!$E$60,0)+IF(Z$10="x",Toimenpiteet!$E$88,0))/(1+$H$15)^DV$59</f>
        <v>156.6614293825653</v>
      </c>
      <c r="DW85" s="29">
        <f ca="1">IF(AA$11="x",Toimenpiteet!$E$115,AV85*CW85/1000+(Satokasvi!$E$28-Satokasvi!$E$7)+IF(AA$8="x",Toimenpiteet!$E$29,0)+IF(AA$9="x",Toimenpiteet!$E$60,0)+IF(AA$10="x",Toimenpiteet!$E$88,0))/(1+$H$15)^DW$59</f>
        <v>145.94221558414719</v>
      </c>
      <c r="DX85" s="29">
        <f ca="1">IF(AB$11="x",Toimenpiteet!$E$115,AW85*CX85/1000+(Satokasvi!$E$28-Satokasvi!$E$7)+IF(AB$8="x",Toimenpiteet!$E$29,0)+IF(AB$9="x",Toimenpiteet!$E$60,0)+IF(AB$10="x",Toimenpiteet!$E$88,0))/(1+$H$15)^DX$59</f>
        <v>174.93751329574624</v>
      </c>
      <c r="DY85" s="29">
        <f ca="1">IF(AC$11="x",Toimenpiteet!$E$115,AX85*CY85/1000+(Satokasvi!$E$28-Satokasvi!$E$7)+IF(AC$8="x",Toimenpiteet!$E$29,0)+IF(AC$9="x",Toimenpiteet!$E$60,0)+IF(AC$10="x",Toimenpiteet!$E$88,0))/(1+$H$15)^DY$59</f>
        <v>-70.914003220298241</v>
      </c>
      <c r="DZ85" s="29">
        <f ca="1">IF(AD$11="x",Toimenpiteet!$E$115,AY85*CZ85/1000+(Satokasvi!$E$28-Satokasvi!$E$7)+IF(AD$8="x",Toimenpiteet!$E$29,0)+IF(AD$9="x",Toimenpiteet!$E$60,0)+IF(AD$10="x",Toimenpiteet!$E$88,0))/(1+$H$15)^DZ$59</f>
        <v>171.44692713115376</v>
      </c>
      <c r="EA85" s="29">
        <f ca="1">IF(AE$11="x",Toimenpiteet!$E$115,AZ85*DA85/1000+(Satokasvi!$E$28-Satokasvi!$E$7)+IF(AE$8="x",Toimenpiteet!$E$29,0)+IF(AE$9="x",Toimenpiteet!$E$60,0)+IF(AE$10="x",Toimenpiteet!$E$88,0))/(1+$H$15)^EA$59</f>
        <v>136.09654672940769</v>
      </c>
      <c r="EB85" s="29">
        <f ca="1">IF(AF$11="x",Toimenpiteet!$E$115,BA85*DB85/1000+(Satokasvi!$E$28-Satokasvi!$E$7)+IF(AF$8="x",Toimenpiteet!$E$29,0)+IF(AF$9="x",Toimenpiteet!$E$60,0)+IF(AF$10="x",Toimenpiteet!$E$88,0))/(1+$H$15)^EB$59</f>
        <v>56.018141580197522</v>
      </c>
      <c r="ED85" s="29">
        <f>IF(H$11="x",Toimenpiteet!$E$115,BD85*CD85/1000+(Satokasvi!$E$28-Satokasvi!$E$7)+IF(H$8="x",Toimenpiteet!$E$29,0)+IF(H$9="x",Toimenpiteet!$E$60,0)+IF(H$10="x",Toimenpiteet!$E$88,0))/(1+$H$15)^ED$59</f>
        <v>305.82524271844659</v>
      </c>
      <c r="EE85" s="29">
        <f ca="1">IF(I$11="x",Toimenpiteet!$E$115,BE85*CE85/1000+(Satokasvi!$E$28-Satokasvi!$E$7)+IF(I$8="x",Toimenpiteet!$E$29,0)+IF(I$9="x",Toimenpiteet!$E$60,0)+IF(I$10="x",Toimenpiteet!$E$88,0))/(1+$H$15)^EE$59</f>
        <v>397.194861139968</v>
      </c>
      <c r="EF85" s="29">
        <f ca="1">IF(J$11="x",Toimenpiteet!$E$115,BF85*CF85/1000+(Satokasvi!$E$28-Satokasvi!$E$7)+IF(J$8="x",Toimenpiteet!$E$29,0)+IF(J$9="x",Toimenpiteet!$E$60,0)+IF(J$10="x",Toimenpiteet!$E$88,0))/(1+$H$15)^EF$59</f>
        <v>777.73360365055464</v>
      </c>
      <c r="EG85" s="29">
        <f ca="1">IF(K$11="x",Toimenpiteet!$E$115,BG85*CG85/1000+(Satokasvi!$E$28-Satokasvi!$E$7)+IF(K$8="x",Toimenpiteet!$E$29,0)+IF(K$9="x",Toimenpiteet!$E$60,0)+IF(K$10="x",Toimenpiteet!$E$88,0))/(1+$H$15)^EG$59</f>
        <v>333.61846375137236</v>
      </c>
      <c r="EH85" s="29">
        <f ca="1">IF(L$11="x",Toimenpiteet!$E$115,BH85*CH85/1000+(Satokasvi!$E$28-Satokasvi!$E$7)+IF(L$8="x",Toimenpiteet!$E$29,0)+IF(L$9="x",Toimenpiteet!$E$60,0)+IF(L$10="x",Toimenpiteet!$E$88,0))/(1+$H$15)^EH$59</f>
        <v>315.66357454091536</v>
      </c>
      <c r="EI85" s="29">
        <f>IF(M$11="x",Toimenpiteet!$E$115,BI85*CI85/1000+(Satokasvi!$E$28-Satokasvi!$E$7)+IF(M$8="x",Toimenpiteet!$E$29,0)+IF(M$9="x",Toimenpiteet!$E$60,0)+IF(M$10="x",Toimenpiteet!$E$88,0))/(1+$H$15)^EI$59</f>
        <v>263.80754085535114</v>
      </c>
      <c r="EJ85" s="29">
        <f ca="1">IF(N$11="x",Toimenpiteet!$E$115,BJ85*CJ85/1000+(Satokasvi!$E$28-Satokasvi!$E$7)+IF(N$8="x",Toimenpiteet!$E$29,0)+IF(N$9="x",Toimenpiteet!$E$60,0)+IF(N$10="x",Toimenpiteet!$E$88,0))/(1+$H$15)^EJ$59</f>
        <v>133.55924287239537</v>
      </c>
      <c r="EK85" s="29">
        <f ca="1">IF(O$11="x",Toimenpiteet!$E$115,BK85*CK85/1000+(Satokasvi!$E$28-Satokasvi!$E$7)+IF(O$8="x",Toimenpiteet!$E$29,0)+IF(O$9="x",Toimenpiteet!$E$60,0)+IF(O$10="x",Toimenpiteet!$E$88,0))/(1+$H$15)^EK$59</f>
        <v>42.648615932630975</v>
      </c>
      <c r="EL85" s="29">
        <f ca="1">IF(P$11="x",Toimenpiteet!$E$115,BL85*CL85/1000+(Satokasvi!$E$28-Satokasvi!$E$7)+IF(P$8="x",Toimenpiteet!$E$29,0)+IF(P$9="x",Toimenpiteet!$E$60,0)+IF(P$10="x",Toimenpiteet!$E$88,0))/(1+$H$15)^EL$59</f>
        <v>453.0583464730932</v>
      </c>
      <c r="EM85" s="29">
        <f ca="1">IF(Q$11="x",Toimenpiteet!$E$115,BM85*CM85/1000+(Satokasvi!$E$28-Satokasvi!$E$7)+IF(Q$8="x",Toimenpiteet!$E$29,0)+IF(Q$9="x",Toimenpiteet!$E$60,0)+IF(Q$10="x",Toimenpiteet!$E$88,0))/(1+$H$15)^EM$59</f>
        <v>270.15012336580679</v>
      </c>
      <c r="EN85" s="29">
        <f ca="1">IF(R$11="x",Toimenpiteet!$E$115,BN85*CN85/1000+(Satokasvi!$E$28-Satokasvi!$E$7)+IF(R$8="x",Toimenpiteet!$E$29,0)+IF(R$9="x",Toimenpiteet!$E$60,0)+IF(R$10="x",Toimenpiteet!$E$88,0))/(1+$H$15)^EN$59</f>
        <v>355.04554210724427</v>
      </c>
      <c r="EO85" s="29">
        <f ca="1">IF(S$11="x",Toimenpiteet!$E$115,BO85*CO85/1000+(Satokasvi!$E$28-Satokasvi!$E$7)+IF(S$8="x",Toimenpiteet!$E$29,0)+IF(S$9="x",Toimenpiteet!$E$60,0)+IF(S$10="x",Toimenpiteet!$E$88,0))/(1+$H$15)^EO$59</f>
        <v>290.07291451306736</v>
      </c>
      <c r="EP85" s="29">
        <f ca="1">IF(T$11="x",Toimenpiteet!$E$115,BP85*CP85/1000+(Satokasvi!$E$28-Satokasvi!$E$7)+IF(T$8="x",Toimenpiteet!$E$29,0)+IF(T$9="x",Toimenpiteet!$E$60,0)+IF(T$10="x",Toimenpiteet!$E$88,0))/(1+$H$15)^EP$59</f>
        <v>131.94910946435257</v>
      </c>
      <c r="EQ85" s="29">
        <f ca="1">IF(U$11="x",Toimenpiteet!$E$115,BQ85*CQ85/1000+(Satokasvi!$E$28-Satokasvi!$E$7)+IF(U$8="x",Toimenpiteet!$E$29,0)+IF(U$9="x",Toimenpiteet!$E$60,0)+IF(U$10="x",Toimenpiteet!$E$88,0))/(1+$H$15)^EQ$59</f>
        <v>134.00584173857419</v>
      </c>
      <c r="ER85" s="29">
        <f ca="1">IF(V$11="x",Toimenpiteet!$E$115,BR85*CR85/1000+(Satokasvi!$E$28-Satokasvi!$E$7)+IF(V$8="x",Toimenpiteet!$E$29,0)+IF(V$9="x",Toimenpiteet!$E$60,0)+IF(V$10="x",Toimenpiteet!$E$88,0))/(1+$H$15)^ER$59</f>
        <v>147.76206849996697</v>
      </c>
      <c r="ES85" s="29">
        <f ca="1">IF(W$11="x",Toimenpiteet!$E$115,BS85*CS85/1000+(Satokasvi!$E$28-Satokasvi!$E$7)+IF(W$8="x",Toimenpiteet!$E$29,0)+IF(W$9="x",Toimenpiteet!$E$60,0)+IF(W$10="x",Toimenpiteet!$E$88,0))/(1+$H$15)^ES$59</f>
        <v>130.39792659369681</v>
      </c>
      <c r="ET85" s="29">
        <f ca="1">IF(X$11="x",Toimenpiteet!$E$115,BT85*CT85/1000+(Satokasvi!$E$28-Satokasvi!$E$7)+IF(X$8="x",Toimenpiteet!$E$29,0)+IF(X$9="x",Toimenpiteet!$E$60,0)+IF(X$10="x",Toimenpiteet!$E$88,0))/(1+$H$15)^ET$59</f>
        <v>236.40197588663901</v>
      </c>
      <c r="EU85" s="29">
        <f ca="1">IF(Y$11="x",Toimenpiteet!$E$115,BU85*CU85/1000+(Satokasvi!$E$28-Satokasvi!$E$7)+IF(Y$8="x",Toimenpiteet!$E$29,0)+IF(Y$9="x",Toimenpiteet!$E$60,0)+IF(Y$10="x",Toimenpiteet!$E$88,0))/(1+$H$15)^EU$59</f>
        <v>246.75548129558851</v>
      </c>
      <c r="EV85" s="29">
        <f ca="1">IF(Z$11="x",Toimenpiteet!$E$115,BV85*CV85/1000+(Satokasvi!$E$28-Satokasvi!$E$7)+IF(Z$8="x",Toimenpiteet!$E$29,0)+IF(Z$9="x",Toimenpiteet!$E$60,0)+IF(Z$10="x",Toimenpiteet!$E$88,0))/(1+$H$15)^EV$59</f>
        <v>170.99291012721557</v>
      </c>
      <c r="EW85" s="29">
        <f ca="1">IF(AA$11="x",Toimenpiteet!$E$115,BW85*CW85/1000+(Satokasvi!$E$28-Satokasvi!$E$7)+IF(AA$8="x",Toimenpiteet!$E$29,0)+IF(AA$9="x",Toimenpiteet!$E$60,0)+IF(AA$10="x",Toimenpiteet!$E$88,0))/(1+$H$15)^EW$59</f>
        <v>159.54846158230794</v>
      </c>
      <c r="EX85" s="29">
        <f ca="1">IF(AB$11="x",Toimenpiteet!$E$115,BX85*CX85/1000+(Satokasvi!$E$28-Satokasvi!$E$7)+IF(AB$8="x",Toimenpiteet!$E$29,0)+IF(AB$9="x",Toimenpiteet!$E$60,0)+IF(AB$10="x",Toimenpiteet!$E$88,0))/(1+$H$15)^EX$59</f>
        <v>189.80976295951734</v>
      </c>
      <c r="EY85" s="29">
        <f ca="1">IF(AC$11="x",Toimenpiteet!$E$115,BY85*CY85/1000+(Satokasvi!$E$28-Satokasvi!$E$7)+IF(AC$8="x",Toimenpiteet!$E$29,0)+IF(AC$9="x",Toimenpiteet!$E$60,0)+IF(AC$10="x",Toimenpiteet!$E$88,0))/(1+$H$15)^EY$59</f>
        <v>-68.512738333756104</v>
      </c>
      <c r="EZ85" s="29">
        <f ca="1">IF(AD$11="x",Toimenpiteet!$E$115,BZ85*CZ85/1000+(Satokasvi!$E$28-Satokasvi!$E$7)+IF(AD$8="x",Toimenpiteet!$E$29,0)+IF(AD$9="x",Toimenpiteet!$E$60,0)+IF(AD$10="x",Toimenpiteet!$E$88,0))/(1+$H$15)^EZ$59</f>
        <v>185.7930259610678</v>
      </c>
      <c r="FA85" s="29">
        <f ca="1">IF(AE$11="x",Toimenpiteet!$E$115,CA85*DA85/1000+(Satokasvi!$E$28-Satokasvi!$E$7)+IF(AE$8="x",Toimenpiteet!$E$29,0)+IF(AE$9="x",Toimenpiteet!$E$60,0)+IF(AE$10="x",Toimenpiteet!$E$88,0))/(1+$H$15)^FA$59</f>
        <v>148.50695899146669</v>
      </c>
      <c r="FB85" s="29">
        <f ca="1">IF(AF$11="x",Toimenpiteet!$E$115,CB85*DB85/1000+(Satokasvi!$E$28-Satokasvi!$E$7)+IF(AF$8="x",Toimenpiteet!$E$29,0)+IF(AF$9="x",Toimenpiteet!$E$60,0)+IF(AF$10="x",Toimenpiteet!$E$88,0))/(1+$H$15)^FB$59</f>
        <v>64.261364120944009</v>
      </c>
      <c r="FD85" s="29">
        <f t="shared" si="15"/>
        <v>305.82524271844659</v>
      </c>
      <c r="FE85" s="29">
        <f t="shared" ca="1" si="18"/>
        <v>673.87665296167415</v>
      </c>
      <c r="FF85" s="29">
        <f t="shared" ca="1" si="18"/>
        <v>1404.6438571923652</v>
      </c>
      <c r="FG85" s="29">
        <f t="shared" ca="1" si="18"/>
        <v>1712.7335275165301</v>
      </c>
      <c r="FH85" s="29">
        <f t="shared" ca="1" si="19"/>
        <v>2004.0041441287756</v>
      </c>
      <c r="FI85" s="29">
        <f t="shared" ca="1" si="19"/>
        <v>2267.8116849841267</v>
      </c>
      <c r="FJ85" s="29">
        <f t="shared" ca="1" si="19"/>
        <v>2386.1869850799721</v>
      </c>
      <c r="FK85" s="29">
        <f t="shared" ca="1" si="19"/>
        <v>2418.2377448015186</v>
      </c>
      <c r="FL85" s="29">
        <f t="shared" ca="1" si="19"/>
        <v>2841.4044379520305</v>
      </c>
      <c r="FM85" s="29">
        <f t="shared" ca="1" si="19"/>
        <v>3090.6150791001814</v>
      </c>
      <c r="FN85" s="29">
        <f t="shared" ca="1" si="19"/>
        <v>3420.9136997291353</v>
      </c>
      <c r="FO85" s="29">
        <f t="shared" ca="1" si="19"/>
        <v>3689.5619766608197</v>
      </c>
      <c r="FP85" s="29">
        <f t="shared" ca="1" si="19"/>
        <v>3807.8378518466579</v>
      </c>
      <c r="FQ85" s="29">
        <f t="shared" ca="1" si="19"/>
        <v>3928.2877607431064</v>
      </c>
      <c r="FR85" s="29">
        <f t="shared" ca="1" si="19"/>
        <v>4062.0478098948984</v>
      </c>
      <c r="FS85" s="29">
        <f t="shared" ca="1" si="19"/>
        <v>4179.4734663913587</v>
      </c>
      <c r="FT85" s="29">
        <f t="shared" ca="1" si="19"/>
        <v>4398.0523363782522</v>
      </c>
      <c r="FU85" s="29">
        <f t="shared" ca="1" si="19"/>
        <v>4626.6829266085388</v>
      </c>
      <c r="FV85" s="29">
        <f t="shared" ca="1" si="19"/>
        <v>4783.3443559911038</v>
      </c>
      <c r="FW85" s="29">
        <f t="shared" ca="1" si="19"/>
        <v>4929.2865715752514</v>
      </c>
      <c r="FX85" s="29">
        <f t="shared" ca="1" si="20"/>
        <v>5104.224084870998</v>
      </c>
      <c r="FY85" s="29">
        <f t="shared" ca="1" si="20"/>
        <v>5033.3100816506994</v>
      </c>
      <c r="FZ85" s="29">
        <f t="shared" ca="1" si="20"/>
        <v>5204.7570087818531</v>
      </c>
      <c r="GA85" s="29">
        <f t="shared" ca="1" si="20"/>
        <v>5340.8535555112612</v>
      </c>
      <c r="GB85" s="29">
        <f t="shared" ca="1" si="20"/>
        <v>5396.8716970914584</v>
      </c>
      <c r="GC85" s="29"/>
      <c r="GD85" s="29">
        <f t="shared" si="16"/>
        <v>305.82524271844659</v>
      </c>
      <c r="GE85" s="29">
        <f t="shared" ca="1" si="17"/>
        <v>703.02010385841459</v>
      </c>
      <c r="GF85" s="29">
        <f t="shared" ca="1" si="17"/>
        <v>1480.7537075089692</v>
      </c>
      <c r="GG85" s="29">
        <f t="shared" ca="1" si="17"/>
        <v>1814.3721712603415</v>
      </c>
      <c r="GH85" s="29">
        <f t="shared" ca="1" si="17"/>
        <v>2130.0357458012568</v>
      </c>
      <c r="GI85" s="29">
        <f t="shared" ca="1" si="17"/>
        <v>2393.8432866566081</v>
      </c>
      <c r="GJ85" s="29">
        <f t="shared" ca="1" si="17"/>
        <v>2527.4025295290035</v>
      </c>
      <c r="GK85" s="29">
        <f t="shared" ca="1" si="17"/>
        <v>2570.0511454616344</v>
      </c>
      <c r="GL85" s="29">
        <f t="shared" ca="1" si="17"/>
        <v>3023.1094919347274</v>
      </c>
      <c r="GM85" s="29">
        <f t="shared" ca="1" si="17"/>
        <v>3293.2596153005343</v>
      </c>
      <c r="GN85" s="29">
        <f t="shared" ca="1" si="17"/>
        <v>3648.3051574077786</v>
      </c>
      <c r="GO85" s="29">
        <f t="shared" ca="1" si="17"/>
        <v>3938.3780719208457</v>
      </c>
      <c r="GP85" s="29">
        <f t="shared" ca="1" si="17"/>
        <v>4070.3271813851984</v>
      </c>
      <c r="GQ85" s="29">
        <f t="shared" ca="1" si="17"/>
        <v>4204.3330231237724</v>
      </c>
      <c r="GR85" s="29">
        <f t="shared" ca="1" si="17"/>
        <v>4352.0950916237398</v>
      </c>
      <c r="GS85" s="29">
        <f t="shared" ca="1" si="17"/>
        <v>4482.4930182174367</v>
      </c>
      <c r="GT85" s="29">
        <f t="shared" ca="1" si="17"/>
        <v>4718.8949941040755</v>
      </c>
      <c r="GU85" s="29">
        <f t="shared" ca="1" si="22"/>
        <v>4965.6504753996642</v>
      </c>
      <c r="GV85" s="29">
        <f t="shared" ca="1" si="12"/>
        <v>5136.6433855268797</v>
      </c>
      <c r="GW85" s="29">
        <f t="shared" ca="1" si="12"/>
        <v>5296.1918471091876</v>
      </c>
      <c r="GX85" s="29">
        <f t="shared" ca="1" si="12"/>
        <v>5486.0016100687053</v>
      </c>
      <c r="GY85" s="29">
        <f t="shared" ca="1" si="12"/>
        <v>5417.4888717349495</v>
      </c>
      <c r="GZ85" s="29">
        <f t="shared" ca="1" si="12"/>
        <v>5603.281897696017</v>
      </c>
      <c r="HA85" s="29">
        <f t="shared" ca="1" si="12"/>
        <v>5751.7888566874835</v>
      </c>
      <c r="HB85" s="29">
        <f t="shared" ca="1" si="12"/>
        <v>5816.0502208084272</v>
      </c>
      <c r="HC85" s="29"/>
      <c r="HD85" s="29">
        <f t="shared" si="13"/>
        <v>170</v>
      </c>
      <c r="HE85" s="29">
        <f>SUM($GD85:GD85)-$HD85-SUM($FD85:FD85)</f>
        <v>-170</v>
      </c>
      <c r="HF85" s="29">
        <f ca="1">SUM($GD85:GE85)-$HD85-SUM($FD85:FE85)</f>
        <v>-140.85654910325957</v>
      </c>
      <c r="HG85" s="29">
        <f ca="1">SUM($GD85:GF85)-$HD85-SUM($FD85:FF85)</f>
        <v>-64.746698786655543</v>
      </c>
      <c r="HH85" s="29">
        <f ca="1">SUM($GD85:GG85)-$HD85-SUM($FD85:FG85)</f>
        <v>36.891944957154919</v>
      </c>
      <c r="HI85" s="29">
        <f ca="1">SUM($GD85:GH85)-$HD85-SUM($FD85:FH85)</f>
        <v>162.92354662963589</v>
      </c>
      <c r="HJ85" s="29">
        <f ca="1">SUM($GD85:GI85)-$HD85-SUM($FD85:FI85)</f>
        <v>288.95514830211687</v>
      </c>
      <c r="HK85" s="29">
        <f ca="1">SUM($GD85:GJ85)-$HD85-SUM($FD85:FJ85)</f>
        <v>430.17069275114773</v>
      </c>
      <c r="HL85" s="29">
        <f ca="1">SUM($GD85:GK85)-$HD85-SUM($FD85:FK85)</f>
        <v>581.98409341126171</v>
      </c>
      <c r="HM85" s="29">
        <f ca="1">SUM($GD85:GL85)-$HD85-SUM($FD85:FL85)</f>
        <v>763.68914739395768</v>
      </c>
      <c r="HN85" s="29">
        <f ca="1">SUM($GD85:GM85)-$HD85-SUM($FD85:FM85)</f>
        <v>966.33368359431188</v>
      </c>
      <c r="HO85" s="29">
        <f ca="1">SUM($GD85:GN85)-$HD85-SUM($FD85:FN85)</f>
        <v>1193.7251412729565</v>
      </c>
      <c r="HP85" s="29">
        <f ca="1">SUM($GD85:GO85)-$HD85-SUM($FD85:FO85)</f>
        <v>1442.5412365329794</v>
      </c>
      <c r="HQ85" s="29">
        <f ca="1">SUM($GD85:GP85)-$HD85-SUM($FD85:FP85)</f>
        <v>1705.0305660715203</v>
      </c>
      <c r="HR85" s="29">
        <f ca="1">SUM($GD85:GQ85)-$HD85-SUM($FD85:FQ85)</f>
        <v>1981.0758284521871</v>
      </c>
      <c r="HS85" s="29">
        <f ca="1">SUM($GD85:GR85)-$HD85-SUM($FD85:FR85)</f>
        <v>2271.1231101810336</v>
      </c>
      <c r="HT85" s="29">
        <f ca="1">SUM($GD85:GS85)-$HD85-SUM($FD85:FS85)</f>
        <v>2574.142662007107</v>
      </c>
      <c r="HU85" s="29">
        <f ca="1">SUM($GD85:GT85)-$HD85-SUM($FD85:FT85)</f>
        <v>2894.9853197329285</v>
      </c>
      <c r="HV85" s="29">
        <f ca="1">SUM($GD85:GU85)-$HD85-SUM($FD85:FU85)</f>
        <v>3233.9528685240512</v>
      </c>
      <c r="HW85" s="29">
        <f ca="1">SUM($GD85:GV85)-$HD85-SUM($FD85:FV85)</f>
        <v>3587.2518980598252</v>
      </c>
      <c r="HX85" s="29">
        <f ca="1">SUM($GD85:GW85)-$HD85-SUM($FD85:FW85)</f>
        <v>3954.1571735937614</v>
      </c>
      <c r="HY85" s="29">
        <f ca="1">SUM($GD85:GX85)-$HD85-SUM($FD85:FX85)</f>
        <v>4335.934698791476</v>
      </c>
      <c r="HZ85" s="29">
        <f ca="1">SUM($GD85:GY85)-$HD85-SUM($FD85:FY85)</f>
        <v>4720.1134888757224</v>
      </c>
      <c r="IA85" s="29">
        <f ca="1">SUM($GD85:GZ85)-$HD85-SUM($FD85:FZ85)</f>
        <v>5118.6383777898736</v>
      </c>
      <c r="IB85" s="29">
        <f ca="1">SUM($GD85:HA85)-$HD85-SUM($FD85:GA85)</f>
        <v>5529.5736789661023</v>
      </c>
      <c r="IC85" s="29">
        <f ca="1">SUM($GD85:HB85)-$HD85-SUM($FD85:GB85)</f>
        <v>5948.7522026830702</v>
      </c>
    </row>
    <row r="86" spans="2:237">
      <c r="B86" s="29">
        <f t="shared" ca="1" si="14"/>
        <v>0.64500861206772064</v>
      </c>
      <c r="C86" s="29">
        <f t="shared" ca="1" si="14"/>
        <v>0.23371669697391328</v>
      </c>
      <c r="D86" s="29">
        <f t="shared" ca="1" si="14"/>
        <v>0.80589885951322449</v>
      </c>
      <c r="E86" s="29">
        <f t="shared" ca="1" si="14"/>
        <v>0.23056652915202236</v>
      </c>
      <c r="F86" s="29">
        <f t="shared" ca="1" si="14"/>
        <v>0.99082065764492555</v>
      </c>
      <c r="G86" s="29">
        <f t="shared" ca="1" si="14"/>
        <v>0.58734801354744826</v>
      </c>
      <c r="H86" s="29">
        <f t="shared" ca="1" si="14"/>
        <v>0.90330421434618713</v>
      </c>
      <c r="I86" s="29">
        <f t="shared" ca="1" si="14"/>
        <v>0.51634001846097477</v>
      </c>
      <c r="J86" s="29">
        <f t="shared" ca="1" si="14"/>
        <v>0.93779184705217478</v>
      </c>
      <c r="K86" s="29">
        <f t="shared" ca="1" si="14"/>
        <v>1.5030611801184479E-3</v>
      </c>
      <c r="L86" s="29">
        <f t="shared" ca="1" si="14"/>
        <v>0.85010109742990092</v>
      </c>
      <c r="M86" s="29">
        <f t="shared" ca="1" si="14"/>
        <v>0.69590545532502124</v>
      </c>
      <c r="N86" s="29">
        <f t="shared" ca="1" si="14"/>
        <v>0.2138384207090066</v>
      </c>
      <c r="O86" s="29">
        <f t="shared" ca="1" si="14"/>
        <v>0.1806940463666088</v>
      </c>
      <c r="P86" s="29">
        <f t="shared" ca="1" si="14"/>
        <v>0.42216213945354952</v>
      </c>
      <c r="Q86" s="29">
        <f t="shared" ca="1" si="14"/>
        <v>0.2855844394603505</v>
      </c>
      <c r="R86" s="29">
        <f t="shared" ca="1" si="21"/>
        <v>0.4826255180055522</v>
      </c>
      <c r="S86" s="29">
        <f t="shared" ca="1" si="21"/>
        <v>0.17392171155983072</v>
      </c>
      <c r="T86" s="29">
        <f t="shared" ca="1" si="21"/>
        <v>0.70072779644723326</v>
      </c>
      <c r="U86" s="29">
        <f t="shared" ca="1" si="21"/>
        <v>0.6163359036026953</v>
      </c>
      <c r="V86" s="29">
        <f t="shared" ca="1" si="21"/>
        <v>0.75852116790644453</v>
      </c>
      <c r="W86" s="29">
        <f t="shared" ca="1" si="21"/>
        <v>6.1265273327263281E-2</v>
      </c>
      <c r="X86" s="29">
        <f t="shared" ca="1" si="21"/>
        <v>0.1649650023914534</v>
      </c>
      <c r="Y86" s="29">
        <f t="shared" ca="1" si="21"/>
        <v>0.61565510912860422</v>
      </c>
      <c r="Z86" s="29">
        <f t="shared" ca="1" si="21"/>
        <v>0.77505774716029607</v>
      </c>
      <c r="AC86" s="27">
        <f>IF(H$11="x",0,_xlfn.NORM.INV(B86,Satokasvi!$H$8,Satokasvi!$I$8)*IF(H$8="x",1+Toimenpiteet!$C$7,1)*IF(H$9="x",1+Toimenpiteet!$C$34,1)*(1+H$30)*_xlfn.BINOM.INV(1,(1-(Satokasvi!$H$15*(1+H$43))),B86))</f>
        <v>0</v>
      </c>
      <c r="AD86" s="27">
        <f ca="1">IF(I$11="x",0,_xlfn.NORM.INV(C86,Satokasvi!$H$8,Satokasvi!$I$8)*IF(I$8="x",1+Toimenpiteet!$C$7,1)*IF(I$9="x",1+Toimenpiteet!$C$34,1)*(1+I$30)*_xlfn.BINOM.INV(1,(1-(Satokasvi!$H$15*(1+I$43))),C86))</f>
        <v>2408.3145523157195</v>
      </c>
      <c r="AE86" s="27">
        <f ca="1">IF(J$11="x",0,_xlfn.NORM.INV(D86,Satokasvi!$H$8,Satokasvi!$I$8)*IF(J$8="x",1+Toimenpiteet!$C$7,1)*IF(J$9="x",1+Toimenpiteet!$C$34,1)*(1+J$30)*_xlfn.BINOM.INV(1,(1-(Satokasvi!$H$15*(1+J$43))),D86))</f>
        <v>2715.4485637579119</v>
      </c>
      <c r="AF86" s="27">
        <f ca="1">IF(K$11="x",0,_xlfn.NORM.INV(E86,Satokasvi!$H$8,Satokasvi!$I$8)*IF(K$8="x",1+Toimenpiteet!$C$7,1)*IF(K$9="x",1+Toimenpiteet!$C$34,1)*(1+K$30)*_xlfn.BINOM.INV(1,(1-(Satokasvi!$H$15*(1+K$43))),E86))</f>
        <v>2439.8647194746595</v>
      </c>
      <c r="AG86" s="27">
        <f ca="1">IF(L$11="x",0,_xlfn.NORM.INV(F86,Satokasvi!$H$8,Satokasvi!$I$8)*IF(L$8="x",1+Toimenpiteet!$C$7,1)*IF(L$9="x",1+Toimenpiteet!$C$34,1)*(1+L$30)*_xlfn.BINOM.INV(1,(1-(Satokasvi!$H$15*(1+L$43))),F86))</f>
        <v>3029.8849433193941</v>
      </c>
      <c r="AH86" s="27">
        <f>IF(M$11="x",0,_xlfn.NORM.INV(G86,Satokasvi!$H$8,Satokasvi!$I$8)*IF(M$8="x",1+Toimenpiteet!$C$7,1)*IF(M$9="x",1+Toimenpiteet!$C$34,1)*(1+M$30)*_xlfn.BINOM.INV(1,(1-(Satokasvi!$H$15*(1+M$43))),G86))</f>
        <v>0</v>
      </c>
      <c r="AI86" s="27">
        <f ca="1">IF(N$11="x",0,_xlfn.NORM.INV(H86,Satokasvi!$H$8,Satokasvi!$I$8)*IF(N$8="x",1+Toimenpiteet!$C$7,1)*IF(N$9="x",1+Toimenpiteet!$C$34,1)*(1+N$30)*_xlfn.BINOM.INV(1,(1-(Satokasvi!$H$15*(1+N$43))),H86))</f>
        <v>2856.0120866521038</v>
      </c>
      <c r="AJ86" s="27">
        <f ca="1">IF(O$11="x",0,_xlfn.NORM.INV(I86,Satokasvi!$H$8,Satokasvi!$I$8)*IF(O$8="x",1+Toimenpiteet!$C$7,1)*IF(O$9="x",1+Toimenpiteet!$C$34,1)*(1+O$30)*_xlfn.BINOM.INV(1,(1-(Satokasvi!$H$15*(1+O$43))),I86))</f>
        <v>2620.8874248979546</v>
      </c>
      <c r="AK86" s="27">
        <f ca="1">IF(P$11="x",0,_xlfn.NORM.INV(J86,Satokasvi!$H$8,Satokasvi!$I$8)*IF(P$8="x",1+Toimenpiteet!$C$7,1)*IF(P$9="x",1+Toimenpiteet!$C$34,1)*(1+P$30)*_xlfn.BINOM.INV(1,(1-(Satokasvi!$H$15*(1+P$43))),J86))</f>
        <v>2900.0427029985717</v>
      </c>
      <c r="AL86" s="27">
        <f ca="1">IF(Q$11="x",0,_xlfn.NORM.INV(K86,Satokasvi!$H$8,Satokasvi!$I$8)*IF(Q$8="x",1+Toimenpiteet!$C$7,1)*IF(Q$9="x",1+Toimenpiteet!$C$34,1)*(1+Q$30)*_xlfn.BINOM.INV(1,(1-(Satokasvi!$H$15*(1+Q$43))),K86))</f>
        <v>0</v>
      </c>
      <c r="AM86" s="27">
        <f ca="1">IF(R$11="x",0,_xlfn.NORM.INV(L86,Satokasvi!$H$8,Satokasvi!$I$8)*IF(R$8="x",1+Toimenpiteet!$C$7,1)*IF(R$9="x",1+Toimenpiteet!$C$34,1)*(1+R$30)*_xlfn.BINOM.INV(1,(1-(Satokasvi!$H$15*(1+R$43))),L86))</f>
        <v>2806.7816102808283</v>
      </c>
      <c r="AN86" s="27">
        <f ca="1">IF(S$11="x",0,_xlfn.NORM.INV(M86,Satokasvi!$H$8,Satokasvi!$I$8)*IF(S$8="x",1+Toimenpiteet!$C$7,1)*IF(S$9="x",1+Toimenpiteet!$C$34,1)*(1+S$30)*_xlfn.BINOM.INV(1,(1-(Satokasvi!$H$15*(1+S$43))),M86))</f>
        <v>2708.9331383639242</v>
      </c>
      <c r="AO86" s="27">
        <f ca="1">IF(T$11="x",0,_xlfn.NORM.INV(N86,Satokasvi!$H$8,Satokasvi!$I$8)*IF(T$8="x",1+Toimenpiteet!$C$7,1)*IF(T$9="x",1+Toimenpiteet!$C$34,1)*(1+T$30)*_xlfn.BINOM.INV(1,(1-(Satokasvi!$H$15*(1+T$43))),N86))</f>
        <v>2465.186265469375</v>
      </c>
      <c r="AP86" s="27">
        <f ca="1">IF(U$11="x",0,_xlfn.NORM.INV(O86,Satokasvi!$H$8,Satokasvi!$I$8)*IF(U$8="x",1+Toimenpiteet!$C$7,1)*IF(U$9="x",1+Toimenpiteet!$C$34,1)*(1+U$30)*_xlfn.BINOM.INV(1,(1-(Satokasvi!$H$15*(1+U$43))),O86))</f>
        <v>2442.8710710699211</v>
      </c>
      <c r="AQ86" s="27">
        <f ca="1">IF(V$11="x",0,_xlfn.NORM.INV(P86,Satokasvi!$H$8,Satokasvi!$I$8)*IF(V$8="x",1+Toimenpiteet!$C$7,1)*IF(V$9="x",1+Toimenpiteet!$C$34,1)*(1+V$30)*_xlfn.BINOM.INV(1,(1-(Satokasvi!$H$15*(1+V$43))),P86))</f>
        <v>2576.5864590218271</v>
      </c>
      <c r="AR86" s="27">
        <f ca="1">IF(W$11="x",0,_xlfn.NORM.INV(Q86,Satokasvi!$H$8,Satokasvi!$I$8)*IF(W$8="x",1+Toimenpiteet!$C$7,1)*IF(W$9="x",1+Toimenpiteet!$C$34,1)*(1+W$30)*_xlfn.BINOM.INV(1,(1-(Satokasvi!$H$15*(1+W$43))),Q86))</f>
        <v>2507.5286797802987</v>
      </c>
      <c r="AS86" s="27">
        <f ca="1">IF(X$11="x",0,_xlfn.NORM.INV(R86,Satokasvi!$H$8,Satokasvi!$I$8)*IF(X$8="x",1+Toimenpiteet!$C$7,1)*IF(X$9="x",1+Toimenpiteet!$C$34,1)*(1+X$30)*_xlfn.BINOM.INV(1,(1-(Satokasvi!$H$15*(1+X$43))),R86))</f>
        <v>2605.1081301385098</v>
      </c>
      <c r="AT86" s="27">
        <f ca="1">IF(Y$11="x",0,_xlfn.NORM.INV(S86,Satokasvi!$H$8,Satokasvi!$I$8)*IF(Y$8="x",1+Toimenpiteet!$C$7,1)*IF(Y$9="x",1+Toimenpiteet!$C$34,1)*(1+Y$30)*_xlfn.BINOM.INV(1,(1-(Satokasvi!$H$15*(1+Y$43))),S86))</f>
        <v>2438.0072211252568</v>
      </c>
      <c r="AU86" s="27">
        <f ca="1">IF(Z$11="x",0,_xlfn.NORM.INV(T86,Satokasvi!$H$8,Satokasvi!$I$8)*IF(Z$8="x",1+Toimenpiteet!$C$7,1)*IF(Z$9="x",1+Toimenpiteet!$C$34,1)*(1+Z$30)*_xlfn.BINOM.INV(1,(1-(Satokasvi!$H$15*(1+Z$43))),T86))</f>
        <v>2711.5155346652859</v>
      </c>
      <c r="AV86" s="27">
        <f ca="1">IF(AA$11="x",0,_xlfn.NORM.INV(U86,Satokasvi!$H$8,Satokasvi!$I$8)*IF(AA$8="x",1+Toimenpiteet!$C$7,1)*IF(AA$9="x",1+Toimenpiteet!$C$34,1)*(1+AA$30)*_xlfn.BINOM.INV(1,(1-(Satokasvi!$H$15*(1+AA$43))),U86))</f>
        <v>2668.4673800660612</v>
      </c>
      <c r="AW86" s="27">
        <f ca="1">IF(AB$11="x",0,_xlfn.NORM.INV(V86,Satokasvi!$H$8,Satokasvi!$I$8)*IF(AB$8="x",1+Toimenpiteet!$C$7,1)*IF(AB$9="x",1+Toimenpiteet!$C$34,1)*(1+AB$30)*_xlfn.BINOM.INV(1,(1-(Satokasvi!$H$15*(1+AB$43))),V86))</f>
        <v>2744.1919748121541</v>
      </c>
      <c r="AX86" s="27">
        <f ca="1">IF(AC$11="x",0,_xlfn.NORM.INV(W86,Satokasvi!$H$8,Satokasvi!$I$8)*IF(AC$8="x",1+Toimenpiteet!$C$7,1)*IF(AC$9="x",1+Toimenpiteet!$C$34,1)*(1+AC$30)*_xlfn.BINOM.INV(1,(1-(Satokasvi!$H$15*(1+AC$43))),W86))</f>
        <v>2324.9924273337633</v>
      </c>
      <c r="AY86" s="27">
        <f ca="1">IF(AD$11="x",0,_xlfn.NORM.INV(X86,Satokasvi!$H$8,Satokasvi!$I$8)*IF(AD$8="x",1+Toimenpiteet!$C$7,1)*IF(AD$9="x",1+Toimenpiteet!$C$34,1)*(1+AD$30)*_xlfn.BINOM.INV(1,(1-(Satokasvi!$H$15*(1+AD$43))),X86))</f>
        <v>2431.38558528046</v>
      </c>
      <c r="AZ86" s="27">
        <f ca="1">IF(AE$11="x",0,_xlfn.NORM.INV(Y86,Satokasvi!$H$8,Satokasvi!$I$8)*IF(AE$8="x",1+Toimenpiteet!$C$7,1)*IF(AE$9="x",1+Toimenpiteet!$C$34,1)*(1+AE$30)*_xlfn.BINOM.INV(1,(1-(Satokasvi!$H$15*(1+AE$43))),Y86))</f>
        <v>2668.1346806871129</v>
      </c>
      <c r="BA86" s="27">
        <f ca="1">IF(AF$11="x",0,_xlfn.NORM.INV(Z86,Satokasvi!$H$8,Satokasvi!$I$8)*IF(AF$8="x",1+Toimenpiteet!$C$7,1)*IF(AF$9="x",1+Toimenpiteet!$C$34,1)*(1+AF$30)*_xlfn.BINOM.INV(1,(1-(Satokasvi!$H$15*(1+AF$43))),Z86))</f>
        <v>2754.2817121988483</v>
      </c>
      <c r="BD86" s="27">
        <f>IF(H$11="x",0,_xlfn.NORM.INV(B86,Satokasvi!$H$8,Satokasvi!$I$8)*IF(COUNTIF($H$12:H$12,"x")&gt;0,(1+$C$6),1)*IF(COUNTIF($H$13:H$13,"x")&gt;0,(1+$C$30),1)*IF(H$8="x",(1+Toimenpiteet!$C$7),1)*IF(H$9="x",(1+Toimenpiteet!$C$34),1)*(1+H$30)*_xlfn.BINOM.INV(1,(1-(Satokasvi!$H$15*(1+H$44))),B86))</f>
        <v>0</v>
      </c>
      <c r="BE86" s="27">
        <f ca="1">IF(I$11="x",0,_xlfn.NORM.INV(C86,Satokasvi!$H$8,Satokasvi!$I$8)*IF(COUNTIF($H$12:I$12,"x")&gt;0,(1+$C$6),1)*IF(COUNTIF($H$13:I$13,"x")&gt;0,(1+$C$30),1)*IF(I$8="x",(1+Toimenpiteet!$C$7),1)*IF(I$9="x",(1+Toimenpiteet!$C$34),1)*(1+I$30)*_xlfn.BINOM.INV(1,(1-(Satokasvi!$H$15*(1+I$44))),C86))</f>
        <v>2528.7302799315062</v>
      </c>
      <c r="BF86" s="27">
        <f ca="1">IF(J$11="x",0,_xlfn.NORM.INV(D86,Satokasvi!$H$8,Satokasvi!$I$8)*IF(COUNTIF($H$12:J$12,"x")&gt;0,(1+$C$6),1)*IF(COUNTIF($H$13:J$13,"x")&gt;0,(1+$C$30),1)*IF(J$8="x",(1+Toimenpiteet!$C$7),1)*IF(J$9="x",(1+Toimenpiteet!$C$34),1)*(1+J$30)*_xlfn.BINOM.INV(1,(1-(Satokasvi!$H$15*(1+J$44))),D86))</f>
        <v>2851.2209919458078</v>
      </c>
      <c r="BG86" s="27">
        <f ca="1">IF(K$11="x",0,_xlfn.NORM.INV(E86,Satokasvi!$H$8,Satokasvi!$I$8)*IF(COUNTIF($H$12:K$12,"x")&gt;0,(1+$C$6),1)*IF(COUNTIF($H$13:K$13,"x")&gt;0,(1+$C$30),1)*IF(K$8="x",(1+Toimenpiteet!$C$7),1)*IF(K$9="x",(1+Toimenpiteet!$C$34),1)*(1+K$30)*_xlfn.BINOM.INV(1,(1-(Satokasvi!$H$15*(1+K$44))),E86))</f>
        <v>2561.8579554483922</v>
      </c>
      <c r="BH86" s="27">
        <f ca="1">IF(L$11="x",0,_xlfn.NORM.INV(F86,Satokasvi!$H$8,Satokasvi!$I$8)*IF(COUNTIF($H$12:L$12,"x")&gt;0,(1+$C$6),1)*IF(COUNTIF($H$13:L$13,"x")&gt;0,(1+$C$30),1)*IF(L$8="x",(1+Toimenpiteet!$C$7),1)*IF(L$9="x",(1+Toimenpiteet!$C$34),1)*(1+L$30)*_xlfn.BINOM.INV(1,(1-(Satokasvi!$H$15*(1+L$44))),F86))</f>
        <v>3181.3791904853638</v>
      </c>
      <c r="BI86" s="27">
        <f>IF(M$11="x",0,_xlfn.NORM.INV(G86,Satokasvi!$H$8,Satokasvi!$I$8)*IF(COUNTIF($H$12:M$12,"x")&gt;0,(1+$C$6),1)*IF(COUNTIF($H$13:M$13,"x")&gt;0,(1+$C$30),1)*IF(M$8="x",(1+Toimenpiteet!$C$7),1)*IF(M$9="x",(1+Toimenpiteet!$C$34),1)*(1+M$30)*_xlfn.BINOM.INV(1,(1-(Satokasvi!$H$15*(1+M$44))),G86))</f>
        <v>0</v>
      </c>
      <c r="BJ86" s="27">
        <f ca="1">IF(N$11="x",0,_xlfn.NORM.INV(H86,Satokasvi!$H$8,Satokasvi!$I$8)*IF(COUNTIF($H$12:N$12,"x")&gt;0,(1+$C$6),1)*IF(COUNTIF($H$13:N$13,"x")&gt;0,(1+$C$30),1)*IF(N$8="x",(1+Toimenpiteet!$C$7),1)*IF(N$9="x",(1+Toimenpiteet!$C$34),1)*(1+N$30)*_xlfn.BINOM.INV(1,(1-(Satokasvi!$H$15*(1+N$44))),H86))</f>
        <v>2998.8126909847088</v>
      </c>
      <c r="BK86" s="27">
        <f ca="1">IF(O$11="x",0,_xlfn.NORM.INV(I86,Satokasvi!$H$8,Satokasvi!$I$8)*IF(COUNTIF($H$12:O$12,"x")&gt;0,(1+$C$6),1)*IF(COUNTIF($H$13:O$13,"x")&gt;0,(1+$C$30),1)*IF(O$8="x",(1+Toimenpiteet!$C$7),1)*IF(O$9="x",(1+Toimenpiteet!$C$34),1)*(1+O$30)*_xlfn.BINOM.INV(1,(1-(Satokasvi!$H$15*(1+O$44))),I86))</f>
        <v>2751.9317961428519</v>
      </c>
      <c r="BL86" s="27">
        <f ca="1">IF(P$11="x",0,_xlfn.NORM.INV(J86,Satokasvi!$H$8,Satokasvi!$I$8)*IF(COUNTIF($H$12:P$12,"x")&gt;0,(1+$C$6),1)*IF(COUNTIF($H$13:P$13,"x")&gt;0,(1+$C$30),1)*IF(P$8="x",(1+Toimenpiteet!$C$7),1)*IF(P$9="x",(1+Toimenpiteet!$C$34),1)*(1+P$30)*_xlfn.BINOM.INV(1,(1-(Satokasvi!$H$15*(1+P$44))),J86))</f>
        <v>3045.0448381485003</v>
      </c>
      <c r="BM86" s="27">
        <f ca="1">IF(Q$11="x",0,_xlfn.NORM.INV(K86,Satokasvi!$H$8,Satokasvi!$I$8)*IF(COUNTIF($H$12:Q$12,"x")&gt;0,(1+$C$6),1)*IF(COUNTIF($H$13:Q$13,"x")&gt;0,(1+$C$30),1)*IF(Q$8="x",(1+Toimenpiteet!$C$7),1)*IF(Q$9="x",(1+Toimenpiteet!$C$34),1)*(1+Q$30)*_xlfn.BINOM.INV(1,(1-(Satokasvi!$H$15*(1+Q$44))),K86))</f>
        <v>0</v>
      </c>
      <c r="BN86" s="27">
        <f ca="1">IF(R$11="x",0,_xlfn.NORM.INV(L86,Satokasvi!$H$8,Satokasvi!$I$8)*IF(COUNTIF($H$12:R$12,"x")&gt;0,(1+$C$6),1)*IF(COUNTIF($H$13:R$13,"x")&gt;0,(1+$C$30),1)*IF(R$8="x",(1+Toimenpiteet!$C$7),1)*IF(R$9="x",(1+Toimenpiteet!$C$34),1)*(1+R$30)*_xlfn.BINOM.INV(1,(1-(Satokasvi!$H$15*(1+R$44))),L86))</f>
        <v>2947.1206907948699</v>
      </c>
      <c r="BO86" s="27">
        <f ca="1">IF(S$11="x",0,_xlfn.NORM.INV(M86,Satokasvi!$H$8,Satokasvi!$I$8)*IF(COUNTIF($H$12:S$12,"x")&gt;0,(1+$C$6),1)*IF(COUNTIF($H$13:S$13,"x")&gt;0,(1+$C$30),1)*IF(S$8="x",(1+Toimenpiteet!$C$7),1)*IF(S$9="x",(1+Toimenpiteet!$C$34),1)*(1+S$30)*_xlfn.BINOM.INV(1,(1-(Satokasvi!$H$15*(1+S$44))),M86))</f>
        <v>2844.3797952821205</v>
      </c>
      <c r="BP86" s="27">
        <f ca="1">IF(T$11="x",0,_xlfn.NORM.INV(N86,Satokasvi!$H$8,Satokasvi!$I$8)*IF(COUNTIF($H$12:T$12,"x")&gt;0,(1+$C$6),1)*IF(COUNTIF($H$13:T$13,"x")&gt;0,(1+$C$30),1)*IF(T$8="x",(1+Toimenpiteet!$C$7),1)*IF(T$9="x",(1+Toimenpiteet!$C$34),1)*(1+T$30)*_xlfn.BINOM.INV(1,(1-(Satokasvi!$H$15*(1+T$44))),N86))</f>
        <v>2588.4455787428433</v>
      </c>
      <c r="BQ86" s="27">
        <f ca="1">IF(U$11="x",0,_xlfn.NORM.INV(O86,Satokasvi!$H$8,Satokasvi!$I$8)*IF(COUNTIF($H$12:U$12,"x")&gt;0,(1+$C$6),1)*IF(COUNTIF($H$13:U$13,"x")&gt;0,(1+$C$30),1)*IF(U$8="x",(1+Toimenpiteet!$C$7),1)*IF(U$9="x",(1+Toimenpiteet!$C$34),1)*(1+U$30)*_xlfn.BINOM.INV(1,(1-(Satokasvi!$H$15*(1+U$44))),O86))</f>
        <v>2565.0146246234171</v>
      </c>
      <c r="BR86" s="27">
        <f ca="1">IF(V$11="x",0,_xlfn.NORM.INV(P86,Satokasvi!$H$8,Satokasvi!$I$8)*IF(COUNTIF($H$12:V$12,"x")&gt;0,(1+$C$6),1)*IF(COUNTIF($H$13:V$13,"x")&gt;0,(1+$C$30),1)*IF(V$8="x",(1+Toimenpiteet!$C$7),1)*IF(V$9="x",(1+Toimenpiteet!$C$34),1)*(1+V$30)*_xlfn.BINOM.INV(1,(1-(Satokasvi!$H$15*(1+V$44))),P86))</f>
        <v>2705.415781972918</v>
      </c>
      <c r="BS86" s="27">
        <f ca="1">IF(W$11="x",0,_xlfn.NORM.INV(Q86,Satokasvi!$H$8,Satokasvi!$I$8)*IF(COUNTIF($H$12:W$12,"x")&gt;0,(1+$C$6),1)*IF(COUNTIF($H$13:W$13,"x")&gt;0,(1+$C$30),1)*IF(W$8="x",(1+Toimenpiteet!$C$7),1)*IF(W$9="x",(1+Toimenpiteet!$C$34),1)*(1+W$30)*_xlfn.BINOM.INV(1,(1-(Satokasvi!$H$15*(1+W$44))),Q86))</f>
        <v>2632.9051137693132</v>
      </c>
      <c r="BT86" s="27">
        <f ca="1">IF(X$11="x",0,_xlfn.NORM.INV(R86,Satokasvi!$H$8,Satokasvi!$I$8)*IF(COUNTIF($H$12:X$12,"x")&gt;0,(1+$C$6),1)*IF(COUNTIF($H$13:X$13,"x")&gt;0,(1+$C$30),1)*IF(X$8="x",(1+Toimenpiteet!$C$7),1)*IF(X$9="x",(1+Toimenpiteet!$C$34),1)*(1+X$30)*_xlfn.BINOM.INV(1,(1-(Satokasvi!$H$15*(1+X$44))),R86))</f>
        <v>2735.3635366454355</v>
      </c>
      <c r="BU86" s="27">
        <f ca="1">IF(Y$11="x",0,_xlfn.NORM.INV(S86,Satokasvi!$H$8,Satokasvi!$I$8)*IF(COUNTIF($H$12:Y$12,"x")&gt;0,(1+$C$6),1)*IF(COUNTIF($H$13:Y$13,"x")&gt;0,(1+$C$30),1)*IF(Y$8="x",(1+Toimenpiteet!$C$7),1)*IF(Y$9="x",(1+Toimenpiteet!$C$34),1)*(1+Y$30)*_xlfn.BINOM.INV(1,(1-(Satokasvi!$H$15*(1+Y$44))),S86))</f>
        <v>2559.90758218152</v>
      </c>
      <c r="BV86" s="27">
        <f ca="1">IF(Z$11="x",0,_xlfn.NORM.INV(T86,Satokasvi!$H$8,Satokasvi!$I$8)*IF(COUNTIF($H$12:Z$12,"x")&gt;0,(1+$C$6),1)*IF(COUNTIF($H$13:Z$13,"x")&gt;0,(1+$C$30),1)*IF(Z$8="x",(1+Toimenpiteet!$C$7),1)*IF(Z$9="x",(1+Toimenpiteet!$C$34),1)*(1+Z$30)*_xlfn.BINOM.INV(1,(1-(Satokasvi!$H$15*(1+Z$44))),T86))</f>
        <v>2847.0913113985498</v>
      </c>
      <c r="BW86" s="27">
        <f ca="1">IF(AA$11="x",0,_xlfn.NORM.INV(U86,Satokasvi!$H$8,Satokasvi!$I$8)*IF(COUNTIF($H$12:AA$12,"x")&gt;0,(1+$C$6),1)*IF(COUNTIF($H$13:AA$13,"x")&gt;0,(1+$C$30),1)*IF(AA$8="x",(1+Toimenpiteet!$C$7),1)*IF(AA$9="x",(1+Toimenpiteet!$C$34),1)*(1+AA$30)*_xlfn.BINOM.INV(1,(1-(Satokasvi!$H$15*(1+AA$44))),U86))</f>
        <v>2801.8907490693646</v>
      </c>
      <c r="BX86" s="27">
        <f ca="1">IF(AB$11="x",0,_xlfn.NORM.INV(V86,Satokasvi!$H$8,Satokasvi!$I$8)*IF(COUNTIF($H$12:AB$12,"x")&gt;0,(1+$C$6),1)*IF(COUNTIF($H$13:AB$13,"x")&gt;0,(1+$C$30),1)*IF(AB$8="x",(1+Toimenpiteet!$C$7),1)*IF(AB$9="x",(1+Toimenpiteet!$C$34),1)*(1+AB$30)*_xlfn.BINOM.INV(1,(1-(Satokasvi!$H$15*(1+AB$44))),V86))</f>
        <v>2881.4015735527619</v>
      </c>
      <c r="BY86" s="27">
        <f ca="1">IF(AC$11="x",0,_xlfn.NORM.INV(W86,Satokasvi!$H$8,Satokasvi!$I$8)*IF(COUNTIF($H$12:AC$12,"x")&gt;0,(1+$C$6),1)*IF(COUNTIF($H$13:AC$13,"x")&gt;0,(1+$C$30),1)*IF(AC$8="x",(1+Toimenpiteet!$C$7),1)*IF(AC$9="x",(1+Toimenpiteet!$C$34),1)*(1+AC$30)*_xlfn.BINOM.INV(1,(1-(Satokasvi!$H$15*(1+AC$44))),W86))</f>
        <v>2441.2420487004515</v>
      </c>
      <c r="BZ86" s="27">
        <f ca="1">IF(AD$11="x",0,_xlfn.NORM.INV(X86,Satokasvi!$H$8,Satokasvi!$I$8)*IF(COUNTIF($H$12:AD$12,"x")&gt;0,(1+$C$6),1)*IF(COUNTIF($H$13:AD$13,"x")&gt;0,(1+$C$30),1)*IF(AD$8="x",(1+Toimenpiteet!$C$7),1)*IF(AD$9="x",(1+Toimenpiteet!$C$34),1)*(1+AD$30)*_xlfn.BINOM.INV(1,(1-(Satokasvi!$H$15*(1+AD$44))),X86))</f>
        <v>2552.9548645444834</v>
      </c>
      <c r="CA86" s="27">
        <f ca="1">IF(AE$11="x",0,_xlfn.NORM.INV(Y86,Satokasvi!$H$8,Satokasvi!$I$8)*IF(COUNTIF($H$12:AE$12,"x")&gt;0,(1+$C$6),1)*IF(COUNTIF($H$13:AE$13,"x")&gt;0,(1+$C$30),1)*IF(AE$8="x",(1+Toimenpiteet!$C$7),1)*IF(AE$9="x",(1+Toimenpiteet!$C$34),1)*(1+AE$30)*_xlfn.BINOM.INV(1,(1-(Satokasvi!$H$15*(1+AE$44))),Y86))</f>
        <v>2801.5414147214688</v>
      </c>
      <c r="CB86" s="27">
        <f ca="1">IF(AF$11="x",0,_xlfn.NORM.INV(Z86,Satokasvi!$H$8,Satokasvi!$I$8)*IF(COUNTIF($H$12:AF$12,"x")&gt;0,(1+$C$6),1)*IF(COUNTIF($H$13:AF$13,"x")&gt;0,(1+$C$30),1)*IF(AF$8="x",(1+Toimenpiteet!$C$7),1)*IF(AF$9="x",(1+Toimenpiteet!$C$34),1)*(1+AF$30)*_xlfn.BINOM.INV(1,(1-(Satokasvi!$H$15*(1+AF$44))),Z86))</f>
        <v>2891.9957978087905</v>
      </c>
      <c r="CD86" s="29">
        <f ca="1">_xlfn.NORM.INV(RAND(),Satokasvi!$H$13,Satokasvi!$I$13)</f>
        <v>185.29545199023545</v>
      </c>
      <c r="CE86" s="29">
        <f ca="1">_xlfn.NORM.INV(RAND(),Satokasvi!$H$13,Satokasvi!$I$13)</f>
        <v>165.31107592877106</v>
      </c>
      <c r="CF86" s="29">
        <f ca="1">_xlfn.NORM.INV(RAND(),Satokasvi!$H$13,Satokasvi!$I$13)</f>
        <v>175.51089085506553</v>
      </c>
      <c r="CG86" s="29">
        <f ca="1">_xlfn.NORM.INV(RAND(),Satokasvi!$H$13,Satokasvi!$I$13)</f>
        <v>272.35267236941257</v>
      </c>
      <c r="CH86" s="29">
        <f ca="1">_xlfn.NORM.INV(RAND(),Satokasvi!$H$13,Satokasvi!$I$13)</f>
        <v>294.42744859290514</v>
      </c>
      <c r="CI86" s="29">
        <f ca="1">_xlfn.NORM.INV(RAND(),Satokasvi!$H$13,Satokasvi!$I$13)</f>
        <v>204.83163423734072</v>
      </c>
      <c r="CJ86" s="29">
        <f ca="1">_xlfn.NORM.INV(RAND(),Satokasvi!$H$13,Satokasvi!$I$13)</f>
        <v>164.90011489260013</v>
      </c>
      <c r="CK86" s="29">
        <f ca="1">_xlfn.NORM.INV(RAND(),Satokasvi!$H$13,Satokasvi!$I$13)</f>
        <v>184.18593556531624</v>
      </c>
      <c r="CL86" s="29">
        <f ca="1">_xlfn.NORM.INV(RAND(),Satokasvi!$H$13,Satokasvi!$I$13)</f>
        <v>251.79432081088797</v>
      </c>
      <c r="CM86" s="29">
        <f ca="1">_xlfn.NORM.INV(RAND(),Satokasvi!$H$13,Satokasvi!$I$13)</f>
        <v>184.60365147861788</v>
      </c>
      <c r="CN86" s="29">
        <f ca="1">_xlfn.NORM.INV(RAND(),Satokasvi!$H$13,Satokasvi!$I$13)</f>
        <v>168.56822052383873</v>
      </c>
      <c r="CO86" s="29">
        <f ca="1">_xlfn.NORM.INV(RAND(),Satokasvi!$H$13,Satokasvi!$I$13)</f>
        <v>235.85475475056342</v>
      </c>
      <c r="CP86" s="29">
        <f ca="1">_xlfn.NORM.INV(RAND(),Satokasvi!$H$13,Satokasvi!$I$13)</f>
        <v>240.33238434015772</v>
      </c>
      <c r="CQ86" s="29">
        <f ca="1">_xlfn.NORM.INV(RAND(),Satokasvi!$H$13,Satokasvi!$I$13)</f>
        <v>169.66088174693897</v>
      </c>
      <c r="CR86" s="29">
        <f ca="1">_xlfn.NORM.INV(RAND(),Satokasvi!$H$13,Satokasvi!$I$13)</f>
        <v>99.857355175896757</v>
      </c>
      <c r="CS86" s="29">
        <f ca="1">_xlfn.NORM.INV(RAND(),Satokasvi!$H$13,Satokasvi!$I$13)</f>
        <v>109.44305885985118</v>
      </c>
      <c r="CT86" s="29">
        <f ca="1">_xlfn.NORM.INV(RAND(),Satokasvi!$H$13,Satokasvi!$I$13)</f>
        <v>157.53726110586035</v>
      </c>
      <c r="CU86" s="29">
        <f ca="1">_xlfn.NORM.INV(RAND(),Satokasvi!$H$13,Satokasvi!$I$13)</f>
        <v>284.39444007274949</v>
      </c>
      <c r="CV86" s="29">
        <f ca="1">_xlfn.NORM.INV(RAND(),Satokasvi!$H$13,Satokasvi!$I$13)</f>
        <v>232.84783737453068</v>
      </c>
      <c r="CW86" s="29">
        <f ca="1">_xlfn.NORM.INV(RAND(),Satokasvi!$H$13,Satokasvi!$I$13)</f>
        <v>207.58965103957644</v>
      </c>
      <c r="CX86" s="29">
        <f ca="1">_xlfn.NORM.INV(RAND(),Satokasvi!$H$13,Satokasvi!$I$13)</f>
        <v>227.72598409152212</v>
      </c>
      <c r="CY86" s="29">
        <f ca="1">_xlfn.NORM.INV(RAND(),Satokasvi!$H$13,Satokasvi!$I$13)</f>
        <v>140.59717618509757</v>
      </c>
      <c r="CZ86" s="29">
        <f ca="1">_xlfn.NORM.INV(RAND(),Satokasvi!$H$13,Satokasvi!$I$13)</f>
        <v>208.8626251831717</v>
      </c>
      <c r="DA86" s="29">
        <f ca="1">_xlfn.NORM.INV(RAND(),Satokasvi!$H$13,Satokasvi!$I$13)</f>
        <v>250.35093585600546</v>
      </c>
      <c r="DB86" s="29">
        <f ca="1">_xlfn.NORM.INV(RAND(),Satokasvi!$H$13,Satokasvi!$I$13)</f>
        <v>183.00273284344581</v>
      </c>
      <c r="DD86" s="29">
        <f>IF(H$11="x",Toimenpiteet!$E$115,AC86*CD86/1000+(Satokasvi!$E$28-Satokasvi!$E$7)+IF(H$8="x",Toimenpiteet!$E$29,0)+IF(H$9="x",Toimenpiteet!$E$60,0)+IF(H$10="x",Toimenpiteet!$E$88,0))/(1+$H$15)^DD$59</f>
        <v>305.82524271844659</v>
      </c>
      <c r="DE86" s="29">
        <f ca="1">IF(I$11="x",Toimenpiteet!$E$115,AD86*CE86/1000+(Satokasvi!$E$28-Satokasvi!$E$7)+IF(I$8="x",Toimenpiteet!$E$29,0)+IF(I$9="x",Toimenpiteet!$E$60,0)+IF(I$10="x",Toimenpiteet!$E$88,0))/(1+$H$15)^DE$59</f>
        <v>160.44968405903307</v>
      </c>
      <c r="DF86" s="29">
        <f ca="1">IF(J$11="x",Toimenpiteet!$E$115,AE86*CF86/1000+(Satokasvi!$E$28-Satokasvi!$E$7)+IF(J$8="x",Toimenpiteet!$E$29,0)+IF(J$9="x",Toimenpiteet!$E$60,0)+IF(J$10="x",Toimenpiteet!$E$88,0))/(1+$H$15)^DF$59</f>
        <v>227.58730817144567</v>
      </c>
      <c r="DG86" s="29">
        <f ca="1">IF(K$11="x",Toimenpiteet!$E$115,AF86*CG86/1000+(Satokasvi!$E$28-Satokasvi!$E$7)+IF(K$8="x",Toimenpiteet!$E$29,0)+IF(K$9="x",Toimenpiteet!$E$60,0)+IF(K$10="x",Toimenpiteet!$E$88,0))/(1+$H$15)^DG$59</f>
        <v>387.91671170372331</v>
      </c>
      <c r="DH86" s="29">
        <f ca="1">IF(L$11="x",Toimenpiteet!$E$115,AG86*CH86/1000+(Satokasvi!$E$28-Satokasvi!$E$7)+IF(L$8="x",Toimenpiteet!$E$29,0)+IF(L$9="x",Toimenpiteet!$E$60,0)+IF(L$10="x",Toimenpiteet!$E$88,0))/(1+$H$15)^DH$59</f>
        <v>572.92861810321972</v>
      </c>
      <c r="DI86" s="29">
        <f>IF(M$11="x",Toimenpiteet!$E$115,AH86*CI86/1000+(Satokasvi!$E$28-Satokasvi!$E$7)+IF(M$8="x",Toimenpiteet!$E$29,0)+IF(M$9="x",Toimenpiteet!$E$60,0)+IF(M$10="x",Toimenpiteet!$E$88,0))/(1+$H$15)^DI$59</f>
        <v>263.80754085535114</v>
      </c>
      <c r="DJ86" s="29">
        <f ca="1">IF(N$11="x",Toimenpiteet!$E$115,AI86*CJ86/1000+(Satokasvi!$E$28-Satokasvi!$E$7)+IF(N$8="x",Toimenpiteet!$E$29,0)+IF(N$9="x",Toimenpiteet!$E$60,0)+IF(N$10="x",Toimenpiteet!$E$88,0))/(1+$H$15)^DJ$59</f>
        <v>197.62735680184619</v>
      </c>
      <c r="DK86" s="29">
        <f ca="1">IF(O$11="x",Toimenpiteet!$E$115,AJ86*CK86/1000+(Satokasvi!$E$28-Satokasvi!$E$7)+IF(O$8="x",Toimenpiteet!$E$29,0)+IF(O$9="x",Toimenpiteet!$E$60,0)+IF(O$10="x",Toimenpiteet!$E$88,0))/(1+$H$15)^DK$59</f>
        <v>201.16563069366276</v>
      </c>
      <c r="DL86" s="29">
        <f ca="1">IF(P$11="x",Toimenpiteet!$E$115,AK86*CL86/1000+(Satokasvi!$E$28-Satokasvi!$E$7)+IF(P$8="x",Toimenpiteet!$E$29,0)+IF(P$9="x",Toimenpiteet!$E$60,0)+IF(P$10="x",Toimenpiteet!$E$88,0))/(1+$H$15)^DL$59</f>
        <v>384.9820711749353</v>
      </c>
      <c r="DM86" s="29">
        <f ca="1">IF(Q$11="x",Toimenpiteet!$E$115,AL86*CM86/1000+(Satokasvi!$E$28-Satokasvi!$E$7)+IF(Q$8="x",Toimenpiteet!$E$29,0)+IF(Q$9="x",Toimenpiteet!$E$60,0)+IF(Q$10="x",Toimenpiteet!$E$88,0))/(1+$H$15)^DM$59</f>
        <v>-169.57900320496364</v>
      </c>
      <c r="DN86" s="29">
        <f ca="1">IF(R$11="x",Toimenpiteet!$E$115,AM86*CN86/1000+(Satokasvi!$E$28-Satokasvi!$E$7)+IF(R$8="x",Toimenpiteet!$E$29,0)+IF(R$9="x",Toimenpiteet!$E$60,0)+IF(R$10="x",Toimenpiteet!$E$88,0))/(1+$H$15)^DN$59</f>
        <v>177.16239042448035</v>
      </c>
      <c r="DO86" s="29">
        <f ca="1">IF(S$11="x",Toimenpiteet!$E$115,AN86*CO86/1000+(Satokasvi!$E$28-Satokasvi!$E$7)+IF(S$8="x",Toimenpiteet!$E$29,0)+IF(S$9="x",Toimenpiteet!$E$60,0)+IF(S$10="x",Toimenpiteet!$E$88,0))/(1+$H$15)^DO$59</f>
        <v>288.27748381685035</v>
      </c>
      <c r="DP86" s="29">
        <f ca="1">IF(T$11="x",Toimenpiteet!$E$115,AO86*CP86/1000+(Satokasvi!$E$28-Satokasvi!$E$7)+IF(T$8="x",Toimenpiteet!$E$29,0)+IF(T$9="x",Toimenpiteet!$E$60,0)+IF(T$10="x",Toimenpiteet!$E$88,0))/(1+$H$15)^DP$59</f>
        <v>248.25040765731677</v>
      </c>
      <c r="DQ86" s="29">
        <f ca="1">IF(U$11="x",Toimenpiteet!$E$115,AP86*CQ86/1000+(Satokasvi!$E$28-Satokasvi!$E$7)+IF(U$8="x",Toimenpiteet!$E$29,0)+IF(U$9="x",Toimenpiteet!$E$60,0)+IF(U$10="x",Toimenpiteet!$E$88,0))/(1+$H$15)^DQ$59</f>
        <v>123.33791301516499</v>
      </c>
      <c r="DR86" s="29">
        <f ca="1">IF(V$11="x",Toimenpiteet!$E$115,AQ86*CR86/1000+(Satokasvi!$E$28-Satokasvi!$E$7)+IF(V$8="x",Toimenpiteet!$E$29,0)+IF(V$9="x",Toimenpiteet!$E$60,0)+IF(V$10="x",Toimenpiteet!$E$88,0))/(1+$H$15)^DR$59</f>
        <v>18.865034574391455</v>
      </c>
      <c r="DS86" s="29">
        <f ca="1">IF(W$11="x",Toimenpiteet!$E$115,AR86*CS86/1000+(Satokasvi!$E$28-Satokasvi!$E$7)+IF(W$8="x",Toimenpiteet!$E$29,0)+IF(W$9="x",Toimenpiteet!$E$60,0)+IF(W$10="x",Toimenpiteet!$E$88,0))/(1+$H$15)^DS$59</f>
        <v>28.996960291436572</v>
      </c>
      <c r="DT86" s="29">
        <f ca="1">IF(X$11="x",Toimenpiteet!$E$115,AS86*CT86/1000+(Satokasvi!$E$28-Satokasvi!$E$7)+IF(X$8="x",Toimenpiteet!$E$29,0)+IF(X$9="x",Toimenpiteet!$E$60,0)+IF(X$10="x",Toimenpiteet!$E$88,0))/(1+$H$15)^DT$59</f>
        <v>110.41646921549047</v>
      </c>
      <c r="DU86" s="29">
        <f ca="1">IF(Y$11="x",Toimenpiteet!$E$115,AT86*CU86/1000+(Satokasvi!$E$28-Satokasvi!$E$7)+IF(Y$8="x",Toimenpiteet!$E$29,0)+IF(Y$9="x",Toimenpiteet!$E$60,0)+IF(Y$10="x",Toimenpiteet!$E$88,0))/(1+$H$15)^DU$59</f>
        <v>273.40616740974252</v>
      </c>
      <c r="DV86" s="29">
        <f ca="1">IF(Z$11="x",Toimenpiteet!$E$115,AU86*CV86/1000+(Satokasvi!$E$28-Satokasvi!$E$7)+IF(Z$8="x",Toimenpiteet!$E$29,0)+IF(Z$9="x",Toimenpiteet!$E$60,0)+IF(Z$10="x",Toimenpiteet!$E$88,0))/(1+$H$15)^DV$59</f>
        <v>230.09360449382825</v>
      </c>
      <c r="DW86" s="29">
        <f ca="1">IF(AA$11="x",Toimenpiteet!$E$115,AV86*CW86/1000+(Satokasvi!$E$28-Satokasvi!$E$7)+IF(AA$8="x",Toimenpiteet!$E$29,0)+IF(AA$9="x",Toimenpiteet!$E$60,0)+IF(AA$10="x",Toimenpiteet!$E$88,0))/(1+$H$15)^DW$59</f>
        <v>180.52388246069748</v>
      </c>
      <c r="DX86" s="29">
        <f ca="1">IF(AB$11="x",Toimenpiteet!$E$115,AW86*CX86/1000+(Satokasvi!$E$28-Satokasvi!$E$7)+IF(AB$8="x",Toimenpiteet!$E$29,0)+IF(AB$9="x",Toimenpiteet!$E$60,0)+IF(AB$10="x",Toimenpiteet!$E$88,0))/(1+$H$15)^DX$59</f>
        <v>213.41986588463516</v>
      </c>
      <c r="DY86" s="29">
        <f ca="1">IF(AC$11="x",Toimenpiteet!$E$115,AX86*CY86/1000+(Satokasvi!$E$28-Satokasvi!$E$7)+IF(AC$8="x",Toimenpiteet!$E$29,0)+IF(AC$9="x",Toimenpiteet!$E$60,0)+IF(AC$10="x",Toimenpiteet!$E$88,0))/(1+$H$15)^DY$59</f>
        <v>51.66076605109518</v>
      </c>
      <c r="DZ86" s="29">
        <f ca="1">IF(AD$11="x",Toimenpiteet!$E$115,AY86*CZ86/1000+(Satokasvi!$E$28-Satokasvi!$E$7)+IF(AD$8="x",Toimenpiteet!$E$29,0)+IF(AD$9="x",Toimenpiteet!$E$60,0)+IF(AD$10="x",Toimenpiteet!$E$88,0))/(1+$H$15)^DZ$59</f>
        <v>141.83597962189469</v>
      </c>
      <c r="EA86" s="29">
        <f ca="1">IF(AE$11="x",Toimenpiteet!$E$115,AZ86*DA86/1000+(Satokasvi!$E$28-Satokasvi!$E$7)+IF(AE$8="x",Toimenpiteet!$E$29,0)+IF(AE$9="x",Toimenpiteet!$E$60,0)+IF(AE$10="x",Toimenpiteet!$E$88,0))/(1+$H$15)^EA$59</f>
        <v>216.48528638552281</v>
      </c>
      <c r="EB86" s="29">
        <f ca="1">IF(AF$11="x",Toimenpiteet!$E$115,BA86*DB86/1000+(Satokasvi!$E$28-Satokasvi!$E$7)+IF(AF$8="x",Toimenpiteet!$E$29,0)+IF(AF$9="x",Toimenpiteet!$E$60,0)+IF(AF$10="x",Toimenpiteet!$E$88,0))/(1+$H$15)^EB$59</f>
        <v>131.8865178785789</v>
      </c>
      <c r="ED86" s="29">
        <f>IF(H$11="x",Toimenpiteet!$E$115,BD86*CD86/1000+(Satokasvi!$E$28-Satokasvi!$E$7)+IF(H$8="x",Toimenpiteet!$E$29,0)+IF(H$9="x",Toimenpiteet!$E$60,0)+IF(H$10="x",Toimenpiteet!$E$88,0))/(1+$H$15)^ED$59</f>
        <v>305.82524271844659</v>
      </c>
      <c r="EE86" s="29">
        <f ca="1">IF(I$11="x",Toimenpiteet!$E$115,BE86*CE86/1000+(Satokasvi!$E$28-Satokasvi!$E$7)+IF(I$8="x",Toimenpiteet!$E$29,0)+IF(I$9="x",Toimenpiteet!$E$60,0)+IF(I$10="x",Toimenpiteet!$E$88,0))/(1+$H$15)^EE$59</f>
        <v>179.21304864656403</v>
      </c>
      <c r="EF86" s="29">
        <f ca="1">IF(J$11="x",Toimenpiteet!$E$115,BF86*CF86/1000+(Satokasvi!$E$28-Satokasvi!$E$7)+IF(J$8="x",Toimenpiteet!$E$29,0)+IF(J$9="x",Toimenpiteet!$E$60,0)+IF(J$10="x",Toimenpiteet!$E$88,0))/(1+$H$15)^EF$59</f>
        <v>249.39471278834719</v>
      </c>
      <c r="EG86" s="29">
        <f ca="1">IF(K$11="x",Toimenpiteet!$E$115,BG86*CG86/1000+(Satokasvi!$E$28-Satokasvi!$E$7)+IF(K$8="x",Toimenpiteet!$E$29,0)+IF(K$9="x",Toimenpiteet!$E$60,0)+IF(K$10="x",Toimenpiteet!$E$88,0))/(1+$H$15)^EG$59</f>
        <v>417.43685719990862</v>
      </c>
      <c r="EH86" s="29">
        <f ca="1">IF(L$11="x",Toimenpiteet!$E$115,BH86*CH86/1000+(Satokasvi!$E$28-Satokasvi!$E$7)+IF(L$8="x",Toimenpiteet!$E$29,0)+IF(L$9="x",Toimenpiteet!$E$60,0)+IF(L$10="x",Toimenpiteet!$E$88,0))/(1+$H$15)^EH$59</f>
        <v>611.40447610643832</v>
      </c>
      <c r="EI86" s="29">
        <f>IF(M$11="x",Toimenpiteet!$E$115,BI86*CI86/1000+(Satokasvi!$E$28-Satokasvi!$E$7)+IF(M$8="x",Toimenpiteet!$E$29,0)+IF(M$9="x",Toimenpiteet!$E$60,0)+IF(M$10="x",Toimenpiteet!$E$88,0))/(1+$H$15)^EI$59</f>
        <v>263.80754085535114</v>
      </c>
      <c r="EJ86" s="29">
        <f ca="1">IF(N$11="x",Toimenpiteet!$E$115,BJ86*CJ86/1000+(Satokasvi!$E$28-Satokasvi!$E$7)+IF(N$8="x",Toimenpiteet!$E$29,0)+IF(N$9="x",Toimenpiteet!$E$60,0)+IF(N$10="x",Toimenpiteet!$E$88,0))/(1+$H$15)^EJ$59</f>
        <v>216.77390241369599</v>
      </c>
      <c r="EK86" s="29">
        <f ca="1">IF(O$11="x",Toimenpiteet!$E$115,BK86*CK86/1000+(Satokasvi!$E$28-Satokasvi!$E$7)+IF(O$8="x",Toimenpiteet!$E$29,0)+IF(O$9="x",Toimenpiteet!$E$60,0)+IF(O$10="x",Toimenpiteet!$E$88,0))/(1+$H$15)^EK$59</f>
        <v>220.21923045335311</v>
      </c>
      <c r="EL86" s="29">
        <f ca="1">IF(P$11="x",Toimenpiteet!$E$115,BL86*CL86/1000+(Satokasvi!$E$28-Satokasvi!$E$7)+IF(P$8="x",Toimenpiteet!$E$29,0)+IF(P$9="x",Toimenpiteet!$E$60,0)+IF(P$10="x",Toimenpiteet!$E$88,0))/(1+$H$15)^EL$59</f>
        <v>412.96449339873772</v>
      </c>
      <c r="EM86" s="29">
        <f ca="1">IF(Q$11="x",Toimenpiteet!$E$115,BM86*CM86/1000+(Satokasvi!$E$28-Satokasvi!$E$7)+IF(Q$8="x",Toimenpiteet!$E$29,0)+IF(Q$9="x",Toimenpiteet!$E$60,0)+IF(Q$10="x",Toimenpiteet!$E$88,0))/(1+$H$15)^EM$59</f>
        <v>-169.57900320496364</v>
      </c>
      <c r="EN86" s="29">
        <f ca="1">IF(R$11="x",Toimenpiteet!$E$115,BN86*CN86/1000+(Satokasvi!$E$28-Satokasvi!$E$7)+IF(R$8="x",Toimenpiteet!$E$29,0)+IF(R$9="x",Toimenpiteet!$E$60,0)+IF(R$10="x",Toimenpiteet!$E$88,0))/(1+$H$15)^EN$59</f>
        <v>194.25250039254723</v>
      </c>
      <c r="EO86" s="29">
        <f ca="1">IF(S$11="x",Toimenpiteet!$E$115,BO86*CO86/1000+(Satokasvi!$E$28-Satokasvi!$E$7)+IF(S$8="x",Toimenpiteet!$E$29,0)+IF(S$9="x",Toimenpiteet!$E$60,0)+IF(S$10="x",Toimenpiteet!$E$88,0))/(1+$H$15)^EO$59</f>
        <v>310.68358174249181</v>
      </c>
      <c r="EP86" s="29">
        <f ca="1">IF(T$11="x",Toimenpiteet!$E$115,BP86*CP86/1000+(Satokasvi!$E$28-Satokasvi!$E$7)+IF(T$8="x",Toimenpiteet!$E$29,0)+IF(T$9="x",Toimenpiteet!$E$60,0)+IF(T$10="x",Toimenpiteet!$E$88,0))/(1+$H$15)^EP$59</f>
        <v>268.42236855940479</v>
      </c>
      <c r="EQ86" s="29">
        <f ca="1">IF(U$11="x",Toimenpiteet!$E$115,BQ86*CQ86/1000+(Satokasvi!$E$28-Satokasvi!$E$7)+IF(U$8="x",Toimenpiteet!$E$29,0)+IF(U$9="x",Toimenpiteet!$E$60,0)+IF(U$10="x",Toimenpiteet!$E$88,0))/(1+$H$15)^EQ$59</f>
        <v>137.03824606322644</v>
      </c>
      <c r="ER86" s="29">
        <f ca="1">IF(V$11="x",Toimenpiteet!$E$115,BR86*CR86/1000+(Satokasvi!$E$28-Satokasvi!$E$7)+IF(V$8="x",Toimenpiteet!$E$29,0)+IF(V$9="x",Toimenpiteet!$E$60,0)+IF(V$10="x",Toimenpiteet!$E$88,0))/(1+$H$15)^ER$59</f>
        <v>27.122303193696574</v>
      </c>
      <c r="ES86" s="29">
        <f ca="1">IF(W$11="x",Toimenpiteet!$E$115,BS86*CS86/1000+(Satokasvi!$E$28-Satokasvi!$E$7)+IF(W$8="x",Toimenpiteet!$E$29,0)+IF(W$9="x",Toimenpiteet!$E$60,0)+IF(W$10="x",Toimenpiteet!$E$88,0))/(1+$H$15)^ES$59</f>
        <v>37.547795578421614</v>
      </c>
      <c r="ET86" s="29">
        <f ca="1">IF(X$11="x",Toimenpiteet!$E$115,BT86*CT86/1000+(Satokasvi!$E$28-Satokasvi!$E$7)+IF(X$8="x",Toimenpiteet!$E$29,0)+IF(X$9="x",Toimenpiteet!$E$60,0)+IF(X$10="x",Toimenpiteet!$E$88,0))/(1+$H$15)^ET$59</f>
        <v>122.83145507666616</v>
      </c>
      <c r="EU86" s="29">
        <f ca="1">IF(Y$11="x",Toimenpiteet!$E$115,BU86*CU86/1000+(Satokasvi!$E$28-Satokasvi!$E$7)+IF(Y$8="x",Toimenpiteet!$E$29,0)+IF(Y$9="x",Toimenpiteet!$E$60,0)+IF(Y$10="x",Toimenpiteet!$E$88,0))/(1+$H$15)^EU$59</f>
        <v>293.76983733401721</v>
      </c>
      <c r="EV86" s="29">
        <f ca="1">IF(Z$11="x",Toimenpiteet!$E$115,BV86*CV86/1000+(Satokasvi!$E$28-Satokasvi!$E$7)+IF(Z$8="x",Toimenpiteet!$E$29,0)+IF(Z$9="x",Toimenpiteet!$E$60,0)+IF(Z$10="x",Toimenpiteet!$E$88,0))/(1+$H$15)^EV$59</f>
        <v>248.09669399404154</v>
      </c>
      <c r="EW86" s="29">
        <f ca="1">IF(AA$11="x",Toimenpiteet!$E$115,BW86*CW86/1000+(Satokasvi!$E$28-Satokasvi!$E$7)+IF(AA$8="x",Toimenpiteet!$E$29,0)+IF(AA$9="x",Toimenpiteet!$E$60,0)+IF(AA$10="x",Toimenpiteet!$E$88,0))/(1+$H$15)^EW$59</f>
        <v>195.85921180268573</v>
      </c>
      <c r="EX86" s="29">
        <f ca="1">IF(AB$11="x",Toimenpiteet!$E$115,BX86*CX86/1000+(Satokasvi!$E$28-Satokasvi!$E$7)+IF(AB$8="x",Toimenpiteet!$E$29,0)+IF(AB$9="x",Toimenpiteet!$E$60,0)+IF(AB$10="x",Toimenpiteet!$E$88,0))/(1+$H$15)^EX$59</f>
        <v>230.21623317785071</v>
      </c>
      <c r="EY86" s="29">
        <f ca="1">IF(AC$11="x",Toimenpiteet!$E$115,BY86*CY86/1000+(Satokasvi!$E$28-Satokasvi!$E$7)+IF(AC$8="x",Toimenpiteet!$E$29,0)+IF(AC$9="x",Toimenpiteet!$E$60,0)+IF(AC$10="x",Toimenpiteet!$E$88,0))/(1+$H$15)^EY$59</f>
        <v>60.190769401207</v>
      </c>
      <c r="EZ86" s="29">
        <f ca="1">IF(AD$11="x",Toimenpiteet!$E$115,BZ86*CZ86/1000+(Satokasvi!$E$28-Satokasvi!$E$7)+IF(AD$8="x",Toimenpiteet!$E$29,0)+IF(AD$9="x",Toimenpiteet!$E$60,0)+IF(AD$10="x",Toimenpiteet!$E$88,0))/(1+$H$15)^EZ$59</f>
        <v>154.70153107634582</v>
      </c>
      <c r="FA86" s="29">
        <f ca="1">IF(AE$11="x",Toimenpiteet!$E$115,CA86*DA86/1000+(Satokasvi!$E$28-Satokasvi!$E$7)+IF(AE$8="x",Toimenpiteet!$E$29,0)+IF(AE$9="x",Toimenpiteet!$E$60,0)+IF(AE$10="x",Toimenpiteet!$E$88,0))/(1+$H$15)^FA$59</f>
        <v>232.91513563038768</v>
      </c>
      <c r="FB86" s="29">
        <f ca="1">IF(AF$11="x",Toimenpiteet!$E$115,CB86*DB86/1000+(Satokasvi!$E$28-Satokasvi!$E$7)+IF(AF$8="x",Toimenpiteet!$E$29,0)+IF(AF$9="x",Toimenpiteet!$E$60,0)+IF(AF$10="x",Toimenpiteet!$E$88,0))/(1+$H$15)^FB$59</f>
        <v>143.92315923424448</v>
      </c>
      <c r="FD86" s="29">
        <f t="shared" si="15"/>
        <v>305.82524271844659</v>
      </c>
      <c r="FE86" s="29">
        <f t="shared" ca="1" si="18"/>
        <v>466.27492677747966</v>
      </c>
      <c r="FF86" s="29">
        <f t="shared" ca="1" si="18"/>
        <v>693.86223494892533</v>
      </c>
      <c r="FG86" s="29">
        <f t="shared" ca="1" si="18"/>
        <v>1081.7789466526488</v>
      </c>
      <c r="FH86" s="29">
        <f t="shared" ca="1" si="19"/>
        <v>1654.7075647558686</v>
      </c>
      <c r="FI86" s="29">
        <f t="shared" ca="1" si="19"/>
        <v>1918.5151056112197</v>
      </c>
      <c r="FJ86" s="29">
        <f t="shared" ca="1" si="19"/>
        <v>2116.1424624130659</v>
      </c>
      <c r="FK86" s="29">
        <f t="shared" ca="1" si="19"/>
        <v>2317.3080931067288</v>
      </c>
      <c r="FL86" s="29">
        <f t="shared" ca="1" si="19"/>
        <v>2702.2901642816641</v>
      </c>
      <c r="FM86" s="29">
        <f t="shared" ca="1" si="19"/>
        <v>2532.7111610767006</v>
      </c>
      <c r="FN86" s="29">
        <f t="shared" ca="1" si="19"/>
        <v>2709.8735515011808</v>
      </c>
      <c r="FO86" s="29">
        <f t="shared" ca="1" si="19"/>
        <v>2998.1510353180311</v>
      </c>
      <c r="FP86" s="29">
        <f t="shared" ca="1" si="19"/>
        <v>3246.4014429753479</v>
      </c>
      <c r="FQ86" s="29">
        <f t="shared" ca="1" si="19"/>
        <v>3369.7393559905131</v>
      </c>
      <c r="FR86" s="29">
        <f t="shared" ca="1" si="19"/>
        <v>3388.6043905649044</v>
      </c>
      <c r="FS86" s="29">
        <f t="shared" ca="1" si="19"/>
        <v>3417.601350856341</v>
      </c>
      <c r="FT86" s="29">
        <f t="shared" ca="1" si="19"/>
        <v>3528.0178200718315</v>
      </c>
      <c r="FU86" s="29">
        <f t="shared" ca="1" si="19"/>
        <v>3801.4239874815739</v>
      </c>
      <c r="FV86" s="29">
        <f t="shared" ca="1" si="19"/>
        <v>4031.517591975402</v>
      </c>
      <c r="FW86" s="29">
        <f t="shared" ref="FW86:GB149" ca="1" si="23">FV86+DW86</f>
        <v>4212.0414744360996</v>
      </c>
      <c r="FX86" s="29">
        <f t="shared" ca="1" si="20"/>
        <v>4425.461340320735</v>
      </c>
      <c r="FY86" s="29">
        <f t="shared" ca="1" si="20"/>
        <v>4477.1221063718303</v>
      </c>
      <c r="FZ86" s="29">
        <f t="shared" ca="1" si="20"/>
        <v>4618.958085993725</v>
      </c>
      <c r="GA86" s="29">
        <f t="shared" ca="1" si="20"/>
        <v>4835.4433723792481</v>
      </c>
      <c r="GB86" s="29">
        <f t="shared" ca="1" si="20"/>
        <v>4967.3298902578272</v>
      </c>
      <c r="GC86" s="29"/>
      <c r="GD86" s="29">
        <f t="shared" si="16"/>
        <v>305.82524271844659</v>
      </c>
      <c r="GE86" s="29">
        <f t="shared" ca="1" si="17"/>
        <v>485.03829136501065</v>
      </c>
      <c r="GF86" s="29">
        <f t="shared" ca="1" si="17"/>
        <v>734.43300415335784</v>
      </c>
      <c r="GG86" s="29">
        <f t="shared" ca="1" si="17"/>
        <v>1151.8698613532665</v>
      </c>
      <c r="GH86" s="29">
        <f t="shared" ca="1" si="17"/>
        <v>1763.2743374597048</v>
      </c>
      <c r="GI86" s="29">
        <f t="shared" ca="1" si="17"/>
        <v>2027.081878315056</v>
      </c>
      <c r="GJ86" s="29">
        <f t="shared" ca="1" si="17"/>
        <v>2243.8557807287521</v>
      </c>
      <c r="GK86" s="29">
        <f t="shared" ca="1" si="17"/>
        <v>2464.0750111821053</v>
      </c>
      <c r="GL86" s="29">
        <f t="shared" ca="1" si="17"/>
        <v>2877.0395045808432</v>
      </c>
      <c r="GM86" s="29">
        <f t="shared" ca="1" si="17"/>
        <v>2707.4605013758796</v>
      </c>
      <c r="GN86" s="29">
        <f t="shared" ca="1" si="17"/>
        <v>2901.7130017684267</v>
      </c>
      <c r="GO86" s="29">
        <f t="shared" ca="1" si="17"/>
        <v>3212.3965835109184</v>
      </c>
      <c r="GP86" s="29">
        <f t="shared" ca="1" si="17"/>
        <v>3480.8189520703231</v>
      </c>
      <c r="GQ86" s="29">
        <f t="shared" ca="1" si="17"/>
        <v>3617.8571981335494</v>
      </c>
      <c r="GR86" s="29">
        <f t="shared" ca="1" si="17"/>
        <v>3644.979501327246</v>
      </c>
      <c r="GS86" s="29">
        <f t="shared" ca="1" si="17"/>
        <v>3682.5272969056678</v>
      </c>
      <c r="GT86" s="29">
        <f t="shared" ca="1" si="17"/>
        <v>3805.3587519823341</v>
      </c>
      <c r="GU86" s="29">
        <f t="shared" ca="1" si="22"/>
        <v>4099.1285893163513</v>
      </c>
      <c r="GV86" s="29">
        <f t="shared" ca="1" si="12"/>
        <v>4347.225283310393</v>
      </c>
      <c r="GW86" s="29">
        <f t="shared" ca="1" si="12"/>
        <v>4543.0844951130784</v>
      </c>
      <c r="GX86" s="29">
        <f t="shared" ca="1" si="12"/>
        <v>4773.3007282909293</v>
      </c>
      <c r="GY86" s="29">
        <f t="shared" ca="1" si="12"/>
        <v>4833.4914976921364</v>
      </c>
      <c r="GZ86" s="29">
        <f t="shared" ca="1" si="12"/>
        <v>4988.1930287684818</v>
      </c>
      <c r="HA86" s="29">
        <f t="shared" ca="1" si="12"/>
        <v>5221.1081643988691</v>
      </c>
      <c r="HB86" s="29">
        <f t="shared" ca="1" si="12"/>
        <v>5365.031323633114</v>
      </c>
      <c r="HC86" s="29"/>
      <c r="HD86" s="29">
        <f t="shared" si="13"/>
        <v>170</v>
      </c>
      <c r="HE86" s="29">
        <f>SUM($GD86:GD86)-$HD86-SUM($FD86:FD86)</f>
        <v>-170</v>
      </c>
      <c r="HF86" s="29">
        <f ca="1">SUM($GD86:GE86)-$HD86-SUM($FD86:FE86)</f>
        <v>-151.23663541246901</v>
      </c>
      <c r="HG86" s="29">
        <f ca="1">SUM($GD86:GF86)-$HD86-SUM($FD86:FF86)</f>
        <v>-110.66586620803628</v>
      </c>
      <c r="HH86" s="29">
        <f ca="1">SUM($GD86:GG86)-$HD86-SUM($FD86:FG86)</f>
        <v>-40.574951507418518</v>
      </c>
      <c r="HI86" s="29">
        <f ca="1">SUM($GD86:GH86)-$HD86-SUM($FD86:FH86)</f>
        <v>67.991821196417732</v>
      </c>
      <c r="HJ86" s="29">
        <f ca="1">SUM($GD86:GI86)-$HD86-SUM($FD86:FI86)</f>
        <v>176.55859390025398</v>
      </c>
      <c r="HK86" s="29">
        <f ca="1">SUM($GD86:GJ86)-$HD86-SUM($FD86:FJ86)</f>
        <v>304.27191221593966</v>
      </c>
      <c r="HL86" s="29">
        <f ca="1">SUM($GD86:GK86)-$HD86-SUM($FD86:FK86)</f>
        <v>451.03883029131612</v>
      </c>
      <c r="HM86" s="29">
        <f ca="1">SUM($GD86:GL86)-$HD86-SUM($FD86:FL86)</f>
        <v>625.78817059049652</v>
      </c>
      <c r="HN86" s="29">
        <f ca="1">SUM($GD86:GM86)-$HD86-SUM($FD86:FM86)</f>
        <v>800.5375108896751</v>
      </c>
      <c r="HO86" s="29">
        <f ca="1">SUM($GD86:GN86)-$HD86-SUM($FD86:FN86)</f>
        <v>992.37696115692233</v>
      </c>
      <c r="HP86" s="29">
        <f ca="1">SUM($GD86:GO86)-$HD86-SUM($FD86:FO86)</f>
        <v>1206.6225093498106</v>
      </c>
      <c r="HQ86" s="29">
        <f ca="1">SUM($GD86:GP86)-$HD86-SUM($FD86:FP86)</f>
        <v>1441.0400184447863</v>
      </c>
      <c r="HR86" s="29">
        <f ca="1">SUM($GD86:GQ86)-$HD86-SUM($FD86:FQ86)</f>
        <v>1689.1578605878203</v>
      </c>
      <c r="HS86" s="29">
        <f ca="1">SUM($GD86:GR86)-$HD86-SUM($FD86:FR86)</f>
        <v>1945.5329713501596</v>
      </c>
      <c r="HT86" s="29">
        <f ca="1">SUM($GD86:GS86)-$HD86-SUM($FD86:FS86)</f>
        <v>2210.4589173994827</v>
      </c>
      <c r="HU86" s="29">
        <f ca="1">SUM($GD86:GT86)-$HD86-SUM($FD86:FT86)</f>
        <v>2487.7998493099876</v>
      </c>
      <c r="HV86" s="29">
        <f ca="1">SUM($GD86:GU86)-$HD86-SUM($FD86:FU86)</f>
        <v>2785.5044511447632</v>
      </c>
      <c r="HW86" s="29">
        <f ca="1">SUM($GD86:GV86)-$HD86-SUM($FD86:FV86)</f>
        <v>3101.2121424797515</v>
      </c>
      <c r="HX86" s="29">
        <f ca="1">SUM($GD86:GW86)-$HD86-SUM($FD86:FW86)</f>
        <v>3432.255163156733</v>
      </c>
      <c r="HY86" s="29">
        <f ca="1">SUM($GD86:GX86)-$HD86-SUM($FD86:FX86)</f>
        <v>3780.094551126931</v>
      </c>
      <c r="HZ86" s="29">
        <f ca="1">SUM($GD86:GY86)-$HD86-SUM($FD86:FY86)</f>
        <v>4136.4639424472334</v>
      </c>
      <c r="IA86" s="29">
        <f ca="1">SUM($GD86:GZ86)-$HD86-SUM($FD86:FZ86)</f>
        <v>4505.6988852219874</v>
      </c>
      <c r="IB86" s="29">
        <f ca="1">SUM($GD86:HA86)-$HD86-SUM($FD86:GA86)</f>
        <v>4891.3636772416066</v>
      </c>
      <c r="IC86" s="29">
        <f ca="1">SUM($GD86:HB86)-$HD86-SUM($FD86:GB86)</f>
        <v>5289.0651106168953</v>
      </c>
    </row>
    <row r="87" spans="2:237">
      <c r="B87" s="29">
        <f t="shared" ca="1" si="14"/>
        <v>0.21153168120487986</v>
      </c>
      <c r="C87" s="29">
        <f t="shared" ca="1" si="14"/>
        <v>0.2211035717067027</v>
      </c>
      <c r="D87" s="29">
        <f t="shared" ca="1" si="14"/>
        <v>8.7149052336094712E-2</v>
      </c>
      <c r="E87" s="29">
        <f t="shared" ca="1" si="14"/>
        <v>0.46945769610324251</v>
      </c>
      <c r="F87" s="29">
        <f t="shared" ca="1" si="14"/>
        <v>0.17241463335136809</v>
      </c>
      <c r="G87" s="29">
        <f t="shared" ca="1" si="14"/>
        <v>0.52179117857772561</v>
      </c>
      <c r="H87" s="29">
        <f t="shared" ca="1" si="14"/>
        <v>0.79306479203928903</v>
      </c>
      <c r="I87" s="29">
        <f t="shared" ca="1" si="14"/>
        <v>0.21437789565544629</v>
      </c>
      <c r="J87" s="29">
        <f t="shared" ca="1" si="14"/>
        <v>0.19710589264355305</v>
      </c>
      <c r="K87" s="29">
        <f t="shared" ca="1" si="14"/>
        <v>2.3311697279443711E-2</v>
      </c>
      <c r="L87" s="29">
        <f t="shared" ca="1" si="14"/>
        <v>0.79668048758043686</v>
      </c>
      <c r="M87" s="29">
        <f t="shared" ca="1" si="14"/>
        <v>0.3471316181300127</v>
      </c>
      <c r="N87" s="29">
        <f t="shared" ca="1" si="14"/>
        <v>0.8119463654329131</v>
      </c>
      <c r="O87" s="29">
        <f t="shared" ca="1" si="14"/>
        <v>0.6384484020840101</v>
      </c>
      <c r="P87" s="29">
        <f t="shared" ca="1" si="14"/>
        <v>0.31777642455633059</v>
      </c>
      <c r="Q87" s="29">
        <f t="shared" ca="1" si="14"/>
        <v>0.67280020223931958</v>
      </c>
      <c r="R87" s="29">
        <f t="shared" ca="1" si="21"/>
        <v>3.5606521040091654E-2</v>
      </c>
      <c r="S87" s="29">
        <f t="shared" ca="1" si="21"/>
        <v>0.47455877808348623</v>
      </c>
      <c r="T87" s="29">
        <f t="shared" ca="1" si="21"/>
        <v>0.46297512541694097</v>
      </c>
      <c r="U87" s="29">
        <f t="shared" ca="1" si="21"/>
        <v>0.30386933536437588</v>
      </c>
      <c r="V87" s="29">
        <f t="shared" ca="1" si="21"/>
        <v>0.26844474274655528</v>
      </c>
      <c r="W87" s="29">
        <f t="shared" ca="1" si="21"/>
        <v>0.31570722984326061</v>
      </c>
      <c r="X87" s="29">
        <f t="shared" ca="1" si="21"/>
        <v>0.56365678512921202</v>
      </c>
      <c r="Y87" s="29">
        <f t="shared" ca="1" si="21"/>
        <v>0.68364956597336346</v>
      </c>
      <c r="Z87" s="29">
        <f t="shared" ca="1" si="21"/>
        <v>0.63032748062561139</v>
      </c>
      <c r="AC87" s="27">
        <f>IF(H$11="x",0,_xlfn.NORM.INV(B87,Satokasvi!$H$8,Satokasvi!$I$8)*IF(H$8="x",1+Toimenpiteet!$C$7,1)*IF(H$9="x",1+Toimenpiteet!$C$34,1)*(1+H$30)*_xlfn.BINOM.INV(1,(1-(Satokasvi!$H$15*(1+H$43))),B87))</f>
        <v>0</v>
      </c>
      <c r="AD87" s="27">
        <f ca="1">IF(I$11="x",0,_xlfn.NORM.INV(C87,Satokasvi!$H$8,Satokasvi!$I$8)*IF(I$8="x",1+Toimenpiteet!$C$7,1)*IF(I$9="x",1+Toimenpiteet!$C$34,1)*(1+I$30)*_xlfn.BINOM.INV(1,(1-(Satokasvi!$H$15*(1+I$43))),C87))</f>
        <v>2400.7285393327816</v>
      </c>
      <c r="AE87" s="27">
        <f ca="1">IF(J$11="x",0,_xlfn.NORM.INV(D87,Satokasvi!$H$8,Satokasvi!$I$8)*IF(J$8="x",1+Toimenpiteet!$C$7,1)*IF(J$9="x",1+Toimenpiteet!$C$34,1)*(1+J$30)*_xlfn.BINOM.INV(1,(1-(Satokasvi!$H$15*(1+J$43))),D87))</f>
        <v>2309.5980294956607</v>
      </c>
      <c r="AF87" s="27">
        <f ca="1">IF(K$11="x",0,_xlfn.NORM.INV(E87,Satokasvi!$H$8,Satokasvi!$I$8)*IF(K$8="x",1+Toimenpiteet!$C$7,1)*IF(K$9="x",1+Toimenpiteet!$C$34,1)*(1+K$30)*_xlfn.BINOM.INV(1,(1-(Satokasvi!$H$15*(1+K$43))),E87))</f>
        <v>2561.3425670225229</v>
      </c>
      <c r="AG87" s="27">
        <f ca="1">IF(L$11="x",0,_xlfn.NORM.INV(F87,Satokasvi!$H$8,Satokasvi!$I$8)*IF(L$8="x",1+Toimenpiteet!$C$7,1)*IF(L$9="x",1+Toimenpiteet!$C$34,1)*(1+L$30)*_xlfn.BINOM.INV(1,(1-(Satokasvi!$H$15*(1+L$43))),F87))</f>
        <v>2418.1089077723873</v>
      </c>
      <c r="AH87" s="27">
        <f>IF(M$11="x",0,_xlfn.NORM.INV(G87,Satokasvi!$H$8,Satokasvi!$I$8)*IF(M$8="x",1+Toimenpiteet!$C$7,1)*IF(M$9="x",1+Toimenpiteet!$C$34,1)*(1+M$30)*_xlfn.BINOM.INV(1,(1-(Satokasvi!$H$15*(1+M$43))),G87))</f>
        <v>0</v>
      </c>
      <c r="AI87" s="27">
        <f ca="1">IF(N$11="x",0,_xlfn.NORM.INV(H87,Satokasvi!$H$8,Satokasvi!$I$8)*IF(N$8="x",1+Toimenpiteet!$C$7,1)*IF(N$9="x",1+Toimenpiteet!$C$34,1)*(1+N$30)*_xlfn.BINOM.INV(1,(1-(Satokasvi!$H$15*(1+N$43))),H87))</f>
        <v>2765.7601692219419</v>
      </c>
      <c r="AJ87" s="27">
        <f ca="1">IF(O$11="x",0,_xlfn.NORM.INV(I87,Satokasvi!$H$8,Satokasvi!$I$8)*IF(O$8="x",1+Toimenpiteet!$C$7,1)*IF(O$9="x",1+Toimenpiteet!$C$34,1)*(1+O$30)*_xlfn.BINOM.INV(1,(1-(Satokasvi!$H$15*(1+O$43))),I87))</f>
        <v>2465.5317323690201</v>
      </c>
      <c r="AK87" s="27">
        <f ca="1">IF(P$11="x",0,_xlfn.NORM.INV(J87,Satokasvi!$H$8,Satokasvi!$I$8)*IF(P$8="x",1+Toimenpiteet!$C$7,1)*IF(P$9="x",1+Toimenpiteet!$C$34,1)*(1+P$30)*_xlfn.BINOM.INV(1,(1-(Satokasvi!$H$15*(1+P$43))),J87))</f>
        <v>2454.2049042106432</v>
      </c>
      <c r="AL87" s="27">
        <f ca="1">IF(Q$11="x",0,_xlfn.NORM.INV(K87,Satokasvi!$H$8,Satokasvi!$I$8)*IF(Q$8="x",1+Toimenpiteet!$C$7,1)*IF(Q$9="x",1+Toimenpiteet!$C$34,1)*(1+Q$30)*_xlfn.BINOM.INV(1,(1-(Satokasvi!$H$15*(1+Q$43))),K87))</f>
        <v>0</v>
      </c>
      <c r="AM87" s="27">
        <f ca="1">IF(R$11="x",0,_xlfn.NORM.INV(L87,Satokasvi!$H$8,Satokasvi!$I$8)*IF(R$8="x",1+Toimenpiteet!$C$7,1)*IF(R$9="x",1+Toimenpiteet!$C$34,1)*(1+R$30)*_xlfn.BINOM.INV(1,(1-(Satokasvi!$H$15*(1+R$43))),L87))</f>
        <v>2768.1347083694209</v>
      </c>
      <c r="AN87" s="27">
        <f ca="1">IF(S$11="x",0,_xlfn.NORM.INV(M87,Satokasvi!$H$8,Satokasvi!$I$8)*IF(S$8="x",1+Toimenpiteet!$C$7,1)*IF(S$9="x",1+Toimenpiteet!$C$34,1)*(1+S$30)*_xlfn.BINOM.INV(1,(1-(Satokasvi!$H$15*(1+S$43))),M87))</f>
        <v>2539.8684051995037</v>
      </c>
      <c r="AO87" s="27">
        <f ca="1">IF(T$11="x",0,_xlfn.NORM.INV(N87,Satokasvi!$H$8,Satokasvi!$I$8)*IF(T$8="x",1+Toimenpiteet!$C$7,1)*IF(T$9="x",1+Toimenpiteet!$C$34,1)*(1+T$30)*_xlfn.BINOM.INV(1,(1-(Satokasvi!$H$15*(1+T$43))),N87))</f>
        <v>2778.4511843587961</v>
      </c>
      <c r="AP87" s="27">
        <f ca="1">IF(U$11="x",0,_xlfn.NORM.INV(O87,Satokasvi!$H$8,Satokasvi!$I$8)*IF(U$8="x",1+Toimenpiteet!$C$7,1)*IF(U$9="x",1+Toimenpiteet!$C$34,1)*(1+U$30)*_xlfn.BINOM.INV(1,(1-(Satokasvi!$H$15*(1+U$43))),O87))</f>
        <v>2679.3763461742651</v>
      </c>
      <c r="AQ87" s="27">
        <f ca="1">IF(V$11="x",0,_xlfn.NORM.INV(P87,Satokasvi!$H$8,Satokasvi!$I$8)*IF(V$8="x",1+Toimenpiteet!$C$7,1)*IF(V$9="x",1+Toimenpiteet!$C$34,1)*(1+V$30)*_xlfn.BINOM.INV(1,(1-(Satokasvi!$H$15*(1+V$43))),P87))</f>
        <v>2524.7770176871772</v>
      </c>
      <c r="AR87" s="27">
        <f ca="1">IF(W$11="x",0,_xlfn.NORM.INV(Q87,Satokasvi!$H$8,Satokasvi!$I$8)*IF(W$8="x",1+Toimenpiteet!$C$7,1)*IF(W$9="x",1+Toimenpiteet!$C$34,1)*(1+W$30)*_xlfn.BINOM.INV(1,(1-(Satokasvi!$H$15*(1+W$43))),Q87))</f>
        <v>2696.7999565754394</v>
      </c>
      <c r="AS87" s="27">
        <f ca="1">IF(X$11="x",0,_xlfn.NORM.INV(R87,Satokasvi!$H$8,Satokasvi!$I$8)*IF(X$8="x",1+Toimenpiteet!$C$7,1)*IF(X$9="x",1+Toimenpiteet!$C$34,1)*(1+X$30)*_xlfn.BINOM.INV(1,(1-(Satokasvi!$H$15*(1+X$43))),R87))</f>
        <v>0</v>
      </c>
      <c r="AT87" s="27">
        <f ca="1">IF(Y$11="x",0,_xlfn.NORM.INV(S87,Satokasvi!$H$8,Satokasvi!$I$8)*IF(Y$8="x",1+Toimenpiteet!$C$7,1)*IF(Y$9="x",1+Toimenpiteet!$C$34,1)*(1+Y$30)*_xlfn.BINOM.INV(1,(1-(Satokasvi!$H$15*(1+Y$43))),S87))</f>
        <v>2601.3282972187512</v>
      </c>
      <c r="AU87" s="27">
        <f ca="1">IF(Z$11="x",0,_xlfn.NORM.INV(T87,Satokasvi!$H$8,Satokasvi!$I$8)*IF(Z$8="x",1+Toimenpiteet!$C$7,1)*IF(Z$9="x",1+Toimenpiteet!$C$34,1)*(1+Z$30)*_xlfn.BINOM.INV(1,(1-(Satokasvi!$H$15*(1+Z$43))),T87))</f>
        <v>2595.891590043977</v>
      </c>
      <c r="AV87" s="27">
        <f ca="1">IF(AA$11="x",0,_xlfn.NORM.INV(U87,Satokasvi!$H$8,Satokasvi!$I$8)*IF(AA$8="x",1+Toimenpiteet!$C$7,1)*IF(AA$9="x",1+Toimenpiteet!$C$34,1)*(1+AA$30)*_xlfn.BINOM.INV(1,(1-(Satokasvi!$H$15*(1+AA$43))),U87))</f>
        <v>2517.4266711835085</v>
      </c>
      <c r="AW87" s="27">
        <f ca="1">IF(AB$11="x",0,_xlfn.NORM.INV(V87,Satokasvi!$H$8,Satokasvi!$I$8)*IF(AB$8="x",1+Toimenpiteet!$C$7,1)*IF(AB$9="x",1+Toimenpiteet!$C$34,1)*(1+AB$30)*_xlfn.BINOM.INV(1,(1-(Satokasvi!$H$15*(1+AB$43))),V87))</f>
        <v>2497.9730634066523</v>
      </c>
      <c r="AX87" s="27">
        <f ca="1">IF(AC$11="x",0,_xlfn.NORM.INV(W87,Satokasvi!$H$8,Satokasvi!$I$8)*IF(AC$8="x",1+Toimenpiteet!$C$7,1)*IF(AC$9="x",1+Toimenpiteet!$C$34,1)*(1+AC$30)*_xlfn.BINOM.INV(1,(1-(Satokasvi!$H$15*(1+AC$43))),W87))</f>
        <v>2523.6923033235457</v>
      </c>
      <c r="AY87" s="27">
        <f ca="1">IF(AD$11="x",0,_xlfn.NORM.INV(X87,Satokasvi!$H$8,Satokasvi!$I$8)*IF(AD$8="x",1+Toimenpiteet!$C$7,1)*IF(AD$9="x",1+Toimenpiteet!$C$34,1)*(1+AD$30)*_xlfn.BINOM.INV(1,(1-(Satokasvi!$H$15*(1+AD$43))),X87))</f>
        <v>2643.1517233497534</v>
      </c>
      <c r="AZ87" s="27">
        <f ca="1">IF(AE$11="x",0,_xlfn.NORM.INV(Y87,Satokasvi!$H$8,Satokasvi!$I$8)*IF(AE$8="x",1+Toimenpiteet!$C$7,1)*IF(AE$9="x",1+Toimenpiteet!$C$34,1)*(1+AE$30)*_xlfn.BINOM.INV(1,(1-(Satokasvi!$H$15*(1+AE$43))),Y87))</f>
        <v>2702.4501935330795</v>
      </c>
      <c r="BA87" s="27">
        <f ca="1">IF(AF$11="x",0,_xlfn.NORM.INV(Z87,Satokasvi!$H$8,Satokasvi!$I$8)*IF(AF$8="x",1+Toimenpiteet!$C$7,1)*IF(AF$9="x",1+Toimenpiteet!$C$34,1)*(1+AF$30)*_xlfn.BINOM.INV(1,(1-(Satokasvi!$H$15*(1+AF$43))),Z87))</f>
        <v>2675.3456666048542</v>
      </c>
      <c r="BD87" s="27">
        <f>IF(H$11="x",0,_xlfn.NORM.INV(B87,Satokasvi!$H$8,Satokasvi!$I$8)*IF(COUNTIF($H$12:H$12,"x")&gt;0,(1+$C$6),1)*IF(COUNTIF($H$13:H$13,"x")&gt;0,(1+$C$30),1)*IF(H$8="x",(1+Toimenpiteet!$C$7),1)*IF(H$9="x",(1+Toimenpiteet!$C$34),1)*(1+H$30)*_xlfn.BINOM.INV(1,(1-(Satokasvi!$H$15*(1+H$44))),B87))</f>
        <v>0</v>
      </c>
      <c r="BE87" s="27">
        <f ca="1">IF(I$11="x",0,_xlfn.NORM.INV(C87,Satokasvi!$H$8,Satokasvi!$I$8)*IF(COUNTIF($H$12:I$12,"x")&gt;0,(1+$C$6),1)*IF(COUNTIF($H$13:I$13,"x")&gt;0,(1+$C$30),1)*IF(I$8="x",(1+Toimenpiteet!$C$7),1)*IF(I$9="x",(1+Toimenpiteet!$C$34),1)*(1+I$30)*_xlfn.BINOM.INV(1,(1-(Satokasvi!$H$15*(1+I$44))),C87))</f>
        <v>2520.7649662994199</v>
      </c>
      <c r="BF87" s="27">
        <f ca="1">IF(J$11="x",0,_xlfn.NORM.INV(D87,Satokasvi!$H$8,Satokasvi!$I$8)*IF(COUNTIF($H$12:J$12,"x")&gt;0,(1+$C$6),1)*IF(COUNTIF($H$13:J$13,"x")&gt;0,(1+$C$30),1)*IF(J$8="x",(1+Toimenpiteet!$C$7),1)*IF(J$9="x",(1+Toimenpiteet!$C$34),1)*(1+J$30)*_xlfn.BINOM.INV(1,(1-(Satokasvi!$H$15*(1+J$44))),D87))</f>
        <v>2425.0779309704435</v>
      </c>
      <c r="BG87" s="27">
        <f ca="1">IF(K$11="x",0,_xlfn.NORM.INV(E87,Satokasvi!$H$8,Satokasvi!$I$8)*IF(COUNTIF($H$12:K$12,"x")&gt;0,(1+$C$6),1)*IF(COUNTIF($H$13:K$13,"x")&gt;0,(1+$C$30),1)*IF(K$8="x",(1+Toimenpiteet!$C$7),1)*IF(K$9="x",(1+Toimenpiteet!$C$34),1)*(1+K$30)*_xlfn.BINOM.INV(1,(1-(Satokasvi!$H$15*(1+K$44))),E87))</f>
        <v>2689.4096953736484</v>
      </c>
      <c r="BH87" s="27">
        <f ca="1">IF(L$11="x",0,_xlfn.NORM.INV(F87,Satokasvi!$H$8,Satokasvi!$I$8)*IF(COUNTIF($H$12:L$12,"x")&gt;0,(1+$C$6),1)*IF(COUNTIF($H$13:L$13,"x")&gt;0,(1+$C$30),1)*IF(L$8="x",(1+Toimenpiteet!$C$7),1)*IF(L$9="x",(1+Toimenpiteet!$C$34),1)*(1+L$30)*_xlfn.BINOM.INV(1,(1-(Satokasvi!$H$15*(1+L$44))),F87))</f>
        <v>2539.014353161007</v>
      </c>
      <c r="BI87" s="27">
        <f>IF(M$11="x",0,_xlfn.NORM.INV(G87,Satokasvi!$H$8,Satokasvi!$I$8)*IF(COUNTIF($H$12:M$12,"x")&gt;0,(1+$C$6),1)*IF(COUNTIF($H$13:M$13,"x")&gt;0,(1+$C$30),1)*IF(M$8="x",(1+Toimenpiteet!$C$7),1)*IF(M$9="x",(1+Toimenpiteet!$C$34),1)*(1+M$30)*_xlfn.BINOM.INV(1,(1-(Satokasvi!$H$15*(1+M$44))),G87))</f>
        <v>0</v>
      </c>
      <c r="BJ87" s="27">
        <f ca="1">IF(N$11="x",0,_xlfn.NORM.INV(H87,Satokasvi!$H$8,Satokasvi!$I$8)*IF(COUNTIF($H$12:N$12,"x")&gt;0,(1+$C$6),1)*IF(COUNTIF($H$13:N$13,"x")&gt;0,(1+$C$30),1)*IF(N$8="x",(1+Toimenpiteet!$C$7),1)*IF(N$9="x",(1+Toimenpiteet!$C$34),1)*(1+N$30)*_xlfn.BINOM.INV(1,(1-(Satokasvi!$H$15*(1+N$44))),H87))</f>
        <v>2904.0481776830393</v>
      </c>
      <c r="BK87" s="27">
        <f ca="1">IF(O$11="x",0,_xlfn.NORM.INV(I87,Satokasvi!$H$8,Satokasvi!$I$8)*IF(COUNTIF($H$12:O$12,"x")&gt;0,(1+$C$6),1)*IF(COUNTIF($H$13:O$13,"x")&gt;0,(1+$C$30),1)*IF(O$8="x",(1+Toimenpiteet!$C$7),1)*IF(O$9="x",(1+Toimenpiteet!$C$34),1)*(1+O$30)*_xlfn.BINOM.INV(1,(1-(Satokasvi!$H$15*(1+O$44))),I87))</f>
        <v>2588.8083189874706</v>
      </c>
      <c r="BL87" s="27">
        <f ca="1">IF(P$11="x",0,_xlfn.NORM.INV(J87,Satokasvi!$H$8,Satokasvi!$I$8)*IF(COUNTIF($H$12:P$12,"x")&gt;0,(1+$C$6),1)*IF(COUNTIF($H$13:P$13,"x")&gt;0,(1+$C$30),1)*IF(P$8="x",(1+Toimenpiteet!$C$7),1)*IF(P$9="x",(1+Toimenpiteet!$C$34),1)*(1+P$30)*_xlfn.BINOM.INV(1,(1-(Satokasvi!$H$15*(1+P$44))),J87))</f>
        <v>2576.9151494211756</v>
      </c>
      <c r="BM87" s="27">
        <f ca="1">IF(Q$11="x",0,_xlfn.NORM.INV(K87,Satokasvi!$H$8,Satokasvi!$I$8)*IF(COUNTIF($H$12:Q$12,"x")&gt;0,(1+$C$6),1)*IF(COUNTIF($H$13:Q$13,"x")&gt;0,(1+$C$30),1)*IF(Q$8="x",(1+Toimenpiteet!$C$7),1)*IF(Q$9="x",(1+Toimenpiteet!$C$34),1)*(1+Q$30)*_xlfn.BINOM.INV(1,(1-(Satokasvi!$H$15*(1+Q$44))),K87))</f>
        <v>0</v>
      </c>
      <c r="BN87" s="27">
        <f ca="1">IF(R$11="x",0,_xlfn.NORM.INV(L87,Satokasvi!$H$8,Satokasvi!$I$8)*IF(COUNTIF($H$12:R$12,"x")&gt;0,(1+$C$6),1)*IF(COUNTIF($H$13:R$13,"x")&gt;0,(1+$C$30),1)*IF(R$8="x",(1+Toimenpiteet!$C$7),1)*IF(R$9="x",(1+Toimenpiteet!$C$34),1)*(1+R$30)*_xlfn.BINOM.INV(1,(1-(Satokasvi!$H$15*(1+R$44))),L87))</f>
        <v>2906.5414437878921</v>
      </c>
      <c r="BO87" s="27">
        <f ca="1">IF(S$11="x",0,_xlfn.NORM.INV(M87,Satokasvi!$H$8,Satokasvi!$I$8)*IF(COUNTIF($H$12:S$12,"x")&gt;0,(1+$C$6),1)*IF(COUNTIF($H$13:S$13,"x")&gt;0,(1+$C$30),1)*IF(S$8="x",(1+Toimenpiteet!$C$7),1)*IF(S$9="x",(1+Toimenpiteet!$C$34),1)*(1+S$30)*_xlfn.BINOM.INV(1,(1-(Satokasvi!$H$15*(1+S$44))),M87))</f>
        <v>2666.861825459479</v>
      </c>
      <c r="BP87" s="27">
        <f ca="1">IF(T$11="x",0,_xlfn.NORM.INV(N87,Satokasvi!$H$8,Satokasvi!$I$8)*IF(COUNTIF($H$12:T$12,"x")&gt;0,(1+$C$6),1)*IF(COUNTIF($H$13:T$13,"x")&gt;0,(1+$C$30),1)*IF(T$8="x",(1+Toimenpiteet!$C$7),1)*IF(T$9="x",(1+Toimenpiteet!$C$34),1)*(1+T$30)*_xlfn.BINOM.INV(1,(1-(Satokasvi!$H$15*(1+T$44))),N87))</f>
        <v>2917.3737435767357</v>
      </c>
      <c r="BQ87" s="27">
        <f ca="1">IF(U$11="x",0,_xlfn.NORM.INV(O87,Satokasvi!$H$8,Satokasvi!$I$8)*IF(COUNTIF($H$12:U$12,"x")&gt;0,(1+$C$6),1)*IF(COUNTIF($H$13:U$13,"x")&gt;0,(1+$C$30),1)*IF(U$8="x",(1+Toimenpiteet!$C$7),1)*IF(U$9="x",(1+Toimenpiteet!$C$34),1)*(1+U$30)*_xlfn.BINOM.INV(1,(1-(Satokasvi!$H$15*(1+U$44))),O87))</f>
        <v>2813.3451634829785</v>
      </c>
      <c r="BR87" s="27">
        <f ca="1">IF(V$11="x",0,_xlfn.NORM.INV(P87,Satokasvi!$H$8,Satokasvi!$I$8)*IF(COUNTIF($H$12:V$12,"x")&gt;0,(1+$C$6),1)*IF(COUNTIF($H$13:V$13,"x")&gt;0,(1+$C$30),1)*IF(V$8="x",(1+Toimenpiteet!$C$7),1)*IF(V$9="x",(1+Toimenpiteet!$C$34),1)*(1+V$30)*_xlfn.BINOM.INV(1,(1-(Satokasvi!$H$15*(1+V$44))),P87))</f>
        <v>2651.0158685715364</v>
      </c>
      <c r="BS87" s="27">
        <f ca="1">IF(W$11="x",0,_xlfn.NORM.INV(Q87,Satokasvi!$H$8,Satokasvi!$I$8)*IF(COUNTIF($H$12:W$12,"x")&gt;0,(1+$C$6),1)*IF(COUNTIF($H$13:W$13,"x")&gt;0,(1+$C$30),1)*IF(W$8="x",(1+Toimenpiteet!$C$7),1)*IF(W$9="x",(1+Toimenpiteet!$C$34),1)*(1+W$30)*_xlfn.BINOM.INV(1,(1-(Satokasvi!$H$15*(1+W$44))),Q87))</f>
        <v>2831.639954404211</v>
      </c>
      <c r="BT87" s="27">
        <f ca="1">IF(X$11="x",0,_xlfn.NORM.INV(R87,Satokasvi!$H$8,Satokasvi!$I$8)*IF(COUNTIF($H$12:X$12,"x")&gt;0,(1+$C$6),1)*IF(COUNTIF($H$13:X$13,"x")&gt;0,(1+$C$30),1)*IF(X$8="x",(1+Toimenpiteet!$C$7),1)*IF(X$9="x",(1+Toimenpiteet!$C$34),1)*(1+X$30)*_xlfn.BINOM.INV(1,(1-(Satokasvi!$H$15*(1+X$44))),R87))</f>
        <v>0</v>
      </c>
      <c r="BU87" s="27">
        <f ca="1">IF(Y$11="x",0,_xlfn.NORM.INV(S87,Satokasvi!$H$8,Satokasvi!$I$8)*IF(COUNTIF($H$12:Y$12,"x")&gt;0,(1+$C$6),1)*IF(COUNTIF($H$13:Y$13,"x")&gt;0,(1+$C$30),1)*IF(Y$8="x",(1+Toimenpiteet!$C$7),1)*IF(Y$9="x",(1+Toimenpiteet!$C$34),1)*(1+Y$30)*_xlfn.BINOM.INV(1,(1-(Satokasvi!$H$15*(1+Y$44))),S87))</f>
        <v>2731.3947120796888</v>
      </c>
      <c r="BV87" s="27">
        <f ca="1">IF(Z$11="x",0,_xlfn.NORM.INV(T87,Satokasvi!$H$8,Satokasvi!$I$8)*IF(COUNTIF($H$12:Z$12,"x")&gt;0,(1+$C$6),1)*IF(COUNTIF($H$13:Z$13,"x")&gt;0,(1+$C$30),1)*IF(Z$8="x",(1+Toimenpiteet!$C$7),1)*IF(Z$9="x",(1+Toimenpiteet!$C$34),1)*(1+Z$30)*_xlfn.BINOM.INV(1,(1-(Satokasvi!$H$15*(1+Z$44))),T87))</f>
        <v>2725.6861695461757</v>
      </c>
      <c r="BW87" s="27">
        <f ca="1">IF(AA$11="x",0,_xlfn.NORM.INV(U87,Satokasvi!$H$8,Satokasvi!$I$8)*IF(COUNTIF($H$12:AA$12,"x")&gt;0,(1+$C$6),1)*IF(COUNTIF($H$13:AA$13,"x")&gt;0,(1+$C$30),1)*IF(AA$8="x",(1+Toimenpiteet!$C$7),1)*IF(AA$9="x",(1+Toimenpiteet!$C$34),1)*(1+AA$30)*_xlfn.BINOM.INV(1,(1-(Satokasvi!$H$15*(1+AA$44))),U87))</f>
        <v>2643.298004742684</v>
      </c>
      <c r="BX87" s="27">
        <f ca="1">IF(AB$11="x",0,_xlfn.NORM.INV(V87,Satokasvi!$H$8,Satokasvi!$I$8)*IF(COUNTIF($H$12:AB$12,"x")&gt;0,(1+$C$6),1)*IF(COUNTIF($H$13:AB$13,"x")&gt;0,(1+$C$30),1)*IF(AB$8="x",(1+Toimenpiteet!$C$7),1)*IF(AB$9="x",(1+Toimenpiteet!$C$34),1)*(1+AB$30)*_xlfn.BINOM.INV(1,(1-(Satokasvi!$H$15*(1+AB$44))),V87))</f>
        <v>2622.8717165769849</v>
      </c>
      <c r="BY87" s="27">
        <f ca="1">IF(AC$11="x",0,_xlfn.NORM.INV(W87,Satokasvi!$H$8,Satokasvi!$I$8)*IF(COUNTIF($H$12:AC$12,"x")&gt;0,(1+$C$6),1)*IF(COUNTIF($H$13:AC$13,"x")&gt;0,(1+$C$30),1)*IF(AC$8="x",(1+Toimenpiteet!$C$7),1)*IF(AC$9="x",(1+Toimenpiteet!$C$34),1)*(1+AC$30)*_xlfn.BINOM.INV(1,(1-(Satokasvi!$H$15*(1+AC$44))),W87))</f>
        <v>2649.8769184897228</v>
      </c>
      <c r="BZ87" s="27">
        <f ca="1">IF(AD$11="x",0,_xlfn.NORM.INV(X87,Satokasvi!$H$8,Satokasvi!$I$8)*IF(COUNTIF($H$12:AD$12,"x")&gt;0,(1+$C$6),1)*IF(COUNTIF($H$13:AD$13,"x")&gt;0,(1+$C$30),1)*IF(AD$8="x",(1+Toimenpiteet!$C$7),1)*IF(AD$9="x",(1+Toimenpiteet!$C$34),1)*(1+AD$30)*_xlfn.BINOM.INV(1,(1-(Satokasvi!$H$15*(1+AD$44))),X87))</f>
        <v>2775.3093095172412</v>
      </c>
      <c r="CA87" s="27">
        <f ca="1">IF(AE$11="x",0,_xlfn.NORM.INV(Y87,Satokasvi!$H$8,Satokasvi!$I$8)*IF(COUNTIF($H$12:AE$12,"x")&gt;0,(1+$C$6),1)*IF(COUNTIF($H$13:AE$13,"x")&gt;0,(1+$C$30),1)*IF(AE$8="x",(1+Toimenpiteet!$C$7),1)*IF(AE$9="x",(1+Toimenpiteet!$C$34),1)*(1+AE$30)*_xlfn.BINOM.INV(1,(1-(Satokasvi!$H$15*(1+AE$44))),Y87))</f>
        <v>2837.5727032097334</v>
      </c>
      <c r="CB87" s="27">
        <f ca="1">IF(AF$11="x",0,_xlfn.NORM.INV(Z87,Satokasvi!$H$8,Satokasvi!$I$8)*IF(COUNTIF($H$12:AF$12,"x")&gt;0,(1+$C$6),1)*IF(COUNTIF($H$13:AF$13,"x")&gt;0,(1+$C$30),1)*IF(AF$8="x",(1+Toimenpiteet!$C$7),1)*IF(AF$9="x",(1+Toimenpiteet!$C$34),1)*(1+AF$30)*_xlfn.BINOM.INV(1,(1-(Satokasvi!$H$15*(1+AF$44))),Z87))</f>
        <v>2809.1129499350968</v>
      </c>
      <c r="CD87" s="29">
        <f ca="1">_xlfn.NORM.INV(RAND(),Satokasvi!$H$13,Satokasvi!$I$13)</f>
        <v>261.86635834461083</v>
      </c>
      <c r="CE87" s="29">
        <f ca="1">_xlfn.NORM.INV(RAND(),Satokasvi!$H$13,Satokasvi!$I$13)</f>
        <v>248.94136112300316</v>
      </c>
      <c r="CF87" s="29">
        <f ca="1">_xlfn.NORM.INV(RAND(),Satokasvi!$H$13,Satokasvi!$I$13)</f>
        <v>266.81176080118559</v>
      </c>
      <c r="CG87" s="29">
        <f ca="1">_xlfn.NORM.INV(RAND(),Satokasvi!$H$13,Satokasvi!$I$13)</f>
        <v>315.92260558535804</v>
      </c>
      <c r="CH87" s="29">
        <f ca="1">_xlfn.NORM.INV(RAND(),Satokasvi!$H$13,Satokasvi!$I$13)</f>
        <v>179.15228054010942</v>
      </c>
      <c r="CI87" s="29">
        <f ca="1">_xlfn.NORM.INV(RAND(),Satokasvi!$H$13,Satokasvi!$I$13)</f>
        <v>288.43154003822258</v>
      </c>
      <c r="CJ87" s="29">
        <f ca="1">_xlfn.NORM.INV(RAND(),Satokasvi!$H$13,Satokasvi!$I$13)</f>
        <v>170.28177019227138</v>
      </c>
      <c r="CK87" s="29">
        <f ca="1">_xlfn.NORM.INV(RAND(),Satokasvi!$H$13,Satokasvi!$I$13)</f>
        <v>275.22008889213953</v>
      </c>
      <c r="CL87" s="29">
        <f ca="1">_xlfn.NORM.INV(RAND(),Satokasvi!$H$13,Satokasvi!$I$13)</f>
        <v>153.53825337142808</v>
      </c>
      <c r="CM87" s="29">
        <f ca="1">_xlfn.NORM.INV(RAND(),Satokasvi!$H$13,Satokasvi!$I$13)</f>
        <v>86.903003806920736</v>
      </c>
      <c r="CN87" s="29">
        <f ca="1">_xlfn.NORM.INV(RAND(),Satokasvi!$H$13,Satokasvi!$I$13)</f>
        <v>202.33183888353008</v>
      </c>
      <c r="CO87" s="29">
        <f ca="1">_xlfn.NORM.INV(RAND(),Satokasvi!$H$13,Satokasvi!$I$13)</f>
        <v>202.57393364603365</v>
      </c>
      <c r="CP87" s="29">
        <f ca="1">_xlfn.NORM.INV(RAND(),Satokasvi!$H$13,Satokasvi!$I$13)</f>
        <v>153.98210057238808</v>
      </c>
      <c r="CQ87" s="29">
        <f ca="1">_xlfn.NORM.INV(RAND(),Satokasvi!$H$13,Satokasvi!$I$13)</f>
        <v>321.71999381524893</v>
      </c>
      <c r="CR87" s="29">
        <f ca="1">_xlfn.NORM.INV(RAND(),Satokasvi!$H$13,Satokasvi!$I$13)</f>
        <v>176.17330209415113</v>
      </c>
      <c r="CS87" s="29">
        <f ca="1">_xlfn.NORM.INV(RAND(),Satokasvi!$H$13,Satokasvi!$I$13)</f>
        <v>279.45061495634377</v>
      </c>
      <c r="CT87" s="29">
        <f ca="1">_xlfn.NORM.INV(RAND(),Satokasvi!$H$13,Satokasvi!$I$13)</f>
        <v>121.42184635670817</v>
      </c>
      <c r="CU87" s="29">
        <f ca="1">_xlfn.NORM.INV(RAND(),Satokasvi!$H$13,Satokasvi!$I$13)</f>
        <v>154.13298898253083</v>
      </c>
      <c r="CV87" s="29">
        <f ca="1">_xlfn.NORM.INV(RAND(),Satokasvi!$H$13,Satokasvi!$I$13)</f>
        <v>192.73541079562887</v>
      </c>
      <c r="CW87" s="29">
        <f ca="1">_xlfn.NORM.INV(RAND(),Satokasvi!$H$13,Satokasvi!$I$13)</f>
        <v>226.50195012733451</v>
      </c>
      <c r="CX87" s="29">
        <f ca="1">_xlfn.NORM.INV(RAND(),Satokasvi!$H$13,Satokasvi!$I$13)</f>
        <v>44.750849307540079</v>
      </c>
      <c r="CY87" s="29">
        <f ca="1">_xlfn.NORM.INV(RAND(),Satokasvi!$H$13,Satokasvi!$I$13)</f>
        <v>244.08248880493164</v>
      </c>
      <c r="CZ87" s="29">
        <f ca="1">_xlfn.NORM.INV(RAND(),Satokasvi!$H$13,Satokasvi!$I$13)</f>
        <v>174.9246036914262</v>
      </c>
      <c r="DA87" s="29">
        <f ca="1">_xlfn.NORM.INV(RAND(),Satokasvi!$H$13,Satokasvi!$I$13)</f>
        <v>234.39542795486534</v>
      </c>
      <c r="DB87" s="29">
        <f ca="1">_xlfn.NORM.INV(RAND(),Satokasvi!$H$13,Satokasvi!$I$13)</f>
        <v>191.39848407414476</v>
      </c>
      <c r="DD87" s="29">
        <f>IF(H$11="x",Toimenpiteet!$E$115,AC87*CD87/1000+(Satokasvi!$E$28-Satokasvi!$E$7)+IF(H$8="x",Toimenpiteet!$E$29,0)+IF(H$9="x",Toimenpiteet!$E$60,0)+IF(H$10="x",Toimenpiteet!$E$88,0))/(1+$H$15)^DD$59</f>
        <v>305.82524271844659</v>
      </c>
      <c r="DE87" s="29">
        <f ca="1">IF(I$11="x",Toimenpiteet!$E$115,AD87*CE87/1000+(Satokasvi!$E$28-Satokasvi!$E$7)+IF(I$8="x",Toimenpiteet!$E$29,0)+IF(I$9="x",Toimenpiteet!$E$60,0)+IF(I$10="x",Toimenpiteet!$E$88,0))/(1+$H$15)^DE$59</f>
        <v>348.51600553147506</v>
      </c>
      <c r="DF87" s="29">
        <f ca="1">IF(J$11="x",Toimenpiteet!$E$115,AE87*CF87/1000+(Satokasvi!$E$28-Satokasvi!$E$7)+IF(J$8="x",Toimenpiteet!$E$29,0)+IF(J$9="x",Toimenpiteet!$E$60,0)+IF(J$10="x",Toimenpiteet!$E$88,0))/(1+$H$15)^DF$59</f>
        <v>355.3750543298425</v>
      </c>
      <c r="DG87" s="29">
        <f ca="1">IF(K$11="x",Toimenpiteet!$E$115,AF87*CG87/1000+(Satokasvi!$E$28-Satokasvi!$E$7)+IF(K$8="x",Toimenpiteet!$E$29,0)+IF(K$9="x",Toimenpiteet!$E$60,0)+IF(K$10="x",Toimenpiteet!$E$88,0))/(1+$H$15)^DG$59</f>
        <v>516.46509774583194</v>
      </c>
      <c r="DH87" s="29">
        <f ca="1">IF(L$11="x",Toimenpiteet!$E$115,AG87*CH87/1000+(Satokasvi!$E$28-Satokasvi!$E$7)+IF(L$8="x",Toimenpiteet!$E$29,0)+IF(L$9="x",Toimenpiteet!$E$60,0)+IF(L$10="x",Toimenpiteet!$E$88,0))/(1+$H$15)^DH$59</f>
        <v>177.10197266832495</v>
      </c>
      <c r="DI87" s="29">
        <f>IF(M$11="x",Toimenpiteet!$E$115,AH87*CI87/1000+(Satokasvi!$E$28-Satokasvi!$E$7)+IF(M$8="x",Toimenpiteet!$E$29,0)+IF(M$9="x",Toimenpiteet!$E$60,0)+IF(M$10="x",Toimenpiteet!$E$88,0))/(1+$H$15)^DI$59</f>
        <v>263.80754085535114</v>
      </c>
      <c r="DJ87" s="29">
        <f ca="1">IF(N$11="x",Toimenpiteet!$E$115,AI87*CJ87/1000+(Satokasvi!$E$28-Satokasvi!$E$7)+IF(N$8="x",Toimenpiteet!$E$29,0)+IF(N$9="x",Toimenpiteet!$E$60,0)+IF(N$10="x",Toimenpiteet!$E$88,0))/(1+$H$15)^DJ$59</f>
        <v>197.62883363524577</v>
      </c>
      <c r="DK87" s="29">
        <f ca="1">IF(O$11="x",Toimenpiteet!$E$115,AJ87*CK87/1000+(Satokasvi!$E$28-Satokasvi!$E$7)+IF(O$8="x",Toimenpiteet!$E$29,0)+IF(O$9="x",Toimenpiteet!$E$60,0)+IF(O$10="x",Toimenpiteet!$E$88,0))/(1+$H$15)^DK$59</f>
        <v>355.75821466776097</v>
      </c>
      <c r="DL87" s="29">
        <f ca="1">IF(P$11="x",Toimenpiteet!$E$115,AK87*CL87/1000+(Satokasvi!$E$28-Satokasvi!$E$7)+IF(P$8="x",Toimenpiteet!$E$29,0)+IF(P$9="x",Toimenpiteet!$E$60,0)+IF(P$10="x",Toimenpiteet!$E$88,0))/(1+$H$15)^DL$59</f>
        <v>114.13043757617835</v>
      </c>
      <c r="DM87" s="29">
        <f ca="1">IF(Q$11="x",Toimenpiteet!$E$115,AL87*CM87/1000+(Satokasvi!$E$28-Satokasvi!$E$7)+IF(Q$8="x",Toimenpiteet!$E$29,0)+IF(Q$9="x",Toimenpiteet!$E$60,0)+IF(Q$10="x",Toimenpiteet!$E$88,0))/(1+$H$15)^DM$59</f>
        <v>-169.57900320496364</v>
      </c>
      <c r="DN87" s="29">
        <f ca="1">IF(R$11="x",Toimenpiteet!$E$115,AM87*CN87/1000+(Satokasvi!$E$28-Satokasvi!$E$7)+IF(R$8="x",Toimenpiteet!$E$29,0)+IF(R$9="x",Toimenpiteet!$E$60,0)+IF(R$10="x",Toimenpiteet!$E$88,0))/(1+$H$15)^DN$59</f>
        <v>239.97518977617582</v>
      </c>
      <c r="DO87" s="29">
        <f ca="1">IF(S$11="x",Toimenpiteet!$E$115,AN87*CO87/1000+(Satokasvi!$E$28-Satokasvi!$E$7)+IF(S$8="x",Toimenpiteet!$E$29,0)+IF(S$9="x",Toimenpiteet!$E$60,0)+IF(S$10="x",Toimenpiteet!$E$88,0))/(1+$H$15)^DO$59</f>
        <v>201.023282675774</v>
      </c>
      <c r="DP87" s="29">
        <f ca="1">IF(T$11="x",Toimenpiteet!$E$115,AO87*CP87/1000+(Satokasvi!$E$28-Satokasvi!$E$7)+IF(T$8="x",Toimenpiteet!$E$29,0)+IF(T$9="x",Toimenpiteet!$E$60,0)+IF(T$10="x",Toimenpiteet!$E$88,0))/(1+$H$15)^DP$59</f>
        <v>136.14379286907746</v>
      </c>
      <c r="DQ87" s="29">
        <f ca="1">IF(U$11="x",Toimenpiteet!$E$115,AP87*CQ87/1000+(Satokasvi!$E$28-Satokasvi!$E$7)+IF(U$8="x",Toimenpiteet!$E$29,0)+IF(U$9="x",Toimenpiteet!$E$60,0)+IF(U$10="x",Toimenpiteet!$E$88,0))/(1+$H$15)^DQ$59</f>
        <v>419.22071206760927</v>
      </c>
      <c r="DR87" s="29">
        <f ca="1">IF(V$11="x",Toimenpiteet!$E$115,AQ87*CR87/1000+(Satokasvi!$E$28-Satokasvi!$E$7)+IF(V$8="x",Toimenpiteet!$E$29,0)+IF(V$9="x",Toimenpiteet!$E$60,0)+IF(V$10="x",Toimenpiteet!$E$88,0))/(1+$H$15)^DR$59</f>
        <v>139.21876795768324</v>
      </c>
      <c r="DS87" s="29">
        <f ca="1">IF(W$11="x",Toimenpiteet!$E$115,AR87*CS87/1000+(Satokasvi!$E$28-Satokasvi!$E$7)+IF(W$8="x",Toimenpiteet!$E$29,0)+IF(W$9="x",Toimenpiteet!$E$60,0)+IF(W$10="x",Toimenpiteet!$E$88,0))/(1+$H$15)^DS$59</f>
        <v>327.6128228004722</v>
      </c>
      <c r="DT87" s="29">
        <f ca="1">IF(X$11="x",Toimenpiteet!$E$115,AS87*CT87/1000+(Satokasvi!$E$28-Satokasvi!$E$7)+IF(X$8="x",Toimenpiteet!$E$29,0)+IF(X$9="x",Toimenpiteet!$E$60,0)+IF(X$10="x",Toimenpiteet!$E$88,0))/(1+$H$15)^DT$59</f>
        <v>-137.88324800802334</v>
      </c>
      <c r="DU87" s="29">
        <f ca="1">IF(Y$11="x",Toimenpiteet!$E$115,AT87*CU87/1000+(Satokasvi!$E$28-Satokasvi!$E$7)+IF(Y$8="x",Toimenpiteet!$E$29,0)+IF(Y$9="x",Toimenpiteet!$E$60,0)+IF(Y$10="x",Toimenpiteet!$E$88,0))/(1+$H$15)^DU$59</f>
        <v>101.64893393760143</v>
      </c>
      <c r="DV87" s="29">
        <f ca="1">IF(Z$11="x",Toimenpiteet!$E$115,AU87*CV87/1000+(Satokasvi!$E$28-Satokasvi!$E$7)+IF(Z$8="x",Toimenpiteet!$E$29,0)+IF(Z$9="x",Toimenpiteet!$E$60,0)+IF(Z$10="x",Toimenpiteet!$E$88,0))/(1+$H$15)^DV$59</f>
        <v>155.35745172364452</v>
      </c>
      <c r="DW87" s="29">
        <f ca="1">IF(AA$11="x",Toimenpiteet!$E$115,AV87*CW87/1000+(Satokasvi!$E$28-Satokasvi!$E$7)+IF(AA$8="x",Toimenpiteet!$E$29,0)+IF(AA$9="x",Toimenpiteet!$E$60,0)+IF(AA$10="x",Toimenpiteet!$E$88,0))/(1+$H$15)^DW$59</f>
        <v>189.52434587357129</v>
      </c>
      <c r="DX87" s="29">
        <f ca="1">IF(AB$11="x",Toimenpiteet!$E$115,AW87*CX87/1000+(Satokasvi!$E$28-Satokasvi!$E$7)+IF(AB$8="x",Toimenpiteet!$E$29,0)+IF(AB$9="x",Toimenpiteet!$E$60,0)+IF(AB$10="x",Toimenpiteet!$E$88,0))/(1+$H$15)^DX$59</f>
        <v>-62.416772929941658</v>
      </c>
      <c r="DY87" s="29">
        <f ca="1">IF(AC$11="x",Toimenpiteet!$E$115,AX87*CY87/1000+(Satokasvi!$E$28-Satokasvi!$E$7)+IF(AC$8="x",Toimenpiteet!$E$29,0)+IF(AC$9="x",Toimenpiteet!$E$60,0)+IF(AC$10="x",Toimenpiteet!$E$88,0))/(1+$H$15)^DY$59</f>
        <v>202.54079011518485</v>
      </c>
      <c r="DZ87" s="29">
        <f ca="1">IF(AD$11="x",Toimenpiteet!$E$115,AY87*CZ87/1000+(Satokasvi!$E$28-Satokasvi!$E$7)+IF(AD$8="x",Toimenpiteet!$E$29,0)+IF(AD$9="x",Toimenpiteet!$E$60,0)+IF(AD$10="x",Toimenpiteet!$E$88,0))/(1+$H$15)^DZ$59</f>
        <v>118.79502944587455</v>
      </c>
      <c r="EA87" s="29">
        <f ca="1">IF(AE$11="x",Toimenpiteet!$E$115,AZ87*DA87/1000+(Satokasvi!$E$28-Satokasvi!$E$7)+IF(AE$8="x",Toimenpiteet!$E$29,0)+IF(AE$9="x",Toimenpiteet!$E$60,0)+IF(AE$10="x",Toimenpiteet!$E$88,0))/(1+$H$15)^EA$59</f>
        <v>199.49977636743733</v>
      </c>
      <c r="EB87" s="29">
        <f ca="1">IF(AF$11="x",Toimenpiteet!$E$115,BA87*DB87/1000+(Satokasvi!$E$28-Satokasvi!$E$7)+IF(AF$8="x",Toimenpiteet!$E$29,0)+IF(AF$9="x",Toimenpiteet!$E$60,0)+IF(AF$10="x",Toimenpiteet!$E$88,0))/(1+$H$15)^EB$59</f>
        <v>135.71501587536068</v>
      </c>
      <c r="ED87" s="29">
        <f>IF(H$11="x",Toimenpiteet!$E$115,BD87*CD87/1000+(Satokasvi!$E$28-Satokasvi!$E$7)+IF(H$8="x",Toimenpiteet!$E$29,0)+IF(H$9="x",Toimenpiteet!$E$60,0)+IF(H$10="x",Toimenpiteet!$E$88,0))/(1+$H$15)^ED$59</f>
        <v>305.82524271844659</v>
      </c>
      <c r="EE87" s="29">
        <f ca="1">IF(I$11="x",Toimenpiteet!$E$115,BE87*CE87/1000+(Satokasvi!$E$28-Satokasvi!$E$7)+IF(I$8="x",Toimenpiteet!$E$29,0)+IF(I$9="x",Toimenpiteet!$E$60,0)+IF(I$10="x",Toimenpiteet!$E$88,0))/(1+$H$15)^EE$59</f>
        <v>376.68268619262778</v>
      </c>
      <c r="EF87" s="29">
        <f ca="1">IF(J$11="x",Toimenpiteet!$E$115,BF87*CF87/1000+(Satokasvi!$E$28-Satokasvi!$E$7)+IF(J$8="x",Toimenpiteet!$E$29,0)+IF(J$9="x",Toimenpiteet!$E$60,0)+IF(J$10="x",Toimenpiteet!$E$88,0))/(1+$H$15)^EF$59</f>
        <v>383.57184625466391</v>
      </c>
      <c r="EG87" s="29">
        <f ca="1">IF(K$11="x",Toimenpiteet!$E$115,BG87*CG87/1000+(Satokasvi!$E$28-Satokasvi!$E$7)+IF(K$8="x",Toimenpiteet!$E$29,0)+IF(K$9="x",Toimenpiteet!$E$60,0)+IF(K$10="x",Toimenpiteet!$E$88,0))/(1+$H$15)^EG$59</f>
        <v>552.41266254412267</v>
      </c>
      <c r="EH87" s="29">
        <f ca="1">IF(L$11="x",Toimenpiteet!$E$115,BH87*CH87/1000+(Satokasvi!$E$28-Satokasvi!$E$7)+IF(L$8="x",Toimenpiteet!$E$29,0)+IF(L$9="x",Toimenpiteet!$E$60,0)+IF(L$10="x",Toimenpiteet!$E$88,0))/(1+$H$15)^EH$59</f>
        <v>195.7864983997988</v>
      </c>
      <c r="EI87" s="29">
        <f>IF(M$11="x",Toimenpiteet!$E$115,BI87*CI87/1000+(Satokasvi!$E$28-Satokasvi!$E$7)+IF(M$8="x",Toimenpiteet!$E$29,0)+IF(M$9="x",Toimenpiteet!$E$60,0)+IF(M$10="x",Toimenpiteet!$E$88,0))/(1+$H$15)^EI$59</f>
        <v>263.80754085535114</v>
      </c>
      <c r="EJ87" s="29">
        <f ca="1">IF(N$11="x",Toimenpiteet!$E$115,BJ87*CJ87/1000+(Satokasvi!$E$28-Satokasvi!$E$7)+IF(N$8="x",Toimenpiteet!$E$29,0)+IF(N$9="x",Toimenpiteet!$E$60,0)+IF(N$10="x",Toimenpiteet!$E$88,0))/(1+$H$15)^EJ$59</f>
        <v>216.77545308876566</v>
      </c>
      <c r="EK87" s="29">
        <f ca="1">IF(O$11="x",Toimenpiteet!$E$115,BK87*CK87/1000+(Satokasvi!$E$28-Satokasvi!$E$7)+IF(O$8="x",Toimenpiteet!$E$29,0)+IF(O$9="x",Toimenpiteet!$E$60,0)+IF(O$10="x",Toimenpiteet!$E$88,0))/(1+$H$15)^EK$59</f>
        <v>382.54144362615619</v>
      </c>
      <c r="EL87" s="29">
        <f ca="1">IF(P$11="x",Toimenpiteet!$E$115,BL87*CL87/1000+(Satokasvi!$E$28-Satokasvi!$E$7)+IF(P$8="x",Toimenpiteet!$E$29,0)+IF(P$9="x",Toimenpiteet!$E$60,0)+IF(P$10="x",Toimenpiteet!$E$88,0))/(1+$H$15)^EL$59</f>
        <v>128.57027812004296</v>
      </c>
      <c r="EM87" s="29">
        <f ca="1">IF(Q$11="x",Toimenpiteet!$E$115,BM87*CM87/1000+(Satokasvi!$E$28-Satokasvi!$E$7)+IF(Q$8="x",Toimenpiteet!$E$29,0)+IF(Q$9="x",Toimenpiteet!$E$60,0)+IF(Q$10="x",Toimenpiteet!$E$88,0))/(1+$H$15)^EM$59</f>
        <v>-169.57900320496364</v>
      </c>
      <c r="EN87" s="29">
        <f ca="1">IF(R$11="x",Toimenpiteet!$E$115,BN87*CN87/1000+(Satokasvi!$E$28-Satokasvi!$E$7)+IF(R$8="x",Toimenpiteet!$E$29,0)+IF(R$9="x",Toimenpiteet!$E$60,0)+IF(R$10="x",Toimenpiteet!$E$88,0))/(1+$H$15)^EN$59</f>
        <v>260.20593971182757</v>
      </c>
      <c r="EO87" s="29">
        <f ca="1">IF(S$11="x",Toimenpiteet!$E$115,BO87*CO87/1000+(Satokasvi!$E$28-Satokasvi!$E$7)+IF(S$8="x",Toimenpiteet!$E$29,0)+IF(S$9="x",Toimenpiteet!$E$60,0)+IF(S$10="x",Toimenpiteet!$E$88,0))/(1+$H$15)^EO$59</f>
        <v>219.06667054436159</v>
      </c>
      <c r="EP87" s="29">
        <f ca="1">IF(T$11="x",Toimenpiteet!$E$115,BP87*CP87/1000+(Satokasvi!$E$28-Satokasvi!$E$7)+IF(T$8="x",Toimenpiteet!$E$29,0)+IF(T$9="x",Toimenpiteet!$E$60,0)+IF(T$10="x",Toimenpiteet!$E$88,0))/(1+$H$15)^EP$59</f>
        <v>150.71042303175361</v>
      </c>
      <c r="EQ87" s="29">
        <f ca="1">IF(U$11="x",Toimenpiteet!$E$115,BQ87*CQ87/1000+(Satokasvi!$E$28-Satokasvi!$E$7)+IF(U$8="x",Toimenpiteet!$E$29,0)+IF(U$9="x",Toimenpiteet!$E$60,0)+IF(U$10="x",Toimenpiteet!$E$88,0))/(1+$H$15)^EQ$59</f>
        <v>447.71518506829295</v>
      </c>
      <c r="ER87" s="29">
        <f ca="1">IF(V$11="x",Toimenpiteet!$E$115,BR87*CR87/1000+(Satokasvi!$E$28-Satokasvi!$E$7)+IF(V$8="x",Toimenpiteet!$E$29,0)+IF(V$9="x",Toimenpiteet!$E$60,0)+IF(V$10="x",Toimenpiteet!$E$88,0))/(1+$H$15)^ER$59</f>
        <v>153.49372324615302</v>
      </c>
      <c r="ES87" s="29">
        <f ca="1">IF(W$11="x",Toimenpiteet!$E$115,BS87*CS87/1000+(Satokasvi!$E$28-Satokasvi!$E$7)+IF(W$8="x",Toimenpiteet!$E$29,0)+IF(W$9="x",Toimenpiteet!$E$60,0)+IF(W$10="x",Toimenpiteet!$E$88,0))/(1+$H$15)^ES$59</f>
        <v>351.09445121290906</v>
      </c>
      <c r="ET87" s="29">
        <f ca="1">IF(X$11="x",Toimenpiteet!$E$115,BT87*CT87/1000+(Satokasvi!$E$28-Satokasvi!$E$7)+IF(X$8="x",Toimenpiteet!$E$29,0)+IF(X$9="x",Toimenpiteet!$E$60,0)+IF(X$10="x",Toimenpiteet!$E$88,0))/(1+$H$15)^ET$59</f>
        <v>-137.88324800802334</v>
      </c>
      <c r="EU87" s="29">
        <f ca="1">IF(Y$11="x",Toimenpiteet!$E$115,BU87*CU87/1000+(Satokasvi!$E$28-Satokasvi!$E$7)+IF(Y$8="x",Toimenpiteet!$E$29,0)+IF(Y$9="x",Toimenpiteet!$E$60,0)+IF(Y$10="x",Toimenpiteet!$E$88,0))/(1+$H$15)^EU$59</f>
        <v>113.42474218826902</v>
      </c>
      <c r="EV87" s="29">
        <f ca="1">IF(Z$11="x",Toimenpiteet!$E$115,BV87*CV87/1000+(Satokasvi!$E$28-Satokasvi!$E$7)+IF(Z$8="x",Toimenpiteet!$E$29,0)+IF(Z$9="x",Toimenpiteet!$E$60,0)+IF(Z$10="x",Toimenpiteet!$E$88,0))/(1+$H$15)^EV$59</f>
        <v>169.62373358534865</v>
      </c>
      <c r="EW87" s="29">
        <f ca="1">IF(AA$11="x",Toimenpiteet!$E$115,BW87*CW87/1000+(Satokasvi!$E$28-Satokasvi!$E$7)+IF(AA$8="x",Toimenpiteet!$E$29,0)+IF(AA$9="x",Toimenpiteet!$E$60,0)+IF(AA$10="x",Toimenpiteet!$E$88,0))/(1+$H$15)^EW$59</f>
        <v>205.30969838620317</v>
      </c>
      <c r="EX87" s="29">
        <f ca="1">IF(AB$11="x",Toimenpiteet!$E$115,BX87*CX87/1000+(Satokasvi!$E$28-Satokasvi!$E$7)+IF(AB$8="x",Toimenpiteet!$E$29,0)+IF(AB$9="x",Toimenpiteet!$E$60,0)+IF(AB$10="x",Toimenpiteet!$E$88,0))/(1+$H$15)^EX$59</f>
        <v>-59.412237577454967</v>
      </c>
      <c r="EY87" s="29">
        <f ca="1">IF(AC$11="x",Toimenpiteet!$E$115,BY87*CY87/1000+(Satokasvi!$E$28-Satokasvi!$E$7)+IF(AC$8="x",Toimenpiteet!$E$29,0)+IF(AC$9="x",Toimenpiteet!$E$60,0)+IF(AC$10="x",Toimenpiteet!$E$88,0))/(1+$H$15)^EY$59</f>
        <v>218.6147946685011</v>
      </c>
      <c r="EZ87" s="29">
        <f ca="1">IF(AD$11="x",Toimenpiteet!$E$115,BZ87*CZ87/1000+(Satokasvi!$E$28-Satokasvi!$E$7)+IF(AD$8="x",Toimenpiteet!$E$29,0)+IF(AD$9="x",Toimenpiteet!$E$60,0)+IF(AD$10="x",Toimenpiteet!$E$88,0))/(1+$H$15)^EZ$59</f>
        <v>130.50853339152471</v>
      </c>
      <c r="FA87" s="29">
        <f ca="1">IF(AE$11="x",Toimenpiteet!$E$115,CA87*DA87/1000+(Satokasvi!$E$28-Satokasvi!$E$7)+IF(AE$8="x",Toimenpiteet!$E$29,0)+IF(AE$9="x",Toimenpiteet!$E$60,0)+IF(AE$10="x",Toimenpiteet!$E$88,0))/(1+$H$15)^FA$59</f>
        <v>215.08035011139799</v>
      </c>
      <c r="FB87" s="29">
        <f ca="1">IF(AF$11="x",Toimenpiteet!$E$115,CB87*DB87/1000+(Satokasvi!$E$28-Satokasvi!$E$7)+IF(AF$8="x",Toimenpiteet!$E$29,0)+IF(AF$9="x",Toimenpiteet!$E$60,0)+IF(AF$10="x",Toimenpiteet!$E$88,0))/(1+$H$15)^FB$59</f>
        <v>147.94308213086529</v>
      </c>
      <c r="FD87" s="29">
        <f t="shared" si="15"/>
        <v>305.82524271844659</v>
      </c>
      <c r="FE87" s="29">
        <f t="shared" ca="1" si="18"/>
        <v>654.34124824992159</v>
      </c>
      <c r="FF87" s="29">
        <f t="shared" ca="1" si="18"/>
        <v>1009.716302579764</v>
      </c>
      <c r="FG87" s="29">
        <f t="shared" ca="1" si="18"/>
        <v>1526.1814003255959</v>
      </c>
      <c r="FH87" s="29">
        <f t="shared" ca="1" si="18"/>
        <v>1703.2833729939207</v>
      </c>
      <c r="FI87" s="29">
        <f t="shared" ca="1" si="18"/>
        <v>1967.0909138492718</v>
      </c>
      <c r="FJ87" s="29">
        <f t="shared" ca="1" si="18"/>
        <v>2164.7197474845175</v>
      </c>
      <c r="FK87" s="29">
        <f t="shared" ca="1" si="18"/>
        <v>2520.4779621522785</v>
      </c>
      <c r="FL87" s="29">
        <f t="shared" ca="1" si="18"/>
        <v>2634.6083997284568</v>
      </c>
      <c r="FM87" s="29">
        <f t="shared" ca="1" si="18"/>
        <v>2465.0293965234932</v>
      </c>
      <c r="FN87" s="29">
        <f t="shared" ca="1" si="18"/>
        <v>2705.004586299669</v>
      </c>
      <c r="FO87" s="29">
        <f t="shared" ca="1" si="18"/>
        <v>2906.0278689754432</v>
      </c>
      <c r="FP87" s="29">
        <f t="shared" ca="1" si="18"/>
        <v>3042.1716618445207</v>
      </c>
      <c r="FQ87" s="29">
        <f t="shared" ca="1" si="18"/>
        <v>3461.3923739121301</v>
      </c>
      <c r="FR87" s="29">
        <f t="shared" ca="1" si="18"/>
        <v>3600.6111418698133</v>
      </c>
      <c r="FS87" s="29">
        <f t="shared" ca="1" si="18"/>
        <v>3928.2239646702856</v>
      </c>
      <c r="FT87" s="29">
        <f t="shared" ca="1" si="18"/>
        <v>3790.3407166622624</v>
      </c>
      <c r="FU87" s="29">
        <f t="shared" ref="FU87:GB150" ca="1" si="24">FT87+DU87</f>
        <v>3891.9896505998636</v>
      </c>
      <c r="FV87" s="29">
        <f t="shared" ca="1" si="24"/>
        <v>4047.3471023235079</v>
      </c>
      <c r="FW87" s="29">
        <f t="shared" ca="1" si="23"/>
        <v>4236.8714481970792</v>
      </c>
      <c r="FX87" s="29">
        <f t="shared" ca="1" si="20"/>
        <v>4174.4546752671376</v>
      </c>
      <c r="FY87" s="29">
        <f t="shared" ca="1" si="20"/>
        <v>4376.9954653823224</v>
      </c>
      <c r="FZ87" s="29">
        <f t="shared" ca="1" si="20"/>
        <v>4495.7904948281966</v>
      </c>
      <c r="GA87" s="29">
        <f t="shared" ca="1" si="20"/>
        <v>4695.290271195634</v>
      </c>
      <c r="GB87" s="29">
        <f t="shared" ca="1" si="20"/>
        <v>4831.0052870709951</v>
      </c>
      <c r="GC87" s="29"/>
      <c r="GD87" s="29">
        <f t="shared" si="16"/>
        <v>305.82524271844659</v>
      </c>
      <c r="GE87" s="29">
        <f t="shared" ca="1" si="17"/>
        <v>682.50792891107437</v>
      </c>
      <c r="GF87" s="29">
        <f t="shared" ca="1" si="17"/>
        <v>1066.0797751657383</v>
      </c>
      <c r="GG87" s="29">
        <f t="shared" ca="1" si="17"/>
        <v>1618.492437709861</v>
      </c>
      <c r="GH87" s="29">
        <f t="shared" ca="1" si="17"/>
        <v>1814.2789361096598</v>
      </c>
      <c r="GI87" s="29">
        <f t="shared" ca="1" si="17"/>
        <v>2078.0864769650107</v>
      </c>
      <c r="GJ87" s="29">
        <f t="shared" ca="1" si="17"/>
        <v>2294.8619300537762</v>
      </c>
      <c r="GK87" s="29">
        <f t="shared" ca="1" si="17"/>
        <v>2677.4033736799324</v>
      </c>
      <c r="GL87" s="29">
        <f t="shared" ca="1" si="17"/>
        <v>2805.9736517999754</v>
      </c>
      <c r="GM87" s="29">
        <f t="shared" ca="1" si="17"/>
        <v>2636.3946485950119</v>
      </c>
      <c r="GN87" s="29">
        <f t="shared" ca="1" si="17"/>
        <v>2896.6005883068392</v>
      </c>
      <c r="GO87" s="29">
        <f t="shared" ca="1" si="17"/>
        <v>3115.6672588512006</v>
      </c>
      <c r="GP87" s="29">
        <f t="shared" ca="1" si="17"/>
        <v>3266.3776818829542</v>
      </c>
      <c r="GQ87" s="29">
        <f t="shared" ca="1" si="17"/>
        <v>3714.0928669512473</v>
      </c>
      <c r="GR87" s="29">
        <f t="shared" ca="1" si="17"/>
        <v>3867.5865901974003</v>
      </c>
      <c r="GS87" s="29">
        <f t="shared" ca="1" si="17"/>
        <v>4218.6810414103093</v>
      </c>
      <c r="GT87" s="29">
        <f t="shared" ca="1" si="17"/>
        <v>4080.7977934022861</v>
      </c>
      <c r="GU87" s="29">
        <f t="shared" ca="1" si="22"/>
        <v>4194.2225355905548</v>
      </c>
      <c r="GV87" s="29">
        <f t="shared" ca="1" si="12"/>
        <v>4363.8462691759032</v>
      </c>
      <c r="GW87" s="29">
        <f t="shared" ca="1" si="12"/>
        <v>4569.1559675621065</v>
      </c>
      <c r="GX87" s="29">
        <f t="shared" ca="1" si="12"/>
        <v>4509.7437299846515</v>
      </c>
      <c r="GY87" s="29">
        <f t="shared" ca="1" si="12"/>
        <v>4728.3585246531529</v>
      </c>
      <c r="GZ87" s="29">
        <f t="shared" ca="1" si="12"/>
        <v>4858.8670580446778</v>
      </c>
      <c r="HA87" s="29">
        <f t="shared" ca="1" si="12"/>
        <v>5073.9474081560757</v>
      </c>
      <c r="HB87" s="29">
        <f t="shared" ca="1" si="12"/>
        <v>5221.8904902869408</v>
      </c>
      <c r="HC87" s="29"/>
      <c r="HD87" s="29">
        <f t="shared" si="13"/>
        <v>170</v>
      </c>
      <c r="HE87" s="29">
        <f>SUM($GD87:GD87)-$HD87-SUM($FD87:FD87)</f>
        <v>-170</v>
      </c>
      <c r="HF87" s="29">
        <f ca="1">SUM($GD87:GE87)-$HD87-SUM($FD87:FE87)</f>
        <v>-141.83331933884722</v>
      </c>
      <c r="HG87" s="29">
        <f ca="1">SUM($GD87:GF87)-$HD87-SUM($FD87:FF87)</f>
        <v>-85.469846752872854</v>
      </c>
      <c r="HH87" s="29">
        <f ca="1">SUM($GD87:GG87)-$HD87-SUM($FD87:FG87)</f>
        <v>6.8411906313922373</v>
      </c>
      <c r="HI87" s="29">
        <f ca="1">SUM($GD87:GH87)-$HD87-SUM($FD87:FH87)</f>
        <v>117.8367537471313</v>
      </c>
      <c r="HJ87" s="29">
        <f ca="1">SUM($GD87:GI87)-$HD87-SUM($FD87:FI87)</f>
        <v>228.83231686287036</v>
      </c>
      <c r="HK87" s="29">
        <f ca="1">SUM($GD87:GJ87)-$HD87-SUM($FD87:FJ87)</f>
        <v>358.97449943212814</v>
      </c>
      <c r="HL87" s="29">
        <f ca="1">SUM($GD87:GK87)-$HD87-SUM($FD87:FK87)</f>
        <v>515.89991095978075</v>
      </c>
      <c r="HM87" s="29">
        <f ca="1">SUM($GD87:GL87)-$HD87-SUM($FD87:FL87)</f>
        <v>687.26516303129938</v>
      </c>
      <c r="HN87" s="29">
        <f ca="1">SUM($GD87:GM87)-$HD87-SUM($FD87:FM87)</f>
        <v>858.63041510281619</v>
      </c>
      <c r="HO87" s="29">
        <f ca="1">SUM($GD87:GN87)-$HD87-SUM($FD87:FN87)</f>
        <v>1050.2264171099851</v>
      </c>
      <c r="HP87" s="29">
        <f ca="1">SUM($GD87:GO87)-$HD87-SUM($FD87:FO87)</f>
        <v>1259.8658069857411</v>
      </c>
      <c r="HQ87" s="29">
        <f ca="1">SUM($GD87:GP87)-$HD87-SUM($FD87:FP87)</f>
        <v>1484.0718270241741</v>
      </c>
      <c r="HR87" s="29">
        <f ca="1">SUM($GD87:GQ87)-$HD87-SUM($FD87:FQ87)</f>
        <v>1736.77232006329</v>
      </c>
      <c r="HS87" s="29">
        <f ca="1">SUM($GD87:GR87)-$HD87-SUM($FD87:FR87)</f>
        <v>2003.7477683908801</v>
      </c>
      <c r="HT87" s="29">
        <f ca="1">SUM($GD87:GS87)-$HD87-SUM($FD87:FS87)</f>
        <v>2294.204845130902</v>
      </c>
      <c r="HU87" s="29">
        <f ca="1">SUM($GD87:GT87)-$HD87-SUM($FD87:FT87)</f>
        <v>2584.6619218709238</v>
      </c>
      <c r="HV87" s="29">
        <f ca="1">SUM($GD87:GU87)-$HD87-SUM($FD87:FU87)</f>
        <v>2886.8948068616155</v>
      </c>
      <c r="HW87" s="29">
        <f ca="1">SUM($GD87:GV87)-$HD87-SUM($FD87:FV87)</f>
        <v>3203.3939737140099</v>
      </c>
      <c r="HX87" s="29">
        <f ca="1">SUM($GD87:GW87)-$HD87-SUM($FD87:FW87)</f>
        <v>3535.6784930790309</v>
      </c>
      <c r="HY87" s="29">
        <f ca="1">SUM($GD87:GX87)-$HD87-SUM($FD87:FX87)</f>
        <v>3870.9675477965429</v>
      </c>
      <c r="HZ87" s="29">
        <f ca="1">SUM($GD87:GY87)-$HD87-SUM($FD87:FY87)</f>
        <v>4222.3306070673716</v>
      </c>
      <c r="IA87" s="29">
        <f ca="1">SUM($GD87:GZ87)-$HD87-SUM($FD87:FZ87)</f>
        <v>4585.407170283841</v>
      </c>
      <c r="IB87" s="29">
        <f ca="1">SUM($GD87:HA87)-$HD87-SUM($FD87:GA87)</f>
        <v>4964.0643072442763</v>
      </c>
      <c r="IC87" s="29">
        <f ca="1">SUM($GD87:HB87)-$HD87-SUM($FD87:GB87)</f>
        <v>5354.9495104602247</v>
      </c>
    </row>
    <row r="88" spans="2:237">
      <c r="B88" s="29">
        <f t="shared" ca="1" si="14"/>
        <v>0.25917146947000491</v>
      </c>
      <c r="C88" s="29">
        <f t="shared" ca="1" si="14"/>
        <v>0.69631959752098416</v>
      </c>
      <c r="D88" s="29">
        <f t="shared" ca="1" si="14"/>
        <v>0.14923957715415437</v>
      </c>
      <c r="E88" s="29">
        <f t="shared" ca="1" si="14"/>
        <v>0.29191842954654468</v>
      </c>
      <c r="F88" s="29">
        <f t="shared" ca="1" si="14"/>
        <v>0.44836027129911316</v>
      </c>
      <c r="G88" s="29">
        <f t="shared" ca="1" si="14"/>
        <v>0.26502764118981748</v>
      </c>
      <c r="H88" s="29">
        <f t="shared" ca="1" si="14"/>
        <v>0.30527508258857428</v>
      </c>
      <c r="I88" s="29">
        <f t="shared" ca="1" si="14"/>
        <v>0.91373405199979951</v>
      </c>
      <c r="J88" s="29">
        <f t="shared" ca="1" si="14"/>
        <v>0.24159122270494016</v>
      </c>
      <c r="K88" s="29">
        <f t="shared" ca="1" si="14"/>
        <v>0.54430656356340024</v>
      </c>
      <c r="L88" s="29">
        <f t="shared" ca="1" si="14"/>
        <v>0.81623631845812972</v>
      </c>
      <c r="M88" s="29">
        <f t="shared" ca="1" si="14"/>
        <v>0.84923956112441956</v>
      </c>
      <c r="N88" s="29">
        <f t="shared" ca="1" si="14"/>
        <v>0.75160381465252424</v>
      </c>
      <c r="O88" s="29">
        <f t="shared" ca="1" si="14"/>
        <v>0.26862212582759692</v>
      </c>
      <c r="P88" s="29">
        <f t="shared" ca="1" si="14"/>
        <v>0.36371631781487279</v>
      </c>
      <c r="Q88" s="29">
        <f t="shared" ca="1" si="14"/>
        <v>0.19000087285828759</v>
      </c>
      <c r="R88" s="29">
        <f t="shared" ca="1" si="21"/>
        <v>0.19377062442130677</v>
      </c>
      <c r="S88" s="29">
        <f t="shared" ca="1" si="21"/>
        <v>0.67450279636888266</v>
      </c>
      <c r="T88" s="29">
        <f t="shared" ca="1" si="21"/>
        <v>0.99698825798489854</v>
      </c>
      <c r="U88" s="29">
        <f t="shared" ca="1" si="21"/>
        <v>0.17986341114071613</v>
      </c>
      <c r="V88" s="29">
        <f t="shared" ca="1" si="21"/>
        <v>0.48615164200167604</v>
      </c>
      <c r="W88" s="29">
        <f t="shared" ca="1" si="21"/>
        <v>0.98687840457750986</v>
      </c>
      <c r="X88" s="29">
        <f t="shared" ca="1" si="21"/>
        <v>0.78736268849995905</v>
      </c>
      <c r="Y88" s="29">
        <f t="shared" ca="1" si="21"/>
        <v>0.93839058032033229</v>
      </c>
      <c r="Z88" s="29">
        <f t="shared" ca="1" si="21"/>
        <v>2.4349560825463579E-2</v>
      </c>
      <c r="AC88" s="27">
        <f>IF(H$11="x",0,_xlfn.NORM.INV(B88,Satokasvi!$H$8,Satokasvi!$I$8)*IF(H$8="x",1+Toimenpiteet!$C$7,1)*IF(H$9="x",1+Toimenpiteet!$C$34,1)*(1+H$30)*_xlfn.BINOM.INV(1,(1-(Satokasvi!$H$15*(1+H$43))),B88))</f>
        <v>0</v>
      </c>
      <c r="AD88" s="27">
        <f ca="1">IF(I$11="x",0,_xlfn.NORM.INV(C88,Satokasvi!$H$8,Satokasvi!$I$8)*IF(I$8="x",1+Toimenpiteet!$C$7,1)*IF(I$9="x",1+Toimenpiteet!$C$34,1)*(1+I$30)*_xlfn.BINOM.INV(1,(1-(Satokasvi!$H$15*(1+I$43))),C88))</f>
        <v>2633.3919221922683</v>
      </c>
      <c r="AE88" s="27">
        <f ca="1">IF(J$11="x",0,_xlfn.NORM.INV(D88,Satokasvi!$H$8,Satokasvi!$I$8)*IF(J$8="x",1+Toimenpiteet!$C$7,1)*IF(J$9="x",1+Toimenpiteet!$C$34,1)*(1+J$30)*_xlfn.BINOM.INV(1,(1-(Satokasvi!$H$15*(1+J$43))),D88))</f>
        <v>2367.8467524860916</v>
      </c>
      <c r="AF88" s="27">
        <f ca="1">IF(K$11="x",0,_xlfn.NORM.INV(E88,Satokasvi!$H$8,Satokasvi!$I$8)*IF(K$8="x",1+Toimenpiteet!$C$7,1)*IF(K$9="x",1+Toimenpiteet!$C$34,1)*(1+K$30)*_xlfn.BINOM.INV(1,(1-(Satokasvi!$H$15*(1+K$43))),E88))</f>
        <v>2474.6687533965915</v>
      </c>
      <c r="AG88" s="27">
        <f ca="1">IF(L$11="x",0,_xlfn.NORM.INV(F88,Satokasvi!$H$8,Satokasvi!$I$8)*IF(L$8="x",1+Toimenpiteet!$C$7,1)*IF(L$9="x",1+Toimenpiteet!$C$34,1)*(1+L$30)*_xlfn.BINOM.INV(1,(1-(Satokasvi!$H$15*(1+L$43))),F88))</f>
        <v>2569.0374794225604</v>
      </c>
      <c r="AH88" s="27">
        <f>IF(M$11="x",0,_xlfn.NORM.INV(G88,Satokasvi!$H$8,Satokasvi!$I$8)*IF(M$8="x",1+Toimenpiteet!$C$7,1)*IF(M$9="x",1+Toimenpiteet!$C$34,1)*(1+M$30)*_xlfn.BINOM.INV(1,(1-(Satokasvi!$H$15*(1+M$43))),G88))</f>
        <v>0</v>
      </c>
      <c r="AI88" s="27">
        <f ca="1">IF(N$11="x",0,_xlfn.NORM.INV(H88,Satokasvi!$H$8,Satokasvi!$I$8)*IF(N$8="x",1+Toimenpiteet!$C$7,1)*IF(N$9="x",1+Toimenpiteet!$C$34,1)*(1+N$30)*_xlfn.BINOM.INV(1,(1-(Satokasvi!$H$15*(1+N$43))),H88))</f>
        <v>2518.1762479101135</v>
      </c>
      <c r="AJ88" s="27">
        <f ca="1">IF(O$11="x",0,_xlfn.NORM.INV(I88,Satokasvi!$H$8,Satokasvi!$I$8)*IF(O$8="x",1+Toimenpiteet!$C$7,1)*IF(O$9="x",1+Toimenpiteet!$C$34,1)*(1+O$30)*_xlfn.BINOM.INV(1,(1-(Satokasvi!$H$15*(1+O$43))),I88))</f>
        <v>2867.8653965781282</v>
      </c>
      <c r="AK88" s="27">
        <f ca="1">IF(P$11="x",0,_xlfn.NORM.INV(J88,Satokasvi!$H$8,Satokasvi!$I$8)*IF(P$8="x",1+Toimenpiteet!$C$7,1)*IF(P$9="x",1+Toimenpiteet!$C$34,1)*(1+P$30)*_xlfn.BINOM.INV(1,(1-(Satokasvi!$H$15*(1+P$43))),J88))</f>
        <v>2482.3552750340764</v>
      </c>
      <c r="AL88" s="27">
        <f ca="1">IF(Q$11="x",0,_xlfn.NORM.INV(K88,Satokasvi!$H$8,Satokasvi!$I$8)*IF(Q$8="x",1+Toimenpiteet!$C$7,1)*IF(Q$9="x",1+Toimenpiteet!$C$34,1)*(1+Q$30)*_xlfn.BINOM.INV(1,(1-(Satokasvi!$H$15*(1+Q$43))),K88))</f>
        <v>2634.0132765537251</v>
      </c>
      <c r="AM88" s="27">
        <f ca="1">IF(R$11="x",0,_xlfn.NORM.INV(L88,Satokasvi!$H$8,Satokasvi!$I$8)*IF(R$8="x",1+Toimenpiteet!$C$7,1)*IF(R$9="x",1+Toimenpiteet!$C$34,1)*(1+R$30)*_xlfn.BINOM.INV(1,(1-(Satokasvi!$H$15*(1+R$43))),L88))</f>
        <v>2781.4420610331667</v>
      </c>
      <c r="AN88" s="27">
        <f ca="1">IF(S$11="x",0,_xlfn.NORM.INV(M88,Satokasvi!$H$8,Satokasvi!$I$8)*IF(S$8="x",1+Toimenpiteet!$C$7,1)*IF(S$9="x",1+Toimenpiteet!$C$34,1)*(1+S$30)*_xlfn.BINOM.INV(1,(1-(Satokasvi!$H$15*(1+S$43))),M88))</f>
        <v>2806.0928972224187</v>
      </c>
      <c r="AO88" s="27">
        <f ca="1">IF(T$11="x",0,_xlfn.NORM.INV(N88,Satokasvi!$H$8,Satokasvi!$I$8)*IF(T$8="x",1+Toimenpiteet!$C$7,1)*IF(T$9="x",1+Toimenpiteet!$C$34,1)*(1+T$30)*_xlfn.BINOM.INV(1,(1-(Satokasvi!$H$15*(1+T$43))),N88))</f>
        <v>2740.0839387555543</v>
      </c>
      <c r="AP88" s="27">
        <f ca="1">IF(U$11="x",0,_xlfn.NORM.INV(O88,Satokasvi!$H$8,Satokasvi!$I$8)*IF(U$8="x",1+Toimenpiteet!$C$7,1)*IF(U$9="x",1+Toimenpiteet!$C$34,1)*(1+U$30)*_xlfn.BINOM.INV(1,(1-(Satokasvi!$H$15*(1+U$43))),O88))</f>
        <v>2498.0734757671526</v>
      </c>
      <c r="AQ88" s="27">
        <f ca="1">IF(V$11="x",0,_xlfn.NORM.INV(P88,Satokasvi!$H$8,Satokasvi!$I$8)*IF(V$8="x",1+Toimenpiteet!$C$7,1)*IF(V$9="x",1+Toimenpiteet!$C$34,1)*(1+V$30)*_xlfn.BINOM.INV(1,(1-(Satokasvi!$H$15*(1+V$43))),P88))</f>
        <v>2548.1810156127422</v>
      </c>
      <c r="AR88" s="27">
        <f ca="1">IF(W$11="x",0,_xlfn.NORM.INV(Q88,Satokasvi!$H$8,Satokasvi!$I$8)*IF(W$8="x",1+Toimenpiteet!$C$7,1)*IF(W$9="x",1+Toimenpiteet!$C$34,1)*(1+W$30)*_xlfn.BINOM.INV(1,(1-(Satokasvi!$H$15*(1+W$43))),Q88))</f>
        <v>2449.3724779649506</v>
      </c>
      <c r="AS88" s="27">
        <f ca="1">IF(X$11="x",0,_xlfn.NORM.INV(R88,Satokasvi!$H$8,Satokasvi!$I$8)*IF(X$8="x",1+Toimenpiteet!$C$7,1)*IF(X$9="x",1+Toimenpiteet!$C$34,1)*(1+X$30)*_xlfn.BINOM.INV(1,(1-(Satokasvi!$H$15*(1+X$43))),R88))</f>
        <v>2451.9499110262277</v>
      </c>
      <c r="AT88" s="27">
        <f ca="1">IF(Y$11="x",0,_xlfn.NORM.INV(S88,Satokasvi!$H$8,Satokasvi!$I$8)*IF(Y$8="x",1+Toimenpiteet!$C$7,1)*IF(Y$9="x",1+Toimenpiteet!$C$34,1)*(1+Y$30)*_xlfn.BINOM.INV(1,(1-(Satokasvi!$H$15*(1+Y$43))),S88))</f>
        <v>2697.6814698431058</v>
      </c>
      <c r="AU88" s="27">
        <f ca="1">IF(Z$11="x",0,_xlfn.NORM.INV(T88,Satokasvi!$H$8,Satokasvi!$I$8)*IF(Z$8="x",1+Toimenpiteet!$C$7,1)*IF(Z$9="x",1+Toimenpiteet!$C$34,1)*(1+Z$30)*_xlfn.BINOM.INV(1,(1-(Satokasvi!$H$15*(1+Z$43))),T88))</f>
        <v>3125.9017364655933</v>
      </c>
      <c r="AV88" s="27">
        <f ca="1">IF(AA$11="x",0,_xlfn.NORM.INV(U88,Satokasvi!$H$8,Satokasvi!$I$8)*IF(AA$8="x",1+Toimenpiteet!$C$7,1)*IF(AA$9="x",1+Toimenpiteet!$C$34,1)*(1+AA$30)*_xlfn.BINOM.INV(1,(1-(Satokasvi!$H$15*(1+AA$43))),U88))</f>
        <v>2442.2807661485313</v>
      </c>
      <c r="AW88" s="27">
        <f ca="1">IF(AB$11="x",0,_xlfn.NORM.INV(V88,Satokasvi!$H$8,Satokasvi!$I$8)*IF(AB$8="x",1+Toimenpiteet!$C$7,1)*IF(AB$9="x",1+Toimenpiteet!$C$34,1)*(1+AB$30)*_xlfn.BINOM.INV(1,(1-(Satokasvi!$H$15*(1+AB$43))),V88))</f>
        <v>2606.7592282734695</v>
      </c>
      <c r="AX88" s="27">
        <f ca="1">IF(AC$11="x",0,_xlfn.NORM.INV(W88,Satokasvi!$H$8,Satokasvi!$I$8)*IF(AC$8="x",1+Toimenpiteet!$C$7,1)*IF(AC$9="x",1+Toimenpiteet!$C$34,1)*(1+AC$30)*_xlfn.BINOM.INV(1,(1-(Satokasvi!$H$15*(1+AC$43))),W88))</f>
        <v>3028.1093914008288</v>
      </c>
      <c r="AY88" s="27">
        <f ca="1">IF(AD$11="x",0,_xlfn.NORM.INV(X88,Satokasvi!$H$8,Satokasvi!$I$8)*IF(AD$8="x",1+Toimenpiteet!$C$7,1)*IF(AD$9="x",1+Toimenpiteet!$C$34,1)*(1+AD$30)*_xlfn.BINOM.INV(1,(1-(Satokasvi!$H$15*(1+AD$43))),X88))</f>
        <v>2762.0647243957264</v>
      </c>
      <c r="AZ88" s="27">
        <f ca="1">IF(AE$11="x",0,_xlfn.NORM.INV(Y88,Satokasvi!$H$8,Satokasvi!$I$8)*IF(AE$8="x",1+Toimenpiteet!$C$7,1)*IF(AE$9="x",1+Toimenpiteet!$C$34,1)*(1+AE$30)*_xlfn.BINOM.INV(1,(1-(Satokasvi!$H$15*(1+AE$43))),Y88))</f>
        <v>2900.9582033964125</v>
      </c>
      <c r="BA88" s="27">
        <f ca="1">IF(AF$11="x",0,_xlfn.NORM.INV(Z88,Satokasvi!$H$8,Satokasvi!$I$8)*IF(AF$8="x",1+Toimenpiteet!$C$7,1)*IF(AF$9="x",1+Toimenpiteet!$C$34,1)*(1+AF$30)*_xlfn.BINOM.INV(1,(1-(Satokasvi!$H$15*(1+AF$43))),Z88))</f>
        <v>0</v>
      </c>
      <c r="BD88" s="27">
        <f>IF(H$11="x",0,_xlfn.NORM.INV(B88,Satokasvi!$H$8,Satokasvi!$I$8)*IF(COUNTIF($H$12:H$12,"x")&gt;0,(1+$C$6),1)*IF(COUNTIF($H$13:H$13,"x")&gt;0,(1+$C$30),1)*IF(H$8="x",(1+Toimenpiteet!$C$7),1)*IF(H$9="x",(1+Toimenpiteet!$C$34),1)*(1+H$30)*_xlfn.BINOM.INV(1,(1-(Satokasvi!$H$15*(1+H$44))),B88))</f>
        <v>0</v>
      </c>
      <c r="BE88" s="27">
        <f ca="1">IF(I$11="x",0,_xlfn.NORM.INV(C88,Satokasvi!$H$8,Satokasvi!$I$8)*IF(COUNTIF($H$12:I$12,"x")&gt;0,(1+$C$6),1)*IF(COUNTIF($H$13:I$13,"x")&gt;0,(1+$C$30),1)*IF(I$8="x",(1+Toimenpiteet!$C$7),1)*IF(I$9="x",(1+Toimenpiteet!$C$34),1)*(1+I$30)*_xlfn.BINOM.INV(1,(1-(Satokasvi!$H$15*(1+I$44))),C88))</f>
        <v>2765.0615183018822</v>
      </c>
      <c r="BF88" s="27">
        <f ca="1">IF(J$11="x",0,_xlfn.NORM.INV(D88,Satokasvi!$H$8,Satokasvi!$I$8)*IF(COUNTIF($H$12:J$12,"x")&gt;0,(1+$C$6),1)*IF(COUNTIF($H$13:J$13,"x")&gt;0,(1+$C$30),1)*IF(J$8="x",(1+Toimenpiteet!$C$7),1)*IF(J$9="x",(1+Toimenpiteet!$C$34),1)*(1+J$30)*_xlfn.BINOM.INV(1,(1-(Satokasvi!$H$15*(1+J$44))),D88))</f>
        <v>2486.2390901103968</v>
      </c>
      <c r="BG88" s="27">
        <f ca="1">IF(K$11="x",0,_xlfn.NORM.INV(E88,Satokasvi!$H$8,Satokasvi!$I$8)*IF(COUNTIF($H$12:K$12,"x")&gt;0,(1+$C$6),1)*IF(COUNTIF($H$13:K$13,"x")&gt;0,(1+$C$30),1)*IF(K$8="x",(1+Toimenpiteet!$C$7),1)*IF(K$9="x",(1+Toimenpiteet!$C$34),1)*(1+K$30)*_xlfn.BINOM.INV(1,(1-(Satokasvi!$H$15*(1+K$44))),E88))</f>
        <v>2598.4021910664205</v>
      </c>
      <c r="BH88" s="27">
        <f ca="1">IF(L$11="x",0,_xlfn.NORM.INV(F88,Satokasvi!$H$8,Satokasvi!$I$8)*IF(COUNTIF($H$12:L$12,"x")&gt;0,(1+$C$6),1)*IF(COUNTIF($H$13:L$13,"x")&gt;0,(1+$C$30),1)*IF(L$8="x",(1+Toimenpiteet!$C$7),1)*IF(L$9="x",(1+Toimenpiteet!$C$34),1)*(1+L$30)*_xlfn.BINOM.INV(1,(1-(Satokasvi!$H$15*(1+L$44))),F88))</f>
        <v>2697.4893533936888</v>
      </c>
      <c r="BI88" s="27">
        <f>IF(M$11="x",0,_xlfn.NORM.INV(G88,Satokasvi!$H$8,Satokasvi!$I$8)*IF(COUNTIF($H$12:M$12,"x")&gt;0,(1+$C$6),1)*IF(COUNTIF($H$13:M$13,"x")&gt;0,(1+$C$30),1)*IF(M$8="x",(1+Toimenpiteet!$C$7),1)*IF(M$9="x",(1+Toimenpiteet!$C$34),1)*(1+M$30)*_xlfn.BINOM.INV(1,(1-(Satokasvi!$H$15*(1+M$44))),G88))</f>
        <v>0</v>
      </c>
      <c r="BJ88" s="27">
        <f ca="1">IF(N$11="x",0,_xlfn.NORM.INV(H88,Satokasvi!$H$8,Satokasvi!$I$8)*IF(COUNTIF($H$12:N$12,"x")&gt;0,(1+$C$6),1)*IF(COUNTIF($H$13:N$13,"x")&gt;0,(1+$C$30),1)*IF(N$8="x",(1+Toimenpiteet!$C$7),1)*IF(N$9="x",(1+Toimenpiteet!$C$34),1)*(1+N$30)*_xlfn.BINOM.INV(1,(1-(Satokasvi!$H$15*(1+N$44))),H88))</f>
        <v>2644.0850603056188</v>
      </c>
      <c r="BK88" s="27">
        <f ca="1">IF(O$11="x",0,_xlfn.NORM.INV(I88,Satokasvi!$H$8,Satokasvi!$I$8)*IF(COUNTIF($H$12:O$12,"x")&gt;0,(1+$C$6),1)*IF(COUNTIF($H$13:O$13,"x")&gt;0,(1+$C$30),1)*IF(O$8="x",(1+Toimenpiteet!$C$7),1)*IF(O$9="x",(1+Toimenpiteet!$C$34),1)*(1+O$30)*_xlfn.BINOM.INV(1,(1-(Satokasvi!$H$15*(1+O$44))),I88))</f>
        <v>3011.2586664070345</v>
      </c>
      <c r="BL88" s="27">
        <f ca="1">IF(P$11="x",0,_xlfn.NORM.INV(J88,Satokasvi!$H$8,Satokasvi!$I$8)*IF(COUNTIF($H$12:P$12,"x")&gt;0,(1+$C$6),1)*IF(COUNTIF($H$13:P$13,"x")&gt;0,(1+$C$30),1)*IF(P$8="x",(1+Toimenpiteet!$C$7),1)*IF(P$9="x",(1+Toimenpiteet!$C$34),1)*(1+P$30)*_xlfn.BINOM.INV(1,(1-(Satokasvi!$H$15*(1+P$44))),J88))</f>
        <v>2606.4730387857799</v>
      </c>
      <c r="BM88" s="27">
        <f ca="1">IF(Q$11="x",0,_xlfn.NORM.INV(K88,Satokasvi!$H$8,Satokasvi!$I$8)*IF(COUNTIF($H$12:Q$12,"x")&gt;0,(1+$C$6),1)*IF(COUNTIF($H$13:Q$13,"x")&gt;0,(1+$C$30),1)*IF(Q$8="x",(1+Toimenpiteet!$C$7),1)*IF(Q$9="x",(1+Toimenpiteet!$C$34),1)*(1+Q$30)*_xlfn.BINOM.INV(1,(1-(Satokasvi!$H$15*(1+Q$44))),K88))</f>
        <v>2765.7139403814117</v>
      </c>
      <c r="BN88" s="27">
        <f ca="1">IF(R$11="x",0,_xlfn.NORM.INV(L88,Satokasvi!$H$8,Satokasvi!$I$8)*IF(COUNTIF($H$12:R$12,"x")&gt;0,(1+$C$6),1)*IF(COUNTIF($H$13:R$13,"x")&gt;0,(1+$C$30),1)*IF(R$8="x",(1+Toimenpiteet!$C$7),1)*IF(R$9="x",(1+Toimenpiteet!$C$34),1)*(1+R$30)*_xlfn.BINOM.INV(1,(1-(Satokasvi!$H$15*(1+R$44))),L88))</f>
        <v>2920.5141640848256</v>
      </c>
      <c r="BO88" s="27">
        <f ca="1">IF(S$11="x",0,_xlfn.NORM.INV(M88,Satokasvi!$H$8,Satokasvi!$I$8)*IF(COUNTIF($H$12:S$12,"x")&gt;0,(1+$C$6),1)*IF(COUNTIF($H$13:S$13,"x")&gt;0,(1+$C$30),1)*IF(S$8="x",(1+Toimenpiteet!$C$7),1)*IF(S$9="x",(1+Toimenpiteet!$C$34),1)*(1+S$30)*_xlfn.BINOM.INV(1,(1-(Satokasvi!$H$15*(1+S$44))),M88))</f>
        <v>2946.3975420835395</v>
      </c>
      <c r="BP88" s="27">
        <f ca="1">IF(T$11="x",0,_xlfn.NORM.INV(N88,Satokasvi!$H$8,Satokasvi!$I$8)*IF(COUNTIF($H$12:T$12,"x")&gt;0,(1+$C$6),1)*IF(COUNTIF($H$13:T$13,"x")&gt;0,(1+$C$30),1)*IF(T$8="x",(1+Toimenpiteet!$C$7),1)*IF(T$9="x",(1+Toimenpiteet!$C$34),1)*(1+T$30)*_xlfn.BINOM.INV(1,(1-(Satokasvi!$H$15*(1+T$44))),N88))</f>
        <v>2877.0881356933323</v>
      </c>
      <c r="BQ88" s="27">
        <f ca="1">IF(U$11="x",0,_xlfn.NORM.INV(O88,Satokasvi!$H$8,Satokasvi!$I$8)*IF(COUNTIF($H$12:U$12,"x")&gt;0,(1+$C$6),1)*IF(COUNTIF($H$13:U$13,"x")&gt;0,(1+$C$30),1)*IF(U$8="x",(1+Toimenpiteet!$C$7),1)*IF(U$9="x",(1+Toimenpiteet!$C$34),1)*(1+U$30)*_xlfn.BINOM.INV(1,(1-(Satokasvi!$H$15*(1+U$44))),O88))</f>
        <v>2622.9771495555101</v>
      </c>
      <c r="BR88" s="27">
        <f ca="1">IF(V$11="x",0,_xlfn.NORM.INV(P88,Satokasvi!$H$8,Satokasvi!$I$8)*IF(COUNTIF($H$12:V$12,"x")&gt;0,(1+$C$6),1)*IF(COUNTIF($H$13:V$13,"x")&gt;0,(1+$C$30),1)*IF(V$8="x",(1+Toimenpiteet!$C$7),1)*IF(V$9="x",(1+Toimenpiteet!$C$34),1)*(1+V$30)*_xlfn.BINOM.INV(1,(1-(Satokasvi!$H$15*(1+V$44))),P88))</f>
        <v>2675.5900663933794</v>
      </c>
      <c r="BS88" s="27">
        <f ca="1">IF(W$11="x",0,_xlfn.NORM.INV(Q88,Satokasvi!$H$8,Satokasvi!$I$8)*IF(COUNTIF($H$12:W$12,"x")&gt;0,(1+$C$6),1)*IF(COUNTIF($H$13:W$13,"x")&gt;0,(1+$C$30),1)*IF(W$8="x",(1+Toimenpiteet!$C$7),1)*IF(W$9="x",(1+Toimenpiteet!$C$34),1)*(1+W$30)*_xlfn.BINOM.INV(1,(1-(Satokasvi!$H$15*(1+W$44))),Q88))</f>
        <v>2571.8411018631982</v>
      </c>
      <c r="BT88" s="27">
        <f ca="1">IF(X$11="x",0,_xlfn.NORM.INV(R88,Satokasvi!$H$8,Satokasvi!$I$8)*IF(COUNTIF($H$12:X$12,"x")&gt;0,(1+$C$6),1)*IF(COUNTIF($H$13:X$13,"x")&gt;0,(1+$C$30),1)*IF(X$8="x",(1+Toimenpiteet!$C$7),1)*IF(X$9="x",(1+Toimenpiteet!$C$34),1)*(1+X$30)*_xlfn.BINOM.INV(1,(1-(Satokasvi!$H$15*(1+X$44))),R88))</f>
        <v>2574.5474065775393</v>
      </c>
      <c r="BU88" s="27">
        <f ca="1">IF(Y$11="x",0,_xlfn.NORM.INV(S88,Satokasvi!$H$8,Satokasvi!$I$8)*IF(COUNTIF($H$12:Y$12,"x")&gt;0,(1+$C$6),1)*IF(COUNTIF($H$13:Y$13,"x")&gt;0,(1+$C$30),1)*IF(Y$8="x",(1+Toimenpiteet!$C$7),1)*IF(Y$9="x",(1+Toimenpiteet!$C$34),1)*(1+Y$30)*_xlfn.BINOM.INV(1,(1-(Satokasvi!$H$15*(1+Y$44))),S88))</f>
        <v>2832.5655433352608</v>
      </c>
      <c r="BV88" s="27">
        <f ca="1">IF(Z$11="x",0,_xlfn.NORM.INV(T88,Satokasvi!$H$8,Satokasvi!$I$8)*IF(COUNTIF($H$12:Z$12,"x")&gt;0,(1+$C$6),1)*IF(COUNTIF($H$13:Z$13,"x")&gt;0,(1+$C$30),1)*IF(Z$8="x",(1+Toimenpiteet!$C$7),1)*IF(Z$9="x",(1+Toimenpiteet!$C$34),1)*(1+Z$30)*_xlfn.BINOM.INV(1,(1-(Satokasvi!$H$15*(1+Z$44))),T88))</f>
        <v>3282.1968232888726</v>
      </c>
      <c r="BW88" s="27">
        <f ca="1">IF(AA$11="x",0,_xlfn.NORM.INV(U88,Satokasvi!$H$8,Satokasvi!$I$8)*IF(COUNTIF($H$12:AA$12,"x")&gt;0,(1+$C$6),1)*IF(COUNTIF($H$13:AA$13,"x")&gt;0,(1+$C$30),1)*IF(AA$8="x",(1+Toimenpiteet!$C$7),1)*IF(AA$9="x",(1+Toimenpiteet!$C$34),1)*(1+AA$30)*_xlfn.BINOM.INV(1,(1-(Satokasvi!$H$15*(1+AA$44))),U88))</f>
        <v>2564.3948044559575</v>
      </c>
      <c r="BX88" s="27">
        <f ca="1">IF(AB$11="x",0,_xlfn.NORM.INV(V88,Satokasvi!$H$8,Satokasvi!$I$8)*IF(COUNTIF($H$12:AB$12,"x")&gt;0,(1+$C$6),1)*IF(COUNTIF($H$13:AB$13,"x")&gt;0,(1+$C$30),1)*IF(AB$8="x",(1+Toimenpiteet!$C$7),1)*IF(AB$9="x",(1+Toimenpiteet!$C$34),1)*(1+AB$30)*_xlfn.BINOM.INV(1,(1-(Satokasvi!$H$15*(1+AB$44))),V88))</f>
        <v>2737.0971896871429</v>
      </c>
      <c r="BY88" s="27">
        <f ca="1">IF(AC$11="x",0,_xlfn.NORM.INV(W88,Satokasvi!$H$8,Satokasvi!$I$8)*IF(COUNTIF($H$12:AC$12,"x")&gt;0,(1+$C$6),1)*IF(COUNTIF($H$13:AC$13,"x")&gt;0,(1+$C$30),1)*IF(AC$8="x",(1+Toimenpiteet!$C$7),1)*IF(AC$9="x",(1+Toimenpiteet!$C$34),1)*(1+AC$30)*_xlfn.BINOM.INV(1,(1-(Satokasvi!$H$15*(1+AC$44))),W88))</f>
        <v>3179.5148609708699</v>
      </c>
      <c r="BZ88" s="27">
        <f ca="1">IF(AD$11="x",0,_xlfn.NORM.INV(X88,Satokasvi!$H$8,Satokasvi!$I$8)*IF(COUNTIF($H$12:AD$12,"x")&gt;0,(1+$C$6),1)*IF(COUNTIF($H$13:AD$13,"x")&gt;0,(1+$C$30),1)*IF(AD$8="x",(1+Toimenpiteet!$C$7),1)*IF(AD$9="x",(1+Toimenpiteet!$C$34),1)*(1+AD$30)*_xlfn.BINOM.INV(1,(1-(Satokasvi!$H$15*(1+AD$44))),X88))</f>
        <v>2900.1679606155126</v>
      </c>
      <c r="CA88" s="27">
        <f ca="1">IF(AE$11="x",0,_xlfn.NORM.INV(Y88,Satokasvi!$H$8,Satokasvi!$I$8)*IF(COUNTIF($H$12:AE$12,"x")&gt;0,(1+$C$6),1)*IF(COUNTIF($H$13:AE$13,"x")&gt;0,(1+$C$30),1)*IF(AE$8="x",(1+Toimenpiteet!$C$7),1)*IF(AE$9="x",(1+Toimenpiteet!$C$34),1)*(1+AE$30)*_xlfn.BINOM.INV(1,(1-(Satokasvi!$H$15*(1+AE$44))),Y88))</f>
        <v>3046.0061135662331</v>
      </c>
      <c r="CB88" s="27">
        <f ca="1">IF(AF$11="x",0,_xlfn.NORM.INV(Z88,Satokasvi!$H$8,Satokasvi!$I$8)*IF(COUNTIF($H$12:AF$12,"x")&gt;0,(1+$C$6),1)*IF(COUNTIF($H$13:AF$13,"x")&gt;0,(1+$C$30),1)*IF(AF$8="x",(1+Toimenpiteet!$C$7),1)*IF(AF$9="x",(1+Toimenpiteet!$C$34),1)*(1+AF$30)*_xlfn.BINOM.INV(1,(1-(Satokasvi!$H$15*(1+AF$44))),Z88))</f>
        <v>0</v>
      </c>
      <c r="CD88" s="29">
        <f ca="1">_xlfn.NORM.INV(RAND(),Satokasvi!$H$13,Satokasvi!$I$13)</f>
        <v>151.12784946574686</v>
      </c>
      <c r="CE88" s="29">
        <f ca="1">_xlfn.NORM.INV(RAND(),Satokasvi!$H$13,Satokasvi!$I$13)</f>
        <v>208.92922185604144</v>
      </c>
      <c r="CF88" s="29">
        <f ca="1">_xlfn.NORM.INV(RAND(),Satokasvi!$H$13,Satokasvi!$I$13)</f>
        <v>227.39982638989767</v>
      </c>
      <c r="CG88" s="29">
        <f ca="1">_xlfn.NORM.INV(RAND(),Satokasvi!$H$13,Satokasvi!$I$13)</f>
        <v>211.40357608993216</v>
      </c>
      <c r="CH88" s="29">
        <f ca="1">_xlfn.NORM.INV(RAND(),Satokasvi!$H$13,Satokasvi!$I$13)</f>
        <v>163.67359260076171</v>
      </c>
      <c r="CI88" s="29">
        <f ca="1">_xlfn.NORM.INV(RAND(),Satokasvi!$H$13,Satokasvi!$I$13)</f>
        <v>233.12686530752492</v>
      </c>
      <c r="CJ88" s="29">
        <f ca="1">_xlfn.NORM.INV(RAND(),Satokasvi!$H$13,Satokasvi!$I$13)</f>
        <v>218.722746051657</v>
      </c>
      <c r="CK88" s="29">
        <f ca="1">_xlfn.NORM.INV(RAND(),Satokasvi!$H$13,Satokasvi!$I$13)</f>
        <v>167.89487975242957</v>
      </c>
      <c r="CL88" s="29">
        <f ca="1">_xlfn.NORM.INV(RAND(),Satokasvi!$H$13,Satokasvi!$I$13)</f>
        <v>198.82944308997278</v>
      </c>
      <c r="CM88" s="29">
        <f ca="1">_xlfn.NORM.INV(RAND(),Satokasvi!$H$13,Satokasvi!$I$13)</f>
        <v>169.44453710547043</v>
      </c>
      <c r="CN88" s="29">
        <f ca="1">_xlfn.NORM.INV(RAND(),Satokasvi!$H$13,Satokasvi!$I$13)</f>
        <v>211.96564503691721</v>
      </c>
      <c r="CO88" s="29">
        <f ca="1">_xlfn.NORM.INV(RAND(),Satokasvi!$H$13,Satokasvi!$I$13)</f>
        <v>192.61564647104126</v>
      </c>
      <c r="CP88" s="29">
        <f ca="1">_xlfn.NORM.INV(RAND(),Satokasvi!$H$13,Satokasvi!$I$13)</f>
        <v>148.90714403685087</v>
      </c>
      <c r="CQ88" s="29">
        <f ca="1">_xlfn.NORM.INV(RAND(),Satokasvi!$H$13,Satokasvi!$I$13)</f>
        <v>181.2052731590712</v>
      </c>
      <c r="CR88" s="29">
        <f ca="1">_xlfn.NORM.INV(RAND(),Satokasvi!$H$13,Satokasvi!$I$13)</f>
        <v>196.37599902088508</v>
      </c>
      <c r="CS88" s="29">
        <f ca="1">_xlfn.NORM.INV(RAND(),Satokasvi!$H$13,Satokasvi!$I$13)</f>
        <v>147.96553221535009</v>
      </c>
      <c r="CT88" s="29">
        <f ca="1">_xlfn.NORM.INV(RAND(),Satokasvi!$H$13,Satokasvi!$I$13)</f>
        <v>161.02589205416407</v>
      </c>
      <c r="CU88" s="29">
        <f ca="1">_xlfn.NORM.INV(RAND(),Satokasvi!$H$13,Satokasvi!$I$13)</f>
        <v>177.36870376640303</v>
      </c>
      <c r="CV88" s="29">
        <f ca="1">_xlfn.NORM.INV(RAND(),Satokasvi!$H$13,Satokasvi!$I$13)</f>
        <v>280.6074391180797</v>
      </c>
      <c r="CW88" s="29">
        <f ca="1">_xlfn.NORM.INV(RAND(),Satokasvi!$H$13,Satokasvi!$I$13)</f>
        <v>177.98072869750359</v>
      </c>
      <c r="CX88" s="29">
        <f ca="1">_xlfn.NORM.INV(RAND(),Satokasvi!$H$13,Satokasvi!$I$13)</f>
        <v>295.99913154734065</v>
      </c>
      <c r="CY88" s="29">
        <f ca="1">_xlfn.NORM.INV(RAND(),Satokasvi!$H$13,Satokasvi!$I$13)</f>
        <v>244.03133102064561</v>
      </c>
      <c r="CZ88" s="29">
        <f ca="1">_xlfn.NORM.INV(RAND(),Satokasvi!$H$13,Satokasvi!$I$13)</f>
        <v>188.73971477635899</v>
      </c>
      <c r="DA88" s="29">
        <f ca="1">_xlfn.NORM.INV(RAND(),Satokasvi!$H$13,Satokasvi!$I$13)</f>
        <v>244.62246905674039</v>
      </c>
      <c r="DB88" s="29">
        <f ca="1">_xlfn.NORM.INV(RAND(),Satokasvi!$H$13,Satokasvi!$I$13)</f>
        <v>192.18814796488471</v>
      </c>
      <c r="DD88" s="29">
        <f>IF(H$11="x",Toimenpiteet!$E$115,AC88*CD88/1000+(Satokasvi!$E$28-Satokasvi!$E$7)+IF(H$8="x",Toimenpiteet!$E$29,0)+IF(H$9="x",Toimenpiteet!$E$60,0)+IF(H$10="x",Toimenpiteet!$E$88,0))/(1+$H$15)^DD$59</f>
        <v>305.82524271844659</v>
      </c>
      <c r="DE88" s="29">
        <f ca="1">IF(I$11="x",Toimenpiteet!$E$115,AD88*CE88/1000+(Satokasvi!$E$28-Satokasvi!$E$7)+IF(I$8="x",Toimenpiteet!$E$29,0)+IF(I$9="x",Toimenpiteet!$E$60,0)+IF(I$10="x",Toimenpiteet!$E$88,0))/(1+$H$15)^DE$59</f>
        <v>303.79161574664516</v>
      </c>
      <c r="DF88" s="29">
        <f ca="1">IF(J$11="x",Toimenpiteet!$E$115,AE88*CF88/1000+(Satokasvi!$E$28-Satokasvi!$E$7)+IF(J$8="x",Toimenpiteet!$E$29,0)+IF(J$9="x",Toimenpiteet!$E$60,0)+IF(J$10="x",Toimenpiteet!$E$88,0))/(1+$H$15)^DF$59</f>
        <v>284.19535751676329</v>
      </c>
      <c r="DG88" s="29">
        <f ca="1">IF(K$11="x",Toimenpiteet!$E$115,AF88*CG88/1000+(Satokasvi!$E$28-Satokasvi!$E$7)+IF(K$8="x",Toimenpiteet!$E$29,0)+IF(K$9="x",Toimenpiteet!$E$60,0)+IF(K$10="x",Toimenpiteet!$E$88,0))/(1+$H$15)^DG$59</f>
        <v>262.32919856580594</v>
      </c>
      <c r="DH88" s="29">
        <f ca="1">IF(L$11="x",Toimenpiteet!$E$115,AG88*CH88/1000+(Satokasvi!$E$28-Satokasvi!$E$7)+IF(L$8="x",Toimenpiteet!$E$29,0)+IF(L$9="x",Toimenpiteet!$E$60,0)+IF(L$10="x",Toimenpiteet!$E$88,0))/(1+$H$15)^DH$59</f>
        <v>166.12429972557001</v>
      </c>
      <c r="DI88" s="29">
        <f>IF(M$11="x",Toimenpiteet!$E$115,AH88*CI88/1000+(Satokasvi!$E$28-Satokasvi!$E$7)+IF(M$8="x",Toimenpiteet!$E$29,0)+IF(M$9="x",Toimenpiteet!$E$60,0)+IF(M$10="x",Toimenpiteet!$E$88,0))/(1+$H$15)^DI$59</f>
        <v>263.80754085535114</v>
      </c>
      <c r="DJ88" s="29">
        <f ca="1">IF(N$11="x",Toimenpiteet!$E$115,AI88*CJ88/1000+(Satokasvi!$E$28-Satokasvi!$E$7)+IF(N$8="x",Toimenpiteet!$E$29,0)+IF(N$9="x",Toimenpiteet!$E$60,0)+IF(N$10="x",Toimenpiteet!$E$88,0))/(1+$H$15)^DJ$59</f>
        <v>262.53295810413522</v>
      </c>
      <c r="DK88" s="29">
        <f ca="1">IF(O$11="x",Toimenpiteet!$E$115,AJ88*CK88/1000+(Satokasvi!$E$28-Satokasvi!$E$7)+IF(O$8="x",Toimenpiteet!$E$29,0)+IF(O$9="x",Toimenpiteet!$E$60,0)+IF(O$10="x",Toimenpiteet!$E$88,0))/(1+$H$15)^DK$59</f>
        <v>200.19411543635925</v>
      </c>
      <c r="DL88" s="29">
        <f ca="1">IF(P$11="x",Toimenpiteet!$E$115,AK88*CL88/1000+(Satokasvi!$E$28-Satokasvi!$E$7)+IF(P$8="x",Toimenpiteet!$E$29,0)+IF(P$9="x",Toimenpiteet!$E$60,0)+IF(P$10="x",Toimenpiteet!$E$88,0))/(1+$H$15)^DL$59</f>
        <v>203.6103440651714</v>
      </c>
      <c r="DM88" s="29">
        <f ca="1">IF(Q$11="x",Toimenpiteet!$E$115,AL88*CM88/1000+(Satokasvi!$E$28-Satokasvi!$E$7)+IF(Q$8="x",Toimenpiteet!$E$29,0)+IF(Q$9="x",Toimenpiteet!$E$60,0)+IF(Q$10="x",Toimenpiteet!$E$88,0))/(1+$H$15)^DM$59</f>
        <v>162.52436813211966</v>
      </c>
      <c r="DN88" s="29">
        <f ca="1">IF(R$11="x",Toimenpiteet!$E$115,AM88*CN88/1000+(Satokasvi!$E$28-Satokasvi!$E$7)+IF(R$8="x",Toimenpiteet!$E$29,0)+IF(R$9="x",Toimenpiteet!$E$60,0)+IF(R$10="x",Toimenpiteet!$E$88,0))/(1+$H$15)^DN$59</f>
        <v>261.27821912812016</v>
      </c>
      <c r="DO88" s="29">
        <f ca="1">IF(S$11="x",Toimenpiteet!$E$115,AN88*CO88/1000+(Satokasvi!$E$28-Satokasvi!$E$7)+IF(S$8="x",Toimenpiteet!$E$29,0)+IF(S$9="x",Toimenpiteet!$E$60,0)+IF(S$10="x",Toimenpiteet!$E$88,0))/(1+$H$15)^DO$59</f>
        <v>219.24952517653028</v>
      </c>
      <c r="DP88" s="29">
        <f ca="1">IF(T$11="x",Toimenpiteet!$E$115,AO88*CP88/1000+(Satokasvi!$E$28-Satokasvi!$E$7)+IF(T$8="x",Toimenpiteet!$E$29,0)+IF(T$9="x",Toimenpiteet!$E$60,0)+IF(T$10="x",Toimenpiteet!$E$88,0))/(1+$H$15)^DP$59</f>
        <v>122.65164367115206</v>
      </c>
      <c r="DQ88" s="29">
        <f ca="1">IF(U$11="x",Toimenpiteet!$E$115,AP88*CQ88/1000+(Satokasvi!$E$28-Satokasvi!$E$7)+IF(U$8="x",Toimenpiteet!$E$29,0)+IF(U$9="x",Toimenpiteet!$E$60,0)+IF(U$10="x",Toimenpiteet!$E$88,0))/(1+$H$15)^DQ$59</f>
        <v>148.59553972531921</v>
      </c>
      <c r="DR88" s="29">
        <f ca="1">IF(V$11="x",Toimenpiteet!$E$115,AQ88*CR88/1000+(Satokasvi!$E$28-Satokasvi!$E$7)+IF(V$8="x",Toimenpiteet!$E$29,0)+IF(V$9="x",Toimenpiteet!$E$60,0)+IF(V$10="x",Toimenpiteet!$E$88,0))/(1+$H$15)^DR$59</f>
        <v>174.90840291227693</v>
      </c>
      <c r="DS88" s="29">
        <f ca="1">IF(W$11="x",Toimenpiteet!$E$115,AR88*CS88/1000+(Satokasvi!$E$28-Satokasvi!$E$7)+IF(W$8="x",Toimenpiteet!$E$29,0)+IF(W$9="x",Toimenpiteet!$E$60,0)+IF(W$10="x",Toimenpiteet!$E$88,0))/(1+$H$15)^DS$59</f>
        <v>83.830100645239227</v>
      </c>
      <c r="DT88" s="29">
        <f ca="1">IF(X$11="x",Toimenpiteet!$E$115,AS88*CT88/1000+(Satokasvi!$E$28-Satokasvi!$E$7)+IF(X$8="x",Toimenpiteet!$E$29,0)+IF(X$9="x",Toimenpiteet!$E$60,0)+IF(X$10="x",Toimenpiteet!$E$88,0))/(1+$H$15)^DT$59</f>
        <v>100.99383538801685</v>
      </c>
      <c r="DU88" s="29">
        <f ca="1">IF(Y$11="x",Toimenpiteet!$E$115,AT88*CU88/1000+(Satokasvi!$E$28-Satokasvi!$E$7)+IF(Y$8="x",Toimenpiteet!$E$29,0)+IF(Y$9="x",Toimenpiteet!$E$60,0)+IF(Y$10="x",Toimenpiteet!$E$88,0))/(1+$H$15)^DU$59</f>
        <v>147.19184629685992</v>
      </c>
      <c r="DV88" s="29">
        <f ca="1">IF(Z$11="x",Toimenpiteet!$E$115,AU88*CV88/1000+(Satokasvi!$E$28-Satokasvi!$E$7)+IF(Z$8="x",Toimenpiteet!$E$29,0)+IF(Z$9="x",Toimenpiteet!$E$60,0)+IF(Z$10="x",Toimenpiteet!$E$88,0))/(1+$H$15)^DV$59</f>
        <v>370.25893356059123</v>
      </c>
      <c r="DW88" s="29">
        <f ca="1">IF(AA$11="x",Toimenpiteet!$E$115,AV88*CW88/1000+(Satokasvi!$E$28-Satokasvi!$E$7)+IF(AA$8="x",Toimenpiteet!$E$29,0)+IF(AA$9="x",Toimenpiteet!$E$60,0)+IF(AA$10="x",Toimenpiteet!$E$88,0))/(1+$H$15)^DW$59</f>
        <v>114.48846918936381</v>
      </c>
      <c r="DX88" s="29">
        <f ca="1">IF(AB$11="x",Toimenpiteet!$E$115,AW88*CX88/1000+(Satokasvi!$E$28-Satokasvi!$E$7)+IF(AB$8="x",Toimenpiteet!$E$29,0)+IF(AB$9="x",Toimenpiteet!$E$60,0)+IF(AB$10="x",Toimenpiteet!$E$88,0))/(1+$H$15)^DX$59</f>
        <v>292.26471763680831</v>
      </c>
      <c r="DY88" s="29">
        <f ca="1">IF(AC$11="x",Toimenpiteet!$E$115,AX88*CY88/1000+(Satokasvi!$E$28-Satokasvi!$E$7)+IF(AC$8="x",Toimenpiteet!$E$29,0)+IF(AC$9="x",Toimenpiteet!$E$60,0)+IF(AC$10="x",Toimenpiteet!$E$88,0))/(1+$H$15)^DY$59</f>
        <v>266.71502325832637</v>
      </c>
      <c r="DZ88" s="29">
        <f ca="1">IF(AD$11="x",Toimenpiteet!$E$115,AY88*CZ88/1000+(Satokasvi!$E$28-Satokasvi!$E$7)+IF(AD$8="x",Toimenpiteet!$E$29,0)+IF(AD$9="x",Toimenpiteet!$E$60,0)+IF(AD$10="x",Toimenpiteet!$E$88,0))/(1+$H$15)^DZ$59</f>
        <v>148.66908879955855</v>
      </c>
      <c r="EA88" s="29">
        <f ca="1">IF(AE$11="x",Toimenpiteet!$E$115,AZ88*DA88/1000+(Satokasvi!$E$28-Satokasvi!$E$7)+IF(AE$8="x",Toimenpiteet!$E$29,0)+IF(AE$9="x",Toimenpiteet!$E$60,0)+IF(AE$10="x",Toimenpiteet!$E$88,0))/(1+$H$15)^EA$59</f>
        <v>236.98394087931712</v>
      </c>
      <c r="EB88" s="29">
        <f ca="1">IF(AF$11="x",Toimenpiteet!$E$115,BA88*DB88/1000+(Satokasvi!$E$28-Satokasvi!$E$7)+IF(AF$8="x",Toimenpiteet!$E$29,0)+IF(AF$9="x",Toimenpiteet!$E$60,0)+IF(AF$10="x",Toimenpiteet!$E$88,0))/(1+$H$15)^EB$59</f>
        <v>-108.84630923473223</v>
      </c>
      <c r="ED88" s="29">
        <f>IF(H$11="x",Toimenpiteet!$E$115,BD88*CD88/1000+(Satokasvi!$E$28-Satokasvi!$E$7)+IF(H$8="x",Toimenpiteet!$E$29,0)+IF(H$9="x",Toimenpiteet!$E$60,0)+IF(H$10="x",Toimenpiteet!$E$88,0))/(1+$H$15)^ED$59</f>
        <v>305.82524271844659</v>
      </c>
      <c r="EE88" s="29">
        <f ca="1">IF(I$11="x",Toimenpiteet!$E$115,BE88*CE88/1000+(Satokasvi!$E$28-Satokasvi!$E$7)+IF(I$8="x",Toimenpiteet!$E$29,0)+IF(I$9="x",Toimenpiteet!$E$60,0)+IF(I$10="x",Toimenpiteet!$E$88,0))/(1+$H$15)^EE$59</f>
        <v>329.7220769185567</v>
      </c>
      <c r="EF88" s="29">
        <f ca="1">IF(J$11="x",Toimenpiteet!$E$115,BF88*CF88/1000+(Satokasvi!$E$28-Satokasvi!$E$7)+IF(J$8="x",Toimenpiteet!$E$29,0)+IF(J$9="x",Toimenpiteet!$E$60,0)+IF(J$10="x",Toimenpiteet!$E$88,0))/(1+$H$15)^EF$59</f>
        <v>308.83316460093096</v>
      </c>
      <c r="EG88" s="29">
        <f ca="1">IF(K$11="x",Toimenpiteet!$E$115,BG88*CG88/1000+(Satokasvi!$E$28-Satokasvi!$E$7)+IF(K$8="x",Toimenpiteet!$E$29,0)+IF(K$9="x",Toimenpiteet!$E$60,0)+IF(K$10="x",Toimenpiteet!$E$88,0))/(1+$H$15)^EG$59</f>
        <v>285.56996840509544</v>
      </c>
      <c r="EH88" s="29">
        <f ca="1">IF(L$11="x",Toimenpiteet!$E$115,BH88*CH88/1000+(Satokasvi!$E$28-Satokasvi!$E$7)+IF(L$8="x",Toimenpiteet!$E$29,0)+IF(L$9="x",Toimenpiteet!$E$60,0)+IF(L$10="x",Toimenpiteet!$E$88,0))/(1+$H$15)^EH$59</f>
        <v>184.25994180990611</v>
      </c>
      <c r="EI88" s="29">
        <f>IF(M$11="x",Toimenpiteet!$E$115,BI88*CI88/1000+(Satokasvi!$E$28-Satokasvi!$E$7)+IF(M$8="x",Toimenpiteet!$E$29,0)+IF(M$9="x",Toimenpiteet!$E$60,0)+IF(M$10="x",Toimenpiteet!$E$88,0))/(1+$H$15)^EI$59</f>
        <v>263.80754085535114</v>
      </c>
      <c r="EJ88" s="29">
        <f ca="1">IF(N$11="x",Toimenpiteet!$E$115,BJ88*CJ88/1000+(Satokasvi!$E$28-Satokasvi!$E$7)+IF(N$8="x",Toimenpiteet!$E$29,0)+IF(N$9="x",Toimenpiteet!$E$60,0)+IF(N$10="x",Toimenpiteet!$E$88,0))/(1+$H$15)^EJ$59</f>
        <v>284.92478378109939</v>
      </c>
      <c r="EK88" s="29">
        <f ca="1">IF(O$11="x",Toimenpiteet!$E$115,BK88*CK88/1000+(Satokasvi!$E$28-Satokasvi!$E$7)+IF(O$8="x",Toimenpiteet!$E$29,0)+IF(O$9="x",Toimenpiteet!$E$60,0)+IF(O$10="x",Toimenpiteet!$E$88,0))/(1+$H$15)^EK$59</f>
        <v>219.19913943318446</v>
      </c>
      <c r="EL88" s="29">
        <f ca="1">IF(P$11="x",Toimenpiteet!$E$115,BL88*CL88/1000+(Satokasvi!$E$28-Satokasvi!$E$7)+IF(P$8="x",Toimenpiteet!$E$29,0)+IF(P$9="x",Toimenpiteet!$E$60,0)+IF(P$10="x",Toimenpiteet!$E$88,0))/(1+$H$15)^EL$59</f>
        <v>222.52417993348561</v>
      </c>
      <c r="EM88" s="29">
        <f ca="1">IF(Q$11="x",Toimenpiteet!$E$115,BM88*CM88/1000+(Satokasvi!$E$28-Satokasvi!$E$7)+IF(Q$8="x",Toimenpiteet!$E$29,0)+IF(Q$9="x",Toimenpiteet!$E$60,0)+IF(Q$10="x",Toimenpiteet!$E$88,0))/(1+$H$15)^EM$59</f>
        <v>179.12953669897385</v>
      </c>
      <c r="EN88" s="29">
        <f ca="1">IF(R$11="x",Toimenpiteet!$E$115,BN88*CN88/1000+(Satokasvi!$E$28-Satokasvi!$E$7)+IF(R$8="x",Toimenpiteet!$E$29,0)+IF(R$9="x",Toimenpiteet!$E$60,0)+IF(R$10="x",Toimenpiteet!$E$88,0))/(1+$H$15)^EN$59</f>
        <v>282.57412053136915</v>
      </c>
      <c r="EO88" s="29">
        <f ca="1">IF(S$11="x",Toimenpiteet!$E$115,BO88*CO88/1000+(Satokasvi!$E$28-Satokasvi!$E$7)+IF(S$8="x",Toimenpiteet!$E$29,0)+IF(S$9="x",Toimenpiteet!$E$60,0)+IF(S$10="x",Toimenpiteet!$E$88,0))/(1+$H$15)^EO$59</f>
        <v>238.20422517015569</v>
      </c>
      <c r="EP88" s="29">
        <f ca="1">IF(T$11="x",Toimenpiteet!$E$115,BP88*CP88/1000+(Satokasvi!$E$28-Satokasvi!$E$7)+IF(T$8="x",Toimenpiteet!$E$29,0)+IF(T$9="x",Toimenpiteet!$E$60,0)+IF(T$10="x",Toimenpiteet!$E$88,0))/(1+$H$15)^EP$59</f>
        <v>136.54366637393198</v>
      </c>
      <c r="EQ88" s="29">
        <f ca="1">IF(U$11="x",Toimenpiteet!$E$115,BQ88*CQ88/1000+(Satokasvi!$E$28-Satokasvi!$E$7)+IF(U$8="x",Toimenpiteet!$E$29,0)+IF(U$9="x",Toimenpiteet!$E$60,0)+IF(U$10="x",Toimenpiteet!$E$88,0))/(1+$H$15)^EQ$59</f>
        <v>163.55875410888831</v>
      </c>
      <c r="ER88" s="29">
        <f ca="1">IF(V$11="x",Toimenpiteet!$E$115,BR88*CR88/1000+(Satokasvi!$E$28-Satokasvi!$E$7)+IF(V$8="x",Toimenpiteet!$E$29,0)+IF(V$9="x",Toimenpiteet!$E$60,0)+IF(V$10="x",Toimenpiteet!$E$88,0))/(1+$H$15)^ER$59</f>
        <v>190.96783994847647</v>
      </c>
      <c r="ES88" s="29">
        <f ca="1">IF(W$11="x",Toimenpiteet!$E$115,BS88*CS88/1000+(Satokasvi!$E$28-Satokasvi!$E$7)+IF(W$8="x",Toimenpiteet!$E$29,0)+IF(W$9="x",Toimenpiteet!$E$60,0)+IF(W$10="x",Toimenpiteet!$E$88,0))/(1+$H$15)^ES$59</f>
        <v>95.122592949914406</v>
      </c>
      <c r="ET88" s="29">
        <f ca="1">IF(X$11="x",Toimenpiteet!$E$115,BT88*CT88/1000+(Satokasvi!$E$28-Satokasvi!$E$7)+IF(X$8="x",Toimenpiteet!$E$29,0)+IF(X$9="x",Toimenpiteet!$E$60,0)+IF(X$10="x",Toimenpiteet!$E$88,0))/(1+$H$15)^ET$59</f>
        <v>112.93768955781886</v>
      </c>
      <c r="EU88" s="29">
        <f ca="1">IF(Y$11="x",Toimenpiteet!$E$115,BU88*CU88/1000+(Satokasvi!$E$28-Satokasvi!$E$7)+IF(Y$8="x",Toimenpiteet!$E$29,0)+IF(Y$9="x",Toimenpiteet!$E$60,0)+IF(Y$10="x",Toimenpiteet!$E$88,0))/(1+$H$15)^EU$59</f>
        <v>161.24480016549043</v>
      </c>
      <c r="EV88" s="29">
        <f ca="1">IF(Z$11="x",Toimenpiteet!$E$115,BV88*CV88/1000+(Satokasvi!$E$28-Satokasvi!$E$7)+IF(Z$8="x",Toimenpiteet!$E$29,0)+IF(Z$9="x",Toimenpiteet!$E$60,0)+IF(Z$10="x",Toimenpiteet!$E$88,0))/(1+$H$15)^EV$59</f>
        <v>395.27028951414258</v>
      </c>
      <c r="EW88" s="29">
        <f ca="1">IF(AA$11="x",Toimenpiteet!$E$115,BW88*CW88/1000+(Satokasvi!$E$28-Satokasvi!$E$7)+IF(AA$8="x",Toimenpiteet!$E$29,0)+IF(AA$9="x",Toimenpiteet!$E$60,0)+IF(AA$10="x",Toimenpiteet!$E$88,0))/(1+$H$15)^EW$59</f>
        <v>126.52202786778525</v>
      </c>
      <c r="EX88" s="29">
        <f ca="1">IF(AB$11="x",Toimenpiteet!$E$115,BX88*CX88/1000+(Satokasvi!$E$28-Satokasvi!$E$7)+IF(AB$8="x",Toimenpiteet!$E$29,0)+IF(AB$9="x",Toimenpiteet!$E$60,0)+IF(AB$10="x",Toimenpiteet!$E$88,0))/(1+$H$15)^EX$59</f>
        <v>313.0033275176325</v>
      </c>
      <c r="EY88" s="29">
        <f ca="1">IF(AC$11="x",Toimenpiteet!$E$115,BY88*CY88/1000+(Satokasvi!$E$28-Satokasvi!$E$7)+IF(AC$8="x",Toimenpiteet!$E$29,0)+IF(AC$9="x",Toimenpiteet!$E$60,0)+IF(AC$10="x",Toimenpiteet!$E$88,0))/(1+$H$15)^EY$59</f>
        <v>285.99773946879964</v>
      </c>
      <c r="EZ88" s="29">
        <f ca="1">IF(AD$11="x",Toimenpiteet!$E$115,BZ88*CZ88/1000+(Satokasvi!$E$28-Satokasvi!$E$7)+IF(AD$8="x",Toimenpiteet!$E$29,0)+IF(AD$9="x",Toimenpiteet!$E$60,0)+IF(AD$10="x",Toimenpiteet!$E$88,0))/(1+$H$15)^EZ$59</f>
        <v>161.87629571289281</v>
      </c>
      <c r="FA88" s="29">
        <f ca="1">IF(AE$11="x",Toimenpiteet!$E$115,CA88*DA88/1000+(Satokasvi!$E$28-Satokasvi!$E$7)+IF(AE$8="x",Toimenpiteet!$E$29,0)+IF(AE$9="x",Toimenpiteet!$E$60,0)+IF(AE$10="x",Toimenpiteet!$E$88,0))/(1+$H$15)^FA$59</f>
        <v>254.43872284887166</v>
      </c>
      <c r="FB88" s="29">
        <f ca="1">IF(AF$11="x",Toimenpiteet!$E$115,CB88*DB88/1000+(Satokasvi!$E$28-Satokasvi!$E$7)+IF(AF$8="x",Toimenpiteet!$E$29,0)+IF(AF$9="x",Toimenpiteet!$E$60,0)+IF(AF$10="x",Toimenpiteet!$E$88,0))/(1+$H$15)^FB$59</f>
        <v>-108.84630923473223</v>
      </c>
      <c r="FD88" s="29">
        <f t="shared" si="15"/>
        <v>305.82524271844659</v>
      </c>
      <c r="FE88" s="29">
        <f t="shared" ca="1" si="18"/>
        <v>609.61685846509181</v>
      </c>
      <c r="FF88" s="29">
        <f t="shared" ca="1" si="18"/>
        <v>893.81221598185516</v>
      </c>
      <c r="FG88" s="29">
        <f t="shared" ca="1" si="18"/>
        <v>1156.141414547661</v>
      </c>
      <c r="FH88" s="29">
        <f t="shared" ca="1" si="18"/>
        <v>1322.265714273231</v>
      </c>
      <c r="FI88" s="29">
        <f t="shared" ca="1" si="18"/>
        <v>1586.0732551285821</v>
      </c>
      <c r="FJ88" s="29">
        <f t="shared" ca="1" si="18"/>
        <v>1848.6062132327174</v>
      </c>
      <c r="FK88" s="29">
        <f t="shared" ca="1" si="18"/>
        <v>2048.8003286690769</v>
      </c>
      <c r="FL88" s="29">
        <f t="shared" ca="1" si="18"/>
        <v>2252.4106727342482</v>
      </c>
      <c r="FM88" s="29">
        <f t="shared" ca="1" si="18"/>
        <v>2414.9350408663677</v>
      </c>
      <c r="FN88" s="29">
        <f t="shared" ca="1" si="18"/>
        <v>2676.213259994488</v>
      </c>
      <c r="FO88" s="29">
        <f t="shared" ca="1" si="18"/>
        <v>2895.4627851710184</v>
      </c>
      <c r="FP88" s="29">
        <f t="shared" ca="1" si="18"/>
        <v>3018.1144288421706</v>
      </c>
      <c r="FQ88" s="29">
        <f t="shared" ca="1" si="18"/>
        <v>3166.7099685674898</v>
      </c>
      <c r="FR88" s="29">
        <f t="shared" ca="1" si="18"/>
        <v>3341.6183714797667</v>
      </c>
      <c r="FS88" s="29">
        <f t="shared" ca="1" si="18"/>
        <v>3425.448472125006</v>
      </c>
      <c r="FT88" s="29">
        <f t="shared" ca="1" si="18"/>
        <v>3526.442307513023</v>
      </c>
      <c r="FU88" s="29">
        <f t="shared" ca="1" si="24"/>
        <v>3673.6341538098832</v>
      </c>
      <c r="FV88" s="29">
        <f t="shared" ca="1" si="24"/>
        <v>4043.8930873704744</v>
      </c>
      <c r="FW88" s="29">
        <f t="shared" ca="1" si="23"/>
        <v>4158.3815565598379</v>
      </c>
      <c r="FX88" s="29">
        <f t="shared" ca="1" si="20"/>
        <v>4450.6462741966461</v>
      </c>
      <c r="FY88" s="29">
        <f t="shared" ca="1" si="20"/>
        <v>4717.3612974549724</v>
      </c>
      <c r="FZ88" s="29">
        <f t="shared" ca="1" si="20"/>
        <v>4866.0303862545306</v>
      </c>
      <c r="GA88" s="29">
        <f t="shared" ca="1" si="20"/>
        <v>5103.0143271338475</v>
      </c>
      <c r="GB88" s="29">
        <f t="shared" ca="1" si="20"/>
        <v>4994.1680178991155</v>
      </c>
      <c r="GC88" s="29"/>
      <c r="GD88" s="29">
        <f t="shared" si="16"/>
        <v>305.82524271844659</v>
      </c>
      <c r="GE88" s="29">
        <f t="shared" ca="1" si="17"/>
        <v>635.54731963700328</v>
      </c>
      <c r="GF88" s="29">
        <f t="shared" ca="1" si="17"/>
        <v>944.3804842379343</v>
      </c>
      <c r="GG88" s="29">
        <f t="shared" ca="1" si="17"/>
        <v>1229.9504526430296</v>
      </c>
      <c r="GH88" s="29">
        <f t="shared" ca="1" si="17"/>
        <v>1414.2103944529358</v>
      </c>
      <c r="GI88" s="29">
        <f t="shared" ca="1" si="17"/>
        <v>1678.017935308287</v>
      </c>
      <c r="GJ88" s="29">
        <f t="shared" ca="1" si="17"/>
        <v>1962.9427190893864</v>
      </c>
      <c r="GK88" s="29">
        <f t="shared" ca="1" si="17"/>
        <v>2182.1418585225711</v>
      </c>
      <c r="GL88" s="29">
        <f t="shared" ca="1" si="17"/>
        <v>2404.6660384560569</v>
      </c>
      <c r="GM88" s="29">
        <f t="shared" ca="1" si="17"/>
        <v>2583.7955751550307</v>
      </c>
      <c r="GN88" s="29">
        <f t="shared" ca="1" si="17"/>
        <v>2866.3696956864001</v>
      </c>
      <c r="GO88" s="29">
        <f t="shared" ca="1" si="17"/>
        <v>3104.5739208565556</v>
      </c>
      <c r="GP88" s="29">
        <f t="shared" ca="1" si="17"/>
        <v>3241.1175872304875</v>
      </c>
      <c r="GQ88" s="29">
        <f t="shared" ca="1" si="17"/>
        <v>3404.676341339376</v>
      </c>
      <c r="GR88" s="29">
        <f t="shared" ca="1" si="17"/>
        <v>3595.6441812878525</v>
      </c>
      <c r="GS88" s="29">
        <f t="shared" ca="1" si="17"/>
        <v>3690.7667742377671</v>
      </c>
      <c r="GT88" s="29">
        <f t="shared" ca="1" si="17"/>
        <v>3803.704463795586</v>
      </c>
      <c r="GU88" s="29">
        <f t="shared" ca="1" si="22"/>
        <v>3964.9492639610762</v>
      </c>
      <c r="GV88" s="29">
        <f t="shared" ca="1" si="12"/>
        <v>4360.2195534752191</v>
      </c>
      <c r="GW88" s="29">
        <f t="shared" ca="1" si="12"/>
        <v>4486.7415813430043</v>
      </c>
      <c r="GX88" s="29">
        <f t="shared" ca="1" si="12"/>
        <v>4799.7449088606372</v>
      </c>
      <c r="GY88" s="29">
        <f t="shared" ca="1" si="12"/>
        <v>5085.7426483294366</v>
      </c>
      <c r="GZ88" s="29">
        <f t="shared" ca="1" si="12"/>
        <v>5247.6189440423295</v>
      </c>
      <c r="HA88" s="29">
        <f t="shared" ca="1" si="12"/>
        <v>5502.0576668912008</v>
      </c>
      <c r="HB88" s="29">
        <f t="shared" ca="1" si="12"/>
        <v>5393.2113576564689</v>
      </c>
      <c r="HC88" s="29"/>
      <c r="HD88" s="29">
        <f t="shared" si="13"/>
        <v>170</v>
      </c>
      <c r="HE88" s="29">
        <f>SUM($GD88:GD88)-$HD88-SUM($FD88:FD88)</f>
        <v>-170</v>
      </c>
      <c r="HF88" s="29">
        <f ca="1">SUM($GD88:GE88)-$HD88-SUM($FD88:FE88)</f>
        <v>-144.06953882808853</v>
      </c>
      <c r="HG88" s="29">
        <f ca="1">SUM($GD88:GF88)-$HD88-SUM($FD88:FF88)</f>
        <v>-93.501270572009389</v>
      </c>
      <c r="HH88" s="29">
        <f ca="1">SUM($GD88:GG88)-$HD88-SUM($FD88:FG88)</f>
        <v>-19.692232476640584</v>
      </c>
      <c r="HI88" s="29">
        <f ca="1">SUM($GD88:GH88)-$HD88-SUM($FD88:FH88)</f>
        <v>72.252447703064718</v>
      </c>
      <c r="HJ88" s="29">
        <f ca="1">SUM($GD88:GI88)-$HD88-SUM($FD88:FI88)</f>
        <v>164.19712788276956</v>
      </c>
      <c r="HK88" s="29">
        <f ca="1">SUM($GD88:GJ88)-$HD88-SUM($FD88:FJ88)</f>
        <v>278.53363373943921</v>
      </c>
      <c r="HL88" s="29">
        <f ca="1">SUM($GD88:GK88)-$HD88-SUM($FD88:FK88)</f>
        <v>411.87516359293295</v>
      </c>
      <c r="HM88" s="29">
        <f ca="1">SUM($GD88:GL88)-$HD88-SUM($FD88:FL88)</f>
        <v>564.13052931474158</v>
      </c>
      <c r="HN88" s="29">
        <f ca="1">SUM($GD88:GM88)-$HD88-SUM($FD88:FM88)</f>
        <v>732.99106360340556</v>
      </c>
      <c r="HO88" s="29">
        <f ca="1">SUM($GD88:GN88)-$HD88-SUM($FD88:FN88)</f>
        <v>923.14749929531536</v>
      </c>
      <c r="HP88" s="29">
        <f ca="1">SUM($GD88:GO88)-$HD88-SUM($FD88:FO88)</f>
        <v>1132.2586349808516</v>
      </c>
      <c r="HQ88" s="29">
        <f ca="1">SUM($GD88:GP88)-$HD88-SUM($FD88:FP88)</f>
        <v>1355.261793369169</v>
      </c>
      <c r="HR88" s="29">
        <f ca="1">SUM($GD88:GQ88)-$HD88-SUM($FD88:FQ88)</f>
        <v>1593.2281661410525</v>
      </c>
      <c r="HS88" s="29">
        <f ca="1">SUM($GD88:GR88)-$HD88-SUM($FD88:FR88)</f>
        <v>1847.2539759491374</v>
      </c>
      <c r="HT88" s="29">
        <f ca="1">SUM($GD88:GS88)-$HD88-SUM($FD88:FS88)</f>
        <v>2112.5722780618962</v>
      </c>
      <c r="HU88" s="29">
        <f ca="1">SUM($GD88:GT88)-$HD88-SUM($FD88:FT88)</f>
        <v>2389.8344343444551</v>
      </c>
      <c r="HV88" s="29">
        <f ca="1">SUM($GD88:GU88)-$HD88-SUM($FD88:FU88)</f>
        <v>2681.1495444956454</v>
      </c>
      <c r="HW88" s="29">
        <f ca="1">SUM($GD88:GV88)-$HD88-SUM($FD88:FV88)</f>
        <v>2997.4760106003887</v>
      </c>
      <c r="HX88" s="29">
        <f ca="1">SUM($GD88:GW88)-$HD88-SUM($FD88:FW88)</f>
        <v>3325.8360353835596</v>
      </c>
      <c r="HY88" s="29">
        <f ca="1">SUM($GD88:GX88)-$HD88-SUM($FD88:FX88)</f>
        <v>3674.9346700475508</v>
      </c>
      <c r="HZ88" s="29">
        <f ca="1">SUM($GD88:GY88)-$HD88-SUM($FD88:FY88)</f>
        <v>4043.3160209220223</v>
      </c>
      <c r="IA88" s="29">
        <f ca="1">SUM($GD88:GZ88)-$HD88-SUM($FD88:FZ88)</f>
        <v>4424.9045787098221</v>
      </c>
      <c r="IB88" s="29">
        <f ca="1">SUM($GD88:HA88)-$HD88-SUM($FD88:GA88)</f>
        <v>4823.9479184671654</v>
      </c>
      <c r="IC88" s="29">
        <f ca="1">SUM($GD88:HB88)-$HD88-SUM($FD88:GB88)</f>
        <v>5222.9912582245161</v>
      </c>
    </row>
    <row r="89" spans="2:237">
      <c r="B89" s="29">
        <f t="shared" ca="1" si="14"/>
        <v>0.20422056573747405</v>
      </c>
      <c r="C89" s="29">
        <f t="shared" ca="1" si="14"/>
        <v>0.44443559708856351</v>
      </c>
      <c r="D89" s="29">
        <f t="shared" ca="1" si="14"/>
        <v>0.3627818430011468</v>
      </c>
      <c r="E89" s="29">
        <f t="shared" ca="1" si="14"/>
        <v>0.87308377844325924</v>
      </c>
      <c r="F89" s="29">
        <f t="shared" ca="1" si="14"/>
        <v>0.10490896012075879</v>
      </c>
      <c r="G89" s="29">
        <f t="shared" ca="1" si="14"/>
        <v>0.85480883318428436</v>
      </c>
      <c r="H89" s="29">
        <f t="shared" ca="1" si="14"/>
        <v>0.73988853262565346</v>
      </c>
      <c r="I89" s="29">
        <f t="shared" ca="1" si="14"/>
        <v>0.32391530935688195</v>
      </c>
      <c r="J89" s="29">
        <f t="shared" ca="1" si="14"/>
        <v>0.51409504367669745</v>
      </c>
      <c r="K89" s="29">
        <f t="shared" ca="1" si="14"/>
        <v>0.34307664460083387</v>
      </c>
      <c r="L89" s="29">
        <f t="shared" ca="1" si="14"/>
        <v>0.63680863486584183</v>
      </c>
      <c r="M89" s="29">
        <f t="shared" ca="1" si="14"/>
        <v>0.59355299183396526</v>
      </c>
      <c r="N89" s="29">
        <f t="shared" ca="1" si="14"/>
        <v>0.37139840024558968</v>
      </c>
      <c r="O89" s="29">
        <f t="shared" ca="1" si="14"/>
        <v>0.18745939936744138</v>
      </c>
      <c r="P89" s="29">
        <f t="shared" ca="1" si="14"/>
        <v>0.46511935378918623</v>
      </c>
      <c r="Q89" s="29">
        <f t="shared" ca="1" si="14"/>
        <v>0.59614042439245696</v>
      </c>
      <c r="R89" s="29">
        <f t="shared" ca="1" si="21"/>
        <v>0.63996476000001357</v>
      </c>
      <c r="S89" s="29">
        <f t="shared" ca="1" si="21"/>
        <v>0.96659220017249281</v>
      </c>
      <c r="T89" s="29">
        <f t="shared" ca="1" si="21"/>
        <v>1.8501025313257924E-2</v>
      </c>
      <c r="U89" s="29">
        <f t="shared" ca="1" si="21"/>
        <v>0.4233092158729872</v>
      </c>
      <c r="V89" s="29">
        <f t="shared" ca="1" si="21"/>
        <v>0.8395158276347483</v>
      </c>
      <c r="W89" s="29">
        <f t="shared" ca="1" si="21"/>
        <v>0.22131391515562449</v>
      </c>
      <c r="X89" s="29">
        <f t="shared" ca="1" si="21"/>
        <v>0.10384072375448083</v>
      </c>
      <c r="Y89" s="29">
        <f t="shared" ca="1" si="21"/>
        <v>0.12098925104043856</v>
      </c>
      <c r="Z89" s="29">
        <f t="shared" ca="1" si="21"/>
        <v>0.32241463900773404</v>
      </c>
      <c r="AC89" s="27">
        <f>IF(H$11="x",0,_xlfn.NORM.INV(B89,Satokasvi!$H$8,Satokasvi!$I$8)*IF(H$8="x",1+Toimenpiteet!$C$7,1)*IF(H$9="x",1+Toimenpiteet!$C$34,1)*(1+H$30)*_xlfn.BINOM.INV(1,(1-(Satokasvi!$H$15*(1+H$43))),B89))</f>
        <v>0</v>
      </c>
      <c r="AD89" s="27">
        <f ca="1">IF(I$11="x",0,_xlfn.NORM.INV(C89,Satokasvi!$H$8,Satokasvi!$I$8)*IF(I$8="x",1+Toimenpiteet!$C$7,1)*IF(I$9="x",1+Toimenpiteet!$C$34,1)*(1+I$30)*_xlfn.BINOM.INV(1,(1-(Satokasvi!$H$15*(1+I$43))),C89))</f>
        <v>2514.8069001012868</v>
      </c>
      <c r="AE89" s="27">
        <f ca="1">IF(J$11="x",0,_xlfn.NORM.INV(D89,Satokasvi!$H$8,Satokasvi!$I$8)*IF(J$8="x",1+Toimenpiteet!$C$7,1)*IF(J$9="x",1+Toimenpiteet!$C$34,1)*(1+J$30)*_xlfn.BINOM.INV(1,(1-(Satokasvi!$H$15*(1+J$43))),D89))</f>
        <v>2493.6662939488829</v>
      </c>
      <c r="AF89" s="27">
        <f ca="1">IF(K$11="x",0,_xlfn.NORM.INV(E89,Satokasvi!$H$8,Satokasvi!$I$8)*IF(K$8="x",1+Toimenpiteet!$C$7,1)*IF(K$9="x",1+Toimenpiteet!$C$34,1)*(1+K$30)*_xlfn.BINOM.INV(1,(1-(Satokasvi!$H$15*(1+K$43))),E89))</f>
        <v>2785.3549292838857</v>
      </c>
      <c r="AG89" s="27">
        <f ca="1">IF(L$11="x",0,_xlfn.NORM.INV(F89,Satokasvi!$H$8,Satokasvi!$I$8)*IF(L$8="x",1+Toimenpiteet!$C$7,1)*IF(L$9="x",1+Toimenpiteet!$C$34,1)*(1+L$30)*_xlfn.BINOM.INV(1,(1-(Satokasvi!$H$15*(1+L$43))),F89))</f>
        <v>2360.8018460743879</v>
      </c>
      <c r="AH89" s="27">
        <f>IF(M$11="x",0,_xlfn.NORM.INV(G89,Satokasvi!$H$8,Satokasvi!$I$8)*IF(M$8="x",1+Toimenpiteet!$C$7,1)*IF(M$9="x",1+Toimenpiteet!$C$34,1)*(1+M$30)*_xlfn.BINOM.INV(1,(1-(Satokasvi!$H$15*(1+M$43))),G89))</f>
        <v>0</v>
      </c>
      <c r="AI89" s="27">
        <f ca="1">IF(N$11="x",0,_xlfn.NORM.INV(H89,Satokasvi!$H$8,Satokasvi!$I$8)*IF(N$8="x",1+Toimenpiteet!$C$7,1)*IF(N$9="x",1+Toimenpiteet!$C$34,1)*(1+N$30)*_xlfn.BINOM.INV(1,(1-(Satokasvi!$H$15*(1+N$43))),H89))</f>
        <v>2733.2627151713791</v>
      </c>
      <c r="AJ89" s="27">
        <f ca="1">IF(O$11="x",0,_xlfn.NORM.INV(I89,Satokasvi!$H$8,Satokasvi!$I$8)*IF(O$8="x",1+Toimenpiteet!$C$7,1)*IF(O$9="x",1+Toimenpiteet!$C$34,1)*(1+O$30)*_xlfn.BINOM.INV(1,(1-(Satokasvi!$H$15*(1+O$43))),I89))</f>
        <v>2527.9778181292477</v>
      </c>
      <c r="AK89" s="27">
        <f ca="1">IF(P$11="x",0,_xlfn.NORM.INV(J89,Satokasvi!$H$8,Satokasvi!$I$8)*IF(P$8="x",1+Toimenpiteet!$C$7,1)*IF(P$9="x",1+Toimenpiteet!$C$34,1)*(1+P$30)*_xlfn.BINOM.INV(1,(1-(Satokasvi!$H$15*(1+P$43))),J89))</f>
        <v>2619.8362636424658</v>
      </c>
      <c r="AL89" s="27">
        <f ca="1">IF(Q$11="x",0,_xlfn.NORM.INV(K89,Satokasvi!$H$8,Satokasvi!$I$8)*IF(Q$8="x",1+Toimenpiteet!$C$7,1)*IF(Q$9="x",1+Toimenpiteet!$C$34,1)*(1+Q$30)*_xlfn.BINOM.INV(1,(1-(Satokasvi!$H$15*(1+Q$43))),K89))</f>
        <v>2537.8142742905361</v>
      </c>
      <c r="AM89" s="27">
        <f ca="1">IF(R$11="x",0,_xlfn.NORM.INV(L89,Satokasvi!$H$8,Satokasvi!$I$8)*IF(R$8="x",1+Toimenpiteet!$C$7,1)*IF(R$9="x",1+Toimenpiteet!$C$34,1)*(1+R$30)*_xlfn.BINOM.INV(1,(1-(Satokasvi!$H$15*(1+R$43))),L89))</f>
        <v>2678.5600482933833</v>
      </c>
      <c r="AN89" s="27">
        <f ca="1">IF(S$11="x",0,_xlfn.NORM.INV(M89,Satokasvi!$H$8,Satokasvi!$I$8)*IF(S$8="x",1+Toimenpiteet!$C$7,1)*IF(S$9="x",1+Toimenpiteet!$C$34,1)*(1+S$30)*_xlfn.BINOM.INV(1,(1-(Satokasvi!$H$15*(1+S$43))),M89))</f>
        <v>2657.4213438282682</v>
      </c>
      <c r="AO89" s="27">
        <f ca="1">IF(T$11="x",0,_xlfn.NORM.INV(N89,Satokasvi!$H$8,Satokasvi!$I$8)*IF(T$8="x",1+Toimenpiteet!$C$7,1)*IF(T$9="x",1+Toimenpiteet!$C$34,1)*(1+T$30)*_xlfn.BINOM.INV(1,(1-(Satokasvi!$H$15*(1+T$43))),N89))</f>
        <v>2551.9871629881363</v>
      </c>
      <c r="AP89" s="27">
        <f ca="1">IF(U$11="x",0,_xlfn.NORM.INV(O89,Satokasvi!$H$8,Satokasvi!$I$8)*IF(U$8="x",1+Toimenpiteet!$C$7,1)*IF(U$9="x",1+Toimenpiteet!$C$34,1)*(1+U$30)*_xlfn.BINOM.INV(1,(1-(Satokasvi!$H$15*(1+U$43))),O89))</f>
        <v>2447.6170651358261</v>
      </c>
      <c r="AQ89" s="27">
        <f ca="1">IF(V$11="x",0,_xlfn.NORM.INV(P89,Satokasvi!$H$8,Satokasvi!$I$8)*IF(V$8="x",1+Toimenpiteet!$C$7,1)*IF(V$9="x",1+Toimenpiteet!$C$34,1)*(1+V$30)*_xlfn.BINOM.INV(1,(1-(Satokasvi!$H$15*(1+V$43))),P89))</f>
        <v>2596.898941816748</v>
      </c>
      <c r="AR89" s="27">
        <f ca="1">IF(W$11="x",0,_xlfn.NORM.INV(Q89,Satokasvi!$H$8,Satokasvi!$I$8)*IF(W$8="x",1+Toimenpiteet!$C$7,1)*IF(W$9="x",1+Toimenpiteet!$C$34,1)*(1+W$30)*_xlfn.BINOM.INV(1,(1-(Satokasvi!$H$15*(1+W$43))),Q89))</f>
        <v>2658.6673551765325</v>
      </c>
      <c r="AS89" s="27">
        <f ca="1">IF(X$11="x",0,_xlfn.NORM.INV(R89,Satokasvi!$H$8,Satokasvi!$I$8)*IF(X$8="x",1+Toimenpiteet!$C$7,1)*IF(X$9="x",1+Toimenpiteet!$C$34,1)*(1+X$30)*_xlfn.BINOM.INV(1,(1-(Satokasvi!$H$15*(1+X$43))),R89))</f>
        <v>2680.1323362136586</v>
      </c>
      <c r="AT89" s="27">
        <f ca="1">IF(Y$11="x",0,_xlfn.NORM.INV(S89,Satokasvi!$H$8,Satokasvi!$I$8)*IF(Y$8="x",1+Toimenpiteet!$C$7,1)*IF(Y$9="x",1+Toimenpiteet!$C$34,1)*(1+Y$30)*_xlfn.BINOM.INV(1,(1-(Satokasvi!$H$15*(1+Y$43))),S89))</f>
        <v>2955.3714282698852</v>
      </c>
      <c r="AU89" s="27">
        <f ca="1">IF(Z$11="x",0,_xlfn.NORM.INV(T89,Satokasvi!$H$8,Satokasvi!$I$8)*IF(Z$8="x",1+Toimenpiteet!$C$7,1)*IF(Z$9="x",1+Toimenpiteet!$C$34,1)*(1+Z$30)*_xlfn.BINOM.INV(1,(1-(Satokasvi!$H$15*(1+Z$43))),T89))</f>
        <v>0</v>
      </c>
      <c r="AV89" s="27">
        <f ca="1">IF(AA$11="x",0,_xlfn.NORM.INV(U89,Satokasvi!$H$8,Satokasvi!$I$8)*IF(AA$8="x",1+Toimenpiteet!$C$7,1)*IF(AA$9="x",1+Toimenpiteet!$C$34,1)*(1+AA$30)*_xlfn.BINOM.INV(1,(1-(Satokasvi!$H$15*(1+AA$43))),U89))</f>
        <v>2577.1334526395626</v>
      </c>
      <c r="AW89" s="27">
        <f ca="1">IF(AB$11="x",0,_xlfn.NORM.INV(V89,Satokasvi!$H$8,Satokasvi!$I$8)*IF(AB$8="x",1+Toimenpiteet!$C$7,1)*IF(AB$9="x",1+Toimenpiteet!$C$34,1)*(1+AB$30)*_xlfn.BINOM.INV(1,(1-(Satokasvi!$H$15*(1+AB$43))),V89))</f>
        <v>2798.4944356800811</v>
      </c>
      <c r="AX89" s="27">
        <f ca="1">IF(AC$11="x",0,_xlfn.NORM.INV(W89,Satokasvi!$H$8,Satokasvi!$I$8)*IF(AC$8="x",1+Toimenpiteet!$C$7,1)*IF(AC$9="x",1+Toimenpiteet!$C$34,1)*(1+AC$30)*_xlfn.BINOM.INV(1,(1-(Satokasvi!$H$15*(1+AC$43))),W89))</f>
        <v>2469.9293051125542</v>
      </c>
      <c r="AY89" s="27">
        <f ca="1">IF(AD$11="x",0,_xlfn.NORM.INV(X89,Satokasvi!$H$8,Satokasvi!$I$8)*IF(AD$8="x",1+Toimenpiteet!$C$7,1)*IF(AD$9="x",1+Toimenpiteet!$C$34,1)*(1+AD$30)*_xlfn.BINOM.INV(1,(1-(Satokasvi!$H$15*(1+AD$43))),X89))</f>
        <v>2378.0546531841828</v>
      </c>
      <c r="AZ89" s="27">
        <f ca="1">IF(AE$11="x",0,_xlfn.NORM.INV(Y89,Satokasvi!$H$8,Satokasvi!$I$8)*IF(AE$8="x",1+Toimenpiteet!$C$7,1)*IF(AE$9="x",1+Toimenpiteet!$C$34,1)*(1+AE$30)*_xlfn.BINOM.INV(1,(1-(Satokasvi!$H$15*(1+AE$43))),Y89))</f>
        <v>2394.8373787764795</v>
      </c>
      <c r="BA89" s="27">
        <f ca="1">IF(AF$11="x",0,_xlfn.NORM.INV(Z89,Satokasvi!$H$8,Satokasvi!$I$8)*IF(AF$8="x",1+Toimenpiteet!$C$7,1)*IF(AF$9="x",1+Toimenpiteet!$C$34,1)*(1+AF$30)*_xlfn.BINOM.INV(1,(1-(Satokasvi!$H$15*(1+AF$43))),Z89))</f>
        <v>2527.1977201359932</v>
      </c>
      <c r="BD89" s="27">
        <f>IF(H$11="x",0,_xlfn.NORM.INV(B89,Satokasvi!$H$8,Satokasvi!$I$8)*IF(COUNTIF($H$12:H$12,"x")&gt;0,(1+$C$6),1)*IF(COUNTIF($H$13:H$13,"x")&gt;0,(1+$C$30),1)*IF(H$8="x",(1+Toimenpiteet!$C$7),1)*IF(H$9="x",(1+Toimenpiteet!$C$34),1)*(1+H$30)*_xlfn.BINOM.INV(1,(1-(Satokasvi!$H$15*(1+H$44))),B89))</f>
        <v>0</v>
      </c>
      <c r="BE89" s="27">
        <f ca="1">IF(I$11="x",0,_xlfn.NORM.INV(C89,Satokasvi!$H$8,Satokasvi!$I$8)*IF(COUNTIF($H$12:I$12,"x")&gt;0,(1+$C$6),1)*IF(COUNTIF($H$13:I$13,"x")&gt;0,(1+$C$30),1)*IF(I$8="x",(1+Toimenpiteet!$C$7),1)*IF(I$9="x",(1+Toimenpiteet!$C$34),1)*(1+I$30)*_xlfn.BINOM.INV(1,(1-(Satokasvi!$H$15*(1+I$44))),C89))</f>
        <v>2640.5472451063511</v>
      </c>
      <c r="BF89" s="27">
        <f ca="1">IF(J$11="x",0,_xlfn.NORM.INV(D89,Satokasvi!$H$8,Satokasvi!$I$8)*IF(COUNTIF($H$12:J$12,"x")&gt;0,(1+$C$6),1)*IF(COUNTIF($H$13:J$13,"x")&gt;0,(1+$C$30),1)*IF(J$8="x",(1+Toimenpiteet!$C$7),1)*IF(J$9="x",(1+Toimenpiteet!$C$34),1)*(1+J$30)*_xlfn.BINOM.INV(1,(1-(Satokasvi!$H$15*(1+J$44))),D89))</f>
        <v>2618.3496086463274</v>
      </c>
      <c r="BG89" s="27">
        <f ca="1">IF(K$11="x",0,_xlfn.NORM.INV(E89,Satokasvi!$H$8,Satokasvi!$I$8)*IF(COUNTIF($H$12:K$12,"x")&gt;0,(1+$C$6),1)*IF(COUNTIF($H$13:K$13,"x")&gt;0,(1+$C$30),1)*IF(K$8="x",(1+Toimenpiteet!$C$7),1)*IF(K$9="x",(1+Toimenpiteet!$C$34),1)*(1+K$30)*_xlfn.BINOM.INV(1,(1-(Satokasvi!$H$15*(1+K$44))),E89))</f>
        <v>2924.6226757480799</v>
      </c>
      <c r="BH89" s="27">
        <f ca="1">IF(L$11="x",0,_xlfn.NORM.INV(F89,Satokasvi!$H$8,Satokasvi!$I$8)*IF(COUNTIF($H$12:L$12,"x")&gt;0,(1+$C$6),1)*IF(COUNTIF($H$13:L$13,"x")&gt;0,(1+$C$30),1)*IF(L$8="x",(1+Toimenpiteet!$C$7),1)*IF(L$9="x",(1+Toimenpiteet!$C$34),1)*(1+L$30)*_xlfn.BINOM.INV(1,(1-(Satokasvi!$H$15*(1+L$44))),F89))</f>
        <v>2478.8419383781074</v>
      </c>
      <c r="BI89" s="27">
        <f>IF(M$11="x",0,_xlfn.NORM.INV(G89,Satokasvi!$H$8,Satokasvi!$I$8)*IF(COUNTIF($H$12:M$12,"x")&gt;0,(1+$C$6),1)*IF(COUNTIF($H$13:M$13,"x")&gt;0,(1+$C$30),1)*IF(M$8="x",(1+Toimenpiteet!$C$7),1)*IF(M$9="x",(1+Toimenpiteet!$C$34),1)*(1+M$30)*_xlfn.BINOM.INV(1,(1-(Satokasvi!$H$15*(1+M$44))),G89))</f>
        <v>0</v>
      </c>
      <c r="BJ89" s="27">
        <f ca="1">IF(N$11="x",0,_xlfn.NORM.INV(H89,Satokasvi!$H$8,Satokasvi!$I$8)*IF(COUNTIF($H$12:N$12,"x")&gt;0,(1+$C$6),1)*IF(COUNTIF($H$13:N$13,"x")&gt;0,(1+$C$30),1)*IF(N$8="x",(1+Toimenpiteet!$C$7),1)*IF(N$9="x",(1+Toimenpiteet!$C$34),1)*(1+N$30)*_xlfn.BINOM.INV(1,(1-(Satokasvi!$H$15*(1+N$44))),H89))</f>
        <v>2869.9258509299484</v>
      </c>
      <c r="BK89" s="27">
        <f ca="1">IF(O$11="x",0,_xlfn.NORM.INV(I89,Satokasvi!$H$8,Satokasvi!$I$8)*IF(COUNTIF($H$12:O$12,"x")&gt;0,(1+$C$6),1)*IF(COUNTIF($H$13:O$13,"x")&gt;0,(1+$C$30),1)*IF(O$8="x",(1+Toimenpiteet!$C$7),1)*IF(O$9="x",(1+Toimenpiteet!$C$34),1)*(1+O$30)*_xlfn.BINOM.INV(1,(1-(Satokasvi!$H$15*(1+O$44))),I89))</f>
        <v>2654.3767090357101</v>
      </c>
      <c r="BL89" s="27">
        <f ca="1">IF(P$11="x",0,_xlfn.NORM.INV(J89,Satokasvi!$H$8,Satokasvi!$I$8)*IF(COUNTIF($H$12:P$12,"x")&gt;0,(1+$C$6),1)*IF(COUNTIF($H$13:P$13,"x")&gt;0,(1+$C$30),1)*IF(P$8="x",(1+Toimenpiteet!$C$7),1)*IF(P$9="x",(1+Toimenpiteet!$C$34),1)*(1+P$30)*_xlfn.BINOM.INV(1,(1-(Satokasvi!$H$15*(1+P$44))),J89))</f>
        <v>2750.8280768245895</v>
      </c>
      <c r="BM89" s="27">
        <f ca="1">IF(Q$11="x",0,_xlfn.NORM.INV(K89,Satokasvi!$H$8,Satokasvi!$I$8)*IF(COUNTIF($H$12:Q$12,"x")&gt;0,(1+$C$6),1)*IF(COUNTIF($H$13:Q$13,"x")&gt;0,(1+$C$30),1)*IF(Q$8="x",(1+Toimenpiteet!$C$7),1)*IF(Q$9="x",(1+Toimenpiteet!$C$34),1)*(1+Q$30)*_xlfn.BINOM.INV(1,(1-(Satokasvi!$H$15*(1+Q$44))),K89))</f>
        <v>2664.7049880050631</v>
      </c>
      <c r="BN89" s="27">
        <f ca="1">IF(R$11="x",0,_xlfn.NORM.INV(L89,Satokasvi!$H$8,Satokasvi!$I$8)*IF(COUNTIF($H$12:R$12,"x")&gt;0,(1+$C$6),1)*IF(COUNTIF($H$13:R$13,"x")&gt;0,(1+$C$30),1)*IF(R$8="x",(1+Toimenpiteet!$C$7),1)*IF(R$9="x",(1+Toimenpiteet!$C$34),1)*(1+R$30)*_xlfn.BINOM.INV(1,(1-(Satokasvi!$H$15*(1+R$44))),L89))</f>
        <v>2812.4880507080529</v>
      </c>
      <c r="BO89" s="27">
        <f ca="1">IF(S$11="x",0,_xlfn.NORM.INV(M89,Satokasvi!$H$8,Satokasvi!$I$8)*IF(COUNTIF($H$12:S$12,"x")&gt;0,(1+$C$6),1)*IF(COUNTIF($H$13:S$13,"x")&gt;0,(1+$C$30),1)*IF(S$8="x",(1+Toimenpiteet!$C$7),1)*IF(S$9="x",(1+Toimenpiteet!$C$34),1)*(1+S$30)*_xlfn.BINOM.INV(1,(1-(Satokasvi!$H$15*(1+S$44))),M89))</f>
        <v>2790.2924110196818</v>
      </c>
      <c r="BP89" s="27">
        <f ca="1">IF(T$11="x",0,_xlfn.NORM.INV(N89,Satokasvi!$H$8,Satokasvi!$I$8)*IF(COUNTIF($H$12:T$12,"x")&gt;0,(1+$C$6),1)*IF(COUNTIF($H$13:T$13,"x")&gt;0,(1+$C$30),1)*IF(T$8="x",(1+Toimenpiteet!$C$7),1)*IF(T$9="x",(1+Toimenpiteet!$C$34),1)*(1+T$30)*_xlfn.BINOM.INV(1,(1-(Satokasvi!$H$15*(1+T$44))),N89))</f>
        <v>2679.5865211375431</v>
      </c>
      <c r="BQ89" s="27">
        <f ca="1">IF(U$11="x",0,_xlfn.NORM.INV(O89,Satokasvi!$H$8,Satokasvi!$I$8)*IF(COUNTIF($H$12:U$12,"x")&gt;0,(1+$C$6),1)*IF(COUNTIF($H$13:U$13,"x")&gt;0,(1+$C$30),1)*IF(U$8="x",(1+Toimenpiteet!$C$7),1)*IF(U$9="x",(1+Toimenpiteet!$C$34),1)*(1+U$30)*_xlfn.BINOM.INV(1,(1-(Satokasvi!$H$15*(1+U$44))),O89))</f>
        <v>2569.9979183926175</v>
      </c>
      <c r="BR89" s="27">
        <f ca="1">IF(V$11="x",0,_xlfn.NORM.INV(P89,Satokasvi!$H$8,Satokasvi!$I$8)*IF(COUNTIF($H$12:V$12,"x")&gt;0,(1+$C$6),1)*IF(COUNTIF($H$13:V$13,"x")&gt;0,(1+$C$30),1)*IF(V$8="x",(1+Toimenpiteet!$C$7),1)*IF(V$9="x",(1+Toimenpiteet!$C$34),1)*(1+V$30)*_xlfn.BINOM.INV(1,(1-(Satokasvi!$H$15*(1+V$44))),P89))</f>
        <v>2726.7438889075852</v>
      </c>
      <c r="BS89" s="27">
        <f ca="1">IF(W$11="x",0,_xlfn.NORM.INV(Q89,Satokasvi!$H$8,Satokasvi!$I$8)*IF(COUNTIF($H$12:W$12,"x")&gt;0,(1+$C$6),1)*IF(COUNTIF($H$13:W$13,"x")&gt;0,(1+$C$30),1)*IF(W$8="x",(1+Toimenpiteet!$C$7),1)*IF(W$9="x",(1+Toimenpiteet!$C$34),1)*(1+W$30)*_xlfn.BINOM.INV(1,(1-(Satokasvi!$H$15*(1+W$44))),Q89))</f>
        <v>2791.6007229353595</v>
      </c>
      <c r="BT89" s="27">
        <f ca="1">IF(X$11="x",0,_xlfn.NORM.INV(R89,Satokasvi!$H$8,Satokasvi!$I$8)*IF(COUNTIF($H$12:X$12,"x")&gt;0,(1+$C$6),1)*IF(COUNTIF($H$13:X$13,"x")&gt;0,(1+$C$30),1)*IF(X$8="x",(1+Toimenpiteet!$C$7),1)*IF(X$9="x",(1+Toimenpiteet!$C$34),1)*(1+X$30)*_xlfn.BINOM.INV(1,(1-(Satokasvi!$H$15*(1+X$44))),R89))</f>
        <v>2814.1389530243414</v>
      </c>
      <c r="BU89" s="27">
        <f ca="1">IF(Y$11="x",0,_xlfn.NORM.INV(S89,Satokasvi!$H$8,Satokasvi!$I$8)*IF(COUNTIF($H$12:Y$12,"x")&gt;0,(1+$C$6),1)*IF(COUNTIF($H$13:Y$13,"x")&gt;0,(1+$C$30),1)*IF(Y$8="x",(1+Toimenpiteet!$C$7),1)*IF(Y$9="x",(1+Toimenpiteet!$C$34),1)*(1+Y$30)*_xlfn.BINOM.INV(1,(1-(Satokasvi!$H$15*(1+Y$44))),S89))</f>
        <v>3103.1399996833798</v>
      </c>
      <c r="BV89" s="27">
        <f ca="1">IF(Z$11="x",0,_xlfn.NORM.INV(T89,Satokasvi!$H$8,Satokasvi!$I$8)*IF(COUNTIF($H$12:Z$12,"x")&gt;0,(1+$C$6),1)*IF(COUNTIF($H$13:Z$13,"x")&gt;0,(1+$C$30),1)*IF(Z$8="x",(1+Toimenpiteet!$C$7),1)*IF(Z$9="x",(1+Toimenpiteet!$C$34),1)*(1+Z$30)*_xlfn.BINOM.INV(1,(1-(Satokasvi!$H$15*(1+Z$44))),T89))</f>
        <v>0</v>
      </c>
      <c r="BW89" s="27">
        <f ca="1">IF(AA$11="x",0,_xlfn.NORM.INV(U89,Satokasvi!$H$8,Satokasvi!$I$8)*IF(COUNTIF($H$12:AA$12,"x")&gt;0,(1+$C$6),1)*IF(COUNTIF($H$13:AA$13,"x")&gt;0,(1+$C$30),1)*IF(AA$8="x",(1+Toimenpiteet!$C$7),1)*IF(AA$9="x",(1+Toimenpiteet!$C$34),1)*(1+AA$30)*_xlfn.BINOM.INV(1,(1-(Satokasvi!$H$15*(1+AA$44))),U89))</f>
        <v>2705.9901252715408</v>
      </c>
      <c r="BX89" s="27">
        <f ca="1">IF(AB$11="x",0,_xlfn.NORM.INV(V89,Satokasvi!$H$8,Satokasvi!$I$8)*IF(COUNTIF($H$12:AB$12,"x")&gt;0,(1+$C$6),1)*IF(COUNTIF($H$13:AB$13,"x")&gt;0,(1+$C$30),1)*IF(AB$8="x",(1+Toimenpiteet!$C$7),1)*IF(AB$9="x",(1+Toimenpiteet!$C$34),1)*(1+AB$30)*_xlfn.BINOM.INV(1,(1-(Satokasvi!$H$15*(1+AB$44))),V89))</f>
        <v>2938.4191574640854</v>
      </c>
      <c r="BY89" s="27">
        <f ca="1">IF(AC$11="x",0,_xlfn.NORM.INV(W89,Satokasvi!$H$8,Satokasvi!$I$8)*IF(COUNTIF($H$12:AC$12,"x")&gt;0,(1+$C$6),1)*IF(COUNTIF($H$13:AC$13,"x")&gt;0,(1+$C$30),1)*IF(AC$8="x",(1+Toimenpiteet!$C$7),1)*IF(AC$9="x",(1+Toimenpiteet!$C$34),1)*(1+AC$30)*_xlfn.BINOM.INV(1,(1-(Satokasvi!$H$15*(1+AC$44))),W89))</f>
        <v>2593.4257703681815</v>
      </c>
      <c r="BZ89" s="27">
        <f ca="1">IF(AD$11="x",0,_xlfn.NORM.INV(X89,Satokasvi!$H$8,Satokasvi!$I$8)*IF(COUNTIF($H$12:AD$12,"x")&gt;0,(1+$C$6),1)*IF(COUNTIF($H$13:AD$13,"x")&gt;0,(1+$C$30),1)*IF(AD$8="x",(1+Toimenpiteet!$C$7),1)*IF(AD$9="x",(1+Toimenpiteet!$C$34),1)*(1+AD$30)*_xlfn.BINOM.INV(1,(1-(Satokasvi!$H$15*(1+AD$44))),X89))</f>
        <v>2496.9573858433923</v>
      </c>
      <c r="CA89" s="27">
        <f ca="1">IF(AE$11="x",0,_xlfn.NORM.INV(Y89,Satokasvi!$H$8,Satokasvi!$I$8)*IF(COUNTIF($H$12:AE$12,"x")&gt;0,(1+$C$6),1)*IF(COUNTIF($H$13:AE$13,"x")&gt;0,(1+$C$30),1)*IF(AE$8="x",(1+Toimenpiteet!$C$7),1)*IF(AE$9="x",(1+Toimenpiteet!$C$34),1)*(1+AE$30)*_xlfn.BINOM.INV(1,(1-(Satokasvi!$H$15*(1+AE$44))),Y89))</f>
        <v>2514.5792477153036</v>
      </c>
      <c r="CB89" s="27">
        <f ca="1">IF(AF$11="x",0,_xlfn.NORM.INV(Z89,Satokasvi!$H$8,Satokasvi!$I$8)*IF(COUNTIF($H$12:AF$12,"x")&gt;0,(1+$C$6),1)*IF(COUNTIF($H$13:AF$13,"x")&gt;0,(1+$C$30),1)*IF(AF$8="x",(1+Toimenpiteet!$C$7),1)*IF(AF$9="x",(1+Toimenpiteet!$C$34),1)*(1+AF$30)*_xlfn.BINOM.INV(1,(1-(Satokasvi!$H$15*(1+AF$44))),Z89))</f>
        <v>2653.5576061427923</v>
      </c>
      <c r="CD89" s="29">
        <f ca="1">_xlfn.NORM.INV(RAND(),Satokasvi!$H$13,Satokasvi!$I$13)</f>
        <v>233.48406712223533</v>
      </c>
      <c r="CE89" s="29">
        <f ca="1">_xlfn.NORM.INV(RAND(),Satokasvi!$H$13,Satokasvi!$I$13)</f>
        <v>151.18894330439747</v>
      </c>
      <c r="CF89" s="29">
        <f ca="1">_xlfn.NORM.INV(RAND(),Satokasvi!$H$13,Satokasvi!$I$13)</f>
        <v>251.57793042389346</v>
      </c>
      <c r="CG89" s="29">
        <f ca="1">_xlfn.NORM.INV(RAND(),Satokasvi!$H$13,Satokasvi!$I$13)</f>
        <v>212.94540306688654</v>
      </c>
      <c r="CH89" s="29">
        <f ca="1">_xlfn.NORM.INV(RAND(),Satokasvi!$H$13,Satokasvi!$I$13)</f>
        <v>288.44763257127386</v>
      </c>
      <c r="CI89" s="29">
        <f ca="1">_xlfn.NORM.INV(RAND(),Satokasvi!$H$13,Satokasvi!$I$13)</f>
        <v>188.52576537651831</v>
      </c>
      <c r="CJ89" s="29">
        <f ca="1">_xlfn.NORM.INV(RAND(),Satokasvi!$H$13,Satokasvi!$I$13)</f>
        <v>166.38742758604826</v>
      </c>
      <c r="CK89" s="29">
        <f ca="1">_xlfn.NORM.INV(RAND(),Satokasvi!$H$13,Satokasvi!$I$13)</f>
        <v>185.15098233738411</v>
      </c>
      <c r="CL89" s="29">
        <f ca="1">_xlfn.NORM.INV(RAND(),Satokasvi!$H$13,Satokasvi!$I$13)</f>
        <v>109.66752040102163</v>
      </c>
      <c r="CM89" s="29">
        <f ca="1">_xlfn.NORM.INV(RAND(),Satokasvi!$H$13,Satokasvi!$I$13)</f>
        <v>247.32142505198703</v>
      </c>
      <c r="CN89" s="29">
        <f ca="1">_xlfn.NORM.INV(RAND(),Satokasvi!$H$13,Satokasvi!$I$13)</f>
        <v>236.77156831012445</v>
      </c>
      <c r="CO89" s="29">
        <f ca="1">_xlfn.NORM.INV(RAND(),Satokasvi!$H$13,Satokasvi!$I$13)</f>
        <v>207.96909912875842</v>
      </c>
      <c r="CP89" s="29">
        <f ca="1">_xlfn.NORM.INV(RAND(),Satokasvi!$H$13,Satokasvi!$I$13)</f>
        <v>227.01485048619449</v>
      </c>
      <c r="CQ89" s="29">
        <f ca="1">_xlfn.NORM.INV(RAND(),Satokasvi!$H$13,Satokasvi!$I$13)</f>
        <v>299.55327059548273</v>
      </c>
      <c r="CR89" s="29">
        <f ca="1">_xlfn.NORM.INV(RAND(),Satokasvi!$H$13,Satokasvi!$I$13)</f>
        <v>163.82414017581968</v>
      </c>
      <c r="CS89" s="29">
        <f ca="1">_xlfn.NORM.INV(RAND(),Satokasvi!$H$13,Satokasvi!$I$13)</f>
        <v>165.36267183771997</v>
      </c>
      <c r="CT89" s="29">
        <f ca="1">_xlfn.NORM.INV(RAND(),Satokasvi!$H$13,Satokasvi!$I$13)</f>
        <v>264.53302830520681</v>
      </c>
      <c r="CU89" s="29">
        <f ca="1">_xlfn.NORM.INV(RAND(),Satokasvi!$H$13,Satokasvi!$I$13)</f>
        <v>155.91421172786289</v>
      </c>
      <c r="CV89" s="29">
        <f ca="1">_xlfn.NORM.INV(RAND(),Satokasvi!$H$13,Satokasvi!$I$13)</f>
        <v>216.93090251797071</v>
      </c>
      <c r="CW89" s="29">
        <f ca="1">_xlfn.NORM.INV(RAND(),Satokasvi!$H$13,Satokasvi!$I$13)</f>
        <v>236.58759954744781</v>
      </c>
      <c r="CX89" s="29">
        <f ca="1">_xlfn.NORM.INV(RAND(),Satokasvi!$H$13,Satokasvi!$I$13)</f>
        <v>279.37147895603886</v>
      </c>
      <c r="CY89" s="29">
        <f ca="1">_xlfn.NORM.INV(RAND(),Satokasvi!$H$13,Satokasvi!$I$13)</f>
        <v>204.17202639360701</v>
      </c>
      <c r="CZ89" s="29">
        <f ca="1">_xlfn.NORM.INV(RAND(),Satokasvi!$H$13,Satokasvi!$I$13)</f>
        <v>176.13210441091218</v>
      </c>
      <c r="DA89" s="29">
        <f ca="1">_xlfn.NORM.INV(RAND(),Satokasvi!$H$13,Satokasvi!$I$13)</f>
        <v>257.56941483475663</v>
      </c>
      <c r="DB89" s="29">
        <f ca="1">_xlfn.NORM.INV(RAND(),Satokasvi!$H$13,Satokasvi!$I$13)</f>
        <v>247.4563313793179</v>
      </c>
      <c r="DD89" s="29">
        <f>IF(H$11="x",Toimenpiteet!$E$115,AC89*CD89/1000+(Satokasvi!$E$28-Satokasvi!$E$7)+IF(H$8="x",Toimenpiteet!$E$29,0)+IF(H$9="x",Toimenpiteet!$E$60,0)+IF(H$10="x",Toimenpiteet!$E$88,0))/(1+$H$15)^DD$59</f>
        <v>305.82524271844659</v>
      </c>
      <c r="DE89" s="29">
        <f ca="1">IF(I$11="x",Toimenpiteet!$E$115,AD89*CE89/1000+(Satokasvi!$E$28-Satokasvi!$E$7)+IF(I$8="x",Toimenpiteet!$E$29,0)+IF(I$9="x",Toimenpiteet!$E$60,0)+IF(I$10="x",Toimenpiteet!$E$88,0))/(1+$H$15)^DE$59</f>
        <v>143.56772348093222</v>
      </c>
      <c r="DF89" s="29">
        <f ca="1">IF(J$11="x",Toimenpiteet!$E$115,AE89*CF89/1000+(Satokasvi!$E$28-Satokasvi!$E$7)+IF(J$8="x",Toimenpiteet!$E$29,0)+IF(J$9="x",Toimenpiteet!$E$60,0)+IF(J$10="x",Toimenpiteet!$E$88,0))/(1+$H$15)^DF$59</f>
        <v>365.55462196823208</v>
      </c>
      <c r="DG89" s="29">
        <f ca="1">IF(K$11="x",Toimenpiteet!$E$115,AF89*CG89/1000+(Satokasvi!$E$28-Satokasvi!$E$7)+IF(K$8="x",Toimenpiteet!$E$29,0)+IF(K$9="x",Toimenpiteet!$E$60,0)+IF(K$10="x",Toimenpiteet!$E$88,0))/(1+$H$15)^DG$59</f>
        <v>324.50081674677989</v>
      </c>
      <c r="DH89" s="29">
        <f ca="1">IF(L$11="x",Toimenpiteet!$E$115,AG89*CH89/1000+(Satokasvi!$E$28-Satokasvi!$E$7)+IF(L$8="x",Toimenpiteet!$E$29,0)+IF(L$9="x",Toimenpiteet!$E$60,0)+IF(L$10="x",Toimenpiteet!$E$88,0))/(1+$H$15)^DH$59</f>
        <v>390.82018093402473</v>
      </c>
      <c r="DI89" s="29">
        <f>IF(M$11="x",Toimenpiteet!$E$115,AH89*CI89/1000+(Satokasvi!$E$28-Satokasvi!$E$7)+IF(M$8="x",Toimenpiteet!$E$29,0)+IF(M$9="x",Toimenpiteet!$E$60,0)+IF(M$10="x",Toimenpiteet!$E$88,0))/(1+$H$15)^DI$59</f>
        <v>263.80754085535114</v>
      </c>
      <c r="DJ89" s="29">
        <f ca="1">IF(N$11="x",Toimenpiteet!$E$115,AI89*CJ89/1000+(Satokasvi!$E$28-Satokasvi!$E$7)+IF(N$8="x",Toimenpiteet!$E$29,0)+IF(N$9="x",Toimenpiteet!$E$60,0)+IF(N$10="x",Toimenpiteet!$E$88,0))/(1+$H$15)^DJ$59</f>
        <v>184.47465099670666</v>
      </c>
      <c r="DK89" s="29">
        <f ca="1">IF(O$11="x",Toimenpiteet!$E$115,AJ89*CK89/1000+(Satokasvi!$E$28-Satokasvi!$E$7)+IF(O$8="x",Toimenpiteet!$E$29,0)+IF(O$9="x",Toimenpiteet!$E$60,0)+IF(O$10="x",Toimenpiteet!$E$88,0))/(1+$H$15)^DK$59</f>
        <v>189.58260846410209</v>
      </c>
      <c r="DL89" s="29">
        <f ca="1">IF(P$11="x",Toimenpiteet!$E$115,AK89*CL89/1000+(Satokasvi!$E$28-Satokasvi!$E$7)+IF(P$8="x",Toimenpiteet!$E$29,0)+IF(P$9="x",Toimenpiteet!$E$60,0)+IF(P$10="x",Toimenpiteet!$E$88,0))/(1+$H$15)^DL$59</f>
        <v>45.533543781140068</v>
      </c>
      <c r="DM89" s="29">
        <f ca="1">IF(Q$11="x",Toimenpiteet!$E$115,AL89*CM89/1000+(Satokasvi!$E$28-Satokasvi!$E$7)+IF(Q$8="x",Toimenpiteet!$E$29,0)+IF(Q$9="x",Toimenpiteet!$E$60,0)+IF(Q$10="x",Toimenpiteet!$E$88,0))/(1+$H$15)^DM$59</f>
        <v>297.4558900977936</v>
      </c>
      <c r="DN89" s="29">
        <f ca="1">IF(R$11="x",Toimenpiteet!$E$115,AM89*CN89/1000+(Satokasvi!$E$28-Satokasvi!$E$7)+IF(R$8="x",Toimenpiteet!$E$29,0)+IF(R$9="x",Toimenpiteet!$E$60,0)+IF(R$10="x",Toimenpiteet!$E$88,0))/(1+$H$15)^DN$59</f>
        <v>293.52472298241372</v>
      </c>
      <c r="DO89" s="29">
        <f ca="1">IF(S$11="x",Toimenpiteet!$E$115,AN89*CO89/1000+(Satokasvi!$E$28-Satokasvi!$E$7)+IF(S$8="x",Toimenpiteet!$E$29,0)+IF(S$9="x",Toimenpiteet!$E$60,0)+IF(S$10="x",Toimenpiteet!$E$88,0))/(1+$H$15)^DO$59</f>
        <v>227.78119800991368</v>
      </c>
      <c r="DP89" s="29">
        <f ca="1">IF(T$11="x",Toimenpiteet!$E$115,AO89*CP89/1000+(Satokasvi!$E$28-Satokasvi!$E$7)+IF(T$8="x",Toimenpiteet!$E$29,0)+IF(T$9="x",Toimenpiteet!$E$60,0)+IF(T$10="x",Toimenpiteet!$E$88,0))/(1+$H$15)^DP$59</f>
        <v>239.31284724981623</v>
      </c>
      <c r="DQ89" s="29">
        <f ca="1">IF(U$11="x",Toimenpiteet!$E$115,AP89*CQ89/1000+(Satokasvi!$E$28-Satokasvi!$E$7)+IF(U$8="x",Toimenpiteet!$E$29,0)+IF(U$9="x",Toimenpiteet!$E$60,0)+IF(U$10="x",Toimenpiteet!$E$88,0))/(1+$H$15)^DQ$59</f>
        <v>334.05733803669381</v>
      </c>
      <c r="DR89" s="29">
        <f ca="1">IF(V$11="x",Toimenpiteet!$E$115,AQ89*CR89/1000+(Satokasvi!$E$28-Satokasvi!$E$7)+IF(V$8="x",Toimenpiteet!$E$29,0)+IF(V$9="x",Toimenpiteet!$E$60,0)+IF(V$10="x",Toimenpiteet!$E$88,0))/(1+$H$15)^DR$59</f>
        <v>126.79003049859277</v>
      </c>
      <c r="DS89" s="29">
        <f ca="1">IF(W$11="x",Toimenpiteet!$E$115,AR89*CS89/1000+(Satokasvi!$E$28-Satokasvi!$E$7)+IF(W$8="x",Toimenpiteet!$E$29,0)+IF(W$9="x",Toimenpiteet!$E$60,0)+IF(W$10="x",Toimenpiteet!$E$88,0))/(1+$H$15)^DS$59</f>
        <v>131.95207062210875</v>
      </c>
      <c r="DT89" s="29">
        <f ca="1">IF(X$11="x",Toimenpiteet!$E$115,AS89*CT89/1000+(Satokasvi!$E$28-Satokasvi!$E$7)+IF(X$8="x",Toimenpiteet!$E$29,0)+IF(X$9="x",Toimenpiteet!$E$60,0)+IF(X$10="x",Toimenpiteet!$E$88,0))/(1+$H$15)^DT$59</f>
        <v>291.06344333511504</v>
      </c>
      <c r="DU89" s="29">
        <f ca="1">IF(Y$11="x",Toimenpiteet!$E$115,AT89*CU89/1000+(Satokasvi!$E$28-Satokasvi!$E$7)+IF(Y$8="x",Toimenpiteet!$E$29,0)+IF(Y$9="x",Toimenpiteet!$E$60,0)+IF(Y$10="x",Toimenpiteet!$E$88,0))/(1+$H$15)^DU$59</f>
        <v>136.79504463578428</v>
      </c>
      <c r="DV89" s="29">
        <f ca="1">IF(Z$11="x",Toimenpiteet!$E$115,AU89*CV89/1000+(Satokasvi!$E$28-Satokasvi!$E$7)+IF(Z$8="x",Toimenpiteet!$E$29,0)+IF(Z$9="x",Toimenpiteet!$E$60,0)+IF(Z$10="x",Toimenpiteet!$E$88,0))/(1+$H$15)^DV$59</f>
        <v>-129.96818551043771</v>
      </c>
      <c r="DW89" s="29">
        <f ca="1">IF(AA$11="x",Toimenpiteet!$E$115,AV89*CW89/1000+(Satokasvi!$E$28-Satokasvi!$E$7)+IF(AA$8="x",Toimenpiteet!$E$29,0)+IF(AA$9="x",Toimenpiteet!$E$60,0)+IF(AA$10="x",Toimenpiteet!$E$88,0))/(1+$H$15)^DW$59</f>
        <v>211.40326794064131</v>
      </c>
      <c r="DX89" s="29">
        <f ca="1">IF(AB$11="x",Toimenpiteet!$E$115,AW89*CX89/1000+(Satokasvi!$E$28-Satokasvi!$E$7)+IF(AB$8="x",Toimenpiteet!$E$29,0)+IF(AB$9="x",Toimenpiteet!$E$60,0)+IF(AB$10="x",Toimenpiteet!$E$88,0))/(1+$H$15)^DX$59</f>
        <v>297.75904191193331</v>
      </c>
      <c r="DY89" s="29">
        <f ca="1">IF(AC$11="x",Toimenpiteet!$E$115,AX89*CY89/1000+(Satokasvi!$E$28-Satokasvi!$E$7)+IF(AC$8="x",Toimenpiteet!$E$29,0)+IF(AC$9="x",Toimenpiteet!$E$60,0)+IF(AC$10="x",Toimenpiteet!$E$88,0))/(1+$H$15)^DY$59</f>
        <v>144.24611427319147</v>
      </c>
      <c r="DZ89" s="29">
        <f ca="1">IF(AD$11="x",Toimenpiteet!$E$115,AY89*CZ89/1000+(Satokasvi!$E$28-Satokasvi!$E$7)+IF(AD$8="x",Toimenpiteet!$E$29,0)+IF(AD$9="x",Toimenpiteet!$E$60,0)+IF(AD$10="x",Toimenpiteet!$E$88,0))/(1+$H$15)^DZ$59</f>
        <v>96.75368644493264</v>
      </c>
      <c r="EA89" s="29">
        <f ca="1">IF(AE$11="x",Toimenpiteet!$E$115,AZ89*DA89/1000+(Satokasvi!$E$28-Satokasvi!$E$7)+IF(AE$8="x",Toimenpiteet!$E$29,0)+IF(AE$9="x",Toimenpiteet!$E$60,0)+IF(AE$10="x",Toimenpiteet!$E$88,0))/(1+$H$15)^EA$59</f>
        <v>191.33116385952917</v>
      </c>
      <c r="EB89" s="29">
        <f ca="1">IF(AF$11="x",Toimenpiteet!$E$115,BA89*DB89/1000+(Satokasvi!$E$28-Satokasvi!$E$7)+IF(AF$8="x",Toimenpiteet!$E$29,0)+IF(AF$9="x",Toimenpiteet!$E$60,0)+IF(AF$10="x",Toimenpiteet!$E$88,0))/(1+$H$15)^EB$59</f>
        <v>189.83439975445302</v>
      </c>
      <c r="ED89" s="29">
        <f>IF(H$11="x",Toimenpiteet!$E$115,BD89*CD89/1000+(Satokasvi!$E$28-Satokasvi!$E$7)+IF(H$8="x",Toimenpiteet!$E$29,0)+IF(H$9="x",Toimenpiteet!$E$60,0)+IF(H$10="x",Toimenpiteet!$E$88,0))/(1+$H$15)^ED$59</f>
        <v>305.82524271844659</v>
      </c>
      <c r="EE89" s="29">
        <f ca="1">IF(I$11="x",Toimenpiteet!$E$115,BE89*CE89/1000+(Satokasvi!$E$28-Satokasvi!$E$7)+IF(I$8="x",Toimenpiteet!$E$29,0)+IF(I$9="x",Toimenpiteet!$E$60,0)+IF(I$10="x",Toimenpiteet!$E$88,0))/(1+$H$15)^EE$59</f>
        <v>161.48699003955792</v>
      </c>
      <c r="EF89" s="29">
        <f ca="1">IF(J$11="x",Toimenpiteet!$E$115,BF89*CF89/1000+(Satokasvi!$E$28-Satokasvi!$E$7)+IF(J$8="x",Toimenpiteet!$E$29,0)+IF(J$9="x",Toimenpiteet!$E$60,0)+IF(J$10="x",Toimenpiteet!$E$88,0))/(1+$H$15)^EF$59</f>
        <v>394.26039227497296</v>
      </c>
      <c r="EG89" s="29">
        <f ca="1">IF(K$11="x",Toimenpiteet!$E$115,BG89*CG89/1000+(Satokasvi!$E$28-Satokasvi!$E$7)+IF(K$8="x",Toimenpiteet!$E$29,0)+IF(K$9="x",Toimenpiteet!$E$60,0)+IF(K$10="x",Toimenpiteet!$E$88,0))/(1+$H$15)^EG$59</f>
        <v>350.85016749511817</v>
      </c>
      <c r="EH89" s="29">
        <f ca="1">IF(L$11="x",Toimenpiteet!$E$115,BH89*CH89/1000+(Satokasvi!$E$28-Satokasvi!$E$7)+IF(L$8="x",Toimenpiteet!$E$29,0)+IF(L$9="x",Toimenpiteet!$E$60,0)+IF(L$10="x",Toimenpiteet!$E$88,0))/(1+$H$15)^EH$59</f>
        <v>420.19061707878365</v>
      </c>
      <c r="EI89" s="29">
        <f>IF(M$11="x",Toimenpiteet!$E$115,BI89*CI89/1000+(Satokasvi!$E$28-Satokasvi!$E$7)+IF(M$8="x",Toimenpiteet!$E$29,0)+IF(M$9="x",Toimenpiteet!$E$60,0)+IF(M$10="x",Toimenpiteet!$E$88,0))/(1+$H$15)^EI$59</f>
        <v>263.80754085535114</v>
      </c>
      <c r="EJ89" s="29">
        <f ca="1">IF(N$11="x",Toimenpiteet!$E$115,BJ89*CJ89/1000+(Satokasvi!$E$28-Satokasvi!$E$7)+IF(N$8="x",Toimenpiteet!$E$29,0)+IF(N$9="x",Toimenpiteet!$E$60,0)+IF(N$10="x",Toimenpiteet!$E$88,0))/(1+$H$15)^EJ$59</f>
        <v>202.96356131829961</v>
      </c>
      <c r="EK89" s="29">
        <f ca="1">IF(O$11="x",Toimenpiteet!$E$115,BK89*CK89/1000+(Satokasvi!$E$28-Satokasvi!$E$7)+IF(O$8="x",Toimenpiteet!$E$29,0)+IF(O$9="x",Toimenpiteet!$E$60,0)+IF(O$10="x",Toimenpiteet!$E$88,0))/(1+$H$15)^EK$59</f>
        <v>208.05705711231448</v>
      </c>
      <c r="EL89" s="29">
        <f ca="1">IF(P$11="x",Toimenpiteet!$E$115,BL89*CL89/1000+(Satokasvi!$E$28-Satokasvi!$E$7)+IF(P$8="x",Toimenpiteet!$E$29,0)+IF(P$9="x",Toimenpiteet!$E$60,0)+IF(P$10="x",Toimenpiteet!$E$88,0))/(1+$H$15)^EL$59</f>
        <v>56.543539635252749</v>
      </c>
      <c r="EM89" s="29">
        <f ca="1">IF(Q$11="x",Toimenpiteet!$E$115,BM89*CM89/1000+(Satokasvi!$E$28-Satokasvi!$E$7)+IF(Q$8="x",Toimenpiteet!$E$29,0)+IF(Q$9="x",Toimenpiteet!$E$60,0)+IF(Q$10="x",Toimenpiteet!$E$88,0))/(1+$H$15)^EM$59</f>
        <v>320.80763476293146</v>
      </c>
      <c r="EN89" s="29">
        <f ca="1">IF(R$11="x",Toimenpiteet!$E$115,BN89*CN89/1000+(Satokasvi!$E$28-Satokasvi!$E$7)+IF(R$8="x",Toimenpiteet!$E$29,0)+IF(R$9="x",Toimenpiteet!$E$60,0)+IF(R$10="x",Toimenpiteet!$E$88,0))/(1+$H$15)^EN$59</f>
        <v>316.4329495783773</v>
      </c>
      <c r="EO89" s="29">
        <f ca="1">IF(S$11="x",Toimenpiteet!$E$115,BO89*CO89/1000+(Satokasvi!$E$28-Satokasvi!$E$7)+IF(S$8="x",Toimenpiteet!$E$29,0)+IF(S$9="x",Toimenpiteet!$E$60,0)+IF(S$10="x",Toimenpiteet!$E$88,0))/(1+$H$15)^EO$59</f>
        <v>247.16248164520829</v>
      </c>
      <c r="EP89" s="29">
        <f ca="1">IF(T$11="x",Toimenpiteet!$E$115,BP89*CP89/1000+(Satokasvi!$E$28-Satokasvi!$E$7)+IF(T$8="x",Toimenpiteet!$E$29,0)+IF(T$9="x",Toimenpiteet!$E$60,0)+IF(T$10="x",Toimenpiteet!$E$88,0))/(1+$H$15)^EP$59</f>
        <v>259.03793013152921</v>
      </c>
      <c r="EQ89" s="29">
        <f ca="1">IF(U$11="x",Toimenpiteet!$E$115,BQ89*CQ89/1000+(Satokasvi!$E$28-Satokasvi!$E$7)+IF(U$8="x",Toimenpiteet!$E$29,0)+IF(U$9="x",Toimenpiteet!$E$60,0)+IF(U$10="x",Toimenpiteet!$E$88,0))/(1+$H$15)^EQ$59</f>
        <v>358.29364233583163</v>
      </c>
      <c r="ER89" s="29">
        <f ca="1">IF(V$11="x",Toimenpiteet!$E$115,BR89*CR89/1000+(Satokasvi!$E$28-Satokasvi!$E$7)+IF(V$8="x",Toimenpiteet!$E$29,0)+IF(V$9="x",Toimenpiteet!$E$60,0)+IF(V$10="x",Toimenpiteet!$E$88,0))/(1+$H$15)^ER$59</f>
        <v>140.44354891410799</v>
      </c>
      <c r="ES89" s="29">
        <f ca="1">IF(W$11="x",Toimenpiteet!$E$115,BS89*CS89/1000+(Satokasvi!$E$28-Satokasvi!$E$7)+IF(W$8="x",Toimenpiteet!$E$29,0)+IF(W$9="x",Toimenpiteet!$E$60,0)+IF(W$10="x",Toimenpiteet!$E$88,0))/(1+$H$15)^ES$59</f>
        <v>145.65066142562742</v>
      </c>
      <c r="ET89" s="29">
        <f ca="1">IF(X$11="x",Toimenpiteet!$E$115,BT89*CT89/1000+(Satokasvi!$E$28-Satokasvi!$E$7)+IF(X$8="x",Toimenpiteet!$E$29,0)+IF(X$9="x",Toimenpiteet!$E$60,0)+IF(X$10="x",Toimenpiteet!$E$88,0))/(1+$H$15)^ET$59</f>
        <v>312.51077790227197</v>
      </c>
      <c r="EU89" s="29">
        <f ca="1">IF(Y$11="x",Toimenpiteet!$E$115,BU89*CU89/1000+(Satokasvi!$E$28-Satokasvi!$E$7)+IF(Y$8="x",Toimenpiteet!$E$29,0)+IF(Y$9="x",Toimenpiteet!$E$60,0)+IF(Y$10="x",Toimenpiteet!$E$88,0))/(1+$H$15)^EU$59</f>
        <v>150.32815842136105</v>
      </c>
      <c r="EV89" s="29">
        <f ca="1">IF(Z$11="x",Toimenpiteet!$E$115,BV89*CV89/1000+(Satokasvi!$E$28-Satokasvi!$E$7)+IF(Z$8="x",Toimenpiteet!$E$29,0)+IF(Z$9="x",Toimenpiteet!$E$60,0)+IF(Z$10="x",Toimenpiteet!$E$88,0))/(1+$H$15)^EV$59</f>
        <v>-129.96818551043771</v>
      </c>
      <c r="EW89" s="29">
        <f ca="1">IF(AA$11="x",Toimenpiteet!$E$115,BW89*CW89/1000+(Satokasvi!$E$28-Satokasvi!$E$7)+IF(AA$8="x",Toimenpiteet!$E$29,0)+IF(AA$9="x",Toimenpiteet!$E$60,0)+IF(AA$10="x",Toimenpiteet!$E$88,0))/(1+$H$15)^EW$59</f>
        <v>228.28256655662665</v>
      </c>
      <c r="EX89" s="29">
        <f ca="1">IF(AB$11="x",Toimenpiteet!$E$115,BX89*CX89/1000+(Satokasvi!$E$28-Satokasvi!$E$7)+IF(AB$8="x",Toimenpiteet!$E$29,0)+IF(AB$9="x",Toimenpiteet!$E$60,0)+IF(AB$10="x",Toimenpiteet!$E$88,0))/(1+$H$15)^EX$59</f>
        <v>318.77236800651377</v>
      </c>
      <c r="EY89" s="29">
        <f ca="1">IF(AC$11="x",Toimenpiteet!$E$115,BY89*CY89/1000+(Satokasvi!$E$28-Satokasvi!$E$7)+IF(AC$8="x",Toimenpiteet!$E$29,0)+IF(AC$9="x",Toimenpiteet!$E$60,0)+IF(AC$10="x",Toimenpiteet!$E$88,0))/(1+$H$15)^EY$59</f>
        <v>157.40538503440808</v>
      </c>
      <c r="EZ89" s="29">
        <f ca="1">IF(AD$11="x",Toimenpiteet!$E$115,BZ89*CZ89/1000+(Satokasvi!$E$28-Satokasvi!$E$7)+IF(AD$8="x",Toimenpiteet!$E$29,0)+IF(AD$9="x",Toimenpiteet!$E$60,0)+IF(AD$10="x",Toimenpiteet!$E$88,0))/(1+$H$15)^EZ$59</f>
        <v>107.36512324053568</v>
      </c>
      <c r="FA89" s="29">
        <f ca="1">IF(AE$11="x",Toimenpiteet!$E$115,CA89*DA89/1000+(Satokasvi!$E$28-Satokasvi!$E$7)+IF(AE$8="x",Toimenpiteet!$E$29,0)+IF(AE$9="x",Toimenpiteet!$E$60,0)+IF(AE$10="x",Toimenpiteet!$E$88,0))/(1+$H$15)^FA$59</f>
        <v>206.50330697809437</v>
      </c>
      <c r="FB89" s="29">
        <f ca="1">IF(AF$11="x",Toimenpiteet!$E$115,CB89*DB89/1000+(Satokasvi!$E$28-Satokasvi!$E$7)+IF(AF$8="x",Toimenpiteet!$E$29,0)+IF(AF$9="x",Toimenpiteet!$E$60,0)+IF(AF$10="x",Toimenpiteet!$E$88,0))/(1+$H$15)^FB$59</f>
        <v>204.76843520391219</v>
      </c>
      <c r="FD89" s="29">
        <f t="shared" si="15"/>
        <v>305.82524271844659</v>
      </c>
      <c r="FE89" s="29">
        <f t="shared" ca="1" si="18"/>
        <v>449.3929661993788</v>
      </c>
      <c r="FF89" s="29">
        <f t="shared" ca="1" si="18"/>
        <v>814.94758816761089</v>
      </c>
      <c r="FG89" s="29">
        <f t="shared" ca="1" si="18"/>
        <v>1139.4484049143907</v>
      </c>
      <c r="FH89" s="29">
        <f t="shared" ca="1" si="18"/>
        <v>1530.2685858484156</v>
      </c>
      <c r="FI89" s="29">
        <f t="shared" ca="1" si="18"/>
        <v>1794.0761267037667</v>
      </c>
      <c r="FJ89" s="29">
        <f t="shared" ca="1" si="18"/>
        <v>1978.5507777004734</v>
      </c>
      <c r="FK89" s="29">
        <f t="shared" ca="1" si="18"/>
        <v>2168.1333861645753</v>
      </c>
      <c r="FL89" s="29">
        <f t="shared" ca="1" si="18"/>
        <v>2213.6669299457153</v>
      </c>
      <c r="FM89" s="29">
        <f t="shared" ca="1" si="18"/>
        <v>2511.1228200435089</v>
      </c>
      <c r="FN89" s="29">
        <f t="shared" ca="1" si="18"/>
        <v>2804.6475430259225</v>
      </c>
      <c r="FO89" s="29">
        <f t="shared" ca="1" si="18"/>
        <v>3032.4287410358361</v>
      </c>
      <c r="FP89" s="29">
        <f t="shared" ca="1" si="18"/>
        <v>3271.7415882856521</v>
      </c>
      <c r="FQ89" s="29">
        <f t="shared" ca="1" si="18"/>
        <v>3605.7989263223458</v>
      </c>
      <c r="FR89" s="29">
        <f t="shared" ca="1" si="18"/>
        <v>3732.5889568209386</v>
      </c>
      <c r="FS89" s="29">
        <f t="shared" ca="1" si="18"/>
        <v>3864.5410274430474</v>
      </c>
      <c r="FT89" s="29">
        <f t="shared" ca="1" si="18"/>
        <v>4155.6044707781621</v>
      </c>
      <c r="FU89" s="29">
        <f t="shared" ca="1" si="24"/>
        <v>4292.3995154139466</v>
      </c>
      <c r="FV89" s="29">
        <f t="shared" ca="1" si="24"/>
        <v>4162.4313299035093</v>
      </c>
      <c r="FW89" s="29">
        <f t="shared" ca="1" si="23"/>
        <v>4373.8345978441503</v>
      </c>
      <c r="FX89" s="29">
        <f t="shared" ca="1" si="20"/>
        <v>4671.5936397560836</v>
      </c>
      <c r="FY89" s="29">
        <f t="shared" ca="1" si="20"/>
        <v>4815.8397540292754</v>
      </c>
      <c r="FZ89" s="29">
        <f t="shared" ca="1" si="20"/>
        <v>4912.5934404742084</v>
      </c>
      <c r="GA89" s="29">
        <f t="shared" ca="1" si="20"/>
        <v>5103.9246043337371</v>
      </c>
      <c r="GB89" s="29">
        <f t="shared" ca="1" si="20"/>
        <v>5293.7590040881905</v>
      </c>
      <c r="GC89" s="29"/>
      <c r="GD89" s="29">
        <f t="shared" si="16"/>
        <v>305.82524271844659</v>
      </c>
      <c r="GE89" s="29">
        <f t="shared" ca="1" si="17"/>
        <v>467.31223275800448</v>
      </c>
      <c r="GF89" s="29">
        <f t="shared" ca="1" si="17"/>
        <v>861.57262503297738</v>
      </c>
      <c r="GG89" s="29">
        <f t="shared" ca="1" si="17"/>
        <v>1212.4227925280957</v>
      </c>
      <c r="GH89" s="29">
        <f t="shared" ca="1" si="17"/>
        <v>1632.6134096068793</v>
      </c>
      <c r="GI89" s="29">
        <f t="shared" ca="1" si="17"/>
        <v>1896.4209504622304</v>
      </c>
      <c r="GJ89" s="29">
        <f t="shared" ca="1" si="17"/>
        <v>2099.3845117805299</v>
      </c>
      <c r="GK89" s="29">
        <f t="shared" ca="1" si="17"/>
        <v>2307.4415688928443</v>
      </c>
      <c r="GL89" s="29">
        <f t="shared" ca="1" si="17"/>
        <v>2363.985108528097</v>
      </c>
      <c r="GM89" s="29">
        <f t="shared" ca="1" si="17"/>
        <v>2684.7927432910283</v>
      </c>
      <c r="GN89" s="29">
        <f t="shared" ca="1" si="17"/>
        <v>3001.2256928694055</v>
      </c>
      <c r="GO89" s="29">
        <f t="shared" ca="1" si="17"/>
        <v>3248.3881745146136</v>
      </c>
      <c r="GP89" s="29">
        <f t="shared" ca="1" si="17"/>
        <v>3507.4261046461429</v>
      </c>
      <c r="GQ89" s="29">
        <f t="shared" ca="1" si="17"/>
        <v>3865.7197469819744</v>
      </c>
      <c r="GR89" s="29">
        <f t="shared" ca="1" si="17"/>
        <v>4006.1632958960822</v>
      </c>
      <c r="GS89" s="29">
        <f t="shared" ca="1" si="17"/>
        <v>4151.8139573217095</v>
      </c>
      <c r="GT89" s="29">
        <f t="shared" ca="1" si="17"/>
        <v>4464.3247352239814</v>
      </c>
      <c r="GU89" s="29">
        <f t="shared" ca="1" si="22"/>
        <v>4614.6528936453424</v>
      </c>
      <c r="GV89" s="29">
        <f t="shared" ca="1" si="12"/>
        <v>4484.6847081349042</v>
      </c>
      <c r="GW89" s="29">
        <f t="shared" ca="1" si="12"/>
        <v>4712.9672746915312</v>
      </c>
      <c r="GX89" s="29">
        <f t="shared" ca="1" si="12"/>
        <v>5031.7396426980449</v>
      </c>
      <c r="GY89" s="29">
        <f t="shared" ca="1" si="12"/>
        <v>5189.1450277324529</v>
      </c>
      <c r="GZ89" s="29">
        <f t="shared" ca="1" si="12"/>
        <v>5296.5101509729884</v>
      </c>
      <c r="HA89" s="29">
        <f t="shared" ca="1" si="12"/>
        <v>5503.0134579510832</v>
      </c>
      <c r="HB89" s="29">
        <f t="shared" ca="1" si="12"/>
        <v>5707.7818931549955</v>
      </c>
      <c r="HC89" s="29"/>
      <c r="HD89" s="29">
        <f t="shared" si="13"/>
        <v>170</v>
      </c>
      <c r="HE89" s="29">
        <f>SUM($GD89:GD89)-$HD89-SUM($FD89:FD89)</f>
        <v>-170</v>
      </c>
      <c r="HF89" s="29">
        <f ca="1">SUM($GD89:GE89)-$HD89-SUM($FD89:FE89)</f>
        <v>-152.08073344137438</v>
      </c>
      <c r="HG89" s="29">
        <f ca="1">SUM($GD89:GF89)-$HD89-SUM($FD89:FF89)</f>
        <v>-105.45569657600777</v>
      </c>
      <c r="HH89" s="29">
        <f ca="1">SUM($GD89:GG89)-$HD89-SUM($FD89:FG89)</f>
        <v>-32.481308962303046</v>
      </c>
      <c r="HI89" s="29">
        <f ca="1">SUM($GD89:GH89)-$HD89-SUM($FD89:FH89)</f>
        <v>69.863514796160416</v>
      </c>
      <c r="HJ89" s="29">
        <f ca="1">SUM($GD89:GI89)-$HD89-SUM($FD89:FI89)</f>
        <v>172.20833855462388</v>
      </c>
      <c r="HK89" s="29">
        <f ca="1">SUM($GD89:GJ89)-$HD89-SUM($FD89:FJ89)</f>
        <v>293.04207263468015</v>
      </c>
      <c r="HL89" s="29">
        <f ca="1">SUM($GD89:GK89)-$HD89-SUM($FD89:FK89)</f>
        <v>432.35025536294779</v>
      </c>
      <c r="HM89" s="29">
        <f ca="1">SUM($GD89:GL89)-$HD89-SUM($FD89:FL89)</f>
        <v>582.66843394532953</v>
      </c>
      <c r="HN89" s="29">
        <f ca="1">SUM($GD89:GM89)-$HD89-SUM($FD89:FM89)</f>
        <v>756.3383571928498</v>
      </c>
      <c r="HO89" s="29">
        <f ca="1">SUM($GD89:GN89)-$HD89-SUM($FD89:FN89)</f>
        <v>952.91650703633059</v>
      </c>
      <c r="HP89" s="29">
        <f ca="1">SUM($GD89:GO89)-$HD89-SUM($FD89:FO89)</f>
        <v>1168.8759405151068</v>
      </c>
      <c r="HQ89" s="29">
        <f ca="1">SUM($GD89:GP89)-$HD89-SUM($FD89:FP89)</f>
        <v>1404.5604568755989</v>
      </c>
      <c r="HR89" s="29">
        <f ca="1">SUM($GD89:GQ89)-$HD89-SUM($FD89:FQ89)</f>
        <v>1664.4812775352257</v>
      </c>
      <c r="HS89" s="29">
        <f ca="1">SUM($GD89:GR89)-$HD89-SUM($FD89:FR89)</f>
        <v>1938.0556166103706</v>
      </c>
      <c r="HT89" s="29">
        <f ca="1">SUM($GD89:GS89)-$HD89-SUM($FD89:FS89)</f>
        <v>2225.3285464890359</v>
      </c>
      <c r="HU89" s="29">
        <f ca="1">SUM($GD89:GT89)-$HD89-SUM($FD89:FT89)</f>
        <v>2534.0488109348516</v>
      </c>
      <c r="HV89" s="29">
        <f ca="1">SUM($GD89:GU89)-$HD89-SUM($FD89:FU89)</f>
        <v>2856.3021891662429</v>
      </c>
      <c r="HW89" s="29">
        <f ca="1">SUM($GD89:GV89)-$HD89-SUM($FD89:FV89)</f>
        <v>3178.5555673976414</v>
      </c>
      <c r="HX89" s="29">
        <f ca="1">SUM($GD89:GW89)-$HD89-SUM($FD89:FW89)</f>
        <v>3517.6882442450224</v>
      </c>
      <c r="HY89" s="29">
        <f ca="1">SUM($GD89:GX89)-$HD89-SUM($FD89:FX89)</f>
        <v>3877.8342471869837</v>
      </c>
      <c r="HZ89" s="29">
        <f ca="1">SUM($GD89:GY89)-$HD89-SUM($FD89:FY89)</f>
        <v>4251.1395208901522</v>
      </c>
      <c r="IA89" s="29">
        <f ca="1">SUM($GD89:GZ89)-$HD89-SUM($FD89:FZ89)</f>
        <v>4635.0562313889241</v>
      </c>
      <c r="IB89" s="29">
        <f ca="1">SUM($GD89:HA89)-$HD89-SUM($FD89:GA89)</f>
        <v>5034.1450850062683</v>
      </c>
      <c r="IC89" s="29">
        <f ca="1">SUM($GD89:HB89)-$HD89-SUM($FD89:GB89)</f>
        <v>5448.167974073076</v>
      </c>
    </row>
    <row r="90" spans="2:237">
      <c r="B90" s="29">
        <f t="shared" ca="1" si="14"/>
        <v>0.45232584305162604</v>
      </c>
      <c r="C90" s="29">
        <f t="shared" ref="C90:S105" ca="1" si="25">RAND()</f>
        <v>0.39816758256223561</v>
      </c>
      <c r="D90" s="29">
        <f t="shared" ca="1" si="25"/>
        <v>0.13813723576259063</v>
      </c>
      <c r="E90" s="29">
        <f t="shared" ca="1" si="25"/>
        <v>0.10418264304116032</v>
      </c>
      <c r="F90" s="29">
        <f t="shared" ca="1" si="25"/>
        <v>0.98331078081386403</v>
      </c>
      <c r="G90" s="29">
        <f t="shared" ca="1" si="25"/>
        <v>0.83325150367464107</v>
      </c>
      <c r="H90" s="29">
        <f t="shared" ca="1" si="25"/>
        <v>0.30436719046123517</v>
      </c>
      <c r="I90" s="29">
        <f t="shared" ca="1" si="25"/>
        <v>0.27523123868921862</v>
      </c>
      <c r="J90" s="29">
        <f t="shared" ca="1" si="25"/>
        <v>0.77862922512645882</v>
      </c>
      <c r="K90" s="29">
        <f t="shared" ca="1" si="25"/>
        <v>0.52855929810179736</v>
      </c>
      <c r="L90" s="29">
        <f t="shared" ca="1" si="25"/>
        <v>0.80815053862031261</v>
      </c>
      <c r="M90" s="29">
        <f t="shared" ca="1" si="25"/>
        <v>0.65568785076850833</v>
      </c>
      <c r="N90" s="29">
        <f t="shared" ca="1" si="25"/>
        <v>0.55242194945178147</v>
      </c>
      <c r="O90" s="29">
        <f t="shared" ca="1" si="25"/>
        <v>4.7665615152389318E-2</v>
      </c>
      <c r="P90" s="29">
        <f t="shared" ca="1" si="25"/>
        <v>0.45616857941496902</v>
      </c>
      <c r="Q90" s="29">
        <f t="shared" ca="1" si="25"/>
        <v>0.97963201741606853</v>
      </c>
      <c r="R90" s="29">
        <f t="shared" ca="1" si="21"/>
        <v>0.13890025263682859</v>
      </c>
      <c r="S90" s="29">
        <f t="shared" ca="1" si="21"/>
        <v>0.48544425604483687</v>
      </c>
      <c r="T90" s="29">
        <f t="shared" ca="1" si="21"/>
        <v>0.43581958905749085</v>
      </c>
      <c r="U90" s="29">
        <f t="shared" ca="1" si="21"/>
        <v>0.39017160596424194</v>
      </c>
      <c r="V90" s="29">
        <f t="shared" ca="1" si="21"/>
        <v>0.86773032316963639</v>
      </c>
      <c r="W90" s="29">
        <f t="shared" ca="1" si="21"/>
        <v>0.59913151962610356</v>
      </c>
      <c r="X90" s="29">
        <f t="shared" ca="1" si="21"/>
        <v>0.10301848627348187</v>
      </c>
      <c r="Y90" s="29">
        <f t="shared" ca="1" si="21"/>
        <v>0.28907855571350527</v>
      </c>
      <c r="Z90" s="29">
        <f t="shared" ca="1" si="21"/>
        <v>0.80267840736987095</v>
      </c>
      <c r="AC90" s="27">
        <f>IF(H$11="x",0,_xlfn.NORM.INV(B90,Satokasvi!$H$8,Satokasvi!$I$8)*IF(H$8="x",1+Toimenpiteet!$C$7,1)*IF(H$9="x",1+Toimenpiteet!$C$34,1)*(1+H$30)*_xlfn.BINOM.INV(1,(1-(Satokasvi!$H$15*(1+H$43))),B90))</f>
        <v>0</v>
      </c>
      <c r="AD90" s="27">
        <f ca="1">IF(I$11="x",0,_xlfn.NORM.INV(C90,Satokasvi!$H$8,Satokasvi!$I$8)*IF(I$8="x",1+Toimenpiteet!$C$7,1)*IF(I$9="x",1+Toimenpiteet!$C$34,1)*(1+I$30)*_xlfn.BINOM.INV(1,(1-(Satokasvi!$H$15*(1+I$43))),C90))</f>
        <v>2493.3316134421984</v>
      </c>
      <c r="AE90" s="27">
        <f ca="1">IF(J$11="x",0,_xlfn.NORM.INV(D90,Satokasvi!$H$8,Satokasvi!$I$8)*IF(J$8="x",1+Toimenpiteet!$C$7,1)*IF(J$9="x",1+Toimenpiteet!$C$34,1)*(1+J$30)*_xlfn.BINOM.INV(1,(1-(Satokasvi!$H$15*(1+J$43))),D90))</f>
        <v>2358.8896516253917</v>
      </c>
      <c r="AF90" s="27">
        <f ca="1">IF(K$11="x",0,_xlfn.NORM.INV(E90,Satokasvi!$H$8,Satokasvi!$I$8)*IF(K$8="x",1+Toimenpiteet!$C$7,1)*IF(K$9="x",1+Toimenpiteet!$C$34,1)*(1+K$30)*_xlfn.BINOM.INV(1,(1-(Satokasvi!$H$15*(1+K$43))),E90))</f>
        <v>2344.0048549054727</v>
      </c>
      <c r="AG90" s="27">
        <f ca="1">IF(L$11="x",0,_xlfn.NORM.INV(F90,Satokasvi!$H$8,Satokasvi!$I$8)*IF(L$8="x",1+Toimenpiteet!$C$7,1)*IF(L$9="x",1+Toimenpiteet!$C$34,1)*(1+L$30)*_xlfn.BINOM.INV(1,(1-(Satokasvi!$H$15*(1+L$43))),F90))</f>
        <v>2987.1358243542631</v>
      </c>
      <c r="AH90" s="27">
        <f>IF(M$11="x",0,_xlfn.NORM.INV(G90,Satokasvi!$H$8,Satokasvi!$I$8)*IF(M$8="x",1+Toimenpiteet!$C$7,1)*IF(M$9="x",1+Toimenpiteet!$C$34,1)*(1+M$30)*_xlfn.BINOM.INV(1,(1-(Satokasvi!$H$15*(1+M$43))),G90))</f>
        <v>0</v>
      </c>
      <c r="AI90" s="27">
        <f ca="1">IF(N$11="x",0,_xlfn.NORM.INV(H90,Satokasvi!$H$8,Satokasvi!$I$8)*IF(N$8="x",1+Toimenpiteet!$C$7,1)*IF(N$9="x",1+Toimenpiteet!$C$34,1)*(1+N$30)*_xlfn.BINOM.INV(1,(1-(Satokasvi!$H$15*(1+N$43))),H90))</f>
        <v>2517.6923150785478</v>
      </c>
      <c r="AJ90" s="27">
        <f ca="1">IF(O$11="x",0,_xlfn.NORM.INV(I90,Satokasvi!$H$8,Satokasvi!$I$8)*IF(O$8="x",1+Toimenpiteet!$C$7,1)*IF(O$9="x",1+Toimenpiteet!$C$34,1)*(1+O$30)*_xlfn.BINOM.INV(1,(1-(Satokasvi!$H$15*(1+O$43))),I90))</f>
        <v>2501.7914257514535</v>
      </c>
      <c r="AK90" s="27">
        <f ca="1">IF(P$11="x",0,_xlfn.NORM.INV(J90,Satokasvi!$H$8,Satokasvi!$I$8)*IF(P$8="x",1+Toimenpiteet!$C$7,1)*IF(P$9="x",1+Toimenpiteet!$C$34,1)*(1+P$30)*_xlfn.BINOM.INV(1,(1-(Satokasvi!$H$15*(1+P$43))),J90))</f>
        <v>2756.5149747017517</v>
      </c>
      <c r="AL90" s="27">
        <f ca="1">IF(Q$11="x",0,_xlfn.NORM.INV(K90,Satokasvi!$H$8,Satokasvi!$I$8)*IF(Q$8="x",1+Toimenpiteet!$C$7,1)*IF(Q$9="x",1+Toimenpiteet!$C$34,1)*(1+Q$30)*_xlfn.BINOM.INV(1,(1-(Satokasvi!$H$15*(1+Q$43))),K90))</f>
        <v>2626.6139648344197</v>
      </c>
      <c r="AM90" s="27">
        <f ca="1">IF(R$11="x",0,_xlfn.NORM.INV(L90,Satokasvi!$H$8,Satokasvi!$I$8)*IF(R$8="x",1+Toimenpiteet!$C$7,1)*IF(R$9="x",1+Toimenpiteet!$C$34,1)*(1+R$30)*_xlfn.BINOM.INV(1,(1-(Satokasvi!$H$15*(1+R$43))),L90))</f>
        <v>2775.8397418602544</v>
      </c>
      <c r="AN90" s="27">
        <f ca="1">IF(S$11="x",0,_xlfn.NORM.INV(M90,Satokasvi!$H$8,Satokasvi!$I$8)*IF(S$8="x",1+Toimenpiteet!$C$7,1)*IF(S$9="x",1+Toimenpiteet!$C$34,1)*(1+S$30)*_xlfn.BINOM.INV(1,(1-(Satokasvi!$H$15*(1+S$43))),M90))</f>
        <v>2688.0388985819095</v>
      </c>
      <c r="AO90" s="27">
        <f ca="1">IF(T$11="x",0,_xlfn.NORM.INV(N90,Satokasvi!$H$8,Satokasvi!$I$8)*IF(T$8="x",1+Toimenpiteet!$C$7,1)*IF(T$9="x",1+Toimenpiteet!$C$34,1)*(1+T$30)*_xlfn.BINOM.INV(1,(1-(Satokasvi!$H$15*(1+T$43))),N90))</f>
        <v>2637.8385751834558</v>
      </c>
      <c r="AP90" s="27">
        <f ca="1">IF(U$11="x",0,_xlfn.NORM.INV(O90,Satokasvi!$H$8,Satokasvi!$I$8)*IF(U$8="x",1+Toimenpiteet!$C$7,1)*IF(U$9="x",1+Toimenpiteet!$C$34,1)*(1+U$30)*_xlfn.BINOM.INV(1,(1-(Satokasvi!$H$15*(1+U$43))),O90))</f>
        <v>0</v>
      </c>
      <c r="AQ90" s="27">
        <f ca="1">IF(V$11="x",0,_xlfn.NORM.INV(P90,Satokasvi!$H$8,Satokasvi!$I$8)*IF(V$8="x",1+Toimenpiteet!$C$7,1)*IF(V$9="x",1+Toimenpiteet!$C$34,1)*(1+V$30)*_xlfn.BINOM.INV(1,(1-(Satokasvi!$H$15*(1+V$43))),P90))</f>
        <v>2592.6904029011371</v>
      </c>
      <c r="AR90" s="27">
        <f ca="1">IF(W$11="x",0,_xlfn.NORM.INV(Q90,Satokasvi!$H$8,Satokasvi!$I$8)*IF(W$8="x",1+Toimenpiteet!$C$7,1)*IF(W$9="x",1+Toimenpiteet!$C$34,1)*(1+W$30)*_xlfn.BINOM.INV(1,(1-(Satokasvi!$H$15*(1+W$43))),Q90))</f>
        <v>2995.185081688011</v>
      </c>
      <c r="AS90" s="27">
        <f ca="1">IF(X$11="x",0,_xlfn.NORM.INV(R90,Satokasvi!$H$8,Satokasvi!$I$8)*IF(X$8="x",1+Toimenpiteet!$C$7,1)*IF(X$9="x",1+Toimenpiteet!$C$34,1)*(1+X$30)*_xlfn.BINOM.INV(1,(1-(Satokasvi!$H$15*(1+X$43))),R90))</f>
        <v>2410.662834190819</v>
      </c>
      <c r="AT90" s="27">
        <f ca="1">IF(Y$11="x",0,_xlfn.NORM.INV(S90,Satokasvi!$H$8,Satokasvi!$I$8)*IF(Y$8="x",1+Toimenpiteet!$C$7,1)*IF(Y$9="x",1+Toimenpiteet!$C$34,1)*(1+Y$30)*_xlfn.BINOM.INV(1,(1-(Satokasvi!$H$15*(1+Y$43))),S90))</f>
        <v>2606.4280414914974</v>
      </c>
      <c r="AU90" s="27">
        <f ca="1">IF(Z$11="x",0,_xlfn.NORM.INV(T90,Satokasvi!$H$8,Satokasvi!$I$8)*IF(Z$8="x",1+Toimenpiteet!$C$7,1)*IF(Z$9="x",1+Toimenpiteet!$C$34,1)*(1+Z$30)*_xlfn.BINOM.INV(1,(1-(Satokasvi!$H$15*(1+Z$43))),T90))</f>
        <v>2583.0800863575578</v>
      </c>
      <c r="AV90" s="27">
        <f ca="1">IF(AA$11="x",0,_xlfn.NORM.INV(U90,Satokasvi!$H$8,Satokasvi!$I$8)*IF(AA$8="x",1+Toimenpiteet!$C$7,1)*IF(AA$9="x",1+Toimenpiteet!$C$34,1)*(1+AA$30)*_xlfn.BINOM.INV(1,(1-(Satokasvi!$H$15*(1+AA$43))),U90))</f>
        <v>2561.1857901176786</v>
      </c>
      <c r="AW90" s="27">
        <f ca="1">IF(AB$11="x",0,_xlfn.NORM.INV(V90,Satokasvi!$H$8,Satokasvi!$I$8)*IF(AB$8="x",1+Toimenpiteet!$C$7,1)*IF(AB$9="x",1+Toimenpiteet!$C$34,1)*(1+AB$30)*_xlfn.BINOM.INV(1,(1-(Satokasvi!$H$15*(1+AB$43))),V90))</f>
        <v>2821.5014518219355</v>
      </c>
      <c r="AX90" s="27">
        <f ca="1">IF(AC$11="x",0,_xlfn.NORM.INV(W90,Satokasvi!$H$8,Satokasvi!$I$8)*IF(AC$8="x",1+Toimenpiteet!$C$7,1)*IF(AC$9="x",1+Toimenpiteet!$C$34,1)*(1+AC$30)*_xlfn.BINOM.INV(1,(1-(Satokasvi!$H$15*(1+AC$43))),W90))</f>
        <v>2660.1102862009852</v>
      </c>
      <c r="AY90" s="27">
        <f ca="1">IF(AD$11="x",0,_xlfn.NORM.INV(X90,Satokasvi!$H$8,Satokasvi!$I$8)*IF(AD$8="x",1+Toimenpiteet!$C$7,1)*IF(AD$9="x",1+Toimenpiteet!$C$34,1)*(1+AD$30)*_xlfn.BINOM.INV(1,(1-(Satokasvi!$H$15*(1+AD$43))),X90))</f>
        <v>2377.201327589526</v>
      </c>
      <c r="AZ90" s="27">
        <f ca="1">IF(AE$11="x",0,_xlfn.NORM.INV(Y90,Satokasvi!$H$8,Satokasvi!$I$8)*IF(AE$8="x",1+Toimenpiteet!$C$7,1)*IF(AE$9="x",1+Toimenpiteet!$C$34,1)*(1+AE$30)*_xlfn.BINOM.INV(1,(1-(Satokasvi!$H$15*(1+AE$43))),Y90))</f>
        <v>2509.4423651585198</v>
      </c>
      <c r="BA90" s="27">
        <f ca="1">IF(AF$11="x",0,_xlfn.NORM.INV(Z90,Satokasvi!$H$8,Satokasvi!$I$8)*IF(AF$8="x",1+Toimenpiteet!$C$7,1)*IF(AF$9="x",1+Toimenpiteet!$C$34,1)*(1+AF$30)*_xlfn.BINOM.INV(1,(1-(Satokasvi!$H$15*(1+AF$43))),Z90))</f>
        <v>2772.130059331892</v>
      </c>
      <c r="BD90" s="27">
        <f>IF(H$11="x",0,_xlfn.NORM.INV(B90,Satokasvi!$H$8,Satokasvi!$I$8)*IF(COUNTIF($H$12:H$12,"x")&gt;0,(1+$C$6),1)*IF(COUNTIF($H$13:H$13,"x")&gt;0,(1+$C$30),1)*IF(H$8="x",(1+Toimenpiteet!$C$7),1)*IF(H$9="x",(1+Toimenpiteet!$C$34),1)*(1+H$30)*_xlfn.BINOM.INV(1,(1-(Satokasvi!$H$15*(1+H$44))),B90))</f>
        <v>0</v>
      </c>
      <c r="BE90" s="27">
        <f ca="1">IF(I$11="x",0,_xlfn.NORM.INV(C90,Satokasvi!$H$8,Satokasvi!$I$8)*IF(COUNTIF($H$12:I$12,"x")&gt;0,(1+$C$6),1)*IF(COUNTIF($H$13:I$13,"x")&gt;0,(1+$C$30),1)*IF(I$8="x",(1+Toimenpiteet!$C$7),1)*IF(I$9="x",(1+Toimenpiteet!$C$34),1)*(1+I$30)*_xlfn.BINOM.INV(1,(1-(Satokasvi!$H$15*(1+I$44))),C90))</f>
        <v>2617.9981941143087</v>
      </c>
      <c r="BF90" s="27">
        <f ca="1">IF(J$11="x",0,_xlfn.NORM.INV(D90,Satokasvi!$H$8,Satokasvi!$I$8)*IF(COUNTIF($H$12:J$12,"x")&gt;0,(1+$C$6),1)*IF(COUNTIF($H$13:J$13,"x")&gt;0,(1+$C$30),1)*IF(J$8="x",(1+Toimenpiteet!$C$7),1)*IF(J$9="x",(1+Toimenpiteet!$C$34),1)*(1+J$30)*_xlfn.BINOM.INV(1,(1-(Satokasvi!$H$15*(1+J$44))),D90))</f>
        <v>2476.834134206661</v>
      </c>
      <c r="BG90" s="27">
        <f ca="1">IF(K$11="x",0,_xlfn.NORM.INV(E90,Satokasvi!$H$8,Satokasvi!$I$8)*IF(COUNTIF($H$12:K$12,"x")&gt;0,(1+$C$6),1)*IF(COUNTIF($H$13:K$13,"x")&gt;0,(1+$C$30),1)*IF(K$8="x",(1+Toimenpiteet!$C$7),1)*IF(K$9="x",(1+Toimenpiteet!$C$34),1)*(1+K$30)*_xlfn.BINOM.INV(1,(1-(Satokasvi!$H$15*(1+K$44))),E90))</f>
        <v>2461.2050976507467</v>
      </c>
      <c r="BH90" s="27">
        <f ca="1">IF(L$11="x",0,_xlfn.NORM.INV(F90,Satokasvi!$H$8,Satokasvi!$I$8)*IF(COUNTIF($H$12:L$12,"x")&gt;0,(1+$C$6),1)*IF(COUNTIF($H$13:L$13,"x")&gt;0,(1+$C$30),1)*IF(L$8="x",(1+Toimenpiteet!$C$7),1)*IF(L$9="x",(1+Toimenpiteet!$C$34),1)*(1+L$30)*_xlfn.BINOM.INV(1,(1-(Satokasvi!$H$15*(1+L$44))),F90))</f>
        <v>3136.4926155719772</v>
      </c>
      <c r="BI90" s="27">
        <f>IF(M$11="x",0,_xlfn.NORM.INV(G90,Satokasvi!$H$8,Satokasvi!$I$8)*IF(COUNTIF($H$12:M$12,"x")&gt;0,(1+$C$6),1)*IF(COUNTIF($H$13:M$13,"x")&gt;0,(1+$C$30),1)*IF(M$8="x",(1+Toimenpiteet!$C$7),1)*IF(M$9="x",(1+Toimenpiteet!$C$34),1)*(1+M$30)*_xlfn.BINOM.INV(1,(1-(Satokasvi!$H$15*(1+M$44))),G90))</f>
        <v>0</v>
      </c>
      <c r="BJ90" s="27">
        <f ca="1">IF(N$11="x",0,_xlfn.NORM.INV(H90,Satokasvi!$H$8,Satokasvi!$I$8)*IF(COUNTIF($H$12:N$12,"x")&gt;0,(1+$C$6),1)*IF(COUNTIF($H$13:N$13,"x")&gt;0,(1+$C$30),1)*IF(N$8="x",(1+Toimenpiteet!$C$7),1)*IF(N$9="x",(1+Toimenpiteet!$C$34),1)*(1+N$30)*_xlfn.BINOM.INV(1,(1-(Satokasvi!$H$15*(1+N$44))),H90))</f>
        <v>2643.5769308324752</v>
      </c>
      <c r="BK90" s="27">
        <f ca="1">IF(O$11="x",0,_xlfn.NORM.INV(I90,Satokasvi!$H$8,Satokasvi!$I$8)*IF(COUNTIF($H$12:O$12,"x")&gt;0,(1+$C$6),1)*IF(COUNTIF($H$13:O$13,"x")&gt;0,(1+$C$30),1)*IF(O$8="x",(1+Toimenpiteet!$C$7),1)*IF(O$9="x",(1+Toimenpiteet!$C$34),1)*(1+O$30)*_xlfn.BINOM.INV(1,(1-(Satokasvi!$H$15*(1+O$44))),I90))</f>
        <v>2626.8809970390262</v>
      </c>
      <c r="BL90" s="27">
        <f ca="1">IF(P$11="x",0,_xlfn.NORM.INV(J90,Satokasvi!$H$8,Satokasvi!$I$8)*IF(COUNTIF($H$12:P$12,"x")&gt;0,(1+$C$6),1)*IF(COUNTIF($H$13:P$13,"x")&gt;0,(1+$C$30),1)*IF(P$8="x",(1+Toimenpiteet!$C$7),1)*IF(P$9="x",(1+Toimenpiteet!$C$34),1)*(1+P$30)*_xlfn.BINOM.INV(1,(1-(Satokasvi!$H$15*(1+P$44))),J90))</f>
        <v>2894.3407234368392</v>
      </c>
      <c r="BM90" s="27">
        <f ca="1">IF(Q$11="x",0,_xlfn.NORM.INV(K90,Satokasvi!$H$8,Satokasvi!$I$8)*IF(COUNTIF($H$12:Q$12,"x")&gt;0,(1+$C$6),1)*IF(COUNTIF($H$13:Q$13,"x")&gt;0,(1+$C$30),1)*IF(Q$8="x",(1+Toimenpiteet!$C$7),1)*IF(Q$9="x",(1+Toimenpiteet!$C$34),1)*(1+Q$30)*_xlfn.BINOM.INV(1,(1-(Satokasvi!$H$15*(1+Q$44))),K90))</f>
        <v>2757.9446630761408</v>
      </c>
      <c r="BN90" s="27">
        <f ca="1">IF(R$11="x",0,_xlfn.NORM.INV(L90,Satokasvi!$H$8,Satokasvi!$I$8)*IF(COUNTIF($H$12:R$12,"x")&gt;0,(1+$C$6),1)*IF(COUNTIF($H$13:R$13,"x")&gt;0,(1+$C$30),1)*IF(R$8="x",(1+Toimenpiteet!$C$7),1)*IF(R$9="x",(1+Toimenpiteet!$C$34),1)*(1+R$30)*_xlfn.BINOM.INV(1,(1-(Satokasvi!$H$15*(1+R$44))),L90))</f>
        <v>2914.6317289532676</v>
      </c>
      <c r="BO90" s="27">
        <f ca="1">IF(S$11="x",0,_xlfn.NORM.INV(M90,Satokasvi!$H$8,Satokasvi!$I$8)*IF(COUNTIF($H$12:S$12,"x")&gt;0,(1+$C$6),1)*IF(COUNTIF($H$13:S$13,"x")&gt;0,(1+$C$30),1)*IF(S$8="x",(1+Toimenpiteet!$C$7),1)*IF(S$9="x",(1+Toimenpiteet!$C$34),1)*(1+S$30)*_xlfn.BINOM.INV(1,(1-(Satokasvi!$H$15*(1+S$44))),M90))</f>
        <v>2822.4408435110054</v>
      </c>
      <c r="BP90" s="27">
        <f ca="1">IF(T$11="x",0,_xlfn.NORM.INV(N90,Satokasvi!$H$8,Satokasvi!$I$8)*IF(COUNTIF($H$12:T$12,"x")&gt;0,(1+$C$6),1)*IF(COUNTIF($H$13:T$13,"x")&gt;0,(1+$C$30),1)*IF(T$8="x",(1+Toimenpiteet!$C$7),1)*IF(T$9="x",(1+Toimenpiteet!$C$34),1)*(1+T$30)*_xlfn.BINOM.INV(1,(1-(Satokasvi!$H$15*(1+T$44))),N90))</f>
        <v>2769.7305039426287</v>
      </c>
      <c r="BQ90" s="27">
        <f ca="1">IF(U$11="x",0,_xlfn.NORM.INV(O90,Satokasvi!$H$8,Satokasvi!$I$8)*IF(COUNTIF($H$12:U$12,"x")&gt;0,(1+$C$6),1)*IF(COUNTIF($H$13:U$13,"x")&gt;0,(1+$C$30),1)*IF(U$8="x",(1+Toimenpiteet!$C$7),1)*IF(U$9="x",(1+Toimenpiteet!$C$34),1)*(1+U$30)*_xlfn.BINOM.INV(1,(1-(Satokasvi!$H$15*(1+U$44))),O90))</f>
        <v>2417.0009817581554</v>
      </c>
      <c r="BR90" s="27">
        <f ca="1">IF(V$11="x",0,_xlfn.NORM.INV(P90,Satokasvi!$H$8,Satokasvi!$I$8)*IF(COUNTIF($H$12:V$12,"x")&gt;0,(1+$C$6),1)*IF(COUNTIF($H$13:V$13,"x")&gt;0,(1+$C$30),1)*IF(V$8="x",(1+Toimenpiteet!$C$7),1)*IF(V$9="x",(1+Toimenpiteet!$C$34),1)*(1+V$30)*_xlfn.BINOM.INV(1,(1-(Satokasvi!$H$15*(1+V$44))),P90))</f>
        <v>2722.3249230461938</v>
      </c>
      <c r="BS90" s="27">
        <f ca="1">IF(W$11="x",0,_xlfn.NORM.INV(Q90,Satokasvi!$H$8,Satokasvi!$I$8)*IF(COUNTIF($H$12:W$12,"x")&gt;0,(1+$C$6),1)*IF(COUNTIF($H$13:W$13,"x")&gt;0,(1+$C$30),1)*IF(W$8="x",(1+Toimenpiteet!$C$7),1)*IF(W$9="x",(1+Toimenpiteet!$C$34),1)*(1+W$30)*_xlfn.BINOM.INV(1,(1-(Satokasvi!$H$15*(1+W$44))),Q90))</f>
        <v>3144.9443357724113</v>
      </c>
      <c r="BT90" s="27">
        <f ca="1">IF(X$11="x",0,_xlfn.NORM.INV(R90,Satokasvi!$H$8,Satokasvi!$I$8)*IF(COUNTIF($H$12:X$12,"x")&gt;0,(1+$C$6),1)*IF(COUNTIF($H$13:X$13,"x")&gt;0,(1+$C$30),1)*IF(X$8="x",(1+Toimenpiteet!$C$7),1)*IF(X$9="x",(1+Toimenpiteet!$C$34),1)*(1+X$30)*_xlfn.BINOM.INV(1,(1-(Satokasvi!$H$15*(1+X$44))),R90))</f>
        <v>2531.1959759003603</v>
      </c>
      <c r="BU90" s="27">
        <f ca="1">IF(Y$11="x",0,_xlfn.NORM.INV(S90,Satokasvi!$H$8,Satokasvi!$I$8)*IF(COUNTIF($H$12:Y$12,"x")&gt;0,(1+$C$6),1)*IF(COUNTIF($H$13:Y$13,"x")&gt;0,(1+$C$30),1)*IF(Y$8="x",(1+Toimenpiteet!$C$7),1)*IF(Y$9="x",(1+Toimenpiteet!$C$34),1)*(1+Y$30)*_xlfn.BINOM.INV(1,(1-(Satokasvi!$H$15*(1+Y$44))),S90))</f>
        <v>2736.7494435660724</v>
      </c>
      <c r="BV90" s="27">
        <f ca="1">IF(Z$11="x",0,_xlfn.NORM.INV(T90,Satokasvi!$H$8,Satokasvi!$I$8)*IF(COUNTIF($H$12:Z$12,"x")&gt;0,(1+$C$6),1)*IF(COUNTIF($H$13:Z$13,"x")&gt;0,(1+$C$30),1)*IF(Z$8="x",(1+Toimenpiteet!$C$7),1)*IF(Z$9="x",(1+Toimenpiteet!$C$34),1)*(1+Z$30)*_xlfn.BINOM.INV(1,(1-(Satokasvi!$H$15*(1+Z$44))),T90))</f>
        <v>2712.2340906754362</v>
      </c>
      <c r="BW90" s="27">
        <f ca="1">IF(AA$11="x",0,_xlfn.NORM.INV(U90,Satokasvi!$H$8,Satokasvi!$I$8)*IF(COUNTIF($H$12:AA$12,"x")&gt;0,(1+$C$6),1)*IF(COUNTIF($H$13:AA$13,"x")&gt;0,(1+$C$30),1)*IF(AA$8="x",(1+Toimenpiteet!$C$7),1)*IF(AA$9="x",(1+Toimenpiteet!$C$34),1)*(1+AA$30)*_xlfn.BINOM.INV(1,(1-(Satokasvi!$H$15*(1+AA$44))),U90))</f>
        <v>2689.2450796235626</v>
      </c>
      <c r="BX90" s="27">
        <f ca="1">IF(AB$11="x",0,_xlfn.NORM.INV(V90,Satokasvi!$H$8,Satokasvi!$I$8)*IF(COUNTIF($H$12:AB$12,"x")&gt;0,(1+$C$6),1)*IF(COUNTIF($H$13:AB$13,"x")&gt;0,(1+$C$30),1)*IF(AB$8="x",(1+Toimenpiteet!$C$7),1)*IF(AB$9="x",(1+Toimenpiteet!$C$34),1)*(1+AB$30)*_xlfn.BINOM.INV(1,(1-(Satokasvi!$H$15*(1+AB$44))),V90))</f>
        <v>2962.5765244130325</v>
      </c>
      <c r="BY90" s="27">
        <f ca="1">IF(AC$11="x",0,_xlfn.NORM.INV(W90,Satokasvi!$H$8,Satokasvi!$I$8)*IF(COUNTIF($H$12:AC$12,"x")&gt;0,(1+$C$6),1)*IF(COUNTIF($H$13:AC$13,"x")&gt;0,(1+$C$30),1)*IF(AC$8="x",(1+Toimenpiteet!$C$7),1)*IF(AC$9="x",(1+Toimenpiteet!$C$34),1)*(1+AC$30)*_xlfn.BINOM.INV(1,(1-(Satokasvi!$H$15*(1+AC$44))),W90))</f>
        <v>2793.1158005110346</v>
      </c>
      <c r="BZ90" s="27">
        <f ca="1">IF(AD$11="x",0,_xlfn.NORM.INV(X90,Satokasvi!$H$8,Satokasvi!$I$8)*IF(COUNTIF($H$12:AD$12,"x")&gt;0,(1+$C$6),1)*IF(COUNTIF($H$13:AD$13,"x")&gt;0,(1+$C$30),1)*IF(AD$8="x",(1+Toimenpiteet!$C$7),1)*IF(AD$9="x",(1+Toimenpiteet!$C$34),1)*(1+AD$30)*_xlfn.BINOM.INV(1,(1-(Satokasvi!$H$15*(1+AD$44))),X90))</f>
        <v>2496.061393969002</v>
      </c>
      <c r="CA90" s="27">
        <f ca="1">IF(AE$11="x",0,_xlfn.NORM.INV(Y90,Satokasvi!$H$8,Satokasvi!$I$8)*IF(COUNTIF($H$12:AE$12,"x")&gt;0,(1+$C$6),1)*IF(COUNTIF($H$13:AE$13,"x")&gt;0,(1+$C$30),1)*IF(AE$8="x",(1+Toimenpiteet!$C$7),1)*IF(AE$9="x",(1+Toimenpiteet!$C$34),1)*(1+AE$30)*_xlfn.BINOM.INV(1,(1-(Satokasvi!$H$15*(1+AE$44))),Y90))</f>
        <v>2634.9144834164458</v>
      </c>
      <c r="CB90" s="27">
        <f ca="1">IF(AF$11="x",0,_xlfn.NORM.INV(Z90,Satokasvi!$H$8,Satokasvi!$I$8)*IF(COUNTIF($H$12:AF$12,"x")&gt;0,(1+$C$6),1)*IF(COUNTIF($H$13:AF$13,"x")&gt;0,(1+$C$30),1)*IF(AF$8="x",(1+Toimenpiteet!$C$7),1)*IF(AF$9="x",(1+Toimenpiteet!$C$34),1)*(1+AF$30)*_xlfn.BINOM.INV(1,(1-(Satokasvi!$H$15*(1+AF$44))),Z90))</f>
        <v>2910.7365622984871</v>
      </c>
      <c r="CD90" s="29">
        <f ca="1">_xlfn.NORM.INV(RAND(),Satokasvi!$H$13,Satokasvi!$I$13)</f>
        <v>112.62746861675743</v>
      </c>
      <c r="CE90" s="29">
        <f ca="1">_xlfn.NORM.INV(RAND(),Satokasvi!$H$13,Satokasvi!$I$13)</f>
        <v>168.03650307615936</v>
      </c>
      <c r="CF90" s="29">
        <f ca="1">_xlfn.NORM.INV(RAND(),Satokasvi!$H$13,Satokasvi!$I$13)</f>
        <v>219.92670085825307</v>
      </c>
      <c r="CG90" s="29">
        <f ca="1">_xlfn.NORM.INV(RAND(),Satokasvi!$H$13,Satokasvi!$I$13)</f>
        <v>81.815270596322492</v>
      </c>
      <c r="CH90" s="29">
        <f ca="1">_xlfn.NORM.INV(RAND(),Satokasvi!$H$13,Satokasvi!$I$13)</f>
        <v>242.42801442107458</v>
      </c>
      <c r="CI90" s="29">
        <f ca="1">_xlfn.NORM.INV(RAND(),Satokasvi!$H$13,Satokasvi!$I$13)</f>
        <v>182.09820264221781</v>
      </c>
      <c r="CJ90" s="29">
        <f ca="1">_xlfn.NORM.INV(RAND(),Satokasvi!$H$13,Satokasvi!$I$13)</f>
        <v>205.07222466779245</v>
      </c>
      <c r="CK90" s="29">
        <f ca="1">_xlfn.NORM.INV(RAND(),Satokasvi!$H$13,Satokasvi!$I$13)</f>
        <v>201.69231245144306</v>
      </c>
      <c r="CL90" s="29">
        <f ca="1">_xlfn.NORM.INV(RAND(),Satokasvi!$H$13,Satokasvi!$I$13)</f>
        <v>248.00450032113343</v>
      </c>
      <c r="CM90" s="29">
        <f ca="1">_xlfn.NORM.INV(RAND(),Satokasvi!$H$13,Satokasvi!$I$13)</f>
        <v>289.28691960026788</v>
      </c>
      <c r="CN90" s="29">
        <f ca="1">_xlfn.NORM.INV(RAND(),Satokasvi!$H$13,Satokasvi!$I$13)</f>
        <v>68.5570263216608</v>
      </c>
      <c r="CO90" s="29">
        <f ca="1">_xlfn.NORM.INV(RAND(),Satokasvi!$H$13,Satokasvi!$I$13)</f>
        <v>207.87436300818194</v>
      </c>
      <c r="CP90" s="29">
        <f ca="1">_xlfn.NORM.INV(RAND(),Satokasvi!$H$13,Satokasvi!$I$13)</f>
        <v>222.92871429089917</v>
      </c>
      <c r="CQ90" s="29">
        <f ca="1">_xlfn.NORM.INV(RAND(),Satokasvi!$H$13,Satokasvi!$I$13)</f>
        <v>211.08426197147347</v>
      </c>
      <c r="CR90" s="29">
        <f ca="1">_xlfn.NORM.INV(RAND(),Satokasvi!$H$13,Satokasvi!$I$13)</f>
        <v>207.97556653546837</v>
      </c>
      <c r="CS90" s="29">
        <f ca="1">_xlfn.NORM.INV(RAND(),Satokasvi!$H$13,Satokasvi!$I$13)</f>
        <v>206.1859767084261</v>
      </c>
      <c r="CT90" s="29">
        <f ca="1">_xlfn.NORM.INV(RAND(),Satokasvi!$H$13,Satokasvi!$I$13)</f>
        <v>169.6123278262985</v>
      </c>
      <c r="CU90" s="29">
        <f ca="1">_xlfn.NORM.INV(RAND(),Satokasvi!$H$13,Satokasvi!$I$13)</f>
        <v>141.02312947874429</v>
      </c>
      <c r="CV90" s="29">
        <f ca="1">_xlfn.NORM.INV(RAND(),Satokasvi!$H$13,Satokasvi!$I$13)</f>
        <v>267.80283020949179</v>
      </c>
      <c r="CW90" s="29">
        <f ca="1">_xlfn.NORM.INV(RAND(),Satokasvi!$H$13,Satokasvi!$I$13)</f>
        <v>291.6848137800398</v>
      </c>
      <c r="CX90" s="29">
        <f ca="1">_xlfn.NORM.INV(RAND(),Satokasvi!$H$13,Satokasvi!$I$13)</f>
        <v>145.09790106088033</v>
      </c>
      <c r="CY90" s="29">
        <f ca="1">_xlfn.NORM.INV(RAND(),Satokasvi!$H$13,Satokasvi!$I$13)</f>
        <v>190.69418398761479</v>
      </c>
      <c r="CZ90" s="29">
        <f ca="1">_xlfn.NORM.INV(RAND(),Satokasvi!$H$13,Satokasvi!$I$13)</f>
        <v>126.50142657659629</v>
      </c>
      <c r="DA90" s="29">
        <f ca="1">_xlfn.NORM.INV(RAND(),Satokasvi!$H$13,Satokasvi!$I$13)</f>
        <v>105.22721840335278</v>
      </c>
      <c r="DB90" s="29">
        <f ca="1">_xlfn.NORM.INV(RAND(),Satokasvi!$H$13,Satokasvi!$I$13)</f>
        <v>232.60381838301979</v>
      </c>
      <c r="DD90" s="29">
        <f>IF(H$11="x",Toimenpiteet!$E$115,AC90*CD90/1000+(Satokasvi!$E$28-Satokasvi!$E$7)+IF(H$8="x",Toimenpiteet!$E$29,0)+IF(H$9="x",Toimenpiteet!$E$60,0)+IF(H$10="x",Toimenpiteet!$E$88,0))/(1+$H$15)^DD$59</f>
        <v>305.82524271844659</v>
      </c>
      <c r="DE90" s="29">
        <f ca="1">IF(I$11="x",Toimenpiteet!$E$115,AD90*CE90/1000+(Satokasvi!$E$28-Satokasvi!$E$7)+IF(I$8="x",Toimenpiteet!$E$29,0)+IF(I$9="x",Toimenpiteet!$E$60,0)+IF(I$10="x",Toimenpiteet!$E$88,0))/(1+$H$15)^DE$59</f>
        <v>180.102484053224</v>
      </c>
      <c r="DF90" s="29">
        <f ca="1">IF(J$11="x",Toimenpiteet!$E$115,AE90*CF90/1000+(Satokasvi!$E$28-Satokasvi!$E$7)+IF(J$8="x",Toimenpiteet!$E$29,0)+IF(J$9="x",Toimenpiteet!$E$60,0)+IF(J$10="x",Toimenpiteet!$E$88,0))/(1+$H$15)^DF$59</f>
        <v>266.19898544709361</v>
      </c>
      <c r="DG90" s="29">
        <f ca="1">IF(K$11="x",Toimenpiteet!$E$115,AF90*CG90/1000+(Satokasvi!$E$28-Satokasvi!$E$7)+IF(K$8="x",Toimenpiteet!$E$29,0)+IF(K$9="x",Toimenpiteet!$E$60,0)+IF(K$10="x",Toimenpiteet!$E$88,0))/(1+$H$15)^DG$59</f>
        <v>-32.096246778215033</v>
      </c>
      <c r="DH90" s="29">
        <f ca="1">IF(L$11="x",Toimenpiteet!$E$115,AG90*CH90/1000+(Satokasvi!$E$28-Satokasvi!$E$7)+IF(L$8="x",Toimenpiteet!$E$29,0)+IF(L$9="x",Toimenpiteet!$E$60,0)+IF(L$10="x",Toimenpiteet!$E$88,0))/(1+$H$15)^DH$59</f>
        <v>428.08289920907777</v>
      </c>
      <c r="DI90" s="29">
        <f>IF(M$11="x",Toimenpiteet!$E$115,AH90*CI90/1000+(Satokasvi!$E$28-Satokasvi!$E$7)+IF(M$8="x",Toimenpiteet!$E$29,0)+IF(M$9="x",Toimenpiteet!$E$60,0)+IF(M$10="x",Toimenpiteet!$E$88,0))/(1+$H$15)^DI$59</f>
        <v>263.80754085535114</v>
      </c>
      <c r="DJ90" s="29">
        <f ca="1">IF(N$11="x",Toimenpiteet!$E$115,AI90*CJ90/1000+(Satokasvi!$E$28-Satokasvi!$E$7)+IF(N$8="x",Toimenpiteet!$E$29,0)+IF(N$9="x",Toimenpiteet!$E$60,0)+IF(N$10="x",Toimenpiteet!$E$88,0))/(1+$H$15)^DJ$59</f>
        <v>234.50271787223429</v>
      </c>
      <c r="DK90" s="29">
        <f ca="1">IF(O$11="x",Toimenpiteet!$E$115,AJ90*CK90/1000+(Satokasvi!$E$28-Satokasvi!$E$7)+IF(O$8="x",Toimenpiteet!$E$29,0)+IF(O$9="x",Toimenpiteet!$E$60,0)+IF(O$10="x",Toimenpiteet!$E$88,0))/(1+$H$15)^DK$59</f>
        <v>218.42329716842988</v>
      </c>
      <c r="DL90" s="29">
        <f ca="1">IF(P$11="x",Toimenpiteet!$E$115,AK90*CL90/1000+(Satokasvi!$E$28-Satokasvi!$E$7)+IF(P$8="x",Toimenpiteet!$E$29,0)+IF(P$9="x",Toimenpiteet!$E$60,0)+IF(P$10="x",Toimenpiteet!$E$88,0))/(1+$H$15)^DL$59</f>
        <v>349.27765574638818</v>
      </c>
      <c r="DM90" s="29">
        <f ca="1">IF(Q$11="x",Toimenpiteet!$E$115,AL90*CM90/1000+(Satokasvi!$E$28-Satokasvi!$E$7)+IF(Q$8="x",Toimenpiteet!$E$29,0)+IF(Q$9="x",Toimenpiteet!$E$60,0)+IF(Q$10="x",Toimenpiteet!$E$88,0))/(1+$H$15)^DM$59</f>
        <v>395.8170843379433</v>
      </c>
      <c r="DN90" s="29">
        <f ca="1">IF(R$11="x",Toimenpiteet!$E$115,AM90*CN90/1000+(Satokasvi!$E$28-Satokasvi!$E$7)+IF(R$8="x",Toimenpiteet!$E$29,0)+IF(R$9="x",Toimenpiteet!$E$60,0)+IF(R$10="x",Toimenpiteet!$E$88,0))/(1+$H$15)^DN$59</f>
        <v>-27.160642827572207</v>
      </c>
      <c r="DO90" s="29">
        <f ca="1">IF(S$11="x",Toimenpiteet!$E$115,AN90*CO90/1000+(Satokasvi!$E$28-Satokasvi!$E$7)+IF(S$8="x",Toimenpiteet!$E$29,0)+IF(S$9="x",Toimenpiteet!$E$60,0)+IF(S$10="x",Toimenpiteet!$E$88,0))/(1+$H$15)^DO$59</f>
        <v>232.06862864349745</v>
      </c>
      <c r="DP90" s="29">
        <f ca="1">IF(T$11="x",Toimenpiteet!$E$115,AO90*CP90/1000+(Satokasvi!$E$28-Satokasvi!$E$7)+IF(T$8="x",Toimenpiteet!$E$29,0)+IF(T$9="x",Toimenpiteet!$E$60,0)+IF(T$10="x",Toimenpiteet!$E$88,0))/(1+$H$15)^DP$59</f>
        <v>245.24459927181906</v>
      </c>
      <c r="DQ90" s="29">
        <f ca="1">IF(U$11="x",Toimenpiteet!$E$115,AP90*CQ90/1000+(Satokasvi!$E$28-Satokasvi!$E$7)+IF(U$8="x",Toimenpiteet!$E$29,0)+IF(U$9="x",Toimenpiteet!$E$60,0)+IF(U$10="x",Toimenpiteet!$E$88,0))/(1+$H$15)^DQ$59</f>
        <v>-150.66874794606332</v>
      </c>
      <c r="DR90" s="29">
        <f ca="1">IF(V$11="x",Toimenpiteet!$E$115,AQ90*CR90/1000+(Satokasvi!$E$28-Satokasvi!$E$7)+IF(V$8="x",Toimenpiteet!$E$29,0)+IF(V$9="x",Toimenpiteet!$E$60,0)+IF(V$10="x",Toimenpiteet!$E$88,0))/(1+$H$15)^DR$59</f>
        <v>199.82205794372646</v>
      </c>
      <c r="DS90" s="29">
        <f ca="1">IF(W$11="x",Toimenpiteet!$E$115,AR90*CS90/1000+(Satokasvi!$E$28-Satokasvi!$E$7)+IF(W$8="x",Toimenpiteet!$E$29,0)+IF(W$9="x",Toimenpiteet!$E$60,0)+IF(W$10="x",Toimenpiteet!$E$88,0))/(1+$H$15)^DS$59</f>
        <v>242.8264460066527</v>
      </c>
      <c r="DT90" s="29">
        <f ca="1">IF(X$11="x",Toimenpiteet!$E$115,AS90*CT90/1000+(Satokasvi!$E$28-Satokasvi!$E$7)+IF(X$8="x",Toimenpiteet!$E$29,0)+IF(X$9="x",Toimenpiteet!$E$60,0)+IF(X$10="x",Toimenpiteet!$E$88,0))/(1+$H$15)^DT$59</f>
        <v>109.49474795973923</v>
      </c>
      <c r="DU90" s="29">
        <f ca="1">IF(Y$11="x",Toimenpiteet!$E$115,AT90*CU90/1000+(Satokasvi!$E$28-Satokasvi!$E$7)+IF(Y$8="x",Toimenpiteet!$E$29,0)+IF(Y$9="x",Toimenpiteet!$E$60,0)+IF(Y$10="x",Toimenpiteet!$E$88,0))/(1+$H$15)^DU$59</f>
        <v>82.03943071368947</v>
      </c>
      <c r="DV90" s="29">
        <f ca="1">IF(Z$11="x",Toimenpiteet!$E$115,AU90*CV90/1000+(Satokasvi!$E$28-Satokasvi!$E$7)+IF(Z$8="x",Toimenpiteet!$E$29,0)+IF(Z$9="x",Toimenpiteet!$E$60,0)+IF(Z$10="x",Toimenpiteet!$E$88,0))/(1+$H$15)^DV$59</f>
        <v>264.53068523507233</v>
      </c>
      <c r="DW90" s="29">
        <f ca="1">IF(AA$11="x",Toimenpiteet!$E$115,AV90*CW90/1000+(Satokasvi!$E$28-Satokasvi!$E$7)+IF(AA$8="x",Toimenpiteet!$E$29,0)+IF(AA$9="x",Toimenpiteet!$E$60,0)+IF(AA$10="x",Toimenpiteet!$E$88,0))/(1+$H$15)^DW$59</f>
        <v>287.44575100413732</v>
      </c>
      <c r="DX90" s="29">
        <f ca="1">IF(AB$11="x",Toimenpiteet!$E$115,AW90*CX90/1000+(Satokasvi!$E$28-Satokasvi!$E$7)+IF(AB$8="x",Toimenpiteet!$E$29,0)+IF(AB$9="x",Toimenpiteet!$E$60,0)+IF(AB$10="x",Toimenpiteet!$E$88,0))/(1+$H$15)^DX$59</f>
        <v>97.56193522233832</v>
      </c>
      <c r="DY90" s="29">
        <f ca="1">IF(AC$11="x",Toimenpiteet!$E$115,AX90*CY90/1000+(Satokasvi!$E$28-Satokasvi!$E$7)+IF(AC$8="x",Toimenpiteet!$E$29,0)+IF(AC$9="x",Toimenpiteet!$E$60,0)+IF(AC$10="x",Toimenpiteet!$E$88,0))/(1+$H$15)^DY$59</f>
        <v>145.79983473347892</v>
      </c>
      <c r="DZ90" s="29">
        <f ca="1">IF(AD$11="x",Toimenpiteet!$E$115,AY90*CZ90/1000+(Satokasvi!$E$28-Satokasvi!$E$7)+IF(AD$8="x",Toimenpiteet!$E$29,0)+IF(AD$9="x",Toimenpiteet!$E$60,0)+IF(AD$10="x",Toimenpiteet!$E$88,0))/(1+$H$15)^DZ$59</f>
        <v>36.896968432503826</v>
      </c>
      <c r="EA90" s="29">
        <f ca="1">IF(AE$11="x",Toimenpiteet!$E$115,AZ90*DA90/1000+(Satokasvi!$E$28-Satokasvi!$E$7)+IF(AE$8="x",Toimenpiteet!$E$29,0)+IF(AE$9="x",Toimenpiteet!$E$60,0)+IF(AE$10="x",Toimenpiteet!$E$88,0))/(1+$H$15)^EA$59</f>
        <v>17.789130593323144</v>
      </c>
      <c r="EB90" s="29">
        <f ca="1">IF(AF$11="x",Toimenpiteet!$E$115,BA90*DB90/1000+(Satokasvi!$E$28-Satokasvi!$E$7)+IF(AF$8="x",Toimenpiteet!$E$29,0)+IF(AF$9="x",Toimenpiteet!$E$60,0)+IF(AF$10="x",Toimenpiteet!$E$88,0))/(1+$H$15)^EB$59</f>
        <v>199.11760027186713</v>
      </c>
      <c r="ED90" s="29">
        <f>IF(H$11="x",Toimenpiteet!$E$115,BD90*CD90/1000+(Satokasvi!$E$28-Satokasvi!$E$7)+IF(H$8="x",Toimenpiteet!$E$29,0)+IF(H$9="x",Toimenpiteet!$E$60,0)+IF(H$10="x",Toimenpiteet!$E$88,0))/(1+$H$15)^ED$59</f>
        <v>305.82524271844659</v>
      </c>
      <c r="EE90" s="29">
        <f ca="1">IF(I$11="x",Toimenpiteet!$E$115,BE90*CE90/1000+(Satokasvi!$E$28-Satokasvi!$E$7)+IF(I$8="x",Toimenpiteet!$E$29,0)+IF(I$9="x",Toimenpiteet!$E$60,0)+IF(I$10="x",Toimenpiteet!$E$88,0))/(1+$H$15)^EE$59</f>
        <v>199.84848864046441</v>
      </c>
      <c r="EF90" s="29">
        <f ca="1">IF(J$11="x",Toimenpiteet!$E$115,BF90*CF90/1000+(Satokasvi!$E$28-Satokasvi!$E$7)+IF(J$8="x",Toimenpiteet!$E$29,0)+IF(J$9="x",Toimenpiteet!$E$60,0)+IF(J$10="x",Toimenpiteet!$E$88,0))/(1+$H$15)^EF$59</f>
        <v>289.93697392777756</v>
      </c>
      <c r="EG90" s="29">
        <f ca="1">IF(K$11="x",Toimenpiteet!$E$115,BG90*CG90/1000+(Satokasvi!$E$28-Satokasvi!$E$7)+IF(K$8="x",Toimenpiteet!$E$29,0)+IF(K$9="x",Toimenpiteet!$E$60,0)+IF(K$10="x",Toimenpiteet!$E$88,0))/(1+$H$15)^EG$59</f>
        <v>-23.576749206126454</v>
      </c>
      <c r="EH90" s="29">
        <f ca="1">IF(L$11="x",Toimenpiteet!$E$115,BH90*CH90/1000+(Satokasvi!$E$28-Satokasvi!$E$7)+IF(L$8="x",Toimenpiteet!$E$29,0)+IF(L$9="x",Toimenpiteet!$E$60,0)+IF(L$10="x",Toimenpiteet!$E$88,0))/(1+$H$15)^EH$59</f>
        <v>459.31647126758946</v>
      </c>
      <c r="EI90" s="29">
        <f>IF(M$11="x",Toimenpiteet!$E$115,BI90*CI90/1000+(Satokasvi!$E$28-Satokasvi!$E$7)+IF(M$8="x",Toimenpiteet!$E$29,0)+IF(M$9="x",Toimenpiteet!$E$60,0)+IF(M$10="x",Toimenpiteet!$E$88,0))/(1+$H$15)^EI$59</f>
        <v>263.80754085535114</v>
      </c>
      <c r="EJ90" s="29">
        <f ca="1">IF(N$11="x",Toimenpiteet!$E$115,BJ90*CJ90/1000+(Satokasvi!$E$28-Satokasvi!$E$7)+IF(N$8="x",Toimenpiteet!$E$29,0)+IF(N$9="x",Toimenpiteet!$E$60,0)+IF(N$10="x",Toimenpiteet!$E$88,0))/(1+$H$15)^EJ$59</f>
        <v>255.49303153760349</v>
      </c>
      <c r="EK90" s="29">
        <f ca="1">IF(O$11="x",Toimenpiteet!$E$115,BK90*CK90/1000+(Satokasvi!$E$28-Satokasvi!$E$7)+IF(O$8="x",Toimenpiteet!$E$29,0)+IF(O$9="x",Toimenpiteet!$E$60,0)+IF(O$10="x",Toimenpiteet!$E$88,0))/(1+$H$15)^EK$59</f>
        <v>238.33978025185868</v>
      </c>
      <c r="EL90" s="29">
        <f ca="1">IF(P$11="x",Toimenpiteet!$E$115,BL90*CL90/1000+(Satokasvi!$E$28-Satokasvi!$E$7)+IF(P$8="x",Toimenpiteet!$E$29,0)+IF(P$9="x",Toimenpiteet!$E$60,0)+IF(P$10="x",Toimenpiteet!$E$88,0))/(1+$H$15)^EL$59</f>
        <v>375.47485719876317</v>
      </c>
      <c r="EM90" s="29">
        <f ca="1">IF(Q$11="x",Toimenpiteet!$E$115,BM90*CM90/1000+(Satokasvi!$E$28-Satokasvi!$E$7)+IF(Q$8="x",Toimenpiteet!$E$29,0)+IF(Q$9="x",Toimenpiteet!$E$60,0)+IF(Q$10="x",Toimenpiteet!$E$88,0))/(1+$H$15)^EM$59</f>
        <v>424.08688871508861</v>
      </c>
      <c r="EN90" s="29">
        <f ca="1">IF(R$11="x",Toimenpiteet!$E$115,BN90*CN90/1000+(Satokasvi!$E$28-Satokasvi!$E$7)+IF(R$8="x",Toimenpiteet!$E$29,0)+IF(R$9="x",Toimenpiteet!$E$60,0)+IF(R$10="x",Toimenpiteet!$E$88,0))/(1+$H$15)^EN$59</f>
        <v>-20.286684522107898</v>
      </c>
      <c r="EO90" s="29">
        <f ca="1">IF(S$11="x",Toimenpiteet!$E$115,BO90*CO90/1000+(Satokasvi!$E$28-Satokasvi!$E$7)+IF(S$8="x",Toimenpiteet!$E$29,0)+IF(S$9="x",Toimenpiteet!$E$60,0)+IF(S$10="x",Toimenpiteet!$E$88,0))/(1+$H$15)^EO$59</f>
        <v>251.66428381047137</v>
      </c>
      <c r="EP90" s="29">
        <f ca="1">IF(T$11="x",Toimenpiteet!$E$115,BP90*CP90/1000+(Satokasvi!$E$28-Satokasvi!$E$7)+IF(T$8="x",Toimenpiteet!$E$29,0)+IF(T$9="x",Toimenpiteet!$E$60,0)+IF(T$10="x",Toimenpiteet!$E$88,0))/(1+$H$15)^EP$59</f>
        <v>265.26626975463233</v>
      </c>
      <c r="EQ90" s="29">
        <f ca="1">IF(U$11="x",Toimenpiteet!$E$115,BQ90*CQ90/1000+(Satokasvi!$E$28-Satokasvi!$E$7)+IF(U$8="x",Toimenpiteet!$E$29,0)+IF(U$9="x",Toimenpiteet!$E$60,0)+IF(U$10="x",Toimenpiteet!$E$88,0))/(1+$H$15)^EQ$59</f>
        <v>186.62751953163456</v>
      </c>
      <c r="ER90" s="29">
        <f ca="1">IF(V$11="x",Toimenpiteet!$E$115,BR90*CR90/1000+(Satokasvi!$E$28-Satokasvi!$E$7)+IF(V$8="x",Toimenpiteet!$E$29,0)+IF(V$9="x",Toimenpiteet!$E$60,0)+IF(V$10="x",Toimenpiteet!$E$88,0))/(1+$H$15)^ER$59</f>
        <v>217.12717773149836</v>
      </c>
      <c r="ES90" s="29">
        <f ca="1">IF(W$11="x",Toimenpiteet!$E$115,BS90*CS90/1000+(Satokasvi!$E$28-Satokasvi!$E$7)+IF(W$8="x",Toimenpiteet!$E$29,0)+IF(W$9="x",Toimenpiteet!$E$60,0)+IF(W$10="x",Toimenpiteet!$E$88,0))/(1+$H$15)^ES$59</f>
        <v>262.06875557939844</v>
      </c>
      <c r="ET90" s="29">
        <f ca="1">IF(X$11="x",Toimenpiteet!$E$115,BT90*CT90/1000+(Satokasvi!$E$28-Satokasvi!$E$7)+IF(X$8="x",Toimenpiteet!$E$29,0)+IF(X$9="x",Toimenpiteet!$E$60,0)+IF(X$10="x",Toimenpiteet!$E$88,0))/(1+$H$15)^ET$59</f>
        <v>121.86364775812736</v>
      </c>
      <c r="EU90" s="29">
        <f ca="1">IF(Y$11="x",Toimenpiteet!$E$115,BU90*CU90/1000+(Satokasvi!$E$28-Satokasvi!$E$7)+IF(Y$8="x",Toimenpiteet!$E$29,0)+IF(Y$9="x",Toimenpiteet!$E$60,0)+IF(Y$10="x",Toimenpiteet!$E$88,0))/(1+$H$15)^EU$59</f>
        <v>92.834763803161508</v>
      </c>
      <c r="EV90" s="29">
        <f ca="1">IF(Z$11="x",Toimenpiteet!$E$115,BV90*CV90/1000+(Satokasvi!$E$28-Satokasvi!$E$7)+IF(Z$8="x",Toimenpiteet!$E$29,0)+IF(Z$9="x",Toimenpiteet!$E$60,0)+IF(Z$10="x",Toimenpiteet!$E$88,0))/(1+$H$15)^EV$59</f>
        <v>284.2556287723479</v>
      </c>
      <c r="EW90" s="29">
        <f ca="1">IF(AA$11="x",Toimenpiteet!$E$115,BW90*CW90/1000+(Satokasvi!$E$28-Satokasvi!$E$7)+IF(AA$8="x",Toimenpiteet!$E$29,0)+IF(AA$9="x",Toimenpiteet!$E$60,0)+IF(AA$10="x",Toimenpiteet!$E$88,0))/(1+$H$15)^EW$59</f>
        <v>308.1271737732975</v>
      </c>
      <c r="EX90" s="29">
        <f ca="1">IF(AB$11="x",Toimenpiteet!$E$115,BX90*CX90/1000+(Satokasvi!$E$28-Satokasvi!$E$7)+IF(AB$8="x",Toimenpiteet!$E$29,0)+IF(AB$9="x",Toimenpiteet!$E$60,0)+IF(AB$10="x",Toimenpiteet!$E$88,0))/(1+$H$15)^EX$59</f>
        <v>108.56540598243902</v>
      </c>
      <c r="EY90" s="29">
        <f ca="1">IF(AC$11="x",Toimenpiteet!$E$115,BY90*CY90/1000+(Satokasvi!$E$28-Satokasvi!$E$7)+IF(AC$8="x",Toimenpiteet!$E$29,0)+IF(AC$9="x",Toimenpiteet!$E$60,0)+IF(AC$10="x",Toimenpiteet!$E$88,0))/(1+$H$15)^EY$59</f>
        <v>159.03679151770993</v>
      </c>
      <c r="EZ90" s="29">
        <f ca="1">IF(AD$11="x",Toimenpiteet!$E$115,BZ90*CZ90/1000+(Satokasvi!$E$28-Satokasvi!$E$7)+IF(AD$8="x",Toimenpiteet!$E$29,0)+IF(AD$9="x",Toimenpiteet!$E$60,0)+IF(AD$10="x",Toimenpiteet!$E$88,0))/(1+$H$15)^EZ$59</f>
        <v>44.515569327485345</v>
      </c>
      <c r="FA90" s="29">
        <f ca="1">IF(AE$11="x",Toimenpiteet!$E$115,CA90*DA90/1000+(Satokasvi!$E$28-Satokasvi!$E$7)+IF(AE$8="x",Toimenpiteet!$E$29,0)+IF(AE$9="x",Toimenpiteet!$E$60,0)+IF(AE$10="x",Toimenpiteet!$E$88,0))/(1+$H$15)^FA$59</f>
        <v>24.284172048578032</v>
      </c>
      <c r="FB90" s="29">
        <f ca="1">IF(AF$11="x",Toimenpiteet!$E$115,CB90*DB90/1000+(Satokasvi!$E$28-Satokasvi!$E$7)+IF(AF$8="x",Toimenpiteet!$E$29,0)+IF(AF$9="x",Toimenpiteet!$E$60,0)+IF(AF$10="x",Toimenpiteet!$E$88,0))/(1+$H$15)^FB$59</f>
        <v>214.51579574719722</v>
      </c>
      <c r="FD90" s="29">
        <f t="shared" si="15"/>
        <v>305.82524271844659</v>
      </c>
      <c r="FE90" s="29">
        <f t="shared" ca="1" si="18"/>
        <v>485.92772677167056</v>
      </c>
      <c r="FF90" s="29">
        <f t="shared" ca="1" si="18"/>
        <v>752.12671221876417</v>
      </c>
      <c r="FG90" s="29">
        <f t="shared" ca="1" si="18"/>
        <v>720.03046544054916</v>
      </c>
      <c r="FH90" s="29">
        <f t="shared" ca="1" si="18"/>
        <v>1148.1133646496269</v>
      </c>
      <c r="FI90" s="29">
        <f t="shared" ca="1" si="18"/>
        <v>1411.920905504978</v>
      </c>
      <c r="FJ90" s="29">
        <f t="shared" ca="1" si="18"/>
        <v>1646.4236233772124</v>
      </c>
      <c r="FK90" s="29">
        <f t="shared" ca="1" si="18"/>
        <v>1864.8469205456422</v>
      </c>
      <c r="FL90" s="29">
        <f t="shared" ca="1" si="18"/>
        <v>2214.1245762920303</v>
      </c>
      <c r="FM90" s="29">
        <f t="shared" ca="1" si="18"/>
        <v>2609.9416606299737</v>
      </c>
      <c r="FN90" s="29">
        <f t="shared" ca="1" si="18"/>
        <v>2582.7810178024015</v>
      </c>
      <c r="FO90" s="29">
        <f t="shared" ca="1" si="18"/>
        <v>2814.849646445899</v>
      </c>
      <c r="FP90" s="29">
        <f t="shared" ca="1" si="18"/>
        <v>3060.094245717718</v>
      </c>
      <c r="FQ90" s="29">
        <f t="shared" ca="1" si="18"/>
        <v>2909.4254977716546</v>
      </c>
      <c r="FR90" s="29">
        <f t="shared" ca="1" si="18"/>
        <v>3109.2475557153812</v>
      </c>
      <c r="FS90" s="29">
        <f t="shared" ca="1" si="18"/>
        <v>3352.0740017220337</v>
      </c>
      <c r="FT90" s="29">
        <f t="shared" ca="1" si="18"/>
        <v>3461.5687496817727</v>
      </c>
      <c r="FU90" s="29">
        <f t="shared" ca="1" si="24"/>
        <v>3543.6081803954621</v>
      </c>
      <c r="FV90" s="29">
        <f t="shared" ca="1" si="24"/>
        <v>3808.1388656305344</v>
      </c>
      <c r="FW90" s="29">
        <f t="shared" ca="1" si="23"/>
        <v>4095.5846166346719</v>
      </c>
      <c r="FX90" s="29">
        <f t="shared" ca="1" si="20"/>
        <v>4193.1465518570103</v>
      </c>
      <c r="FY90" s="29">
        <f t="shared" ca="1" si="20"/>
        <v>4338.9463865904891</v>
      </c>
      <c r="FZ90" s="29">
        <f t="shared" ca="1" si="20"/>
        <v>4375.8433550229929</v>
      </c>
      <c r="GA90" s="29">
        <f t="shared" ca="1" si="20"/>
        <v>4393.6324856163164</v>
      </c>
      <c r="GB90" s="29">
        <f t="shared" ca="1" si="20"/>
        <v>4592.750085888184</v>
      </c>
      <c r="GC90" s="29"/>
      <c r="GD90" s="29">
        <f t="shared" si="16"/>
        <v>305.82524271844659</v>
      </c>
      <c r="GE90" s="29">
        <f t="shared" ca="1" si="17"/>
        <v>505.67373135891103</v>
      </c>
      <c r="GF90" s="29">
        <f t="shared" ca="1" si="17"/>
        <v>795.61070528668859</v>
      </c>
      <c r="GG90" s="29">
        <f t="shared" ca="1" si="17"/>
        <v>772.03395608056212</v>
      </c>
      <c r="GH90" s="29">
        <f t="shared" ca="1" si="17"/>
        <v>1231.3504273481517</v>
      </c>
      <c r="GI90" s="29">
        <f t="shared" ca="1" si="17"/>
        <v>1495.1579682035028</v>
      </c>
      <c r="GJ90" s="29">
        <f t="shared" ca="1" si="17"/>
        <v>1750.6509997411063</v>
      </c>
      <c r="GK90" s="29">
        <f t="shared" ca="1" si="17"/>
        <v>1988.9907799929649</v>
      </c>
      <c r="GL90" s="29">
        <f t="shared" ca="1" si="17"/>
        <v>2364.4656371917281</v>
      </c>
      <c r="GM90" s="29">
        <f t="shared" ca="1" si="17"/>
        <v>2788.5525259068168</v>
      </c>
      <c r="GN90" s="29">
        <f t="shared" ca="1" si="17"/>
        <v>2768.2658413847089</v>
      </c>
      <c r="GO90" s="29">
        <f t="shared" ca="1" si="17"/>
        <v>3019.9301251951802</v>
      </c>
      <c r="GP90" s="29">
        <f t="shared" ca="1" si="17"/>
        <v>3285.1963949498127</v>
      </c>
      <c r="GQ90" s="29">
        <f t="shared" ca="1" si="17"/>
        <v>3471.823914481447</v>
      </c>
      <c r="GR90" s="29">
        <f t="shared" ca="1" si="17"/>
        <v>3688.9510922129452</v>
      </c>
      <c r="GS90" s="29">
        <f t="shared" ca="1" si="17"/>
        <v>3951.0198477923436</v>
      </c>
      <c r="GT90" s="29">
        <f t="shared" ca="1" si="17"/>
        <v>4072.8834955504708</v>
      </c>
      <c r="GU90" s="29">
        <f t="shared" ca="1" si="22"/>
        <v>4165.7182593536327</v>
      </c>
      <c r="GV90" s="29">
        <f t="shared" ca="1" si="12"/>
        <v>4449.9738881259809</v>
      </c>
      <c r="GW90" s="29">
        <f t="shared" ca="1" si="12"/>
        <v>4758.1010618992786</v>
      </c>
      <c r="GX90" s="29">
        <f t="shared" ca="1" si="12"/>
        <v>4866.6664678817178</v>
      </c>
      <c r="GY90" s="29">
        <f t="shared" ca="1" si="12"/>
        <v>5025.7032593994281</v>
      </c>
      <c r="GZ90" s="29">
        <f t="shared" ca="1" si="12"/>
        <v>5070.2188287269137</v>
      </c>
      <c r="HA90" s="29">
        <f t="shared" ca="1" si="12"/>
        <v>5094.5030007754913</v>
      </c>
      <c r="HB90" s="29">
        <f t="shared" ca="1" si="12"/>
        <v>5309.0187965226887</v>
      </c>
      <c r="HC90" s="29"/>
      <c r="HD90" s="29">
        <f t="shared" si="13"/>
        <v>170</v>
      </c>
      <c r="HE90" s="29">
        <f>SUM($GD90:GD90)-$HD90-SUM($FD90:FD90)</f>
        <v>-170</v>
      </c>
      <c r="HF90" s="29">
        <f ca="1">SUM($GD90:GE90)-$HD90-SUM($FD90:FE90)</f>
        <v>-150.25399541275954</v>
      </c>
      <c r="HG90" s="29">
        <f ca="1">SUM($GD90:GF90)-$HD90-SUM($FD90:FF90)</f>
        <v>-106.77000234483512</v>
      </c>
      <c r="HH90" s="29">
        <f ca="1">SUM($GD90:GG90)-$HD90-SUM($FD90:FG90)</f>
        <v>-54.766511704821824</v>
      </c>
      <c r="HI90" s="29">
        <f ca="1">SUM($GD90:GH90)-$HD90-SUM($FD90:FH90)</f>
        <v>28.470550993703</v>
      </c>
      <c r="HJ90" s="29">
        <f ca="1">SUM($GD90:GI90)-$HD90-SUM($FD90:FI90)</f>
        <v>111.70761369222782</v>
      </c>
      <c r="HK90" s="29">
        <f ca="1">SUM($GD90:GJ90)-$HD90-SUM($FD90:FJ90)</f>
        <v>215.93499005612193</v>
      </c>
      <c r="HL90" s="29">
        <f ca="1">SUM($GD90:GK90)-$HD90-SUM($FD90:FK90)</f>
        <v>340.07884950344305</v>
      </c>
      <c r="HM90" s="29">
        <f ca="1">SUM($GD90:GL90)-$HD90-SUM($FD90:FL90)</f>
        <v>490.41991040314133</v>
      </c>
      <c r="HN90" s="29">
        <f ca="1">SUM($GD90:GM90)-$HD90-SUM($FD90:FM90)</f>
        <v>669.03077567998298</v>
      </c>
      <c r="HO90" s="29">
        <f ca="1">SUM($GD90:GN90)-$HD90-SUM($FD90:FN90)</f>
        <v>854.51559926228947</v>
      </c>
      <c r="HP90" s="29">
        <f ca="1">SUM($GD90:GO90)-$HD90-SUM($FD90:FO90)</f>
        <v>1059.5960780115711</v>
      </c>
      <c r="HQ90" s="29">
        <f ca="1">SUM($GD90:GP90)-$HD90-SUM($FD90:FP90)</f>
        <v>1284.6982272436653</v>
      </c>
      <c r="HR90" s="29">
        <f ca="1">SUM($GD90:GQ90)-$HD90-SUM($FD90:FQ90)</f>
        <v>1847.0966439534568</v>
      </c>
      <c r="HS90" s="29">
        <f ca="1">SUM($GD90:GR90)-$HD90-SUM($FD90:FR90)</f>
        <v>2426.8001804510204</v>
      </c>
      <c r="HT90" s="29">
        <f ca="1">SUM($GD90:GS90)-$HD90-SUM($FD90:FS90)</f>
        <v>3025.7460265213304</v>
      </c>
      <c r="HU90" s="29">
        <f ca="1">SUM($GD90:GT90)-$HD90-SUM($FD90:FT90)</f>
        <v>3637.0607723900321</v>
      </c>
      <c r="HV90" s="29">
        <f ca="1">SUM($GD90:GU90)-$HD90-SUM($FD90:FU90)</f>
        <v>4259.1708513482081</v>
      </c>
      <c r="HW90" s="29">
        <f ca="1">SUM($GD90:GV90)-$HD90-SUM($FD90:FV90)</f>
        <v>4901.0058738436564</v>
      </c>
      <c r="HX90" s="29">
        <f ca="1">SUM($GD90:GW90)-$HD90-SUM($FD90:FW90)</f>
        <v>5563.5223191082623</v>
      </c>
      <c r="HY90" s="29">
        <f ca="1">SUM($GD90:GX90)-$HD90-SUM($FD90:FX90)</f>
        <v>6237.0422351329689</v>
      </c>
      <c r="HZ90" s="29">
        <f ca="1">SUM($GD90:GY90)-$HD90-SUM($FD90:FY90)</f>
        <v>6923.799107941908</v>
      </c>
      <c r="IA90" s="29">
        <f ca="1">SUM($GD90:GZ90)-$HD90-SUM($FD90:FZ90)</f>
        <v>7618.1745816458279</v>
      </c>
      <c r="IB90" s="29">
        <f ca="1">SUM($GD90:HA90)-$HD90-SUM($FD90:GA90)</f>
        <v>8319.0450968050063</v>
      </c>
      <c r="IC90" s="29">
        <f ca="1">SUM($GD90:HB90)-$HD90-SUM($FD90:GB90)</f>
        <v>9035.3138074395101</v>
      </c>
    </row>
    <row r="91" spans="2:237">
      <c r="B91" s="29">
        <f t="shared" ref="B91:Q120" ca="1" si="26">RAND()</f>
        <v>0.71884802294104089</v>
      </c>
      <c r="C91" s="29">
        <f t="shared" ca="1" si="25"/>
        <v>0.11039824859697767</v>
      </c>
      <c r="D91" s="29">
        <f t="shared" ca="1" si="25"/>
        <v>0.498355558187629</v>
      </c>
      <c r="E91" s="29">
        <f t="shared" ca="1" si="25"/>
        <v>0.16770630788642671</v>
      </c>
      <c r="F91" s="29">
        <f t="shared" ca="1" si="25"/>
        <v>0.92676147263203623</v>
      </c>
      <c r="G91" s="29">
        <f t="shared" ca="1" si="25"/>
        <v>0.21942098087588202</v>
      </c>
      <c r="H91" s="29">
        <f t="shared" ca="1" si="25"/>
        <v>0.51389587256541258</v>
      </c>
      <c r="I91" s="29">
        <f t="shared" ca="1" si="25"/>
        <v>0.1272832718146989</v>
      </c>
      <c r="J91" s="29">
        <f t="shared" ca="1" si="25"/>
        <v>0.59076414094536567</v>
      </c>
      <c r="K91" s="29">
        <f t="shared" ca="1" si="25"/>
        <v>0.99107870187390601</v>
      </c>
      <c r="L91" s="29">
        <f t="shared" ca="1" si="25"/>
        <v>0.98260776811336259</v>
      </c>
      <c r="M91" s="29">
        <f t="shared" ca="1" si="25"/>
        <v>0.25904929607565119</v>
      </c>
      <c r="N91" s="29">
        <f t="shared" ca="1" si="25"/>
        <v>0.86240842466452938</v>
      </c>
      <c r="O91" s="29">
        <f t="shared" ca="1" si="25"/>
        <v>0.87608296885700232</v>
      </c>
      <c r="P91" s="29">
        <f t="shared" ca="1" si="25"/>
        <v>0.49279542800888565</v>
      </c>
      <c r="Q91" s="29">
        <f t="shared" ca="1" si="25"/>
        <v>0.71285642048189279</v>
      </c>
      <c r="R91" s="29">
        <f t="shared" ca="1" si="25"/>
        <v>0.80387451697093282</v>
      </c>
      <c r="S91" s="29">
        <f t="shared" ca="1" si="25"/>
        <v>0.56154182261159336</v>
      </c>
      <c r="T91" s="29">
        <f t="shared" ref="T91:Z106" ca="1" si="27">RAND()</f>
        <v>0.38486531377051636</v>
      </c>
      <c r="U91" s="29">
        <f t="shared" ca="1" si="27"/>
        <v>0.2095347763772466</v>
      </c>
      <c r="V91" s="29">
        <f t="shared" ca="1" si="27"/>
        <v>0.39703982221088996</v>
      </c>
      <c r="W91" s="29">
        <f t="shared" ca="1" si="27"/>
        <v>0.87965025789322449</v>
      </c>
      <c r="X91" s="29">
        <f t="shared" ca="1" si="27"/>
        <v>3.6334389066176032E-3</v>
      </c>
      <c r="Y91" s="29">
        <f t="shared" ca="1" si="27"/>
        <v>0.91018020567626845</v>
      </c>
      <c r="Z91" s="29">
        <f t="shared" ca="1" si="27"/>
        <v>0.9506965920577275</v>
      </c>
      <c r="AC91" s="27">
        <f>IF(H$11="x",0,_xlfn.NORM.INV(B91,Satokasvi!$H$8,Satokasvi!$I$8)*IF(H$8="x",1+Toimenpiteet!$C$7,1)*IF(H$9="x",1+Toimenpiteet!$C$34,1)*(1+H$30)*_xlfn.BINOM.INV(1,(1-(Satokasvi!$H$15*(1+H$43))),B91))</f>
        <v>0</v>
      </c>
      <c r="AD91" s="27">
        <f ca="1">IF(I$11="x",0,_xlfn.NORM.INV(C91,Satokasvi!$H$8,Satokasvi!$I$8)*IF(I$8="x",1+Toimenpiteet!$C$7,1)*IF(I$9="x",1+Toimenpiteet!$C$34,1)*(1+I$30)*_xlfn.BINOM.INV(1,(1-(Satokasvi!$H$15*(1+I$43))),C91))</f>
        <v>2318.0025194871278</v>
      </c>
      <c r="AE91" s="27">
        <f ca="1">IF(J$11="x",0,_xlfn.NORM.INV(D91,Satokasvi!$H$8,Satokasvi!$I$8)*IF(J$8="x",1+Toimenpiteet!$C$7,1)*IF(J$9="x",1+Toimenpiteet!$C$34,1)*(1+J$30)*_xlfn.BINOM.INV(1,(1-(Satokasvi!$H$15*(1+J$43))),D91))</f>
        <v>2557.0469076739287</v>
      </c>
      <c r="AF91" s="27">
        <f ca="1">IF(K$11="x",0,_xlfn.NORM.INV(E91,Satokasvi!$H$8,Satokasvi!$I$8)*IF(K$8="x",1+Toimenpiteet!$C$7,1)*IF(K$9="x",1+Toimenpiteet!$C$34,1)*(1+K$30)*_xlfn.BINOM.INV(1,(1-(Satokasvi!$H$15*(1+K$43))),E91))</f>
        <v>2398.237060324198</v>
      </c>
      <c r="AG91" s="27">
        <f ca="1">IF(L$11="x",0,_xlfn.NORM.INV(F91,Satokasvi!$H$8,Satokasvi!$I$8)*IF(L$8="x",1+Toimenpiteet!$C$7,1)*IF(L$9="x",1+Toimenpiteet!$C$34,1)*(1+L$30)*_xlfn.BINOM.INV(1,(1-(Satokasvi!$H$15*(1+L$43))),F91))</f>
        <v>2862.0357949221361</v>
      </c>
      <c r="AH91" s="27">
        <f>IF(M$11="x",0,_xlfn.NORM.INV(G91,Satokasvi!$H$8,Satokasvi!$I$8)*IF(M$8="x",1+Toimenpiteet!$C$7,1)*IF(M$9="x",1+Toimenpiteet!$C$34,1)*(1+M$30)*_xlfn.BINOM.INV(1,(1-(Satokasvi!$H$15*(1+M$43))),G91))</f>
        <v>0</v>
      </c>
      <c r="AI91" s="27">
        <f ca="1">IF(N$11="x",0,_xlfn.NORM.INV(H91,Satokasvi!$H$8,Satokasvi!$I$8)*IF(N$8="x",1+Toimenpiteet!$C$7,1)*IF(N$9="x",1+Toimenpiteet!$C$34,1)*(1+N$30)*_xlfn.BINOM.INV(1,(1-(Satokasvi!$H$15*(1+N$43))),H91))</f>
        <v>2619.7430166355102</v>
      </c>
      <c r="AJ91" s="27">
        <f ca="1">IF(O$11="x",0,_xlfn.NORM.INV(I91,Satokasvi!$H$8,Satokasvi!$I$8)*IF(O$8="x",1+Toimenpiteet!$C$7,1)*IF(O$9="x",1+Toimenpiteet!$C$34,1)*(1+O$30)*_xlfn.BINOM.INV(1,(1-(Satokasvi!$H$15*(1+O$43))),I91))</f>
        <v>2400.5731114445662</v>
      </c>
      <c r="AK91" s="27">
        <f ca="1">IF(P$11="x",0,_xlfn.NORM.INV(J91,Satokasvi!$H$8,Satokasvi!$I$8)*IF(P$8="x",1+Toimenpiteet!$C$7,1)*IF(P$9="x",1+Toimenpiteet!$C$34,1)*(1+P$30)*_xlfn.BINOM.INV(1,(1-(Satokasvi!$H$15*(1+P$43))),J91))</f>
        <v>2656.0805362101728</v>
      </c>
      <c r="AL91" s="27">
        <f ca="1">IF(Q$11="x",0,_xlfn.NORM.INV(K91,Satokasvi!$H$8,Satokasvi!$I$8)*IF(Q$8="x",1+Toimenpiteet!$C$7,1)*IF(Q$9="x",1+Toimenpiteet!$C$34,1)*(1+Q$30)*_xlfn.BINOM.INV(1,(1-(Satokasvi!$H$15*(1+Q$43))),K91))</f>
        <v>3055.4129935066849</v>
      </c>
      <c r="AM91" s="27">
        <f ca="1">IF(R$11="x",0,_xlfn.NORM.INV(L91,Satokasvi!$H$8,Satokasvi!$I$8)*IF(R$8="x",1+Toimenpiteet!$C$7,1)*IF(R$9="x",1+Toimenpiteet!$C$34,1)*(1+R$30)*_xlfn.BINOM.INV(1,(1-(Satokasvi!$H$15*(1+R$43))),L91))</f>
        <v>3007.2528742894856</v>
      </c>
      <c r="AN91" s="27">
        <f ca="1">IF(S$11="x",0,_xlfn.NORM.INV(M91,Satokasvi!$H$8,Satokasvi!$I$8)*IF(S$8="x",1+Toimenpiteet!$C$7,1)*IF(S$9="x",1+Toimenpiteet!$C$34,1)*(1+S$30)*_xlfn.BINOM.INV(1,(1-(Satokasvi!$H$15*(1+S$43))),M91))</f>
        <v>2492.6055349826252</v>
      </c>
      <c r="AO91" s="27">
        <f ca="1">IF(T$11="x",0,_xlfn.NORM.INV(N91,Satokasvi!$H$8,Satokasvi!$I$8)*IF(T$8="x",1+Toimenpiteet!$C$7,1)*IF(T$9="x",1+Toimenpiteet!$C$34,1)*(1+T$30)*_xlfn.BINOM.INV(1,(1-(Satokasvi!$H$15*(1+T$43))),N91))</f>
        <v>2816.9241291088947</v>
      </c>
      <c r="AP91" s="27">
        <f ca="1">IF(U$11="x",0,_xlfn.NORM.INV(O91,Satokasvi!$H$8,Satokasvi!$I$8)*IF(U$8="x",1+Toimenpiteet!$C$7,1)*IF(U$9="x",1+Toimenpiteet!$C$34,1)*(1+U$30)*_xlfn.BINOM.INV(1,(1-(Satokasvi!$H$15*(1+U$43))),O91))</f>
        <v>2828.9491975695432</v>
      </c>
      <c r="AQ91" s="27">
        <f ca="1">IF(V$11="x",0,_xlfn.NORM.INV(P91,Satokasvi!$H$8,Satokasvi!$I$8)*IF(V$8="x",1+Toimenpiteet!$C$7,1)*IF(V$9="x",1+Toimenpiteet!$C$34,1)*(1+V$30)*_xlfn.BINOM.INV(1,(1-(Satokasvi!$H$15*(1+V$43))),P91))</f>
        <v>2609.8688894907932</v>
      </c>
      <c r="AR91" s="27">
        <f ca="1">IF(W$11="x",0,_xlfn.NORM.INV(Q91,Satokasvi!$H$8,Satokasvi!$I$8)*IF(W$8="x",1+Toimenpiteet!$C$7,1)*IF(W$9="x",1+Toimenpiteet!$C$34,1)*(1+W$30)*_xlfn.BINOM.INV(1,(1-(Satokasvi!$H$15*(1+W$43))),Q91))</f>
        <v>2718.0960368755477</v>
      </c>
      <c r="AS91" s="27">
        <f ca="1">IF(X$11="x",0,_xlfn.NORM.INV(R91,Satokasvi!$H$8,Satokasvi!$I$8)*IF(X$8="x",1+Toimenpiteet!$C$7,1)*IF(X$9="x",1+Toimenpiteet!$C$34,1)*(1+X$30)*_xlfn.BINOM.INV(1,(1-(Satokasvi!$H$15*(1+X$43))),R91))</f>
        <v>2772.9355362788369</v>
      </c>
      <c r="AT91" s="27">
        <f ca="1">IF(Y$11="x",0,_xlfn.NORM.INV(S91,Satokasvi!$H$8,Satokasvi!$I$8)*IF(Y$8="x",1+Toimenpiteet!$C$7,1)*IF(Y$9="x",1+Toimenpiteet!$C$34,1)*(1+Y$30)*_xlfn.BINOM.INV(1,(1-(Satokasvi!$H$15*(1+Y$43))),S91))</f>
        <v>2642.1497981109783</v>
      </c>
      <c r="AU91" s="27">
        <f ca="1">IF(Z$11="x",0,_xlfn.NORM.INV(T91,Satokasvi!$H$8,Satokasvi!$I$8)*IF(Z$8="x",1+Toimenpiteet!$C$7,1)*IF(Z$9="x",1+Toimenpiteet!$C$34,1)*(1+Z$30)*_xlfn.BINOM.INV(1,(1-(Satokasvi!$H$15*(1+Z$43))),T91))</f>
        <v>2558.5995286378661</v>
      </c>
      <c r="AV91" s="27">
        <f ca="1">IF(AA$11="x",0,_xlfn.NORM.INV(U91,Satokasvi!$H$8,Satokasvi!$I$8)*IF(AA$8="x",1+Toimenpiteet!$C$7,1)*IF(AA$9="x",1+Toimenpiteet!$C$34,1)*(1+AA$30)*_xlfn.BINOM.INV(1,(1-(Satokasvi!$H$15*(1+AA$43))),U91))</f>
        <v>2462.4119011387634</v>
      </c>
      <c r="AW91" s="27">
        <f ca="1">IF(AB$11="x",0,_xlfn.NORM.INV(V91,Satokasvi!$H$8,Satokasvi!$I$8)*IF(AB$8="x",1+Toimenpiteet!$C$7,1)*IF(AB$9="x",1+Toimenpiteet!$C$34,1)*(1+AB$30)*_xlfn.BINOM.INV(1,(1-(Satokasvi!$H$15*(1+AB$43))),V91))</f>
        <v>2564.5186265557613</v>
      </c>
      <c r="AX91" s="27">
        <f ca="1">IF(AC$11="x",0,_xlfn.NORM.INV(W91,Satokasvi!$H$8,Satokasvi!$I$8)*IF(AC$8="x",1+Toimenpiteet!$C$7,1)*IF(AC$9="x",1+Toimenpiteet!$C$34,1)*(1+AC$30)*_xlfn.BINOM.INV(1,(1-(Satokasvi!$H$15*(1+AC$43))),W91))</f>
        <v>2832.2370209417791</v>
      </c>
      <c r="AY91" s="27">
        <f ca="1">IF(AD$11="x",0,_xlfn.NORM.INV(X91,Satokasvi!$H$8,Satokasvi!$I$8)*IF(AD$8="x",1+Toimenpiteet!$C$7,1)*IF(AD$9="x",1+Toimenpiteet!$C$34,1)*(1+AD$30)*_xlfn.BINOM.INV(1,(1-(Satokasvi!$H$15*(1+AD$43))),X91))</f>
        <v>0</v>
      </c>
      <c r="AZ91" s="27">
        <f ca="1">IF(AE$11="x",0,_xlfn.NORM.INV(Y91,Satokasvi!$H$8,Satokasvi!$I$8)*IF(AE$8="x",1+Toimenpiteet!$C$7,1)*IF(AE$9="x",1+Toimenpiteet!$C$34,1)*(1+AE$30)*_xlfn.BINOM.INV(1,(1-(Satokasvi!$H$15*(1+AE$43))),Y91))</f>
        <v>2863.7126263958753</v>
      </c>
      <c r="BA91" s="27">
        <f ca="1">IF(AF$11="x",0,_xlfn.NORM.INV(Z91,Satokasvi!$H$8,Satokasvi!$I$8)*IF(AF$8="x",1+Toimenpiteet!$C$7,1)*IF(AF$9="x",1+Toimenpiteet!$C$34,1)*(1+AF$30)*_xlfn.BINOM.INV(1,(1-(Satokasvi!$H$15*(1+AF$43))),Z91))</f>
        <v>2921.5361700216349</v>
      </c>
      <c r="BD91" s="27">
        <f>IF(H$11="x",0,_xlfn.NORM.INV(B91,Satokasvi!$H$8,Satokasvi!$I$8)*IF(COUNTIF($H$12:H$12,"x")&gt;0,(1+$C$6),1)*IF(COUNTIF($H$13:H$13,"x")&gt;0,(1+$C$30),1)*IF(H$8="x",(1+Toimenpiteet!$C$7),1)*IF(H$9="x",(1+Toimenpiteet!$C$34),1)*(1+H$30)*_xlfn.BINOM.INV(1,(1-(Satokasvi!$H$15*(1+H$44))),B91))</f>
        <v>0</v>
      </c>
      <c r="BE91" s="27">
        <f ca="1">IF(I$11="x",0,_xlfn.NORM.INV(C91,Satokasvi!$H$8,Satokasvi!$I$8)*IF(COUNTIF($H$12:I$12,"x")&gt;0,(1+$C$6),1)*IF(COUNTIF($H$13:I$13,"x")&gt;0,(1+$C$30),1)*IF(I$8="x",(1+Toimenpiteet!$C$7),1)*IF(I$9="x",(1+Toimenpiteet!$C$34),1)*(1+I$30)*_xlfn.BINOM.INV(1,(1-(Satokasvi!$H$15*(1+I$44))),C91))</f>
        <v>2433.9026454614841</v>
      </c>
      <c r="BF91" s="27">
        <f ca="1">IF(J$11="x",0,_xlfn.NORM.INV(D91,Satokasvi!$H$8,Satokasvi!$I$8)*IF(COUNTIF($H$12:J$12,"x")&gt;0,(1+$C$6),1)*IF(COUNTIF($H$13:J$13,"x")&gt;0,(1+$C$30),1)*IF(J$8="x",(1+Toimenpiteet!$C$7),1)*IF(J$9="x",(1+Toimenpiteet!$C$34),1)*(1+J$30)*_xlfn.BINOM.INV(1,(1-(Satokasvi!$H$15*(1+J$44))),D91))</f>
        <v>2684.8992530576243</v>
      </c>
      <c r="BG91" s="27">
        <f ca="1">IF(K$11="x",0,_xlfn.NORM.INV(E91,Satokasvi!$H$8,Satokasvi!$I$8)*IF(COUNTIF($H$12:K$12,"x")&gt;0,(1+$C$6),1)*IF(COUNTIF($H$13:K$13,"x")&gt;0,(1+$C$30),1)*IF(K$8="x",(1+Toimenpiteet!$C$7),1)*IF(K$9="x",(1+Toimenpiteet!$C$34),1)*(1+K$30)*_xlfn.BINOM.INV(1,(1-(Satokasvi!$H$15*(1+K$44))),E91))</f>
        <v>2518.1489133404079</v>
      </c>
      <c r="BH91" s="27">
        <f ca="1">IF(L$11="x",0,_xlfn.NORM.INV(F91,Satokasvi!$H$8,Satokasvi!$I$8)*IF(COUNTIF($H$12:L$12,"x")&gt;0,(1+$C$6),1)*IF(COUNTIF($H$13:L$13,"x")&gt;0,(1+$C$30),1)*IF(L$8="x",(1+Toimenpiteet!$C$7),1)*IF(L$9="x",(1+Toimenpiteet!$C$34),1)*(1+L$30)*_xlfn.BINOM.INV(1,(1-(Satokasvi!$H$15*(1+L$44))),F91))</f>
        <v>3005.1375846682431</v>
      </c>
      <c r="BI91" s="27">
        <f>IF(M$11="x",0,_xlfn.NORM.INV(G91,Satokasvi!$H$8,Satokasvi!$I$8)*IF(COUNTIF($H$12:M$12,"x")&gt;0,(1+$C$6),1)*IF(COUNTIF($H$13:M$13,"x")&gt;0,(1+$C$30),1)*IF(M$8="x",(1+Toimenpiteet!$C$7),1)*IF(M$9="x",(1+Toimenpiteet!$C$34),1)*(1+M$30)*_xlfn.BINOM.INV(1,(1-(Satokasvi!$H$15*(1+M$44))),G91))</f>
        <v>0</v>
      </c>
      <c r="BJ91" s="27">
        <f ca="1">IF(N$11="x",0,_xlfn.NORM.INV(H91,Satokasvi!$H$8,Satokasvi!$I$8)*IF(COUNTIF($H$12:N$12,"x")&gt;0,(1+$C$6),1)*IF(COUNTIF($H$13:N$13,"x")&gt;0,(1+$C$30),1)*IF(N$8="x",(1+Toimenpiteet!$C$7),1)*IF(N$9="x",(1+Toimenpiteet!$C$34),1)*(1+N$30)*_xlfn.BINOM.INV(1,(1-(Satokasvi!$H$15*(1+N$44))),H91))</f>
        <v>2750.7301674672858</v>
      </c>
      <c r="BK91" s="27">
        <f ca="1">IF(O$11="x",0,_xlfn.NORM.INV(I91,Satokasvi!$H$8,Satokasvi!$I$8)*IF(COUNTIF($H$12:O$12,"x")&gt;0,(1+$C$6),1)*IF(COUNTIF($H$13:O$13,"x")&gt;0,(1+$C$30),1)*IF(O$8="x",(1+Toimenpiteet!$C$7),1)*IF(O$9="x",(1+Toimenpiteet!$C$34),1)*(1+O$30)*_xlfn.BINOM.INV(1,(1-(Satokasvi!$H$15*(1+O$44))),I91))</f>
        <v>2520.6017670167948</v>
      </c>
      <c r="BL91" s="27">
        <f ca="1">IF(P$11="x",0,_xlfn.NORM.INV(J91,Satokasvi!$H$8,Satokasvi!$I$8)*IF(COUNTIF($H$12:P$12,"x")&gt;0,(1+$C$6),1)*IF(COUNTIF($H$13:P$13,"x")&gt;0,(1+$C$30),1)*IF(P$8="x",(1+Toimenpiteet!$C$7),1)*IF(P$9="x",(1+Toimenpiteet!$C$34),1)*(1+P$30)*_xlfn.BINOM.INV(1,(1-(Satokasvi!$H$15*(1+P$44))),J91))</f>
        <v>2788.884563020682</v>
      </c>
      <c r="BM91" s="27">
        <f ca="1">IF(Q$11="x",0,_xlfn.NORM.INV(K91,Satokasvi!$H$8,Satokasvi!$I$8)*IF(COUNTIF($H$12:Q$12,"x")&gt;0,(1+$C$6),1)*IF(COUNTIF($H$13:Q$13,"x")&gt;0,(1+$C$30),1)*IF(Q$8="x",(1+Toimenpiteet!$C$7),1)*IF(Q$9="x",(1+Toimenpiteet!$C$34),1)*(1+Q$30)*_xlfn.BINOM.INV(1,(1-(Satokasvi!$H$15*(1+Q$44))),K91))</f>
        <v>3208.1836431820188</v>
      </c>
      <c r="BN91" s="27">
        <f ca="1">IF(R$11="x",0,_xlfn.NORM.INV(L91,Satokasvi!$H$8,Satokasvi!$I$8)*IF(COUNTIF($H$12:R$12,"x")&gt;0,(1+$C$6),1)*IF(COUNTIF($H$13:R$13,"x")&gt;0,(1+$C$30),1)*IF(R$8="x",(1+Toimenpiteet!$C$7),1)*IF(R$9="x",(1+Toimenpiteet!$C$34),1)*(1+R$30)*_xlfn.BINOM.INV(1,(1-(Satokasvi!$H$15*(1+R$44))),L91))</f>
        <v>3157.61551800396</v>
      </c>
      <c r="BO91" s="27">
        <f ca="1">IF(S$11="x",0,_xlfn.NORM.INV(M91,Satokasvi!$H$8,Satokasvi!$I$8)*IF(COUNTIF($H$12:S$12,"x")&gt;0,(1+$C$6),1)*IF(COUNTIF($H$13:S$13,"x")&gt;0,(1+$C$30),1)*IF(S$8="x",(1+Toimenpiteet!$C$7),1)*IF(S$9="x",(1+Toimenpiteet!$C$34),1)*(1+S$30)*_xlfn.BINOM.INV(1,(1-(Satokasvi!$H$15*(1+S$44))),M91))</f>
        <v>2617.2358117317558</v>
      </c>
      <c r="BP91" s="27">
        <f ca="1">IF(T$11="x",0,_xlfn.NORM.INV(N91,Satokasvi!$H$8,Satokasvi!$I$8)*IF(COUNTIF($H$12:T$12,"x")&gt;0,(1+$C$6),1)*IF(COUNTIF($H$13:T$13,"x")&gt;0,(1+$C$30),1)*IF(T$8="x",(1+Toimenpiteet!$C$7),1)*IF(T$9="x",(1+Toimenpiteet!$C$34),1)*(1+T$30)*_xlfn.BINOM.INV(1,(1-(Satokasvi!$H$15*(1+T$44))),N91))</f>
        <v>2957.7703355643398</v>
      </c>
      <c r="BQ91" s="27">
        <f ca="1">IF(U$11="x",0,_xlfn.NORM.INV(O91,Satokasvi!$H$8,Satokasvi!$I$8)*IF(COUNTIF($H$12:U$12,"x")&gt;0,(1+$C$6),1)*IF(COUNTIF($H$13:U$13,"x")&gt;0,(1+$C$30),1)*IF(U$8="x",(1+Toimenpiteet!$C$7),1)*IF(U$9="x",(1+Toimenpiteet!$C$34),1)*(1+U$30)*_xlfn.BINOM.INV(1,(1-(Satokasvi!$H$15*(1+U$44))),O91))</f>
        <v>2970.396657448021</v>
      </c>
      <c r="BR91" s="27">
        <f ca="1">IF(V$11="x",0,_xlfn.NORM.INV(P91,Satokasvi!$H$8,Satokasvi!$I$8)*IF(COUNTIF($H$12:V$12,"x")&gt;0,(1+$C$6),1)*IF(COUNTIF($H$13:V$13,"x")&gt;0,(1+$C$30),1)*IF(V$8="x",(1+Toimenpiteet!$C$7),1)*IF(V$9="x",(1+Toimenpiteet!$C$34),1)*(1+V$30)*_xlfn.BINOM.INV(1,(1-(Satokasvi!$H$15*(1+V$44))),P91))</f>
        <v>2740.3623339653327</v>
      </c>
      <c r="BS91" s="27">
        <f ca="1">IF(W$11="x",0,_xlfn.NORM.INV(Q91,Satokasvi!$H$8,Satokasvi!$I$8)*IF(COUNTIF($H$12:W$12,"x")&gt;0,(1+$C$6),1)*IF(COUNTIF($H$13:W$13,"x")&gt;0,(1+$C$30),1)*IF(W$8="x",(1+Toimenpiteet!$C$7),1)*IF(W$9="x",(1+Toimenpiteet!$C$34),1)*(1+W$30)*_xlfn.BINOM.INV(1,(1-(Satokasvi!$H$15*(1+W$44))),Q91))</f>
        <v>2854.0008387193252</v>
      </c>
      <c r="BT91" s="27">
        <f ca="1">IF(X$11="x",0,_xlfn.NORM.INV(R91,Satokasvi!$H$8,Satokasvi!$I$8)*IF(COUNTIF($H$12:X$12,"x")&gt;0,(1+$C$6),1)*IF(COUNTIF($H$13:X$13,"x")&gt;0,(1+$C$30),1)*IF(X$8="x",(1+Toimenpiteet!$C$7),1)*IF(X$9="x",(1+Toimenpiteet!$C$34),1)*(1+X$30)*_xlfn.BINOM.INV(1,(1-(Satokasvi!$H$15*(1+X$44))),R91))</f>
        <v>2911.5823130927788</v>
      </c>
      <c r="BU91" s="27">
        <f ca="1">IF(Y$11="x",0,_xlfn.NORM.INV(S91,Satokasvi!$H$8,Satokasvi!$I$8)*IF(COUNTIF($H$12:Y$12,"x")&gt;0,(1+$C$6),1)*IF(COUNTIF($H$13:Y$13,"x")&gt;0,(1+$C$30),1)*IF(Y$8="x",(1+Toimenpiteet!$C$7),1)*IF(Y$9="x",(1+Toimenpiteet!$C$34),1)*(1+Y$30)*_xlfn.BINOM.INV(1,(1-(Satokasvi!$H$15*(1+Y$44))),S91))</f>
        <v>2774.2572880165276</v>
      </c>
      <c r="BV91" s="27">
        <f ca="1">IF(Z$11="x",0,_xlfn.NORM.INV(T91,Satokasvi!$H$8,Satokasvi!$I$8)*IF(COUNTIF($H$12:Z$12,"x")&gt;0,(1+$C$6),1)*IF(COUNTIF($H$13:Z$13,"x")&gt;0,(1+$C$30),1)*IF(Z$8="x",(1+Toimenpiteet!$C$7),1)*IF(Z$9="x",(1+Toimenpiteet!$C$34),1)*(1+Z$30)*_xlfn.BINOM.INV(1,(1-(Satokasvi!$H$15*(1+Z$44))),T91))</f>
        <v>2686.5295050697596</v>
      </c>
      <c r="BW91" s="27">
        <f ca="1">IF(AA$11="x",0,_xlfn.NORM.INV(U91,Satokasvi!$H$8,Satokasvi!$I$8)*IF(COUNTIF($H$12:AA$12,"x")&gt;0,(1+$C$6),1)*IF(COUNTIF($H$13:AA$13,"x")&gt;0,(1+$C$30),1)*IF(AA$8="x",(1+Toimenpiteet!$C$7),1)*IF(AA$9="x",(1+Toimenpiteet!$C$34),1)*(1+AA$30)*_xlfn.BINOM.INV(1,(1-(Satokasvi!$H$15*(1+AA$44))),U91))</f>
        <v>2585.5324961957022</v>
      </c>
      <c r="BX91" s="27">
        <f ca="1">IF(AB$11="x",0,_xlfn.NORM.INV(V91,Satokasvi!$H$8,Satokasvi!$I$8)*IF(COUNTIF($H$12:AB$12,"x")&gt;0,(1+$C$6),1)*IF(COUNTIF($H$13:AB$13,"x")&gt;0,(1+$C$30),1)*IF(AB$8="x",(1+Toimenpiteet!$C$7),1)*IF(AB$9="x",(1+Toimenpiteet!$C$34),1)*(1+AB$30)*_xlfn.BINOM.INV(1,(1-(Satokasvi!$H$15*(1+AB$44))),V91))</f>
        <v>2692.7445578835495</v>
      </c>
      <c r="BY91" s="27">
        <f ca="1">IF(AC$11="x",0,_xlfn.NORM.INV(W91,Satokasvi!$H$8,Satokasvi!$I$8)*IF(COUNTIF($H$12:AC$12,"x")&gt;0,(1+$C$6),1)*IF(COUNTIF($H$13:AC$13,"x")&gt;0,(1+$C$30),1)*IF(AC$8="x",(1+Toimenpiteet!$C$7),1)*IF(AC$9="x",(1+Toimenpiteet!$C$34),1)*(1+AC$30)*_xlfn.BINOM.INV(1,(1-(Satokasvi!$H$15*(1+AC$44))),W91))</f>
        <v>2973.8488719888683</v>
      </c>
      <c r="BZ91" s="27">
        <f ca="1">IF(AD$11="x",0,_xlfn.NORM.INV(X91,Satokasvi!$H$8,Satokasvi!$I$8)*IF(COUNTIF($H$12:AD$12,"x")&gt;0,(1+$C$6),1)*IF(COUNTIF($H$13:AD$13,"x")&gt;0,(1+$C$30),1)*IF(AD$8="x",(1+Toimenpiteet!$C$7),1)*IF(AD$9="x",(1+Toimenpiteet!$C$34),1)*(1+AD$30)*_xlfn.BINOM.INV(1,(1-(Satokasvi!$H$15*(1+AD$44))),X91))</f>
        <v>0</v>
      </c>
      <c r="CA91" s="27">
        <f ca="1">IF(AE$11="x",0,_xlfn.NORM.INV(Y91,Satokasvi!$H$8,Satokasvi!$I$8)*IF(COUNTIF($H$12:AE$12,"x")&gt;0,(1+$C$6),1)*IF(COUNTIF($H$13:AE$13,"x")&gt;0,(1+$C$30),1)*IF(AE$8="x",(1+Toimenpiteet!$C$7),1)*IF(AE$9="x",(1+Toimenpiteet!$C$34),1)*(1+AE$30)*_xlfn.BINOM.INV(1,(1-(Satokasvi!$H$15*(1+AE$44))),Y91))</f>
        <v>3006.8982577156689</v>
      </c>
      <c r="CB91" s="27">
        <f ca="1">IF(AF$11="x",0,_xlfn.NORM.INV(Z91,Satokasvi!$H$8,Satokasvi!$I$8)*IF(COUNTIF($H$12:AF$12,"x")&gt;0,(1+$C$6),1)*IF(COUNTIF($H$13:AF$13,"x")&gt;0,(1+$C$30),1)*IF(AF$8="x",(1+Toimenpiteet!$C$7),1)*IF(AF$9="x",(1+Toimenpiteet!$C$34),1)*(1+AF$30)*_xlfn.BINOM.INV(1,(1-(Satokasvi!$H$15*(1+AF$44))),Z91))</f>
        <v>3067.6129785227167</v>
      </c>
      <c r="CD91" s="29">
        <f ca="1">_xlfn.NORM.INV(RAND(),Satokasvi!$H$13,Satokasvi!$I$13)</f>
        <v>190.63791432564381</v>
      </c>
      <c r="CE91" s="29">
        <f ca="1">_xlfn.NORM.INV(RAND(),Satokasvi!$H$13,Satokasvi!$I$13)</f>
        <v>197.40147559719935</v>
      </c>
      <c r="CF91" s="29">
        <f ca="1">_xlfn.NORM.INV(RAND(),Satokasvi!$H$13,Satokasvi!$I$13)</f>
        <v>150.80669605738342</v>
      </c>
      <c r="CG91" s="29">
        <f ca="1">_xlfn.NORM.INV(RAND(),Satokasvi!$H$13,Satokasvi!$I$13)</f>
        <v>122.8791177789692</v>
      </c>
      <c r="CH91" s="29">
        <f ca="1">_xlfn.NORM.INV(RAND(),Satokasvi!$H$13,Satokasvi!$I$13)</f>
        <v>207.30651247045628</v>
      </c>
      <c r="CI91" s="29">
        <f ca="1">_xlfn.NORM.INV(RAND(),Satokasvi!$H$13,Satokasvi!$I$13)</f>
        <v>272.82072910096963</v>
      </c>
      <c r="CJ91" s="29">
        <f ca="1">_xlfn.NORM.INV(RAND(),Satokasvi!$H$13,Satokasvi!$I$13)</f>
        <v>247.68139251174168</v>
      </c>
      <c r="CK91" s="29">
        <f ca="1">_xlfn.NORM.INV(RAND(),Satokasvi!$H$13,Satokasvi!$I$13)</f>
        <v>223.80369256136967</v>
      </c>
      <c r="CL91" s="29">
        <f ca="1">_xlfn.NORM.INV(RAND(),Satokasvi!$H$13,Satokasvi!$I$13)</f>
        <v>212.04757323653442</v>
      </c>
      <c r="CM91" s="29">
        <f ca="1">_xlfn.NORM.INV(RAND(),Satokasvi!$H$13,Satokasvi!$I$13)</f>
        <v>247.53751262653114</v>
      </c>
      <c r="CN91" s="29">
        <f ca="1">_xlfn.NORM.INV(RAND(),Satokasvi!$H$13,Satokasvi!$I$13)</f>
        <v>272.69077765296885</v>
      </c>
      <c r="CO91" s="29">
        <f ca="1">_xlfn.NORM.INV(RAND(),Satokasvi!$H$13,Satokasvi!$I$13)</f>
        <v>207.20109476333593</v>
      </c>
      <c r="CP91" s="29">
        <f ca="1">_xlfn.NORM.INV(RAND(),Satokasvi!$H$13,Satokasvi!$I$13)</f>
        <v>178.28386813973415</v>
      </c>
      <c r="CQ91" s="29">
        <f ca="1">_xlfn.NORM.INV(RAND(),Satokasvi!$H$13,Satokasvi!$I$13)</f>
        <v>139.47993593196236</v>
      </c>
      <c r="CR91" s="29">
        <f ca="1">_xlfn.NORM.INV(RAND(),Satokasvi!$H$13,Satokasvi!$I$13)</f>
        <v>201.21506361155551</v>
      </c>
      <c r="CS91" s="29">
        <f ca="1">_xlfn.NORM.INV(RAND(),Satokasvi!$H$13,Satokasvi!$I$13)</f>
        <v>267.17597479136208</v>
      </c>
      <c r="CT91" s="29">
        <f ca="1">_xlfn.NORM.INV(RAND(),Satokasvi!$H$13,Satokasvi!$I$13)</f>
        <v>146.88470836426697</v>
      </c>
      <c r="CU91" s="29">
        <f ca="1">_xlfn.NORM.INV(RAND(),Satokasvi!$H$13,Satokasvi!$I$13)</f>
        <v>186.31690214917401</v>
      </c>
      <c r="CV91" s="29">
        <f ca="1">_xlfn.NORM.INV(RAND(),Satokasvi!$H$13,Satokasvi!$I$13)</f>
        <v>170.76813193237794</v>
      </c>
      <c r="CW91" s="29">
        <f ca="1">_xlfn.NORM.INV(RAND(),Satokasvi!$H$13,Satokasvi!$I$13)</f>
        <v>241.65523108205511</v>
      </c>
      <c r="CX91" s="29">
        <f ca="1">_xlfn.NORM.INV(RAND(),Satokasvi!$H$13,Satokasvi!$I$13)</f>
        <v>221.44345581966095</v>
      </c>
      <c r="CY91" s="29">
        <f ca="1">_xlfn.NORM.INV(RAND(),Satokasvi!$H$13,Satokasvi!$I$13)</f>
        <v>177.42150699989469</v>
      </c>
      <c r="CZ91" s="29">
        <f ca="1">_xlfn.NORM.INV(RAND(),Satokasvi!$H$13,Satokasvi!$I$13)</f>
        <v>244.09038092602708</v>
      </c>
      <c r="DA91" s="29">
        <f ca="1">_xlfn.NORM.INV(RAND(),Satokasvi!$H$13,Satokasvi!$I$13)</f>
        <v>322.24849036394573</v>
      </c>
      <c r="DB91" s="29">
        <f ca="1">_xlfn.NORM.INV(RAND(),Satokasvi!$H$13,Satokasvi!$I$13)</f>
        <v>246.05899678548082</v>
      </c>
      <c r="DD91" s="29">
        <f>IF(H$11="x",Toimenpiteet!$E$115,AC91*CD91/1000+(Satokasvi!$E$28-Satokasvi!$E$7)+IF(H$8="x",Toimenpiteet!$E$29,0)+IF(H$9="x",Toimenpiteet!$E$60,0)+IF(H$10="x",Toimenpiteet!$E$88,0))/(1+$H$15)^DD$59</f>
        <v>305.82524271844659</v>
      </c>
      <c r="DE91" s="29">
        <f ca="1">IF(I$11="x",Toimenpiteet!$E$115,AD91*CE91/1000+(Satokasvi!$E$28-Satokasvi!$E$7)+IF(I$8="x",Toimenpiteet!$E$29,0)+IF(I$9="x",Toimenpiteet!$E$60,0)+IF(I$10="x",Toimenpiteet!$E$88,0))/(1+$H$15)^DE$59</f>
        <v>216.4927116455697</v>
      </c>
      <c r="DF91" s="29">
        <f ca="1">IF(J$11="x",Toimenpiteet!$E$115,AE91*CF91/1000+(Satokasvi!$E$28-Satokasvi!$E$7)+IF(J$8="x",Toimenpiteet!$E$29,0)+IF(J$9="x",Toimenpiteet!$E$60,0)+IF(J$10="x",Toimenpiteet!$E$88,0))/(1+$H$15)^DF$59</f>
        <v>144.33595565045465</v>
      </c>
      <c r="DG91" s="29">
        <f ca="1">IF(K$11="x",Toimenpiteet!$E$115,AF91*CG91/1000+(Satokasvi!$E$28-Satokasvi!$E$7)+IF(K$8="x",Toimenpiteet!$E$29,0)+IF(K$9="x",Toimenpiteet!$E$60,0)+IF(K$10="x",Toimenpiteet!$E$88,0))/(1+$H$15)^DG$59</f>
        <v>59.344941242588753</v>
      </c>
      <c r="DH91" s="29">
        <f ca="1">IF(L$11="x",Toimenpiteet!$E$115,AG91*CH91/1000+(Satokasvi!$E$28-Satokasvi!$E$7)+IF(L$8="x",Toimenpiteet!$E$29,0)+IF(L$9="x",Toimenpiteet!$E$60,0)+IF(L$10="x",Toimenpiteet!$E$88,0))/(1+$H$15)^DH$59</f>
        <v>315.21334541322119</v>
      </c>
      <c r="DI91" s="29">
        <f>IF(M$11="x",Toimenpiteet!$E$115,AH91*CI91/1000+(Satokasvi!$E$28-Satokasvi!$E$7)+IF(M$8="x",Toimenpiteet!$E$29,0)+IF(M$9="x",Toimenpiteet!$E$60,0)+IF(M$10="x",Toimenpiteet!$E$88,0))/(1+$H$15)^DI$59</f>
        <v>263.80754085535114</v>
      </c>
      <c r="DJ91" s="29">
        <f ca="1">IF(N$11="x",Toimenpiteet!$E$115,AI91*CJ91/1000+(Satokasvi!$E$28-Satokasvi!$E$7)+IF(N$8="x",Toimenpiteet!$E$29,0)+IF(N$9="x",Toimenpiteet!$E$60,0)+IF(N$10="x",Toimenpiteet!$E$88,0))/(1+$H$15)^DJ$59</f>
        <v>342.28030224690519</v>
      </c>
      <c r="DK91" s="29">
        <f ca="1">IF(O$11="x",Toimenpiteet!$E$115,AJ91*CK91/1000+(Satokasvi!$E$28-Satokasvi!$E$7)+IF(O$8="x",Toimenpiteet!$E$29,0)+IF(O$9="x",Toimenpiteet!$E$60,0)+IF(O$10="x",Toimenpiteet!$E$88,0))/(1+$H$15)^DK$59</f>
        <v>244.20937244267841</v>
      </c>
      <c r="DL91" s="29">
        <f ca="1">IF(P$11="x",Toimenpiteet!$E$115,AK91*CL91/1000+(Satokasvi!$E$28-Satokasvi!$E$7)+IF(P$8="x",Toimenpiteet!$E$29,0)+IF(P$9="x",Toimenpiteet!$E$60,0)+IF(P$10="x",Toimenpiteet!$E$88,0))/(1+$H$15)^DL$59</f>
        <v>256.99135771634838</v>
      </c>
      <c r="DM91" s="29">
        <f ca="1">IF(Q$11="x",Toimenpiteet!$E$115,AL91*CM91/1000+(Satokasvi!$E$28-Satokasvi!$E$7)+IF(Q$8="x",Toimenpiteet!$E$29,0)+IF(Q$9="x",Toimenpiteet!$E$60,0)+IF(Q$10="x",Toimenpiteet!$E$88,0))/(1+$H$15)^DM$59</f>
        <v>393.20105073599916</v>
      </c>
      <c r="DN91" s="29">
        <f ca="1">IF(R$11="x",Toimenpiteet!$E$115,AM91*CN91/1000+(Satokasvi!$E$28-Satokasvi!$E$7)+IF(R$8="x",Toimenpiteet!$E$29,0)+IF(R$9="x",Toimenpiteet!$E$60,0)+IF(R$10="x",Toimenpiteet!$E$88,0))/(1+$H$15)^DN$59</f>
        <v>427.78184916051862</v>
      </c>
      <c r="DO91" s="29">
        <f ca="1">IF(S$11="x",Toimenpiteet!$E$115,AN91*CO91/1000+(Satokasvi!$E$28-Satokasvi!$E$7)+IF(S$8="x",Toimenpiteet!$E$29,0)+IF(S$9="x",Toimenpiteet!$E$60,0)+IF(S$10="x",Toimenpiteet!$E$88,0))/(1+$H$15)^DO$59</f>
        <v>202.39760981231325</v>
      </c>
      <c r="DP91" s="29">
        <f ca="1">IF(T$11="x",Toimenpiteet!$E$115,AO91*CP91/1000+(Satokasvi!$E$28-Satokasvi!$E$7)+IF(T$8="x",Toimenpiteet!$E$29,0)+IF(T$9="x",Toimenpiteet!$E$60,0)+IF(T$10="x",Toimenpiteet!$E$88,0))/(1+$H$15)^DP$59</f>
        <v>186.79321249558305</v>
      </c>
      <c r="DQ91" s="29">
        <f ca="1">IF(U$11="x",Toimenpiteet!$E$115,AP91*CQ91/1000+(Satokasvi!$E$28-Satokasvi!$E$7)+IF(U$8="x",Toimenpiteet!$E$29,0)+IF(U$9="x",Toimenpiteet!$E$60,0)+IF(U$10="x",Toimenpiteet!$E$88,0))/(1+$H$15)^DQ$59</f>
        <v>110.19620859036475</v>
      </c>
      <c r="DR91" s="29">
        <f ca="1">IF(V$11="x",Toimenpiteet!$E$115,AQ91*CR91/1000+(Satokasvi!$E$28-Satokasvi!$E$7)+IF(V$8="x",Toimenpiteet!$E$29,0)+IF(V$9="x",Toimenpiteet!$E$60,0)+IF(V$10="x",Toimenpiteet!$E$88,0))/(1+$H$15)^DR$59</f>
        <v>190.79021258689136</v>
      </c>
      <c r="DS91" s="29">
        <f ca="1">IF(W$11="x",Toimenpiteet!$E$115,AR91*CS91/1000+(Satokasvi!$E$28-Satokasvi!$E$7)+IF(W$8="x",Toimenpiteet!$E$29,0)+IF(W$9="x",Toimenpiteet!$E$60,0)+IF(W$10="x",Toimenpiteet!$E$88,0))/(1+$H$15)^DS$59</f>
        <v>310.53029145232097</v>
      </c>
      <c r="DT91" s="29">
        <f ca="1">IF(X$11="x",Toimenpiteet!$E$115,AS91*CT91/1000+(Satokasvi!$E$28-Satokasvi!$E$7)+IF(X$8="x",Toimenpiteet!$E$29,0)+IF(X$9="x",Toimenpiteet!$E$60,0)+IF(X$10="x",Toimenpiteet!$E$88,0))/(1+$H$15)^DT$59</f>
        <v>108.54105608794137</v>
      </c>
      <c r="DU91" s="29">
        <f ca="1">IF(Y$11="x",Toimenpiteet!$E$115,AT91*CU91/1000+(Satokasvi!$E$28-Satokasvi!$E$7)+IF(Y$8="x",Toimenpiteet!$E$29,0)+IF(Y$9="x",Toimenpiteet!$E$60,0)+IF(Y$10="x",Toimenpiteet!$E$88,0))/(1+$H$15)^DU$59</f>
        <v>155.29372133172379</v>
      </c>
      <c r="DV91" s="29">
        <f ca="1">IF(Z$11="x",Toimenpiteet!$E$115,AU91*CV91/1000+(Satokasvi!$E$28-Satokasvi!$E$7)+IF(Z$8="x",Toimenpiteet!$E$29,0)+IF(Z$9="x",Toimenpiteet!$E$60,0)+IF(Z$10="x",Toimenpiteet!$E$88,0))/(1+$H$15)^DV$59</f>
        <v>119.20532666639181</v>
      </c>
      <c r="DW91" s="29">
        <f ca="1">IF(AA$11="x",Toimenpiteet!$E$115,AV91*CW91/1000+(Satokasvi!$E$28-Satokasvi!$E$7)+IF(AA$8="x",Toimenpiteet!$E$29,0)+IF(AA$9="x",Toimenpiteet!$E$60,0)+IF(AA$10="x",Toimenpiteet!$E$88,0))/(1+$H$15)^DW$59</f>
        <v>203.28466483189433</v>
      </c>
      <c r="DX91" s="29">
        <f ca="1">IF(AB$11="x",Toimenpiteet!$E$115,AW91*CX91/1000+(Satokasvi!$E$28-Satokasvi!$E$7)+IF(AB$8="x",Toimenpiteet!$E$29,0)+IF(AB$9="x",Toimenpiteet!$E$60,0)+IF(AB$10="x",Toimenpiteet!$E$88,0))/(1+$H$15)^DX$59</f>
        <v>182.76453221382201</v>
      </c>
      <c r="DY91" s="29">
        <f ca="1">IF(AC$11="x",Toimenpiteet!$E$115,AX91*CY91/1000+(Satokasvi!$E$28-Satokasvi!$E$7)+IF(AC$8="x",Toimenpiteet!$E$29,0)+IF(AC$9="x",Toimenpiteet!$E$60,0)+IF(AC$10="x",Toimenpiteet!$E$88,0))/(1+$H$15)^DY$59</f>
        <v>143.31155571590261</v>
      </c>
      <c r="DZ91" s="29">
        <f ca="1">IF(AD$11="x",Toimenpiteet!$E$115,AY91*CZ91/1000+(Satokasvi!$E$28-Satokasvi!$E$7)+IF(AD$8="x",Toimenpiteet!$E$29,0)+IF(AD$9="x",Toimenpiteet!$E$60,0)+IF(AD$10="x",Toimenpiteet!$E$88,0))/(1+$H$15)^DZ$59</f>
        <v>-115.47504946712741</v>
      </c>
      <c r="EA91" s="29">
        <f ca="1">IF(AE$11="x",Toimenpiteet!$E$115,AZ91*DA91/1000+(Satokasvi!$E$28-Satokasvi!$E$7)+IF(AE$8="x",Toimenpiteet!$E$29,0)+IF(AE$9="x",Toimenpiteet!$E$60,0)+IF(AE$10="x",Toimenpiteet!$E$88,0))/(1+$H$15)^EA$59</f>
        <v>341.8580703691045</v>
      </c>
      <c r="EB91" s="29">
        <f ca="1">IF(AF$11="x",Toimenpiteet!$E$115,BA91*DB91/1000+(Satokasvi!$E$28-Satokasvi!$E$7)+IF(AF$8="x",Toimenpiteet!$E$29,0)+IF(AF$9="x",Toimenpiteet!$E$60,0)+IF(AF$10="x",Toimenpiteet!$E$88,0))/(1+$H$15)^EB$59</f>
        <v>234.49013007272595</v>
      </c>
      <c r="ED91" s="29">
        <f>IF(H$11="x",Toimenpiteet!$E$115,BD91*CD91/1000+(Satokasvi!$E$28-Satokasvi!$E$7)+IF(H$8="x",Toimenpiteet!$E$29,0)+IF(H$9="x",Toimenpiteet!$E$60,0)+IF(H$10="x",Toimenpiteet!$E$88,0))/(1+$H$15)^ED$59</f>
        <v>305.82524271844659</v>
      </c>
      <c r="EE91" s="29">
        <f ca="1">IF(I$11="x",Toimenpiteet!$E$115,BE91*CE91/1000+(Satokasvi!$E$28-Satokasvi!$E$7)+IF(I$8="x",Toimenpiteet!$E$29,0)+IF(I$9="x",Toimenpiteet!$E$60,0)+IF(I$10="x",Toimenpiteet!$E$88,0))/(1+$H$15)^EE$59</f>
        <v>238.05822761242729</v>
      </c>
      <c r="EF91" s="29">
        <f ca="1">IF(J$11="x",Toimenpiteet!$E$115,BF91*CF91/1000+(Satokasvi!$E$28-Satokasvi!$E$7)+IF(J$8="x",Toimenpiteet!$E$29,0)+IF(J$9="x",Toimenpiteet!$E$60,0)+IF(J$10="x",Toimenpiteet!$E$88,0))/(1+$H$15)^EF$59</f>
        <v>161.98079264130652</v>
      </c>
      <c r="EG91" s="29">
        <f ca="1">IF(K$11="x",Toimenpiteet!$E$115,BG91*CG91/1000+(Satokasvi!$E$28-Satokasvi!$E$7)+IF(K$8="x",Toimenpiteet!$E$29,0)+IF(K$9="x",Toimenpiteet!$E$60,0)+IF(K$10="x",Toimenpiteet!$E$88,0))/(1+$H$15)^EG$59</f>
        <v>72.436498215717478</v>
      </c>
      <c r="EH91" s="29">
        <f ca="1">IF(L$11="x",Toimenpiteet!$E$115,BH91*CH91/1000+(Satokasvi!$E$28-Satokasvi!$E$7)+IF(L$8="x",Toimenpiteet!$E$29,0)+IF(L$9="x",Toimenpiteet!$E$60,0)+IF(L$10="x",Toimenpiteet!$E$88,0))/(1+$H$15)^EH$59</f>
        <v>340.8034397819398</v>
      </c>
      <c r="EI91" s="29">
        <f>IF(M$11="x",Toimenpiteet!$E$115,BI91*CI91/1000+(Satokasvi!$E$28-Satokasvi!$E$7)+IF(M$8="x",Toimenpiteet!$E$29,0)+IF(M$9="x",Toimenpiteet!$E$60,0)+IF(M$10="x",Toimenpiteet!$E$88,0))/(1+$H$15)^EI$59</f>
        <v>263.80754085535114</v>
      </c>
      <c r="EJ91" s="29">
        <f ca="1">IF(N$11="x",Toimenpiteet!$E$115,BJ91*CJ91/1000+(Satokasvi!$E$28-Satokasvi!$E$7)+IF(N$8="x",Toimenpiteet!$E$29,0)+IF(N$9="x",Toimenpiteet!$E$60,0)+IF(N$10="x",Toimenpiteet!$E$88,0))/(1+$H$15)^EJ$59</f>
        <v>368.65949513100793</v>
      </c>
      <c r="EK91" s="29">
        <f ca="1">IF(O$11="x",Toimenpiteet!$E$115,BK91*CK91/1000+(Satokasvi!$E$28-Satokasvi!$E$7)+IF(O$8="x",Toimenpiteet!$E$29,0)+IF(O$9="x",Toimenpiteet!$E$60,0)+IF(O$10="x",Toimenpiteet!$E$88,0))/(1+$H$15)^EK$59</f>
        <v>265.41515928981966</v>
      </c>
      <c r="EL91" s="29">
        <f ca="1">IF(P$11="x",Toimenpiteet!$E$115,BL91*CL91/1000+(Satokasvi!$E$28-Satokasvi!$E$7)+IF(P$8="x",Toimenpiteet!$E$29,0)+IF(P$9="x",Toimenpiteet!$E$60,0)+IF(P$10="x",Toimenpiteet!$E$88,0))/(1+$H$15)^EL$59</f>
        <v>278.5742442672215</v>
      </c>
      <c r="EM91" s="29">
        <f ca="1">IF(Q$11="x",Toimenpiteet!$E$115,BM91*CM91/1000+(Satokasvi!$E$28-Satokasvi!$E$7)+IF(Q$8="x",Toimenpiteet!$E$29,0)+IF(Q$9="x",Toimenpiteet!$E$60,0)+IF(Q$10="x",Toimenpiteet!$E$88,0))/(1+$H$15)^EM$59</f>
        <v>421.34005343304727</v>
      </c>
      <c r="EN91" s="29">
        <f ca="1">IF(R$11="x",Toimenpiteet!$E$115,BN91*CN91/1000+(Satokasvi!$E$28-Satokasvi!$E$7)+IF(R$8="x",Toimenpiteet!$E$29,0)+IF(R$9="x",Toimenpiteet!$E$60,0)+IF(R$10="x",Toimenpiteet!$E$88,0))/(1+$H$15)^EN$59</f>
        <v>457.40293206538746</v>
      </c>
      <c r="EO91" s="29">
        <f ca="1">IF(S$11="x",Toimenpiteet!$E$115,BO91*CO91/1000+(Satokasvi!$E$28-Satokasvi!$E$7)+IF(S$8="x",Toimenpiteet!$E$29,0)+IF(S$9="x",Toimenpiteet!$E$60,0)+IF(S$10="x",Toimenpiteet!$E$88,0))/(1+$H$15)^EO$59</f>
        <v>220.50971403772778</v>
      </c>
      <c r="EP91" s="29">
        <f ca="1">IF(T$11="x",Toimenpiteet!$E$115,BP91*CP91/1000+(Satokasvi!$E$28-Satokasvi!$E$7)+IF(T$8="x",Toimenpiteet!$E$29,0)+IF(T$9="x",Toimenpiteet!$E$60,0)+IF(T$10="x",Toimenpiteet!$E$88,0))/(1+$H$15)^EP$59</f>
        <v>203.89231363958456</v>
      </c>
      <c r="EQ91" s="29">
        <f ca="1">IF(U$11="x",Toimenpiteet!$E$115,BQ91*CQ91/1000+(Satokasvi!$E$28-Satokasvi!$E$7)+IF(U$8="x",Toimenpiteet!$E$29,0)+IF(U$9="x",Toimenpiteet!$E$60,0)+IF(U$10="x",Toimenpiteet!$E$88,0))/(1+$H$15)^EQ$59</f>
        <v>123.2394564171862</v>
      </c>
      <c r="ER91" s="29">
        <f ca="1">IF(V$11="x",Toimenpiteet!$E$115,BR91*CR91/1000+(Satokasvi!$E$28-Satokasvi!$E$7)+IF(V$8="x",Toimenpiteet!$E$29,0)+IF(V$9="x",Toimenpiteet!$E$60,0)+IF(V$10="x",Toimenpiteet!$E$88,0))/(1+$H$15)^ER$59</f>
        <v>207.64374010682147</v>
      </c>
      <c r="ES91" s="29">
        <f ca="1">IF(W$11="x",Toimenpiteet!$E$115,BS91*CS91/1000+(Satokasvi!$E$28-Satokasvi!$E$7)+IF(W$8="x",Toimenpiteet!$E$29,0)+IF(W$9="x",Toimenpiteet!$E$60,0)+IF(W$10="x",Toimenpiteet!$E$88,0))/(1+$H$15)^ES$59</f>
        <v>333.15779329735022</v>
      </c>
      <c r="ET91" s="29">
        <f ca="1">IF(X$11="x",Toimenpiteet!$E$115,BT91*CT91/1000+(Satokasvi!$E$28-Satokasvi!$E$7)+IF(X$8="x",Toimenpiteet!$E$29,0)+IF(X$9="x",Toimenpiteet!$E$60,0)+IF(X$10="x",Toimenpiteet!$E$88,0))/(1+$H$15)^ET$59</f>
        <v>120.86227129273961</v>
      </c>
      <c r="EU91" s="29">
        <f ca="1">IF(Y$11="x",Toimenpiteet!$E$115,BU91*CU91/1000+(Satokasvi!$E$28-Satokasvi!$E$7)+IF(Y$8="x",Toimenpiteet!$E$29,0)+IF(Y$9="x",Toimenpiteet!$E$60,0)+IF(Y$10="x",Toimenpiteet!$E$88,0))/(1+$H$15)^EU$59</f>
        <v>169.75176895209756</v>
      </c>
      <c r="EV91" s="29">
        <f ca="1">IF(Z$11="x",Toimenpiteet!$E$115,BV91*CV91/1000+(Satokasvi!$E$28-Satokasvi!$E$7)+IF(Z$8="x",Toimenpiteet!$E$29,0)+IF(Z$9="x",Toimenpiteet!$E$60,0)+IF(Z$10="x",Toimenpiteet!$E$88,0))/(1+$H$15)^EV$59</f>
        <v>131.66400227523332</v>
      </c>
      <c r="EW91" s="29">
        <f ca="1">IF(AA$11="x",Toimenpiteet!$E$115,BW91*CW91/1000+(Satokasvi!$E$28-Satokasvi!$E$7)+IF(AA$8="x",Toimenpiteet!$E$29,0)+IF(AA$9="x",Toimenpiteet!$E$60,0)+IF(AA$10="x",Toimenpiteet!$E$88,0))/(1+$H$15)^EW$59</f>
        <v>219.75803329244241</v>
      </c>
      <c r="EX91" s="29">
        <f ca="1">IF(AB$11="x",Toimenpiteet!$E$115,BX91*CX91/1000+(Satokasvi!$E$28-Satokasvi!$E$7)+IF(AB$8="x",Toimenpiteet!$E$29,0)+IF(AB$9="x",Toimenpiteet!$E$60,0)+IF(AB$10="x",Toimenpiteet!$E$88,0))/(1+$H$15)^EX$59</f>
        <v>198.02813282349697</v>
      </c>
      <c r="EY91" s="29">
        <f ca="1">IF(AC$11="x",Toimenpiteet!$E$115,BY91*CY91/1000+(Satokasvi!$E$28-Satokasvi!$E$7)+IF(AC$8="x",Toimenpiteet!$E$29,0)+IF(AC$9="x",Toimenpiteet!$E$60,0)+IF(AC$10="x",Toimenpiteet!$E$88,0))/(1+$H$15)^EY$59</f>
        <v>156.42409854925486</v>
      </c>
      <c r="EZ91" s="29">
        <f ca="1">IF(AD$11="x",Toimenpiteet!$E$115,BZ91*CZ91/1000+(Satokasvi!$E$28-Satokasvi!$E$7)+IF(AD$8="x",Toimenpiteet!$E$29,0)+IF(AD$9="x",Toimenpiteet!$E$60,0)+IF(AD$10="x",Toimenpiteet!$E$88,0))/(1+$H$15)^EZ$59</f>
        <v>-115.47504946712741</v>
      </c>
      <c r="FA91" s="29">
        <f ca="1">IF(AE$11="x",Toimenpiteet!$E$115,CA91*DA91/1000+(Satokasvi!$E$28-Satokasvi!$E$7)+IF(AE$8="x",Toimenpiteet!$E$29,0)+IF(AE$9="x",Toimenpiteet!$E$60,0)+IF(AE$10="x",Toimenpiteet!$E$88,0))/(1+$H$15)^FA$59</f>
        <v>364.5565588131484</v>
      </c>
      <c r="FB91" s="29">
        <f ca="1">IF(AF$11="x",Toimenpiteet!$E$115,CB91*DB91/1000+(Satokasvi!$E$28-Satokasvi!$E$7)+IF(AF$8="x",Toimenpiteet!$E$29,0)+IF(AF$9="x",Toimenpiteet!$E$60,0)+IF(AF$10="x",Toimenpiteet!$E$88,0))/(1+$H$15)^FB$59</f>
        <v>251.65695203809886</v>
      </c>
      <c r="FD91" s="29">
        <f t="shared" si="15"/>
        <v>305.82524271844659</v>
      </c>
      <c r="FE91" s="29">
        <f t="shared" ca="1" si="18"/>
        <v>522.31795436401626</v>
      </c>
      <c r="FF91" s="29">
        <f t="shared" ca="1" si="18"/>
        <v>666.65391001447097</v>
      </c>
      <c r="FG91" s="29">
        <f t="shared" ca="1" si="18"/>
        <v>725.99885125705975</v>
      </c>
      <c r="FH91" s="29">
        <f t="shared" ca="1" si="18"/>
        <v>1041.2121966702809</v>
      </c>
      <c r="FI91" s="29">
        <f t="shared" ca="1" si="18"/>
        <v>1305.0197375256321</v>
      </c>
      <c r="FJ91" s="29">
        <f t="shared" ca="1" si="18"/>
        <v>1647.3000397725373</v>
      </c>
      <c r="FK91" s="29">
        <f t="shared" ca="1" si="18"/>
        <v>1891.5094122152157</v>
      </c>
      <c r="FL91" s="29">
        <f t="shared" ca="1" si="18"/>
        <v>2148.5007699315638</v>
      </c>
      <c r="FM91" s="29">
        <f t="shared" ca="1" si="18"/>
        <v>2541.701820667563</v>
      </c>
      <c r="FN91" s="29">
        <f t="shared" ca="1" si="18"/>
        <v>2969.4836698280815</v>
      </c>
      <c r="FO91" s="29">
        <f t="shared" ca="1" si="18"/>
        <v>3171.8812796403945</v>
      </c>
      <c r="FP91" s="29">
        <f t="shared" ca="1" si="18"/>
        <v>3358.6744921359777</v>
      </c>
      <c r="FQ91" s="29">
        <f t="shared" ca="1" si="18"/>
        <v>3468.8707007263424</v>
      </c>
      <c r="FR91" s="29">
        <f t="shared" ca="1" si="18"/>
        <v>3659.6609133132338</v>
      </c>
      <c r="FS91" s="29">
        <f t="shared" ca="1" si="18"/>
        <v>3970.1912047655546</v>
      </c>
      <c r="FT91" s="29">
        <f t="shared" ca="1" si="18"/>
        <v>4078.732260853496</v>
      </c>
      <c r="FU91" s="29">
        <f t="shared" ca="1" si="24"/>
        <v>4234.0259821852196</v>
      </c>
      <c r="FV91" s="29">
        <f t="shared" ca="1" si="24"/>
        <v>4353.2313088516112</v>
      </c>
      <c r="FW91" s="29">
        <f t="shared" ca="1" si="23"/>
        <v>4556.5159736835058</v>
      </c>
      <c r="FX91" s="29">
        <f t="shared" ca="1" si="20"/>
        <v>4739.2805058973281</v>
      </c>
      <c r="FY91" s="29">
        <f t="shared" ca="1" si="20"/>
        <v>4882.5920616132307</v>
      </c>
      <c r="FZ91" s="29">
        <f t="shared" ca="1" si="20"/>
        <v>4767.1170121461037</v>
      </c>
      <c r="GA91" s="29">
        <f t="shared" ca="1" si="20"/>
        <v>5108.9750825152078</v>
      </c>
      <c r="GB91" s="29">
        <f t="shared" ca="1" si="20"/>
        <v>5343.4652125879338</v>
      </c>
      <c r="GC91" s="29"/>
      <c r="GD91" s="29">
        <f t="shared" si="16"/>
        <v>305.82524271844659</v>
      </c>
      <c r="GE91" s="29">
        <f t="shared" ref="GE91:GT106" ca="1" si="28">GD91+EE91</f>
        <v>543.88347033087393</v>
      </c>
      <c r="GF91" s="29">
        <f t="shared" ca="1" si="28"/>
        <v>705.86426297218043</v>
      </c>
      <c r="GG91" s="29">
        <f t="shared" ca="1" si="28"/>
        <v>778.30076118789793</v>
      </c>
      <c r="GH91" s="29">
        <f t="shared" ca="1" si="28"/>
        <v>1119.1042009698376</v>
      </c>
      <c r="GI91" s="29">
        <f t="shared" ca="1" si="28"/>
        <v>1382.9117418251888</v>
      </c>
      <c r="GJ91" s="29">
        <f t="shared" ca="1" si="28"/>
        <v>1751.5712369561966</v>
      </c>
      <c r="GK91" s="29">
        <f t="shared" ca="1" si="28"/>
        <v>2016.9863962460163</v>
      </c>
      <c r="GL91" s="29">
        <f t="shared" ca="1" si="28"/>
        <v>2295.5606405132376</v>
      </c>
      <c r="GM91" s="29">
        <f t="shared" ca="1" si="28"/>
        <v>2716.9006939462847</v>
      </c>
      <c r="GN91" s="29">
        <f t="shared" ca="1" si="28"/>
        <v>3174.3036260116723</v>
      </c>
      <c r="GO91" s="29">
        <f t="shared" ca="1" si="28"/>
        <v>3394.8133400494003</v>
      </c>
      <c r="GP91" s="29">
        <f t="shared" ca="1" si="28"/>
        <v>3598.705653688985</v>
      </c>
      <c r="GQ91" s="29">
        <f t="shared" ca="1" si="28"/>
        <v>3721.9451101061713</v>
      </c>
      <c r="GR91" s="29">
        <f t="shared" ca="1" si="28"/>
        <v>3929.5888502129928</v>
      </c>
      <c r="GS91" s="29">
        <f t="shared" ca="1" si="28"/>
        <v>4262.7466435103433</v>
      </c>
      <c r="GT91" s="29">
        <f t="shared" ca="1" si="28"/>
        <v>4383.6089148030833</v>
      </c>
      <c r="GU91" s="29">
        <f t="shared" ca="1" si="22"/>
        <v>4553.3606837551806</v>
      </c>
      <c r="GV91" s="29">
        <f t="shared" ca="1" si="12"/>
        <v>4685.0246860304142</v>
      </c>
      <c r="GW91" s="29">
        <f t="shared" ca="1" si="12"/>
        <v>4904.7827193228568</v>
      </c>
      <c r="GX91" s="29">
        <f t="shared" ca="1" si="12"/>
        <v>5102.8108521463537</v>
      </c>
      <c r="GY91" s="29">
        <f t="shared" ca="1" si="12"/>
        <v>5259.2349506956089</v>
      </c>
      <c r="GZ91" s="29">
        <f t="shared" ca="1" si="12"/>
        <v>5143.7599012284818</v>
      </c>
      <c r="HA91" s="29">
        <f t="shared" ca="1" si="12"/>
        <v>5508.3164600416303</v>
      </c>
      <c r="HB91" s="29">
        <f t="shared" ca="1" si="12"/>
        <v>5759.9734120797293</v>
      </c>
      <c r="HC91" s="29"/>
      <c r="HD91" s="29">
        <f t="shared" si="13"/>
        <v>170</v>
      </c>
      <c r="HE91" s="29">
        <f>SUM($GD91:GD91)-$HD91-SUM($FD91:FD91)</f>
        <v>-170</v>
      </c>
      <c r="HF91" s="29">
        <f ca="1">SUM($GD91:GE91)-$HD91-SUM($FD91:FE91)</f>
        <v>-148.43448403314233</v>
      </c>
      <c r="HG91" s="29">
        <f ca="1">SUM($GD91:GF91)-$HD91-SUM($FD91:FF91)</f>
        <v>-109.22413107543298</v>
      </c>
      <c r="HH91" s="29">
        <f ca="1">SUM($GD91:GG91)-$HD91-SUM($FD91:FG91)</f>
        <v>-56.922221144594914</v>
      </c>
      <c r="HI91" s="29">
        <f ca="1">SUM($GD91:GH91)-$HD91-SUM($FD91:FH91)</f>
        <v>20.969783154961533</v>
      </c>
      <c r="HJ91" s="29">
        <f ca="1">SUM($GD91:GI91)-$HD91-SUM($FD91:FI91)</f>
        <v>98.86178745451798</v>
      </c>
      <c r="HK91" s="29">
        <f ca="1">SUM($GD91:GJ91)-$HD91-SUM($FD91:FJ91)</f>
        <v>203.13298463817682</v>
      </c>
      <c r="HL91" s="29">
        <f ca="1">SUM($GD91:GK91)-$HD91-SUM($FD91:FK91)</f>
        <v>328.60996866897767</v>
      </c>
      <c r="HM91" s="29">
        <f ca="1">SUM($GD91:GL91)-$HD91-SUM($FD91:FL91)</f>
        <v>475.66983925065142</v>
      </c>
      <c r="HN91" s="29">
        <f ca="1">SUM($GD91:GM91)-$HD91-SUM($FD91:FM91)</f>
        <v>650.86871252937271</v>
      </c>
      <c r="HO91" s="29">
        <f ca="1">SUM($GD91:GN91)-$HD91-SUM($FD91:FN91)</f>
        <v>855.68866871296268</v>
      </c>
      <c r="HP91" s="29">
        <f ca="1">SUM($GD91:GO91)-$HD91-SUM($FD91:FO91)</f>
        <v>1078.6207291219689</v>
      </c>
      <c r="HQ91" s="29">
        <f ca="1">SUM($GD91:GP91)-$HD91-SUM($FD91:FP91)</f>
        <v>1318.6518906749734</v>
      </c>
      <c r="HR91" s="29">
        <f ca="1">SUM($GD91:GQ91)-$HD91-SUM($FD91:FQ91)</f>
        <v>1571.726300054801</v>
      </c>
      <c r="HS91" s="29">
        <f ca="1">SUM($GD91:GR91)-$HD91-SUM($FD91:FR91)</f>
        <v>1841.6542369545605</v>
      </c>
      <c r="HT91" s="29">
        <f ca="1">SUM($GD91:GS91)-$HD91-SUM($FD91:FS91)</f>
        <v>2134.2096756993487</v>
      </c>
      <c r="HU91" s="29">
        <f ca="1">SUM($GD91:GT91)-$HD91-SUM($FD91:FT91)</f>
        <v>2439.0863296489333</v>
      </c>
      <c r="HV91" s="29">
        <f ca="1">SUM($GD91:GU91)-$HD91-SUM($FD91:FU91)</f>
        <v>2758.4210312188952</v>
      </c>
      <c r="HW91" s="29">
        <f ca="1">SUM($GD91:GV91)-$HD91-SUM($FD91:FV91)</f>
        <v>3090.2144083977037</v>
      </c>
      <c r="HX91" s="29">
        <f ca="1">SUM($GD91:GW91)-$HD91-SUM($FD91:FW91)</f>
        <v>3438.4811540370574</v>
      </c>
      <c r="HY91" s="29">
        <f ca="1">SUM($GD91:GX91)-$HD91-SUM($FD91:FX91)</f>
        <v>3802.0115002860766</v>
      </c>
      <c r="HZ91" s="29">
        <f ca="1">SUM($GD91:GY91)-$HD91-SUM($FD91:FY91)</f>
        <v>4178.6543893684575</v>
      </c>
      <c r="IA91" s="29">
        <f ca="1">SUM($GD91:GZ91)-$HD91-SUM($FD91:FZ91)</f>
        <v>4555.2972784508383</v>
      </c>
      <c r="IB91" s="29">
        <f ca="1">SUM($GD91:HA91)-$HD91-SUM($FD91:GA91)</f>
        <v>4954.6386559772654</v>
      </c>
      <c r="IC91" s="29">
        <f ca="1">SUM($GD91:HB91)-$HD91-SUM($FD91:GB91)</f>
        <v>5371.1468554690509</v>
      </c>
    </row>
    <row r="92" spans="2:237">
      <c r="B92" s="29">
        <f t="shared" ca="1" si="26"/>
        <v>0.1336364541949735</v>
      </c>
      <c r="C92" s="29">
        <f t="shared" ca="1" si="25"/>
        <v>0.91943400115316753</v>
      </c>
      <c r="D92" s="29">
        <f t="shared" ca="1" si="25"/>
        <v>0.9056416348252051</v>
      </c>
      <c r="E92" s="29">
        <f t="shared" ca="1" si="25"/>
        <v>0.51094550174761943</v>
      </c>
      <c r="F92" s="29">
        <f t="shared" ca="1" si="25"/>
        <v>0.97351855234942408</v>
      </c>
      <c r="G92" s="29">
        <f t="shared" ca="1" si="25"/>
        <v>0.98426371936560575</v>
      </c>
      <c r="H92" s="29">
        <f t="shared" ca="1" si="25"/>
        <v>0.91626223505810023</v>
      </c>
      <c r="I92" s="29">
        <f t="shared" ca="1" si="25"/>
        <v>0.44147499052085326</v>
      </c>
      <c r="J92" s="29">
        <f t="shared" ca="1" si="25"/>
        <v>0.25966758491688291</v>
      </c>
      <c r="K92" s="29">
        <f t="shared" ca="1" si="25"/>
        <v>0.60647639322197233</v>
      </c>
      <c r="L92" s="29">
        <f t="shared" ca="1" si="25"/>
        <v>0.91788769079214894</v>
      </c>
      <c r="M92" s="29">
        <f t="shared" ca="1" si="25"/>
        <v>0.98721727592654507</v>
      </c>
      <c r="N92" s="29">
        <f t="shared" ca="1" si="25"/>
        <v>8.9182316552533059E-2</v>
      </c>
      <c r="O92" s="29">
        <f t="shared" ca="1" si="25"/>
        <v>0.31767674675147461</v>
      </c>
      <c r="P92" s="29">
        <f t="shared" ca="1" si="25"/>
        <v>0.96800070627068879</v>
      </c>
      <c r="Q92" s="29">
        <f t="shared" ca="1" si="25"/>
        <v>0.96485989769637859</v>
      </c>
      <c r="R92" s="29">
        <f t="shared" ca="1" si="25"/>
        <v>0.1891794635283599</v>
      </c>
      <c r="S92" s="29">
        <f t="shared" ca="1" si="25"/>
        <v>0.90984376805231826</v>
      </c>
      <c r="T92" s="29">
        <f t="shared" ca="1" si="27"/>
        <v>0.74602057097013463</v>
      </c>
      <c r="U92" s="29">
        <f t="shared" ca="1" si="27"/>
        <v>0.76097520460320744</v>
      </c>
      <c r="V92" s="29">
        <f t="shared" ca="1" si="27"/>
        <v>7.4105511549472758E-2</v>
      </c>
      <c r="W92" s="29">
        <f t="shared" ca="1" si="27"/>
        <v>0.84880754567416206</v>
      </c>
      <c r="X92" s="29">
        <f t="shared" ca="1" si="27"/>
        <v>0.62761600272547879</v>
      </c>
      <c r="Y92" s="29">
        <f t="shared" ca="1" si="27"/>
        <v>0.67563706015284175</v>
      </c>
      <c r="Z92" s="29">
        <f t="shared" ca="1" si="27"/>
        <v>0.71011048561755974</v>
      </c>
      <c r="AC92" s="27">
        <f>IF(H$11="x",0,_xlfn.NORM.INV(B92,Satokasvi!$H$8,Satokasvi!$I$8)*IF(H$8="x",1+Toimenpiteet!$C$7,1)*IF(H$9="x",1+Toimenpiteet!$C$34,1)*(1+H$30)*_xlfn.BINOM.INV(1,(1-(Satokasvi!$H$15*(1+H$43))),B92))</f>
        <v>0</v>
      </c>
      <c r="AD92" s="27">
        <f ca="1">IF(I$11="x",0,_xlfn.NORM.INV(C92,Satokasvi!$H$8,Satokasvi!$I$8)*IF(I$8="x",1+Toimenpiteet!$C$7,1)*IF(I$9="x",1+Toimenpiteet!$C$34,1)*(1+I$30)*_xlfn.BINOM.INV(1,(1-(Satokasvi!$H$15*(1+I$43))),C92))</f>
        <v>2794.4072488360239</v>
      </c>
      <c r="AE92" s="27">
        <f ca="1">IF(J$11="x",0,_xlfn.NORM.INV(D92,Satokasvi!$H$8,Satokasvi!$I$8)*IF(J$8="x",1+Toimenpiteet!$C$7,1)*IF(J$9="x",1+Toimenpiteet!$C$34,1)*(1+J$30)*_xlfn.BINOM.INV(1,(1-(Satokasvi!$H$15*(1+J$43))),D92))</f>
        <v>2797.938109825127</v>
      </c>
      <c r="AF92" s="27">
        <f ca="1">IF(K$11="x",0,_xlfn.NORM.INV(E92,Satokasvi!$H$8,Satokasvi!$I$8)*IF(K$8="x",1+Toimenpiteet!$C$7,1)*IF(K$9="x",1+Toimenpiteet!$C$34,1)*(1+K$30)*_xlfn.BINOM.INV(1,(1-(Satokasvi!$H$15*(1+K$43))),E92))</f>
        <v>2580.4878158920346</v>
      </c>
      <c r="AG92" s="27">
        <f ca="1">IF(L$11="x",0,_xlfn.NORM.INV(F92,Satokasvi!$H$8,Satokasvi!$I$8)*IF(L$8="x",1+Toimenpiteet!$C$7,1)*IF(L$9="x",1+Toimenpiteet!$C$34,1)*(1+L$30)*_xlfn.BINOM.INV(1,(1-(Satokasvi!$H$15*(1+L$43))),F92))</f>
        <v>2951.5220662737893</v>
      </c>
      <c r="AH92" s="27">
        <f>IF(M$11="x",0,_xlfn.NORM.INV(G92,Satokasvi!$H$8,Satokasvi!$I$8)*IF(M$8="x",1+Toimenpiteet!$C$7,1)*IF(M$9="x",1+Toimenpiteet!$C$34,1)*(1+M$30)*_xlfn.BINOM.INV(1,(1-(Satokasvi!$H$15*(1+M$43))),G92))</f>
        <v>0</v>
      </c>
      <c r="AI92" s="27">
        <f ca="1">IF(N$11="x",0,_xlfn.NORM.INV(H92,Satokasvi!$H$8,Satokasvi!$I$8)*IF(N$8="x",1+Toimenpiteet!$C$7,1)*IF(N$9="x",1+Toimenpiteet!$C$34,1)*(1+N$30)*_xlfn.BINOM.INV(1,(1-(Satokasvi!$H$15*(1+N$43))),H92))</f>
        <v>2870.8981793879429</v>
      </c>
      <c r="AJ92" s="27">
        <f ca="1">IF(O$11="x",0,_xlfn.NORM.INV(I92,Satokasvi!$H$8,Satokasvi!$I$8)*IF(O$8="x",1+Toimenpiteet!$C$7,1)*IF(O$9="x",1+Toimenpiteet!$C$34,1)*(1+O$30)*_xlfn.BINOM.INV(1,(1-(Satokasvi!$H$15*(1+O$43))),I92))</f>
        <v>2585.7579297174007</v>
      </c>
      <c r="AK92" s="27">
        <f ca="1">IF(P$11="x",0,_xlfn.NORM.INV(J92,Satokasvi!$H$8,Satokasvi!$I$8)*IF(P$8="x",1+Toimenpiteet!$C$7,1)*IF(P$9="x",1+Toimenpiteet!$C$34,1)*(1+P$30)*_xlfn.BINOM.INV(1,(1-(Satokasvi!$H$15*(1+P$43))),J92))</f>
        <v>2492.961791111185</v>
      </c>
      <c r="AL92" s="27">
        <f ca="1">IF(Q$11="x",0,_xlfn.NORM.INV(K92,Satokasvi!$H$8,Satokasvi!$I$8)*IF(Q$8="x",1+Toimenpiteet!$C$7,1)*IF(Q$9="x",1+Toimenpiteet!$C$34,1)*(1+Q$30)*_xlfn.BINOM.INV(1,(1-(Satokasvi!$H$15*(1+Q$43))),K92))</f>
        <v>2663.6656272448135</v>
      </c>
      <c r="AM92" s="27">
        <f ca="1">IF(R$11="x",0,_xlfn.NORM.INV(L92,Satokasvi!$H$8,Satokasvi!$I$8)*IF(R$8="x",1+Toimenpiteet!$C$7,1)*IF(R$9="x",1+Toimenpiteet!$C$34,1)*(1+R$30)*_xlfn.BINOM.INV(1,(1-(Satokasvi!$H$15*(1+R$43))),L92))</f>
        <v>2872.8845575746054</v>
      </c>
      <c r="AN92" s="27">
        <f ca="1">IF(S$11="x",0,_xlfn.NORM.INV(M92,Satokasvi!$H$8,Satokasvi!$I$8)*IF(S$8="x",1+Toimenpiteet!$C$7,1)*IF(S$9="x",1+Toimenpiteet!$C$34,1)*(1+S$30)*_xlfn.BINOM.INV(1,(1-(Satokasvi!$H$15*(1+S$43))),M92))</f>
        <v>3030.0050783592874</v>
      </c>
      <c r="AO92" s="27">
        <f ca="1">IF(T$11="x",0,_xlfn.NORM.INV(N92,Satokasvi!$H$8,Satokasvi!$I$8)*IF(T$8="x",1+Toimenpiteet!$C$7,1)*IF(T$9="x",1+Toimenpiteet!$C$34,1)*(1+T$30)*_xlfn.BINOM.INV(1,(1-(Satokasvi!$H$15*(1+T$43))),N92))</f>
        <v>2362.0315877059993</v>
      </c>
      <c r="AP92" s="27">
        <f ca="1">IF(U$11="x",0,_xlfn.NORM.INV(O92,Satokasvi!$H$8,Satokasvi!$I$8)*IF(U$8="x",1+Toimenpiteet!$C$7,1)*IF(U$9="x",1+Toimenpiteet!$C$34,1)*(1+U$30)*_xlfn.BINOM.INV(1,(1-(Satokasvi!$H$15*(1+U$43))),O92))</f>
        <v>2524.7248332589802</v>
      </c>
      <c r="AQ92" s="27">
        <f ca="1">IF(V$11="x",0,_xlfn.NORM.INV(P92,Satokasvi!$H$8,Satokasvi!$I$8)*IF(V$8="x",1+Toimenpiteet!$C$7,1)*IF(V$9="x",1+Toimenpiteet!$C$34,1)*(1+V$30)*_xlfn.BINOM.INV(1,(1-(Satokasvi!$H$15*(1+V$43))),P92))</f>
        <v>2958.9697292096021</v>
      </c>
      <c r="AR92" s="27">
        <f ca="1">IF(W$11="x",0,_xlfn.NORM.INV(Q92,Satokasvi!$H$8,Satokasvi!$I$8)*IF(W$8="x",1+Toimenpiteet!$C$7,1)*IF(W$9="x",1+Toimenpiteet!$C$34,1)*(1+W$30)*_xlfn.BINOM.INV(1,(1-(Satokasvi!$H$15*(1+W$43))),Q92))</f>
        <v>2951.1133579599632</v>
      </c>
      <c r="AS92" s="27">
        <f ca="1">IF(X$11="x",0,_xlfn.NORM.INV(R92,Satokasvi!$H$8,Satokasvi!$I$8)*IF(X$8="x",1+Toimenpiteet!$C$7,1)*IF(X$9="x",1+Toimenpiteet!$C$34,1)*(1+X$30)*_xlfn.BINOM.INV(1,(1-(Satokasvi!$H$15*(1+X$43))),R92))</f>
        <v>2448.8067160218611</v>
      </c>
      <c r="AT92" s="27">
        <f ca="1">IF(Y$11="x",0,_xlfn.NORM.INV(S92,Satokasvi!$H$8,Satokasvi!$I$8)*IF(Y$8="x",1+Toimenpiteet!$C$7,1)*IF(Y$9="x",1+Toimenpiteet!$C$34,1)*(1+Y$30)*_xlfn.BINOM.INV(1,(1-(Satokasvi!$H$15*(1+Y$43))),S92))</f>
        <v>2863.3258693811895</v>
      </c>
      <c r="AU92" s="27">
        <f ca="1">IF(Z$11="x",0,_xlfn.NORM.INV(T92,Satokasvi!$H$8,Satokasvi!$I$8)*IF(Z$8="x",1+Toimenpiteet!$C$7,1)*IF(Z$9="x",1+Toimenpiteet!$C$34,1)*(1+Z$30)*_xlfn.BINOM.INV(1,(1-(Satokasvi!$H$15*(1+Z$43))),T92))</f>
        <v>2736.8125210028566</v>
      </c>
      <c r="AV92" s="27">
        <f ca="1">IF(AA$11="x",0,_xlfn.NORM.INV(U92,Satokasvi!$H$8,Satokasvi!$I$8)*IF(AA$8="x",1+Toimenpiteet!$C$7,1)*IF(AA$9="x",1+Toimenpiteet!$C$34,1)*(1+AA$30)*_xlfn.BINOM.INV(1,(1-(Satokasvi!$H$15*(1+AA$43))),U92))</f>
        <v>2745.6646366486548</v>
      </c>
      <c r="AW92" s="27">
        <f ca="1">IF(AB$11="x",0,_xlfn.NORM.INV(V92,Satokasvi!$H$8,Satokasvi!$I$8)*IF(AB$8="x",1+Toimenpiteet!$C$7,1)*IF(AB$9="x",1+Toimenpiteet!$C$34,1)*(1+AB$30)*_xlfn.BINOM.INV(1,(1-(Satokasvi!$H$15*(1+AB$43))),V92))</f>
        <v>2343.3521460907432</v>
      </c>
      <c r="AX92" s="27">
        <f ca="1">IF(AC$11="x",0,_xlfn.NORM.INV(W92,Satokasvi!$H$8,Satokasvi!$I$8)*IF(AC$8="x",1+Toimenpiteet!$C$7,1)*IF(AC$9="x",1+Toimenpiteet!$C$34,1)*(1+AC$30)*_xlfn.BINOM.INV(1,(1-(Satokasvi!$H$15*(1+AC$43))),W92))</f>
        <v>2805.7485300176459</v>
      </c>
      <c r="AY92" s="27">
        <f ca="1">IF(AD$11="x",0,_xlfn.NORM.INV(X92,Satokasvi!$H$8,Satokasvi!$I$8)*IF(AD$8="x",1+Toimenpiteet!$C$7,1)*IF(AD$9="x",1+Toimenpiteet!$C$34,1)*(1+AD$30)*_xlfn.BINOM.INV(1,(1-(Satokasvi!$H$15*(1+AD$43))),X92))</f>
        <v>2674.0063866037631</v>
      </c>
      <c r="AZ92" s="27">
        <f ca="1">IF(AE$11="x",0,_xlfn.NORM.INV(Y92,Satokasvi!$H$8,Satokasvi!$I$8)*IF(AE$8="x",1+Toimenpiteet!$C$7,1)*IF(AE$9="x",1+Toimenpiteet!$C$34,1)*(1+AE$30)*_xlfn.BINOM.INV(1,(1-(Satokasvi!$H$15*(1+AE$43))),Y92))</f>
        <v>2698.2697774412554</v>
      </c>
      <c r="BA92" s="27">
        <f ca="1">IF(AF$11="x",0,_xlfn.NORM.INV(Z92,Satokasvi!$H$8,Satokasvi!$I$8)*IF(AF$8="x",1+Toimenpiteet!$C$7,1)*IF(AF$9="x",1+Toimenpiteet!$C$34,1)*(1+AF$30)*_xlfn.BINOM.INV(1,(1-(Satokasvi!$H$15*(1+AF$43))),Z92))</f>
        <v>2716.5950454561048</v>
      </c>
      <c r="BD92" s="27">
        <f>IF(H$11="x",0,_xlfn.NORM.INV(B92,Satokasvi!$H$8,Satokasvi!$I$8)*IF(COUNTIF($H$12:H$12,"x")&gt;0,(1+$C$6),1)*IF(COUNTIF($H$13:H$13,"x")&gt;0,(1+$C$30),1)*IF(H$8="x",(1+Toimenpiteet!$C$7),1)*IF(H$9="x",(1+Toimenpiteet!$C$34),1)*(1+H$30)*_xlfn.BINOM.INV(1,(1-(Satokasvi!$H$15*(1+H$44))),B92))</f>
        <v>0</v>
      </c>
      <c r="BE92" s="27">
        <f ca="1">IF(I$11="x",0,_xlfn.NORM.INV(C92,Satokasvi!$H$8,Satokasvi!$I$8)*IF(COUNTIF($H$12:I$12,"x")&gt;0,(1+$C$6),1)*IF(COUNTIF($H$13:I$13,"x")&gt;0,(1+$C$30),1)*IF(I$8="x",(1+Toimenpiteet!$C$7),1)*IF(I$9="x",(1+Toimenpiteet!$C$34),1)*(1+I$30)*_xlfn.BINOM.INV(1,(1-(Satokasvi!$H$15*(1+I$44))),C92))</f>
        <v>2934.1276112778255</v>
      </c>
      <c r="BF92" s="27">
        <f ca="1">IF(J$11="x",0,_xlfn.NORM.INV(D92,Satokasvi!$H$8,Satokasvi!$I$8)*IF(COUNTIF($H$12:J$12,"x")&gt;0,(1+$C$6),1)*IF(COUNTIF($H$13:J$13,"x")&gt;0,(1+$C$30),1)*IF(J$8="x",(1+Toimenpiteet!$C$7),1)*IF(J$9="x",(1+Toimenpiteet!$C$34),1)*(1+J$30)*_xlfn.BINOM.INV(1,(1-(Satokasvi!$H$15*(1+J$44))),D92))</f>
        <v>2937.8350153163833</v>
      </c>
      <c r="BG92" s="27">
        <f ca="1">IF(K$11="x",0,_xlfn.NORM.INV(E92,Satokasvi!$H$8,Satokasvi!$I$8)*IF(COUNTIF($H$12:K$12,"x")&gt;0,(1+$C$6),1)*IF(COUNTIF($H$13:K$13,"x")&gt;0,(1+$C$30),1)*IF(K$8="x",(1+Toimenpiteet!$C$7),1)*IF(K$9="x",(1+Toimenpiteet!$C$34),1)*(1+K$30)*_xlfn.BINOM.INV(1,(1-(Satokasvi!$H$15*(1+K$44))),E92))</f>
        <v>2709.5122066866365</v>
      </c>
      <c r="BH92" s="27">
        <f ca="1">IF(L$11="x",0,_xlfn.NORM.INV(F92,Satokasvi!$H$8,Satokasvi!$I$8)*IF(COUNTIF($H$12:L$12,"x")&gt;0,(1+$C$6),1)*IF(COUNTIF($H$13:L$13,"x")&gt;0,(1+$C$30),1)*IF(L$8="x",(1+Toimenpiteet!$C$7),1)*IF(L$9="x",(1+Toimenpiteet!$C$34),1)*(1+L$30)*_xlfn.BINOM.INV(1,(1-(Satokasvi!$H$15*(1+L$44))),F92))</f>
        <v>3099.0981695874789</v>
      </c>
      <c r="BI92" s="27">
        <f>IF(M$11="x",0,_xlfn.NORM.INV(G92,Satokasvi!$H$8,Satokasvi!$I$8)*IF(COUNTIF($H$12:M$12,"x")&gt;0,(1+$C$6),1)*IF(COUNTIF($H$13:M$13,"x")&gt;0,(1+$C$30),1)*IF(M$8="x",(1+Toimenpiteet!$C$7),1)*IF(M$9="x",(1+Toimenpiteet!$C$34),1)*(1+M$30)*_xlfn.BINOM.INV(1,(1-(Satokasvi!$H$15*(1+M$44))),G92))</f>
        <v>0</v>
      </c>
      <c r="BJ92" s="27">
        <f ca="1">IF(N$11="x",0,_xlfn.NORM.INV(H92,Satokasvi!$H$8,Satokasvi!$I$8)*IF(COUNTIF($H$12:N$12,"x")&gt;0,(1+$C$6),1)*IF(COUNTIF($H$13:N$13,"x")&gt;0,(1+$C$30),1)*IF(N$8="x",(1+Toimenpiteet!$C$7),1)*IF(N$9="x",(1+Toimenpiteet!$C$34),1)*(1+N$30)*_xlfn.BINOM.INV(1,(1-(Satokasvi!$H$15*(1+N$44))),H92))</f>
        <v>3014.4430883573405</v>
      </c>
      <c r="BK92" s="27">
        <f ca="1">IF(O$11="x",0,_xlfn.NORM.INV(I92,Satokasvi!$H$8,Satokasvi!$I$8)*IF(COUNTIF($H$12:O$12,"x")&gt;0,(1+$C$6),1)*IF(COUNTIF($H$13:O$13,"x")&gt;0,(1+$C$30),1)*IF(O$8="x",(1+Toimenpiteet!$C$7),1)*IF(O$9="x",(1+Toimenpiteet!$C$34),1)*(1+O$30)*_xlfn.BINOM.INV(1,(1-(Satokasvi!$H$15*(1+O$44))),I92))</f>
        <v>2715.0458262032707</v>
      </c>
      <c r="BL92" s="27">
        <f ca="1">IF(P$11="x",0,_xlfn.NORM.INV(J92,Satokasvi!$H$8,Satokasvi!$I$8)*IF(COUNTIF($H$12:P$12,"x")&gt;0,(1+$C$6),1)*IF(COUNTIF($H$13:P$13,"x")&gt;0,(1+$C$30),1)*IF(P$8="x",(1+Toimenpiteet!$C$7),1)*IF(P$9="x",(1+Toimenpiteet!$C$34),1)*(1+P$30)*_xlfn.BINOM.INV(1,(1-(Satokasvi!$H$15*(1+P$44))),J92))</f>
        <v>2617.6098806667446</v>
      </c>
      <c r="BM92" s="27">
        <f ca="1">IF(Q$11="x",0,_xlfn.NORM.INV(K92,Satokasvi!$H$8,Satokasvi!$I$8)*IF(COUNTIF($H$12:Q$12,"x")&gt;0,(1+$C$6),1)*IF(COUNTIF($H$13:Q$13,"x")&gt;0,(1+$C$30),1)*IF(Q$8="x",(1+Toimenpiteet!$C$7),1)*IF(Q$9="x",(1+Toimenpiteet!$C$34),1)*(1+Q$30)*_xlfn.BINOM.INV(1,(1-(Satokasvi!$H$15*(1+Q$44))),K92))</f>
        <v>2796.8489086070545</v>
      </c>
      <c r="BN92" s="27">
        <f ca="1">IF(R$11="x",0,_xlfn.NORM.INV(L92,Satokasvi!$H$8,Satokasvi!$I$8)*IF(COUNTIF($H$12:R$12,"x")&gt;0,(1+$C$6),1)*IF(COUNTIF($H$13:R$13,"x")&gt;0,(1+$C$30),1)*IF(R$8="x",(1+Toimenpiteet!$C$7),1)*IF(R$9="x",(1+Toimenpiteet!$C$34),1)*(1+R$30)*_xlfn.BINOM.INV(1,(1-(Satokasvi!$H$15*(1+R$44))),L92))</f>
        <v>3016.5287854533362</v>
      </c>
      <c r="BO92" s="27">
        <f ca="1">IF(S$11="x",0,_xlfn.NORM.INV(M92,Satokasvi!$H$8,Satokasvi!$I$8)*IF(COUNTIF($H$12:S$12,"x")&gt;0,(1+$C$6),1)*IF(COUNTIF($H$13:S$13,"x")&gt;0,(1+$C$30),1)*IF(S$8="x",(1+Toimenpiteet!$C$7),1)*IF(S$9="x",(1+Toimenpiteet!$C$34),1)*(1+S$30)*_xlfn.BINOM.INV(1,(1-(Satokasvi!$H$15*(1+S$44))),M92))</f>
        <v>3181.5053322772519</v>
      </c>
      <c r="BP92" s="27">
        <f ca="1">IF(T$11="x",0,_xlfn.NORM.INV(N92,Satokasvi!$H$8,Satokasvi!$I$8)*IF(COUNTIF($H$12:T$12,"x")&gt;0,(1+$C$6),1)*IF(COUNTIF($H$13:T$13,"x")&gt;0,(1+$C$30),1)*IF(T$8="x",(1+Toimenpiteet!$C$7),1)*IF(T$9="x",(1+Toimenpiteet!$C$34),1)*(1+T$30)*_xlfn.BINOM.INV(1,(1-(Satokasvi!$H$15*(1+T$44))),N92))</f>
        <v>2480.1331670912996</v>
      </c>
      <c r="BQ92" s="27">
        <f ca="1">IF(U$11="x",0,_xlfn.NORM.INV(O92,Satokasvi!$H$8,Satokasvi!$I$8)*IF(COUNTIF($H$12:U$12,"x")&gt;0,(1+$C$6),1)*IF(COUNTIF($H$13:U$13,"x")&gt;0,(1+$C$30),1)*IF(U$8="x",(1+Toimenpiteet!$C$7),1)*IF(U$9="x",(1+Toimenpiteet!$C$34),1)*(1+U$30)*_xlfn.BINOM.INV(1,(1-(Satokasvi!$H$15*(1+U$44))),O92))</f>
        <v>2650.9610749219296</v>
      </c>
      <c r="BR92" s="27">
        <f ca="1">IF(V$11="x",0,_xlfn.NORM.INV(P92,Satokasvi!$H$8,Satokasvi!$I$8)*IF(COUNTIF($H$12:V$12,"x")&gt;0,(1+$C$6),1)*IF(COUNTIF($H$13:V$13,"x")&gt;0,(1+$C$30),1)*IF(V$8="x",(1+Toimenpiteet!$C$7),1)*IF(V$9="x",(1+Toimenpiteet!$C$34),1)*(1+V$30)*_xlfn.BINOM.INV(1,(1-(Satokasvi!$H$15*(1+V$44))),P92))</f>
        <v>3106.9182156700822</v>
      </c>
      <c r="BS92" s="27">
        <f ca="1">IF(W$11="x",0,_xlfn.NORM.INV(Q92,Satokasvi!$H$8,Satokasvi!$I$8)*IF(COUNTIF($H$12:W$12,"x")&gt;0,(1+$C$6),1)*IF(COUNTIF($H$13:W$13,"x")&gt;0,(1+$C$30),1)*IF(W$8="x",(1+Toimenpiteet!$C$7),1)*IF(W$9="x",(1+Toimenpiteet!$C$34),1)*(1+W$30)*_xlfn.BINOM.INV(1,(1-(Satokasvi!$H$15*(1+W$44))),Q92))</f>
        <v>3098.6690258579615</v>
      </c>
      <c r="BT92" s="27">
        <f ca="1">IF(X$11="x",0,_xlfn.NORM.INV(R92,Satokasvi!$H$8,Satokasvi!$I$8)*IF(COUNTIF($H$12:X$12,"x")&gt;0,(1+$C$6),1)*IF(COUNTIF($H$13:X$13,"x")&gt;0,(1+$C$30),1)*IF(X$8="x",(1+Toimenpiteet!$C$7),1)*IF(X$9="x",(1+Toimenpiteet!$C$34),1)*(1+X$30)*_xlfn.BINOM.INV(1,(1-(Satokasvi!$H$15*(1+X$44))),R92))</f>
        <v>2571.2470518229547</v>
      </c>
      <c r="BU92" s="27">
        <f ca="1">IF(Y$11="x",0,_xlfn.NORM.INV(S92,Satokasvi!$H$8,Satokasvi!$I$8)*IF(COUNTIF($H$12:Y$12,"x")&gt;0,(1+$C$6),1)*IF(COUNTIF($H$13:Y$13,"x")&gt;0,(1+$C$30),1)*IF(Y$8="x",(1+Toimenpiteet!$C$7),1)*IF(Y$9="x",(1+Toimenpiteet!$C$34),1)*(1+Y$30)*_xlfn.BINOM.INV(1,(1-(Satokasvi!$H$15*(1+Y$44))),S92))</f>
        <v>3006.4921628502489</v>
      </c>
      <c r="BV92" s="27">
        <f ca="1">IF(Z$11="x",0,_xlfn.NORM.INV(T92,Satokasvi!$H$8,Satokasvi!$I$8)*IF(COUNTIF($H$12:Z$12,"x")&gt;0,(1+$C$6),1)*IF(COUNTIF($H$13:Z$13,"x")&gt;0,(1+$C$30),1)*IF(Z$8="x",(1+Toimenpiteet!$C$7),1)*IF(Z$9="x",(1+Toimenpiteet!$C$34),1)*(1+Z$30)*_xlfn.BINOM.INV(1,(1-(Satokasvi!$H$15*(1+Z$44))),T92))</f>
        <v>2873.653147052999</v>
      </c>
      <c r="BW92" s="27">
        <f ca="1">IF(AA$11="x",0,_xlfn.NORM.INV(U92,Satokasvi!$H$8,Satokasvi!$I$8)*IF(COUNTIF($H$12:AA$12,"x")&gt;0,(1+$C$6),1)*IF(COUNTIF($H$13:AA$13,"x")&gt;0,(1+$C$30),1)*IF(AA$8="x",(1+Toimenpiteet!$C$7),1)*IF(AA$9="x",(1+Toimenpiteet!$C$34),1)*(1+AA$30)*_xlfn.BINOM.INV(1,(1-(Satokasvi!$H$15*(1+AA$44))),U92))</f>
        <v>2882.9478684810874</v>
      </c>
      <c r="BX92" s="27">
        <f ca="1">IF(AB$11="x",0,_xlfn.NORM.INV(V92,Satokasvi!$H$8,Satokasvi!$I$8)*IF(COUNTIF($H$12:AB$12,"x")&gt;0,(1+$C$6),1)*IF(COUNTIF($H$13:AB$13,"x")&gt;0,(1+$C$30),1)*IF(AB$8="x",(1+Toimenpiteet!$C$7),1)*IF(AB$9="x",(1+Toimenpiteet!$C$34),1)*(1+AB$30)*_xlfn.BINOM.INV(1,(1-(Satokasvi!$H$15*(1+AB$44))),V92))</f>
        <v>2460.5197533952801</v>
      </c>
      <c r="BY92" s="27">
        <f ca="1">IF(AC$11="x",0,_xlfn.NORM.INV(W92,Satokasvi!$H$8,Satokasvi!$I$8)*IF(COUNTIF($H$12:AC$12,"x")&gt;0,(1+$C$6),1)*IF(COUNTIF($H$13:AC$13,"x")&gt;0,(1+$C$30),1)*IF(AC$8="x",(1+Toimenpiteet!$C$7),1)*IF(AC$9="x",(1+Toimenpiteet!$C$34),1)*(1+AC$30)*_xlfn.BINOM.INV(1,(1-(Satokasvi!$H$15*(1+AC$44))),W92))</f>
        <v>2946.0359565185281</v>
      </c>
      <c r="BZ92" s="27">
        <f ca="1">IF(AD$11="x",0,_xlfn.NORM.INV(X92,Satokasvi!$H$8,Satokasvi!$I$8)*IF(COUNTIF($H$12:AD$12,"x")&gt;0,(1+$C$6),1)*IF(COUNTIF($H$13:AD$13,"x")&gt;0,(1+$C$30),1)*IF(AD$8="x",(1+Toimenpiteet!$C$7),1)*IF(AD$9="x",(1+Toimenpiteet!$C$34),1)*(1+AD$30)*_xlfn.BINOM.INV(1,(1-(Satokasvi!$H$15*(1+AD$44))),X92))</f>
        <v>2807.7067059339511</v>
      </c>
      <c r="CA92" s="27">
        <f ca="1">IF(AE$11="x",0,_xlfn.NORM.INV(Y92,Satokasvi!$H$8,Satokasvi!$I$8)*IF(COUNTIF($H$12:AE$12,"x")&gt;0,(1+$C$6),1)*IF(COUNTIF($H$13:AE$13,"x")&gt;0,(1+$C$30),1)*IF(AE$8="x",(1+Toimenpiteet!$C$7),1)*IF(AE$9="x",(1+Toimenpiteet!$C$34),1)*(1+AE$30)*_xlfn.BINOM.INV(1,(1-(Satokasvi!$H$15*(1+AE$44))),Y92))</f>
        <v>2833.1832663133187</v>
      </c>
      <c r="CB92" s="27">
        <f ca="1">IF(AF$11="x",0,_xlfn.NORM.INV(Z92,Satokasvi!$H$8,Satokasvi!$I$8)*IF(COUNTIF($H$12:AF$12,"x")&gt;0,(1+$C$6),1)*IF(COUNTIF($H$13:AF$13,"x")&gt;0,(1+$C$30),1)*IF(AF$8="x",(1+Toimenpiteet!$C$7),1)*IF(AF$9="x",(1+Toimenpiteet!$C$34),1)*(1+AF$30)*_xlfn.BINOM.INV(1,(1-(Satokasvi!$H$15*(1+AF$44))),Z92))</f>
        <v>2852.4247977289101</v>
      </c>
      <c r="CD92" s="29">
        <f ca="1">_xlfn.NORM.INV(RAND(),Satokasvi!$H$13,Satokasvi!$I$13)</f>
        <v>187.27777357594499</v>
      </c>
      <c r="CE92" s="29">
        <f ca="1">_xlfn.NORM.INV(RAND(),Satokasvi!$H$13,Satokasvi!$I$13)</f>
        <v>231.9346318067206</v>
      </c>
      <c r="CF92" s="29">
        <f ca="1">_xlfn.NORM.INV(RAND(),Satokasvi!$H$13,Satokasvi!$I$13)</f>
        <v>202.0235073949255</v>
      </c>
      <c r="CG92" s="29">
        <f ca="1">_xlfn.NORM.INV(RAND(),Satokasvi!$H$13,Satokasvi!$I$13)</f>
        <v>232.42048313494803</v>
      </c>
      <c r="CH92" s="29">
        <f ca="1">_xlfn.NORM.INV(RAND(),Satokasvi!$H$13,Satokasvi!$I$13)</f>
        <v>247.81887373922763</v>
      </c>
      <c r="CI92" s="29">
        <f ca="1">_xlfn.NORM.INV(RAND(),Satokasvi!$H$13,Satokasvi!$I$13)</f>
        <v>155.74437108325566</v>
      </c>
      <c r="CJ92" s="29">
        <f ca="1">_xlfn.NORM.INV(RAND(),Satokasvi!$H$13,Satokasvi!$I$13)</f>
        <v>190.20538656262869</v>
      </c>
      <c r="CK92" s="29">
        <f ca="1">_xlfn.NORM.INV(RAND(),Satokasvi!$H$13,Satokasvi!$I$13)</f>
        <v>232.09521770560769</v>
      </c>
      <c r="CL92" s="29">
        <f ca="1">_xlfn.NORM.INV(RAND(),Satokasvi!$H$13,Satokasvi!$I$13)</f>
        <v>295.23003709930174</v>
      </c>
      <c r="CM92" s="29">
        <f ca="1">_xlfn.NORM.INV(RAND(),Satokasvi!$H$13,Satokasvi!$I$13)</f>
        <v>181.54627576513468</v>
      </c>
      <c r="CN92" s="29">
        <f ca="1">_xlfn.NORM.INV(RAND(),Satokasvi!$H$13,Satokasvi!$I$13)</f>
        <v>252.65590270077672</v>
      </c>
      <c r="CO92" s="29">
        <f ca="1">_xlfn.NORM.INV(RAND(),Satokasvi!$H$13,Satokasvi!$I$13)</f>
        <v>93.122880239258095</v>
      </c>
      <c r="CP92" s="29">
        <f ca="1">_xlfn.NORM.INV(RAND(),Satokasvi!$H$13,Satokasvi!$I$13)</f>
        <v>227.99171999800143</v>
      </c>
      <c r="CQ92" s="29">
        <f ca="1">_xlfn.NORM.INV(RAND(),Satokasvi!$H$13,Satokasvi!$I$13)</f>
        <v>258.90504967529472</v>
      </c>
      <c r="CR92" s="29">
        <f ca="1">_xlfn.NORM.INV(RAND(),Satokasvi!$H$13,Satokasvi!$I$13)</f>
        <v>135.30364766410466</v>
      </c>
      <c r="CS92" s="29">
        <f ca="1">_xlfn.NORM.INV(RAND(),Satokasvi!$H$13,Satokasvi!$I$13)</f>
        <v>136.2838779205143</v>
      </c>
      <c r="CT92" s="29">
        <f ca="1">_xlfn.NORM.INV(RAND(),Satokasvi!$H$13,Satokasvi!$I$13)</f>
        <v>295.59874055821905</v>
      </c>
      <c r="CU92" s="29">
        <f ca="1">_xlfn.NORM.INV(RAND(),Satokasvi!$H$13,Satokasvi!$I$13)</f>
        <v>231.61453477659305</v>
      </c>
      <c r="CV92" s="29">
        <f ca="1">_xlfn.NORM.INV(RAND(),Satokasvi!$H$13,Satokasvi!$I$13)</f>
        <v>137.89522553575296</v>
      </c>
      <c r="CW92" s="29">
        <f ca="1">_xlfn.NORM.INV(RAND(),Satokasvi!$H$13,Satokasvi!$I$13)</f>
        <v>186.55860578881357</v>
      </c>
      <c r="CX92" s="29">
        <f ca="1">_xlfn.NORM.INV(RAND(),Satokasvi!$H$13,Satokasvi!$I$13)</f>
        <v>245.30875840146402</v>
      </c>
      <c r="CY92" s="29">
        <f ca="1">_xlfn.NORM.INV(RAND(),Satokasvi!$H$13,Satokasvi!$I$13)</f>
        <v>273.44703279017835</v>
      </c>
      <c r="CZ92" s="29">
        <f ca="1">_xlfn.NORM.INV(RAND(),Satokasvi!$H$13,Satokasvi!$I$13)</f>
        <v>187.41375722689079</v>
      </c>
      <c r="DA92" s="29">
        <f ca="1">_xlfn.NORM.INV(RAND(),Satokasvi!$H$13,Satokasvi!$I$13)</f>
        <v>171.25830581264273</v>
      </c>
      <c r="DB92" s="29">
        <f ca="1">_xlfn.NORM.INV(RAND(),Satokasvi!$H$13,Satokasvi!$I$13)</f>
        <v>209.94986666462916</v>
      </c>
      <c r="DD92" s="29">
        <f>IF(H$11="x",Toimenpiteet!$E$115,AC92*CD92/1000+(Satokasvi!$E$28-Satokasvi!$E$7)+IF(H$8="x",Toimenpiteet!$E$29,0)+IF(H$9="x",Toimenpiteet!$E$60,0)+IF(H$10="x",Toimenpiteet!$E$88,0))/(1+$H$15)^DD$59</f>
        <v>305.82524271844659</v>
      </c>
      <c r="DE92" s="29">
        <f ca="1">IF(I$11="x",Toimenpiteet!$E$115,AD92*CE92/1000+(Satokasvi!$E$28-Satokasvi!$E$7)+IF(I$8="x",Toimenpiteet!$E$29,0)+IF(I$9="x",Toimenpiteet!$E$60,0)+IF(I$10="x",Toimenpiteet!$E$88,0))/(1+$H$15)^DE$59</f>
        <v>396.09747985372258</v>
      </c>
      <c r="DF92" s="29">
        <f ca="1">IF(J$11="x",Toimenpiteet!$E$115,AE92*CF92/1000+(Satokasvi!$E$28-Satokasvi!$E$7)+IF(J$8="x",Toimenpiteet!$E$29,0)+IF(J$9="x",Toimenpiteet!$E$60,0)+IF(J$10="x",Toimenpiteet!$E$88,0))/(1+$H$15)^DF$59</f>
        <v>308.72237111446913</v>
      </c>
      <c r="DG92" s="29">
        <f ca="1">IF(K$11="x",Toimenpiteet!$E$115,AF92*CG92/1000+(Satokasvi!$E$28-Satokasvi!$E$7)+IF(K$8="x",Toimenpiteet!$E$29,0)+IF(K$9="x",Toimenpiteet!$E$60,0)+IF(K$10="x",Toimenpiteet!$E$88,0))/(1+$H$15)^DG$59</f>
        <v>330.39121647877067</v>
      </c>
      <c r="DH92" s="29">
        <f ca="1">IF(L$11="x",Toimenpiteet!$E$115,AG92*CH92/1000+(Satokasvi!$E$28-Satokasvi!$E$7)+IF(L$8="x",Toimenpiteet!$E$29,0)+IF(L$9="x",Toimenpiteet!$E$60,0)+IF(L$10="x",Toimenpiteet!$E$88,0))/(1+$H$15)^DH$59</f>
        <v>434.36050666836564</v>
      </c>
      <c r="DI92" s="29">
        <f>IF(M$11="x",Toimenpiteet!$E$115,AH92*CI92/1000+(Satokasvi!$E$28-Satokasvi!$E$7)+IF(M$8="x",Toimenpiteet!$E$29,0)+IF(M$9="x",Toimenpiteet!$E$60,0)+IF(M$10="x",Toimenpiteet!$E$88,0))/(1+$H$15)^DI$59</f>
        <v>263.80754085535114</v>
      </c>
      <c r="DJ92" s="29">
        <f ca="1">IF(N$11="x",Toimenpiteet!$E$115,AI92*CJ92/1000+(Satokasvi!$E$28-Satokasvi!$E$7)+IF(N$8="x",Toimenpiteet!$E$29,0)+IF(N$9="x",Toimenpiteet!$E$60,0)+IF(N$10="x",Toimenpiteet!$E$88,0))/(1+$H$15)^DJ$59</f>
        <v>258.69343754411722</v>
      </c>
      <c r="DK92" s="29">
        <f ca="1">IF(O$11="x",Toimenpiteet!$E$115,AJ92*CK92/1000+(Satokasvi!$E$28-Satokasvi!$E$7)+IF(O$8="x",Toimenpiteet!$E$29,0)+IF(O$9="x",Toimenpiteet!$E$60,0)+IF(O$10="x",Toimenpiteet!$E$88,0))/(1+$H$15)^DK$59</f>
        <v>293.85131137925896</v>
      </c>
      <c r="DL92" s="29">
        <f ca="1">IF(P$11="x",Toimenpiteet!$E$115,AK92*CL92/1000+(Satokasvi!$E$28-Satokasvi!$E$7)+IF(P$8="x",Toimenpiteet!$E$29,0)+IF(P$9="x",Toimenpiteet!$E$60,0)+IF(P$10="x",Toimenpiteet!$E$88,0))/(1+$H$15)^DL$59</f>
        <v>389.41419732871481</v>
      </c>
      <c r="DM92" s="29">
        <f ca="1">IF(Q$11="x",Toimenpiteet!$E$115,AL92*CM92/1000+(Satokasvi!$E$28-Satokasvi!$E$7)+IF(Q$8="x",Toimenpiteet!$E$29,0)+IF(Q$9="x",Toimenpiteet!$E$60,0)+IF(Q$10="x",Toimenpiteet!$E$88,0))/(1+$H$15)^DM$59</f>
        <v>190.2488714622836</v>
      </c>
      <c r="DN92" s="29">
        <f ca="1">IF(R$11="x",Toimenpiteet!$E$115,AM92*CN92/1000+(Satokasvi!$E$28-Satokasvi!$E$7)+IF(R$8="x",Toimenpiteet!$E$29,0)+IF(R$9="x",Toimenpiteet!$E$60,0)+IF(R$10="x",Toimenpiteet!$E$88,0))/(1+$H$15)^DN$59</f>
        <v>359.73057138713733</v>
      </c>
      <c r="DO92" s="29">
        <f ca="1">IF(S$11="x",Toimenpiteet!$E$115,AN92*CO92/1000+(Satokasvi!$E$28-Satokasvi!$E$7)+IF(S$8="x",Toimenpiteet!$E$29,0)+IF(S$9="x",Toimenpiteet!$E$60,0)+IF(S$10="x",Toimenpiteet!$E$88,0))/(1+$H$15)^DO$59</f>
        <v>38.058836188462521</v>
      </c>
      <c r="DP92" s="29">
        <f ca="1">IF(T$11="x",Toimenpiteet!$E$115,AO92*CP92/1000+(Satokasvi!$E$28-Satokasvi!$E$7)+IF(T$8="x",Toimenpiteet!$E$29,0)+IF(T$9="x",Toimenpiteet!$E$60,0)+IF(T$10="x",Toimenpiteet!$E$88,0))/(1+$H$15)^DP$59</f>
        <v>211.51958686779318</v>
      </c>
      <c r="DQ92" s="29">
        <f ca="1">IF(U$11="x",Toimenpiteet!$E$115,AP92*CQ92/1000+(Satokasvi!$E$28-Satokasvi!$E$7)+IF(U$8="x",Toimenpiteet!$E$29,0)+IF(U$9="x",Toimenpiteet!$E$60,0)+IF(U$10="x",Toimenpiteet!$E$88,0))/(1+$H$15)^DQ$59</f>
        <v>281.48016701101801</v>
      </c>
      <c r="DR92" s="29">
        <f ca="1">IF(V$11="x",Toimenpiteet!$E$115,AQ92*CR92/1000+(Satokasvi!$E$28-Satokasvi!$E$7)+IF(V$8="x",Toimenpiteet!$E$29,0)+IF(V$9="x",Toimenpiteet!$E$60,0)+IF(V$10="x",Toimenpiteet!$E$88,0))/(1+$H$15)^DR$59</f>
        <v>110.69512484799328</v>
      </c>
      <c r="DS92" s="29">
        <f ca="1">IF(W$11="x",Toimenpiteet!$E$115,AR92*CS92/1000+(Satokasvi!$E$28-Satokasvi!$E$7)+IF(W$8="x",Toimenpiteet!$E$29,0)+IF(W$9="x",Toimenpiteet!$E$60,0)+IF(W$10="x",Toimenpiteet!$E$88,0))/(1+$H$15)^DS$59</f>
        <v>108.61125023197171</v>
      </c>
      <c r="DT92" s="29">
        <f ca="1">IF(X$11="x",Toimenpiteet!$E$115,AS92*CT92/1000+(Satokasvi!$E$28-Satokasvi!$E$7)+IF(X$8="x",Toimenpiteet!$E$29,0)+IF(X$9="x",Toimenpiteet!$E$60,0)+IF(X$10="x",Toimenpiteet!$E$88,0))/(1+$H$15)^DT$59</f>
        <v>300.06648613151009</v>
      </c>
      <c r="DU92" s="29">
        <f ca="1">IF(Y$11="x",Toimenpiteet!$E$115,AT92*CU92/1000+(Satokasvi!$E$28-Satokasvi!$E$7)+IF(Y$8="x",Toimenpiteet!$E$29,0)+IF(Y$9="x",Toimenpiteet!$E$60,0)+IF(Y$10="x",Toimenpiteet!$E$88,0))/(1+$H$15)^DU$59</f>
        <v>255.68575884768265</v>
      </c>
      <c r="DV92" s="29">
        <f ca="1">IF(Z$11="x",Toimenpiteet!$E$115,AU92*CV92/1000+(Satokasvi!$E$28-Satokasvi!$E$7)+IF(Z$8="x",Toimenpiteet!$E$29,0)+IF(Z$9="x",Toimenpiteet!$E$60,0)+IF(Z$10="x",Toimenpiteet!$E$88,0))/(1+$H$15)^DV$59</f>
        <v>85.253985619511525</v>
      </c>
      <c r="DW92" s="29">
        <f ca="1">IF(AA$11="x",Toimenpiteet!$E$115,AV92*CW92/1000+(Satokasvi!$E$28-Satokasvi!$E$7)+IF(AA$8="x",Toimenpiteet!$E$29,0)+IF(AA$9="x",Toimenpiteet!$E$60,0)+IF(AA$10="x",Toimenpiteet!$E$88,0))/(1+$H$15)^DW$59</f>
        <v>157.42516912523669</v>
      </c>
      <c r="DX92" s="29">
        <f ca="1">IF(AB$11="x",Toimenpiteet!$E$115,AW92*CX92/1000+(Satokasvi!$E$28-Satokasvi!$E$7)+IF(AB$8="x",Toimenpiteet!$E$29,0)+IF(AB$9="x",Toimenpiteet!$E$60,0)+IF(AB$10="x",Toimenpiteet!$E$88,0))/(1+$H$15)^DX$59</f>
        <v>186.49992895270645</v>
      </c>
      <c r="DY92" s="29">
        <f ca="1">IF(AC$11="x",Toimenpiteet!$E$115,AX92*CY92/1000+(Satokasvi!$E$28-Satokasvi!$E$7)+IF(AC$8="x",Toimenpiteet!$E$29,0)+IF(AC$9="x",Toimenpiteet!$E$60,0)+IF(AC$10="x",Toimenpiteet!$E$88,0))/(1+$H$15)^DY$59</f>
        <v>281.46894775861017</v>
      </c>
      <c r="DZ92" s="29">
        <f ca="1">IF(AD$11="x",Toimenpiteet!$E$115,AY92*CZ92/1000+(Satokasvi!$E$28-Satokasvi!$E$7)+IF(AD$8="x",Toimenpiteet!$E$29,0)+IF(AD$9="x",Toimenpiteet!$E$60,0)+IF(AD$10="x",Toimenpiteet!$E$88,0))/(1+$H$15)^DZ$59</f>
        <v>138.4512825871177</v>
      </c>
      <c r="EA92" s="29">
        <f ca="1">IF(AE$11="x",Toimenpiteet!$E$115,AZ92*DA92/1000+(Satokasvi!$E$28-Satokasvi!$E$7)+IF(AE$8="x",Toimenpiteet!$E$29,0)+IF(AE$9="x",Toimenpiteet!$E$60,0)+IF(AE$10="x",Toimenpiteet!$E$88,0))/(1+$H$15)^EA$59</f>
        <v>115.21142744645603</v>
      </c>
      <c r="EB92" s="29">
        <f ca="1">IF(AF$11="x",Toimenpiteet!$E$115,BA92*DB92/1000+(Satokasvi!$E$28-Satokasvi!$E$7)+IF(AF$8="x",Toimenpiteet!$E$29,0)+IF(AF$9="x",Toimenpiteet!$E$60,0)+IF(AF$10="x",Toimenpiteet!$E$88,0))/(1+$H$15)^EB$59</f>
        <v>163.55543858075561</v>
      </c>
      <c r="ED92" s="29">
        <f>IF(H$11="x",Toimenpiteet!$E$115,BD92*CD92/1000+(Satokasvi!$E$28-Satokasvi!$E$7)+IF(H$8="x",Toimenpiteet!$E$29,0)+IF(H$9="x",Toimenpiteet!$E$60,0)+IF(H$10="x",Toimenpiteet!$E$88,0))/(1+$H$15)^ED$59</f>
        <v>305.82524271844659</v>
      </c>
      <c r="EE92" s="29">
        <f ca="1">IF(I$11="x",Toimenpiteet!$E$115,BE92*CE92/1000+(Satokasvi!$E$28-Satokasvi!$E$7)+IF(I$8="x",Toimenpiteet!$E$29,0)+IF(I$9="x",Toimenpiteet!$E$60,0)+IF(I$10="x",Toimenpiteet!$E$88,0))/(1+$H$15)^EE$59</f>
        <v>426.6432342309879</v>
      </c>
      <c r="EF92" s="29">
        <f ca="1">IF(J$11="x",Toimenpiteet!$E$115,BF92*CF92/1000+(Satokasvi!$E$28-Satokasvi!$E$7)+IF(J$8="x",Toimenpiteet!$E$29,0)+IF(J$9="x",Toimenpiteet!$E$60,0)+IF(J$10="x",Toimenpiteet!$E$88,0))/(1+$H$15)^EF$59</f>
        <v>334.58652887852179</v>
      </c>
      <c r="EG92" s="29">
        <f ca="1">IF(K$11="x",Toimenpiteet!$E$115,BG92*CG92/1000+(Satokasvi!$E$28-Satokasvi!$E$7)+IF(K$8="x",Toimenpiteet!$E$29,0)+IF(K$9="x",Toimenpiteet!$E$60,0)+IF(K$10="x",Toimenpiteet!$E$88,0))/(1+$H$15)^EG$59</f>
        <v>357.03508721370849</v>
      </c>
      <c r="EH92" s="29">
        <f ca="1">IF(L$11="x",Toimenpiteet!$E$115,BH92*CH92/1000+(Satokasvi!$E$28-Satokasvi!$E$7)+IF(L$8="x",Toimenpiteet!$E$29,0)+IF(L$9="x",Toimenpiteet!$E$60,0)+IF(L$10="x",Toimenpiteet!$E$88,0))/(1+$H$15)^EH$59</f>
        <v>465.90795909984149</v>
      </c>
      <c r="EI92" s="29">
        <f>IF(M$11="x",Toimenpiteet!$E$115,BI92*CI92/1000+(Satokasvi!$E$28-Satokasvi!$E$7)+IF(M$8="x",Toimenpiteet!$E$29,0)+IF(M$9="x",Toimenpiteet!$E$60,0)+IF(M$10="x",Toimenpiteet!$E$88,0))/(1+$H$15)^EI$59</f>
        <v>263.80754085535114</v>
      </c>
      <c r="EJ92" s="29">
        <f ca="1">IF(N$11="x",Toimenpiteet!$E$115,BJ92*CJ92/1000+(Satokasvi!$E$28-Satokasvi!$E$7)+IF(N$8="x",Toimenpiteet!$E$29,0)+IF(N$9="x",Toimenpiteet!$E$60,0)+IF(N$10="x",Toimenpiteet!$E$88,0))/(1+$H$15)^EJ$59</f>
        <v>280.89328719308071</v>
      </c>
      <c r="EK92" s="29">
        <f ca="1">IF(O$11="x",Toimenpiteet!$E$115,BK92*CK92/1000+(Satokasvi!$E$28-Satokasvi!$E$7)+IF(O$8="x",Toimenpiteet!$E$29,0)+IF(O$9="x",Toimenpiteet!$E$60,0)+IF(O$10="x",Toimenpiteet!$E$88,0))/(1+$H$15)^EK$59</f>
        <v>317.53919517322919</v>
      </c>
      <c r="EL92" s="29">
        <f ca="1">IF(P$11="x",Toimenpiteet!$E$115,BL92*CL92/1000+(Satokasvi!$E$28-Satokasvi!$E$7)+IF(P$8="x",Toimenpiteet!$E$29,0)+IF(P$9="x",Toimenpiteet!$E$60,0)+IF(P$10="x",Toimenpiteet!$E$88,0))/(1+$H$15)^EL$59</f>
        <v>417.61822586020628</v>
      </c>
      <c r="EM92" s="29">
        <f ca="1">IF(Q$11="x",Toimenpiteet!$E$115,BM92*CM92/1000+(Satokasvi!$E$28-Satokasvi!$E$7)+IF(Q$8="x",Toimenpiteet!$E$29,0)+IF(Q$9="x",Toimenpiteet!$E$60,0)+IF(Q$10="x",Toimenpiteet!$E$88,0))/(1+$H$15)^EM$59</f>
        <v>208.240265195646</v>
      </c>
      <c r="EN92" s="29">
        <f ca="1">IF(R$11="x",Toimenpiteet!$E$115,BN92*CN92/1000+(Satokasvi!$E$28-Satokasvi!$E$7)+IF(R$8="x",Toimenpiteet!$E$29,0)+IF(R$9="x",Toimenpiteet!$E$60,0)+IF(R$10="x",Toimenpiteet!$E$88,0))/(1+$H$15)^EN$59</f>
        <v>385.94909040333715</v>
      </c>
      <c r="EO92" s="29">
        <f ca="1">IF(S$11="x",Toimenpiteet!$E$115,BO92*CO92/1000+(Satokasvi!$E$28-Satokasvi!$E$7)+IF(S$8="x",Toimenpiteet!$E$29,0)+IF(S$9="x",Toimenpiteet!$E$60,0)+IF(S$10="x",Toimenpiteet!$E$88,0))/(1+$H$15)^EO$59</f>
        <v>47.954001732684567</v>
      </c>
      <c r="EP92" s="29">
        <f ca="1">IF(T$11="x",Toimenpiteet!$E$115,BP92*CP92/1000+(Satokasvi!$E$28-Satokasvi!$E$7)+IF(T$8="x",Toimenpiteet!$E$29,0)+IF(T$9="x",Toimenpiteet!$E$60,0)+IF(T$10="x",Toimenpiteet!$E$88,0))/(1+$H$15)^EP$59</f>
        <v>229.85500673040514</v>
      </c>
      <c r="EQ92" s="29">
        <f ca="1">IF(U$11="x",Toimenpiteet!$E$115,BQ92*CQ92/1000+(Satokasvi!$E$28-Satokasvi!$E$7)+IF(U$8="x",Toimenpiteet!$E$29,0)+IF(U$9="x",Toimenpiteet!$E$60,0)+IF(U$10="x",Toimenpiteet!$E$88,0))/(1+$H$15)^EQ$59</f>
        <v>303.08761275887213</v>
      </c>
      <c r="ER92" s="29">
        <f ca="1">IF(V$11="x",Toimenpiteet!$E$115,BR92*CR92/1000+(Satokasvi!$E$28-Satokasvi!$E$7)+IF(V$8="x",Toimenpiteet!$E$29,0)+IF(V$9="x",Toimenpiteet!$E$60,0)+IF(V$10="x",Toimenpiteet!$E$88,0))/(1+$H$15)^ER$59</f>
        <v>123.54389798097856</v>
      </c>
      <c r="ES92" s="29">
        <f ca="1">IF(W$11="x",Toimenpiteet!$E$115,BS92*CS92/1000+(Satokasvi!$E$28-Satokasvi!$E$7)+IF(W$8="x",Toimenpiteet!$E$29,0)+IF(W$9="x",Toimenpiteet!$E$60,0)+IF(W$10="x",Toimenpiteet!$E$88,0))/(1+$H$15)^ES$59</f>
        <v>121.14280001598351</v>
      </c>
      <c r="ET92" s="29">
        <f ca="1">IF(X$11="x",Toimenpiteet!$E$115,BT92*CT92/1000+(Satokasvi!$E$28-Satokasvi!$E$7)+IF(X$8="x",Toimenpiteet!$E$29,0)+IF(X$9="x",Toimenpiteet!$E$60,0)+IF(X$10="x",Toimenpiteet!$E$88,0))/(1+$H$15)^ET$59</f>
        <v>321.96397283848682</v>
      </c>
      <c r="EU92" s="29">
        <f ca="1">IF(Y$11="x",Toimenpiteet!$E$115,BU92*CU92/1000+(Satokasvi!$E$28-Satokasvi!$E$7)+IF(Y$8="x",Toimenpiteet!$E$29,0)+IF(Y$9="x",Toimenpiteet!$E$60,0)+IF(Y$10="x",Toimenpiteet!$E$88,0))/(1+$H$15)^EU$59</f>
        <v>275.16340834385431</v>
      </c>
      <c r="EV92" s="29">
        <f ca="1">IF(Z$11="x",Toimenpiteet!$E$115,BV92*CV92/1000+(Satokasvi!$E$28-Satokasvi!$E$7)+IF(Z$8="x",Toimenpiteet!$E$29,0)+IF(Z$9="x",Toimenpiteet!$E$60,0)+IF(Z$10="x",Toimenpiteet!$E$88,0))/(1+$H$15)^EV$59</f>
        <v>96.015094176008958</v>
      </c>
      <c r="EW92" s="29">
        <f ca="1">IF(AA$11="x",Toimenpiteet!$E$115,BW92*CW92/1000+(Satokasvi!$E$28-Satokasvi!$E$7)+IF(AA$8="x",Toimenpiteet!$E$29,0)+IF(AA$9="x",Toimenpiteet!$E$60,0)+IF(AA$10="x",Toimenpiteet!$E$88,0))/(1+$H$15)^EW$59</f>
        <v>171.60556280045179</v>
      </c>
      <c r="EX92" s="29">
        <f ca="1">IF(AB$11="x",Toimenpiteet!$E$115,BX92*CX92/1000+(Satokasvi!$E$28-Satokasvi!$E$7)+IF(AB$8="x",Toimenpiteet!$E$29,0)+IF(AB$9="x",Toimenpiteet!$E$60,0)+IF(AB$10="x",Toimenpiteet!$E$88,0))/(1+$H$15)^EX$59</f>
        <v>201.9502993993255</v>
      </c>
      <c r="EY92" s="29">
        <f ca="1">IF(AC$11="x",Toimenpiteet!$E$115,BY92*CY92/1000+(Satokasvi!$E$28-Satokasvi!$E$7)+IF(AC$8="x",Toimenpiteet!$E$29,0)+IF(AC$9="x",Toimenpiteet!$E$60,0)+IF(AC$10="x",Toimenpiteet!$E$88,0))/(1+$H$15)^EY$59</f>
        <v>301.4893601940978</v>
      </c>
      <c r="EZ92" s="29">
        <f ca="1">IF(AD$11="x",Toimenpiteet!$E$115,BZ92*CZ92/1000+(Satokasvi!$E$28-Satokasvi!$E$7)+IF(AD$8="x",Toimenpiteet!$E$29,0)+IF(AD$9="x",Toimenpiteet!$E$60,0)+IF(AD$10="x",Toimenpiteet!$E$88,0))/(1+$H$15)^EZ$59</f>
        <v>151.14759918982989</v>
      </c>
      <c r="FA92" s="29">
        <f ca="1">IF(AE$11="x",Toimenpiteet!$E$115,CA92*DA92/1000+(Satokasvi!$E$28-Satokasvi!$E$7)+IF(AE$8="x",Toimenpiteet!$E$29,0)+IF(AE$9="x",Toimenpiteet!$E$60,0)+IF(AE$10="x",Toimenpiteet!$E$88,0))/(1+$H$15)^FA$59</f>
        <v>126.57758374436754</v>
      </c>
      <c r="FB92" s="29">
        <f ca="1">IF(AF$11="x",Toimenpiteet!$E$115,CB92*DB92/1000+(Satokasvi!$E$28-Satokasvi!$E$7)+IF(AF$8="x",Toimenpiteet!$E$29,0)+IF(AF$9="x",Toimenpiteet!$E$60,0)+IF(AF$10="x",Toimenpiteet!$E$88,0))/(1+$H$15)^FB$59</f>
        <v>177.17552597152999</v>
      </c>
      <c r="FD92" s="29">
        <f t="shared" si="15"/>
        <v>305.82524271844659</v>
      </c>
      <c r="FE92" s="29">
        <f t="shared" ca="1" si="18"/>
        <v>701.92272257216916</v>
      </c>
      <c r="FF92" s="29">
        <f t="shared" ca="1" si="18"/>
        <v>1010.6450936866383</v>
      </c>
      <c r="FG92" s="29">
        <f t="shared" ca="1" si="18"/>
        <v>1341.0363101654091</v>
      </c>
      <c r="FH92" s="29">
        <f t="shared" ca="1" si="18"/>
        <v>1775.3968168337747</v>
      </c>
      <c r="FI92" s="29">
        <f t="shared" ca="1" si="18"/>
        <v>2039.2043576891258</v>
      </c>
      <c r="FJ92" s="29">
        <f t="shared" ca="1" si="18"/>
        <v>2297.897795233243</v>
      </c>
      <c r="FK92" s="29">
        <f t="shared" ca="1" si="18"/>
        <v>2591.7491066125021</v>
      </c>
      <c r="FL92" s="29">
        <f t="shared" ca="1" si="18"/>
        <v>2981.1633039412168</v>
      </c>
      <c r="FM92" s="29">
        <f t="shared" ca="1" si="18"/>
        <v>3171.4121754035004</v>
      </c>
      <c r="FN92" s="29">
        <f t="shared" ca="1" si="18"/>
        <v>3531.1427467906378</v>
      </c>
      <c r="FO92" s="29">
        <f t="shared" ca="1" si="18"/>
        <v>3569.2015829791003</v>
      </c>
      <c r="FP92" s="29">
        <f t="shared" ca="1" si="18"/>
        <v>3780.7211698468936</v>
      </c>
      <c r="FQ92" s="29">
        <f t="shared" ca="1" si="18"/>
        <v>4062.2013368579119</v>
      </c>
      <c r="FR92" s="29">
        <f t="shared" ca="1" si="18"/>
        <v>4172.8964617059055</v>
      </c>
      <c r="FS92" s="29">
        <f t="shared" ca="1" si="18"/>
        <v>4281.5077119378775</v>
      </c>
      <c r="FT92" s="29">
        <f t="shared" ca="1" si="18"/>
        <v>4581.5741980693874</v>
      </c>
      <c r="FU92" s="29">
        <f t="shared" ca="1" si="24"/>
        <v>4837.2599569170698</v>
      </c>
      <c r="FV92" s="29">
        <f t="shared" ca="1" si="24"/>
        <v>4922.5139425365815</v>
      </c>
      <c r="FW92" s="29">
        <f t="shared" ca="1" si="23"/>
        <v>5079.9391116618181</v>
      </c>
      <c r="FX92" s="29">
        <f t="shared" ca="1" si="20"/>
        <v>5266.4390406145249</v>
      </c>
      <c r="FY92" s="29">
        <f t="shared" ca="1" si="20"/>
        <v>5547.9079883731347</v>
      </c>
      <c r="FZ92" s="29">
        <f t="shared" ca="1" si="20"/>
        <v>5686.3592709602526</v>
      </c>
      <c r="GA92" s="29">
        <f t="shared" ca="1" si="20"/>
        <v>5801.5706984067083</v>
      </c>
      <c r="GB92" s="29">
        <f t="shared" ca="1" si="20"/>
        <v>5965.1261369874637</v>
      </c>
      <c r="GC92" s="29"/>
      <c r="GD92" s="29">
        <f t="shared" si="16"/>
        <v>305.82524271844659</v>
      </c>
      <c r="GE92" s="29">
        <f t="shared" ca="1" si="28"/>
        <v>732.46847694943449</v>
      </c>
      <c r="GF92" s="29">
        <f t="shared" ca="1" si="28"/>
        <v>1067.0550058279564</v>
      </c>
      <c r="GG92" s="29">
        <f t="shared" ca="1" si="28"/>
        <v>1424.0900930416649</v>
      </c>
      <c r="GH92" s="29">
        <f t="shared" ca="1" si="28"/>
        <v>1889.9980521415064</v>
      </c>
      <c r="GI92" s="29">
        <f t="shared" ca="1" si="28"/>
        <v>2153.8055929968577</v>
      </c>
      <c r="GJ92" s="29">
        <f t="shared" ca="1" si="28"/>
        <v>2434.6988801899383</v>
      </c>
      <c r="GK92" s="29">
        <f t="shared" ca="1" si="28"/>
        <v>2752.2380753631674</v>
      </c>
      <c r="GL92" s="29">
        <f t="shared" ca="1" si="28"/>
        <v>3169.8563012233735</v>
      </c>
      <c r="GM92" s="29">
        <f t="shared" ca="1" si="28"/>
        <v>3378.0965664190194</v>
      </c>
      <c r="GN92" s="29">
        <f t="shared" ca="1" si="28"/>
        <v>3764.0456568223567</v>
      </c>
      <c r="GO92" s="29">
        <f t="shared" ca="1" si="28"/>
        <v>3811.9996585550412</v>
      </c>
      <c r="GP92" s="29">
        <f t="shared" ca="1" si="28"/>
        <v>4041.8546652854461</v>
      </c>
      <c r="GQ92" s="29">
        <f t="shared" ca="1" si="28"/>
        <v>4344.9422780443183</v>
      </c>
      <c r="GR92" s="29">
        <f t="shared" ca="1" si="28"/>
        <v>4468.486176025297</v>
      </c>
      <c r="GS92" s="29">
        <f t="shared" ca="1" si="28"/>
        <v>4589.6289760412801</v>
      </c>
      <c r="GT92" s="29">
        <f t="shared" ca="1" si="28"/>
        <v>4911.5929488797665</v>
      </c>
      <c r="GU92" s="29">
        <f t="shared" ca="1" si="22"/>
        <v>5186.7563572236204</v>
      </c>
      <c r="GV92" s="29">
        <f t="shared" ca="1" si="12"/>
        <v>5282.7714513996298</v>
      </c>
      <c r="GW92" s="29">
        <f t="shared" ca="1" si="12"/>
        <v>5454.3770142000812</v>
      </c>
      <c r="GX92" s="29">
        <f t="shared" ca="1" si="12"/>
        <v>5656.3273135994068</v>
      </c>
      <c r="GY92" s="29">
        <f t="shared" ca="1" si="12"/>
        <v>5957.8166737935044</v>
      </c>
      <c r="GZ92" s="29">
        <f t="shared" ca="1" si="12"/>
        <v>6108.964272983334</v>
      </c>
      <c r="HA92" s="29">
        <f t="shared" ca="1" si="12"/>
        <v>6235.541856727702</v>
      </c>
      <c r="HB92" s="29">
        <f t="shared" ca="1" si="12"/>
        <v>6412.7173826992321</v>
      </c>
      <c r="HC92" s="29"/>
      <c r="HD92" s="29">
        <f t="shared" ref="HD92:HD123" si="29">SUM($AI$9:$BG$9)</f>
        <v>170</v>
      </c>
      <c r="HE92" s="29">
        <f>SUM($GD92:GD92)-$HD92-SUM($FD92:FD92)</f>
        <v>-170</v>
      </c>
      <c r="HF92" s="29">
        <f ca="1">SUM($GD92:GE92)-$HD92-SUM($FD92:FE92)</f>
        <v>-139.45424562273467</v>
      </c>
      <c r="HG92" s="29">
        <f ca="1">SUM($GD92:GF92)-$HD92-SUM($FD92:FF92)</f>
        <v>-83.044333481416743</v>
      </c>
      <c r="HH92" s="29">
        <f ca="1">SUM($GD92:GG92)-$HD92-SUM($FD92:FG92)</f>
        <v>9.4493948390663718E-3</v>
      </c>
      <c r="HI92" s="29">
        <f ca="1">SUM($GD92:GH92)-$HD92-SUM($FD92:FH92)</f>
        <v>114.61068470257123</v>
      </c>
      <c r="HJ92" s="29">
        <f ca="1">SUM($GD92:GI92)-$HD92-SUM($FD92:FI92)</f>
        <v>229.2119200103034</v>
      </c>
      <c r="HK92" s="29">
        <f ca="1">SUM($GD92:GJ92)-$HD92-SUM($FD92:FJ92)</f>
        <v>366.01300496699878</v>
      </c>
      <c r="HL92" s="29">
        <f ca="1">SUM($GD92:GK92)-$HD92-SUM($FD92:FK92)</f>
        <v>526.50197371766444</v>
      </c>
      <c r="HM92" s="29">
        <f ca="1">SUM($GD92:GL92)-$HD92-SUM($FD92:FL92)</f>
        <v>715.19497099982073</v>
      </c>
      <c r="HN92" s="29">
        <f ca="1">SUM($GD92:GM92)-$HD92-SUM($FD92:FM92)</f>
        <v>921.87936201534103</v>
      </c>
      <c r="HO92" s="29">
        <f ca="1">SUM($GD92:GN92)-$HD92-SUM($FD92:FN92)</f>
        <v>1154.7822720470576</v>
      </c>
      <c r="HP92" s="29">
        <f ca="1">SUM($GD92:GO92)-$HD92-SUM($FD92:FO92)</f>
        <v>1397.5803476229958</v>
      </c>
      <c r="HQ92" s="29">
        <f ca="1">SUM($GD92:GP92)-$HD92-SUM($FD92:FP92)</f>
        <v>1658.7138430615487</v>
      </c>
      <c r="HR92" s="29">
        <f ca="1">SUM($GD92:GQ92)-$HD92-SUM($FD92:FQ92)</f>
        <v>1941.4547842479515</v>
      </c>
      <c r="HS92" s="29">
        <f ca="1">SUM($GD92:GR92)-$HD92-SUM($FD92:FR92)</f>
        <v>2237.0444985673457</v>
      </c>
      <c r="HT92" s="29">
        <f ca="1">SUM($GD92:GS92)-$HD92-SUM($FD92:FS92)</f>
        <v>2545.1657626707529</v>
      </c>
      <c r="HU92" s="29">
        <f ca="1">SUM($GD92:GT92)-$HD92-SUM($FD92:FT92)</f>
        <v>2875.1845134811374</v>
      </c>
      <c r="HV92" s="29">
        <f ca="1">SUM($GD92:GU92)-$HD92-SUM($FD92:FU92)</f>
        <v>3224.6809137876844</v>
      </c>
      <c r="HW92" s="29">
        <f ca="1">SUM($GD92:GV92)-$HD92-SUM($FD92:FV92)</f>
        <v>3584.9384226507318</v>
      </c>
      <c r="HX92" s="29">
        <f ca="1">SUM($GD92:GW92)-$HD92-SUM($FD92:FW92)</f>
        <v>3959.3763251889904</v>
      </c>
      <c r="HY92" s="29">
        <f ca="1">SUM($GD92:GX92)-$HD92-SUM($FD92:FX92)</f>
        <v>4349.2645981738751</v>
      </c>
      <c r="HZ92" s="29">
        <f ca="1">SUM($GD92:GY92)-$HD92-SUM($FD92:FY92)</f>
        <v>4759.173283594253</v>
      </c>
      <c r="IA92" s="29">
        <f ca="1">SUM($GD92:GZ92)-$HD92-SUM($FD92:FZ92)</f>
        <v>5181.7782856173289</v>
      </c>
      <c r="IB92" s="29">
        <f ca="1">SUM($GD92:HA92)-$HD92-SUM($FD92:GA92)</f>
        <v>5615.7494439383299</v>
      </c>
      <c r="IC92" s="29">
        <f ca="1">SUM($GD92:HB92)-$HD92-SUM($FD92:GB92)</f>
        <v>6063.3406896500965</v>
      </c>
    </row>
    <row r="93" spans="2:237">
      <c r="B93" s="29">
        <f t="shared" ca="1" si="26"/>
        <v>0.38580677315306833</v>
      </c>
      <c r="C93" s="29">
        <f t="shared" ca="1" si="25"/>
        <v>0.7123159361174739</v>
      </c>
      <c r="D93" s="29">
        <f t="shared" ca="1" si="25"/>
        <v>0.359040565018794</v>
      </c>
      <c r="E93" s="29">
        <f t="shared" ca="1" si="25"/>
        <v>0.74761466599419168</v>
      </c>
      <c r="F93" s="29">
        <f t="shared" ca="1" si="25"/>
        <v>0.87979386641050705</v>
      </c>
      <c r="G93" s="29">
        <f t="shared" ca="1" si="25"/>
        <v>0.91091670993340879</v>
      </c>
      <c r="H93" s="29">
        <f t="shared" ca="1" si="25"/>
        <v>0.63793574755878979</v>
      </c>
      <c r="I93" s="29">
        <f t="shared" ca="1" si="25"/>
        <v>0.88178263060742312</v>
      </c>
      <c r="J93" s="29">
        <f t="shared" ca="1" si="25"/>
        <v>0.26022000457214289</v>
      </c>
      <c r="K93" s="29">
        <f t="shared" ca="1" si="25"/>
        <v>0.24096774558578338</v>
      </c>
      <c r="L93" s="29">
        <f t="shared" ca="1" si="25"/>
        <v>0.57460602344931888</v>
      </c>
      <c r="M93" s="29">
        <f t="shared" ca="1" si="25"/>
        <v>0.61439327284438205</v>
      </c>
      <c r="N93" s="29">
        <f t="shared" ca="1" si="25"/>
        <v>0.19508210319643615</v>
      </c>
      <c r="O93" s="29">
        <f t="shared" ca="1" si="25"/>
        <v>0.96773193563249449</v>
      </c>
      <c r="P93" s="29">
        <f t="shared" ca="1" si="25"/>
        <v>0.55299546466734406</v>
      </c>
      <c r="Q93" s="29">
        <f t="shared" ca="1" si="25"/>
        <v>0.57777131620502487</v>
      </c>
      <c r="R93" s="29">
        <f t="shared" ca="1" si="25"/>
        <v>0.71995277486317977</v>
      </c>
      <c r="S93" s="29">
        <f t="shared" ca="1" si="25"/>
        <v>0.65106121182657462</v>
      </c>
      <c r="T93" s="29">
        <f t="shared" ca="1" si="27"/>
        <v>5.3812792422247568E-2</v>
      </c>
      <c r="U93" s="29">
        <f t="shared" ca="1" si="27"/>
        <v>0.31928784148497324</v>
      </c>
      <c r="V93" s="29">
        <f t="shared" ca="1" si="27"/>
        <v>0.72635921862947073</v>
      </c>
      <c r="W93" s="29">
        <f t="shared" ca="1" si="27"/>
        <v>0.55840134417259202</v>
      </c>
      <c r="X93" s="29">
        <f t="shared" ca="1" si="27"/>
        <v>0.31796172011596568</v>
      </c>
      <c r="Y93" s="29">
        <f t="shared" ca="1" si="27"/>
        <v>0.95227323710127265</v>
      </c>
      <c r="Z93" s="29">
        <f t="shared" ca="1" si="27"/>
        <v>0.42026033816296704</v>
      </c>
      <c r="AC93" s="27">
        <f>IF(H$11="x",0,_xlfn.NORM.INV(B93,Satokasvi!$H$8,Satokasvi!$I$8)*IF(H$8="x",1+Toimenpiteet!$C$7,1)*IF(H$9="x",1+Toimenpiteet!$C$34,1)*(1+H$30)*_xlfn.BINOM.INV(1,(1-(Satokasvi!$H$15*(1+H$43))),B93))</f>
        <v>0</v>
      </c>
      <c r="AD93" s="27">
        <f ca="1">IF(I$11="x",0,_xlfn.NORM.INV(C93,Satokasvi!$H$8,Satokasvi!$I$8)*IF(I$8="x",1+Toimenpiteet!$C$7,1)*IF(I$9="x",1+Toimenpiteet!$C$34,1)*(1+I$30)*_xlfn.BINOM.INV(1,(1-(Satokasvi!$H$15*(1+I$43))),C93))</f>
        <v>2641.7960103893993</v>
      </c>
      <c r="AE93" s="27">
        <f ca="1">IF(J$11="x",0,_xlfn.NORM.INV(D93,Satokasvi!$H$8,Satokasvi!$I$8)*IF(J$8="x",1+Toimenpiteet!$C$7,1)*IF(J$9="x",1+Toimenpiteet!$C$34,1)*(1+J$30)*_xlfn.BINOM.INV(1,(1-(Satokasvi!$H$15*(1+J$43))),D93))</f>
        <v>2491.8408233374835</v>
      </c>
      <c r="AF93" s="27">
        <f ca="1">IF(K$11="x",0,_xlfn.NORM.INV(E93,Satokasvi!$H$8,Satokasvi!$I$8)*IF(K$8="x",1+Toimenpiteet!$C$7,1)*IF(K$9="x",1+Toimenpiteet!$C$34,1)*(1+K$30)*_xlfn.BINOM.INV(1,(1-(Satokasvi!$H$15*(1+K$43))),E93))</f>
        <v>2698.1417420358139</v>
      </c>
      <c r="AG93" s="27">
        <f ca="1">IF(L$11="x",0,_xlfn.NORM.INV(F93,Satokasvi!$H$8,Satokasvi!$I$8)*IF(L$8="x",1+Toimenpiteet!$C$7,1)*IF(L$9="x",1+Toimenpiteet!$C$34,1)*(1+L$30)*_xlfn.BINOM.INV(1,(1-(Satokasvi!$H$15*(1+L$43))),F93))</f>
        <v>2810.5203073617708</v>
      </c>
      <c r="AH93" s="27">
        <f>IF(M$11="x",0,_xlfn.NORM.INV(G93,Satokasvi!$H$8,Satokasvi!$I$8)*IF(M$8="x",1+Toimenpiteet!$C$7,1)*IF(M$9="x",1+Toimenpiteet!$C$34,1)*(1+M$30)*_xlfn.BINOM.INV(1,(1-(Satokasvi!$H$15*(1+M$43))),G93))</f>
        <v>0</v>
      </c>
      <c r="AI93" s="27">
        <f ca="1">IF(N$11="x",0,_xlfn.NORM.INV(H93,Satokasvi!$H$8,Satokasvi!$I$8)*IF(N$8="x",1+Toimenpiteet!$C$7,1)*IF(N$9="x",1+Toimenpiteet!$C$34,1)*(1+N$30)*_xlfn.BINOM.INV(1,(1-(Satokasvi!$H$15*(1+N$43))),H93))</f>
        <v>2679.1210047526192</v>
      </c>
      <c r="AJ93" s="27">
        <f ca="1">IF(O$11="x",0,_xlfn.NORM.INV(I93,Satokasvi!$H$8,Satokasvi!$I$8)*IF(O$8="x",1+Toimenpiteet!$C$7,1)*IF(O$9="x",1+Toimenpiteet!$C$34,1)*(1+O$30)*_xlfn.BINOM.INV(1,(1-(Satokasvi!$H$15*(1+O$43))),I93))</f>
        <v>2834.2352192029621</v>
      </c>
      <c r="AK93" s="27">
        <f ca="1">IF(P$11="x",0,_xlfn.NORM.INV(J93,Satokasvi!$H$8,Satokasvi!$I$8)*IF(P$8="x",1+Toimenpiteet!$C$7,1)*IF(P$9="x",1+Toimenpiteet!$C$34,1)*(1+P$30)*_xlfn.BINOM.INV(1,(1-(Satokasvi!$H$15*(1+P$43))),J93))</f>
        <v>2493.2797233936203</v>
      </c>
      <c r="AL93" s="27">
        <f ca="1">IF(Q$11="x",0,_xlfn.NORM.INV(K93,Satokasvi!$H$8,Satokasvi!$I$8)*IF(Q$8="x",1+Toimenpiteet!$C$7,1)*IF(Q$9="x",1+Toimenpiteet!$C$34,1)*(1+Q$30)*_xlfn.BINOM.INV(1,(1-(Satokasvi!$H$15*(1+Q$43))),K93))</f>
        <v>2481.9819976653416</v>
      </c>
      <c r="AM93" s="27">
        <f ca="1">IF(R$11="x",0,_xlfn.NORM.INV(L93,Satokasvi!$H$8,Satokasvi!$I$8)*IF(R$8="x",1+Toimenpiteet!$C$7,1)*IF(R$9="x",1+Toimenpiteet!$C$34,1)*(1+R$30)*_xlfn.BINOM.INV(1,(1-(Satokasvi!$H$15*(1+R$43))),L93))</f>
        <v>2648.3532005335837</v>
      </c>
      <c r="AN93" s="27">
        <f ca="1">IF(S$11="x",0,_xlfn.NORM.INV(M93,Satokasvi!$H$8,Satokasvi!$I$8)*IF(S$8="x",1+Toimenpiteet!$C$7,1)*IF(S$9="x",1+Toimenpiteet!$C$34,1)*(1+S$30)*_xlfn.BINOM.INV(1,(1-(Satokasvi!$H$15*(1+S$43))),M93))</f>
        <v>2667.518490341241</v>
      </c>
      <c r="AO93" s="27">
        <f ca="1">IF(T$11="x",0,_xlfn.NORM.INV(N93,Satokasvi!$H$8,Satokasvi!$I$8)*IF(T$8="x",1+Toimenpiteet!$C$7,1)*IF(T$9="x",1+Toimenpiteet!$C$34,1)*(1+T$30)*_xlfn.BINOM.INV(1,(1-(Satokasvi!$H$15*(1+T$43))),N93))</f>
        <v>2452.8394010455095</v>
      </c>
      <c r="AP93" s="27">
        <f ca="1">IF(U$11="x",0,_xlfn.NORM.INV(O93,Satokasvi!$H$8,Satokasvi!$I$8)*IF(U$8="x",1+Toimenpiteet!$C$7,1)*IF(U$9="x",1+Toimenpiteet!$C$34,1)*(1+U$30)*_xlfn.BINOM.INV(1,(1-(Satokasvi!$H$15*(1+U$43))),O93))</f>
        <v>2958.2731523884895</v>
      </c>
      <c r="AQ93" s="27">
        <f ca="1">IF(V$11="x",0,_xlfn.NORM.INV(P93,Satokasvi!$H$8,Satokasvi!$I$8)*IF(V$8="x",1+Toimenpiteet!$C$7,1)*IF(V$9="x",1+Toimenpiteet!$C$34,1)*(1+V$30)*_xlfn.BINOM.INV(1,(1-(Satokasvi!$H$15*(1+V$43))),P93))</f>
        <v>2638.1092818334614</v>
      </c>
      <c r="AR93" s="27">
        <f ca="1">IF(W$11="x",0,_xlfn.NORM.INV(Q93,Satokasvi!$H$8,Satokasvi!$I$8)*IF(W$8="x",1+Toimenpiteet!$C$7,1)*IF(W$9="x",1+Toimenpiteet!$C$34,1)*(1+W$30)*_xlfn.BINOM.INV(1,(1-(Satokasvi!$H$15*(1+W$43))),Q93))</f>
        <v>2649.8618001592217</v>
      </c>
      <c r="AS93" s="27">
        <f ca="1">IF(X$11="x",0,_xlfn.NORM.INV(R93,Satokasvi!$H$8,Satokasvi!$I$8)*IF(X$8="x",1+Toimenpiteet!$C$7,1)*IF(X$9="x",1+Toimenpiteet!$C$34,1)*(1+X$30)*_xlfn.BINOM.INV(1,(1-(Satokasvi!$H$15*(1+X$43))),R93))</f>
        <v>2722.0070101489227</v>
      </c>
      <c r="AT93" s="27">
        <f ca="1">IF(Y$11="x",0,_xlfn.NORM.INV(S93,Satokasvi!$H$8,Satokasvi!$I$8)*IF(Y$8="x",1+Toimenpiteet!$C$7,1)*IF(Y$9="x",1+Toimenpiteet!$C$34,1)*(1+Y$30)*_xlfn.BINOM.INV(1,(1-(Satokasvi!$H$15*(1+Y$43))),S93))</f>
        <v>2685.6990047175095</v>
      </c>
      <c r="AU93" s="27">
        <f ca="1">IF(Z$11="x",0,_xlfn.NORM.INV(T93,Satokasvi!$H$8,Satokasvi!$I$8)*IF(Z$8="x",1+Toimenpiteet!$C$7,1)*IF(Z$9="x",1+Toimenpiteet!$C$34,1)*(1+Z$30)*_xlfn.BINOM.INV(1,(1-(Satokasvi!$H$15*(1+Z$43))),T93))</f>
        <v>2312.911950200833</v>
      </c>
      <c r="AV93" s="27">
        <f ca="1">IF(AA$11="x",0,_xlfn.NORM.INV(U93,Satokasvi!$H$8,Satokasvi!$I$8)*IF(AA$8="x",1+Toimenpiteet!$C$7,1)*IF(AA$9="x",1+Toimenpiteet!$C$34,1)*(1+AA$30)*_xlfn.BINOM.INV(1,(1-(Satokasvi!$H$15*(1+AA$43))),U93))</f>
        <v>2525.5674476706522</v>
      </c>
      <c r="AW93" s="27">
        <f ca="1">IF(AB$11="x",0,_xlfn.NORM.INV(V93,Satokasvi!$H$8,Satokasvi!$I$8)*IF(AB$8="x",1+Toimenpiteet!$C$7,1)*IF(AB$9="x",1+Toimenpiteet!$C$34,1)*(1+AB$30)*_xlfn.BINOM.INV(1,(1-(Satokasvi!$H$15*(1+AB$43))),V93))</f>
        <v>2725.5791974389181</v>
      </c>
      <c r="AX93" s="27">
        <f ca="1">IF(AC$11="x",0,_xlfn.NORM.INV(W93,Satokasvi!$H$8,Satokasvi!$I$8)*IF(AC$8="x",1+Toimenpiteet!$C$7,1)*IF(AC$9="x",1+Toimenpiteet!$C$34,1)*(1+AC$30)*_xlfn.BINOM.INV(1,(1-(Satokasvi!$H$15*(1+AC$43))),W93))</f>
        <v>2640.6635796749365</v>
      </c>
      <c r="AY93" s="27">
        <f ca="1">IF(AD$11="x",0,_xlfn.NORM.INV(X93,Satokasvi!$H$8,Satokasvi!$I$8)*IF(AD$8="x",1+Toimenpiteet!$C$7,1)*IF(AD$9="x",1+Toimenpiteet!$C$34,1)*(1+AD$30)*_xlfn.BINOM.INV(1,(1-(Satokasvi!$H$15*(1+AD$43))),X93))</f>
        <v>2524.8740073042532</v>
      </c>
      <c r="AZ93" s="27">
        <f ca="1">IF(AE$11="x",0,_xlfn.NORM.INV(Y93,Satokasvi!$H$8,Satokasvi!$I$8)*IF(AE$8="x",1+Toimenpiteet!$C$7,1)*IF(AE$9="x",1+Toimenpiteet!$C$34,1)*(1+AE$30)*_xlfn.BINOM.INV(1,(1-(Satokasvi!$H$15*(1+AE$43))),Y93))</f>
        <v>2924.4593834172219</v>
      </c>
      <c r="BA93" s="27">
        <f ca="1">IF(AF$11="x",0,_xlfn.NORM.INV(Z93,Satokasvi!$H$8,Satokasvi!$I$8)*IF(AF$8="x",1+Toimenpiteet!$C$7,1)*IF(AF$9="x",1+Toimenpiteet!$C$34,1)*(1+AF$30)*_xlfn.BINOM.INV(1,(1-(Satokasvi!$H$15*(1+AF$43))),Z93))</f>
        <v>2575.6788717334607</v>
      </c>
      <c r="BD93" s="27">
        <f>IF(H$11="x",0,_xlfn.NORM.INV(B93,Satokasvi!$H$8,Satokasvi!$I$8)*IF(COUNTIF($H$12:H$12,"x")&gt;0,(1+$C$6),1)*IF(COUNTIF($H$13:H$13,"x")&gt;0,(1+$C$30),1)*IF(H$8="x",(1+Toimenpiteet!$C$7),1)*IF(H$9="x",(1+Toimenpiteet!$C$34),1)*(1+H$30)*_xlfn.BINOM.INV(1,(1-(Satokasvi!$H$15*(1+H$44))),B93))</f>
        <v>0</v>
      </c>
      <c r="BE93" s="27">
        <f ca="1">IF(I$11="x",0,_xlfn.NORM.INV(C93,Satokasvi!$H$8,Satokasvi!$I$8)*IF(COUNTIF($H$12:I$12,"x")&gt;0,(1+$C$6),1)*IF(COUNTIF($H$13:I$13,"x")&gt;0,(1+$C$30),1)*IF(I$8="x",(1+Toimenpiteet!$C$7),1)*IF(I$9="x",(1+Toimenpiteet!$C$34),1)*(1+I$30)*_xlfn.BINOM.INV(1,(1-(Satokasvi!$H$15*(1+I$44))),C93))</f>
        <v>2773.8858109088687</v>
      </c>
      <c r="BF93" s="27">
        <f ca="1">IF(J$11="x",0,_xlfn.NORM.INV(D93,Satokasvi!$H$8,Satokasvi!$I$8)*IF(COUNTIF($H$12:J$12,"x")&gt;0,(1+$C$6),1)*IF(COUNTIF($H$13:J$13,"x")&gt;0,(1+$C$30),1)*IF(J$8="x",(1+Toimenpiteet!$C$7),1)*IF(J$9="x",(1+Toimenpiteet!$C$34),1)*(1+J$30)*_xlfn.BINOM.INV(1,(1-(Satokasvi!$H$15*(1+J$44))),D93))</f>
        <v>2616.4328645043579</v>
      </c>
      <c r="BG93" s="27">
        <f ca="1">IF(K$11="x",0,_xlfn.NORM.INV(E93,Satokasvi!$H$8,Satokasvi!$I$8)*IF(COUNTIF($H$12:K$12,"x")&gt;0,(1+$C$6),1)*IF(COUNTIF($H$13:K$13,"x")&gt;0,(1+$C$30),1)*IF(K$8="x",(1+Toimenpiteet!$C$7),1)*IF(K$9="x",(1+Toimenpiteet!$C$34),1)*(1+K$30)*_xlfn.BINOM.INV(1,(1-(Satokasvi!$H$15*(1+K$44))),E93))</f>
        <v>2833.048829137605</v>
      </c>
      <c r="BH93" s="27">
        <f ca="1">IF(L$11="x",0,_xlfn.NORM.INV(F93,Satokasvi!$H$8,Satokasvi!$I$8)*IF(COUNTIF($H$12:L$12,"x")&gt;0,(1+$C$6),1)*IF(COUNTIF($H$13:L$13,"x")&gt;0,(1+$C$30),1)*IF(L$8="x",(1+Toimenpiteet!$C$7),1)*IF(L$9="x",(1+Toimenpiteet!$C$34),1)*(1+L$30)*_xlfn.BINOM.INV(1,(1-(Satokasvi!$H$15*(1+L$44))),F93))</f>
        <v>2951.0463227298596</v>
      </c>
      <c r="BI93" s="27">
        <f>IF(M$11="x",0,_xlfn.NORM.INV(G93,Satokasvi!$H$8,Satokasvi!$I$8)*IF(COUNTIF($H$12:M$12,"x")&gt;0,(1+$C$6),1)*IF(COUNTIF($H$13:M$13,"x")&gt;0,(1+$C$30),1)*IF(M$8="x",(1+Toimenpiteet!$C$7),1)*IF(M$9="x",(1+Toimenpiteet!$C$34),1)*(1+M$30)*_xlfn.BINOM.INV(1,(1-(Satokasvi!$H$15*(1+M$44))),G93))</f>
        <v>0</v>
      </c>
      <c r="BJ93" s="27">
        <f ca="1">IF(N$11="x",0,_xlfn.NORM.INV(H93,Satokasvi!$H$8,Satokasvi!$I$8)*IF(COUNTIF($H$12:N$12,"x")&gt;0,(1+$C$6),1)*IF(COUNTIF($H$13:N$13,"x")&gt;0,(1+$C$30),1)*IF(N$8="x",(1+Toimenpiteet!$C$7),1)*IF(N$9="x",(1+Toimenpiteet!$C$34),1)*(1+N$30)*_xlfn.BINOM.INV(1,(1-(Satokasvi!$H$15*(1+N$44))),H93))</f>
        <v>2813.07705499025</v>
      </c>
      <c r="BK93" s="27">
        <f ca="1">IF(O$11="x",0,_xlfn.NORM.INV(I93,Satokasvi!$H$8,Satokasvi!$I$8)*IF(COUNTIF($H$12:O$12,"x")&gt;0,(1+$C$6),1)*IF(COUNTIF($H$13:O$13,"x")&gt;0,(1+$C$30),1)*IF(O$8="x",(1+Toimenpiteet!$C$7),1)*IF(O$9="x",(1+Toimenpiteet!$C$34),1)*(1+O$30)*_xlfn.BINOM.INV(1,(1-(Satokasvi!$H$15*(1+O$44))),I93))</f>
        <v>2975.9469801631099</v>
      </c>
      <c r="BL93" s="27">
        <f ca="1">IF(P$11="x",0,_xlfn.NORM.INV(J93,Satokasvi!$H$8,Satokasvi!$I$8)*IF(COUNTIF($H$12:P$12,"x")&gt;0,(1+$C$6),1)*IF(COUNTIF($H$13:P$13,"x")&gt;0,(1+$C$30),1)*IF(P$8="x",(1+Toimenpiteet!$C$7),1)*IF(P$9="x",(1+Toimenpiteet!$C$34),1)*(1+P$30)*_xlfn.BINOM.INV(1,(1-(Satokasvi!$H$15*(1+P$44))),J93))</f>
        <v>2617.9437095633007</v>
      </c>
      <c r="BM93" s="27">
        <f ca="1">IF(Q$11="x",0,_xlfn.NORM.INV(K93,Satokasvi!$H$8,Satokasvi!$I$8)*IF(COUNTIF($H$12:Q$12,"x")&gt;0,(1+$C$6),1)*IF(COUNTIF($H$13:Q$13,"x")&gt;0,(1+$C$30),1)*IF(Q$8="x",(1+Toimenpiteet!$C$7),1)*IF(Q$9="x",(1+Toimenpiteet!$C$34),1)*(1+Q$30)*_xlfn.BINOM.INV(1,(1-(Satokasvi!$H$15*(1+Q$44))),K93))</f>
        <v>2606.0810975486097</v>
      </c>
      <c r="BN93" s="27">
        <f ca="1">IF(R$11="x",0,_xlfn.NORM.INV(L93,Satokasvi!$H$8,Satokasvi!$I$8)*IF(COUNTIF($H$12:R$12,"x")&gt;0,(1+$C$6),1)*IF(COUNTIF($H$13:R$13,"x")&gt;0,(1+$C$30),1)*IF(R$8="x",(1+Toimenpiteet!$C$7),1)*IF(R$9="x",(1+Toimenpiteet!$C$34),1)*(1+R$30)*_xlfn.BINOM.INV(1,(1-(Satokasvi!$H$15*(1+R$44))),L93))</f>
        <v>2780.7708605602634</v>
      </c>
      <c r="BO93" s="27">
        <f ca="1">IF(S$11="x",0,_xlfn.NORM.INV(M93,Satokasvi!$H$8,Satokasvi!$I$8)*IF(COUNTIF($H$12:S$12,"x")&gt;0,(1+$C$6),1)*IF(COUNTIF($H$13:S$13,"x")&gt;0,(1+$C$30),1)*IF(S$8="x",(1+Toimenpiteet!$C$7),1)*IF(S$9="x",(1+Toimenpiteet!$C$34),1)*(1+S$30)*_xlfn.BINOM.INV(1,(1-(Satokasvi!$H$15*(1+S$44))),M93))</f>
        <v>2800.8944148583028</v>
      </c>
      <c r="BP93" s="27">
        <f ca="1">IF(T$11="x",0,_xlfn.NORM.INV(N93,Satokasvi!$H$8,Satokasvi!$I$8)*IF(COUNTIF($H$12:T$12,"x")&gt;0,(1+$C$6),1)*IF(COUNTIF($H$13:T$13,"x")&gt;0,(1+$C$30),1)*IF(T$8="x",(1+Toimenpiteet!$C$7),1)*IF(T$9="x",(1+Toimenpiteet!$C$34),1)*(1+T$30)*_xlfn.BINOM.INV(1,(1-(Satokasvi!$H$15*(1+T$44))),N93))</f>
        <v>2575.4813710977855</v>
      </c>
      <c r="BQ93" s="27">
        <f ca="1">IF(U$11="x",0,_xlfn.NORM.INV(O93,Satokasvi!$H$8,Satokasvi!$I$8)*IF(COUNTIF($H$12:U$12,"x")&gt;0,(1+$C$6),1)*IF(COUNTIF($H$13:U$13,"x")&gt;0,(1+$C$30),1)*IF(U$8="x",(1+Toimenpiteet!$C$7),1)*IF(U$9="x",(1+Toimenpiteet!$C$34),1)*(1+U$30)*_xlfn.BINOM.INV(1,(1-(Satokasvi!$H$15*(1+U$44))),O93))</f>
        <v>3106.1868100079137</v>
      </c>
      <c r="BR93" s="27">
        <f ca="1">IF(V$11="x",0,_xlfn.NORM.INV(P93,Satokasvi!$H$8,Satokasvi!$I$8)*IF(COUNTIF($H$12:V$12,"x")&gt;0,(1+$C$6),1)*IF(COUNTIF($H$13:V$13,"x")&gt;0,(1+$C$30),1)*IF(V$8="x",(1+Toimenpiteet!$C$7),1)*IF(V$9="x",(1+Toimenpiteet!$C$34),1)*(1+V$30)*_xlfn.BINOM.INV(1,(1-(Satokasvi!$H$15*(1+V$44))),P93))</f>
        <v>2770.0147459251343</v>
      </c>
      <c r="BS93" s="27">
        <f ca="1">IF(W$11="x",0,_xlfn.NORM.INV(Q93,Satokasvi!$H$8,Satokasvi!$I$8)*IF(COUNTIF($H$12:W$12,"x")&gt;0,(1+$C$6),1)*IF(COUNTIF($H$13:W$13,"x")&gt;0,(1+$C$30),1)*IF(W$8="x",(1+Toimenpiteet!$C$7),1)*IF(W$9="x",(1+Toimenpiteet!$C$34),1)*(1+W$30)*_xlfn.BINOM.INV(1,(1-(Satokasvi!$H$15*(1+W$44))),Q93))</f>
        <v>2782.3548901671829</v>
      </c>
      <c r="BT93" s="27">
        <f ca="1">IF(X$11="x",0,_xlfn.NORM.INV(R93,Satokasvi!$H$8,Satokasvi!$I$8)*IF(COUNTIF($H$12:X$12,"x")&gt;0,(1+$C$6),1)*IF(COUNTIF($H$13:X$13,"x")&gt;0,(1+$C$30),1)*IF(X$8="x",(1+Toimenpiteet!$C$7),1)*IF(X$9="x",(1+Toimenpiteet!$C$34),1)*(1+X$30)*_xlfn.BINOM.INV(1,(1-(Satokasvi!$H$15*(1+X$44))),R93))</f>
        <v>2858.1073606563691</v>
      </c>
      <c r="BU93" s="27">
        <f ca="1">IF(Y$11="x",0,_xlfn.NORM.INV(S93,Satokasvi!$H$8,Satokasvi!$I$8)*IF(COUNTIF($H$12:Y$12,"x")&gt;0,(1+$C$6),1)*IF(COUNTIF($H$13:Y$13,"x")&gt;0,(1+$C$30),1)*IF(Y$8="x",(1+Toimenpiteet!$C$7),1)*IF(Y$9="x",(1+Toimenpiteet!$C$34),1)*(1+Y$30)*_xlfn.BINOM.INV(1,(1-(Satokasvi!$H$15*(1+Y$44))),S93))</f>
        <v>2819.9839549533854</v>
      </c>
      <c r="BV93" s="27">
        <f ca="1">IF(Z$11="x",0,_xlfn.NORM.INV(T93,Satokasvi!$H$8,Satokasvi!$I$8)*IF(COUNTIF($H$12:Z$12,"x")&gt;0,(1+$C$6),1)*IF(COUNTIF($H$13:Z$13,"x")&gt;0,(1+$C$30),1)*IF(Z$8="x",(1+Toimenpiteet!$C$7),1)*IF(Z$9="x",(1+Toimenpiteet!$C$34),1)*(1+Z$30)*_xlfn.BINOM.INV(1,(1-(Satokasvi!$H$15*(1+Z$44))),T93))</f>
        <v>2428.5575477108746</v>
      </c>
      <c r="BW93" s="27">
        <f ca="1">IF(AA$11="x",0,_xlfn.NORM.INV(U93,Satokasvi!$H$8,Satokasvi!$I$8)*IF(COUNTIF($H$12:AA$12,"x")&gt;0,(1+$C$6),1)*IF(COUNTIF($H$13:AA$13,"x")&gt;0,(1+$C$30),1)*IF(AA$8="x",(1+Toimenpiteet!$C$7),1)*IF(AA$9="x",(1+Toimenpiteet!$C$34),1)*(1+AA$30)*_xlfn.BINOM.INV(1,(1-(Satokasvi!$H$15*(1+AA$44))),U93))</f>
        <v>2651.845820054185</v>
      </c>
      <c r="BX93" s="27">
        <f ca="1">IF(AB$11="x",0,_xlfn.NORM.INV(V93,Satokasvi!$H$8,Satokasvi!$I$8)*IF(COUNTIF($H$12:AB$12,"x")&gt;0,(1+$C$6),1)*IF(COUNTIF($H$13:AB$13,"x")&gt;0,(1+$C$30),1)*IF(AB$8="x",(1+Toimenpiteet!$C$7),1)*IF(AB$9="x",(1+Toimenpiteet!$C$34),1)*(1+AB$30)*_xlfn.BINOM.INV(1,(1-(Satokasvi!$H$15*(1+AB$44))),V93))</f>
        <v>2861.858157310864</v>
      </c>
      <c r="BY93" s="27">
        <f ca="1">IF(AC$11="x",0,_xlfn.NORM.INV(W93,Satokasvi!$H$8,Satokasvi!$I$8)*IF(COUNTIF($H$12:AC$12,"x")&gt;0,(1+$C$6),1)*IF(COUNTIF($H$13:AC$13,"x")&gt;0,(1+$C$30),1)*IF(AC$8="x",(1+Toimenpiteet!$C$7),1)*IF(AC$9="x",(1+Toimenpiteet!$C$34),1)*(1+AC$30)*_xlfn.BINOM.INV(1,(1-(Satokasvi!$H$15*(1+AC$44))),W93))</f>
        <v>2772.6967586586834</v>
      </c>
      <c r="BZ93" s="27">
        <f ca="1">IF(AD$11="x",0,_xlfn.NORM.INV(X93,Satokasvi!$H$8,Satokasvi!$I$8)*IF(COUNTIF($H$12:AD$12,"x")&gt;0,(1+$C$6),1)*IF(COUNTIF($H$13:AD$13,"x")&gt;0,(1+$C$30),1)*IF(AD$8="x",(1+Toimenpiteet!$C$7),1)*IF(AD$9="x",(1+Toimenpiteet!$C$34),1)*(1+AD$30)*_xlfn.BINOM.INV(1,(1-(Satokasvi!$H$15*(1+AD$44))),X93))</f>
        <v>2651.1177076694657</v>
      </c>
      <c r="CA93" s="27">
        <f ca="1">IF(AE$11="x",0,_xlfn.NORM.INV(Y93,Satokasvi!$H$8,Satokasvi!$I$8)*IF(COUNTIF($H$12:AE$12,"x")&gt;0,(1+$C$6),1)*IF(COUNTIF($H$13:AE$13,"x")&gt;0,(1+$C$30),1)*IF(AE$8="x",(1+Toimenpiteet!$C$7),1)*IF(AE$9="x",(1+Toimenpiteet!$C$34),1)*(1+AE$30)*_xlfn.BINOM.INV(1,(1-(Satokasvi!$H$15*(1+AE$44))),Y93))</f>
        <v>3070.6823525880827</v>
      </c>
      <c r="CB93" s="27">
        <f ca="1">IF(AF$11="x",0,_xlfn.NORM.INV(Z93,Satokasvi!$H$8,Satokasvi!$I$8)*IF(COUNTIF($H$12:AF$12,"x")&gt;0,(1+$C$6),1)*IF(COUNTIF($H$13:AF$13,"x")&gt;0,(1+$C$30),1)*IF(AF$8="x",(1+Toimenpiteet!$C$7),1)*IF(AF$9="x",(1+Toimenpiteet!$C$34),1)*(1+AF$30)*_xlfn.BINOM.INV(1,(1-(Satokasvi!$H$15*(1+AF$44))),Z93))</f>
        <v>2704.4628153201338</v>
      </c>
      <c r="CD93" s="29">
        <f ca="1">_xlfn.NORM.INV(RAND(),Satokasvi!$H$13,Satokasvi!$I$13)</f>
        <v>186.47784056358961</v>
      </c>
      <c r="CE93" s="29">
        <f ca="1">_xlfn.NORM.INV(RAND(),Satokasvi!$H$13,Satokasvi!$I$13)</f>
        <v>258.43522577628175</v>
      </c>
      <c r="CF93" s="29">
        <f ca="1">_xlfn.NORM.INV(RAND(),Satokasvi!$H$13,Satokasvi!$I$13)</f>
        <v>184.27119394140527</v>
      </c>
      <c r="CG93" s="29">
        <f ca="1">_xlfn.NORM.INV(RAND(),Satokasvi!$H$13,Satokasvi!$I$13)</f>
        <v>222.80066443347403</v>
      </c>
      <c r="CH93" s="29">
        <f ca="1">_xlfn.NORM.INV(RAND(),Satokasvi!$H$13,Satokasvi!$I$13)</f>
        <v>189.62328562283338</v>
      </c>
      <c r="CI93" s="29">
        <f ca="1">_xlfn.NORM.INV(RAND(),Satokasvi!$H$13,Satokasvi!$I$13)</f>
        <v>310.48993201539531</v>
      </c>
      <c r="CJ93" s="29">
        <f ca="1">_xlfn.NORM.INV(RAND(),Satokasvi!$H$13,Satokasvi!$I$13)</f>
        <v>155.57229314229016</v>
      </c>
      <c r="CK93" s="29">
        <f ca="1">_xlfn.NORM.INV(RAND(),Satokasvi!$H$13,Satokasvi!$I$13)</f>
        <v>191.16528344208601</v>
      </c>
      <c r="CL93" s="29">
        <f ca="1">_xlfn.NORM.INV(RAND(),Satokasvi!$H$13,Satokasvi!$I$13)</f>
        <v>118.21585988114526</v>
      </c>
      <c r="CM93" s="29">
        <f ca="1">_xlfn.NORM.INV(RAND(),Satokasvi!$H$13,Satokasvi!$I$13)</f>
        <v>151.98647926949388</v>
      </c>
      <c r="CN93" s="29">
        <f ca="1">_xlfn.NORM.INV(RAND(),Satokasvi!$H$13,Satokasvi!$I$13)</f>
        <v>173.33543879244863</v>
      </c>
      <c r="CO93" s="29">
        <f ca="1">_xlfn.NORM.INV(RAND(),Satokasvi!$H$13,Satokasvi!$I$13)</f>
        <v>176.42424306576712</v>
      </c>
      <c r="CP93" s="29">
        <f ca="1">_xlfn.NORM.INV(RAND(),Satokasvi!$H$13,Satokasvi!$I$13)</f>
        <v>264.18121557524853</v>
      </c>
      <c r="CQ93" s="29">
        <f ca="1">_xlfn.NORM.INV(RAND(),Satokasvi!$H$13,Satokasvi!$I$13)</f>
        <v>255.31019907197197</v>
      </c>
      <c r="CR93" s="29">
        <f ca="1">_xlfn.NORM.INV(RAND(),Satokasvi!$H$13,Satokasvi!$I$13)</f>
        <v>223.77863123316621</v>
      </c>
      <c r="CS93" s="29">
        <f ca="1">_xlfn.NORM.INV(RAND(),Satokasvi!$H$13,Satokasvi!$I$13)</f>
        <v>249.38736115142993</v>
      </c>
      <c r="CT93" s="29">
        <f ca="1">_xlfn.NORM.INV(RAND(),Satokasvi!$H$13,Satokasvi!$I$13)</f>
        <v>203.82192967214991</v>
      </c>
      <c r="CU93" s="29">
        <f ca="1">_xlfn.NORM.INV(RAND(),Satokasvi!$H$13,Satokasvi!$I$13)</f>
        <v>180.9238048620058</v>
      </c>
      <c r="CV93" s="29">
        <f ca="1">_xlfn.NORM.INV(RAND(),Satokasvi!$H$13,Satokasvi!$I$13)</f>
        <v>162.36393457479909</v>
      </c>
      <c r="CW93" s="29">
        <f ca="1">_xlfn.NORM.INV(RAND(),Satokasvi!$H$13,Satokasvi!$I$13)</f>
        <v>150.24051500814647</v>
      </c>
      <c r="CX93" s="29">
        <f ca="1">_xlfn.NORM.INV(RAND(),Satokasvi!$H$13,Satokasvi!$I$13)</f>
        <v>188.19332774545478</v>
      </c>
      <c r="CY93" s="29">
        <f ca="1">_xlfn.NORM.INV(RAND(),Satokasvi!$H$13,Satokasvi!$I$13)</f>
        <v>149.61762004099467</v>
      </c>
      <c r="CZ93" s="29">
        <f ca="1">_xlfn.NORM.INV(RAND(),Satokasvi!$H$13,Satokasvi!$I$13)</f>
        <v>212.95302342653841</v>
      </c>
      <c r="DA93" s="29">
        <f ca="1">_xlfn.NORM.INV(RAND(),Satokasvi!$H$13,Satokasvi!$I$13)</f>
        <v>238.08336135597662</v>
      </c>
      <c r="DB93" s="29">
        <f ca="1">_xlfn.NORM.INV(RAND(),Satokasvi!$H$13,Satokasvi!$I$13)</f>
        <v>138.2284617789268</v>
      </c>
      <c r="DD93" s="29">
        <f>IF(H$11="x",Toimenpiteet!$E$115,AC93*CD93/1000+(Satokasvi!$E$28-Satokasvi!$E$7)+IF(H$8="x",Toimenpiteet!$E$29,0)+IF(H$9="x",Toimenpiteet!$E$60,0)+IF(H$10="x",Toimenpiteet!$E$88,0))/(1+$H$15)^DD$59</f>
        <v>305.82524271844659</v>
      </c>
      <c r="DE93" s="29">
        <f ca="1">IF(I$11="x",Toimenpiteet!$E$115,AD93*CE93/1000+(Satokasvi!$E$28-Satokasvi!$E$7)+IF(I$8="x",Toimenpiteet!$E$29,0)+IF(I$9="x",Toimenpiteet!$E$60,0)+IF(I$10="x",Toimenpiteet!$E$88,0))/(1+$H$15)^DE$59</f>
        <v>428.72386502013842</v>
      </c>
      <c r="DF93" s="29">
        <f ca="1">IF(J$11="x",Toimenpiteet!$E$115,AE93*CF93/1000+(Satokasvi!$E$28-Satokasvi!$E$7)+IF(J$8="x",Toimenpiteet!$E$29,0)+IF(J$9="x",Toimenpiteet!$E$60,0)+IF(J$10="x",Toimenpiteet!$E$88,0))/(1+$H$15)^DF$59</f>
        <v>211.64891471367721</v>
      </c>
      <c r="DG93" s="29">
        <f ca="1">IF(K$11="x",Toimenpiteet!$E$115,AF93*CG93/1000+(Satokasvi!$E$28-Satokasvi!$E$7)+IF(K$8="x",Toimenpiteet!$E$29,0)+IF(K$9="x",Toimenpiteet!$E$60,0)+IF(K$10="x",Toimenpiteet!$E$88,0))/(1+$H$15)^DG$59</f>
        <v>331.62581185061572</v>
      </c>
      <c r="DH93" s="29">
        <f ca="1">IF(L$11="x",Toimenpiteet!$E$115,AG93*CH93/1000+(Satokasvi!$E$28-Satokasvi!$E$7)+IF(L$8="x",Toimenpiteet!$E$29,0)+IF(L$9="x",Toimenpiteet!$E$60,0)+IF(L$10="x",Toimenpiteet!$E$88,0))/(1+$H$15)^DH$59</f>
        <v>263.13026552916381</v>
      </c>
      <c r="DI93" s="29">
        <f>IF(M$11="x",Toimenpiteet!$E$115,AH93*CI93/1000+(Satokasvi!$E$28-Satokasvi!$E$7)+IF(M$8="x",Toimenpiteet!$E$29,0)+IF(M$9="x",Toimenpiteet!$E$60,0)+IF(M$10="x",Toimenpiteet!$E$88,0))/(1+$H$15)^DI$59</f>
        <v>263.80754085535114</v>
      </c>
      <c r="DJ93" s="29">
        <f ca="1">IF(N$11="x",Toimenpiteet!$E$115,AI93*CJ93/1000+(Satokasvi!$E$28-Satokasvi!$E$7)+IF(N$8="x",Toimenpiteet!$E$29,0)+IF(N$9="x",Toimenpiteet!$E$60,0)+IF(N$10="x",Toimenpiteet!$E$88,0))/(1+$H$15)^DJ$59</f>
        <v>153.59054584819998</v>
      </c>
      <c r="DK93" s="29">
        <f ca="1">IF(O$11="x",Toimenpiteet!$E$115,AJ93*CK93/1000+(Satokasvi!$E$28-Satokasvi!$E$7)+IF(O$8="x",Toimenpiteet!$E$29,0)+IF(O$9="x",Toimenpiteet!$E$60,0)+IF(O$10="x",Toimenpiteet!$E$88,0))/(1+$H$15)^DK$59</f>
        <v>247.80138371804921</v>
      </c>
      <c r="DL93" s="29">
        <f ca="1">IF(P$11="x",Toimenpiteet!$E$115,AK93*CL93/1000+(Satokasvi!$E$28-Satokasvi!$E$7)+IF(P$8="x",Toimenpiteet!$E$29,0)+IF(P$9="x",Toimenpiteet!$E$60,0)+IF(P$10="x",Toimenpiteet!$E$88,0))/(1+$H$15)^DL$59</f>
        <v>51.231284681237668</v>
      </c>
      <c r="DM93" s="29">
        <f ca="1">IF(Q$11="x",Toimenpiteet!$E$115,AL93*CM93/1000+(Satokasvi!$E$28-Satokasvi!$E$7)+IF(Q$8="x",Toimenpiteet!$E$29,0)+IF(Q$9="x",Toimenpiteet!$E$60,0)+IF(Q$10="x",Toimenpiteet!$E$88,0))/(1+$H$15)^DM$59</f>
        <v>111.11383693998698</v>
      </c>
      <c r="DN93" s="29">
        <f ca="1">IF(R$11="x",Toimenpiteet!$E$115,AM93*CN93/1000+(Satokasvi!$E$28-Satokasvi!$E$7)+IF(R$8="x",Toimenpiteet!$E$29,0)+IF(R$9="x",Toimenpiteet!$E$60,0)+IF(R$10="x",Toimenpiteet!$E$88,0))/(1+$H$15)^DN$59</f>
        <v>166.99018061947808</v>
      </c>
      <c r="DO93" s="29">
        <f ca="1">IF(S$11="x",Toimenpiteet!$E$115,AN93*CO93/1000+(Satokasvi!$E$28-Satokasvi!$E$7)+IF(S$8="x",Toimenpiteet!$E$29,0)+IF(S$9="x",Toimenpiteet!$E$60,0)+IF(S$10="x",Toimenpiteet!$E$88,0))/(1+$H$15)^DO$59</f>
        <v>170.23536889084056</v>
      </c>
      <c r="DP93" s="29">
        <f ca="1">IF(T$11="x",Toimenpiteet!$E$115,AO93*CP93/1000+(Satokasvi!$E$28-Satokasvi!$E$7)+IF(T$8="x",Toimenpiteet!$E$29,0)+IF(T$9="x",Toimenpiteet!$E$60,0)+IF(T$10="x",Toimenpiteet!$E$88,0))/(1+$H$15)^DP$59</f>
        <v>286.06363662683668</v>
      </c>
      <c r="DQ93" s="29">
        <f ca="1">IF(U$11="x",Toimenpiteet!$E$115,AP93*CQ93/1000+(Satokasvi!$E$28-Satokasvi!$E$7)+IF(U$8="x",Toimenpiteet!$E$29,0)+IF(U$9="x",Toimenpiteet!$E$60,0)+IF(U$10="x",Toimenpiteet!$E$88,0))/(1+$H$15)^DQ$59</f>
        <v>348.65852833695021</v>
      </c>
      <c r="DR93" s="29">
        <f ca="1">IF(V$11="x",Toimenpiteet!$E$115,AQ93*CR93/1000+(Satokasvi!$E$28-Satokasvi!$E$7)+IF(V$8="x",Toimenpiteet!$E$29,0)+IF(V$9="x",Toimenpiteet!$E$60,0)+IF(V$10="x",Toimenpiteet!$E$88,0))/(1+$H$15)^DR$59</f>
        <v>232.64445730387382</v>
      </c>
      <c r="DS93" s="29">
        <f ca="1">IF(W$11="x",Toimenpiteet!$E$115,AR93*CS93/1000+(Satokasvi!$E$28-Satokasvi!$E$7)+IF(W$8="x",Toimenpiteet!$E$29,0)+IF(W$9="x",Toimenpiteet!$E$60,0)+IF(W$10="x",Toimenpiteet!$E$88,0))/(1+$H$15)^DS$59</f>
        <v>269.79516702184418</v>
      </c>
      <c r="DT93" s="29">
        <f ca="1">IF(X$11="x",Toimenpiteet!$E$115,AS93*CT93/1000+(Satokasvi!$E$28-Satokasvi!$E$7)+IF(X$8="x",Toimenpiteet!$E$29,0)+IF(X$9="x",Toimenpiteet!$E$60,0)+IF(X$10="x",Toimenpiteet!$E$88,0))/(1+$H$15)^DT$59</f>
        <v>197.78273266505499</v>
      </c>
      <c r="DU93" s="29">
        <f ca="1">IF(Y$11="x",Toimenpiteet!$E$115,AT93*CU93/1000+(Satokasvi!$E$28-Satokasvi!$E$7)+IF(Y$8="x",Toimenpiteet!$E$29,0)+IF(Y$9="x",Toimenpiteet!$E$60,0)+IF(Y$10="x",Toimenpiteet!$E$88,0))/(1+$H$15)^DU$59</f>
        <v>151.55185159508372</v>
      </c>
      <c r="DV93" s="29">
        <f ca="1">IF(Z$11="x",Toimenpiteet!$E$115,AU93*CV93/1000+(Satokasvi!$E$28-Satokasvi!$E$7)+IF(Z$8="x",Toimenpiteet!$E$29,0)+IF(Z$9="x",Toimenpiteet!$E$60,0)+IF(Z$10="x",Toimenpiteet!$E$88,0))/(1+$H$15)^DV$59</f>
        <v>84.193313333939003</v>
      </c>
      <c r="DW93" s="29">
        <f ca="1">IF(AA$11="x",Toimenpiteet!$E$115,AV93*CW93/1000+(Satokasvi!$E$28-Satokasvi!$E$7)+IF(AA$8="x",Toimenpiteet!$E$29,0)+IF(AA$9="x",Toimenpiteet!$E$60,0)+IF(AA$10="x",Toimenpiteet!$E$88,0))/(1+$H$15)^DW$59</f>
        <v>83.905437891585237</v>
      </c>
      <c r="DX93" s="29">
        <f ca="1">IF(AB$11="x",Toimenpiteet!$E$115,AW93*CX93/1000+(Satokasvi!$E$28-Satokasvi!$E$7)+IF(AB$8="x",Toimenpiteet!$E$29,0)+IF(AB$9="x",Toimenpiteet!$E$60,0)+IF(AB$10="x",Toimenpiteet!$E$88,0))/(1+$H$15)^DX$59</f>
        <v>153.22079821900769</v>
      </c>
      <c r="DY93" s="29">
        <f ca="1">IF(AC$11="x",Toimenpiteet!$E$115,AX93*CY93/1000+(Satokasvi!$E$28-Satokasvi!$E$7)+IF(AC$8="x",Toimenpiteet!$E$29,0)+IF(AC$9="x",Toimenpiteet!$E$60,0)+IF(AC$10="x",Toimenpiteet!$E$88,0))/(1+$H$15)^DY$59</f>
        <v>87.255102906632885</v>
      </c>
      <c r="DZ93" s="29">
        <f ca="1">IF(AD$11="x",Toimenpiteet!$E$115,AY93*CZ93/1000+(Satokasvi!$E$28-Satokasvi!$E$7)+IF(AD$8="x",Toimenpiteet!$E$29,0)+IF(AD$9="x",Toimenpiteet!$E$60,0)+IF(AD$10="x",Toimenpiteet!$E$88,0))/(1+$H$15)^DZ$59</f>
        <v>156.96274365479209</v>
      </c>
      <c r="EA93" s="29">
        <f ca="1">IF(AE$11="x",Toimenpiteet!$E$115,AZ93*DA93/1000+(Satokasvi!$E$28-Satokasvi!$E$7)+IF(AE$8="x",Toimenpiteet!$E$29,0)+IF(AE$9="x",Toimenpiteet!$E$60,0)+IF(AE$10="x",Toimenpiteet!$E$88,0))/(1+$H$15)^EA$59</f>
        <v>230.40460352796813</v>
      </c>
      <c r="EB93" s="29">
        <f ca="1">IF(AF$11="x",Toimenpiteet!$E$115,BA93*DB93/1000+(Satokasvi!$E$28-Satokasvi!$E$7)+IF(AF$8="x",Toimenpiteet!$E$29,0)+IF(AF$9="x",Toimenpiteet!$E$60,0)+IF(AF$10="x",Toimenpiteet!$E$88,0))/(1+$H$15)^EB$59</f>
        <v>61.196618161582663</v>
      </c>
      <c r="ED93" s="29">
        <f>IF(H$11="x",Toimenpiteet!$E$115,BD93*CD93/1000+(Satokasvi!$E$28-Satokasvi!$E$7)+IF(H$8="x",Toimenpiteet!$E$29,0)+IF(H$9="x",Toimenpiteet!$E$60,0)+IF(H$10="x",Toimenpiteet!$E$88,0))/(1+$H$15)^ED$59</f>
        <v>305.82524271844659</v>
      </c>
      <c r="EE93" s="29">
        <f ca="1">IF(I$11="x",Toimenpiteet!$E$115,BE93*CE93/1000+(Satokasvi!$E$28-Satokasvi!$E$7)+IF(I$8="x",Toimenpiteet!$E$29,0)+IF(I$9="x",Toimenpiteet!$E$60,0)+IF(I$10="x",Toimenpiteet!$E$88,0))/(1+$H$15)^EE$59</f>
        <v>460.90093865572436</v>
      </c>
      <c r="EF93" s="29">
        <f ca="1">IF(J$11="x",Toimenpiteet!$E$115,BF93*CF93/1000+(Satokasvi!$E$28-Satokasvi!$E$7)+IF(J$8="x",Toimenpiteet!$E$29,0)+IF(J$9="x",Toimenpiteet!$E$60,0)+IF(J$10="x",Toimenpiteet!$E$88,0))/(1+$H$15)^EF$59</f>
        <v>232.65939965769041</v>
      </c>
      <c r="EG93" s="29">
        <f ca="1">IF(K$11="x",Toimenpiteet!$E$115,BG93*CG93/1000+(Satokasvi!$E$28-Satokasvi!$E$7)+IF(K$8="x",Toimenpiteet!$E$29,0)+IF(K$9="x",Toimenpiteet!$E$60,0)+IF(K$10="x",Toimenpiteet!$E$88,0))/(1+$H$15)^EG$59</f>
        <v>358.33141235414598</v>
      </c>
      <c r="EH93" s="29">
        <f ca="1">IF(L$11="x",Toimenpiteet!$E$115,BH93*CH93/1000+(Satokasvi!$E$28-Satokasvi!$E$7)+IF(L$8="x",Toimenpiteet!$E$29,0)+IF(L$9="x",Toimenpiteet!$E$60,0)+IF(L$10="x",Toimenpiteet!$E$88,0))/(1+$H$15)^EH$59</f>
        <v>286.1162059036796</v>
      </c>
      <c r="EI93" s="29">
        <f>IF(M$11="x",Toimenpiteet!$E$115,BI93*CI93/1000+(Satokasvi!$E$28-Satokasvi!$E$7)+IF(M$8="x",Toimenpiteet!$E$29,0)+IF(M$9="x",Toimenpiteet!$E$60,0)+IF(M$10="x",Toimenpiteet!$E$88,0))/(1+$H$15)^EI$59</f>
        <v>263.80754085535114</v>
      </c>
      <c r="EJ93" s="29">
        <f ca="1">IF(N$11="x",Toimenpiteet!$E$115,BJ93*CJ93/1000+(Satokasvi!$E$28-Satokasvi!$E$7)+IF(N$8="x",Toimenpiteet!$E$29,0)+IF(N$9="x",Toimenpiteet!$E$60,0)+IF(N$10="x",Toimenpiteet!$E$88,0))/(1+$H$15)^EJ$59</f>
        <v>170.53525091236747</v>
      </c>
      <c r="EK93" s="29">
        <f ca="1">IF(O$11="x",Toimenpiteet!$E$115,BK93*CK93/1000+(Satokasvi!$E$28-Satokasvi!$E$7)+IF(O$8="x",Toimenpiteet!$E$29,0)+IF(O$9="x",Toimenpiteet!$E$60,0)+IF(O$10="x",Toimenpiteet!$E$88,0))/(1+$H$15)^EK$59</f>
        <v>269.18677112895892</v>
      </c>
      <c r="EL93" s="29">
        <f ca="1">IF(P$11="x",Toimenpiteet!$E$115,BL93*CL93/1000+(Satokasvi!$E$28-Satokasvi!$E$7)+IF(P$8="x",Toimenpiteet!$E$29,0)+IF(P$9="x",Toimenpiteet!$E$60,0)+IF(P$10="x",Toimenpiteet!$E$88,0))/(1+$H$15)^EL$59</f>
        <v>62.526167580355114</v>
      </c>
      <c r="EM93" s="29">
        <f ca="1">IF(Q$11="x",Toimenpiteet!$E$115,BM93*CM93/1000+(Satokasvi!$E$28-Satokasvi!$E$7)+IF(Q$8="x",Toimenpiteet!$E$29,0)+IF(Q$9="x",Toimenpiteet!$E$60,0)+IF(Q$10="x",Toimenpiteet!$E$88,0))/(1+$H$15)^EM$59</f>
        <v>125.14847894723461</v>
      </c>
      <c r="EN93" s="29">
        <f ca="1">IF(R$11="x",Toimenpiteet!$E$115,BN93*CN93/1000+(Satokasvi!$E$28-Satokasvi!$E$7)+IF(R$8="x",Toimenpiteet!$E$29,0)+IF(R$9="x",Toimenpiteet!$E$60,0)+IF(R$10="x",Toimenpiteet!$E$88,0))/(1+$H$15)^EN$59</f>
        <v>183.57168009729494</v>
      </c>
      <c r="EO93" s="29">
        <f ca="1">IF(S$11="x",Toimenpiteet!$E$115,BO93*CO93/1000+(Satokasvi!$E$28-Satokasvi!$E$7)+IF(S$8="x",Toimenpiteet!$E$29,0)+IF(S$9="x",Toimenpiteet!$E$60,0)+IF(S$10="x",Toimenpiteet!$E$88,0))/(1+$H$15)^EO$59</f>
        <v>186.7393610701815</v>
      </c>
      <c r="EP93" s="29">
        <f ca="1">IF(T$11="x",Toimenpiteet!$E$115,BP93*CP93/1000+(Satokasvi!$E$28-Satokasvi!$E$7)+IF(T$8="x",Toimenpiteet!$E$29,0)+IF(T$9="x",Toimenpiteet!$E$60,0)+IF(T$10="x",Toimenpiteet!$E$88,0))/(1+$H$15)^EP$59</f>
        <v>308.12625897740088</v>
      </c>
      <c r="EQ93" s="29">
        <f ca="1">IF(U$11="x",Toimenpiteet!$E$115,BQ93*CQ93/1000+(Satokasvi!$E$28-Satokasvi!$E$7)+IF(U$8="x",Toimenpiteet!$E$29,0)+IF(U$9="x",Toimenpiteet!$E$60,0)+IF(U$10="x",Toimenpiteet!$E$88,0))/(1+$H$15)^EQ$59</f>
        <v>373.62489215110077</v>
      </c>
      <c r="ER93" s="29">
        <f ca="1">IF(V$11="x",Toimenpiteet!$E$115,BR93*CR93/1000+(Satokasvi!$E$28-Satokasvi!$E$7)+IF(V$8="x",Toimenpiteet!$E$29,0)+IF(V$9="x",Toimenpiteet!$E$60,0)+IF(V$10="x",Toimenpiteet!$E$88,0))/(1+$H$15)^ER$59</f>
        <v>251.59069705965308</v>
      </c>
      <c r="ES93" s="29">
        <f ca="1">IF(W$11="x",Toimenpiteet!$E$115,BS93*CS93/1000+(Satokasvi!$E$28-Satokasvi!$E$7)+IF(W$8="x",Toimenpiteet!$E$29,0)+IF(W$9="x",Toimenpiteet!$E$60,0)+IF(W$10="x",Toimenpiteet!$E$88,0))/(1+$H$15)^ES$59</f>
        <v>290.38591264534961</v>
      </c>
      <c r="ET93" s="29">
        <f ca="1">IF(X$11="x",Toimenpiteet!$E$115,BT93*CT93/1000+(Satokasvi!$E$28-Satokasvi!$E$7)+IF(X$8="x",Toimenpiteet!$E$29,0)+IF(X$9="x",Toimenpiteet!$E$60,0)+IF(X$10="x",Toimenpiteet!$E$88,0))/(1+$H$15)^ET$59</f>
        <v>214.56603169870891</v>
      </c>
      <c r="EU93" s="29">
        <f ca="1">IF(Y$11="x",Toimenpiteet!$E$115,BU93*CU93/1000+(Satokasvi!$E$28-Satokasvi!$E$7)+IF(Y$8="x",Toimenpiteet!$E$29,0)+IF(Y$9="x",Toimenpiteet!$E$60,0)+IF(Y$10="x",Toimenpiteet!$E$88,0))/(1+$H$15)^EU$59</f>
        <v>165.82280572862553</v>
      </c>
      <c r="EV93" s="29">
        <f ca="1">IF(Z$11="x",Toimenpiteet!$E$115,BV93*CV93/1000+(Satokasvi!$E$28-Satokasvi!$E$7)+IF(Z$8="x",Toimenpiteet!$E$29,0)+IF(Z$9="x",Toimenpiteet!$E$60,0)+IF(Z$10="x",Toimenpiteet!$E$88,0))/(1+$H$15)^EV$59</f>
        <v>94.901388276157874</v>
      </c>
      <c r="EW93" s="29">
        <f ca="1">IF(AA$11="x",Toimenpiteet!$E$115,BW93*CW93/1000+(Satokasvi!$E$28-Satokasvi!$E$7)+IF(AA$8="x",Toimenpiteet!$E$29,0)+IF(AA$9="x",Toimenpiteet!$E$60,0)+IF(AA$10="x",Toimenpiteet!$E$88,0))/(1+$H$15)^EW$59</f>
        <v>94.409845005117816</v>
      </c>
      <c r="EX93" s="29">
        <f ca="1">IF(AB$11="x",Toimenpiteet!$E$115,BX93*CX93/1000+(Satokasvi!$E$28-Satokasvi!$E$7)+IF(AB$8="x",Toimenpiteet!$E$29,0)+IF(AB$9="x",Toimenpiteet!$E$60,0)+IF(AB$10="x",Toimenpiteet!$E$88,0))/(1+$H$15)^EX$59</f>
        <v>167.00721212894183</v>
      </c>
      <c r="EY93" s="29">
        <f ca="1">IF(AC$11="x",Toimenpiteet!$E$115,BY93*CY93/1000+(Satokasvi!$E$28-Satokasvi!$E$7)+IF(AC$8="x",Toimenpiteet!$E$29,0)+IF(AC$9="x",Toimenpiteet!$E$60,0)+IF(AC$10="x",Toimenpiteet!$E$88,0))/(1+$H$15)^EY$59</f>
        <v>97.564823099521604</v>
      </c>
      <c r="EZ93" s="29">
        <f ca="1">IF(AD$11="x",Toimenpiteet!$E$115,BZ93*CZ93/1000+(Satokasvi!$E$28-Satokasvi!$E$7)+IF(AD$8="x",Toimenpiteet!$E$29,0)+IF(AD$9="x",Toimenpiteet!$E$60,0)+IF(AD$10="x",Toimenpiteet!$E$88,0))/(1+$H$15)^EZ$59</f>
        <v>170.58463331088805</v>
      </c>
      <c r="FA93" s="29">
        <f ca="1">IF(AE$11="x",Toimenpiteet!$E$115,CA93*DA93/1000+(Satokasvi!$E$28-Satokasvi!$E$7)+IF(AE$8="x",Toimenpiteet!$E$29,0)+IF(AE$9="x",Toimenpiteet!$E$60,0)+IF(AE$10="x",Toimenpiteet!$E$88,0))/(1+$H$15)^FA$59</f>
        <v>247.53041862995516</v>
      </c>
      <c r="FB93" s="29">
        <f ca="1">IF(AF$11="x",Toimenpiteet!$E$115,CB93*DB93/1000+(Satokasvi!$E$28-Satokasvi!$E$7)+IF(AF$8="x",Toimenpiteet!$E$29,0)+IF(AF$9="x",Toimenpiteet!$E$60,0)+IF(AF$10="x",Toimenpiteet!$E$88,0))/(1+$H$15)^FB$59</f>
        <v>69.69876453139841</v>
      </c>
      <c r="FD93" s="29">
        <f t="shared" si="15"/>
        <v>305.82524271844659</v>
      </c>
      <c r="FE93" s="29">
        <f t="shared" ca="1" si="18"/>
        <v>734.54910773858501</v>
      </c>
      <c r="FF93" s="29">
        <f t="shared" ca="1" si="18"/>
        <v>946.19802245226219</v>
      </c>
      <c r="FG93" s="29">
        <f t="shared" ca="1" si="18"/>
        <v>1277.8238343028779</v>
      </c>
      <c r="FH93" s="29">
        <f t="shared" ca="1" si="18"/>
        <v>1540.9540998320417</v>
      </c>
      <c r="FI93" s="29">
        <f t="shared" ca="1" si="18"/>
        <v>1804.7616406873929</v>
      </c>
      <c r="FJ93" s="29">
        <f t="shared" ca="1" si="18"/>
        <v>1958.3521865355929</v>
      </c>
      <c r="FK93" s="29">
        <f t="shared" ca="1" si="18"/>
        <v>2206.1535702536421</v>
      </c>
      <c r="FL93" s="29">
        <f t="shared" ca="1" si="18"/>
        <v>2257.38485493488</v>
      </c>
      <c r="FM93" s="29">
        <f t="shared" ca="1" si="18"/>
        <v>2368.4986918748668</v>
      </c>
      <c r="FN93" s="29">
        <f t="shared" ca="1" si="18"/>
        <v>2535.4888724943448</v>
      </c>
      <c r="FO93" s="29">
        <f t="shared" ca="1" si="18"/>
        <v>2705.7242413851855</v>
      </c>
      <c r="FP93" s="29">
        <f t="shared" ca="1" si="18"/>
        <v>2991.7878780120222</v>
      </c>
      <c r="FQ93" s="29">
        <f t="shared" ca="1" si="18"/>
        <v>3340.4464063489722</v>
      </c>
      <c r="FR93" s="29">
        <f t="shared" ca="1" si="18"/>
        <v>3573.0908636528461</v>
      </c>
      <c r="FS93" s="29">
        <f t="shared" ca="1" si="18"/>
        <v>3842.8860306746901</v>
      </c>
      <c r="FT93" s="29">
        <f t="shared" ca="1" si="18"/>
        <v>4040.6687633397451</v>
      </c>
      <c r="FU93" s="29">
        <f t="shared" ca="1" si="24"/>
        <v>4192.2206149348285</v>
      </c>
      <c r="FV93" s="29">
        <f t="shared" ca="1" si="24"/>
        <v>4276.4139282687674</v>
      </c>
      <c r="FW93" s="29">
        <f t="shared" ca="1" si="23"/>
        <v>4360.3193661603527</v>
      </c>
      <c r="FX93" s="29">
        <f t="shared" ca="1" si="20"/>
        <v>4513.5401643793602</v>
      </c>
      <c r="FY93" s="29">
        <f t="shared" ca="1" si="20"/>
        <v>4600.7952672859928</v>
      </c>
      <c r="FZ93" s="29">
        <f t="shared" ca="1" si="20"/>
        <v>4757.7580109407845</v>
      </c>
      <c r="GA93" s="29">
        <f t="shared" ca="1" si="20"/>
        <v>4988.1626144687525</v>
      </c>
      <c r="GB93" s="29">
        <f t="shared" ca="1" si="20"/>
        <v>5049.3592326303351</v>
      </c>
      <c r="GC93" s="29"/>
      <c r="GD93" s="29">
        <f t="shared" si="16"/>
        <v>305.82524271844659</v>
      </c>
      <c r="GE93" s="29">
        <f t="shared" ca="1" si="28"/>
        <v>766.72618137417089</v>
      </c>
      <c r="GF93" s="29">
        <f t="shared" ca="1" si="28"/>
        <v>999.38558103186131</v>
      </c>
      <c r="GG93" s="29">
        <f t="shared" ca="1" si="28"/>
        <v>1357.7169933860073</v>
      </c>
      <c r="GH93" s="29">
        <f t="shared" ca="1" si="28"/>
        <v>1643.8331992896869</v>
      </c>
      <c r="GI93" s="29">
        <f t="shared" ca="1" si="28"/>
        <v>1907.6407401450381</v>
      </c>
      <c r="GJ93" s="29">
        <f t="shared" ca="1" si="28"/>
        <v>2078.1759910574056</v>
      </c>
      <c r="GK93" s="29">
        <f t="shared" ca="1" si="28"/>
        <v>2347.3627621863643</v>
      </c>
      <c r="GL93" s="29">
        <f t="shared" ca="1" si="28"/>
        <v>2409.8889297667192</v>
      </c>
      <c r="GM93" s="29">
        <f t="shared" ca="1" si="28"/>
        <v>2535.0374087139539</v>
      </c>
      <c r="GN93" s="29">
        <f t="shared" ca="1" si="28"/>
        <v>2718.609088811249</v>
      </c>
      <c r="GO93" s="29">
        <f t="shared" ca="1" si="28"/>
        <v>2905.3484498814305</v>
      </c>
      <c r="GP93" s="29">
        <f t="shared" ca="1" si="28"/>
        <v>3213.4747088588315</v>
      </c>
      <c r="GQ93" s="29">
        <f t="shared" ca="1" si="28"/>
        <v>3587.0996010099325</v>
      </c>
      <c r="GR93" s="29">
        <f t="shared" ca="1" si="28"/>
        <v>3838.6902980695854</v>
      </c>
      <c r="GS93" s="29">
        <f t="shared" ca="1" si="28"/>
        <v>4129.0762107149349</v>
      </c>
      <c r="GT93" s="29">
        <f t="shared" ca="1" si="28"/>
        <v>4343.6422424136435</v>
      </c>
      <c r="GU93" s="29">
        <f t="shared" ca="1" si="22"/>
        <v>4509.4650481422686</v>
      </c>
      <c r="GV93" s="29">
        <f t="shared" ca="1" si="12"/>
        <v>4604.3664364184269</v>
      </c>
      <c r="GW93" s="29">
        <f t="shared" ca="1" si="12"/>
        <v>4698.7762814235448</v>
      </c>
      <c r="GX93" s="29">
        <f t="shared" ca="1" si="12"/>
        <v>4865.783493552487</v>
      </c>
      <c r="GY93" s="29">
        <f t="shared" ca="1" si="12"/>
        <v>4963.3483166520082</v>
      </c>
      <c r="GZ93" s="29">
        <f t="shared" ca="1" si="12"/>
        <v>5133.9329499628966</v>
      </c>
      <c r="HA93" s="29">
        <f t="shared" ca="1" si="12"/>
        <v>5381.463368592852</v>
      </c>
      <c r="HB93" s="29">
        <f t="shared" ca="1" si="12"/>
        <v>5451.1621331242504</v>
      </c>
      <c r="HC93" s="29"/>
      <c r="HD93" s="29">
        <f t="shared" si="29"/>
        <v>170</v>
      </c>
      <c r="HE93" s="29">
        <f>SUM($GD93:GD93)-$HD93-SUM($FD93:FD93)</f>
        <v>-170</v>
      </c>
      <c r="HF93" s="29">
        <f ca="1">SUM($GD93:GE93)-$HD93-SUM($FD93:FE93)</f>
        <v>-137.82292636441412</v>
      </c>
      <c r="HG93" s="29">
        <f ca="1">SUM($GD93:GF93)-$HD93-SUM($FD93:FF93)</f>
        <v>-84.635367784815116</v>
      </c>
      <c r="HH93" s="29">
        <f ca="1">SUM($GD93:GG93)-$HD93-SUM($FD93:FG93)</f>
        <v>-4.7422087016857404</v>
      </c>
      <c r="HI93" s="29">
        <f ca="1">SUM($GD93:GH93)-$HD93-SUM($FD93:FH93)</f>
        <v>98.136890755959939</v>
      </c>
      <c r="HJ93" s="29">
        <f ca="1">SUM($GD93:GI93)-$HD93-SUM($FD93:FI93)</f>
        <v>201.01599021360471</v>
      </c>
      <c r="HK93" s="29">
        <f ca="1">SUM($GD93:GJ93)-$HD93-SUM($FD93:FJ93)</f>
        <v>320.83979473541876</v>
      </c>
      <c r="HL93" s="29">
        <f ca="1">SUM($GD93:GK93)-$HD93-SUM($FD93:FK93)</f>
        <v>462.04898666814006</v>
      </c>
      <c r="HM93" s="29">
        <f ca="1">SUM($GD93:GL93)-$HD93-SUM($FD93:FL93)</f>
        <v>614.55306149997887</v>
      </c>
      <c r="HN93" s="29">
        <f ca="1">SUM($GD93:GM93)-$HD93-SUM($FD93:FM93)</f>
        <v>781.09177833906506</v>
      </c>
      <c r="HO93" s="29">
        <f ca="1">SUM($GD93:GN93)-$HD93-SUM($FD93:FN93)</f>
        <v>964.21199465596874</v>
      </c>
      <c r="HP93" s="29">
        <f ca="1">SUM($GD93:GO93)-$HD93-SUM($FD93:FO93)</f>
        <v>1163.8362031522156</v>
      </c>
      <c r="HQ93" s="29">
        <f ca="1">SUM($GD93:GP93)-$HD93-SUM($FD93:FP93)</f>
        <v>1385.523033999023</v>
      </c>
      <c r="HR93" s="29">
        <f ca="1">SUM($GD93:GQ93)-$HD93-SUM($FD93:FQ93)</f>
        <v>1632.1762286599842</v>
      </c>
      <c r="HS93" s="29">
        <f ca="1">SUM($GD93:GR93)-$HD93-SUM($FD93:FR93)</f>
        <v>1897.7756630767217</v>
      </c>
      <c r="HT93" s="29">
        <f ca="1">SUM($GD93:GS93)-$HD93-SUM($FD93:FS93)</f>
        <v>2183.9658431169664</v>
      </c>
      <c r="HU93" s="29">
        <f ca="1">SUM($GD93:GT93)-$HD93-SUM($FD93:FT93)</f>
        <v>2486.9393221908686</v>
      </c>
      <c r="HV93" s="29">
        <f ca="1">SUM($GD93:GU93)-$HD93-SUM($FD93:FU93)</f>
        <v>2804.1837553983132</v>
      </c>
      <c r="HW93" s="29">
        <f ca="1">SUM($GD93:GV93)-$HD93-SUM($FD93:FV93)</f>
        <v>3132.1362635479745</v>
      </c>
      <c r="HX93" s="29">
        <f ca="1">SUM($GD93:GW93)-$HD93-SUM($FD93:FW93)</f>
        <v>3470.5931788111702</v>
      </c>
      <c r="HY93" s="29">
        <f ca="1">SUM($GD93:GX93)-$HD93-SUM($FD93:FX93)</f>
        <v>3822.8365079842988</v>
      </c>
      <c r="HZ93" s="29">
        <f ca="1">SUM($GD93:GY93)-$HD93-SUM($FD93:FY93)</f>
        <v>4185.3895573503178</v>
      </c>
      <c r="IA93" s="29">
        <f ca="1">SUM($GD93:GZ93)-$HD93-SUM($FD93:FZ93)</f>
        <v>4561.5644963724262</v>
      </c>
      <c r="IB93" s="29">
        <f ca="1">SUM($GD93:HA93)-$HD93-SUM($FD93:GA93)</f>
        <v>4954.8652504965285</v>
      </c>
      <c r="IC93" s="29">
        <f ca="1">SUM($GD93:HB93)-$HD93-SUM($FD93:GB93)</f>
        <v>5356.6681509904447</v>
      </c>
    </row>
    <row r="94" spans="2:237">
      <c r="B94" s="29">
        <f t="shared" ca="1" si="26"/>
        <v>0.56590072689760984</v>
      </c>
      <c r="C94" s="29">
        <f t="shared" ca="1" si="25"/>
        <v>0.29863286031925418</v>
      </c>
      <c r="D94" s="29">
        <f t="shared" ca="1" si="25"/>
        <v>0.78901223412330823</v>
      </c>
      <c r="E94" s="29">
        <f t="shared" ca="1" si="25"/>
        <v>0.18788086394522674</v>
      </c>
      <c r="F94" s="29">
        <f t="shared" ca="1" si="25"/>
        <v>0.78078850371208852</v>
      </c>
      <c r="G94" s="29">
        <f t="shared" ca="1" si="25"/>
        <v>0.78165257433430091</v>
      </c>
      <c r="H94" s="29">
        <f t="shared" ca="1" si="25"/>
        <v>0.48180580584219945</v>
      </c>
      <c r="I94" s="29">
        <f t="shared" ca="1" si="25"/>
        <v>0.5619635762294044</v>
      </c>
      <c r="J94" s="29">
        <f t="shared" ca="1" si="25"/>
        <v>0.65240889674024427</v>
      </c>
      <c r="K94" s="29">
        <f t="shared" ca="1" si="25"/>
        <v>0.8265654991622331</v>
      </c>
      <c r="L94" s="29">
        <f t="shared" ca="1" si="25"/>
        <v>0.79898848994164751</v>
      </c>
      <c r="M94" s="29">
        <f t="shared" ca="1" si="25"/>
        <v>0.37212031019189284</v>
      </c>
      <c r="N94" s="29">
        <f t="shared" ca="1" si="25"/>
        <v>0.45145886515012335</v>
      </c>
      <c r="O94" s="29">
        <f t="shared" ca="1" si="25"/>
        <v>9.7366531592140149E-2</v>
      </c>
      <c r="P94" s="29">
        <f t="shared" ca="1" si="25"/>
        <v>8.6468170239443087E-2</v>
      </c>
      <c r="Q94" s="29">
        <f t="shared" ca="1" si="25"/>
        <v>0.37251636585241021</v>
      </c>
      <c r="R94" s="29">
        <f t="shared" ca="1" si="25"/>
        <v>3.298510671231325E-4</v>
      </c>
      <c r="S94" s="29">
        <f t="shared" ca="1" si="25"/>
        <v>0.24275019522243424</v>
      </c>
      <c r="T94" s="29">
        <f t="shared" ca="1" si="27"/>
        <v>0.8614484392553291</v>
      </c>
      <c r="U94" s="29">
        <f t="shared" ca="1" si="27"/>
        <v>0.60806279392119755</v>
      </c>
      <c r="V94" s="29">
        <f t="shared" ca="1" si="27"/>
        <v>0.59810476596551965</v>
      </c>
      <c r="W94" s="29">
        <f t="shared" ca="1" si="27"/>
        <v>7.7380160611577486E-2</v>
      </c>
      <c r="X94" s="29">
        <f t="shared" ca="1" si="27"/>
        <v>0.25807427113028747</v>
      </c>
      <c r="Y94" s="29">
        <f t="shared" ca="1" si="27"/>
        <v>0.69432739017732137</v>
      </c>
      <c r="Z94" s="29">
        <f t="shared" ca="1" si="27"/>
        <v>0.97226386359055839</v>
      </c>
      <c r="AC94" s="27">
        <f>IF(H$11="x",0,_xlfn.NORM.INV(B94,Satokasvi!$H$8,Satokasvi!$I$8)*IF(H$8="x",1+Toimenpiteet!$C$7,1)*IF(H$9="x",1+Toimenpiteet!$C$34,1)*(1+H$30)*_xlfn.BINOM.INV(1,(1-(Satokasvi!$H$15*(1+H$43))),B94))</f>
        <v>0</v>
      </c>
      <c r="AD94" s="27">
        <f ca="1">IF(I$11="x",0,_xlfn.NORM.INV(C94,Satokasvi!$H$8,Satokasvi!$I$8)*IF(I$8="x",1+Toimenpiteet!$C$7,1)*IF(I$9="x",1+Toimenpiteet!$C$34,1)*(1+I$30)*_xlfn.BINOM.INV(1,(1-(Satokasvi!$H$15*(1+I$43))),C94))</f>
        <v>2444.29860407557</v>
      </c>
      <c r="AE94" s="27">
        <f ca="1">IF(J$11="x",0,_xlfn.NORM.INV(D94,Satokasvi!$H$8,Satokasvi!$I$8)*IF(J$8="x",1+Toimenpiteet!$C$7,1)*IF(J$9="x",1+Toimenpiteet!$C$34,1)*(1+J$30)*_xlfn.BINOM.INV(1,(1-(Satokasvi!$H$15*(1+J$43))),D94))</f>
        <v>2704.5078480130346</v>
      </c>
      <c r="AF94" s="27">
        <f ca="1">IF(K$11="x",0,_xlfn.NORM.INV(E94,Satokasvi!$H$8,Satokasvi!$I$8)*IF(K$8="x",1+Toimenpiteet!$C$7,1)*IF(K$9="x",1+Toimenpiteet!$C$34,1)*(1+K$30)*_xlfn.BINOM.INV(1,(1-(Satokasvi!$H$15*(1+K$43))),E94))</f>
        <v>2412.50066196032</v>
      </c>
      <c r="AG94" s="27">
        <f ca="1">IF(L$11="x",0,_xlfn.NORM.INV(F94,Satokasvi!$H$8,Satokasvi!$I$8)*IF(L$8="x",1+Toimenpiteet!$C$7,1)*IF(L$9="x",1+Toimenpiteet!$C$34,1)*(1+L$30)*_xlfn.BINOM.INV(1,(1-(Satokasvi!$H$15*(1+L$43))),F94))</f>
        <v>2736.5993804849654</v>
      </c>
      <c r="AH94" s="27">
        <f>IF(M$11="x",0,_xlfn.NORM.INV(G94,Satokasvi!$H$8,Satokasvi!$I$8)*IF(M$8="x",1+Toimenpiteet!$C$7,1)*IF(M$9="x",1+Toimenpiteet!$C$34,1)*(1+M$30)*_xlfn.BINOM.INV(1,(1-(Satokasvi!$H$15*(1+M$43))),G94))</f>
        <v>0</v>
      </c>
      <c r="AI94" s="27">
        <f ca="1">IF(N$11="x",0,_xlfn.NORM.INV(H94,Satokasvi!$H$8,Satokasvi!$I$8)*IF(N$8="x",1+Toimenpiteet!$C$7,1)*IF(N$9="x",1+Toimenpiteet!$C$34,1)*(1+N$30)*_xlfn.BINOM.INV(1,(1-(Satokasvi!$H$15*(1+N$43))),H94))</f>
        <v>2604.7242156814218</v>
      </c>
      <c r="AJ94" s="27">
        <f ca="1">IF(O$11="x",0,_xlfn.NORM.INV(I94,Satokasvi!$H$8,Satokasvi!$I$8)*IF(O$8="x",1+Toimenpiteet!$C$7,1)*IF(O$9="x",1+Toimenpiteet!$C$34,1)*(1+O$30)*_xlfn.BINOM.INV(1,(1-(Satokasvi!$H$15*(1+O$43))),I94))</f>
        <v>2642.3495288606509</v>
      </c>
      <c r="AK94" s="27">
        <f ca="1">IF(P$11="x",0,_xlfn.NORM.INV(J94,Satokasvi!$H$8,Satokasvi!$I$8)*IF(P$8="x",1+Toimenpiteet!$C$7,1)*IF(P$9="x",1+Toimenpiteet!$C$34,1)*(1+P$30)*_xlfn.BINOM.INV(1,(1-(Satokasvi!$H$15*(1+P$43))),J94))</f>
        <v>2686.3793971832811</v>
      </c>
      <c r="AL94" s="27">
        <f ca="1">IF(Q$11="x",0,_xlfn.NORM.INV(K94,Satokasvi!$H$8,Satokasvi!$I$8)*IF(Q$8="x",1+Toimenpiteet!$C$7,1)*IF(Q$9="x",1+Toimenpiteet!$C$34,1)*(1+Q$30)*_xlfn.BINOM.INV(1,(1-(Satokasvi!$H$15*(1+Q$43))),K94))</f>
        <v>2788.827281288352</v>
      </c>
      <c r="AM94" s="27">
        <f ca="1">IF(R$11="x",0,_xlfn.NORM.INV(L94,Satokasvi!$H$8,Satokasvi!$I$8)*IF(R$8="x",1+Toimenpiteet!$C$7,1)*IF(R$9="x",1+Toimenpiteet!$C$34,1)*(1+R$30)*_xlfn.BINOM.INV(1,(1-(Satokasvi!$H$15*(1+R$43))),L94))</f>
        <v>2769.6636336211077</v>
      </c>
      <c r="AN94" s="27">
        <f ca="1">IF(S$11="x",0,_xlfn.NORM.INV(M94,Satokasvi!$H$8,Satokasvi!$I$8)*IF(S$8="x",1+Toimenpiteet!$C$7,1)*IF(S$9="x",1+Toimenpiteet!$C$34,1)*(1+S$30)*_xlfn.BINOM.INV(1,(1-(Satokasvi!$H$15*(1+S$43))),M94))</f>
        <v>2552.343508798831</v>
      </c>
      <c r="AO94" s="27">
        <f ca="1">IF(T$11="x",0,_xlfn.NORM.INV(N94,Satokasvi!$H$8,Satokasvi!$I$8)*IF(T$8="x",1+Toimenpiteet!$C$7,1)*IF(T$9="x",1+Toimenpiteet!$C$34,1)*(1+T$30)*_xlfn.BINOM.INV(1,(1-(Satokasvi!$H$15*(1+T$43))),N94))</f>
        <v>2590.4718902527748</v>
      </c>
      <c r="AP94" s="27">
        <f ca="1">IF(U$11="x",0,_xlfn.NORM.INV(O94,Satokasvi!$H$8,Satokasvi!$I$8)*IF(U$8="x",1+Toimenpiteet!$C$7,1)*IF(U$9="x",1+Toimenpiteet!$C$34,1)*(1+U$30)*_xlfn.BINOM.INV(1,(1-(Satokasvi!$H$15*(1+U$43))),O94))</f>
        <v>2371.1972371399966</v>
      </c>
      <c r="AQ94" s="27">
        <f ca="1">IF(V$11="x",0,_xlfn.NORM.INV(P94,Satokasvi!$H$8,Satokasvi!$I$8)*IF(V$8="x",1+Toimenpiteet!$C$7,1)*IF(V$9="x",1+Toimenpiteet!$C$34,1)*(1+V$30)*_xlfn.BINOM.INV(1,(1-(Satokasvi!$H$15*(1+V$43))),P94))</f>
        <v>2358.8542981694004</v>
      </c>
      <c r="AR94" s="27">
        <f ca="1">IF(W$11="x",0,_xlfn.NORM.INV(Q94,Satokasvi!$H$8,Satokasvi!$I$8)*IF(W$8="x",1+Toimenpiteet!$C$7,1)*IF(W$9="x",1+Toimenpiteet!$C$34,1)*(1+W$30)*_xlfn.BINOM.INV(1,(1-(Satokasvi!$H$15*(1+W$43))),Q94))</f>
        <v>2552.5389136188855</v>
      </c>
      <c r="AS94" s="27">
        <f ca="1">IF(X$11="x",0,_xlfn.NORM.INV(R94,Satokasvi!$H$8,Satokasvi!$I$8)*IF(X$8="x",1+Toimenpiteet!$C$7,1)*IF(X$9="x",1+Toimenpiteet!$C$34,1)*(1+X$30)*_xlfn.BINOM.INV(1,(1-(Satokasvi!$H$15*(1+X$43))),R94))</f>
        <v>0</v>
      </c>
      <c r="AT94" s="27">
        <f ca="1">IF(Y$11="x",0,_xlfn.NORM.INV(S94,Satokasvi!$H$8,Satokasvi!$I$8)*IF(Y$8="x",1+Toimenpiteet!$C$7,1)*IF(Y$9="x",1+Toimenpiteet!$C$34,1)*(1+Y$30)*_xlfn.BINOM.INV(1,(1-(Satokasvi!$H$15*(1+Y$43))),S94))</f>
        <v>2483.0477682589258</v>
      </c>
      <c r="AU94" s="27">
        <f ca="1">IF(Z$11="x",0,_xlfn.NORM.INV(T94,Satokasvi!$H$8,Satokasvi!$I$8)*IF(Z$8="x",1+Toimenpiteet!$C$7,1)*IF(Z$9="x",1+Toimenpiteet!$C$34,1)*(1+Z$30)*_xlfn.BINOM.INV(1,(1-(Satokasvi!$H$15*(1+Z$43))),T94))</f>
        <v>2816.1114146489399</v>
      </c>
      <c r="AV94" s="27">
        <f ca="1">IF(AA$11="x",0,_xlfn.NORM.INV(U94,Satokasvi!$H$8,Satokasvi!$I$8)*IF(AA$8="x",1+Toimenpiteet!$C$7,1)*IF(AA$9="x",1+Toimenpiteet!$C$34,1)*(1+AA$30)*_xlfn.BINOM.INV(1,(1-(Satokasvi!$H$15*(1+AA$43))),U94))</f>
        <v>2664.4359001829334</v>
      </c>
      <c r="AW94" s="27">
        <f ca="1">IF(AB$11="x",0,_xlfn.NORM.INV(V94,Satokasvi!$H$8,Satokasvi!$I$8)*IF(AB$8="x",1+Toimenpiteet!$C$7,1)*IF(AB$9="x",1+Toimenpiteet!$C$34,1)*(1+AB$30)*_xlfn.BINOM.INV(1,(1-(Satokasvi!$H$15*(1+AB$43))),V94))</f>
        <v>2659.6146596628232</v>
      </c>
      <c r="AX94" s="27">
        <f ca="1">IF(AC$11="x",0,_xlfn.NORM.INV(W94,Satokasvi!$H$8,Satokasvi!$I$8)*IF(AC$8="x",1+Toimenpiteet!$C$7,1)*IF(AC$9="x",1+Toimenpiteet!$C$34,1)*(1+AC$30)*_xlfn.BINOM.INV(1,(1-(Satokasvi!$H$15*(1+AC$43))),W94))</f>
        <v>2347.6383795662282</v>
      </c>
      <c r="AY94" s="27">
        <f ca="1">IF(AD$11="x",0,_xlfn.NORM.INV(X94,Satokasvi!$H$8,Satokasvi!$I$8)*IF(AD$8="x",1+Toimenpiteet!$C$7,1)*IF(AD$9="x",1+Toimenpiteet!$C$34,1)*(1+AD$30)*_xlfn.BINOM.INV(1,(1-(Satokasvi!$H$15*(1+AD$43))),X94))</f>
        <v>2492.0428336799591</v>
      </c>
      <c r="AZ94" s="27">
        <f ca="1">IF(AE$11="x",0,_xlfn.NORM.INV(Y94,Satokasvi!$H$8,Satokasvi!$I$8)*IF(AE$8="x",1+Toimenpiteet!$C$7,1)*IF(AE$9="x",1+Toimenpiteet!$C$34,1)*(1+AE$30)*_xlfn.BINOM.INV(1,(1-(Satokasvi!$H$15*(1+AE$43))),Y94))</f>
        <v>2708.0920597132549</v>
      </c>
      <c r="BA94" s="27">
        <f ca="1">IF(AF$11="x",0,_xlfn.NORM.INV(Z94,Satokasvi!$H$8,Satokasvi!$I$8)*IF(AF$8="x",1+Toimenpiteet!$C$7,1)*IF(AF$9="x",1+Toimenpiteet!$C$34,1)*(1+AF$30)*_xlfn.BINOM.INV(1,(1-(Satokasvi!$H$15*(1+AF$43))),Z94))</f>
        <v>2970.7235154166278</v>
      </c>
      <c r="BD94" s="27">
        <f>IF(H$11="x",0,_xlfn.NORM.INV(B94,Satokasvi!$H$8,Satokasvi!$I$8)*IF(COUNTIF($H$12:H$12,"x")&gt;0,(1+$C$6),1)*IF(COUNTIF($H$13:H$13,"x")&gt;0,(1+$C$30),1)*IF(H$8="x",(1+Toimenpiteet!$C$7),1)*IF(H$9="x",(1+Toimenpiteet!$C$34),1)*(1+H$30)*_xlfn.BINOM.INV(1,(1-(Satokasvi!$H$15*(1+H$44))),B94))</f>
        <v>0</v>
      </c>
      <c r="BE94" s="27">
        <f ca="1">IF(I$11="x",0,_xlfn.NORM.INV(C94,Satokasvi!$H$8,Satokasvi!$I$8)*IF(COUNTIF($H$12:I$12,"x")&gt;0,(1+$C$6),1)*IF(COUNTIF($H$13:I$13,"x")&gt;0,(1+$C$30),1)*IF(I$8="x",(1+Toimenpiteet!$C$7),1)*IF(I$9="x",(1+Toimenpiteet!$C$34),1)*(1+I$30)*_xlfn.BINOM.INV(1,(1-(Satokasvi!$H$15*(1+I$44))),C94))</f>
        <v>2566.5135342793487</v>
      </c>
      <c r="BF94" s="27">
        <f ca="1">IF(J$11="x",0,_xlfn.NORM.INV(D94,Satokasvi!$H$8,Satokasvi!$I$8)*IF(COUNTIF($H$12:J$12,"x")&gt;0,(1+$C$6),1)*IF(COUNTIF($H$13:J$13,"x")&gt;0,(1+$C$30),1)*IF(J$8="x",(1+Toimenpiteet!$C$7),1)*IF(J$9="x",(1+Toimenpiteet!$C$34),1)*(1+J$30)*_xlfn.BINOM.INV(1,(1-(Satokasvi!$H$15*(1+J$44))),D94))</f>
        <v>2839.7332404136864</v>
      </c>
      <c r="BG94" s="27">
        <f ca="1">IF(K$11="x",0,_xlfn.NORM.INV(E94,Satokasvi!$H$8,Satokasvi!$I$8)*IF(COUNTIF($H$12:K$12,"x")&gt;0,(1+$C$6),1)*IF(COUNTIF($H$13:K$13,"x")&gt;0,(1+$C$30),1)*IF(K$8="x",(1+Toimenpiteet!$C$7),1)*IF(K$9="x",(1+Toimenpiteet!$C$34),1)*(1+K$30)*_xlfn.BINOM.INV(1,(1-(Satokasvi!$H$15*(1+K$44))),E94))</f>
        <v>2533.1256950583361</v>
      </c>
      <c r="BH94" s="27">
        <f ca="1">IF(L$11="x",0,_xlfn.NORM.INV(F94,Satokasvi!$H$8,Satokasvi!$I$8)*IF(COUNTIF($H$12:L$12,"x")&gt;0,(1+$C$6),1)*IF(COUNTIF($H$13:L$13,"x")&gt;0,(1+$C$30),1)*IF(L$8="x",(1+Toimenpiteet!$C$7),1)*IF(L$9="x",(1+Toimenpiteet!$C$34),1)*(1+L$30)*_xlfn.BINOM.INV(1,(1-(Satokasvi!$H$15*(1+L$44))),F94))</f>
        <v>2873.4293495092138</v>
      </c>
      <c r="BI94" s="27">
        <f>IF(M$11="x",0,_xlfn.NORM.INV(G94,Satokasvi!$H$8,Satokasvi!$I$8)*IF(COUNTIF($H$12:M$12,"x")&gt;0,(1+$C$6),1)*IF(COUNTIF($H$13:M$13,"x")&gt;0,(1+$C$30),1)*IF(M$8="x",(1+Toimenpiteet!$C$7),1)*IF(M$9="x",(1+Toimenpiteet!$C$34),1)*(1+M$30)*_xlfn.BINOM.INV(1,(1-(Satokasvi!$H$15*(1+M$44))),G94))</f>
        <v>0</v>
      </c>
      <c r="BJ94" s="27">
        <f ca="1">IF(N$11="x",0,_xlfn.NORM.INV(H94,Satokasvi!$H$8,Satokasvi!$I$8)*IF(COUNTIF($H$12:N$12,"x")&gt;0,(1+$C$6),1)*IF(COUNTIF($H$13:N$13,"x")&gt;0,(1+$C$30),1)*IF(N$8="x",(1+Toimenpiteet!$C$7),1)*IF(N$9="x",(1+Toimenpiteet!$C$34),1)*(1+N$30)*_xlfn.BINOM.INV(1,(1-(Satokasvi!$H$15*(1+N$44))),H94))</f>
        <v>2734.9604264654927</v>
      </c>
      <c r="BK94" s="27">
        <f ca="1">IF(O$11="x",0,_xlfn.NORM.INV(I94,Satokasvi!$H$8,Satokasvi!$I$8)*IF(COUNTIF($H$12:O$12,"x")&gt;0,(1+$C$6),1)*IF(COUNTIF($H$13:O$13,"x")&gt;0,(1+$C$30),1)*IF(O$8="x",(1+Toimenpiteet!$C$7),1)*IF(O$9="x",(1+Toimenpiteet!$C$34),1)*(1+O$30)*_xlfn.BINOM.INV(1,(1-(Satokasvi!$H$15*(1+O$44))),I94))</f>
        <v>2774.4670053036839</v>
      </c>
      <c r="BL94" s="27">
        <f ca="1">IF(P$11="x",0,_xlfn.NORM.INV(J94,Satokasvi!$H$8,Satokasvi!$I$8)*IF(COUNTIF($H$12:P$12,"x")&gt;0,(1+$C$6),1)*IF(COUNTIF($H$13:P$13,"x")&gt;0,(1+$C$30),1)*IF(P$8="x",(1+Toimenpiteet!$C$7),1)*IF(P$9="x",(1+Toimenpiteet!$C$34),1)*(1+P$30)*_xlfn.BINOM.INV(1,(1-(Satokasvi!$H$15*(1+P$44))),J94))</f>
        <v>2820.6983670424452</v>
      </c>
      <c r="BM94" s="27">
        <f ca="1">IF(Q$11="x",0,_xlfn.NORM.INV(K94,Satokasvi!$H$8,Satokasvi!$I$8)*IF(COUNTIF($H$12:Q$12,"x")&gt;0,(1+$C$6),1)*IF(COUNTIF($H$13:Q$13,"x")&gt;0,(1+$C$30),1)*IF(Q$8="x",(1+Toimenpiteet!$C$7),1)*IF(Q$9="x",(1+Toimenpiteet!$C$34),1)*(1+Q$30)*_xlfn.BINOM.INV(1,(1-(Satokasvi!$H$15*(1+Q$44))),K94))</f>
        <v>2928.2686453527695</v>
      </c>
      <c r="BN94" s="27">
        <f ca="1">IF(R$11="x",0,_xlfn.NORM.INV(L94,Satokasvi!$H$8,Satokasvi!$I$8)*IF(COUNTIF($H$12:R$12,"x")&gt;0,(1+$C$6),1)*IF(COUNTIF($H$13:R$13,"x")&gt;0,(1+$C$30),1)*IF(R$8="x",(1+Toimenpiteet!$C$7),1)*IF(R$9="x",(1+Toimenpiteet!$C$34),1)*(1+R$30)*_xlfn.BINOM.INV(1,(1-(Satokasvi!$H$15*(1+R$44))),L94))</f>
        <v>2908.1468153021628</v>
      </c>
      <c r="BO94" s="27">
        <f ca="1">IF(S$11="x",0,_xlfn.NORM.INV(M94,Satokasvi!$H$8,Satokasvi!$I$8)*IF(COUNTIF($H$12:S$12,"x")&gt;0,(1+$C$6),1)*IF(COUNTIF($H$13:S$13,"x")&gt;0,(1+$C$30),1)*IF(S$8="x",(1+Toimenpiteet!$C$7),1)*IF(S$9="x",(1+Toimenpiteet!$C$34),1)*(1+S$30)*_xlfn.BINOM.INV(1,(1-(Satokasvi!$H$15*(1+S$44))),M94))</f>
        <v>2679.960684238773</v>
      </c>
      <c r="BP94" s="27">
        <f ca="1">IF(T$11="x",0,_xlfn.NORM.INV(N94,Satokasvi!$H$8,Satokasvi!$I$8)*IF(COUNTIF($H$12:T$12,"x")&gt;0,(1+$C$6),1)*IF(COUNTIF($H$13:T$13,"x")&gt;0,(1+$C$30),1)*IF(T$8="x",(1+Toimenpiteet!$C$7),1)*IF(T$9="x",(1+Toimenpiteet!$C$34),1)*(1+T$30)*_xlfn.BINOM.INV(1,(1-(Satokasvi!$H$15*(1+T$44))),N94))</f>
        <v>2719.9954847654135</v>
      </c>
      <c r="BQ94" s="27">
        <f ca="1">IF(U$11="x",0,_xlfn.NORM.INV(O94,Satokasvi!$H$8,Satokasvi!$I$8)*IF(COUNTIF($H$12:U$12,"x")&gt;0,(1+$C$6),1)*IF(COUNTIF($H$13:U$13,"x")&gt;0,(1+$C$30),1)*IF(U$8="x",(1+Toimenpiteet!$C$7),1)*IF(U$9="x",(1+Toimenpiteet!$C$34),1)*(1+U$30)*_xlfn.BINOM.INV(1,(1-(Satokasvi!$H$15*(1+U$44))),O94))</f>
        <v>2489.7570989969963</v>
      </c>
      <c r="BR94" s="27">
        <f ca="1">IF(V$11="x",0,_xlfn.NORM.INV(P94,Satokasvi!$H$8,Satokasvi!$I$8)*IF(COUNTIF($H$12:V$12,"x")&gt;0,(1+$C$6),1)*IF(COUNTIF($H$13:V$13,"x")&gt;0,(1+$C$30),1)*IF(V$8="x",(1+Toimenpiteet!$C$7),1)*IF(V$9="x",(1+Toimenpiteet!$C$34),1)*(1+V$30)*_xlfn.BINOM.INV(1,(1-(Satokasvi!$H$15*(1+V$44))),P94))</f>
        <v>2476.7970130778708</v>
      </c>
      <c r="BS94" s="27">
        <f ca="1">IF(W$11="x",0,_xlfn.NORM.INV(Q94,Satokasvi!$H$8,Satokasvi!$I$8)*IF(COUNTIF($H$12:W$12,"x")&gt;0,(1+$C$6),1)*IF(COUNTIF($H$13:W$13,"x")&gt;0,(1+$C$30),1)*IF(W$8="x",(1+Toimenpiteet!$C$7),1)*IF(W$9="x",(1+Toimenpiteet!$C$34),1)*(1+W$30)*_xlfn.BINOM.INV(1,(1-(Satokasvi!$H$15*(1+W$44))),Q94))</f>
        <v>2680.1658592998301</v>
      </c>
      <c r="BT94" s="27">
        <f ca="1">IF(X$11="x",0,_xlfn.NORM.INV(R94,Satokasvi!$H$8,Satokasvi!$I$8)*IF(COUNTIF($H$12:X$12,"x")&gt;0,(1+$C$6),1)*IF(COUNTIF($H$13:X$13,"x")&gt;0,(1+$C$30),1)*IF(X$8="x",(1+Toimenpiteet!$C$7),1)*IF(X$9="x",(1+Toimenpiteet!$C$34),1)*(1+X$30)*_xlfn.BINOM.INV(1,(1-(Satokasvi!$H$15*(1+X$44))),R94))</f>
        <v>0</v>
      </c>
      <c r="BU94" s="27">
        <f ca="1">IF(Y$11="x",0,_xlfn.NORM.INV(S94,Satokasvi!$H$8,Satokasvi!$I$8)*IF(COUNTIF($H$12:Y$12,"x")&gt;0,(1+$C$6),1)*IF(COUNTIF($H$13:Y$13,"x")&gt;0,(1+$C$30),1)*IF(Y$8="x",(1+Toimenpiteet!$C$7),1)*IF(Y$9="x",(1+Toimenpiteet!$C$34),1)*(1+Y$30)*_xlfn.BINOM.INV(1,(1-(Satokasvi!$H$15*(1+Y$44))),S94))</f>
        <v>2607.2001566718723</v>
      </c>
      <c r="BV94" s="27">
        <f ca="1">IF(Z$11="x",0,_xlfn.NORM.INV(T94,Satokasvi!$H$8,Satokasvi!$I$8)*IF(COUNTIF($H$12:Z$12,"x")&gt;0,(1+$C$6),1)*IF(COUNTIF($H$13:Z$13,"x")&gt;0,(1+$C$30),1)*IF(Z$8="x",(1+Toimenpiteet!$C$7),1)*IF(Z$9="x",(1+Toimenpiteet!$C$34),1)*(1+Z$30)*_xlfn.BINOM.INV(1,(1-(Satokasvi!$H$15*(1+Z$44))),T94))</f>
        <v>2956.9169853813864</v>
      </c>
      <c r="BW94" s="27">
        <f ca="1">IF(AA$11="x",0,_xlfn.NORM.INV(U94,Satokasvi!$H$8,Satokasvi!$I$8)*IF(COUNTIF($H$12:AA$12,"x")&gt;0,(1+$C$6),1)*IF(COUNTIF($H$13:AA$13,"x")&gt;0,(1+$C$30),1)*IF(AA$8="x",(1+Toimenpiteet!$C$7),1)*IF(AA$9="x",(1+Toimenpiteet!$C$34),1)*(1+AA$30)*_xlfn.BINOM.INV(1,(1-(Satokasvi!$H$15*(1+AA$44))),U94))</f>
        <v>2797.6576951920802</v>
      </c>
      <c r="BX94" s="27">
        <f ca="1">IF(AB$11="x",0,_xlfn.NORM.INV(V94,Satokasvi!$H$8,Satokasvi!$I$8)*IF(COUNTIF($H$12:AB$12,"x")&gt;0,(1+$C$6),1)*IF(COUNTIF($H$13:AB$13,"x")&gt;0,(1+$C$30),1)*IF(AB$8="x",(1+Toimenpiteet!$C$7),1)*IF(AB$9="x",(1+Toimenpiteet!$C$34),1)*(1+AB$30)*_xlfn.BINOM.INV(1,(1-(Satokasvi!$H$15*(1+AB$44))),V94))</f>
        <v>2792.5953926459638</v>
      </c>
      <c r="BY94" s="27">
        <f ca="1">IF(AC$11="x",0,_xlfn.NORM.INV(W94,Satokasvi!$H$8,Satokasvi!$I$8)*IF(COUNTIF($H$12:AC$12,"x")&gt;0,(1+$C$6),1)*IF(COUNTIF($H$13:AC$13,"x")&gt;0,(1+$C$30),1)*IF(AC$8="x",(1+Toimenpiteet!$C$7),1)*IF(AC$9="x",(1+Toimenpiteet!$C$34),1)*(1+AC$30)*_xlfn.BINOM.INV(1,(1-(Satokasvi!$H$15*(1+AC$44))),W94))</f>
        <v>2465.0202985445389</v>
      </c>
      <c r="BZ94" s="27">
        <f ca="1">IF(AD$11="x",0,_xlfn.NORM.INV(X94,Satokasvi!$H$8,Satokasvi!$I$8)*IF(COUNTIF($H$12:AD$12,"x")&gt;0,(1+$C$6),1)*IF(COUNTIF($H$13:AD$13,"x")&gt;0,(1+$C$30),1)*IF(AD$8="x",(1+Toimenpiteet!$C$7),1)*IF(AD$9="x",(1+Toimenpiteet!$C$34),1)*(1+AD$30)*_xlfn.BINOM.INV(1,(1-(Satokasvi!$H$15*(1+AD$44))),X94))</f>
        <v>2616.6449753639567</v>
      </c>
      <c r="CA94" s="27">
        <f ca="1">IF(AE$11="x",0,_xlfn.NORM.INV(Y94,Satokasvi!$H$8,Satokasvi!$I$8)*IF(COUNTIF($H$12:AE$12,"x")&gt;0,(1+$C$6),1)*IF(COUNTIF($H$13:AE$13,"x")&gt;0,(1+$C$30),1)*IF(AE$8="x",(1+Toimenpiteet!$C$7),1)*IF(AE$9="x",(1+Toimenpiteet!$C$34),1)*(1+AE$30)*_xlfn.BINOM.INV(1,(1-(Satokasvi!$H$15*(1+AE$44))),Y94))</f>
        <v>2843.4966626989176</v>
      </c>
      <c r="CB94" s="27">
        <f ca="1">IF(AF$11="x",0,_xlfn.NORM.INV(Z94,Satokasvi!$H$8,Satokasvi!$I$8)*IF(COUNTIF($H$12:AF$12,"x")&gt;0,(1+$C$6),1)*IF(COUNTIF($H$13:AF$13,"x")&gt;0,(1+$C$30),1)*IF(AF$8="x",(1+Toimenpiteet!$C$7),1)*IF(AF$9="x",(1+Toimenpiteet!$C$34),1)*(1+AF$30)*_xlfn.BINOM.INV(1,(1-(Satokasvi!$H$15*(1+AF$44))),Z94))</f>
        <v>3119.2596911874593</v>
      </c>
      <c r="CD94" s="29">
        <f ca="1">_xlfn.NORM.INV(RAND(),Satokasvi!$H$13,Satokasvi!$I$13)</f>
        <v>214.55402627051475</v>
      </c>
      <c r="CE94" s="29">
        <f ca="1">_xlfn.NORM.INV(RAND(),Satokasvi!$H$13,Satokasvi!$I$13)</f>
        <v>224.70946388307217</v>
      </c>
      <c r="CF94" s="29">
        <f ca="1">_xlfn.NORM.INV(RAND(),Satokasvi!$H$13,Satokasvi!$I$13)</f>
        <v>110.05767321598464</v>
      </c>
      <c r="CG94" s="29">
        <f ca="1">_xlfn.NORM.INV(RAND(),Satokasvi!$H$13,Satokasvi!$I$13)</f>
        <v>183.09173120732132</v>
      </c>
      <c r="CH94" s="29">
        <f ca="1">_xlfn.NORM.INV(RAND(),Satokasvi!$H$13,Satokasvi!$I$13)</f>
        <v>257.7908149174072</v>
      </c>
      <c r="CI94" s="29">
        <f ca="1">_xlfn.NORM.INV(RAND(),Satokasvi!$H$13,Satokasvi!$I$13)</f>
        <v>113.00627818178151</v>
      </c>
      <c r="CJ94" s="29">
        <f ca="1">_xlfn.NORM.INV(RAND(),Satokasvi!$H$13,Satokasvi!$I$13)</f>
        <v>306.20185415383071</v>
      </c>
      <c r="CK94" s="29">
        <f ca="1">_xlfn.NORM.INV(RAND(),Satokasvi!$H$13,Satokasvi!$I$13)</f>
        <v>231.26141104776417</v>
      </c>
      <c r="CL94" s="29">
        <f ca="1">_xlfn.NORM.INV(RAND(),Satokasvi!$H$13,Satokasvi!$I$13)</f>
        <v>186.52725073296463</v>
      </c>
      <c r="CM94" s="29">
        <f ca="1">_xlfn.NORM.INV(RAND(),Satokasvi!$H$13,Satokasvi!$I$13)</f>
        <v>178.49203145599768</v>
      </c>
      <c r="CN94" s="29">
        <f ca="1">_xlfn.NORM.INV(RAND(),Satokasvi!$H$13,Satokasvi!$I$13)</f>
        <v>252.74004773594544</v>
      </c>
      <c r="CO94" s="29">
        <f ca="1">_xlfn.NORM.INV(RAND(),Satokasvi!$H$13,Satokasvi!$I$13)</f>
        <v>186.2002585215703</v>
      </c>
      <c r="CP94" s="29">
        <f ca="1">_xlfn.NORM.INV(RAND(),Satokasvi!$H$13,Satokasvi!$I$13)</f>
        <v>89.217253934916883</v>
      </c>
      <c r="CQ94" s="29">
        <f ca="1">_xlfn.NORM.INV(RAND(),Satokasvi!$H$13,Satokasvi!$I$13)</f>
        <v>164.69694463939473</v>
      </c>
      <c r="CR94" s="29">
        <f ca="1">_xlfn.NORM.INV(RAND(),Satokasvi!$H$13,Satokasvi!$I$13)</f>
        <v>116.07498321777238</v>
      </c>
      <c r="CS94" s="29">
        <f ca="1">_xlfn.NORM.INV(RAND(),Satokasvi!$H$13,Satokasvi!$I$13)</f>
        <v>280.95019377875349</v>
      </c>
      <c r="CT94" s="29">
        <f ca="1">_xlfn.NORM.INV(RAND(),Satokasvi!$H$13,Satokasvi!$I$13)</f>
        <v>209.8723719923529</v>
      </c>
      <c r="CU94" s="29">
        <f ca="1">_xlfn.NORM.INV(RAND(),Satokasvi!$H$13,Satokasvi!$I$13)</f>
        <v>199.58621172012226</v>
      </c>
      <c r="CV94" s="29">
        <f ca="1">_xlfn.NORM.INV(RAND(),Satokasvi!$H$13,Satokasvi!$I$13)</f>
        <v>210.4525436829648</v>
      </c>
      <c r="CW94" s="29">
        <f ca="1">_xlfn.NORM.INV(RAND(),Satokasvi!$H$13,Satokasvi!$I$13)</f>
        <v>273.49362532853985</v>
      </c>
      <c r="CX94" s="29">
        <f ca="1">_xlfn.NORM.INV(RAND(),Satokasvi!$H$13,Satokasvi!$I$13)</f>
        <v>317.14015905295946</v>
      </c>
      <c r="CY94" s="29">
        <f ca="1">_xlfn.NORM.INV(RAND(),Satokasvi!$H$13,Satokasvi!$I$13)</f>
        <v>194.62290437079392</v>
      </c>
      <c r="CZ94" s="29">
        <f ca="1">_xlfn.NORM.INV(RAND(),Satokasvi!$H$13,Satokasvi!$I$13)</f>
        <v>192.05927398347586</v>
      </c>
      <c r="DA94" s="29">
        <f ca="1">_xlfn.NORM.INV(RAND(),Satokasvi!$H$13,Satokasvi!$I$13)</f>
        <v>193.2964983518678</v>
      </c>
      <c r="DB94" s="29">
        <f ca="1">_xlfn.NORM.INV(RAND(),Satokasvi!$H$13,Satokasvi!$I$13)</f>
        <v>257.53431159998286</v>
      </c>
      <c r="DD94" s="29">
        <f>IF(H$11="x",Toimenpiteet!$E$115,AC94*CD94/1000+(Satokasvi!$E$28-Satokasvi!$E$7)+IF(H$8="x",Toimenpiteet!$E$29,0)+IF(H$9="x",Toimenpiteet!$E$60,0)+IF(H$10="x",Toimenpiteet!$E$88,0))/(1+$H$15)^DD$59</f>
        <v>305.82524271844659</v>
      </c>
      <c r="DE94" s="29">
        <f ca="1">IF(I$11="x",Toimenpiteet!$E$115,AD94*CE94/1000+(Satokasvi!$E$28-Satokasvi!$E$7)+IF(I$8="x",Toimenpiteet!$E$29,0)+IF(I$9="x",Toimenpiteet!$E$60,0)+IF(I$10="x",Toimenpiteet!$E$88,0))/(1+$H$15)^DE$59</f>
        <v>302.90982080494211</v>
      </c>
      <c r="DF94" s="29">
        <f ca="1">IF(J$11="x",Toimenpiteet!$E$115,AE94*CF94/1000+(Satokasvi!$E$28-Satokasvi!$E$7)+IF(J$8="x",Toimenpiteet!$E$29,0)+IF(J$9="x",Toimenpiteet!$E$60,0)+IF(J$10="x",Toimenpiteet!$E$88,0))/(1+$H$15)^DF$59</f>
        <v>63.832815466886458</v>
      </c>
      <c r="DG94" s="29">
        <f ca="1">IF(K$11="x",Toimenpiteet!$E$115,AF94*CG94/1000+(Satokasvi!$E$28-Satokasvi!$E$7)+IF(K$8="x",Toimenpiteet!$E$29,0)+IF(K$9="x",Toimenpiteet!$E$60,0)+IF(K$10="x",Toimenpiteet!$E$88,0))/(1+$H$15)^DG$59</f>
        <v>189.96645858074064</v>
      </c>
      <c r="DH94" s="29">
        <f ca="1">IF(L$11="x",Toimenpiteet!$E$115,AG94*CH94/1000+(Satokasvi!$E$28-Satokasvi!$E$7)+IF(L$8="x",Toimenpiteet!$E$29,0)+IF(L$9="x",Toimenpiteet!$E$60,0)+IF(L$10="x",Toimenpiteet!$E$88,0))/(1+$H$15)^DH$59</f>
        <v>411.95623622141323</v>
      </c>
      <c r="DI94" s="29">
        <f>IF(M$11="x",Toimenpiteet!$E$115,AH94*CI94/1000+(Satokasvi!$E$28-Satokasvi!$E$7)+IF(M$8="x",Toimenpiteet!$E$29,0)+IF(M$9="x",Toimenpiteet!$E$60,0)+IF(M$10="x",Toimenpiteet!$E$88,0))/(1+$H$15)^DI$59</f>
        <v>263.80754085535114</v>
      </c>
      <c r="DJ94" s="29">
        <f ca="1">IF(N$11="x",Toimenpiteet!$E$115,AI94*CJ94/1000+(Satokasvi!$E$28-Satokasvi!$E$7)+IF(N$8="x",Toimenpiteet!$E$29,0)+IF(N$9="x",Toimenpiteet!$E$60,0)+IF(N$10="x",Toimenpiteet!$E$88,0))/(1+$H$15)^DJ$59</f>
        <v>463.19496691169712</v>
      </c>
      <c r="DK94" s="29">
        <f ca="1">IF(O$11="x",Toimenpiteet!$E$115,AJ94*CK94/1000+(Satokasvi!$E$28-Satokasvi!$E$7)+IF(O$8="x",Toimenpiteet!$E$29,0)+IF(O$9="x",Toimenpiteet!$E$60,0)+IF(O$10="x",Toimenpiteet!$E$88,0))/(1+$H$15)^DK$59</f>
        <v>302.48068387120571</v>
      </c>
      <c r="DL94" s="29">
        <f ca="1">IF(P$11="x",Toimenpiteet!$E$115,AK94*CL94/1000+(Satokasvi!$E$28-Satokasvi!$E$7)+IF(P$8="x",Toimenpiteet!$E$29,0)+IF(P$9="x",Toimenpiteet!$E$60,0)+IF(P$10="x",Toimenpiteet!$E$88,0))/(1+$H$15)^DL$59</f>
        <v>209.3719941273929</v>
      </c>
      <c r="DM94" s="29">
        <f ca="1">IF(Q$11="x",Toimenpiteet!$E$115,AL94*CM94/1000+(Satokasvi!$E$28-Satokasvi!$E$7)+IF(Q$8="x",Toimenpiteet!$E$29,0)+IF(Q$9="x",Toimenpiteet!$E$60,0)+IF(Q$10="x",Toimenpiteet!$E$88,0))/(1+$H$15)^DM$59</f>
        <v>200.818630507932</v>
      </c>
      <c r="DN94" s="29">
        <f ca="1">IF(R$11="x",Toimenpiteet!$E$115,AM94*CN94/1000+(Satokasvi!$E$28-Satokasvi!$E$7)+IF(R$8="x",Toimenpiteet!$E$29,0)+IF(R$9="x",Toimenpiteet!$E$60,0)+IF(R$10="x",Toimenpiteet!$E$88,0))/(1+$H$15)^DN$59</f>
        <v>341.05863825368795</v>
      </c>
      <c r="DO94" s="29">
        <f ca="1">IF(S$11="x",Toimenpiteet!$E$115,AN94*CO94/1000+(Satokasvi!$E$28-Satokasvi!$E$7)+IF(S$8="x",Toimenpiteet!$E$29,0)+IF(S$9="x",Toimenpiteet!$E$60,0)+IF(S$10="x",Toimenpiteet!$E$88,0))/(1+$H$15)^DO$59</f>
        <v>173.4842240772451</v>
      </c>
      <c r="DP94" s="29">
        <f ca="1">IF(T$11="x",Toimenpiteet!$E$115,AO94*CP94/1000+(Satokasvi!$E$28-Satokasvi!$E$7)+IF(T$8="x",Toimenpiteet!$E$29,0)+IF(T$9="x",Toimenpiteet!$E$60,0)+IF(T$10="x",Toimenpiteet!$E$88,0))/(1+$H$15)^DP$59</f>
        <v>2.1891144986995674</v>
      </c>
      <c r="DQ94" s="29">
        <f ca="1">IF(U$11="x",Toimenpiteet!$E$115,AP94*CQ94/1000+(Satokasvi!$E$28-Satokasvi!$E$7)+IF(U$8="x",Toimenpiteet!$E$29,0)+IF(U$9="x",Toimenpiteet!$E$60,0)+IF(U$10="x",Toimenpiteet!$E$88,0))/(1+$H$15)^DQ$59</f>
        <v>107.51688803777228</v>
      </c>
      <c r="DR94" s="29">
        <f ca="1">IF(V$11="x",Toimenpiteet!$E$115,AQ94*CR94/1000+(Satokasvi!$E$28-Satokasvi!$E$7)+IF(V$8="x",Toimenpiteet!$E$29,0)+IF(V$9="x",Toimenpiteet!$E$60,0)+IF(V$10="x",Toimenpiteet!$E$88,0))/(1+$H$15)^DR$59</f>
        <v>29.464013549999976</v>
      </c>
      <c r="DS94" s="29">
        <f ca="1">IF(W$11="x",Toimenpiteet!$E$115,AR94*CS94/1000+(Satokasvi!$E$28-Satokasvi!$E$7)+IF(W$8="x",Toimenpiteet!$E$29,0)+IF(W$9="x",Toimenpiteet!$E$60,0)+IF(W$10="x",Toimenpiteet!$E$88,0))/(1+$H$15)^DS$59</f>
        <v>304.87588912760447</v>
      </c>
      <c r="DT94" s="29">
        <f ca="1">IF(X$11="x",Toimenpiteet!$E$115,AS94*CT94/1000+(Satokasvi!$E$28-Satokasvi!$E$7)+IF(X$8="x",Toimenpiteet!$E$29,0)+IF(X$9="x",Toimenpiteet!$E$60,0)+IF(X$10="x",Toimenpiteet!$E$88,0))/(1+$H$15)^DT$59</f>
        <v>-137.88324800802334</v>
      </c>
      <c r="DU94" s="29">
        <f ca="1">IF(Y$11="x",Toimenpiteet!$E$115,AT94*CU94/1000+(Satokasvi!$E$28-Satokasvi!$E$7)+IF(Y$8="x",Toimenpiteet!$E$29,0)+IF(Y$9="x",Toimenpiteet!$E$60,0)+IF(Y$10="x",Toimenpiteet!$E$88,0))/(1+$H$15)^DU$59</f>
        <v>157.23502067796244</v>
      </c>
      <c r="DV94" s="29">
        <f ca="1">IF(Z$11="x",Toimenpiteet!$E$115,AU94*CV94/1000+(Satokasvi!$E$28-Satokasvi!$E$7)+IF(Z$8="x",Toimenpiteet!$E$29,0)+IF(Z$9="x",Toimenpiteet!$E$60,0)+IF(Z$10="x",Toimenpiteet!$E$88,0))/(1+$H$15)^DV$59</f>
        <v>208.01628250294027</v>
      </c>
      <c r="DW94" s="29">
        <f ca="1">IF(AA$11="x",Toimenpiteet!$E$115,AV94*CW94/1000+(Satokasvi!$E$28-Satokasvi!$E$7)+IF(AA$8="x",Toimenpiteet!$E$29,0)+IF(AA$9="x",Toimenpiteet!$E$60,0)+IF(AA$10="x",Toimenpiteet!$E$88,0))/(1+$H$15)^DW$59</f>
        <v>277.28426919851842</v>
      </c>
      <c r="DX94" s="29">
        <f ca="1">IF(AB$11="x",Toimenpiteet!$E$115,AW94*CX94/1000+(Satokasvi!$E$28-Satokasvi!$E$7)+IF(AB$8="x",Toimenpiteet!$E$29,0)+IF(AB$9="x",Toimenpiteet!$E$60,0)+IF(AB$10="x",Toimenpiteet!$E$88,0))/(1+$H$15)^DX$59</f>
        <v>330.89953900116967</v>
      </c>
      <c r="DY94" s="29">
        <f ca="1">IF(AC$11="x",Toimenpiteet!$E$115,AX94*CY94/1000+(Satokasvi!$E$28-Satokasvi!$E$7)+IF(AC$8="x",Toimenpiteet!$E$29,0)+IF(AC$9="x",Toimenpiteet!$E$60,0)+IF(AC$10="x",Toimenpiteet!$E$88,0))/(1+$H$15)^DY$59</f>
        <v>119.51557456895193</v>
      </c>
      <c r="DZ94" s="29">
        <f ca="1">IF(AD$11="x",Toimenpiteet!$E$115,AY94*CZ94/1000+(Satokasvi!$E$28-Satokasvi!$E$7)+IF(AD$8="x",Toimenpiteet!$E$29,0)+IF(AD$9="x",Toimenpiteet!$E$60,0)+IF(AD$10="x",Toimenpiteet!$E$88,0))/(1+$H$15)^DZ$59</f>
        <v>127.03772343335261</v>
      </c>
      <c r="EA94" s="29">
        <f ca="1">IF(AE$11="x",Toimenpiteet!$E$115,AZ94*DA94/1000+(Satokasvi!$E$28-Satokasvi!$E$7)+IF(AE$8="x",Toimenpiteet!$E$29,0)+IF(AE$9="x",Toimenpiteet!$E$60,0)+IF(AE$10="x",Toimenpiteet!$E$88,0))/(1+$H$15)^EA$59</f>
        <v>145.39825327992554</v>
      </c>
      <c r="EB94" s="29">
        <f ca="1">IF(AF$11="x",Toimenpiteet!$E$115,BA94*DB94/1000+(Satokasvi!$E$28-Satokasvi!$E$7)+IF(AF$8="x",Toimenpiteet!$E$29,0)+IF(AF$9="x",Toimenpiteet!$E$60,0)+IF(AF$10="x",Toimenpiteet!$E$88,0))/(1+$H$15)^EB$59</f>
        <v>256.55215287583746</v>
      </c>
      <c r="ED94" s="29">
        <f>IF(H$11="x",Toimenpiteet!$E$115,BD94*CD94/1000+(Satokasvi!$E$28-Satokasvi!$E$7)+IF(H$8="x",Toimenpiteet!$E$29,0)+IF(H$9="x",Toimenpiteet!$E$60,0)+IF(H$10="x",Toimenpiteet!$E$88,0))/(1+$H$15)^ED$59</f>
        <v>305.82524271844659</v>
      </c>
      <c r="EE94" s="29">
        <f ca="1">IF(I$11="x",Toimenpiteet!$E$115,BE94*CE94/1000+(Satokasvi!$E$28-Satokasvi!$E$7)+IF(I$8="x",Toimenpiteet!$E$29,0)+IF(I$9="x",Toimenpiteet!$E$60,0)+IF(I$10="x",Toimenpiteet!$E$88,0))/(1+$H$15)^EE$59</f>
        <v>328.79619222976839</v>
      </c>
      <c r="EF94" s="29">
        <f ca="1">IF(J$11="x",Toimenpiteet!$E$115,BF94*CF94/1000+(Satokasvi!$E$28-Satokasvi!$E$7)+IF(J$8="x",Toimenpiteet!$E$29,0)+IF(J$9="x",Toimenpiteet!$E$60,0)+IF(J$10="x",Toimenpiteet!$E$88,0))/(1+$H$15)^EF$59</f>
        <v>77.452495448560001</v>
      </c>
      <c r="EG94" s="29">
        <f ca="1">IF(K$11="x",Toimenpiteet!$E$115,BG94*CG94/1000+(Satokasvi!$E$28-Satokasvi!$E$7)+IF(K$8="x",Toimenpiteet!$E$29,0)+IF(K$9="x",Toimenpiteet!$E$60,0)+IF(K$10="x",Toimenpiteet!$E$88,0))/(1+$H$15)^EG$59</f>
        <v>209.58909142077695</v>
      </c>
      <c r="EH94" s="29">
        <f ca="1">IF(L$11="x",Toimenpiteet!$E$115,BH94*CH94/1000+(Satokasvi!$E$28-Satokasvi!$E$7)+IF(L$8="x",Toimenpiteet!$E$29,0)+IF(L$9="x",Toimenpiteet!$E$60,0)+IF(L$10="x",Toimenpiteet!$E$88,0))/(1+$H$15)^EH$59</f>
        <v>442.38347513054157</v>
      </c>
      <c r="EI94" s="29">
        <f>IF(M$11="x",Toimenpiteet!$E$115,BI94*CI94/1000+(Satokasvi!$E$28-Satokasvi!$E$7)+IF(M$8="x",Toimenpiteet!$E$29,0)+IF(M$9="x",Toimenpiteet!$E$60,0)+IF(M$10="x",Toimenpiteet!$E$88,0))/(1+$H$15)^EI$59</f>
        <v>263.80754085535114</v>
      </c>
      <c r="EJ94" s="29">
        <f ca="1">IF(N$11="x",Toimenpiteet!$E$115,BJ94*CJ94/1000+(Satokasvi!$E$28-Satokasvi!$E$7)+IF(N$8="x",Toimenpiteet!$E$29,0)+IF(N$9="x",Toimenpiteet!$E$60,0)+IF(N$10="x",Toimenpiteet!$E$88,0))/(1+$H$15)^EJ$59</f>
        <v>495.61989302903947</v>
      </c>
      <c r="EK94" s="29">
        <f ca="1">IF(O$11="x",Toimenpiteet!$E$115,BK94*CK94/1000+(Satokasvi!$E$28-Satokasvi!$E$7)+IF(O$8="x",Toimenpiteet!$E$29,0)+IF(O$9="x",Toimenpiteet!$E$60,0)+IF(O$10="x",Toimenpiteet!$E$88,0))/(1+$H$15)^EK$59</f>
        <v>326.60003628977336</v>
      </c>
      <c r="EL94" s="29">
        <f ca="1">IF(P$11="x",Toimenpiteet!$E$115,BL94*CL94/1000+(Satokasvi!$E$28-Satokasvi!$E$7)+IF(P$8="x",Toimenpiteet!$E$29,0)+IF(P$9="x",Toimenpiteet!$E$60,0)+IF(P$10="x",Toimenpiteet!$E$88,0))/(1+$H$15)^EL$59</f>
        <v>228.57391249881812</v>
      </c>
      <c r="EM94" s="29">
        <f ca="1">IF(Q$11="x",Toimenpiteet!$E$115,BM94*CM94/1000+(Satokasvi!$E$28-Satokasvi!$E$7)+IF(Q$8="x",Toimenpiteet!$E$29,0)+IF(Q$9="x",Toimenpiteet!$E$60,0)+IF(Q$10="x",Toimenpiteet!$E$88,0))/(1+$H$15)^EM$59</f>
        <v>219.3385121935768</v>
      </c>
      <c r="EN94" s="29">
        <f ca="1">IF(R$11="x",Toimenpiteet!$E$115,BN94*CN94/1000+(Satokasvi!$E$28-Satokasvi!$E$7)+IF(R$8="x",Toimenpiteet!$E$29,0)+IF(R$9="x",Toimenpiteet!$E$60,0)+IF(R$10="x",Toimenpiteet!$E$88,0))/(1+$H$15)^EN$59</f>
        <v>366.34356061321517</v>
      </c>
      <c r="EO94" s="29">
        <f ca="1">IF(S$11="x",Toimenpiteet!$E$115,BO94*CO94/1000+(Satokasvi!$E$28-Satokasvi!$E$7)+IF(S$8="x",Toimenpiteet!$E$29,0)+IF(S$9="x",Toimenpiteet!$E$60,0)+IF(S$10="x",Toimenpiteet!$E$88,0))/(1+$H$15)^EO$59</f>
        <v>190.15065901590637</v>
      </c>
      <c r="EP94" s="29">
        <f ca="1">IF(T$11="x",Toimenpiteet!$E$115,BP94*CP94/1000+(Satokasvi!$E$28-Satokasvi!$E$7)+IF(T$8="x",Toimenpiteet!$E$29,0)+IF(T$9="x",Toimenpiteet!$E$60,0)+IF(T$10="x",Toimenpiteet!$E$88,0))/(1+$H$15)^EP$59</f>
        <v>10.058010742856805</v>
      </c>
      <c r="EQ94" s="29">
        <f ca="1">IF(U$11="x",Toimenpiteet!$E$115,BQ94*CQ94/1000+(Satokasvi!$E$28-Satokasvi!$E$7)+IF(U$8="x",Toimenpiteet!$E$29,0)+IF(U$9="x",Toimenpiteet!$E$60,0)+IF(U$10="x",Toimenpiteet!$E$88,0))/(1+$H$15)^EQ$59</f>
        <v>120.42616983696402</v>
      </c>
      <c r="ER94" s="29">
        <f ca="1">IF(V$11="x",Toimenpiteet!$E$115,BR94*CR94/1000+(Satokasvi!$E$28-Satokasvi!$E$7)+IF(V$8="x",Toimenpiteet!$E$29,0)+IF(V$9="x",Toimenpiteet!$E$60,0)+IF(V$10="x",Toimenpiteet!$E$88,0))/(1+$H$15)^ER$59</f>
        <v>38.251231118085627</v>
      </c>
      <c r="ES94" s="29">
        <f ca="1">IF(W$11="x",Toimenpiteet!$E$115,BS94*CS94/1000+(Satokasvi!$E$28-Satokasvi!$E$7)+IF(W$8="x",Toimenpiteet!$E$29,0)+IF(W$9="x",Toimenpiteet!$E$60,0)+IF(W$10="x",Toimenpiteet!$E$88,0))/(1+$H$15)^ES$59</f>
        <v>327.22067085639799</v>
      </c>
      <c r="ET94" s="29">
        <f ca="1">IF(X$11="x",Toimenpiteet!$E$115,BT94*CT94/1000+(Satokasvi!$E$28-Satokasvi!$E$7)+IF(X$8="x",Toimenpiteet!$E$29,0)+IF(X$9="x",Toimenpiteet!$E$60,0)+IF(X$10="x",Toimenpiteet!$E$88,0))/(1+$H$15)^ET$59</f>
        <v>-137.88324800802334</v>
      </c>
      <c r="EU94" s="29">
        <f ca="1">IF(Y$11="x",Toimenpiteet!$E$115,BU94*CU94/1000+(Satokasvi!$E$28-Satokasvi!$E$7)+IF(Y$8="x",Toimenpiteet!$E$29,0)+IF(Y$9="x",Toimenpiteet!$E$60,0)+IF(Y$10="x",Toimenpiteet!$E$88,0))/(1+$H$15)^EU$59</f>
        <v>171.79013326564808</v>
      </c>
      <c r="EV94" s="29">
        <f ca="1">IF(Z$11="x",Toimenpiteet!$E$115,BV94*CV94/1000+(Satokasvi!$E$28-Satokasvi!$E$7)+IF(Z$8="x",Toimenpiteet!$E$29,0)+IF(Z$9="x",Toimenpiteet!$E$60,0)+IF(Z$10="x",Toimenpiteet!$E$88,0))/(1+$H$15)^EV$59</f>
        <v>224.91550590360913</v>
      </c>
      <c r="EW94" s="29">
        <f ca="1">IF(AA$11="x",Toimenpiteet!$E$115,BW94*CW94/1000+(Satokasvi!$E$28-Satokasvi!$E$7)+IF(AA$8="x",Toimenpiteet!$E$29,0)+IF(AA$9="x",Toimenpiteet!$E$60,0)+IF(AA$10="x",Toimenpiteet!$E$88,0))/(1+$H$15)^EW$59</f>
        <v>297.45761787739758</v>
      </c>
      <c r="EX94" s="29">
        <f ca="1">IF(AB$11="x",Toimenpiteet!$E$115,BX94*CX94/1000+(Satokasvi!$E$28-Satokasvi!$E$7)+IF(AB$8="x",Toimenpiteet!$E$29,0)+IF(AB$9="x",Toimenpiteet!$E$60,0)+IF(AB$10="x",Toimenpiteet!$E$88,0))/(1+$H$15)^EX$59</f>
        <v>353.56988995021186</v>
      </c>
      <c r="EY94" s="29">
        <f ca="1">IF(AC$11="x",Toimenpiteet!$E$115,BY94*CY94/1000+(Satokasvi!$E$28-Satokasvi!$E$7)+IF(AC$8="x",Toimenpiteet!$E$29,0)+IF(AC$9="x",Toimenpiteet!$E$60,0)+IF(AC$10="x",Toimenpiteet!$E$88,0))/(1+$H$15)^EY$59</f>
        <v>131.43831834495654</v>
      </c>
      <c r="EZ94" s="29">
        <f ca="1">IF(AD$11="x",Toimenpiteet!$E$115,BZ94*CZ94/1000+(Satokasvi!$E$28-Satokasvi!$E$7)+IF(AD$8="x",Toimenpiteet!$E$29,0)+IF(AD$9="x",Toimenpiteet!$E$60,0)+IF(AD$10="x",Toimenpiteet!$E$88,0))/(1+$H$15)^EZ$59</f>
        <v>139.16336207837659</v>
      </c>
      <c r="FA94" s="29">
        <f ca="1">IF(AE$11="x",Toimenpiteet!$E$115,CA94*DA94/1000+(Satokasvi!$E$28-Satokasvi!$E$7)+IF(AE$8="x",Toimenpiteet!$E$29,0)+IF(AE$9="x",Toimenpiteet!$E$60,0)+IF(AE$10="x",Toimenpiteet!$E$88,0))/(1+$H$15)^FA$59</f>
        <v>158.27375086951054</v>
      </c>
      <c r="FB94" s="29">
        <f ca="1">IF(AF$11="x",Toimenpiteet!$E$115,CB94*DB94/1000+(Satokasvi!$E$28-Satokasvi!$E$7)+IF(AF$8="x",Toimenpiteet!$E$29,0)+IF(AF$9="x",Toimenpiteet!$E$60,0)+IF(AF$10="x",Toimenpiteet!$E$88,0))/(1+$H$15)^FB$59</f>
        <v>274.82207598136597</v>
      </c>
      <c r="FD94" s="29">
        <f t="shared" si="15"/>
        <v>305.82524271844659</v>
      </c>
      <c r="FE94" s="29">
        <f t="shared" ca="1" si="18"/>
        <v>608.7350635233887</v>
      </c>
      <c r="FF94" s="29">
        <f t="shared" ca="1" si="18"/>
        <v>672.56787899027518</v>
      </c>
      <c r="FG94" s="29">
        <f t="shared" ca="1" si="18"/>
        <v>862.53433757101584</v>
      </c>
      <c r="FH94" s="29">
        <f t="shared" ca="1" si="18"/>
        <v>1274.4905737924291</v>
      </c>
      <c r="FI94" s="29">
        <f t="shared" ca="1" si="18"/>
        <v>1538.2981146477803</v>
      </c>
      <c r="FJ94" s="29">
        <f t="shared" ca="1" si="18"/>
        <v>2001.4930815594773</v>
      </c>
      <c r="FK94" s="29">
        <f t="shared" ca="1" si="18"/>
        <v>2303.9737654306832</v>
      </c>
      <c r="FL94" s="29">
        <f t="shared" ca="1" si="18"/>
        <v>2513.3457595580762</v>
      </c>
      <c r="FM94" s="29">
        <f t="shared" ca="1" si="18"/>
        <v>2714.1643900660083</v>
      </c>
      <c r="FN94" s="29">
        <f t="shared" ca="1" si="18"/>
        <v>3055.2230283196964</v>
      </c>
      <c r="FO94" s="29">
        <f t="shared" ca="1" si="18"/>
        <v>3228.7072523969414</v>
      </c>
      <c r="FP94" s="29">
        <f t="shared" ca="1" si="18"/>
        <v>3230.8963668956408</v>
      </c>
      <c r="FQ94" s="29">
        <f t="shared" ca="1" si="18"/>
        <v>3338.4132549334131</v>
      </c>
      <c r="FR94" s="29">
        <f t="shared" ca="1" si="18"/>
        <v>3367.877268483413</v>
      </c>
      <c r="FS94" s="29">
        <f t="shared" ca="1" si="18"/>
        <v>3672.7531576110173</v>
      </c>
      <c r="FT94" s="29">
        <f t="shared" ca="1" si="18"/>
        <v>3534.8699096029941</v>
      </c>
      <c r="FU94" s="29">
        <f t="shared" ca="1" si="24"/>
        <v>3692.1049302809565</v>
      </c>
      <c r="FV94" s="29">
        <f t="shared" ca="1" si="24"/>
        <v>3900.1212127838967</v>
      </c>
      <c r="FW94" s="29">
        <f t="shared" ca="1" si="23"/>
        <v>4177.405481982415</v>
      </c>
      <c r="FX94" s="29">
        <f t="shared" ca="1" si="20"/>
        <v>4508.3050209835847</v>
      </c>
      <c r="FY94" s="29">
        <f t="shared" ca="1" si="20"/>
        <v>4627.8205955525364</v>
      </c>
      <c r="FZ94" s="29">
        <f t="shared" ca="1" si="20"/>
        <v>4754.8583189858891</v>
      </c>
      <c r="GA94" s="29">
        <f t="shared" ca="1" si="20"/>
        <v>4900.2565722658146</v>
      </c>
      <c r="GB94" s="29">
        <f t="shared" ca="1" si="20"/>
        <v>5156.8087251416518</v>
      </c>
      <c r="GC94" s="29"/>
      <c r="GD94" s="29">
        <f t="shared" si="16"/>
        <v>305.82524271844659</v>
      </c>
      <c r="GE94" s="29">
        <f t="shared" ca="1" si="28"/>
        <v>634.62143494821498</v>
      </c>
      <c r="GF94" s="29">
        <f t="shared" ca="1" si="28"/>
        <v>712.07393039677504</v>
      </c>
      <c r="GG94" s="29">
        <f t="shared" ca="1" si="28"/>
        <v>921.66302181755202</v>
      </c>
      <c r="GH94" s="29">
        <f t="shared" ca="1" si="28"/>
        <v>1364.0464969480936</v>
      </c>
      <c r="GI94" s="29">
        <f t="shared" ca="1" si="28"/>
        <v>1627.8540378034447</v>
      </c>
      <c r="GJ94" s="29">
        <f t="shared" ca="1" si="28"/>
        <v>2123.4739308324843</v>
      </c>
      <c r="GK94" s="29">
        <f t="shared" ca="1" si="28"/>
        <v>2450.0739671222577</v>
      </c>
      <c r="GL94" s="29">
        <f t="shared" ca="1" si="28"/>
        <v>2678.6478796210758</v>
      </c>
      <c r="GM94" s="29">
        <f t="shared" ca="1" si="28"/>
        <v>2897.9863918146525</v>
      </c>
      <c r="GN94" s="29">
        <f t="shared" ca="1" si="28"/>
        <v>3264.3299524278677</v>
      </c>
      <c r="GO94" s="29">
        <f t="shared" ca="1" si="28"/>
        <v>3454.4806114437743</v>
      </c>
      <c r="GP94" s="29">
        <f t="shared" ca="1" si="28"/>
        <v>3464.5386221866311</v>
      </c>
      <c r="GQ94" s="29">
        <f t="shared" ca="1" si="28"/>
        <v>3584.9647920235952</v>
      </c>
      <c r="GR94" s="29">
        <f t="shared" ca="1" si="28"/>
        <v>3623.216023141681</v>
      </c>
      <c r="GS94" s="29">
        <f t="shared" ca="1" si="28"/>
        <v>3950.4366939980791</v>
      </c>
      <c r="GT94" s="29">
        <f t="shared" ca="1" si="28"/>
        <v>3812.5534459900559</v>
      </c>
      <c r="GU94" s="29">
        <f t="shared" ca="1" si="22"/>
        <v>3984.3435792557038</v>
      </c>
      <c r="GV94" s="29">
        <f t="shared" ca="1" si="12"/>
        <v>4209.2590851593131</v>
      </c>
      <c r="GW94" s="29">
        <f t="shared" ca="1" si="12"/>
        <v>4506.7167030367109</v>
      </c>
      <c r="GX94" s="29">
        <f t="shared" ca="1" si="12"/>
        <v>4860.2865929869231</v>
      </c>
      <c r="GY94" s="29">
        <f t="shared" ca="1" si="12"/>
        <v>4991.7249113318794</v>
      </c>
      <c r="GZ94" s="29">
        <f t="shared" ca="1" si="12"/>
        <v>5130.8882734102563</v>
      </c>
      <c r="HA94" s="29">
        <f t="shared" ca="1" si="12"/>
        <v>5289.1620242797671</v>
      </c>
      <c r="HB94" s="29">
        <f t="shared" ca="1" si="12"/>
        <v>5563.9841002611329</v>
      </c>
      <c r="HC94" s="29"/>
      <c r="HD94" s="29">
        <f t="shared" si="29"/>
        <v>170</v>
      </c>
      <c r="HE94" s="29">
        <f>SUM($GD94:GD94)-$HD94-SUM($FD94:FD94)</f>
        <v>-170</v>
      </c>
      <c r="HF94" s="29">
        <f ca="1">SUM($GD94:GE94)-$HD94-SUM($FD94:FE94)</f>
        <v>-144.11362857517372</v>
      </c>
      <c r="HG94" s="29">
        <f ca="1">SUM($GD94:GF94)-$HD94-SUM($FD94:FF94)</f>
        <v>-104.60757716867374</v>
      </c>
      <c r="HH94" s="29">
        <f ca="1">SUM($GD94:GG94)-$HD94-SUM($FD94:FG94)</f>
        <v>-45.478892922137675</v>
      </c>
      <c r="HI94" s="29">
        <f ca="1">SUM($GD94:GH94)-$HD94-SUM($FD94:FH94)</f>
        <v>44.077030233526784</v>
      </c>
      <c r="HJ94" s="29">
        <f ca="1">SUM($GD94:GI94)-$HD94-SUM($FD94:FI94)</f>
        <v>133.63295338919124</v>
      </c>
      <c r="HK94" s="29">
        <f ca="1">SUM($GD94:GJ94)-$HD94-SUM($FD94:FJ94)</f>
        <v>255.6138026621984</v>
      </c>
      <c r="HL94" s="29">
        <f ca="1">SUM($GD94:GK94)-$HD94-SUM($FD94:FK94)</f>
        <v>401.71400435377291</v>
      </c>
      <c r="HM94" s="29">
        <f ca="1">SUM($GD94:GL94)-$HD94-SUM($FD94:FL94)</f>
        <v>567.01612441677207</v>
      </c>
      <c r="HN94" s="29">
        <f ca="1">SUM($GD94:GM94)-$HD94-SUM($FD94:FM94)</f>
        <v>750.83812616541582</v>
      </c>
      <c r="HO94" s="29">
        <f ca="1">SUM($GD94:GN94)-$HD94-SUM($FD94:FN94)</f>
        <v>959.945050273589</v>
      </c>
      <c r="HP94" s="29">
        <f ca="1">SUM($GD94:GO94)-$HD94-SUM($FD94:FO94)</f>
        <v>1185.7184093204232</v>
      </c>
      <c r="HQ94" s="29">
        <f ca="1">SUM($GD94:GP94)-$HD94-SUM($FD94:FP94)</f>
        <v>1419.3606646114131</v>
      </c>
      <c r="HR94" s="29">
        <f ca="1">SUM($GD94:GQ94)-$HD94-SUM($FD94:FQ94)</f>
        <v>1665.9122017015943</v>
      </c>
      <c r="HS94" s="29">
        <f ca="1">SUM($GD94:GR94)-$HD94-SUM($FD94:FR94)</f>
        <v>1921.2509563598578</v>
      </c>
      <c r="HT94" s="29">
        <f ca="1">SUM($GD94:GS94)-$HD94-SUM($FD94:FS94)</f>
        <v>2198.934492746921</v>
      </c>
      <c r="HU94" s="29">
        <f ca="1">SUM($GD94:GT94)-$HD94-SUM($FD94:FT94)</f>
        <v>2476.6180291339842</v>
      </c>
      <c r="HV94" s="29">
        <f ca="1">SUM($GD94:GU94)-$HD94-SUM($FD94:FU94)</f>
        <v>2768.8566781087357</v>
      </c>
      <c r="HW94" s="29">
        <f ca="1">SUM($GD94:GV94)-$HD94-SUM($FD94:FV94)</f>
        <v>3077.9945504841526</v>
      </c>
      <c r="HX94" s="29">
        <f ca="1">SUM($GD94:GW94)-$HD94-SUM($FD94:FW94)</f>
        <v>3407.3057715384493</v>
      </c>
      <c r="HY94" s="29">
        <f ca="1">SUM($GD94:GX94)-$HD94-SUM($FD94:FX94)</f>
        <v>3759.287343541786</v>
      </c>
      <c r="HZ94" s="29">
        <f ca="1">SUM($GD94:GY94)-$HD94-SUM($FD94:FY94)</f>
        <v>4123.1916593211281</v>
      </c>
      <c r="IA94" s="29">
        <f ca="1">SUM($GD94:GZ94)-$HD94-SUM($FD94:FZ94)</f>
        <v>4499.2216137454889</v>
      </c>
      <c r="IB94" s="29">
        <f ca="1">SUM($GD94:HA94)-$HD94-SUM($FD94:GA94)</f>
        <v>4888.1270657594432</v>
      </c>
      <c r="IC94" s="29">
        <f ca="1">SUM($GD94:HB94)-$HD94-SUM($FD94:GB94)</f>
        <v>5295.3024408789206</v>
      </c>
    </row>
    <row r="95" spans="2:237">
      <c r="B95" s="29">
        <f t="shared" ca="1" si="26"/>
        <v>0.88652156364216272</v>
      </c>
      <c r="C95" s="29">
        <f t="shared" ca="1" si="25"/>
        <v>0.36029391726084659</v>
      </c>
      <c r="D95" s="29">
        <f t="shared" ca="1" si="25"/>
        <v>0.91589342013642205</v>
      </c>
      <c r="E95" s="29">
        <f t="shared" ca="1" si="25"/>
        <v>0.8285040140367903</v>
      </c>
      <c r="F95" s="29">
        <f t="shared" ca="1" si="25"/>
        <v>0.75324438740179644</v>
      </c>
      <c r="G95" s="29">
        <f t="shared" ca="1" si="25"/>
        <v>0.68083658272244729</v>
      </c>
      <c r="H95" s="29">
        <f t="shared" ca="1" si="25"/>
        <v>0.65951930748583099</v>
      </c>
      <c r="I95" s="29">
        <f t="shared" ca="1" si="25"/>
        <v>0.68579697951713225</v>
      </c>
      <c r="J95" s="29">
        <f t="shared" ca="1" si="25"/>
        <v>0.69526439152624331</v>
      </c>
      <c r="K95" s="29">
        <f t="shared" ca="1" si="25"/>
        <v>0.63349750461197285</v>
      </c>
      <c r="L95" s="29">
        <f t="shared" ca="1" si="25"/>
        <v>0.75970472539827627</v>
      </c>
      <c r="M95" s="29">
        <f t="shared" ca="1" si="25"/>
        <v>0.33781875362727776</v>
      </c>
      <c r="N95" s="29">
        <f t="shared" ca="1" si="25"/>
        <v>6.3806841440676609E-2</v>
      </c>
      <c r="O95" s="29">
        <f t="shared" ca="1" si="25"/>
        <v>4.7501276402266424E-2</v>
      </c>
      <c r="P95" s="29">
        <f t="shared" ca="1" si="25"/>
        <v>0.17473732709902556</v>
      </c>
      <c r="Q95" s="29">
        <f t="shared" ca="1" si="25"/>
        <v>0.53732867924946315</v>
      </c>
      <c r="R95" s="29">
        <f t="shared" ca="1" si="25"/>
        <v>6.1485307706219405E-3</v>
      </c>
      <c r="S95" s="29">
        <f t="shared" ca="1" si="25"/>
        <v>0.66326895418627552</v>
      </c>
      <c r="T95" s="29">
        <f t="shared" ca="1" si="27"/>
        <v>0.12667783202787963</v>
      </c>
      <c r="U95" s="29">
        <f t="shared" ca="1" si="27"/>
        <v>0.19514258657124961</v>
      </c>
      <c r="V95" s="29">
        <f t="shared" ca="1" si="27"/>
        <v>0.85007269931273888</v>
      </c>
      <c r="W95" s="29">
        <f t="shared" ca="1" si="27"/>
        <v>0.8860127939442991</v>
      </c>
      <c r="X95" s="29">
        <f t="shared" ca="1" si="27"/>
        <v>0.94151963624667023</v>
      </c>
      <c r="Y95" s="29">
        <f t="shared" ca="1" si="27"/>
        <v>0.59486650755691584</v>
      </c>
      <c r="Z95" s="29">
        <f t="shared" ca="1" si="27"/>
        <v>0.79855450790402294</v>
      </c>
      <c r="AC95" s="27">
        <f>IF(H$11="x",0,_xlfn.NORM.INV(B95,Satokasvi!$H$8,Satokasvi!$I$8)*IF(H$8="x",1+Toimenpiteet!$C$7,1)*IF(H$9="x",1+Toimenpiteet!$C$34,1)*(1+H$30)*_xlfn.BINOM.INV(1,(1-(Satokasvi!$H$15*(1+H$43))),B95))</f>
        <v>0</v>
      </c>
      <c r="AD95" s="27">
        <f ca="1">IF(I$11="x",0,_xlfn.NORM.INV(C95,Satokasvi!$H$8,Satokasvi!$I$8)*IF(I$8="x",1+Toimenpiteet!$C$7,1)*IF(I$9="x",1+Toimenpiteet!$C$34,1)*(1+I$30)*_xlfn.BINOM.INV(1,(1-(Satokasvi!$H$15*(1+I$43))),C95))</f>
        <v>2475.263760814064</v>
      </c>
      <c r="AE95" s="27">
        <f ca="1">IF(J$11="x",0,_xlfn.NORM.INV(D95,Satokasvi!$H$8,Satokasvi!$I$8)*IF(J$8="x",1+Toimenpiteet!$C$7,1)*IF(J$9="x",1+Toimenpiteet!$C$34,1)*(1+J$30)*_xlfn.BINOM.INV(1,(1-(Satokasvi!$H$15*(1+J$43))),D95))</f>
        <v>2809.554758650248</v>
      </c>
      <c r="AF95" s="27">
        <f ca="1">IF(K$11="x",0,_xlfn.NORM.INV(E95,Satokasvi!$H$8,Satokasvi!$I$8)*IF(K$8="x",1+Toimenpiteet!$C$7,1)*IF(K$9="x",1+Toimenpiteet!$C$34,1)*(1+K$30)*_xlfn.BINOM.INV(1,(1-(Satokasvi!$H$15*(1+K$43))),E95))</f>
        <v>2749.8837663100303</v>
      </c>
      <c r="AG95" s="27">
        <f ca="1">IF(L$11="x",0,_xlfn.NORM.INV(F95,Satokasvi!$H$8,Satokasvi!$I$8)*IF(L$8="x",1+Toimenpiteet!$C$7,1)*IF(L$9="x",1+Toimenpiteet!$C$34,1)*(1+L$30)*_xlfn.BINOM.INV(1,(1-(Satokasvi!$H$15*(1+L$43))),F95))</f>
        <v>2719.9065972055178</v>
      </c>
      <c r="AH95" s="27">
        <f>IF(M$11="x",0,_xlfn.NORM.INV(G95,Satokasvi!$H$8,Satokasvi!$I$8)*IF(M$8="x",1+Toimenpiteet!$C$7,1)*IF(M$9="x",1+Toimenpiteet!$C$34,1)*(1+M$30)*_xlfn.BINOM.INV(1,(1-(Satokasvi!$H$15*(1+M$43))),G95))</f>
        <v>0</v>
      </c>
      <c r="AI95" s="27">
        <f ca="1">IF(N$11="x",0,_xlfn.NORM.INV(H95,Satokasvi!$H$8,Satokasvi!$I$8)*IF(N$8="x",1+Toimenpiteet!$C$7,1)*IF(N$9="x",1+Toimenpiteet!$C$34,1)*(1+N$30)*_xlfn.BINOM.INV(1,(1-(Satokasvi!$H$15*(1+N$43))),H95))</f>
        <v>2689.9855552575355</v>
      </c>
      <c r="AJ95" s="27">
        <f ca="1">IF(O$11="x",0,_xlfn.NORM.INV(I95,Satokasvi!$H$8,Satokasvi!$I$8)*IF(O$8="x",1+Toimenpiteet!$C$7,1)*IF(O$9="x",1+Toimenpiteet!$C$34,1)*(1+O$30)*_xlfn.BINOM.INV(1,(1-(Satokasvi!$H$15*(1+O$43))),I95))</f>
        <v>2703.5781345543846</v>
      </c>
      <c r="AK95" s="27">
        <f ca="1">IF(P$11="x",0,_xlfn.NORM.INV(J95,Satokasvi!$H$8,Satokasvi!$I$8)*IF(P$8="x",1+Toimenpiteet!$C$7,1)*IF(P$9="x",1+Toimenpiteet!$C$34,1)*(1+P$30)*_xlfn.BINOM.INV(1,(1-(Satokasvi!$H$15*(1+P$43))),J95))</f>
        <v>2708.5912301860244</v>
      </c>
      <c r="AL95" s="27">
        <f ca="1">IF(Q$11="x",0,_xlfn.NORM.INV(K95,Satokasvi!$H$8,Satokasvi!$I$8)*IF(Q$8="x",1+Toimenpiteet!$C$7,1)*IF(Q$9="x",1+Toimenpiteet!$C$34,1)*(1+Q$30)*_xlfn.BINOM.INV(1,(1-(Satokasvi!$H$15*(1+Q$43))),K95))</f>
        <v>2676.9155060165067</v>
      </c>
      <c r="AM95" s="27">
        <f ca="1">IF(R$11="x",0,_xlfn.NORM.INV(L95,Satokasvi!$H$8,Satokasvi!$I$8)*IF(R$8="x",1+Toimenpiteet!$C$7,1)*IF(R$9="x",1+Toimenpiteet!$C$34,1)*(1+R$30)*_xlfn.BINOM.INV(1,(1-(Satokasvi!$H$15*(1+R$43))),L95))</f>
        <v>2744.9012017797127</v>
      </c>
      <c r="AN95" s="27">
        <f ca="1">IF(S$11="x",0,_xlfn.NORM.INV(M95,Satokasvi!$H$8,Satokasvi!$I$8)*IF(S$8="x",1+Toimenpiteet!$C$7,1)*IF(S$9="x",1+Toimenpiteet!$C$34,1)*(1+S$30)*_xlfn.BINOM.INV(1,(1-(Satokasvi!$H$15*(1+S$43))),M95))</f>
        <v>2535.1370693535714</v>
      </c>
      <c r="AO95" s="27">
        <f ca="1">IF(T$11="x",0,_xlfn.NORM.INV(N95,Satokasvi!$H$8,Satokasvi!$I$8)*IF(T$8="x",1+Toimenpiteet!$C$7,1)*IF(T$9="x",1+Toimenpiteet!$C$34,1)*(1+T$30)*_xlfn.BINOM.INV(1,(1-(Satokasvi!$H$15*(1+T$43))),N95))</f>
        <v>2328.8485725079372</v>
      </c>
      <c r="AP95" s="27">
        <f ca="1">IF(U$11="x",0,_xlfn.NORM.INV(O95,Satokasvi!$H$8,Satokasvi!$I$8)*IF(U$8="x",1+Toimenpiteet!$C$7,1)*IF(U$9="x",1+Toimenpiteet!$C$34,1)*(1+U$30)*_xlfn.BINOM.INV(1,(1-(Satokasvi!$H$15*(1+U$43))),O95))</f>
        <v>0</v>
      </c>
      <c r="AQ95" s="27">
        <f ca="1">IF(V$11="x",0,_xlfn.NORM.INV(P95,Satokasvi!$H$8,Satokasvi!$I$8)*IF(V$8="x",1+Toimenpiteet!$C$7,1)*IF(V$9="x",1+Toimenpiteet!$C$34,1)*(1+V$30)*_xlfn.BINOM.INV(1,(1-(Satokasvi!$H$15*(1+V$43))),P95))</f>
        <v>2438.5992658012533</v>
      </c>
      <c r="AR95" s="27">
        <f ca="1">IF(W$11="x",0,_xlfn.NORM.INV(Q95,Satokasvi!$H$8,Satokasvi!$I$8)*IF(W$8="x",1+Toimenpiteet!$C$7,1)*IF(W$9="x",1+Toimenpiteet!$C$34,1)*(1+W$30)*_xlfn.BINOM.INV(1,(1-(Satokasvi!$H$15*(1+W$43))),Q95))</f>
        <v>2630.7311766319631</v>
      </c>
      <c r="AS95" s="27">
        <f ca="1">IF(X$11="x",0,_xlfn.NORM.INV(R95,Satokasvi!$H$8,Satokasvi!$I$8)*IF(X$8="x",1+Toimenpiteet!$C$7,1)*IF(X$9="x",1+Toimenpiteet!$C$34,1)*(1+X$30)*_xlfn.BINOM.INV(1,(1-(Satokasvi!$H$15*(1+X$43))),R95))</f>
        <v>0</v>
      </c>
      <c r="AT95" s="27">
        <f ca="1">IF(Y$11="x",0,_xlfn.NORM.INV(S95,Satokasvi!$H$8,Satokasvi!$I$8)*IF(Y$8="x",1+Toimenpiteet!$C$7,1)*IF(Y$9="x",1+Toimenpiteet!$C$34,1)*(1+Y$30)*_xlfn.BINOM.INV(1,(1-(Satokasvi!$H$15*(1+Y$43))),S95))</f>
        <v>2691.8987611411117</v>
      </c>
      <c r="AU95" s="27">
        <f ca="1">IF(Z$11="x",0,_xlfn.NORM.INV(T95,Satokasvi!$H$8,Satokasvi!$I$8)*IF(Z$8="x",1+Toimenpiteet!$C$7,1)*IF(Z$9="x",1+Toimenpiteet!$C$34,1)*(1+Z$30)*_xlfn.BINOM.INV(1,(1-(Satokasvi!$H$15*(1+Z$43))),T95))</f>
        <v>2400.0301062050603</v>
      </c>
      <c r="AV95" s="27">
        <f ca="1">IF(AA$11="x",0,_xlfn.NORM.INV(U95,Satokasvi!$H$8,Satokasvi!$I$8)*IF(AA$8="x",1+Toimenpiteet!$C$7,1)*IF(AA$9="x",1+Toimenpiteet!$C$34,1)*(1+AA$30)*_xlfn.BINOM.INV(1,(1-(Satokasvi!$H$15*(1+AA$43))),U95))</f>
        <v>2452.880335063257</v>
      </c>
      <c r="AW95" s="27">
        <f ca="1">IF(AB$11="x",0,_xlfn.NORM.INV(V95,Satokasvi!$H$8,Satokasvi!$I$8)*IF(AB$8="x",1+Toimenpiteet!$C$7,1)*IF(AB$9="x",1+Toimenpiteet!$C$34,1)*(1+AB$30)*_xlfn.BINOM.INV(1,(1-(Satokasvi!$H$15*(1+AB$43))),V95))</f>
        <v>2806.7588668035582</v>
      </c>
      <c r="AX95" s="27">
        <f ca="1">IF(AC$11="x",0,_xlfn.NORM.INV(W95,Satokasvi!$H$8,Satokasvi!$I$8)*IF(AC$8="x",1+Toimenpiteet!$C$7,1)*IF(AC$9="x",1+Toimenpiteet!$C$34,1)*(1+AC$30)*_xlfn.BINOM.INV(1,(1-(Satokasvi!$H$15*(1+AC$43))),W95))</f>
        <v>2838.2760123445037</v>
      </c>
      <c r="AY95" s="27">
        <f ca="1">IF(AD$11="x",0,_xlfn.NORM.INV(X95,Satokasvi!$H$8,Satokasvi!$I$8)*IF(AD$8="x",1+Toimenpiteet!$C$7,1)*IF(AD$9="x",1+Toimenpiteet!$C$34,1)*(1+AD$30)*_xlfn.BINOM.INV(1,(1-(Satokasvi!$H$15*(1+AD$43))),X95))</f>
        <v>2905.8592348701854</v>
      </c>
      <c r="AZ95" s="27">
        <f ca="1">IF(AE$11="x",0,_xlfn.NORM.INV(Y95,Satokasvi!$H$8,Satokasvi!$I$8)*IF(AE$8="x",1+Toimenpiteet!$C$7,1)*IF(AE$9="x",1+Toimenpiteet!$C$34,1)*(1+AE$30)*_xlfn.BINOM.INV(1,(1-(Satokasvi!$H$15*(1+AE$43))),Y95))</f>
        <v>2658.053634659906</v>
      </c>
      <c r="BA95" s="27">
        <f ca="1">IF(AF$11="x",0,_xlfn.NORM.INV(Z95,Satokasvi!$H$8,Satokasvi!$I$8)*IF(AF$8="x",1+Toimenpiteet!$C$7,1)*IF(AF$9="x",1+Toimenpiteet!$C$34,1)*(1+AF$30)*_xlfn.BINOM.INV(1,(1-(Satokasvi!$H$15*(1+AF$43))),Z95))</f>
        <v>2769.3753450869026</v>
      </c>
      <c r="BD95" s="27">
        <f>IF(H$11="x",0,_xlfn.NORM.INV(B95,Satokasvi!$H$8,Satokasvi!$I$8)*IF(COUNTIF($H$12:H$12,"x")&gt;0,(1+$C$6),1)*IF(COUNTIF($H$13:H$13,"x")&gt;0,(1+$C$30),1)*IF(H$8="x",(1+Toimenpiteet!$C$7),1)*IF(H$9="x",(1+Toimenpiteet!$C$34),1)*(1+H$30)*_xlfn.BINOM.INV(1,(1-(Satokasvi!$H$15*(1+H$44))),B95))</f>
        <v>0</v>
      </c>
      <c r="BE95" s="27">
        <f ca="1">IF(I$11="x",0,_xlfn.NORM.INV(C95,Satokasvi!$H$8,Satokasvi!$I$8)*IF(COUNTIF($H$12:I$12,"x")&gt;0,(1+$C$6),1)*IF(COUNTIF($H$13:I$13,"x")&gt;0,(1+$C$30),1)*IF(I$8="x",(1+Toimenpiteet!$C$7),1)*IF(I$9="x",(1+Toimenpiteet!$C$34),1)*(1+I$30)*_xlfn.BINOM.INV(1,(1-(Satokasvi!$H$15*(1+I$44))),C95))</f>
        <v>2599.0269488547674</v>
      </c>
      <c r="BF95" s="27">
        <f ca="1">IF(J$11="x",0,_xlfn.NORM.INV(D95,Satokasvi!$H$8,Satokasvi!$I$8)*IF(COUNTIF($H$12:J$12,"x")&gt;0,(1+$C$6),1)*IF(COUNTIF($H$13:J$13,"x")&gt;0,(1+$C$30),1)*IF(J$8="x",(1+Toimenpiteet!$C$7),1)*IF(J$9="x",(1+Toimenpiteet!$C$34),1)*(1+J$30)*_xlfn.BINOM.INV(1,(1-(Satokasvi!$H$15*(1+J$44))),D95))</f>
        <v>2950.0324965827604</v>
      </c>
      <c r="BG95" s="27">
        <f ca="1">IF(K$11="x",0,_xlfn.NORM.INV(E95,Satokasvi!$H$8,Satokasvi!$I$8)*IF(COUNTIF($H$12:K$12,"x")&gt;0,(1+$C$6),1)*IF(COUNTIF($H$13:K$13,"x")&gt;0,(1+$C$30),1)*IF(K$8="x",(1+Toimenpiteet!$C$7),1)*IF(K$9="x",(1+Toimenpiteet!$C$34),1)*(1+K$30)*_xlfn.BINOM.INV(1,(1-(Satokasvi!$H$15*(1+K$44))),E95))</f>
        <v>2887.3779546255314</v>
      </c>
      <c r="BH95" s="27">
        <f ca="1">IF(L$11="x",0,_xlfn.NORM.INV(F95,Satokasvi!$H$8,Satokasvi!$I$8)*IF(COUNTIF($H$12:L$12,"x")&gt;0,(1+$C$6),1)*IF(COUNTIF($H$13:L$13,"x")&gt;0,(1+$C$30),1)*IF(L$8="x",(1+Toimenpiteet!$C$7),1)*IF(L$9="x",(1+Toimenpiteet!$C$34),1)*(1+L$30)*_xlfn.BINOM.INV(1,(1-(Satokasvi!$H$15*(1+L$44))),F95))</f>
        <v>2855.9019270657941</v>
      </c>
      <c r="BI95" s="27">
        <f>IF(M$11="x",0,_xlfn.NORM.INV(G95,Satokasvi!$H$8,Satokasvi!$I$8)*IF(COUNTIF($H$12:M$12,"x")&gt;0,(1+$C$6),1)*IF(COUNTIF($H$13:M$13,"x")&gt;0,(1+$C$30),1)*IF(M$8="x",(1+Toimenpiteet!$C$7),1)*IF(M$9="x",(1+Toimenpiteet!$C$34),1)*(1+M$30)*_xlfn.BINOM.INV(1,(1-(Satokasvi!$H$15*(1+M$44))),G95))</f>
        <v>0</v>
      </c>
      <c r="BJ95" s="27">
        <f ca="1">IF(N$11="x",0,_xlfn.NORM.INV(H95,Satokasvi!$H$8,Satokasvi!$I$8)*IF(COUNTIF($H$12:N$12,"x")&gt;0,(1+$C$6),1)*IF(COUNTIF($H$13:N$13,"x")&gt;0,(1+$C$30),1)*IF(N$8="x",(1+Toimenpiteet!$C$7),1)*IF(N$9="x",(1+Toimenpiteet!$C$34),1)*(1+N$30)*_xlfn.BINOM.INV(1,(1-(Satokasvi!$H$15*(1+N$44))),H95))</f>
        <v>2824.4848330204122</v>
      </c>
      <c r="BK95" s="27">
        <f ca="1">IF(O$11="x",0,_xlfn.NORM.INV(I95,Satokasvi!$H$8,Satokasvi!$I$8)*IF(COUNTIF($H$12:O$12,"x")&gt;0,(1+$C$6),1)*IF(COUNTIF($H$13:O$13,"x")&gt;0,(1+$C$30),1)*IF(O$8="x",(1+Toimenpiteet!$C$7),1)*IF(O$9="x",(1+Toimenpiteet!$C$34),1)*(1+O$30)*_xlfn.BINOM.INV(1,(1-(Satokasvi!$H$15*(1+O$44))),I95))</f>
        <v>2838.7570412821042</v>
      </c>
      <c r="BL95" s="27">
        <f ca="1">IF(P$11="x",0,_xlfn.NORM.INV(J95,Satokasvi!$H$8,Satokasvi!$I$8)*IF(COUNTIF($H$12:P$12,"x")&gt;0,(1+$C$6),1)*IF(COUNTIF($H$13:P$13,"x")&gt;0,(1+$C$30),1)*IF(P$8="x",(1+Toimenpiteet!$C$7),1)*IF(P$9="x",(1+Toimenpiteet!$C$34),1)*(1+P$30)*_xlfn.BINOM.INV(1,(1-(Satokasvi!$H$15*(1+P$44))),J95))</f>
        <v>2844.0207916953259</v>
      </c>
      <c r="BM95" s="27">
        <f ca="1">IF(Q$11="x",0,_xlfn.NORM.INV(K95,Satokasvi!$H$8,Satokasvi!$I$8)*IF(COUNTIF($H$12:Q$12,"x")&gt;0,(1+$C$6),1)*IF(COUNTIF($H$13:Q$13,"x")&gt;0,(1+$C$30),1)*IF(Q$8="x",(1+Toimenpiteet!$C$7),1)*IF(Q$9="x",(1+Toimenpiteet!$C$34),1)*(1+Q$30)*_xlfn.BINOM.INV(1,(1-(Satokasvi!$H$15*(1+Q$44))),K95))</f>
        <v>2810.7612813173323</v>
      </c>
      <c r="BN95" s="27">
        <f ca="1">IF(R$11="x",0,_xlfn.NORM.INV(L95,Satokasvi!$H$8,Satokasvi!$I$8)*IF(COUNTIF($H$12:R$12,"x")&gt;0,(1+$C$6),1)*IF(COUNTIF($H$13:R$13,"x")&gt;0,(1+$C$30),1)*IF(R$8="x",(1+Toimenpiteet!$C$7),1)*IF(R$9="x",(1+Toimenpiteet!$C$34),1)*(1+R$30)*_xlfn.BINOM.INV(1,(1-(Satokasvi!$H$15*(1+R$44))),L95))</f>
        <v>2882.1462618686983</v>
      </c>
      <c r="BO95" s="27">
        <f ca="1">IF(S$11="x",0,_xlfn.NORM.INV(M95,Satokasvi!$H$8,Satokasvi!$I$8)*IF(COUNTIF($H$12:S$12,"x")&gt;0,(1+$C$6),1)*IF(COUNTIF($H$13:S$13,"x")&gt;0,(1+$C$30),1)*IF(S$8="x",(1+Toimenpiteet!$C$7),1)*IF(S$9="x",(1+Toimenpiteet!$C$34),1)*(1+S$30)*_xlfn.BINOM.INV(1,(1-(Satokasvi!$H$15*(1+S$44))),M95))</f>
        <v>2661.8939228212503</v>
      </c>
      <c r="BP95" s="27">
        <f ca="1">IF(T$11="x",0,_xlfn.NORM.INV(N95,Satokasvi!$H$8,Satokasvi!$I$8)*IF(COUNTIF($H$12:T$12,"x")&gt;0,(1+$C$6),1)*IF(COUNTIF($H$13:T$13,"x")&gt;0,(1+$C$30),1)*IF(T$8="x",(1+Toimenpiteet!$C$7),1)*IF(T$9="x",(1+Toimenpiteet!$C$34),1)*(1+T$30)*_xlfn.BINOM.INV(1,(1-(Satokasvi!$H$15*(1+T$44))),N95))</f>
        <v>2445.2910011333347</v>
      </c>
      <c r="BQ95" s="27">
        <f ca="1">IF(U$11="x",0,_xlfn.NORM.INV(O95,Satokasvi!$H$8,Satokasvi!$I$8)*IF(COUNTIF($H$12:U$12,"x")&gt;0,(1+$C$6),1)*IF(COUNTIF($H$13:U$13,"x")&gt;0,(1+$C$30),1)*IF(U$8="x",(1+Toimenpiteet!$C$7),1)*IF(U$9="x",(1+Toimenpiteet!$C$34),1)*(1+U$30)*_xlfn.BINOM.INV(1,(1-(Satokasvi!$H$15*(1+U$44))),O95))</f>
        <v>2416.6760690846791</v>
      </c>
      <c r="BR95" s="27">
        <f ca="1">IF(V$11="x",0,_xlfn.NORM.INV(P95,Satokasvi!$H$8,Satokasvi!$I$8)*IF(COUNTIF($H$12:V$12,"x")&gt;0,(1+$C$6),1)*IF(COUNTIF($H$13:V$13,"x")&gt;0,(1+$C$30),1)*IF(V$8="x",(1+Toimenpiteet!$C$7),1)*IF(V$9="x",(1+Toimenpiteet!$C$34),1)*(1+V$30)*_xlfn.BINOM.INV(1,(1-(Satokasvi!$H$15*(1+V$44))),P95))</f>
        <v>2560.5292290913162</v>
      </c>
      <c r="BS95" s="27">
        <f ca="1">IF(W$11="x",0,_xlfn.NORM.INV(Q95,Satokasvi!$H$8,Satokasvi!$I$8)*IF(COUNTIF($H$12:W$12,"x")&gt;0,(1+$C$6),1)*IF(COUNTIF($H$13:W$13,"x")&gt;0,(1+$C$30),1)*IF(W$8="x",(1+Toimenpiteet!$C$7),1)*IF(W$9="x",(1+Toimenpiteet!$C$34),1)*(1+W$30)*_xlfn.BINOM.INV(1,(1-(Satokasvi!$H$15*(1+W$44))),Q95))</f>
        <v>2762.2677354635607</v>
      </c>
      <c r="BT95" s="27">
        <f ca="1">IF(X$11="x",0,_xlfn.NORM.INV(R95,Satokasvi!$H$8,Satokasvi!$I$8)*IF(COUNTIF($H$12:X$12,"x")&gt;0,(1+$C$6),1)*IF(COUNTIF($H$13:X$13,"x")&gt;0,(1+$C$30),1)*IF(X$8="x",(1+Toimenpiteet!$C$7),1)*IF(X$9="x",(1+Toimenpiteet!$C$34),1)*(1+X$30)*_xlfn.BINOM.INV(1,(1-(Satokasvi!$H$15*(1+X$44))),R95))</f>
        <v>0</v>
      </c>
      <c r="BU95" s="27">
        <f ca="1">IF(Y$11="x",0,_xlfn.NORM.INV(S95,Satokasvi!$H$8,Satokasvi!$I$8)*IF(COUNTIF($H$12:Y$12,"x")&gt;0,(1+$C$6),1)*IF(COUNTIF($H$13:Y$13,"x")&gt;0,(1+$C$30),1)*IF(Y$8="x",(1+Toimenpiteet!$C$7),1)*IF(Y$9="x",(1+Toimenpiteet!$C$34),1)*(1+Y$30)*_xlfn.BINOM.INV(1,(1-(Satokasvi!$H$15*(1+Y$44))),S95))</f>
        <v>2826.4936991981667</v>
      </c>
      <c r="BV95" s="27">
        <f ca="1">IF(Z$11="x",0,_xlfn.NORM.INV(T95,Satokasvi!$H$8,Satokasvi!$I$8)*IF(COUNTIF($H$12:Z$12,"x")&gt;0,(1+$C$6),1)*IF(COUNTIF($H$13:Z$13,"x")&gt;0,(1+$C$30),1)*IF(Z$8="x",(1+Toimenpiteet!$C$7),1)*IF(Z$9="x",(1+Toimenpiteet!$C$34),1)*(1+Z$30)*_xlfn.BINOM.INV(1,(1-(Satokasvi!$H$15*(1+Z$44))),T95))</f>
        <v>2520.0316115153137</v>
      </c>
      <c r="BW95" s="27">
        <f ca="1">IF(AA$11="x",0,_xlfn.NORM.INV(U95,Satokasvi!$H$8,Satokasvi!$I$8)*IF(COUNTIF($H$12:AA$12,"x")&gt;0,(1+$C$6),1)*IF(COUNTIF($H$13:AA$13,"x")&gt;0,(1+$C$30),1)*IF(AA$8="x",(1+Toimenpiteet!$C$7),1)*IF(AA$9="x",(1+Toimenpiteet!$C$34),1)*(1+AA$30)*_xlfn.BINOM.INV(1,(1-(Satokasvi!$H$15*(1+AA$44))),U95))</f>
        <v>2575.5243518164202</v>
      </c>
      <c r="BX95" s="27">
        <f ca="1">IF(AB$11="x",0,_xlfn.NORM.INV(V95,Satokasvi!$H$8,Satokasvi!$I$8)*IF(COUNTIF($H$12:AB$12,"x")&gt;0,(1+$C$6),1)*IF(COUNTIF($H$13:AB$13,"x")&gt;0,(1+$C$30),1)*IF(AB$8="x",(1+Toimenpiteet!$C$7),1)*IF(AB$9="x",(1+Toimenpiteet!$C$34),1)*(1+AB$30)*_xlfn.BINOM.INV(1,(1-(Satokasvi!$H$15*(1+AB$44))),V95))</f>
        <v>2947.096810143737</v>
      </c>
      <c r="BY95" s="27">
        <f ca="1">IF(AC$11="x",0,_xlfn.NORM.INV(W95,Satokasvi!$H$8,Satokasvi!$I$8)*IF(COUNTIF($H$12:AC$12,"x")&gt;0,(1+$C$6),1)*IF(COUNTIF($H$13:AC$13,"x")&gt;0,(1+$C$30),1)*IF(AC$8="x",(1+Toimenpiteet!$C$7),1)*IF(AC$9="x",(1+Toimenpiteet!$C$34),1)*(1+AC$30)*_xlfn.BINOM.INV(1,(1-(Satokasvi!$H$15*(1+AC$44))),W95))</f>
        <v>2980.1898129617284</v>
      </c>
      <c r="BZ95" s="27">
        <f ca="1">IF(AD$11="x",0,_xlfn.NORM.INV(X95,Satokasvi!$H$8,Satokasvi!$I$8)*IF(COUNTIF($H$12:AD$12,"x")&gt;0,(1+$C$6),1)*IF(COUNTIF($H$13:AD$13,"x")&gt;0,(1+$C$30),1)*IF(AD$8="x",(1+Toimenpiteet!$C$7),1)*IF(AD$9="x",(1+Toimenpiteet!$C$34),1)*(1+AD$30)*_xlfn.BINOM.INV(1,(1-(Satokasvi!$H$15*(1+AD$44))),X95))</f>
        <v>3051.1521966136943</v>
      </c>
      <c r="CA95" s="27">
        <f ca="1">IF(AE$11="x",0,_xlfn.NORM.INV(Y95,Satokasvi!$H$8,Satokasvi!$I$8)*IF(COUNTIF($H$12:AE$12,"x")&gt;0,(1+$C$6),1)*IF(COUNTIF($H$13:AE$13,"x")&gt;0,(1+$C$30),1)*IF(AE$8="x",(1+Toimenpiteet!$C$7),1)*IF(AE$9="x",(1+Toimenpiteet!$C$34),1)*(1+AE$30)*_xlfn.BINOM.INV(1,(1-(Satokasvi!$H$15*(1+AE$44))),Y95))</f>
        <v>2790.9563163929015</v>
      </c>
      <c r="CB95" s="27">
        <f ca="1">IF(AF$11="x",0,_xlfn.NORM.INV(Z95,Satokasvi!$H$8,Satokasvi!$I$8)*IF(COUNTIF($H$12:AF$12,"x")&gt;0,(1+$C$6),1)*IF(COUNTIF($H$13:AF$13,"x")&gt;0,(1+$C$30),1)*IF(AF$8="x",(1+Toimenpiteet!$C$7),1)*IF(AF$9="x",(1+Toimenpiteet!$C$34),1)*(1+AF$30)*_xlfn.BINOM.INV(1,(1-(Satokasvi!$H$15*(1+AF$44))),Z95))</f>
        <v>2907.8441123412472</v>
      </c>
      <c r="CD95" s="29">
        <f ca="1">_xlfn.NORM.INV(RAND(),Satokasvi!$H$13,Satokasvi!$I$13)</f>
        <v>252.70501262280163</v>
      </c>
      <c r="CE95" s="29">
        <f ca="1">_xlfn.NORM.INV(RAND(),Satokasvi!$H$13,Satokasvi!$I$13)</f>
        <v>143.22664508410804</v>
      </c>
      <c r="CF95" s="29">
        <f ca="1">_xlfn.NORM.INV(RAND(),Satokasvi!$H$13,Satokasvi!$I$13)</f>
        <v>260.62290627784427</v>
      </c>
      <c r="CG95" s="29">
        <f ca="1">_xlfn.NORM.INV(RAND(),Satokasvi!$H$13,Satokasvi!$I$13)</f>
        <v>303.27247406965432</v>
      </c>
      <c r="CH95" s="29">
        <f ca="1">_xlfn.NORM.INV(RAND(),Satokasvi!$H$13,Satokasvi!$I$13)</f>
        <v>156.53478820714159</v>
      </c>
      <c r="CI95" s="29">
        <f ca="1">_xlfn.NORM.INV(RAND(),Satokasvi!$H$13,Satokasvi!$I$13)</f>
        <v>172.4232562002976</v>
      </c>
      <c r="CJ95" s="29">
        <f ca="1">_xlfn.NORM.INV(RAND(),Satokasvi!$H$13,Satokasvi!$I$13)</f>
        <v>187.33044819974205</v>
      </c>
      <c r="CK95" s="29">
        <f ca="1">_xlfn.NORM.INV(RAND(),Satokasvi!$H$13,Satokasvi!$I$13)</f>
        <v>214.15305478285984</v>
      </c>
      <c r="CL95" s="29">
        <f ca="1">_xlfn.NORM.INV(RAND(),Satokasvi!$H$13,Satokasvi!$I$13)</f>
        <v>245.35572264398292</v>
      </c>
      <c r="CM95" s="29">
        <f ca="1">_xlfn.NORM.INV(RAND(),Satokasvi!$H$13,Satokasvi!$I$13)</f>
        <v>170.79476059269908</v>
      </c>
      <c r="CN95" s="29">
        <f ca="1">_xlfn.NORM.INV(RAND(),Satokasvi!$H$13,Satokasvi!$I$13)</f>
        <v>136.39499046810207</v>
      </c>
      <c r="CO95" s="29">
        <f ca="1">_xlfn.NORM.INV(RAND(),Satokasvi!$H$13,Satokasvi!$I$13)</f>
        <v>251.33936206830347</v>
      </c>
      <c r="CP95" s="29">
        <f ca="1">_xlfn.NORM.INV(RAND(),Satokasvi!$H$13,Satokasvi!$I$13)</f>
        <v>243.86222270223547</v>
      </c>
      <c r="CQ95" s="29">
        <f ca="1">_xlfn.NORM.INV(RAND(),Satokasvi!$H$13,Satokasvi!$I$13)</f>
        <v>302.91897912129321</v>
      </c>
      <c r="CR95" s="29">
        <f ca="1">_xlfn.NORM.INV(RAND(),Satokasvi!$H$13,Satokasvi!$I$13)</f>
        <v>220.21638506144842</v>
      </c>
      <c r="CS95" s="29">
        <f ca="1">_xlfn.NORM.INV(RAND(),Satokasvi!$H$13,Satokasvi!$I$13)</f>
        <v>173.62650775680171</v>
      </c>
      <c r="CT95" s="29">
        <f ca="1">_xlfn.NORM.INV(RAND(),Satokasvi!$H$13,Satokasvi!$I$13)</f>
        <v>165.91403353690239</v>
      </c>
      <c r="CU95" s="29">
        <f ca="1">_xlfn.NORM.INV(RAND(),Satokasvi!$H$13,Satokasvi!$I$13)</f>
        <v>210.8313451152448</v>
      </c>
      <c r="CV95" s="29">
        <f ca="1">_xlfn.NORM.INV(RAND(),Satokasvi!$H$13,Satokasvi!$I$13)</f>
        <v>237.4854932444222</v>
      </c>
      <c r="CW95" s="29">
        <f ca="1">_xlfn.NORM.INV(RAND(),Satokasvi!$H$13,Satokasvi!$I$13)</f>
        <v>135.95924976727724</v>
      </c>
      <c r="CX95" s="29">
        <f ca="1">_xlfn.NORM.INV(RAND(),Satokasvi!$H$13,Satokasvi!$I$13)</f>
        <v>166.26368552772158</v>
      </c>
      <c r="CY95" s="29">
        <f ca="1">_xlfn.NORM.INV(RAND(),Satokasvi!$H$13,Satokasvi!$I$13)</f>
        <v>178.6370572498609</v>
      </c>
      <c r="CZ95" s="29">
        <f ca="1">_xlfn.NORM.INV(RAND(),Satokasvi!$H$13,Satokasvi!$I$13)</f>
        <v>252.19499107260157</v>
      </c>
      <c r="DA95" s="29">
        <f ca="1">_xlfn.NORM.INV(RAND(),Satokasvi!$H$13,Satokasvi!$I$13)</f>
        <v>178.82950652235758</v>
      </c>
      <c r="DB95" s="29">
        <f ca="1">_xlfn.NORM.INV(RAND(),Satokasvi!$H$13,Satokasvi!$I$13)</f>
        <v>192.07699034282822</v>
      </c>
      <c r="DD95" s="29">
        <f>IF(H$11="x",Toimenpiteet!$E$115,AC95*CD95/1000+(Satokasvi!$E$28-Satokasvi!$E$7)+IF(H$8="x",Toimenpiteet!$E$29,0)+IF(H$9="x",Toimenpiteet!$E$60,0)+IF(H$10="x",Toimenpiteet!$E$88,0))/(1+$H$15)^DD$59</f>
        <v>305.82524271844659</v>
      </c>
      <c r="DE95" s="29">
        <f ca="1">IF(I$11="x",Toimenpiteet!$E$115,AD95*CE95/1000+(Satokasvi!$E$28-Satokasvi!$E$7)+IF(I$8="x",Toimenpiteet!$E$29,0)+IF(I$9="x",Toimenpiteet!$E$60,0)+IF(I$10="x",Toimenpiteet!$E$88,0))/(1+$H$15)^DE$59</f>
        <v>119.3550043921863</v>
      </c>
      <c r="DF95" s="29">
        <f ca="1">IF(J$11="x",Toimenpiteet!$E$115,AE95*CF95/1000+(Satokasvi!$E$28-Satokasvi!$E$7)+IF(J$8="x",Toimenpiteet!$E$29,0)+IF(J$9="x",Toimenpiteet!$E$60,0)+IF(J$10="x",Toimenpiteet!$E$88,0))/(1+$H$15)^DF$59</f>
        <v>461.53735246422474</v>
      </c>
      <c r="DG95" s="29">
        <f ca="1">IF(K$11="x",Toimenpiteet!$E$115,AF95*CG95/1000+(Satokasvi!$E$28-Satokasvi!$E$7)+IF(K$8="x",Toimenpiteet!$E$29,0)+IF(K$9="x",Toimenpiteet!$E$60,0)+IF(K$10="x",Toimenpiteet!$E$88,0))/(1+$H$15)^DG$59</f>
        <v>538.48006148687728</v>
      </c>
      <c r="DH95" s="29">
        <f ca="1">IF(L$11="x",Toimenpiteet!$E$115,AG95*CH95/1000+(Satokasvi!$E$28-Satokasvi!$E$7)+IF(L$8="x",Toimenpiteet!$E$29,0)+IF(L$9="x",Toimenpiteet!$E$60,0)+IF(L$10="x",Toimenpiteet!$E$88,0))/(1+$H$15)^DH$59</f>
        <v>170.67577678405857</v>
      </c>
      <c r="DI95" s="29">
        <f>IF(M$11="x",Toimenpiteet!$E$115,AH95*CI95/1000+(Satokasvi!$E$28-Satokasvi!$E$7)+IF(M$8="x",Toimenpiteet!$E$29,0)+IF(M$9="x",Toimenpiteet!$E$60,0)+IF(M$10="x",Toimenpiteet!$E$88,0))/(1+$H$15)^DI$59</f>
        <v>263.80754085535114</v>
      </c>
      <c r="DJ95" s="29">
        <f ca="1">IF(N$11="x",Toimenpiteet!$E$115,AI95*CJ95/1000+(Satokasvi!$E$28-Satokasvi!$E$7)+IF(N$8="x",Toimenpiteet!$E$29,0)+IF(N$9="x",Toimenpiteet!$E$60,0)+IF(N$10="x",Toimenpiteet!$E$88,0))/(1+$H$15)^DJ$59</f>
        <v>224.42642898332832</v>
      </c>
      <c r="DK95" s="29">
        <f ca="1">IF(O$11="x",Toimenpiteet!$E$115,AJ95*CK95/1000+(Satokasvi!$E$28-Satokasvi!$E$7)+IF(O$8="x",Toimenpiteet!$E$29,0)+IF(O$9="x",Toimenpiteet!$E$60,0)+IF(O$10="x",Toimenpiteet!$E$88,0))/(1+$H$15)^DK$59</f>
        <v>277.14541219223923</v>
      </c>
      <c r="DL95" s="29">
        <f ca="1">IF(P$11="x",Toimenpiteet!$E$115,AK95*CL95/1000+(Satokasvi!$E$28-Satokasvi!$E$7)+IF(P$8="x",Toimenpiteet!$E$29,0)+IF(P$9="x",Toimenpiteet!$E$60,0)+IF(P$10="x",Toimenpiteet!$E$88,0))/(1+$H$15)^DL$59</f>
        <v>334.66993653863557</v>
      </c>
      <c r="DM95" s="29">
        <f ca="1">IF(Q$11="x",Toimenpiteet!$E$115,AL95*CM95/1000+(Satokasvi!$E$28-Satokasvi!$E$7)+IF(Q$8="x",Toimenpiteet!$E$29,0)+IF(Q$9="x",Toimenpiteet!$E$60,0)+IF(Q$10="x",Toimenpiteet!$E$88,0))/(1+$H$15)^DM$59</f>
        <v>170.62307335585945</v>
      </c>
      <c r="DN95" s="29">
        <f ca="1">IF(R$11="x",Toimenpiteet!$E$115,AM95*CN95/1000+(Satokasvi!$E$28-Satokasvi!$E$7)+IF(R$8="x",Toimenpiteet!$E$29,0)+IF(R$9="x",Toimenpiteet!$E$60,0)+IF(R$10="x",Toimenpiteet!$E$88,0))/(1+$H$15)^DN$59</f>
        <v>105.82805142310177</v>
      </c>
      <c r="DO95" s="29">
        <f ca="1">IF(S$11="x",Toimenpiteet!$E$115,AN95*CO95/1000+(Satokasvi!$E$28-Satokasvi!$E$7)+IF(S$8="x",Toimenpiteet!$E$29,0)+IF(S$9="x",Toimenpiteet!$E$60,0)+IF(S$10="x",Toimenpiteet!$E$88,0))/(1+$H$15)^DO$59</f>
        <v>287.060570634935</v>
      </c>
      <c r="DP95" s="29">
        <f ca="1">IF(T$11="x",Toimenpiteet!$E$115,AO95*CP95/1000+(Satokasvi!$E$28-Satokasvi!$E$7)+IF(T$8="x",Toimenpiteet!$E$29,0)+IF(T$9="x",Toimenpiteet!$E$60,0)+IF(T$10="x",Toimenpiteet!$E$88,0))/(1+$H$15)^DP$59</f>
        <v>231.53584157734662</v>
      </c>
      <c r="DQ95" s="29">
        <f ca="1">IF(U$11="x",Toimenpiteet!$E$115,AP95*CQ95/1000+(Satokasvi!$E$28-Satokasvi!$E$7)+IF(U$8="x",Toimenpiteet!$E$29,0)+IF(U$9="x",Toimenpiteet!$E$60,0)+IF(U$10="x",Toimenpiteet!$E$88,0))/(1+$H$15)^DQ$59</f>
        <v>-150.66874794606332</v>
      </c>
      <c r="DR95" s="29">
        <f ca="1">IF(V$11="x",Toimenpiteet!$E$115,AQ95*CR95/1000+(Satokasvi!$E$28-Satokasvi!$E$7)+IF(V$8="x",Toimenpiteet!$E$29,0)+IF(V$9="x",Toimenpiteet!$E$60,0)+IF(V$10="x",Toimenpiteet!$E$88,0))/(1+$H$15)^DR$59</f>
        <v>198.41205383017802</v>
      </c>
      <c r="DS95" s="29">
        <f ca="1">IF(W$11="x",Toimenpiteet!$E$115,AR95*CS95/1000+(Satokasvi!$E$28-Satokasvi!$E$7)+IF(W$8="x",Toimenpiteet!$E$29,0)+IF(W$9="x",Toimenpiteet!$E$60,0)+IF(W$10="x",Toimenpiteet!$E$88,0))/(1+$H$15)^DS$59</f>
        <v>142.62089405840578</v>
      </c>
      <c r="DT95" s="29">
        <f ca="1">IF(X$11="x",Toimenpiteet!$E$115,AS95*CT95/1000+(Satokasvi!$E$28-Satokasvi!$E$7)+IF(X$8="x",Toimenpiteet!$E$29,0)+IF(X$9="x",Toimenpiteet!$E$60,0)+IF(X$10="x",Toimenpiteet!$E$88,0))/(1+$H$15)^DT$59</f>
        <v>-137.88324800802334</v>
      </c>
      <c r="DU95" s="29">
        <f ca="1">IF(Y$11="x",Toimenpiteet!$E$115,AT95*CU95/1000+(Satokasvi!$E$28-Satokasvi!$E$7)+IF(Y$8="x",Toimenpiteet!$E$29,0)+IF(Y$9="x",Toimenpiteet!$E$60,0)+IF(Y$10="x",Toimenpiteet!$E$88,0))/(1+$H$15)^DU$59</f>
        <v>199.5007289614548</v>
      </c>
      <c r="DV95" s="29">
        <f ca="1">IF(Z$11="x",Toimenpiteet!$E$115,AU95*CV95/1000+(Satokasvi!$E$28-Satokasvi!$E$7)+IF(Z$8="x",Toimenpiteet!$E$29,0)+IF(Z$9="x",Toimenpiteet!$E$60,0)+IF(Z$10="x",Toimenpiteet!$E$88,0))/(1+$H$15)^DV$59</f>
        <v>195.0790719959557</v>
      </c>
      <c r="DW95" s="29">
        <f ca="1">IF(AA$11="x",Toimenpiteet!$E$115,AV95*CW95/1000+(Satokasvi!$E$28-Satokasvi!$E$7)+IF(AA$8="x",Toimenpiteet!$E$29,0)+IF(AA$9="x",Toimenpiteet!$E$60,0)+IF(AA$10="x",Toimenpiteet!$E$88,0))/(1+$H$15)^DW$59</f>
        <v>58.463602959335653</v>
      </c>
      <c r="DX95" s="29">
        <f ca="1">IF(AB$11="x",Toimenpiteet!$E$115,AW95*CX95/1000+(Satokasvi!$E$28-Satokasvi!$E$7)+IF(AB$8="x",Toimenpiteet!$E$29,0)+IF(AB$9="x",Toimenpiteet!$E$60,0)+IF(AB$10="x",Toimenpiteet!$E$88,0))/(1+$H$15)^DX$59</f>
        <v>128.34637976874998</v>
      </c>
      <c r="DY95" s="29">
        <f ca="1">IF(AC$11="x",Toimenpiteet!$E$115,AX95*CY95/1000+(Satokasvi!$E$28-Satokasvi!$E$7)+IF(AC$8="x",Toimenpiteet!$E$29,0)+IF(AC$9="x",Toimenpiteet!$E$60,0)+IF(AC$10="x",Toimenpiteet!$E$88,0))/(1+$H$15)^DY$59</f>
        <v>145.67130000256282</v>
      </c>
      <c r="DZ95" s="29">
        <f ca="1">IF(AD$11="x",Toimenpiteet!$E$115,AY95*CZ95/1000+(Satokasvi!$E$28-Satokasvi!$E$7)+IF(AD$8="x",Toimenpiteet!$E$29,0)+IF(AD$9="x",Toimenpiteet!$E$60,0)+IF(AD$10="x",Toimenpiteet!$E$88,0))/(1+$H$15)^DZ$59</f>
        <v>255.85052438774576</v>
      </c>
      <c r="EA95" s="29">
        <f ca="1">IF(AE$11="x",Toimenpiteet!$E$115,AZ95*DA95/1000+(Satokasvi!$E$28-Satokasvi!$E$7)+IF(AE$8="x",Toimenpiteet!$E$29,0)+IF(AE$9="x",Toimenpiteet!$E$60,0)+IF(AE$10="x",Toimenpiteet!$E$88,0))/(1+$H$15)^EA$59</f>
        <v>121.72330636428376</v>
      </c>
      <c r="EB95" s="29">
        <f ca="1">IF(AF$11="x",Toimenpiteet!$E$115,BA95*DB95/1000+(Satokasvi!$E$28-Satokasvi!$E$7)+IF(AF$8="x",Toimenpiteet!$E$29,0)+IF(AF$9="x",Toimenpiteet!$E$60,0)+IF(AF$10="x",Toimenpiteet!$E$88,0))/(1+$H$15)^EB$59</f>
        <v>145.20798844418738</v>
      </c>
      <c r="ED95" s="29">
        <f>IF(H$11="x",Toimenpiteet!$E$115,BD95*CD95/1000+(Satokasvi!$E$28-Satokasvi!$E$7)+IF(H$8="x",Toimenpiteet!$E$29,0)+IF(H$9="x",Toimenpiteet!$E$60,0)+IF(H$10="x",Toimenpiteet!$E$88,0))/(1+$H$15)^ED$59</f>
        <v>305.82524271844659</v>
      </c>
      <c r="EE95" s="29">
        <f ca="1">IF(I$11="x",Toimenpiteet!$E$115,BE95*CE95/1000+(Satokasvi!$E$28-Satokasvi!$E$7)+IF(I$8="x",Toimenpiteet!$E$29,0)+IF(I$9="x",Toimenpiteet!$E$60,0)+IF(I$10="x",Toimenpiteet!$E$88,0))/(1+$H$15)^EE$59</f>
        <v>136.06363499637479</v>
      </c>
      <c r="EF95" s="29">
        <f ca="1">IF(J$11="x",Toimenpiteet!$E$115,BF95*CF95/1000+(Satokasvi!$E$28-Satokasvi!$E$7)+IF(J$8="x",Toimenpiteet!$E$29,0)+IF(J$9="x",Toimenpiteet!$E$60,0)+IF(J$10="x",Toimenpiteet!$E$88,0))/(1+$H$15)^EF$59</f>
        <v>495.04225929576529</v>
      </c>
      <c r="EG95" s="29">
        <f ca="1">IF(K$11="x",Toimenpiteet!$E$115,BG95*CG95/1000+(Satokasvi!$E$28-Satokasvi!$E$7)+IF(K$8="x",Toimenpiteet!$E$29,0)+IF(K$9="x",Toimenpiteet!$E$60,0)+IF(K$10="x",Toimenpiteet!$E$88,0))/(1+$H$15)^EG$59</f>
        <v>575.52837447222032</v>
      </c>
      <c r="EH95" s="29">
        <f ca="1">IF(L$11="x",Toimenpiteet!$E$115,BH95*CH95/1000+(Satokasvi!$E$28-Satokasvi!$E$7)+IF(L$8="x",Toimenpiteet!$E$29,0)+IF(L$9="x",Toimenpiteet!$E$60,0)+IF(L$10="x",Toimenpiteet!$E$88,0))/(1+$H$15)^EH$59</f>
        <v>189.03899272131909</v>
      </c>
      <c r="EI95" s="29">
        <f>IF(M$11="x",Toimenpiteet!$E$115,BI95*CI95/1000+(Satokasvi!$E$28-Satokasvi!$E$7)+IF(M$8="x",Toimenpiteet!$E$29,0)+IF(M$9="x",Toimenpiteet!$E$60,0)+IF(M$10="x",Toimenpiteet!$E$88,0))/(1+$H$15)^EI$59</f>
        <v>263.80754085535114</v>
      </c>
      <c r="EJ95" s="29">
        <f ca="1">IF(N$11="x",Toimenpiteet!$E$115,BJ95*CJ95/1000+(Satokasvi!$E$28-Satokasvi!$E$7)+IF(N$8="x",Toimenpiteet!$E$29,0)+IF(N$9="x",Toimenpiteet!$E$60,0)+IF(N$10="x",Toimenpiteet!$E$88,0))/(1+$H$15)^EJ$59</f>
        <v>244.91292820425232</v>
      </c>
      <c r="EK95" s="29">
        <f ca="1">IF(O$11="x",Toimenpiteet!$E$115,BK95*CK95/1000+(Satokasvi!$E$28-Satokasvi!$E$7)+IF(O$8="x",Toimenpiteet!$E$29,0)+IF(O$9="x",Toimenpiteet!$E$60,0)+IF(O$10="x",Toimenpiteet!$E$88,0))/(1+$H$15)^EK$59</f>
        <v>299.99800102685839</v>
      </c>
      <c r="EL95" s="29">
        <f ca="1">IF(P$11="x",Toimenpiteet!$E$115,BL95*CL95/1000+(Satokasvi!$E$28-Satokasvi!$E$7)+IF(P$8="x",Toimenpiteet!$E$29,0)+IF(P$9="x",Toimenpiteet!$E$60,0)+IF(P$10="x",Toimenpiteet!$E$88,0))/(1+$H$15)^EL$59</f>
        <v>360.13675203062309</v>
      </c>
      <c r="EM95" s="29">
        <f ca="1">IF(Q$11="x",Toimenpiteet!$E$115,BM95*CM95/1000+(Satokasvi!$E$28-Satokasvi!$E$7)+IF(Q$8="x",Toimenpiteet!$E$29,0)+IF(Q$9="x",Toimenpiteet!$E$60,0)+IF(Q$10="x",Toimenpiteet!$E$88,0))/(1+$H$15)^EM$59</f>
        <v>187.6331771839007</v>
      </c>
      <c r="EN95" s="29">
        <f ca="1">IF(R$11="x",Toimenpiteet!$E$115,BN95*CN95/1000+(Satokasvi!$E$28-Satokasvi!$E$7)+IF(R$8="x",Toimenpiteet!$E$29,0)+IF(R$9="x",Toimenpiteet!$E$60,0)+IF(R$10="x",Toimenpiteet!$E$88,0))/(1+$H$15)^EN$59</f>
        <v>119.35144444109972</v>
      </c>
      <c r="EO95" s="29">
        <f ca="1">IF(S$11="x",Toimenpiteet!$E$115,BO95*CO95/1000+(Satokasvi!$E$28-Satokasvi!$E$7)+IF(S$8="x",Toimenpiteet!$E$29,0)+IF(S$9="x",Toimenpiteet!$E$60,0)+IF(S$10="x",Toimenpiteet!$E$88,0))/(1+$H$15)^EO$59</f>
        <v>309.4058229014808</v>
      </c>
      <c r="EP95" s="29">
        <f ca="1">IF(T$11="x",Toimenpiteet!$E$115,BP95*CP95/1000+(Satokasvi!$E$28-Satokasvi!$E$7)+IF(T$8="x",Toimenpiteet!$E$29,0)+IF(T$9="x",Toimenpiteet!$E$60,0)+IF(T$10="x",Toimenpiteet!$E$88,0))/(1+$H$15)^EP$59</f>
        <v>250.8720741754363</v>
      </c>
      <c r="EQ95" s="29">
        <f ca="1">IF(U$11="x",Toimenpiteet!$E$115,BQ95*CQ95/1000+(Satokasvi!$E$28-Satokasvi!$E$7)+IF(U$8="x",Toimenpiteet!$E$29,0)+IF(U$9="x",Toimenpiteet!$E$60,0)+IF(U$10="x",Toimenpiteet!$E$88,0))/(1+$H$15)^EQ$59</f>
        <v>333.30720117266651</v>
      </c>
      <c r="ER95" s="29">
        <f ca="1">IF(V$11="x",Toimenpiteet!$E$115,BR95*CR95/1000+(Satokasvi!$E$28-Satokasvi!$E$7)+IF(V$8="x",Toimenpiteet!$E$29,0)+IF(V$9="x",Toimenpiteet!$E$60,0)+IF(V$10="x",Toimenpiteet!$E$88,0))/(1+$H$15)^ER$59</f>
        <v>215.64667341227252</v>
      </c>
      <c r="ES95" s="29">
        <f ca="1">IF(W$11="x",Toimenpiteet!$E$115,BS95*CS95/1000+(Satokasvi!$E$28-Satokasvi!$E$7)+IF(W$8="x",Toimenpiteet!$E$29,0)+IF(W$9="x",Toimenpiteet!$E$60,0)+IF(W$10="x",Toimenpiteet!$E$88,0))/(1+$H$15)^ES$59</f>
        <v>156.85292603373918</v>
      </c>
      <c r="ET95" s="29">
        <f ca="1">IF(X$11="x",Toimenpiteet!$E$115,BT95*CT95/1000+(Satokasvi!$E$28-Satokasvi!$E$7)+IF(X$8="x",Toimenpiteet!$E$29,0)+IF(X$9="x",Toimenpiteet!$E$60,0)+IF(X$10="x",Toimenpiteet!$E$88,0))/(1+$H$15)^ET$59</f>
        <v>-137.88324800802334</v>
      </c>
      <c r="EU95" s="29">
        <f ca="1">IF(Y$11="x",Toimenpiteet!$E$115,BU95*CU95/1000+(Satokasvi!$E$28-Satokasvi!$E$7)+IF(Y$8="x",Toimenpiteet!$E$29,0)+IF(Y$9="x",Toimenpiteet!$E$60,0)+IF(Y$10="x",Toimenpiteet!$E$88,0))/(1+$H$15)^EU$59</f>
        <v>216.16912696331494</v>
      </c>
      <c r="EV95" s="29">
        <f ca="1">IF(Z$11="x",Toimenpiteet!$E$115,BV95*CV95/1000+(Satokasvi!$E$28-Satokasvi!$E$7)+IF(Z$8="x",Toimenpiteet!$E$29,0)+IF(Z$9="x",Toimenpiteet!$E$60,0)+IF(Z$10="x",Toimenpiteet!$E$88,0))/(1+$H$15)^EV$59</f>
        <v>211.33143487127543</v>
      </c>
      <c r="EW95" s="29">
        <f ca="1">IF(AA$11="x",Toimenpiteet!$E$115,BW95*CW95/1000+(Satokasvi!$E$28-Satokasvi!$E$7)+IF(AA$8="x",Toimenpiteet!$E$29,0)+IF(AA$9="x",Toimenpiteet!$E$60,0)+IF(AA$10="x",Toimenpiteet!$E$88,0))/(1+$H$15)^EW$59</f>
        <v>67.695918326255722</v>
      </c>
      <c r="EX95" s="29">
        <f ca="1">IF(AB$11="x",Toimenpiteet!$E$115,BX95*CX95/1000+(Satokasvi!$E$28-Satokasvi!$E$7)+IF(AB$8="x",Toimenpiteet!$E$29,0)+IF(AB$9="x",Toimenpiteet!$E$60,0)+IF(AB$10="x",Toimenpiteet!$E$88,0))/(1+$H$15)^EX$59</f>
        <v>140.88907275617132</v>
      </c>
      <c r="EY95" s="29">
        <f ca="1">IF(AC$11="x",Toimenpiteet!$E$115,BY95*CY95/1000+(Satokasvi!$E$28-Satokasvi!$E$7)+IF(AC$8="x",Toimenpiteet!$E$29,0)+IF(AC$9="x",Toimenpiteet!$E$60,0)+IF(AC$10="x",Toimenpiteet!$E$88,0))/(1+$H$15)^EY$59</f>
        <v>158.90183005024798</v>
      </c>
      <c r="EZ95" s="29">
        <f ca="1">IF(AD$11="x",Toimenpiteet!$E$115,BZ95*CZ95/1000+(Satokasvi!$E$28-Satokasvi!$E$7)+IF(AD$8="x",Toimenpiteet!$E$29,0)+IF(AD$9="x",Toimenpiteet!$E$60,0)+IF(AD$10="x",Toimenpiteet!$E$88,0))/(1+$H$15)^EZ$59</f>
        <v>274.41680308048939</v>
      </c>
      <c r="FA95" s="29">
        <f ca="1">IF(AE$11="x",Toimenpiteet!$E$115,CA95*DA95/1000+(Satokasvi!$E$28-Satokasvi!$E$7)+IF(AE$8="x",Toimenpiteet!$E$29,0)+IF(AE$9="x",Toimenpiteet!$E$60,0)+IF(AE$10="x",Toimenpiteet!$E$88,0))/(1+$H$15)^FA$59</f>
        <v>133.41505660808664</v>
      </c>
      <c r="FB95" s="29">
        <f ca="1">IF(AF$11="x",Toimenpiteet!$E$115,CB95*DB95/1000+(Satokasvi!$E$28-Satokasvi!$E$7)+IF(AF$8="x",Toimenpiteet!$E$29,0)+IF(AF$9="x",Toimenpiteet!$E$60,0)+IF(AF$10="x",Toimenpiteet!$E$88,0))/(1+$H$15)^FB$59</f>
        <v>157.91070332813331</v>
      </c>
      <c r="FD95" s="29">
        <f t="shared" si="15"/>
        <v>305.82524271844659</v>
      </c>
      <c r="FE95" s="29">
        <f t="shared" ca="1" si="18"/>
        <v>425.18024711063288</v>
      </c>
      <c r="FF95" s="29">
        <f t="shared" ca="1" si="18"/>
        <v>886.71759957485756</v>
      </c>
      <c r="FG95" s="29">
        <f t="shared" ca="1" si="18"/>
        <v>1425.1976610617348</v>
      </c>
      <c r="FH95" s="29">
        <f t="shared" ca="1" si="18"/>
        <v>1595.8734378457934</v>
      </c>
      <c r="FI95" s="29">
        <f t="shared" ca="1" si="18"/>
        <v>1859.6809787011446</v>
      </c>
      <c r="FJ95" s="29">
        <f t="shared" ca="1" si="18"/>
        <v>2084.1074076844729</v>
      </c>
      <c r="FK95" s="29">
        <f t="shared" ca="1" si="18"/>
        <v>2361.2528198767122</v>
      </c>
      <c r="FL95" s="29">
        <f t="shared" ca="1" si="18"/>
        <v>2695.922756415348</v>
      </c>
      <c r="FM95" s="29">
        <f t="shared" ca="1" si="18"/>
        <v>2866.5458297712075</v>
      </c>
      <c r="FN95" s="29">
        <f t="shared" ca="1" si="18"/>
        <v>2972.3738811943094</v>
      </c>
      <c r="FO95" s="29">
        <f t="shared" ca="1" si="18"/>
        <v>3259.4344518292446</v>
      </c>
      <c r="FP95" s="29">
        <f t="shared" ca="1" si="18"/>
        <v>3490.9702934065913</v>
      </c>
      <c r="FQ95" s="29">
        <f t="shared" ca="1" si="18"/>
        <v>3340.3015454605279</v>
      </c>
      <c r="FR95" s="29">
        <f t="shared" ca="1" si="18"/>
        <v>3538.713599290706</v>
      </c>
      <c r="FS95" s="29">
        <f t="shared" ca="1" si="18"/>
        <v>3681.3344933491117</v>
      </c>
      <c r="FT95" s="29">
        <f t="shared" ca="1" si="18"/>
        <v>3543.4512453410885</v>
      </c>
      <c r="FU95" s="29">
        <f t="shared" ca="1" si="24"/>
        <v>3742.951974302543</v>
      </c>
      <c r="FV95" s="29">
        <f t="shared" ca="1" si="24"/>
        <v>3938.0310462984989</v>
      </c>
      <c r="FW95" s="29">
        <f t="shared" ca="1" si="23"/>
        <v>3996.4946492578347</v>
      </c>
      <c r="FX95" s="29">
        <f t="shared" ca="1" si="20"/>
        <v>4124.8410290265847</v>
      </c>
      <c r="FY95" s="29">
        <f t="shared" ca="1" si="20"/>
        <v>4270.5123290291476</v>
      </c>
      <c r="FZ95" s="29">
        <f t="shared" ca="1" si="20"/>
        <v>4526.3628534168938</v>
      </c>
      <c r="GA95" s="29">
        <f t="shared" ca="1" si="20"/>
        <v>4648.0861597811772</v>
      </c>
      <c r="GB95" s="29">
        <f t="shared" ca="1" si="20"/>
        <v>4793.2941482253646</v>
      </c>
      <c r="GC95" s="29"/>
      <c r="GD95" s="29">
        <f t="shared" si="16"/>
        <v>305.82524271844659</v>
      </c>
      <c r="GE95" s="29">
        <f t="shared" ca="1" si="28"/>
        <v>441.88887771482138</v>
      </c>
      <c r="GF95" s="29">
        <f t="shared" ca="1" si="28"/>
        <v>936.93113701058667</v>
      </c>
      <c r="GG95" s="29">
        <f t="shared" ca="1" si="28"/>
        <v>1512.4595114828071</v>
      </c>
      <c r="GH95" s="29">
        <f t="shared" ca="1" si="28"/>
        <v>1701.4985042041262</v>
      </c>
      <c r="GI95" s="29">
        <f t="shared" ca="1" si="28"/>
        <v>1965.3060450594774</v>
      </c>
      <c r="GJ95" s="29">
        <f t="shared" ca="1" si="28"/>
        <v>2210.2189732637298</v>
      </c>
      <c r="GK95" s="29">
        <f t="shared" ca="1" si="28"/>
        <v>2510.216974290588</v>
      </c>
      <c r="GL95" s="29">
        <f t="shared" ca="1" si="28"/>
        <v>2870.3537263212111</v>
      </c>
      <c r="GM95" s="29">
        <f t="shared" ca="1" si="28"/>
        <v>3057.986903505112</v>
      </c>
      <c r="GN95" s="29">
        <f t="shared" ca="1" si="28"/>
        <v>3177.3383479462118</v>
      </c>
      <c r="GO95" s="29">
        <f t="shared" ca="1" si="28"/>
        <v>3486.7441708476927</v>
      </c>
      <c r="GP95" s="29">
        <f t="shared" ca="1" si="28"/>
        <v>3737.6162450231291</v>
      </c>
      <c r="GQ95" s="29">
        <f t="shared" ca="1" si="28"/>
        <v>4070.9234461957958</v>
      </c>
      <c r="GR95" s="29">
        <f t="shared" ca="1" si="28"/>
        <v>4286.5701196080681</v>
      </c>
      <c r="GS95" s="29">
        <f t="shared" ca="1" si="28"/>
        <v>4443.4230456418072</v>
      </c>
      <c r="GT95" s="29">
        <f t="shared" ca="1" si="28"/>
        <v>4305.5397976337836</v>
      </c>
      <c r="GU95" s="29">
        <f t="shared" ca="1" si="22"/>
        <v>4521.7089245970983</v>
      </c>
      <c r="GV95" s="29">
        <f t="shared" ca="1" si="12"/>
        <v>4733.0403594683739</v>
      </c>
      <c r="GW95" s="29">
        <f t="shared" ca="1" si="12"/>
        <v>4800.73627779463</v>
      </c>
      <c r="GX95" s="29">
        <f t="shared" ca="1" si="12"/>
        <v>4941.6253505508012</v>
      </c>
      <c r="GY95" s="29">
        <f t="shared" ca="1" si="12"/>
        <v>5100.5271806010487</v>
      </c>
      <c r="GZ95" s="29">
        <f t="shared" ca="1" si="12"/>
        <v>5374.9439836815382</v>
      </c>
      <c r="HA95" s="29">
        <f t="shared" ca="1" si="12"/>
        <v>5508.3590402896252</v>
      </c>
      <c r="HB95" s="29">
        <f t="shared" ca="1" si="12"/>
        <v>5666.2697436177586</v>
      </c>
      <c r="HC95" s="29"/>
      <c r="HD95" s="29">
        <f t="shared" si="29"/>
        <v>170</v>
      </c>
      <c r="HE95" s="29">
        <f>SUM($GD95:GD95)-$HD95-SUM($FD95:FD95)</f>
        <v>-170</v>
      </c>
      <c r="HF95" s="29">
        <f ca="1">SUM($GD95:GE95)-$HD95-SUM($FD95:FE95)</f>
        <v>-153.29136939581156</v>
      </c>
      <c r="HG95" s="29">
        <f ca="1">SUM($GD95:GF95)-$HD95-SUM($FD95:FF95)</f>
        <v>-103.07783196008268</v>
      </c>
      <c r="HH95" s="29">
        <f ca="1">SUM($GD95:GG95)-$HD95-SUM($FD95:FG95)</f>
        <v>-15.815981539010409</v>
      </c>
      <c r="HI95" s="29">
        <f ca="1">SUM($GD95:GH95)-$HD95-SUM($FD95:FH95)</f>
        <v>89.809084819322379</v>
      </c>
      <c r="HJ95" s="29">
        <f ca="1">SUM($GD95:GI95)-$HD95-SUM($FD95:FI95)</f>
        <v>195.43415117765562</v>
      </c>
      <c r="HK95" s="29">
        <f ca="1">SUM($GD95:GJ95)-$HD95-SUM($FD95:FJ95)</f>
        <v>321.54571675691295</v>
      </c>
      <c r="HL95" s="29">
        <f ca="1">SUM($GD95:GK95)-$HD95-SUM($FD95:FK95)</f>
        <v>470.50987117078876</v>
      </c>
      <c r="HM95" s="29">
        <f ca="1">SUM($GD95:GL95)-$HD95-SUM($FD95:FL95)</f>
        <v>644.94084107665185</v>
      </c>
      <c r="HN95" s="29">
        <f ca="1">SUM($GD95:GM95)-$HD95-SUM($FD95:FM95)</f>
        <v>836.38191481055765</v>
      </c>
      <c r="HO95" s="29">
        <f ca="1">SUM($GD95:GN95)-$HD95-SUM($FD95:FN95)</f>
        <v>1041.3463815624564</v>
      </c>
      <c r="HP95" s="29">
        <f ca="1">SUM($GD95:GO95)-$HD95-SUM($FD95:FO95)</f>
        <v>1268.6561005809017</v>
      </c>
      <c r="HQ95" s="29">
        <f ca="1">SUM($GD95:GP95)-$HD95-SUM($FD95:FP95)</f>
        <v>1515.3020521974395</v>
      </c>
      <c r="HR95" s="29">
        <f ca="1">SUM($GD95:GQ95)-$HD95-SUM($FD95:FQ95)</f>
        <v>2245.9239529327097</v>
      </c>
      <c r="HS95" s="29">
        <f ca="1">SUM($GD95:GR95)-$HD95-SUM($FD95:FR95)</f>
        <v>2993.7804732500736</v>
      </c>
      <c r="HT95" s="29">
        <f ca="1">SUM($GD95:GS95)-$HD95-SUM($FD95:FS95)</f>
        <v>3755.8690255427719</v>
      </c>
      <c r="HU95" s="29">
        <f ca="1">SUM($GD95:GT95)-$HD95-SUM($FD95:FT95)</f>
        <v>4517.9575778354701</v>
      </c>
      <c r="HV95" s="29">
        <f ca="1">SUM($GD95:GU95)-$HD95-SUM($FD95:FU95)</f>
        <v>5296.7145281300254</v>
      </c>
      <c r="HW95" s="29">
        <f ca="1">SUM($GD95:GV95)-$HD95-SUM($FD95:FV95)</f>
        <v>6091.7238412998995</v>
      </c>
      <c r="HX95" s="29">
        <f ca="1">SUM($GD95:GW95)-$HD95-SUM($FD95:FW95)</f>
        <v>6895.965469836694</v>
      </c>
      <c r="HY95" s="29">
        <f ca="1">SUM($GD95:GX95)-$HD95-SUM($FD95:FX95)</f>
        <v>7712.7497913609113</v>
      </c>
      <c r="HZ95" s="29">
        <f ca="1">SUM($GD95:GY95)-$HD95-SUM($FD95:FY95)</f>
        <v>8542.7646429328161</v>
      </c>
      <c r="IA95" s="29">
        <f ca="1">SUM($GD95:GZ95)-$HD95-SUM($FD95:FZ95)</f>
        <v>9391.3457731974631</v>
      </c>
      <c r="IB95" s="29">
        <f ca="1">SUM($GD95:HA95)-$HD95-SUM($FD95:GA95)</f>
        <v>10251.618653705911</v>
      </c>
      <c r="IC95" s="29">
        <f ca="1">SUM($GD95:HB95)-$HD95-SUM($FD95:GB95)</f>
        <v>11124.5942490983</v>
      </c>
    </row>
    <row r="96" spans="2:237">
      <c r="B96" s="29">
        <f t="shared" ca="1" si="26"/>
        <v>0.86824279194508269</v>
      </c>
      <c r="C96" s="29">
        <f t="shared" ca="1" si="25"/>
        <v>0.66680653247039889</v>
      </c>
      <c r="D96" s="29">
        <f t="shared" ca="1" si="25"/>
        <v>2.5497528382122159E-2</v>
      </c>
      <c r="E96" s="29">
        <f t="shared" ca="1" si="25"/>
        <v>0.72662862838853559</v>
      </c>
      <c r="F96" s="29">
        <f t="shared" ca="1" si="25"/>
        <v>0.94409955871517759</v>
      </c>
      <c r="G96" s="29">
        <f t="shared" ca="1" si="25"/>
        <v>0.72340172359331678</v>
      </c>
      <c r="H96" s="29">
        <f t="shared" ca="1" si="25"/>
        <v>0.43142621713660956</v>
      </c>
      <c r="I96" s="29">
        <f t="shared" ca="1" si="25"/>
        <v>0.1929792602501369</v>
      </c>
      <c r="J96" s="29">
        <f t="shared" ca="1" si="25"/>
        <v>0.10448260410583399</v>
      </c>
      <c r="K96" s="29">
        <f t="shared" ca="1" si="25"/>
        <v>0.87153702282759038</v>
      </c>
      <c r="L96" s="29">
        <f t="shared" ca="1" si="25"/>
        <v>0.47238706812348175</v>
      </c>
      <c r="M96" s="29">
        <f t="shared" ca="1" si="25"/>
        <v>0.91842307131711975</v>
      </c>
      <c r="N96" s="29">
        <f t="shared" ca="1" si="25"/>
        <v>0.58330607213081642</v>
      </c>
      <c r="O96" s="29">
        <f t="shared" ca="1" si="25"/>
        <v>0.89902309967054761</v>
      </c>
      <c r="P96" s="29">
        <f t="shared" ca="1" si="25"/>
        <v>0.46445743810703832</v>
      </c>
      <c r="Q96" s="29">
        <f t="shared" ca="1" si="25"/>
        <v>2.1580825351364963E-3</v>
      </c>
      <c r="R96" s="29">
        <f t="shared" ca="1" si="25"/>
        <v>0.62656833570710091</v>
      </c>
      <c r="S96" s="29">
        <f t="shared" ca="1" si="25"/>
        <v>0.37143176735938388</v>
      </c>
      <c r="T96" s="29">
        <f t="shared" ca="1" si="27"/>
        <v>0.41886091276871074</v>
      </c>
      <c r="U96" s="29">
        <f t="shared" ca="1" si="27"/>
        <v>0.8343140844576139</v>
      </c>
      <c r="V96" s="29">
        <f t="shared" ca="1" si="27"/>
        <v>0.23633603449337559</v>
      </c>
      <c r="W96" s="29">
        <f t="shared" ca="1" si="27"/>
        <v>0.59596931356452298</v>
      </c>
      <c r="X96" s="29">
        <f t="shared" ca="1" si="27"/>
        <v>0.81424714588270064</v>
      </c>
      <c r="Y96" s="29">
        <f t="shared" ca="1" si="27"/>
        <v>0.93679796484307698</v>
      </c>
      <c r="Z96" s="29">
        <f t="shared" ca="1" si="27"/>
        <v>0.9607900943688219</v>
      </c>
      <c r="AC96" s="27">
        <f>IF(H$11="x",0,_xlfn.NORM.INV(B96,Satokasvi!$H$8,Satokasvi!$I$8)*IF(H$8="x",1+Toimenpiteet!$C$7,1)*IF(H$9="x",1+Toimenpiteet!$C$34,1)*(1+H$30)*_xlfn.BINOM.INV(1,(1-(Satokasvi!$H$15*(1+H$43))),B96))</f>
        <v>0</v>
      </c>
      <c r="AD96" s="27">
        <f ca="1">IF(I$11="x",0,_xlfn.NORM.INV(C96,Satokasvi!$H$8,Satokasvi!$I$8)*IF(I$8="x",1+Toimenpiteet!$C$7,1)*IF(I$9="x",1+Toimenpiteet!$C$34,1)*(1+I$30)*_xlfn.BINOM.INV(1,(1-(Satokasvi!$H$15*(1+I$43))),C96))</f>
        <v>2618.380961432696</v>
      </c>
      <c r="AE96" s="27">
        <f ca="1">IF(J$11="x",0,_xlfn.NORM.INV(D96,Satokasvi!$H$8,Satokasvi!$I$8)*IF(J$8="x",1+Toimenpiteet!$C$7,1)*IF(J$9="x",1+Toimenpiteet!$C$34,1)*(1+J$30)*_xlfn.BINOM.INV(1,(1-(Satokasvi!$H$15*(1+J$43))),D96))</f>
        <v>0</v>
      </c>
      <c r="AF96" s="27">
        <f ca="1">IF(K$11="x",0,_xlfn.NORM.INV(E96,Satokasvi!$H$8,Satokasvi!$I$8)*IF(K$8="x",1+Toimenpiteet!$C$7,1)*IF(K$9="x",1+Toimenpiteet!$C$34,1)*(1+K$30)*_xlfn.BINOM.INV(1,(1-(Satokasvi!$H$15*(1+K$43))),E96))</f>
        <v>2686.3031642387732</v>
      </c>
      <c r="AG96" s="27">
        <f ca="1">IF(L$11="x",0,_xlfn.NORM.INV(F96,Satokasvi!$H$8,Satokasvi!$I$8)*IF(L$8="x",1+Toimenpiteet!$C$7,1)*IF(L$9="x",1+Toimenpiteet!$C$34,1)*(1+L$30)*_xlfn.BINOM.INV(1,(1-(Satokasvi!$H$15*(1+L$43))),F96))</f>
        <v>2887.6076777155863</v>
      </c>
      <c r="AH96" s="27">
        <f>IF(M$11="x",0,_xlfn.NORM.INV(G96,Satokasvi!$H$8,Satokasvi!$I$8)*IF(M$8="x",1+Toimenpiteet!$C$7,1)*IF(M$9="x",1+Toimenpiteet!$C$34,1)*(1+M$30)*_xlfn.BINOM.INV(1,(1-(Satokasvi!$H$15*(1+M$43))),G96))</f>
        <v>0</v>
      </c>
      <c r="AI96" s="27">
        <f ca="1">IF(N$11="x",0,_xlfn.NORM.INV(H96,Satokasvi!$H$8,Satokasvi!$I$8)*IF(N$8="x",1+Toimenpiteet!$C$7,1)*IF(N$9="x",1+Toimenpiteet!$C$34,1)*(1+N$30)*_xlfn.BINOM.INV(1,(1-(Satokasvi!$H$15*(1+N$43))),H96))</f>
        <v>2580.9955521531165</v>
      </c>
      <c r="AJ96" s="27">
        <f ca="1">IF(O$11="x",0,_xlfn.NORM.INV(I96,Satokasvi!$H$8,Satokasvi!$I$8)*IF(O$8="x",1+Toimenpiteet!$C$7,1)*IF(O$9="x",1+Toimenpiteet!$C$34,1)*(1+O$30)*_xlfn.BINOM.INV(1,(1-(Satokasvi!$H$15*(1+O$43))),I96))</f>
        <v>2451.4114047208341</v>
      </c>
      <c r="AK96" s="27">
        <f ca="1">IF(P$11="x",0,_xlfn.NORM.INV(J96,Satokasvi!$H$8,Satokasvi!$I$8)*IF(P$8="x",1+Toimenpiteet!$C$7,1)*IF(P$9="x",1+Toimenpiteet!$C$34,1)*(1+P$30)*_xlfn.BINOM.INV(1,(1-(Satokasvi!$H$15*(1+P$43))),J96))</f>
        <v>2378.7174021029114</v>
      </c>
      <c r="AL96" s="27">
        <f ca="1">IF(Q$11="x",0,_xlfn.NORM.INV(K96,Satokasvi!$H$8,Satokasvi!$I$8)*IF(Q$8="x",1+Toimenpiteet!$C$7,1)*IF(Q$9="x",1+Toimenpiteet!$C$34,1)*(1+Q$30)*_xlfn.BINOM.INV(1,(1-(Satokasvi!$H$15*(1+Q$43))),K96))</f>
        <v>2824.8539755074003</v>
      </c>
      <c r="AM96" s="27">
        <f ca="1">IF(R$11="x",0,_xlfn.NORM.INV(L96,Satokasvi!$H$8,Satokasvi!$I$8)*IF(R$8="x",1+Toimenpiteet!$C$7,1)*IF(R$9="x",1+Toimenpiteet!$C$34,1)*(1+R$30)*_xlfn.BINOM.INV(1,(1-(Satokasvi!$H$15*(1+R$43))),L96))</f>
        <v>2600.3099284494683</v>
      </c>
      <c r="AN96" s="27">
        <f ca="1">IF(S$11="x",0,_xlfn.NORM.INV(M96,Satokasvi!$H$8,Satokasvi!$I$8)*IF(S$8="x",1+Toimenpiteet!$C$7,1)*IF(S$9="x",1+Toimenpiteet!$C$34,1)*(1+S$30)*_xlfn.BINOM.INV(1,(1-(Satokasvi!$H$15*(1+S$43))),M96))</f>
        <v>2873.5452953183431</v>
      </c>
      <c r="AO96" s="27">
        <f ca="1">IF(T$11="x",0,_xlfn.NORM.INV(N96,Satokasvi!$H$8,Satokasvi!$I$8)*IF(T$8="x",1+Toimenpiteet!$C$7,1)*IF(T$9="x",1+Toimenpiteet!$C$34,1)*(1+T$30)*_xlfn.BINOM.INV(1,(1-(Satokasvi!$H$15*(1+T$43))),N96))</f>
        <v>2652.5055234480233</v>
      </c>
      <c r="AP96" s="27">
        <f ca="1">IF(U$11="x",0,_xlfn.NORM.INV(O96,Satokasvi!$H$8,Satokasvi!$I$8)*IF(U$8="x",1+Toimenpiteet!$C$7,1)*IF(U$9="x",1+Toimenpiteet!$C$34,1)*(1+U$30)*_xlfn.BINOM.INV(1,(1-(Satokasvi!$H$15*(1+U$43))),O96))</f>
        <v>2851.4190674022602</v>
      </c>
      <c r="AQ96" s="27">
        <f ca="1">IF(V$11="x",0,_xlfn.NORM.INV(P96,Satokasvi!$H$8,Satokasvi!$I$8)*IF(V$8="x",1+Toimenpiteet!$C$7,1)*IF(V$9="x",1+Toimenpiteet!$C$34,1)*(1+V$30)*_xlfn.BINOM.INV(1,(1-(Satokasvi!$H$15*(1+V$43))),P96))</f>
        <v>2596.5880280470087</v>
      </c>
      <c r="AR96" s="27">
        <f ca="1">IF(W$11="x",0,_xlfn.NORM.INV(Q96,Satokasvi!$H$8,Satokasvi!$I$8)*IF(W$8="x",1+Toimenpiteet!$C$7,1)*IF(W$9="x",1+Toimenpiteet!$C$34,1)*(1+W$30)*_xlfn.BINOM.INV(1,(1-(Satokasvi!$H$15*(1+W$43))),Q96))</f>
        <v>0</v>
      </c>
      <c r="AS96" s="27">
        <f ca="1">IF(X$11="x",0,_xlfn.NORM.INV(R96,Satokasvi!$H$8,Satokasvi!$I$8)*IF(X$8="x",1+Toimenpiteet!$C$7,1)*IF(X$9="x",1+Toimenpiteet!$C$34,1)*(1+X$30)*_xlfn.BINOM.INV(1,(1-(Satokasvi!$H$15*(1+X$43))),R96))</f>
        <v>2673.4897530192852</v>
      </c>
      <c r="AT96" s="27">
        <f ca="1">IF(Y$11="x",0,_xlfn.NORM.INV(S96,Satokasvi!$H$8,Satokasvi!$I$8)*IF(Y$8="x",1+Toimenpiteet!$C$7,1)*IF(Y$9="x",1+Toimenpiteet!$C$34,1)*(1+Y$30)*_xlfn.BINOM.INV(1,(1-(Satokasvi!$H$15*(1+Y$43))),S96))</f>
        <v>2552.003638418334</v>
      </c>
      <c r="AU96" s="27">
        <f ca="1">IF(Z$11="x",0,_xlfn.NORM.INV(T96,Satokasvi!$H$8,Satokasvi!$I$8)*IF(Z$8="x",1+Toimenpiteet!$C$7,1)*IF(Z$9="x",1+Toimenpiteet!$C$34,1)*(1+Z$30)*_xlfn.BINOM.INV(1,(1-(Satokasvi!$H$15*(1+Z$43))),T96))</f>
        <v>2575.0104644518265</v>
      </c>
      <c r="AV96" s="27">
        <f ca="1">IF(AA$11="x",0,_xlfn.NORM.INV(U96,Satokasvi!$H$8,Satokasvi!$I$8)*IF(AA$8="x",1+Toimenpiteet!$C$7,1)*IF(AA$9="x",1+Toimenpiteet!$C$34,1)*(1+AA$30)*_xlfn.BINOM.INV(1,(1-(Satokasvi!$H$15*(1+AA$43))),U96))</f>
        <v>2794.5530110504219</v>
      </c>
      <c r="AW96" s="27">
        <f ca="1">IF(AB$11="x",0,_xlfn.NORM.INV(V96,Satokasvi!$H$8,Satokasvi!$I$8)*IF(AB$8="x",1+Toimenpiteet!$C$7,1)*IF(AB$9="x",1+Toimenpiteet!$C$34,1)*(1+AB$30)*_xlfn.BINOM.INV(1,(1-(Satokasvi!$H$15*(1+AB$43))),V96))</f>
        <v>2479.1923207054033</v>
      </c>
      <c r="AX96" s="27">
        <f ca="1">IF(AC$11="x",0,_xlfn.NORM.INV(W96,Satokasvi!$H$8,Satokasvi!$I$8)*IF(AC$8="x",1+Toimenpiteet!$C$7,1)*IF(AC$9="x",1+Toimenpiteet!$C$34,1)*(1+AC$30)*_xlfn.BINOM.INV(1,(1-(Satokasvi!$H$15*(1+AC$43))),W96))</f>
        <v>2658.5848926361632</v>
      </c>
      <c r="AY96" s="27">
        <f ca="1">IF(AD$11="x",0,_xlfn.NORM.INV(X96,Satokasvi!$H$8,Satokasvi!$I$8)*IF(AD$8="x",1+Toimenpiteet!$C$7,1)*IF(AD$9="x",1+Toimenpiteet!$C$34,1)*(1+AD$30)*_xlfn.BINOM.INV(1,(1-(Satokasvi!$H$15*(1+AD$43))),X96))</f>
        <v>2780.0499216599319</v>
      </c>
      <c r="AZ96" s="27">
        <f ca="1">IF(AE$11="x",0,_xlfn.NORM.INV(Y96,Satokasvi!$H$8,Satokasvi!$I$8)*IF(AE$8="x",1+Toimenpiteet!$C$7,1)*IF(AE$9="x",1+Toimenpiteet!$C$34,1)*(1+AE$30)*_xlfn.BINOM.INV(1,(1-(Satokasvi!$H$15*(1+AE$43))),Y96))</f>
        <v>2898.5380533530538</v>
      </c>
      <c r="BA96" s="27">
        <f ca="1">IF(AF$11="x",0,_xlfn.NORM.INV(Z96,Satokasvi!$H$8,Satokasvi!$I$8)*IF(AF$8="x",1+Toimenpiteet!$C$7,1)*IF(AF$9="x",1+Toimenpiteet!$C$34,1)*(1+AF$30)*_xlfn.BINOM.INV(1,(1-(Satokasvi!$H$15*(1+AF$43))),Z96))</f>
        <v>2941.7483849049386</v>
      </c>
      <c r="BD96" s="27">
        <f>IF(H$11="x",0,_xlfn.NORM.INV(B96,Satokasvi!$H$8,Satokasvi!$I$8)*IF(COUNTIF($H$12:H$12,"x")&gt;0,(1+$C$6),1)*IF(COUNTIF($H$13:H$13,"x")&gt;0,(1+$C$30),1)*IF(H$8="x",(1+Toimenpiteet!$C$7),1)*IF(H$9="x",(1+Toimenpiteet!$C$34),1)*(1+H$30)*_xlfn.BINOM.INV(1,(1-(Satokasvi!$H$15*(1+H$44))),B96))</f>
        <v>0</v>
      </c>
      <c r="BE96" s="27">
        <f ca="1">IF(I$11="x",0,_xlfn.NORM.INV(C96,Satokasvi!$H$8,Satokasvi!$I$8)*IF(COUNTIF($H$12:I$12,"x")&gt;0,(1+$C$6),1)*IF(COUNTIF($H$13:I$13,"x")&gt;0,(1+$C$30),1)*IF(I$8="x",(1+Toimenpiteet!$C$7),1)*IF(I$9="x",(1+Toimenpiteet!$C$34),1)*(1+I$30)*_xlfn.BINOM.INV(1,(1-(Satokasvi!$H$15*(1+I$44))),C96))</f>
        <v>2749.3000095043308</v>
      </c>
      <c r="BF96" s="27">
        <f ca="1">IF(J$11="x",0,_xlfn.NORM.INV(D96,Satokasvi!$H$8,Satokasvi!$I$8)*IF(COUNTIF($H$12:J$12,"x")&gt;0,(1+$C$6),1)*IF(COUNTIF($H$13:J$13,"x")&gt;0,(1+$C$30),1)*IF(J$8="x",(1+Toimenpiteet!$C$7),1)*IF(J$9="x",(1+Toimenpiteet!$C$34),1)*(1+J$30)*_xlfn.BINOM.INV(1,(1-(Satokasvi!$H$15*(1+J$44))),D96))</f>
        <v>0</v>
      </c>
      <c r="BG96" s="27">
        <f ca="1">IF(K$11="x",0,_xlfn.NORM.INV(E96,Satokasvi!$H$8,Satokasvi!$I$8)*IF(COUNTIF($H$12:K$12,"x")&gt;0,(1+$C$6),1)*IF(COUNTIF($H$13:K$13,"x")&gt;0,(1+$C$30),1)*IF(K$8="x",(1+Toimenpiteet!$C$7),1)*IF(K$9="x",(1+Toimenpiteet!$C$34),1)*(1+K$30)*_xlfn.BINOM.INV(1,(1-(Satokasvi!$H$15*(1+K$44))),E96))</f>
        <v>2820.6183224507122</v>
      </c>
      <c r="BH96" s="27">
        <f ca="1">IF(L$11="x",0,_xlfn.NORM.INV(F96,Satokasvi!$H$8,Satokasvi!$I$8)*IF(COUNTIF($H$12:L$12,"x")&gt;0,(1+$C$6),1)*IF(COUNTIF($H$13:L$13,"x")&gt;0,(1+$C$30),1)*IF(L$8="x",(1+Toimenpiteet!$C$7),1)*IF(L$9="x",(1+Toimenpiteet!$C$34),1)*(1+L$30)*_xlfn.BINOM.INV(1,(1-(Satokasvi!$H$15*(1+L$44))),F96))</f>
        <v>3031.9880616013666</v>
      </c>
      <c r="BI96" s="27">
        <f>IF(M$11="x",0,_xlfn.NORM.INV(G96,Satokasvi!$H$8,Satokasvi!$I$8)*IF(COUNTIF($H$12:M$12,"x")&gt;0,(1+$C$6),1)*IF(COUNTIF($H$13:M$13,"x")&gt;0,(1+$C$30),1)*IF(M$8="x",(1+Toimenpiteet!$C$7),1)*IF(M$9="x",(1+Toimenpiteet!$C$34),1)*(1+M$30)*_xlfn.BINOM.INV(1,(1-(Satokasvi!$H$15*(1+M$44))),G96))</f>
        <v>0</v>
      </c>
      <c r="BJ96" s="27">
        <f ca="1">IF(N$11="x",0,_xlfn.NORM.INV(H96,Satokasvi!$H$8,Satokasvi!$I$8)*IF(COUNTIF($H$12:N$12,"x")&gt;0,(1+$C$6),1)*IF(COUNTIF($H$13:N$13,"x")&gt;0,(1+$C$30),1)*IF(N$8="x",(1+Toimenpiteet!$C$7),1)*IF(N$9="x",(1+Toimenpiteet!$C$34),1)*(1+N$30)*_xlfn.BINOM.INV(1,(1-(Satokasvi!$H$15*(1+N$44))),H96))</f>
        <v>2710.0453297607728</v>
      </c>
      <c r="BK96" s="27">
        <f ca="1">IF(O$11="x",0,_xlfn.NORM.INV(I96,Satokasvi!$H$8,Satokasvi!$I$8)*IF(COUNTIF($H$12:O$12,"x")&gt;0,(1+$C$6),1)*IF(COUNTIF($H$13:O$13,"x")&gt;0,(1+$C$30),1)*IF(O$8="x",(1+Toimenpiteet!$C$7),1)*IF(O$9="x",(1+Toimenpiteet!$C$34),1)*(1+O$30)*_xlfn.BINOM.INV(1,(1-(Satokasvi!$H$15*(1+O$44))),I96))</f>
        <v>2573.9819749568755</v>
      </c>
      <c r="BL96" s="27">
        <f ca="1">IF(P$11="x",0,_xlfn.NORM.INV(J96,Satokasvi!$H$8,Satokasvi!$I$8)*IF(COUNTIF($H$12:P$12,"x")&gt;0,(1+$C$6),1)*IF(COUNTIF($H$13:P$13,"x")&gt;0,(1+$C$30),1)*IF(P$8="x",(1+Toimenpiteet!$C$7),1)*IF(P$9="x",(1+Toimenpiteet!$C$34),1)*(1+P$30)*_xlfn.BINOM.INV(1,(1-(Satokasvi!$H$15*(1+P$44))),J96))</f>
        <v>2497.6532722080574</v>
      </c>
      <c r="BM96" s="27">
        <f ca="1">IF(Q$11="x",0,_xlfn.NORM.INV(K96,Satokasvi!$H$8,Satokasvi!$I$8)*IF(COUNTIF($H$12:Q$12,"x")&gt;0,(1+$C$6),1)*IF(COUNTIF($H$13:Q$13,"x")&gt;0,(1+$C$30),1)*IF(Q$8="x",(1+Toimenpiteet!$C$7),1)*IF(Q$9="x",(1+Toimenpiteet!$C$34),1)*(1+Q$30)*_xlfn.BINOM.INV(1,(1-(Satokasvi!$H$15*(1+Q$44))),K96))</f>
        <v>2966.0966742827709</v>
      </c>
      <c r="BN96" s="27">
        <f ca="1">IF(R$11="x",0,_xlfn.NORM.INV(L96,Satokasvi!$H$8,Satokasvi!$I$8)*IF(COUNTIF($H$12:R$12,"x")&gt;0,(1+$C$6),1)*IF(COUNTIF($H$13:R$13,"x")&gt;0,(1+$C$30),1)*IF(R$8="x",(1+Toimenpiteet!$C$7),1)*IF(R$9="x",(1+Toimenpiteet!$C$34),1)*(1+R$30)*_xlfn.BINOM.INV(1,(1-(Satokasvi!$H$15*(1+R$44))),L96))</f>
        <v>2730.3254248719418</v>
      </c>
      <c r="BO96" s="27">
        <f ca="1">IF(S$11="x",0,_xlfn.NORM.INV(M96,Satokasvi!$H$8,Satokasvi!$I$8)*IF(COUNTIF($H$12:S$12,"x")&gt;0,(1+$C$6),1)*IF(COUNTIF($H$13:S$13,"x")&gt;0,(1+$C$30),1)*IF(S$8="x",(1+Toimenpiteet!$C$7),1)*IF(S$9="x",(1+Toimenpiteet!$C$34),1)*(1+S$30)*_xlfn.BINOM.INV(1,(1-(Satokasvi!$H$15*(1+S$44))),M96))</f>
        <v>3017.2225600842607</v>
      </c>
      <c r="BP96" s="27">
        <f ca="1">IF(T$11="x",0,_xlfn.NORM.INV(N96,Satokasvi!$H$8,Satokasvi!$I$8)*IF(COUNTIF($H$12:T$12,"x")&gt;0,(1+$C$6),1)*IF(COUNTIF($H$13:T$13,"x")&gt;0,(1+$C$30),1)*IF(T$8="x",(1+Toimenpiteet!$C$7),1)*IF(T$9="x",(1+Toimenpiteet!$C$34),1)*(1+T$30)*_xlfn.BINOM.INV(1,(1-(Satokasvi!$H$15*(1+T$44))),N96))</f>
        <v>2785.1307996204246</v>
      </c>
      <c r="BQ96" s="27">
        <f ca="1">IF(U$11="x",0,_xlfn.NORM.INV(O96,Satokasvi!$H$8,Satokasvi!$I$8)*IF(COUNTIF($H$12:U$12,"x")&gt;0,(1+$C$6),1)*IF(COUNTIF($H$13:U$13,"x")&gt;0,(1+$C$30),1)*IF(U$8="x",(1+Toimenpiteet!$C$7),1)*IF(U$9="x",(1+Toimenpiteet!$C$34),1)*(1+U$30)*_xlfn.BINOM.INV(1,(1-(Satokasvi!$H$15*(1+U$44))),O96))</f>
        <v>2993.9900207723736</v>
      </c>
      <c r="BR96" s="27">
        <f ca="1">IF(V$11="x",0,_xlfn.NORM.INV(P96,Satokasvi!$H$8,Satokasvi!$I$8)*IF(COUNTIF($H$12:V$12,"x")&gt;0,(1+$C$6),1)*IF(COUNTIF($H$13:V$13,"x")&gt;0,(1+$C$30),1)*IF(V$8="x",(1+Toimenpiteet!$C$7),1)*IF(V$9="x",(1+Toimenpiteet!$C$34),1)*(1+V$30)*_xlfn.BINOM.INV(1,(1-(Satokasvi!$H$15*(1+V$44))),P96))</f>
        <v>2726.4174294493591</v>
      </c>
      <c r="BS96" s="27">
        <f ca="1">IF(W$11="x",0,_xlfn.NORM.INV(Q96,Satokasvi!$H$8,Satokasvi!$I$8)*IF(COUNTIF($H$12:W$12,"x")&gt;0,(1+$C$6),1)*IF(COUNTIF($H$13:W$13,"x")&gt;0,(1+$C$30),1)*IF(W$8="x",(1+Toimenpiteet!$C$7),1)*IF(W$9="x",(1+Toimenpiteet!$C$34),1)*(1+W$30)*_xlfn.BINOM.INV(1,(1-(Satokasvi!$H$15*(1+W$44))),Q96))</f>
        <v>0</v>
      </c>
      <c r="BT96" s="27">
        <f ca="1">IF(X$11="x",0,_xlfn.NORM.INV(R96,Satokasvi!$H$8,Satokasvi!$I$8)*IF(COUNTIF($H$12:X$12,"x")&gt;0,(1+$C$6),1)*IF(COUNTIF($H$13:X$13,"x")&gt;0,(1+$C$30),1)*IF(X$8="x",(1+Toimenpiteet!$C$7),1)*IF(X$9="x",(1+Toimenpiteet!$C$34),1)*(1+X$30)*_xlfn.BINOM.INV(1,(1-(Satokasvi!$H$15*(1+X$44))),R96))</f>
        <v>2807.164240670249</v>
      </c>
      <c r="BU96" s="27">
        <f ca="1">IF(Y$11="x",0,_xlfn.NORM.INV(S96,Satokasvi!$H$8,Satokasvi!$I$8)*IF(COUNTIF($H$12:Y$12,"x")&gt;0,(1+$C$6),1)*IF(COUNTIF($H$13:Y$13,"x")&gt;0,(1+$C$30),1)*IF(Y$8="x",(1+Toimenpiteet!$C$7),1)*IF(Y$9="x",(1+Toimenpiteet!$C$34),1)*(1+Y$30)*_xlfn.BINOM.INV(1,(1-(Satokasvi!$H$15*(1+Y$44))),S96))</f>
        <v>2679.6038203392504</v>
      </c>
      <c r="BV96" s="27">
        <f ca="1">IF(Z$11="x",0,_xlfn.NORM.INV(T96,Satokasvi!$H$8,Satokasvi!$I$8)*IF(COUNTIF($H$12:Z$12,"x")&gt;0,(1+$C$6),1)*IF(COUNTIF($H$13:Z$13,"x")&gt;0,(1+$C$30),1)*IF(Z$8="x",(1+Toimenpiteet!$C$7),1)*IF(Z$9="x",(1+Toimenpiteet!$C$34),1)*(1+Z$30)*_xlfn.BINOM.INV(1,(1-(Satokasvi!$H$15*(1+Z$44))),T96))</f>
        <v>2703.7609876744177</v>
      </c>
      <c r="BW96" s="27">
        <f ca="1">IF(AA$11="x",0,_xlfn.NORM.INV(U96,Satokasvi!$H$8,Satokasvi!$I$8)*IF(COUNTIF($H$12:AA$12,"x")&gt;0,(1+$C$6),1)*IF(COUNTIF($H$13:AA$13,"x")&gt;0,(1+$C$30),1)*IF(AA$8="x",(1+Toimenpiteet!$C$7),1)*IF(AA$9="x",(1+Toimenpiteet!$C$34),1)*(1+AA$30)*_xlfn.BINOM.INV(1,(1-(Satokasvi!$H$15*(1+AA$44))),U96))</f>
        <v>2934.2806616029429</v>
      </c>
      <c r="BX96" s="27">
        <f ca="1">IF(AB$11="x",0,_xlfn.NORM.INV(V96,Satokasvi!$H$8,Satokasvi!$I$8)*IF(COUNTIF($H$12:AB$12,"x")&gt;0,(1+$C$6),1)*IF(COUNTIF($H$13:AB$13,"x")&gt;0,(1+$C$30),1)*IF(AB$8="x",(1+Toimenpiteet!$C$7),1)*IF(AB$9="x",(1+Toimenpiteet!$C$34),1)*(1+AB$30)*_xlfn.BINOM.INV(1,(1-(Satokasvi!$H$15*(1+AB$44))),V96))</f>
        <v>2603.1519367406731</v>
      </c>
      <c r="BY96" s="27">
        <f ca="1">IF(AC$11="x",0,_xlfn.NORM.INV(W96,Satokasvi!$H$8,Satokasvi!$I$8)*IF(COUNTIF($H$12:AC$12,"x")&gt;0,(1+$C$6),1)*IF(COUNTIF($H$13:AC$13,"x")&gt;0,(1+$C$30),1)*IF(AC$8="x",(1+Toimenpiteet!$C$7),1)*IF(AC$9="x",(1+Toimenpiteet!$C$34),1)*(1+AC$30)*_xlfn.BINOM.INV(1,(1-(Satokasvi!$H$15*(1+AC$44))),W96))</f>
        <v>2791.5141372679714</v>
      </c>
      <c r="BZ96" s="27">
        <f ca="1">IF(AD$11="x",0,_xlfn.NORM.INV(X96,Satokasvi!$H$8,Satokasvi!$I$8)*IF(COUNTIF($H$12:AD$12,"x")&gt;0,(1+$C$6),1)*IF(COUNTIF($H$13:AD$13,"x")&gt;0,(1+$C$30),1)*IF(AD$8="x",(1+Toimenpiteet!$C$7),1)*IF(AD$9="x",(1+Toimenpiteet!$C$34),1)*(1+AD$30)*_xlfn.BINOM.INV(1,(1-(Satokasvi!$H$15*(1+AD$44))),X96))</f>
        <v>2919.0524177429288</v>
      </c>
      <c r="CA96" s="27">
        <f ca="1">IF(AE$11="x",0,_xlfn.NORM.INV(Y96,Satokasvi!$H$8,Satokasvi!$I$8)*IF(COUNTIF($H$12:AE$12,"x")&gt;0,(1+$C$6),1)*IF(COUNTIF($H$13:AE$13,"x")&gt;0,(1+$C$30),1)*IF(AE$8="x",(1+Toimenpiteet!$C$7),1)*IF(AE$9="x",(1+Toimenpiteet!$C$34),1)*(1+AE$30)*_xlfn.BINOM.INV(1,(1-(Satokasvi!$H$15*(1+AE$44))),Y96))</f>
        <v>3043.4649560207063</v>
      </c>
      <c r="CB96" s="27">
        <f ca="1">IF(AF$11="x",0,_xlfn.NORM.INV(Z96,Satokasvi!$H$8,Satokasvi!$I$8)*IF(COUNTIF($H$12:AF$12,"x")&gt;0,(1+$C$6),1)*IF(COUNTIF($H$13:AF$13,"x")&gt;0,(1+$C$30),1)*IF(AF$8="x",(1+Toimenpiteet!$C$7),1)*IF(AF$9="x",(1+Toimenpiteet!$C$34),1)*(1+AF$30)*_xlfn.BINOM.INV(1,(1-(Satokasvi!$H$15*(1+AF$44))),Z96))</f>
        <v>3088.835804150186</v>
      </c>
      <c r="CD96" s="29">
        <f ca="1">_xlfn.NORM.INV(RAND(),Satokasvi!$H$13,Satokasvi!$I$13)</f>
        <v>141.96042175084625</v>
      </c>
      <c r="CE96" s="29">
        <f ca="1">_xlfn.NORM.INV(RAND(),Satokasvi!$H$13,Satokasvi!$I$13)</f>
        <v>152.72809397929967</v>
      </c>
      <c r="CF96" s="29">
        <f ca="1">_xlfn.NORM.INV(RAND(),Satokasvi!$H$13,Satokasvi!$I$13)</f>
        <v>298.15752073292731</v>
      </c>
      <c r="CG96" s="29">
        <f ca="1">_xlfn.NORM.INV(RAND(),Satokasvi!$H$13,Satokasvi!$I$13)</f>
        <v>178.89285845205779</v>
      </c>
      <c r="CH96" s="29">
        <f ca="1">_xlfn.NORM.INV(RAND(),Satokasvi!$H$13,Satokasvi!$I$13)</f>
        <v>180.02958499254171</v>
      </c>
      <c r="CI96" s="29">
        <f ca="1">_xlfn.NORM.INV(RAND(),Satokasvi!$H$13,Satokasvi!$I$13)</f>
        <v>170.62957542628186</v>
      </c>
      <c r="CJ96" s="29">
        <f ca="1">_xlfn.NORM.INV(RAND(),Satokasvi!$H$13,Satokasvi!$I$13)</f>
        <v>146.45981714311367</v>
      </c>
      <c r="CK96" s="29">
        <f ca="1">_xlfn.NORM.INV(RAND(),Satokasvi!$H$13,Satokasvi!$I$13)</f>
        <v>188.38269026938551</v>
      </c>
      <c r="CL96" s="29">
        <f ca="1">_xlfn.NORM.INV(RAND(),Satokasvi!$H$13,Satokasvi!$I$13)</f>
        <v>134.78222085962449</v>
      </c>
      <c r="CM96" s="29">
        <f ca="1">_xlfn.NORM.INV(RAND(),Satokasvi!$H$13,Satokasvi!$I$13)</f>
        <v>196.0721429135142</v>
      </c>
      <c r="CN96" s="29">
        <f ca="1">_xlfn.NORM.INV(RAND(),Satokasvi!$H$13,Satokasvi!$I$13)</f>
        <v>223.4856346036282</v>
      </c>
      <c r="CO96" s="29">
        <f ca="1">_xlfn.NORM.INV(RAND(),Satokasvi!$H$13,Satokasvi!$I$13)</f>
        <v>238.47527970606291</v>
      </c>
      <c r="CP96" s="29">
        <f ca="1">_xlfn.NORM.INV(RAND(),Satokasvi!$H$13,Satokasvi!$I$13)</f>
        <v>117.0780583210189</v>
      </c>
      <c r="CQ96" s="29">
        <f ca="1">_xlfn.NORM.INV(RAND(),Satokasvi!$H$13,Satokasvi!$I$13)</f>
        <v>219.10948525729475</v>
      </c>
      <c r="CR96" s="29">
        <f ca="1">_xlfn.NORM.INV(RAND(),Satokasvi!$H$13,Satokasvi!$I$13)</f>
        <v>249.81876207286433</v>
      </c>
      <c r="CS96" s="29">
        <f ca="1">_xlfn.NORM.INV(RAND(),Satokasvi!$H$13,Satokasvi!$I$13)</f>
        <v>193.20989097569671</v>
      </c>
      <c r="CT96" s="29">
        <f ca="1">_xlfn.NORM.INV(RAND(),Satokasvi!$H$13,Satokasvi!$I$13)</f>
        <v>240.02026644754622</v>
      </c>
      <c r="CU96" s="29">
        <f ca="1">_xlfn.NORM.INV(RAND(),Satokasvi!$H$13,Satokasvi!$I$13)</f>
        <v>213.94988650453288</v>
      </c>
      <c r="CV96" s="29">
        <f ca="1">_xlfn.NORM.INV(RAND(),Satokasvi!$H$13,Satokasvi!$I$13)</f>
        <v>232.68121046489159</v>
      </c>
      <c r="CW96" s="29">
        <f ca="1">_xlfn.NORM.INV(RAND(),Satokasvi!$H$13,Satokasvi!$I$13)</f>
        <v>172.67964737851469</v>
      </c>
      <c r="CX96" s="29">
        <f ca="1">_xlfn.NORM.INV(RAND(),Satokasvi!$H$13,Satokasvi!$I$13)</f>
        <v>216.41399107130999</v>
      </c>
      <c r="CY96" s="29">
        <f ca="1">_xlfn.NORM.INV(RAND(),Satokasvi!$H$13,Satokasvi!$I$13)</f>
        <v>231.64668484605974</v>
      </c>
      <c r="CZ96" s="29">
        <f ca="1">_xlfn.NORM.INV(RAND(),Satokasvi!$H$13,Satokasvi!$I$13)</f>
        <v>197.37497974785003</v>
      </c>
      <c r="DA96" s="29">
        <f ca="1">_xlfn.NORM.INV(RAND(),Satokasvi!$H$13,Satokasvi!$I$13)</f>
        <v>217.89674929922774</v>
      </c>
      <c r="DB96" s="29">
        <f ca="1">_xlfn.NORM.INV(RAND(),Satokasvi!$H$13,Satokasvi!$I$13)</f>
        <v>197.14330536392697</v>
      </c>
      <c r="DD96" s="29">
        <f>IF(H$11="x",Toimenpiteet!$E$115,AC96*CD96/1000+(Satokasvi!$E$28-Satokasvi!$E$7)+IF(H$8="x",Toimenpiteet!$E$29,0)+IF(H$9="x",Toimenpiteet!$E$60,0)+IF(H$10="x",Toimenpiteet!$E$88,0))/(1+$H$15)^DD$59</f>
        <v>305.82524271844659</v>
      </c>
      <c r="DE96" s="29">
        <f ca="1">IF(I$11="x",Toimenpiteet!$E$115,AD96*CE96/1000+(Satokasvi!$E$28-Satokasvi!$E$7)+IF(I$8="x",Toimenpiteet!$E$29,0)+IF(I$9="x",Toimenpiteet!$E$60,0)+IF(I$10="x",Toimenpiteet!$E$88,0))/(1+$H$15)^DE$59</f>
        <v>162.12681077509836</v>
      </c>
      <c r="DF96" s="29">
        <f ca="1">IF(J$11="x",Toimenpiteet!$E$115,AE96*CF96/1000+(Satokasvi!$E$28-Satokasvi!$E$7)+IF(J$8="x",Toimenpiteet!$E$29,0)+IF(J$9="x",Toimenpiteet!$E$60,0)+IF(J$10="x",Toimenpiteet!$E$88,0))/(1+$H$15)^DF$59</f>
        <v>-208.56078416658505</v>
      </c>
      <c r="DG96" s="29">
        <f ca="1">IF(K$11="x",Toimenpiteet!$E$115,AF96*CG96/1000+(Satokasvi!$E$28-Satokasvi!$E$7)+IF(K$8="x",Toimenpiteet!$E$29,0)+IF(K$9="x",Toimenpiteet!$E$60,0)+IF(K$10="x",Toimenpiteet!$E$88,0))/(1+$H$15)^DG$59</f>
        <v>224.4855388732868</v>
      </c>
      <c r="DH96" s="29">
        <f ca="1">IF(L$11="x",Toimenpiteet!$E$115,AG96*CH96/1000+(Satokasvi!$E$28-Satokasvi!$E$7)+IF(L$8="x",Toimenpiteet!$E$29,0)+IF(L$9="x",Toimenpiteet!$E$60,0)+IF(L$10="x",Toimenpiteet!$E$88,0))/(1+$H$15)^DH$59</f>
        <v>251.84278533676695</v>
      </c>
      <c r="DI96" s="29">
        <f>IF(M$11="x",Toimenpiteet!$E$115,AH96*CI96/1000+(Satokasvi!$E$28-Satokasvi!$E$7)+IF(M$8="x",Toimenpiteet!$E$29,0)+IF(M$9="x",Toimenpiteet!$E$60,0)+IF(M$10="x",Toimenpiteet!$E$88,0))/(1+$H$15)^DI$59</f>
        <v>263.80754085535114</v>
      </c>
      <c r="DJ96" s="29">
        <f ca="1">IF(N$11="x",Toimenpiteet!$E$115,AI96*CJ96/1000+(Satokasvi!$E$28-Satokasvi!$E$7)+IF(N$8="x",Toimenpiteet!$E$29,0)+IF(N$9="x",Toimenpiteet!$E$60,0)+IF(N$10="x",Toimenpiteet!$E$88,0))/(1+$H$15)^DJ$59</f>
        <v>122.05490403170546</v>
      </c>
      <c r="DK96" s="29">
        <f ca="1">IF(O$11="x",Toimenpiteet!$E$115,AJ96*CK96/1000+(Satokasvi!$E$28-Satokasvi!$E$7)+IF(O$8="x",Toimenpiteet!$E$29,0)+IF(O$9="x",Toimenpiteet!$E$60,0)+IF(O$10="x",Toimenpiteet!$E$88,0))/(1+$H$15)^DK$59</f>
        <v>184.64556340180297</v>
      </c>
      <c r="DL96" s="29">
        <f ca="1">IF(P$11="x",Toimenpiteet!$E$115,AK96*CL96/1000+(Satokasvi!$E$28-Satokasvi!$E$7)+IF(P$8="x",Toimenpiteet!$E$29,0)+IF(P$9="x",Toimenpiteet!$E$60,0)+IF(P$10="x",Toimenpiteet!$E$88,0))/(1+$H$15)^DL$59</f>
        <v>71.053586479134438</v>
      </c>
      <c r="DM96" s="29">
        <f ca="1">IF(Q$11="x",Toimenpiteet!$E$115,AL96*CM96/1000+(Satokasvi!$E$28-Satokasvi!$E$7)+IF(Q$8="x",Toimenpiteet!$E$29,0)+IF(Q$9="x",Toimenpiteet!$E$60,0)+IF(Q$10="x",Toimenpiteet!$E$88,0))/(1+$H$15)^DM$59</f>
        <v>242.55614218689934</v>
      </c>
      <c r="DN96" s="29">
        <f ca="1">IF(R$11="x",Toimenpiteet!$E$115,AM96*CN96/1000+(Satokasvi!$E$28-Satokasvi!$E$7)+IF(R$8="x",Toimenpiteet!$E$29,0)+IF(R$9="x",Toimenpiteet!$E$60,0)+IF(R$10="x",Toimenpiteet!$E$88,0))/(1+$H$15)^DN$59</f>
        <v>255.18225062704104</v>
      </c>
      <c r="DO96" s="29">
        <f ca="1">IF(S$11="x",Toimenpiteet!$E$115,AN96*CO96/1000+(Satokasvi!$E$28-Satokasvi!$E$7)+IF(S$8="x",Toimenpiteet!$E$29,0)+IF(S$9="x",Toimenpiteet!$E$60,0)+IF(S$10="x",Toimenpiteet!$E$88,0))/(1+$H$15)^DO$59</f>
        <v>320.78977777318374</v>
      </c>
      <c r="DP96" s="29">
        <f ca="1">IF(T$11="x",Toimenpiteet!$E$115,AO96*CP96/1000+(Satokasvi!$E$28-Satokasvi!$E$7)+IF(T$8="x",Toimenpiteet!$E$29,0)+IF(T$9="x",Toimenpiteet!$E$60,0)+IF(T$10="x",Toimenpiteet!$E$88,0))/(1+$H$15)^DP$59</f>
        <v>56.280761969581064</v>
      </c>
      <c r="DQ96" s="29">
        <f ca="1">IF(U$11="x",Toimenpiteet!$E$115,AP96*CQ96/1000+(Satokasvi!$E$28-Satokasvi!$E$7)+IF(U$8="x",Toimenpiteet!$E$29,0)+IF(U$9="x",Toimenpiteet!$E$60,0)+IF(U$10="x",Toimenpiteet!$E$88,0))/(1+$H$15)^DQ$59</f>
        <v>262.37978322202383</v>
      </c>
      <c r="DR96" s="29">
        <f ca="1">IF(V$11="x",Toimenpiteet!$E$115,AQ96*CR96/1000+(Satokasvi!$E$28-Satokasvi!$E$7)+IF(V$8="x",Toimenpiteet!$E$29,0)+IF(V$9="x",Toimenpiteet!$E$60,0)+IF(V$10="x",Toimenpiteet!$E$88,0))/(1+$H$15)^DR$59</f>
        <v>270.08036387435521</v>
      </c>
      <c r="DS96" s="29">
        <f ca="1">IF(W$11="x",Toimenpiteet!$E$115,AR96*CS96/1000+(Satokasvi!$E$28-Satokasvi!$E$7)+IF(W$8="x",Toimenpiteet!$E$29,0)+IF(W$9="x",Toimenpiteet!$E$60,0)+IF(W$10="x",Toimenpiteet!$E$88,0))/(1+$H$15)^DS$59</f>
        <v>-142.01974544826405</v>
      </c>
      <c r="DT96" s="29">
        <f ca="1">IF(X$11="x",Toimenpiteet!$E$115,AS96*CT96/1000+(Satokasvi!$E$28-Satokasvi!$E$7)+IF(X$8="x",Toimenpiteet!$E$29,0)+IF(X$9="x",Toimenpiteet!$E$60,0)+IF(X$10="x",Toimenpiteet!$E$88,0))/(1+$H$15)^DT$59</f>
        <v>250.35079748744826</v>
      </c>
      <c r="DU96" s="29">
        <f ca="1">IF(Y$11="x",Toimenpiteet!$E$115,AT96*CU96/1000+(Satokasvi!$E$28-Satokasvi!$E$7)+IF(Y$8="x",Toimenpiteet!$E$29,0)+IF(Y$9="x",Toimenpiteet!$E$60,0)+IF(Y$10="x",Toimenpiteet!$E$88,0))/(1+$H$15)^DU$59</f>
        <v>186.85074675833704</v>
      </c>
      <c r="DV96" s="29">
        <f ca="1">IF(Z$11="x",Toimenpiteet!$E$115,AU96*CV96/1000+(Satokasvi!$E$28-Satokasvi!$E$7)+IF(Z$8="x",Toimenpiteet!$E$29,0)+IF(Z$9="x",Toimenpiteet!$E$60,0)+IF(Z$10="x",Toimenpiteet!$E$88,0))/(1+$H$15)^DV$59</f>
        <v>211.72242387012159</v>
      </c>
      <c r="DW96" s="29">
        <f ca="1">IF(AA$11="x",Toimenpiteet!$E$115,AV96*CW96/1000+(Satokasvi!$E$28-Satokasvi!$E$7)+IF(AA$8="x",Toimenpiteet!$E$29,0)+IF(AA$9="x",Toimenpiteet!$E$60,0)+IF(AA$10="x",Toimenpiteet!$E$88,0))/(1+$H$15)^DW$59</f>
        <v>141.00041217858109</v>
      </c>
      <c r="DX96" s="29">
        <f ca="1">IF(AB$11="x",Toimenpiteet!$E$115,AW96*CX96/1000+(Satokasvi!$E$28-Satokasvi!$E$7)+IF(AB$8="x",Toimenpiteet!$E$29,0)+IF(AB$9="x",Toimenpiteet!$E$60,0)+IF(AB$10="x",Toimenpiteet!$E$88,0))/(1+$H$15)^DX$59</f>
        <v>165.90485692466748</v>
      </c>
      <c r="DY96" s="29">
        <f ca="1">IF(AC$11="x",Toimenpiteet!$E$115,AX96*CY96/1000+(Satokasvi!$E$28-Satokasvi!$E$7)+IF(AC$8="x",Toimenpiteet!$E$29,0)+IF(AC$9="x",Toimenpiteet!$E$60,0)+IF(AC$10="x",Toimenpiteet!$E$88,0))/(1+$H$15)^DY$59</f>
        <v>202.46943613113345</v>
      </c>
      <c r="DZ96" s="29">
        <f ca="1">IF(AD$11="x",Toimenpiteet!$E$115,AY96*CZ96/1000+(Satokasvi!$E$28-Satokasvi!$E$7)+IF(AD$8="x",Toimenpiteet!$E$29,0)+IF(AD$9="x",Toimenpiteet!$E$60,0)+IF(AD$10="x",Toimenpiteet!$E$88,0))/(1+$H$15)^DZ$59</f>
        <v>162.552943677401</v>
      </c>
      <c r="EA96" s="29">
        <f ca="1">IF(AE$11="x",Toimenpiteet!$E$115,AZ96*DA96/1000+(Satokasvi!$E$28-Satokasvi!$E$7)+IF(AE$8="x",Toimenpiteet!$E$29,0)+IF(AE$9="x",Toimenpiteet!$E$60,0)+IF(AE$10="x",Toimenpiteet!$E$88,0))/(1+$H$15)^EA$59</f>
        <v>198.58480416821575</v>
      </c>
      <c r="EB96" s="29">
        <f ca="1">IF(AF$11="x",Toimenpiteet!$E$115,BA96*DB96/1000+(Satokasvi!$E$28-Satokasvi!$E$7)+IF(AF$8="x",Toimenpiteet!$E$29,0)+IF(AF$9="x",Toimenpiteet!$E$60,0)+IF(AF$10="x",Toimenpiteet!$E$88,0))/(1+$H$15)^EB$59</f>
        <v>168.1391303075267</v>
      </c>
      <c r="ED96" s="29">
        <f>IF(H$11="x",Toimenpiteet!$E$115,BD96*CD96/1000+(Satokasvi!$E$28-Satokasvi!$E$7)+IF(H$8="x",Toimenpiteet!$E$29,0)+IF(H$9="x",Toimenpiteet!$E$60,0)+IF(H$10="x",Toimenpiteet!$E$88,0))/(1+$H$15)^ED$59</f>
        <v>305.82524271844659</v>
      </c>
      <c r="EE96" s="29">
        <f ca="1">IF(I$11="x",Toimenpiteet!$E$115,BE96*CE96/1000+(Satokasvi!$E$28-Satokasvi!$E$7)+IF(I$8="x",Toimenpiteet!$E$29,0)+IF(I$9="x",Toimenpiteet!$E$60,0)+IF(I$10="x",Toimenpiteet!$E$88,0))/(1+$H$15)^EE$59</f>
        <v>180.97403169843238</v>
      </c>
      <c r="EF96" s="29">
        <f ca="1">IF(J$11="x",Toimenpiteet!$E$115,BF96*CF96/1000+(Satokasvi!$E$28-Satokasvi!$E$7)+IF(J$8="x",Toimenpiteet!$E$29,0)+IF(J$9="x",Toimenpiteet!$E$60,0)+IF(J$10="x",Toimenpiteet!$E$88,0))/(1+$H$15)^EF$59</f>
        <v>-208.56078416658505</v>
      </c>
      <c r="EG96" s="29">
        <f ca="1">IF(K$11="x",Toimenpiteet!$E$115,BG96*CG96/1000+(Satokasvi!$E$28-Satokasvi!$E$7)+IF(K$8="x",Toimenpiteet!$E$29,0)+IF(K$9="x",Toimenpiteet!$E$60,0)+IF(K$10="x",Toimenpiteet!$E$88,0))/(1+$H$15)^EG$59</f>
        <v>245.83412572795055</v>
      </c>
      <c r="EH96" s="29">
        <f ca="1">IF(L$11="x",Toimenpiteet!$E$115,BH96*CH96/1000+(Satokasvi!$E$28-Satokasvi!$E$7)+IF(L$8="x",Toimenpiteet!$E$29,0)+IF(L$9="x",Toimenpiteet!$E$60,0)+IF(L$10="x",Toimenpiteet!$E$88,0))/(1+$H$15)^EH$59</f>
        <v>274.26435170166309</v>
      </c>
      <c r="EI96" s="29">
        <f>IF(M$11="x",Toimenpiteet!$E$115,BI96*CI96/1000+(Satokasvi!$E$28-Satokasvi!$E$7)+IF(M$8="x",Toimenpiteet!$E$29,0)+IF(M$9="x",Toimenpiteet!$E$60,0)+IF(M$10="x",Toimenpiteet!$E$88,0))/(1+$H$15)^EI$59</f>
        <v>263.80754085535114</v>
      </c>
      <c r="EJ96" s="29">
        <f ca="1">IF(N$11="x",Toimenpiteet!$E$115,BJ96*CJ96/1000+(Satokasvi!$E$28-Satokasvi!$E$7)+IF(N$8="x",Toimenpiteet!$E$29,0)+IF(N$9="x",Toimenpiteet!$E$60,0)+IF(N$10="x",Toimenpiteet!$E$88,0))/(1+$H$15)^EJ$59</f>
        <v>137.42282700504833</v>
      </c>
      <c r="EK96" s="29">
        <f ca="1">IF(O$11="x",Toimenpiteet!$E$115,BK96*CK96/1000+(Satokasvi!$E$28-Satokasvi!$E$7)+IF(O$8="x",Toimenpiteet!$E$29,0)+IF(O$9="x",Toimenpiteet!$E$60,0)+IF(O$10="x",Toimenpiteet!$E$88,0))/(1+$H$15)^EK$59</f>
        <v>202.87315979690038</v>
      </c>
      <c r="EL96" s="29">
        <f ca="1">IF(P$11="x",Toimenpiteet!$E$115,BL96*CL96/1000+(Satokasvi!$E$28-Satokasvi!$E$7)+IF(P$8="x",Toimenpiteet!$E$29,0)+IF(P$9="x",Toimenpiteet!$E$60,0)+IF(P$10="x",Toimenpiteet!$E$88,0))/(1+$H$15)^EL$59</f>
        <v>83.339584468146867</v>
      </c>
      <c r="EM96" s="29">
        <f ca="1">IF(Q$11="x",Toimenpiteet!$E$115,BM96*CM96/1000+(Satokasvi!$E$28-Satokasvi!$E$7)+IF(Q$8="x",Toimenpiteet!$E$29,0)+IF(Q$9="x",Toimenpiteet!$E$60,0)+IF(Q$10="x",Toimenpiteet!$E$88,0))/(1+$H$15)^EM$59</f>
        <v>263.1628994564926</v>
      </c>
      <c r="EN96" s="29">
        <f ca="1">IF(R$11="x",Toimenpiteet!$E$115,BN96*CN96/1000+(Satokasvi!$E$28-Satokasvi!$E$7)+IF(R$8="x",Toimenpiteet!$E$29,0)+IF(R$9="x",Toimenpiteet!$E$60,0)+IF(R$10="x",Toimenpiteet!$E$88,0))/(1+$H$15)^EN$59</f>
        <v>276.17335360523595</v>
      </c>
      <c r="EO96" s="29">
        <f ca="1">IF(S$11="x",Toimenpiteet!$E$115,BO96*CO96/1000+(Satokasvi!$E$28-Satokasvi!$E$7)+IF(S$8="x",Toimenpiteet!$E$29,0)+IF(S$9="x",Toimenpiteet!$E$60,0)+IF(S$10="x",Toimenpiteet!$E$88,0))/(1+$H$15)^EO$59</f>
        <v>344.82149039664193</v>
      </c>
      <c r="EP96" s="29">
        <f ca="1">IF(T$11="x",Toimenpiteet!$E$115,BP96*CP96/1000+(Satokasvi!$E$28-Satokasvi!$E$7)+IF(T$8="x",Toimenpiteet!$E$29,0)+IF(T$9="x",Toimenpiteet!$E$60,0)+IF(T$10="x",Toimenpiteet!$E$88,0))/(1+$H$15)^EP$59</f>
        <v>66.854240587282405</v>
      </c>
      <c r="EQ96" s="29">
        <f ca="1">IF(U$11="x",Toimenpiteet!$E$115,BQ96*CQ96/1000+(Satokasvi!$E$28-Satokasvi!$E$7)+IF(U$8="x",Toimenpiteet!$E$29,0)+IF(U$9="x",Toimenpiteet!$E$60,0)+IF(U$10="x",Toimenpiteet!$E$88,0))/(1+$H$15)^EQ$59</f>
        <v>283.03220978042827</v>
      </c>
      <c r="ER96" s="29">
        <f ca="1">IF(V$11="x",Toimenpiteet!$E$115,BR96*CR96/1000+(Satokasvi!$E$28-Satokasvi!$E$7)+IF(V$8="x",Toimenpiteet!$E$29,0)+IF(V$9="x",Toimenpiteet!$E$60,0)+IF(V$10="x",Toimenpiteet!$E$88,0))/(1+$H$15)^ER$59</f>
        <v>290.89839895865862</v>
      </c>
      <c r="ES96" s="29">
        <f ca="1">IF(W$11="x",Toimenpiteet!$E$115,BS96*CS96/1000+(Satokasvi!$E$28-Satokasvi!$E$7)+IF(W$8="x",Toimenpiteet!$E$29,0)+IF(W$9="x",Toimenpiteet!$E$60,0)+IF(W$10="x",Toimenpiteet!$E$88,0))/(1+$H$15)^ES$59</f>
        <v>-142.01974544826405</v>
      </c>
      <c r="ET96" s="29">
        <f ca="1">IF(X$11="x",Toimenpiteet!$E$115,BT96*CT96/1000+(Satokasvi!$E$28-Satokasvi!$E$7)+IF(X$8="x",Toimenpiteet!$E$29,0)+IF(X$9="x",Toimenpiteet!$E$60,0)+IF(X$10="x",Toimenpiteet!$E$88,0))/(1+$H$15)^ET$59</f>
        <v>269.76249976222175</v>
      </c>
      <c r="EU96" s="29">
        <f ca="1">IF(Y$11="x",Toimenpiteet!$E$115,BU96*CU96/1000+(Satokasvi!$E$28-Satokasvi!$E$7)+IF(Y$8="x",Toimenpiteet!$E$29,0)+IF(Y$9="x",Toimenpiteet!$E$60,0)+IF(Y$10="x",Toimenpiteet!$E$88,0))/(1+$H$15)^EU$59</f>
        <v>202.88664565004137</v>
      </c>
      <c r="EV96" s="29">
        <f ca="1">IF(Z$11="x",Toimenpiteet!$E$115,BV96*CV96/1000+(Satokasvi!$E$28-Satokasvi!$E$7)+IF(Z$8="x",Toimenpiteet!$E$29,0)+IF(Z$9="x",Toimenpiteet!$E$60,0)+IF(Z$10="x",Toimenpiteet!$E$88,0))/(1+$H$15)^EV$59</f>
        <v>228.80695433914951</v>
      </c>
      <c r="EW96" s="29">
        <f ca="1">IF(AA$11="x",Toimenpiteet!$E$115,BW96*CW96/1000+(Satokasvi!$E$28-Satokasvi!$E$7)+IF(AA$8="x",Toimenpiteet!$E$29,0)+IF(AA$9="x",Toimenpiteet!$E$60,0)+IF(AA$10="x",Toimenpiteet!$E$88,0))/(1+$H$15)^EW$59</f>
        <v>154.35956800646343</v>
      </c>
      <c r="EX96" s="29">
        <f ca="1">IF(AB$11="x",Toimenpiteet!$E$115,BX96*CX96/1000+(Satokasvi!$E$28-Satokasvi!$E$7)+IF(AB$8="x",Toimenpiteet!$E$29,0)+IF(AB$9="x",Toimenpiteet!$E$60,0)+IF(AB$10="x",Toimenpiteet!$E$88,0))/(1+$H$15)^EX$59</f>
        <v>180.32547376988461</v>
      </c>
      <c r="EY96" s="29">
        <f ca="1">IF(AC$11="x",Toimenpiteet!$E$115,BY96*CY96/1000+(Satokasvi!$E$28-Satokasvi!$E$7)+IF(AC$8="x",Toimenpiteet!$E$29,0)+IF(AC$9="x",Toimenpiteet!$E$60,0)+IF(AC$10="x",Toimenpiteet!$E$88,0))/(1+$H$15)^EY$59</f>
        <v>218.5398729852472</v>
      </c>
      <c r="EZ96" s="29">
        <f ca="1">IF(AD$11="x",Toimenpiteet!$E$115,BZ96*CZ96/1000+(Satokasvi!$E$28-Satokasvi!$E$7)+IF(AD$8="x",Toimenpiteet!$E$29,0)+IF(AD$9="x",Toimenpiteet!$E$60,0)+IF(AD$10="x",Toimenpiteet!$E$88,0))/(1+$H$15)^EZ$59</f>
        <v>176.4543433346274</v>
      </c>
      <c r="FA96" s="29">
        <f ca="1">IF(AE$11="x",Toimenpiteet!$E$115,CA96*DA96/1000+(Satokasvi!$E$28-Satokasvi!$E$7)+IF(AE$8="x",Toimenpiteet!$E$29,0)+IF(AE$9="x",Toimenpiteet!$E$60,0)+IF(AE$10="x",Toimenpiteet!$E$88,0))/(1+$H$15)^FA$59</f>
        <v>214.1196293022152</v>
      </c>
      <c r="FB96" s="29">
        <f ca="1">IF(AF$11="x",Toimenpiteet!$E$115,CB96*DB96/1000+(Satokasvi!$E$28-Satokasvi!$E$7)+IF(AF$8="x",Toimenpiteet!$E$29,0)+IF(AF$9="x",Toimenpiteet!$E$60,0)+IF(AF$10="x",Toimenpiteet!$E$88,0))/(1+$H$15)^FB$59</f>
        <v>181.98840228463968</v>
      </c>
      <c r="FD96" s="29">
        <f t="shared" si="15"/>
        <v>305.82524271844659</v>
      </c>
      <c r="FE96" s="29">
        <f t="shared" ca="1" si="18"/>
        <v>467.95205349354495</v>
      </c>
      <c r="FF96" s="29">
        <f t="shared" ca="1" si="18"/>
        <v>259.3912693269599</v>
      </c>
      <c r="FG96" s="29">
        <f t="shared" ca="1" si="18"/>
        <v>483.87680820024673</v>
      </c>
      <c r="FH96" s="29">
        <f t="shared" ca="1" si="18"/>
        <v>735.71959353701368</v>
      </c>
      <c r="FI96" s="29">
        <f t="shared" ca="1" si="18"/>
        <v>999.52713439236481</v>
      </c>
      <c r="FJ96" s="29">
        <f t="shared" ca="1" si="18"/>
        <v>1121.5820384240703</v>
      </c>
      <c r="FK96" s="29">
        <f t="shared" ca="1" si="18"/>
        <v>1306.2276018258733</v>
      </c>
      <c r="FL96" s="29">
        <f t="shared" ca="1" si="18"/>
        <v>1377.2811883050078</v>
      </c>
      <c r="FM96" s="29">
        <f t="shared" ca="1" si="18"/>
        <v>1619.8373304919071</v>
      </c>
      <c r="FN96" s="29">
        <f t="shared" ca="1" si="18"/>
        <v>1875.0195811189481</v>
      </c>
      <c r="FO96" s="29">
        <f t="shared" ca="1" si="18"/>
        <v>2195.809358892132</v>
      </c>
      <c r="FP96" s="29">
        <f t="shared" ca="1" si="18"/>
        <v>2252.0901208617129</v>
      </c>
      <c r="FQ96" s="29">
        <f t="shared" ca="1" si="18"/>
        <v>2514.4699040837368</v>
      </c>
      <c r="FR96" s="29">
        <f t="shared" ca="1" si="18"/>
        <v>2784.5502679580918</v>
      </c>
      <c r="FS96" s="29">
        <f t="shared" ca="1" si="18"/>
        <v>2642.5305225098277</v>
      </c>
      <c r="FT96" s="29">
        <f t="shared" ca="1" si="18"/>
        <v>2892.881319997276</v>
      </c>
      <c r="FU96" s="29">
        <f t="shared" ca="1" si="24"/>
        <v>3079.7320667556132</v>
      </c>
      <c r="FV96" s="29">
        <f t="shared" ca="1" si="24"/>
        <v>3291.4544906257347</v>
      </c>
      <c r="FW96" s="29">
        <f t="shared" ca="1" si="23"/>
        <v>3432.4549028043157</v>
      </c>
      <c r="FX96" s="29">
        <f t="shared" ca="1" si="20"/>
        <v>3598.3597597289831</v>
      </c>
      <c r="FY96" s="29">
        <f t="shared" ca="1" si="20"/>
        <v>3800.8291958601167</v>
      </c>
      <c r="FZ96" s="29">
        <f t="shared" ca="1" si="20"/>
        <v>3963.3821395375176</v>
      </c>
      <c r="GA96" s="29">
        <f t="shared" ca="1" si="20"/>
        <v>4161.9669437057337</v>
      </c>
      <c r="GB96" s="29">
        <f t="shared" ca="1" si="20"/>
        <v>4330.1060740132607</v>
      </c>
      <c r="GC96" s="29"/>
      <c r="GD96" s="29">
        <f t="shared" si="16"/>
        <v>305.82524271844659</v>
      </c>
      <c r="GE96" s="29">
        <f t="shared" ca="1" si="28"/>
        <v>486.79927441687897</v>
      </c>
      <c r="GF96" s="29">
        <f t="shared" ca="1" si="28"/>
        <v>278.23849025029392</v>
      </c>
      <c r="GG96" s="29">
        <f t="shared" ca="1" si="28"/>
        <v>524.07261597824447</v>
      </c>
      <c r="GH96" s="29">
        <f t="shared" ca="1" si="28"/>
        <v>798.3369676799075</v>
      </c>
      <c r="GI96" s="29">
        <f t="shared" ca="1" si="28"/>
        <v>1062.1445085352586</v>
      </c>
      <c r="GJ96" s="29">
        <f t="shared" ca="1" si="28"/>
        <v>1199.5673355403069</v>
      </c>
      <c r="GK96" s="29">
        <f t="shared" ca="1" si="28"/>
        <v>1402.4404953372073</v>
      </c>
      <c r="GL96" s="29">
        <f t="shared" ca="1" si="28"/>
        <v>1485.780079805354</v>
      </c>
      <c r="GM96" s="29">
        <f t="shared" ca="1" si="28"/>
        <v>1748.9429792618466</v>
      </c>
      <c r="GN96" s="29">
        <f t="shared" ca="1" si="28"/>
        <v>2025.1163328670825</v>
      </c>
      <c r="GO96" s="29">
        <f t="shared" ca="1" si="28"/>
        <v>2369.9378232637246</v>
      </c>
      <c r="GP96" s="29">
        <f t="shared" ca="1" si="28"/>
        <v>2436.7920638510068</v>
      </c>
      <c r="GQ96" s="29">
        <f t="shared" ca="1" si="28"/>
        <v>2719.8242736314351</v>
      </c>
      <c r="GR96" s="29">
        <f t="shared" ca="1" si="28"/>
        <v>3010.7226725900937</v>
      </c>
      <c r="GS96" s="29">
        <f t="shared" ca="1" si="28"/>
        <v>2868.7029271418296</v>
      </c>
      <c r="GT96" s="29">
        <f t="shared" ca="1" si="28"/>
        <v>3138.4654269040511</v>
      </c>
      <c r="GU96" s="29">
        <f t="shared" ca="1" si="22"/>
        <v>3341.3520725540925</v>
      </c>
      <c r="GV96" s="29">
        <f t="shared" ca="1" si="12"/>
        <v>3570.1590268932418</v>
      </c>
      <c r="GW96" s="29">
        <f t="shared" ca="1" si="12"/>
        <v>3724.5185948997055</v>
      </c>
      <c r="GX96" s="29">
        <f t="shared" ca="1" si="12"/>
        <v>3904.8440686695899</v>
      </c>
      <c r="GY96" s="29">
        <f t="shared" ref="GY96:HB159" ca="1" si="30">GX96+EY96</f>
        <v>4123.3839416548371</v>
      </c>
      <c r="GZ96" s="29">
        <f t="shared" ca="1" si="30"/>
        <v>4299.8382849894642</v>
      </c>
      <c r="HA96" s="29">
        <f t="shared" ca="1" si="30"/>
        <v>4513.9579142916791</v>
      </c>
      <c r="HB96" s="29">
        <f t="shared" ca="1" si="30"/>
        <v>4695.9463165763191</v>
      </c>
      <c r="HC96" s="29"/>
      <c r="HD96" s="29">
        <f t="shared" si="29"/>
        <v>170</v>
      </c>
      <c r="HE96" s="29">
        <f>SUM($GD96:GD96)-$HD96-SUM($FD96:FD96)</f>
        <v>-170</v>
      </c>
      <c r="HF96" s="29">
        <f ca="1">SUM($GD96:GE96)-$HD96-SUM($FD96:FE96)</f>
        <v>-151.15277907666609</v>
      </c>
      <c r="HG96" s="29">
        <f ca="1">SUM($GD96:GF96)-$HD96-SUM($FD96:FF96)</f>
        <v>-132.30555815333219</v>
      </c>
      <c r="HH96" s="29">
        <f ca="1">SUM($GD96:GG96)-$HD96-SUM($FD96:FG96)</f>
        <v>-92.109750375334443</v>
      </c>
      <c r="HI96" s="29">
        <f ca="1">SUM($GD96:GH96)-$HD96-SUM($FD96:FH96)</f>
        <v>-29.49237623244062</v>
      </c>
      <c r="HJ96" s="29">
        <f ca="1">SUM($GD96:GI96)-$HD96-SUM($FD96:FI96)</f>
        <v>33.124997910453203</v>
      </c>
      <c r="HK96" s="29">
        <f ca="1">SUM($GD96:GJ96)-$HD96-SUM($FD96:FJ96)</f>
        <v>111.11029502668953</v>
      </c>
      <c r="HL96" s="29">
        <f ca="1">SUM($GD96:GK96)-$HD96-SUM($FD96:FK96)</f>
        <v>207.32318853802281</v>
      </c>
      <c r="HM96" s="29">
        <f ca="1">SUM($GD96:GL96)-$HD96-SUM($FD96:FL96)</f>
        <v>315.82208003836877</v>
      </c>
      <c r="HN96" s="29">
        <f ca="1">SUM($GD96:GM96)-$HD96-SUM($FD96:FM96)</f>
        <v>444.92772880830853</v>
      </c>
      <c r="HO96" s="29">
        <f ca="1">SUM($GD96:GN96)-$HD96-SUM($FD96:FN96)</f>
        <v>595.02448055644345</v>
      </c>
      <c r="HP96" s="29">
        <f ca="1">SUM($GD96:GO96)-$HD96-SUM($FD96:FO96)</f>
        <v>769.15294492803514</v>
      </c>
      <c r="HQ96" s="29">
        <f ca="1">SUM($GD96:GP96)-$HD96-SUM($FD96:FP96)</f>
        <v>953.85488791733042</v>
      </c>
      <c r="HR96" s="29">
        <f ca="1">SUM($GD96:GQ96)-$HD96-SUM($FD96:FQ96)</f>
        <v>1159.2092574650305</v>
      </c>
      <c r="HS96" s="29">
        <f ca="1">SUM($GD96:GR96)-$HD96-SUM($FD96:FR96)</f>
        <v>1385.3816620970319</v>
      </c>
      <c r="HT96" s="29">
        <f ca="1">SUM($GD96:GS96)-$HD96-SUM($FD96:FS96)</f>
        <v>1611.5540667290334</v>
      </c>
      <c r="HU96" s="29">
        <f ca="1">SUM($GD96:GT96)-$HD96-SUM($FD96:FT96)</f>
        <v>1857.1381736358089</v>
      </c>
      <c r="HV96" s="29">
        <f ca="1">SUM($GD96:GU96)-$HD96-SUM($FD96:FU96)</f>
        <v>2118.7581794342877</v>
      </c>
      <c r="HW96" s="29">
        <f ca="1">SUM($GD96:GV96)-$HD96-SUM($FD96:FV96)</f>
        <v>2397.4627157017967</v>
      </c>
      <c r="HX96" s="29">
        <f ca="1">SUM($GD96:GW96)-$HD96-SUM($FD96:FW96)</f>
        <v>2689.5264077971806</v>
      </c>
      <c r="HY96" s="29">
        <f ca="1">SUM($GD96:GX96)-$HD96-SUM($FD96:FX96)</f>
        <v>2996.0107167377864</v>
      </c>
      <c r="HZ96" s="29">
        <f ca="1">SUM($GD96:GY96)-$HD96-SUM($FD96:FY96)</f>
        <v>3318.5654625325042</v>
      </c>
      <c r="IA96" s="29">
        <f ca="1">SUM($GD96:GZ96)-$HD96-SUM($FD96:FZ96)</f>
        <v>3655.0216079844467</v>
      </c>
      <c r="IB96" s="29">
        <f ca="1">SUM($GD96:HA96)-$HD96-SUM($FD96:GA96)</f>
        <v>4007.0125785703931</v>
      </c>
      <c r="IC96" s="29">
        <f ca="1">SUM($GD96:HB96)-$HD96-SUM($FD96:GB96)</f>
        <v>4372.852821133456</v>
      </c>
    </row>
    <row r="97" spans="2:237">
      <c r="B97" s="29">
        <f t="shared" ca="1" si="26"/>
        <v>0.16602392979710945</v>
      </c>
      <c r="C97" s="29">
        <f t="shared" ca="1" si="25"/>
        <v>0.5738443855541181</v>
      </c>
      <c r="D97" s="29">
        <f t="shared" ca="1" si="25"/>
        <v>0.397946926485372</v>
      </c>
      <c r="E97" s="29">
        <f t="shared" ca="1" si="25"/>
        <v>4.7406403061305835E-2</v>
      </c>
      <c r="F97" s="29">
        <f t="shared" ca="1" si="25"/>
        <v>0.62246684263066054</v>
      </c>
      <c r="G97" s="29">
        <f t="shared" ca="1" si="25"/>
        <v>0.65396603464929404</v>
      </c>
      <c r="H97" s="29">
        <f t="shared" ca="1" si="25"/>
        <v>0.7389424210437554</v>
      </c>
      <c r="I97" s="29">
        <f t="shared" ca="1" si="25"/>
        <v>0.4027630730008922</v>
      </c>
      <c r="J97" s="29">
        <f t="shared" ca="1" si="25"/>
        <v>0.16010977337034382</v>
      </c>
      <c r="K97" s="29">
        <f t="shared" ca="1" si="25"/>
        <v>0.39289966503268703</v>
      </c>
      <c r="L97" s="29">
        <f t="shared" ca="1" si="25"/>
        <v>0.953435817073223</v>
      </c>
      <c r="M97" s="29">
        <f t="shared" ca="1" si="25"/>
        <v>0.8672359981352824</v>
      </c>
      <c r="N97" s="29">
        <f t="shared" ca="1" si="25"/>
        <v>0.48581986083821282</v>
      </c>
      <c r="O97" s="29">
        <f t="shared" ca="1" si="25"/>
        <v>0.40330988184495653</v>
      </c>
      <c r="P97" s="29">
        <f t="shared" ca="1" si="25"/>
        <v>1.5093540284709106E-2</v>
      </c>
      <c r="Q97" s="29">
        <f t="shared" ca="1" si="25"/>
        <v>0.26844776345734334</v>
      </c>
      <c r="R97" s="29">
        <f t="shared" ca="1" si="25"/>
        <v>0.30378347626313074</v>
      </c>
      <c r="S97" s="29">
        <f t="shared" ca="1" si="25"/>
        <v>0.84420582864220906</v>
      </c>
      <c r="T97" s="29">
        <f t="shared" ca="1" si="27"/>
        <v>0.24811442203460865</v>
      </c>
      <c r="U97" s="29">
        <f t="shared" ca="1" si="27"/>
        <v>0.63011990079698588</v>
      </c>
      <c r="V97" s="29">
        <f t="shared" ca="1" si="27"/>
        <v>0.96081376962201848</v>
      </c>
      <c r="W97" s="29">
        <f t="shared" ca="1" si="27"/>
        <v>0.55693641545123729</v>
      </c>
      <c r="X97" s="29">
        <f t="shared" ca="1" si="27"/>
        <v>1.904494447801186E-2</v>
      </c>
      <c r="Y97" s="29">
        <f t="shared" ca="1" si="27"/>
        <v>0.42195075263664938</v>
      </c>
      <c r="Z97" s="29">
        <f t="shared" ca="1" si="27"/>
        <v>0.92234417749835884</v>
      </c>
      <c r="AC97" s="27">
        <f>IF(H$11="x",0,_xlfn.NORM.INV(B97,Satokasvi!$H$8,Satokasvi!$I$8)*IF(H$8="x",1+Toimenpiteet!$C$7,1)*IF(H$9="x",1+Toimenpiteet!$C$34,1)*(1+H$30)*_xlfn.BINOM.INV(1,(1-(Satokasvi!$H$15*(1+H$43))),B97))</f>
        <v>0</v>
      </c>
      <c r="AD97" s="27">
        <f ca="1">IF(I$11="x",0,_xlfn.NORM.INV(C97,Satokasvi!$H$8,Satokasvi!$I$8)*IF(I$8="x",1+Toimenpiteet!$C$7,1)*IF(I$9="x",1+Toimenpiteet!$C$34,1)*(1+I$30)*_xlfn.BINOM.INV(1,(1-(Satokasvi!$H$15*(1+I$43))),C97))</f>
        <v>2573.9387357722949</v>
      </c>
      <c r="AE97" s="27">
        <f ca="1">IF(J$11="x",0,_xlfn.NORM.INV(D97,Satokasvi!$H$8,Satokasvi!$I$8)*IF(J$8="x",1+Toimenpiteet!$C$7,1)*IF(J$9="x",1+Toimenpiteet!$C$34,1)*(1+J$30)*_xlfn.BINOM.INV(1,(1-(Satokasvi!$H$15*(1+J$43))),D97))</f>
        <v>2510.5419344150837</v>
      </c>
      <c r="AF97" s="27">
        <f ca="1">IF(K$11="x",0,_xlfn.NORM.INV(E97,Satokasvi!$H$8,Satokasvi!$I$8)*IF(K$8="x",1+Toimenpiteet!$C$7,1)*IF(K$9="x",1+Toimenpiteet!$C$34,1)*(1+K$30)*_xlfn.BINOM.INV(1,(1-(Satokasvi!$H$15*(1+K$43))),E97))</f>
        <v>0</v>
      </c>
      <c r="AG97" s="27">
        <f ca="1">IF(L$11="x",0,_xlfn.NORM.INV(F97,Satokasvi!$H$8,Satokasvi!$I$8)*IF(L$8="x",1+Toimenpiteet!$C$7,1)*IF(L$9="x",1+Toimenpiteet!$C$34,1)*(1+L$30)*_xlfn.BINOM.INV(1,(1-(Satokasvi!$H$15*(1+L$43))),F97))</f>
        <v>2650.8623542297742</v>
      </c>
      <c r="AH97" s="27">
        <f>IF(M$11="x",0,_xlfn.NORM.INV(G97,Satokasvi!$H$8,Satokasvi!$I$8)*IF(M$8="x",1+Toimenpiteet!$C$7,1)*IF(M$9="x",1+Toimenpiteet!$C$34,1)*(1+M$30)*_xlfn.BINOM.INV(1,(1-(Satokasvi!$H$15*(1+M$43))),G97))</f>
        <v>0</v>
      </c>
      <c r="AI97" s="27">
        <f ca="1">IF(N$11="x",0,_xlfn.NORM.INV(H97,Satokasvi!$H$8,Satokasvi!$I$8)*IF(N$8="x",1+Toimenpiteet!$C$7,1)*IF(N$9="x",1+Toimenpiteet!$C$34,1)*(1+N$30)*_xlfn.BINOM.INV(1,(1-(Satokasvi!$H$15*(1+N$43))),H97))</f>
        <v>2732.7188927303978</v>
      </c>
      <c r="AJ97" s="27">
        <f ca="1">IF(O$11="x",0,_xlfn.NORM.INV(I97,Satokasvi!$H$8,Satokasvi!$I$8)*IF(O$8="x",1+Toimenpiteet!$C$7,1)*IF(O$9="x",1+Toimenpiteet!$C$34,1)*(1+O$30)*_xlfn.BINOM.INV(1,(1-(Satokasvi!$H$15*(1+O$43))),I97))</f>
        <v>2567.2840018560837</v>
      </c>
      <c r="AK97" s="27">
        <f ca="1">IF(P$11="x",0,_xlfn.NORM.INV(J97,Satokasvi!$H$8,Satokasvi!$I$8)*IF(P$8="x",1+Toimenpiteet!$C$7,1)*IF(P$9="x",1+Toimenpiteet!$C$34,1)*(1+P$30)*_xlfn.BINOM.INV(1,(1-(Satokasvi!$H$15*(1+P$43))),J97))</f>
        <v>2427.6986868108138</v>
      </c>
      <c r="AL97" s="27">
        <f ca="1">IF(Q$11="x",0,_xlfn.NORM.INV(K97,Satokasvi!$H$8,Satokasvi!$I$8)*IF(Q$8="x",1+Toimenpiteet!$C$7,1)*IF(Q$9="x",1+Toimenpiteet!$C$34,1)*(1+Q$30)*_xlfn.BINOM.INV(1,(1-(Satokasvi!$H$15*(1+Q$43))),K97))</f>
        <v>2562.5115225507079</v>
      </c>
      <c r="AM97" s="27">
        <f ca="1">IF(R$11="x",0,_xlfn.NORM.INV(L97,Satokasvi!$H$8,Satokasvi!$I$8)*IF(R$8="x",1+Toimenpiteet!$C$7,1)*IF(R$9="x",1+Toimenpiteet!$C$34,1)*(1+R$30)*_xlfn.BINOM.INV(1,(1-(Satokasvi!$H$15*(1+R$43))),L97))</f>
        <v>2926.6648201417534</v>
      </c>
      <c r="AN97" s="27">
        <f ca="1">IF(S$11="x",0,_xlfn.NORM.INV(M97,Satokasvi!$H$8,Satokasvi!$I$8)*IF(S$8="x",1+Toimenpiteet!$C$7,1)*IF(S$9="x",1+Toimenpiteet!$C$34,1)*(1+S$30)*_xlfn.BINOM.INV(1,(1-(Satokasvi!$H$15*(1+S$43))),M97))</f>
        <v>2821.0710143997749</v>
      </c>
      <c r="AO97" s="27">
        <f ca="1">IF(T$11="x",0,_xlfn.NORM.INV(N97,Satokasvi!$H$8,Satokasvi!$I$8)*IF(T$8="x",1+Toimenpiteet!$C$7,1)*IF(T$9="x",1+Toimenpiteet!$C$34,1)*(1+T$30)*_xlfn.BINOM.INV(1,(1-(Satokasvi!$H$15*(1+T$43))),N97))</f>
        <v>2606.6038962475218</v>
      </c>
      <c r="AP97" s="27">
        <f ca="1">IF(U$11="x",0,_xlfn.NORM.INV(O97,Satokasvi!$H$8,Satokasvi!$I$8)*IF(U$8="x",1+Toimenpiteet!$C$7,1)*IF(U$9="x",1+Toimenpiteet!$C$34,1)*(1+U$30)*_xlfn.BINOM.INV(1,(1-(Satokasvi!$H$15*(1+U$43))),O97))</f>
        <v>2567.547673715982</v>
      </c>
      <c r="AQ97" s="27">
        <f ca="1">IF(V$11="x",0,_xlfn.NORM.INV(P97,Satokasvi!$H$8,Satokasvi!$I$8)*IF(V$8="x",1+Toimenpiteet!$C$7,1)*IF(V$9="x",1+Toimenpiteet!$C$34,1)*(1+V$30)*_xlfn.BINOM.INV(1,(1-(Satokasvi!$H$15*(1+V$43))),P97))</f>
        <v>0</v>
      </c>
      <c r="AR97" s="27">
        <f ca="1">IF(W$11="x",0,_xlfn.NORM.INV(Q97,Satokasvi!$H$8,Satokasvi!$I$8)*IF(W$8="x",1+Toimenpiteet!$C$7,1)*IF(W$9="x",1+Toimenpiteet!$C$34,1)*(1+W$30)*_xlfn.BINOM.INV(1,(1-(Satokasvi!$H$15*(1+W$43))),Q97))</f>
        <v>2497.9747736386053</v>
      </c>
      <c r="AS97" s="27">
        <f ca="1">IF(X$11="x",0,_xlfn.NORM.INV(R97,Satokasvi!$H$8,Satokasvi!$I$8)*IF(X$8="x",1+Toimenpiteet!$C$7,1)*IF(X$9="x",1+Toimenpiteet!$C$34,1)*(1+X$30)*_xlfn.BINOM.INV(1,(1-(Satokasvi!$H$15*(1+X$43))),R97))</f>
        <v>2517.3808391546763</v>
      </c>
      <c r="AT97" s="27">
        <f ca="1">IF(Y$11="x",0,_xlfn.NORM.INV(S97,Satokasvi!$H$8,Satokasvi!$I$8)*IF(Y$8="x",1+Toimenpiteet!$C$7,1)*IF(Y$9="x",1+Toimenpiteet!$C$34,1)*(1+Y$30)*_xlfn.BINOM.INV(1,(1-(Satokasvi!$H$15*(1+Y$43))),S97))</f>
        <v>2802.1202884927111</v>
      </c>
      <c r="AU97" s="27">
        <f ca="1">IF(Z$11="x",0,_xlfn.NORM.INV(T97,Satokasvi!$H$8,Satokasvi!$I$8)*IF(Z$8="x",1+Toimenpiteet!$C$7,1)*IF(Z$9="x",1+Toimenpiteet!$C$34,1)*(1+Z$30)*_xlfn.BINOM.INV(1,(1-(Satokasvi!$H$15*(1+Z$43))),T97))</f>
        <v>2486.229937509906</v>
      </c>
      <c r="AV97" s="27">
        <f ca="1">IF(AA$11="x",0,_xlfn.NORM.INV(U97,Satokasvi!$H$8,Satokasvi!$I$8)*IF(AA$8="x",1+Toimenpiteet!$C$7,1)*IF(AA$9="x",1+Toimenpiteet!$C$34,1)*(1+AA$30)*_xlfn.BINOM.INV(1,(1-(Satokasvi!$H$15*(1+AA$43))),U97))</f>
        <v>2675.2430245074365</v>
      </c>
      <c r="AW97" s="27">
        <f ca="1">IF(AB$11="x",0,_xlfn.NORM.INV(V97,Satokasvi!$H$8,Satokasvi!$I$8)*IF(AB$8="x",1+Toimenpiteet!$C$7,1)*IF(AB$9="x",1+Toimenpiteet!$C$34,1)*(1+AB$30)*_xlfn.BINOM.INV(1,(1-(Satokasvi!$H$15*(1+AB$43))),V97))</f>
        <v>2941.8005192290821</v>
      </c>
      <c r="AX97" s="27">
        <f ca="1">IF(AC$11="x",0,_xlfn.NORM.INV(W97,Satokasvi!$H$8,Satokasvi!$I$8)*IF(AC$8="x",1+Toimenpiteet!$C$7,1)*IF(AC$9="x",1+Toimenpiteet!$C$34,1)*(1+AC$30)*_xlfn.BINOM.INV(1,(1-(Satokasvi!$H$15*(1+AC$43))),W97))</f>
        <v>2639.9709081261017</v>
      </c>
      <c r="AY97" s="27">
        <f ca="1">IF(AD$11="x",0,_xlfn.NORM.INV(X97,Satokasvi!$H$8,Satokasvi!$I$8)*IF(AD$8="x",1+Toimenpiteet!$C$7,1)*IF(AD$9="x",1+Toimenpiteet!$C$34,1)*(1+AD$30)*_xlfn.BINOM.INV(1,(1-(Satokasvi!$H$15*(1+AD$43))),X97))</f>
        <v>0</v>
      </c>
      <c r="AZ97" s="27">
        <f ca="1">IF(AE$11="x",0,_xlfn.NORM.INV(Y97,Satokasvi!$H$8,Satokasvi!$I$8)*IF(AE$8="x",1+Toimenpiteet!$C$7,1)*IF(AE$9="x",1+Toimenpiteet!$C$34,1)*(1+AE$30)*_xlfn.BINOM.INV(1,(1-(Satokasvi!$H$15*(1+AE$43))),Y97))</f>
        <v>2576.4856231169097</v>
      </c>
      <c r="BA97" s="27">
        <f ca="1">IF(AF$11="x",0,_xlfn.NORM.INV(Z97,Satokasvi!$H$8,Satokasvi!$I$8)*IF(AF$8="x",1+Toimenpiteet!$C$7,1)*IF(AF$9="x",1+Toimenpiteet!$C$34,1)*(1+AF$30)*_xlfn.BINOM.INV(1,(1-(Satokasvi!$H$15*(1+AF$43))),Z97))</f>
        <v>2878.4871438813188</v>
      </c>
      <c r="BD97" s="27">
        <f>IF(H$11="x",0,_xlfn.NORM.INV(B97,Satokasvi!$H$8,Satokasvi!$I$8)*IF(COUNTIF($H$12:H$12,"x")&gt;0,(1+$C$6),1)*IF(COUNTIF($H$13:H$13,"x")&gt;0,(1+$C$30),1)*IF(H$8="x",(1+Toimenpiteet!$C$7),1)*IF(H$9="x",(1+Toimenpiteet!$C$34),1)*(1+H$30)*_xlfn.BINOM.INV(1,(1-(Satokasvi!$H$15*(1+H$44))),B97))</f>
        <v>0</v>
      </c>
      <c r="BE97" s="27">
        <f ca="1">IF(I$11="x",0,_xlfn.NORM.INV(C97,Satokasvi!$H$8,Satokasvi!$I$8)*IF(COUNTIF($H$12:I$12,"x")&gt;0,(1+$C$6),1)*IF(COUNTIF($H$13:I$13,"x")&gt;0,(1+$C$30),1)*IF(I$8="x",(1+Toimenpiteet!$C$7),1)*IF(I$9="x",(1+Toimenpiteet!$C$34),1)*(1+I$30)*_xlfn.BINOM.INV(1,(1-(Satokasvi!$H$15*(1+I$44))),C97))</f>
        <v>2702.6356725609098</v>
      </c>
      <c r="BF97" s="27">
        <f ca="1">IF(J$11="x",0,_xlfn.NORM.INV(D97,Satokasvi!$H$8,Satokasvi!$I$8)*IF(COUNTIF($H$12:J$12,"x")&gt;0,(1+$C$6),1)*IF(COUNTIF($H$13:J$13,"x")&gt;0,(1+$C$30),1)*IF(J$8="x",(1+Toimenpiteet!$C$7),1)*IF(J$9="x",(1+Toimenpiteet!$C$34),1)*(1+J$30)*_xlfn.BINOM.INV(1,(1-(Satokasvi!$H$15*(1+J$44))),D97))</f>
        <v>2636.0690311358376</v>
      </c>
      <c r="BG97" s="27">
        <f ca="1">IF(K$11="x",0,_xlfn.NORM.INV(E97,Satokasvi!$H$8,Satokasvi!$I$8)*IF(COUNTIF($H$12:K$12,"x")&gt;0,(1+$C$6),1)*IF(COUNTIF($H$13:K$13,"x")&gt;0,(1+$C$30),1)*IF(K$8="x",(1+Toimenpiteet!$C$7),1)*IF(K$9="x",(1+Toimenpiteet!$C$34),1)*(1+K$30)*_xlfn.BINOM.INV(1,(1-(Satokasvi!$H$15*(1+K$44))),E97))</f>
        <v>0</v>
      </c>
      <c r="BH97" s="27">
        <f ca="1">IF(L$11="x",0,_xlfn.NORM.INV(F97,Satokasvi!$H$8,Satokasvi!$I$8)*IF(COUNTIF($H$12:L$12,"x")&gt;0,(1+$C$6),1)*IF(COUNTIF($H$13:L$13,"x")&gt;0,(1+$C$30),1)*IF(L$8="x",(1+Toimenpiteet!$C$7),1)*IF(L$9="x",(1+Toimenpiteet!$C$34),1)*(1+L$30)*_xlfn.BINOM.INV(1,(1-(Satokasvi!$H$15*(1+L$44))),F97))</f>
        <v>2783.4054719412625</v>
      </c>
      <c r="BI97" s="27">
        <f>IF(M$11="x",0,_xlfn.NORM.INV(G97,Satokasvi!$H$8,Satokasvi!$I$8)*IF(COUNTIF($H$12:M$12,"x")&gt;0,(1+$C$6),1)*IF(COUNTIF($H$13:M$13,"x")&gt;0,(1+$C$30),1)*IF(M$8="x",(1+Toimenpiteet!$C$7),1)*IF(M$9="x",(1+Toimenpiteet!$C$34),1)*(1+M$30)*_xlfn.BINOM.INV(1,(1-(Satokasvi!$H$15*(1+M$44))),G97))</f>
        <v>0</v>
      </c>
      <c r="BJ97" s="27">
        <f ca="1">IF(N$11="x",0,_xlfn.NORM.INV(H97,Satokasvi!$H$8,Satokasvi!$I$8)*IF(COUNTIF($H$12:N$12,"x")&gt;0,(1+$C$6),1)*IF(COUNTIF($H$13:N$13,"x")&gt;0,(1+$C$30),1)*IF(N$8="x",(1+Toimenpiteet!$C$7),1)*IF(N$9="x",(1+Toimenpiteet!$C$34),1)*(1+N$30)*_xlfn.BINOM.INV(1,(1-(Satokasvi!$H$15*(1+N$44))),H97))</f>
        <v>2869.3548373669173</v>
      </c>
      <c r="BK97" s="27">
        <f ca="1">IF(O$11="x",0,_xlfn.NORM.INV(I97,Satokasvi!$H$8,Satokasvi!$I$8)*IF(COUNTIF($H$12:O$12,"x")&gt;0,(1+$C$6),1)*IF(COUNTIF($H$13:O$13,"x")&gt;0,(1+$C$30),1)*IF(O$8="x",(1+Toimenpiteet!$C$7),1)*IF(O$9="x",(1+Toimenpiteet!$C$34),1)*(1+O$30)*_xlfn.BINOM.INV(1,(1-(Satokasvi!$H$15*(1+O$44))),I97))</f>
        <v>2695.6482019488876</v>
      </c>
      <c r="BL97" s="27">
        <f ca="1">IF(P$11="x",0,_xlfn.NORM.INV(J97,Satokasvi!$H$8,Satokasvi!$I$8)*IF(COUNTIF($H$12:P$12,"x")&gt;0,(1+$C$6),1)*IF(COUNTIF($H$13:P$13,"x")&gt;0,(1+$C$30),1)*IF(P$8="x",(1+Toimenpiteet!$C$7),1)*IF(P$9="x",(1+Toimenpiteet!$C$34),1)*(1+P$30)*_xlfn.BINOM.INV(1,(1-(Satokasvi!$H$15*(1+P$44))),J97))</f>
        <v>2549.0836211513551</v>
      </c>
      <c r="BM97" s="27">
        <f ca="1">IF(Q$11="x",0,_xlfn.NORM.INV(K97,Satokasvi!$H$8,Satokasvi!$I$8)*IF(COUNTIF($H$12:Q$12,"x")&gt;0,(1+$C$6),1)*IF(COUNTIF($H$13:Q$13,"x")&gt;0,(1+$C$30),1)*IF(Q$8="x",(1+Toimenpiteet!$C$7),1)*IF(Q$9="x",(1+Toimenpiteet!$C$34),1)*(1+Q$30)*_xlfn.BINOM.INV(1,(1-(Satokasvi!$H$15*(1+Q$44))),K97))</f>
        <v>2690.6370986782435</v>
      </c>
      <c r="BN97" s="27">
        <f ca="1">IF(R$11="x",0,_xlfn.NORM.INV(L97,Satokasvi!$H$8,Satokasvi!$I$8)*IF(COUNTIF($H$12:R$12,"x")&gt;0,(1+$C$6),1)*IF(COUNTIF($H$13:R$13,"x")&gt;0,(1+$C$30),1)*IF(R$8="x",(1+Toimenpiteet!$C$7),1)*IF(R$9="x",(1+Toimenpiteet!$C$34),1)*(1+R$30)*_xlfn.BINOM.INV(1,(1-(Satokasvi!$H$15*(1+R$44))),L97))</f>
        <v>3072.9980611488404</v>
      </c>
      <c r="BO97" s="27">
        <f ca="1">IF(S$11="x",0,_xlfn.NORM.INV(M97,Satokasvi!$H$8,Satokasvi!$I$8)*IF(COUNTIF($H$12:S$12,"x")&gt;0,(1+$C$6),1)*IF(COUNTIF($H$13:S$13,"x")&gt;0,(1+$C$30),1)*IF(S$8="x",(1+Toimenpiteet!$C$7),1)*IF(S$9="x",(1+Toimenpiteet!$C$34),1)*(1+S$30)*_xlfn.BINOM.INV(1,(1-(Satokasvi!$H$15*(1+S$44))),M97))</f>
        <v>2962.1245651197637</v>
      </c>
      <c r="BP97" s="27">
        <f ca="1">IF(T$11="x",0,_xlfn.NORM.INV(N97,Satokasvi!$H$8,Satokasvi!$I$8)*IF(COUNTIF($H$12:T$12,"x")&gt;0,(1+$C$6),1)*IF(COUNTIF($H$13:T$13,"x")&gt;0,(1+$C$30),1)*IF(T$8="x",(1+Toimenpiteet!$C$7),1)*IF(T$9="x",(1+Toimenpiteet!$C$34),1)*(1+T$30)*_xlfn.BINOM.INV(1,(1-(Satokasvi!$H$15*(1+T$44))),N97))</f>
        <v>2736.9340910598976</v>
      </c>
      <c r="BQ97" s="27">
        <f ca="1">IF(U$11="x",0,_xlfn.NORM.INV(O97,Satokasvi!$H$8,Satokasvi!$I$8)*IF(COUNTIF($H$12:U$12,"x")&gt;0,(1+$C$6),1)*IF(COUNTIF($H$13:U$13,"x")&gt;0,(1+$C$30),1)*IF(U$8="x",(1+Toimenpiteet!$C$7),1)*IF(U$9="x",(1+Toimenpiteet!$C$34),1)*(1+U$30)*_xlfn.BINOM.INV(1,(1-(Satokasvi!$H$15*(1+U$44))),O97))</f>
        <v>2695.9250574017815</v>
      </c>
      <c r="BR97" s="27">
        <f ca="1">IF(V$11="x",0,_xlfn.NORM.INV(P97,Satokasvi!$H$8,Satokasvi!$I$8)*IF(COUNTIF($H$12:V$12,"x")&gt;0,(1+$C$6),1)*IF(COUNTIF($H$13:V$13,"x")&gt;0,(1+$C$30),1)*IF(V$8="x",(1+Toimenpiteet!$C$7),1)*IF(V$9="x",(1+Toimenpiteet!$C$34),1)*(1+V$30)*_xlfn.BINOM.INV(1,(1-(Satokasvi!$H$15*(1+V$44))),P97))</f>
        <v>0</v>
      </c>
      <c r="BS97" s="27">
        <f ca="1">IF(W$11="x",0,_xlfn.NORM.INV(Q97,Satokasvi!$H$8,Satokasvi!$I$8)*IF(COUNTIF($H$12:W$12,"x")&gt;0,(1+$C$6),1)*IF(COUNTIF($H$13:W$13,"x")&gt;0,(1+$C$30),1)*IF(W$8="x",(1+Toimenpiteet!$C$7),1)*IF(W$9="x",(1+Toimenpiteet!$C$34),1)*(1+W$30)*_xlfn.BINOM.INV(1,(1-(Satokasvi!$H$15*(1+W$44))),Q97))</f>
        <v>2622.8735123205356</v>
      </c>
      <c r="BT97" s="27">
        <f ca="1">IF(X$11="x",0,_xlfn.NORM.INV(R97,Satokasvi!$H$8,Satokasvi!$I$8)*IF(COUNTIF($H$12:X$12,"x")&gt;0,(1+$C$6),1)*IF(COUNTIF($H$13:X$13,"x")&gt;0,(1+$C$30),1)*IF(X$8="x",(1+Toimenpiteet!$C$7),1)*IF(X$9="x",(1+Toimenpiteet!$C$34),1)*(1+X$30)*_xlfn.BINOM.INV(1,(1-(Satokasvi!$H$15*(1+X$44))),R97))</f>
        <v>2643.2498811124101</v>
      </c>
      <c r="BU97" s="27">
        <f ca="1">IF(Y$11="x",0,_xlfn.NORM.INV(S97,Satokasvi!$H$8,Satokasvi!$I$8)*IF(COUNTIF($H$12:Y$12,"x")&gt;0,(1+$C$6),1)*IF(COUNTIF($H$13:Y$13,"x")&gt;0,(1+$C$30),1)*IF(Y$8="x",(1+Toimenpiteet!$C$7),1)*IF(Y$9="x",(1+Toimenpiteet!$C$34),1)*(1+Y$30)*_xlfn.BINOM.INV(1,(1-(Satokasvi!$H$15*(1+Y$44))),S97))</f>
        <v>2942.2263029173469</v>
      </c>
      <c r="BV97" s="27">
        <f ca="1">IF(Z$11="x",0,_xlfn.NORM.INV(T97,Satokasvi!$H$8,Satokasvi!$I$8)*IF(COUNTIF($H$12:Z$12,"x")&gt;0,(1+$C$6),1)*IF(COUNTIF($H$13:Z$13,"x")&gt;0,(1+$C$30),1)*IF(Z$8="x",(1+Toimenpiteet!$C$7),1)*IF(Z$9="x",(1+Toimenpiteet!$C$34),1)*(1+Z$30)*_xlfn.BINOM.INV(1,(1-(Satokasvi!$H$15*(1+Z$44))),T97))</f>
        <v>2610.5414343854009</v>
      </c>
      <c r="BW97" s="27">
        <f ca="1">IF(AA$11="x",0,_xlfn.NORM.INV(U97,Satokasvi!$H$8,Satokasvi!$I$8)*IF(COUNTIF($H$12:AA$12,"x")&gt;0,(1+$C$6),1)*IF(COUNTIF($H$13:AA$13,"x")&gt;0,(1+$C$30),1)*IF(AA$8="x",(1+Toimenpiteet!$C$7),1)*IF(AA$9="x",(1+Toimenpiteet!$C$34),1)*(1+AA$30)*_xlfn.BINOM.INV(1,(1-(Satokasvi!$H$15*(1+AA$44))),U97))</f>
        <v>2809.0051757328083</v>
      </c>
      <c r="BX97" s="27">
        <f ca="1">IF(AB$11="x",0,_xlfn.NORM.INV(V97,Satokasvi!$H$8,Satokasvi!$I$8)*IF(COUNTIF($H$12:AB$12,"x")&gt;0,(1+$C$6),1)*IF(COUNTIF($H$13:AB$13,"x")&gt;0,(1+$C$30),1)*IF(AB$8="x",(1+Toimenpiteet!$C$7),1)*IF(AB$9="x",(1+Toimenpiteet!$C$34),1)*(1+AB$30)*_xlfn.BINOM.INV(1,(1-(Satokasvi!$H$15*(1+AB$44))),V97))</f>
        <v>3088.8905451905362</v>
      </c>
      <c r="BY97" s="27">
        <f ca="1">IF(AC$11="x",0,_xlfn.NORM.INV(W97,Satokasvi!$H$8,Satokasvi!$I$8)*IF(COUNTIF($H$12:AC$12,"x")&gt;0,(1+$C$6),1)*IF(COUNTIF($H$13:AC$13,"x")&gt;0,(1+$C$30),1)*IF(AC$8="x",(1+Toimenpiteet!$C$7),1)*IF(AC$9="x",(1+Toimenpiteet!$C$34),1)*(1+AC$30)*_xlfn.BINOM.INV(1,(1-(Satokasvi!$H$15*(1+AC$44))),W97))</f>
        <v>2771.969453532407</v>
      </c>
      <c r="BZ97" s="27">
        <f ca="1">IF(AD$11="x",0,_xlfn.NORM.INV(X97,Satokasvi!$H$8,Satokasvi!$I$8)*IF(COUNTIF($H$12:AD$12,"x")&gt;0,(1+$C$6),1)*IF(COUNTIF($H$13:AD$13,"x")&gt;0,(1+$C$30),1)*IF(AD$8="x",(1+Toimenpiteet!$C$7),1)*IF(AD$9="x",(1+Toimenpiteet!$C$34),1)*(1+AD$30)*_xlfn.BINOM.INV(1,(1-(Satokasvi!$H$15*(1+AD$44))),X97))</f>
        <v>0</v>
      </c>
      <c r="CA97" s="27">
        <f ca="1">IF(AE$11="x",0,_xlfn.NORM.INV(Y97,Satokasvi!$H$8,Satokasvi!$I$8)*IF(COUNTIF($H$12:AE$12,"x")&gt;0,(1+$C$6),1)*IF(COUNTIF($H$13:AE$13,"x")&gt;0,(1+$C$30),1)*IF(AE$8="x",(1+Toimenpiteet!$C$7),1)*IF(AE$9="x",(1+Toimenpiteet!$C$34),1)*(1+AE$30)*_xlfn.BINOM.INV(1,(1-(Satokasvi!$H$15*(1+AE$44))),Y97))</f>
        <v>2705.3099042727554</v>
      </c>
      <c r="CB97" s="27">
        <f ca="1">IF(AF$11="x",0,_xlfn.NORM.INV(Z97,Satokasvi!$H$8,Satokasvi!$I$8)*IF(COUNTIF($H$12:AF$12,"x")&gt;0,(1+$C$6),1)*IF(COUNTIF($H$13:AF$13,"x")&gt;0,(1+$C$30),1)*IF(AF$8="x",(1+Toimenpiteet!$C$7),1)*IF(AF$9="x",(1+Toimenpiteet!$C$34),1)*(1+AF$30)*_xlfn.BINOM.INV(1,(1-(Satokasvi!$H$15*(1+AF$44))),Z97))</f>
        <v>3022.4115010753849</v>
      </c>
      <c r="CD97" s="29">
        <f ca="1">_xlfn.NORM.INV(RAND(),Satokasvi!$H$13,Satokasvi!$I$13)</f>
        <v>135.60568354710702</v>
      </c>
      <c r="CE97" s="29">
        <f ca="1">_xlfn.NORM.INV(RAND(),Satokasvi!$H$13,Satokasvi!$I$13)</f>
        <v>152.84635136765831</v>
      </c>
      <c r="CF97" s="29">
        <f ca="1">_xlfn.NORM.INV(RAND(),Satokasvi!$H$13,Satokasvi!$I$13)</f>
        <v>212.3494870715472</v>
      </c>
      <c r="CG97" s="29">
        <f ca="1">_xlfn.NORM.INV(RAND(),Satokasvi!$H$13,Satokasvi!$I$13)</f>
        <v>260.17647314498237</v>
      </c>
      <c r="CH97" s="29">
        <f ca="1">_xlfn.NORM.INV(RAND(),Satokasvi!$H$13,Satokasvi!$I$13)</f>
        <v>186.96262255668535</v>
      </c>
      <c r="CI97" s="29">
        <f ca="1">_xlfn.NORM.INV(RAND(),Satokasvi!$H$13,Satokasvi!$I$13)</f>
        <v>179.12870920737902</v>
      </c>
      <c r="CJ97" s="29">
        <f ca="1">_xlfn.NORM.INV(RAND(),Satokasvi!$H$13,Satokasvi!$I$13)</f>
        <v>177.86927846089353</v>
      </c>
      <c r="CK97" s="29">
        <f ca="1">_xlfn.NORM.INV(RAND(),Satokasvi!$H$13,Satokasvi!$I$13)</f>
        <v>212.24409942332579</v>
      </c>
      <c r="CL97" s="29">
        <f ca="1">_xlfn.NORM.INV(RAND(),Satokasvi!$H$13,Satokasvi!$I$13)</f>
        <v>259.84556703949585</v>
      </c>
      <c r="CM97" s="29">
        <f ca="1">_xlfn.NORM.INV(RAND(),Satokasvi!$H$13,Satokasvi!$I$13)</f>
        <v>157.30261348507878</v>
      </c>
      <c r="CN97" s="29">
        <f ca="1">_xlfn.NORM.INV(RAND(),Satokasvi!$H$13,Satokasvi!$I$13)</f>
        <v>101.27068887099878</v>
      </c>
      <c r="CO97" s="29">
        <f ca="1">_xlfn.NORM.INV(RAND(),Satokasvi!$H$13,Satokasvi!$I$13)</f>
        <v>316.07856797315765</v>
      </c>
      <c r="CP97" s="29">
        <f ca="1">_xlfn.NORM.INV(RAND(),Satokasvi!$H$13,Satokasvi!$I$13)</f>
        <v>175.41117261320096</v>
      </c>
      <c r="CQ97" s="29">
        <f ca="1">_xlfn.NORM.INV(RAND(),Satokasvi!$H$13,Satokasvi!$I$13)</f>
        <v>205.8094802153141</v>
      </c>
      <c r="CR97" s="29">
        <f ca="1">_xlfn.NORM.INV(RAND(),Satokasvi!$H$13,Satokasvi!$I$13)</f>
        <v>161.97700552580858</v>
      </c>
      <c r="CS97" s="29">
        <f ca="1">_xlfn.NORM.INV(RAND(),Satokasvi!$H$13,Satokasvi!$I$13)</f>
        <v>185.10187951303621</v>
      </c>
      <c r="CT97" s="29">
        <f ca="1">_xlfn.NORM.INV(RAND(),Satokasvi!$H$13,Satokasvi!$I$13)</f>
        <v>127.15843888954261</v>
      </c>
      <c r="CU97" s="29">
        <f ca="1">_xlfn.NORM.INV(RAND(),Satokasvi!$H$13,Satokasvi!$I$13)</f>
        <v>210.19520499366934</v>
      </c>
      <c r="CV97" s="29">
        <f ca="1">_xlfn.NORM.INV(RAND(),Satokasvi!$H$13,Satokasvi!$I$13)</f>
        <v>206.11783988831471</v>
      </c>
      <c r="CW97" s="29">
        <f ca="1">_xlfn.NORM.INV(RAND(),Satokasvi!$H$13,Satokasvi!$I$13)</f>
        <v>272.48325155367968</v>
      </c>
      <c r="CX97" s="29">
        <f ca="1">_xlfn.NORM.INV(RAND(),Satokasvi!$H$13,Satokasvi!$I$13)</f>
        <v>233.33273840763155</v>
      </c>
      <c r="CY97" s="29">
        <f ca="1">_xlfn.NORM.INV(RAND(),Satokasvi!$H$13,Satokasvi!$I$13)</f>
        <v>206.3602537714761</v>
      </c>
      <c r="CZ97" s="29">
        <f ca="1">_xlfn.NORM.INV(RAND(),Satokasvi!$H$13,Satokasvi!$I$13)</f>
        <v>162.2062043842555</v>
      </c>
      <c r="DA97" s="29">
        <f ca="1">_xlfn.NORM.INV(RAND(),Satokasvi!$H$13,Satokasvi!$I$13)</f>
        <v>120.8376149575123</v>
      </c>
      <c r="DB97" s="29">
        <f ca="1">_xlfn.NORM.INV(RAND(),Satokasvi!$H$13,Satokasvi!$I$13)</f>
        <v>165.43449186498916</v>
      </c>
      <c r="DD97" s="29">
        <f>IF(H$11="x",Toimenpiteet!$E$115,AC97*CD97/1000+(Satokasvi!$E$28-Satokasvi!$E$7)+IF(H$8="x",Toimenpiteet!$E$29,0)+IF(H$9="x",Toimenpiteet!$E$60,0)+IF(H$10="x",Toimenpiteet!$E$88,0))/(1+$H$15)^DD$59</f>
        <v>305.82524271844659</v>
      </c>
      <c r="DE97" s="29">
        <f ca="1">IF(I$11="x",Toimenpiteet!$E$115,AD97*CE97/1000+(Satokasvi!$E$28-Satokasvi!$E$7)+IF(I$8="x",Toimenpiteet!$E$29,0)+IF(I$9="x",Toimenpiteet!$E$60,0)+IF(I$10="x",Toimenpiteet!$E$88,0))/(1+$H$15)^DE$59</f>
        <v>156.01578320923593</v>
      </c>
      <c r="DF97" s="29">
        <f ca="1">IF(J$11="x",Toimenpiteet!$E$115,AE97*CF97/1000+(Satokasvi!$E$28-Satokasvi!$E$7)+IF(J$8="x",Toimenpiteet!$E$29,0)+IF(J$9="x",Toimenpiteet!$E$60,0)+IF(J$10="x",Toimenpiteet!$E$88,0))/(1+$H$15)^DF$59</f>
        <v>279.31248339672476</v>
      </c>
      <c r="DG97" s="29">
        <f ca="1">IF(K$11="x",Toimenpiteet!$E$115,AF97*CG97/1000+(Satokasvi!$E$28-Satokasvi!$E$7)+IF(K$8="x",Toimenpiteet!$E$29,0)+IF(K$9="x",Toimenpiteet!$E$60,0)+IF(K$10="x",Toimenpiteet!$E$88,0))/(1+$H$15)^DG$59</f>
        <v>-202.48619821998551</v>
      </c>
      <c r="DH97" s="29">
        <f ca="1">IF(L$11="x",Toimenpiteet!$E$115,AG97*CH97/1000+(Satokasvi!$E$28-Satokasvi!$E$7)+IF(L$8="x",Toimenpiteet!$E$29,0)+IF(L$9="x",Toimenpiteet!$E$60,0)+IF(L$10="x",Toimenpiteet!$E$88,0))/(1+$H$15)^DH$59</f>
        <v>230.93087624273767</v>
      </c>
      <c r="DI97" s="29">
        <f>IF(M$11="x",Toimenpiteet!$E$115,AH97*CI97/1000+(Satokasvi!$E$28-Satokasvi!$E$7)+IF(M$8="x",Toimenpiteet!$E$29,0)+IF(M$9="x",Toimenpiteet!$E$60,0)+IF(M$10="x",Toimenpiteet!$E$88,0))/(1+$H$15)^DI$59</f>
        <v>263.80754085535114</v>
      </c>
      <c r="DJ97" s="29">
        <f ca="1">IF(N$11="x",Toimenpiteet!$E$115,AI97*CJ97/1000+(Satokasvi!$E$28-Satokasvi!$E$7)+IF(N$8="x",Toimenpiteet!$E$29,0)+IF(N$9="x",Toimenpiteet!$E$60,0)+IF(N$10="x",Toimenpiteet!$E$88,0))/(1+$H$15)^DJ$59</f>
        <v>209.9131829240244</v>
      </c>
      <c r="DK97" s="29">
        <f ca="1">IF(O$11="x",Toimenpiteet!$E$115,AJ97*CK97/1000+(Satokasvi!$E$28-Satokasvi!$E$7)+IF(O$8="x",Toimenpiteet!$E$29,0)+IF(O$9="x",Toimenpiteet!$E$60,0)+IF(O$10="x",Toimenpiteet!$E$88,0))/(1+$H$15)^DK$59</f>
        <v>250.23552860565323</v>
      </c>
      <c r="DL97" s="29">
        <f ca="1">IF(P$11="x",Toimenpiteet!$E$115,AK97*CL97/1000+(Satokasvi!$E$28-Satokasvi!$E$7)+IF(P$8="x",Toimenpiteet!$E$29,0)+IF(P$9="x",Toimenpiteet!$E$60,0)+IF(P$10="x",Toimenpiteet!$E$88,0))/(1+$H$15)^DL$59</f>
        <v>308.80979688200455</v>
      </c>
      <c r="DM97" s="29">
        <f ca="1">IF(Q$11="x",Toimenpiteet!$E$115,AL97*CM97/1000+(Satokasvi!$E$28-Satokasvi!$E$7)+IF(Q$8="x",Toimenpiteet!$E$29,0)+IF(Q$9="x",Toimenpiteet!$E$60,0)+IF(Q$10="x",Toimenpiteet!$E$88,0))/(1+$H$15)^DM$59</f>
        <v>130.35763405782248</v>
      </c>
      <c r="DN97" s="29">
        <f ca="1">IF(R$11="x",Toimenpiteet!$E$115,AM97*CN97/1000+(Satokasvi!$E$28-Satokasvi!$E$7)+IF(R$8="x",Toimenpiteet!$E$29,0)+IF(R$9="x",Toimenpiteet!$E$60,0)+IF(R$10="x",Toimenpiteet!$E$88,0))/(1+$H$15)^DN$59</f>
        <v>49.475282955206772</v>
      </c>
      <c r="DO97" s="29">
        <f ca="1">IF(S$11="x",Toimenpiteet!$E$115,AN97*CO97/1000+(Satokasvi!$E$28-Satokasvi!$E$7)+IF(S$8="x",Toimenpiteet!$E$29,0)+IF(S$9="x",Toimenpiteet!$E$60,0)+IF(S$10="x",Toimenpiteet!$E$88,0))/(1+$H$15)^DO$59</f>
        <v>465.5619974611335</v>
      </c>
      <c r="DP97" s="29">
        <f ca="1">IF(T$11="x",Toimenpiteet!$E$115,AO97*CP97/1000+(Satokasvi!$E$28-Satokasvi!$E$7)+IF(T$8="x",Toimenpiteet!$E$29,0)+IF(T$9="x",Toimenpiteet!$E$60,0)+IF(T$10="x",Toimenpiteet!$E$88,0))/(1+$H$15)^DP$59</f>
        <v>156.16083163655611</v>
      </c>
      <c r="DQ97" s="29">
        <f ca="1">IF(U$11="x",Toimenpiteet!$E$115,AP97*CQ97/1000+(Satokasvi!$E$28-Satokasvi!$E$7)+IF(U$8="x",Toimenpiteet!$E$29,0)+IF(U$9="x",Toimenpiteet!$E$60,0)+IF(U$10="x",Toimenpiteet!$E$88,0))/(1+$H$15)^DQ$59</f>
        <v>198.68285974527043</v>
      </c>
      <c r="DR97" s="29">
        <f ca="1">IF(V$11="x",Toimenpiteet!$E$115,AQ97*CR97/1000+(Satokasvi!$E$28-Satokasvi!$E$7)+IF(V$8="x",Toimenpiteet!$E$29,0)+IF(V$9="x",Toimenpiteet!$E$60,0)+IF(V$10="x",Toimenpiteet!$E$88,0))/(1+$H$15)^DR$59</f>
        <v>-146.28033781171195</v>
      </c>
      <c r="DS97" s="29">
        <f ca="1">IF(W$11="x",Toimenpiteet!$E$115,AR97*CS97/1000+(Satokasvi!$E$28-Satokasvi!$E$7)+IF(W$8="x",Toimenpiteet!$E$29,0)+IF(W$9="x",Toimenpiteet!$E$60,0)+IF(W$10="x",Toimenpiteet!$E$88,0))/(1+$H$15)^DS$59</f>
        <v>146.12007521347164</v>
      </c>
      <c r="DT97" s="29">
        <f ca="1">IF(X$11="x",Toimenpiteet!$E$115,AS97*CT97/1000+(Satokasvi!$E$28-Satokasvi!$E$7)+IF(X$8="x",Toimenpiteet!$E$29,0)+IF(X$9="x",Toimenpiteet!$E$60,0)+IF(X$10="x",Toimenpiteet!$E$88,0))/(1+$H$15)^DT$59</f>
        <v>55.786278055541594</v>
      </c>
      <c r="DU97" s="29">
        <f ca="1">IF(Y$11="x",Toimenpiteet!$E$115,AT97*CU97/1000+(Satokasvi!$E$28-Satokasvi!$E$7)+IF(Y$8="x",Toimenpiteet!$E$29,0)+IF(Y$9="x",Toimenpiteet!$E$60,0)+IF(Y$10="x",Toimenpiteet!$E$88,0))/(1+$H$15)^DU$59</f>
        <v>212.10363959547243</v>
      </c>
      <c r="DV97" s="29">
        <f ca="1">IF(Z$11="x",Toimenpiteet!$E$115,AU97*CV97/1000+(Satokasvi!$E$28-Satokasvi!$E$7)+IF(Z$8="x",Toimenpiteet!$E$29,0)+IF(Z$9="x",Toimenpiteet!$E$60,0)+IF(Z$10="x",Toimenpiteet!$E$88,0))/(1+$H$15)^DV$59</f>
        <v>162.2785069295052</v>
      </c>
      <c r="DW97" s="29">
        <f ca="1">IF(AA$11="x",Toimenpiteet!$E$115,AV97*CW97/1000+(Satokasvi!$E$28-Satokasvi!$E$7)+IF(AA$8="x",Toimenpiteet!$E$29,0)+IF(AA$9="x",Toimenpiteet!$E$60,0)+IF(AA$10="x",Toimenpiteet!$E$88,0))/(1+$H$15)^DW$59</f>
        <v>277.42417432323839</v>
      </c>
      <c r="DX97" s="29">
        <f ca="1">IF(AB$11="x",Toimenpiteet!$E$115,AW97*CX97/1000+(Satokasvi!$E$28-Satokasvi!$E$7)+IF(AB$8="x",Toimenpiteet!$E$29,0)+IF(AB$9="x",Toimenpiteet!$E$60,0)+IF(AB$10="x",Toimenpiteet!$E$88,0))/(1+$H$15)^DX$59</f>
        <v>246.47621832243709</v>
      </c>
      <c r="DY97" s="29">
        <f ca="1">IF(AC$11="x",Toimenpiteet!$E$115,AX97*CY97/1000+(Satokasvi!$E$28-Satokasvi!$E$7)+IF(AC$8="x",Toimenpiteet!$E$29,0)+IF(AC$9="x",Toimenpiteet!$E$60,0)+IF(AC$10="x",Toimenpiteet!$E$88,0))/(1+$H$15)^DY$59</f>
        <v>165.37993987423704</v>
      </c>
      <c r="DZ97" s="29">
        <f ca="1">IF(AD$11="x",Toimenpiteet!$E$115,AY97*CZ97/1000+(Satokasvi!$E$28-Satokasvi!$E$7)+IF(AD$8="x",Toimenpiteet!$E$29,0)+IF(AD$9="x",Toimenpiteet!$E$60,0)+IF(AD$10="x",Toimenpiteet!$E$88,0))/(1+$H$15)^DZ$59</f>
        <v>-115.47504946712741</v>
      </c>
      <c r="EA97" s="29">
        <f ca="1">IF(AE$11="x",Toimenpiteet!$E$115,AZ97*DA97/1000+(Satokasvi!$E$28-Satokasvi!$E$7)+IF(AE$8="x",Toimenpiteet!$E$29,0)+IF(AE$9="x",Toimenpiteet!$E$60,0)+IF(AE$10="x",Toimenpiteet!$E$88,0))/(1+$H$15)^EA$59</f>
        <v>41.045169013723054</v>
      </c>
      <c r="EB97" s="29">
        <f ca="1">IF(AF$11="x",Toimenpiteet!$E$115,BA97*DB97/1000+(Satokasvi!$E$28-Satokasvi!$E$7)+IF(AF$8="x",Toimenpiteet!$E$29,0)+IF(AF$9="x",Toimenpiteet!$E$60,0)+IF(AF$10="x",Toimenpiteet!$E$88,0))/(1+$H$15)^EB$59</f>
        <v>118.5899681485881</v>
      </c>
      <c r="ED97" s="29">
        <f>IF(H$11="x",Toimenpiteet!$E$115,BD97*CD97/1000+(Satokasvi!$E$28-Satokasvi!$E$7)+IF(H$8="x",Toimenpiteet!$E$29,0)+IF(H$9="x",Toimenpiteet!$E$60,0)+IF(H$10="x",Toimenpiteet!$E$88,0))/(1+$H$15)^ED$59</f>
        <v>305.82524271844659</v>
      </c>
      <c r="EE97" s="29">
        <f ca="1">IF(I$11="x",Toimenpiteet!$E$115,BE97*CE97/1000+(Satokasvi!$E$28-Satokasvi!$E$7)+IF(I$8="x",Toimenpiteet!$E$29,0)+IF(I$9="x",Toimenpiteet!$E$60,0)+IF(I$10="x",Toimenpiteet!$E$88,0))/(1+$H$15)^EE$59</f>
        <v>174.55745275427691</v>
      </c>
      <c r="EF97" s="29">
        <f ca="1">IF(J$11="x",Toimenpiteet!$E$115,BF97*CF97/1000+(Satokasvi!$E$28-Satokasvi!$E$7)+IF(J$8="x",Toimenpiteet!$E$29,0)+IF(J$9="x",Toimenpiteet!$E$60,0)+IF(J$10="x",Toimenpiteet!$E$88,0))/(1+$H$15)^EF$59</f>
        <v>303.70614677489021</v>
      </c>
      <c r="EG97" s="29">
        <f ca="1">IF(K$11="x",Toimenpiteet!$E$115,BG97*CG97/1000+(Satokasvi!$E$28-Satokasvi!$E$7)+IF(K$8="x",Toimenpiteet!$E$29,0)+IF(K$9="x",Toimenpiteet!$E$60,0)+IF(K$10="x",Toimenpiteet!$E$88,0))/(1+$H$15)^EG$59</f>
        <v>-202.48619821998551</v>
      </c>
      <c r="EH97" s="29">
        <f ca="1">IF(L$11="x",Toimenpiteet!$E$115,BH97*CH97/1000+(Satokasvi!$E$28-Satokasvi!$E$7)+IF(L$8="x",Toimenpiteet!$E$29,0)+IF(L$9="x",Toimenpiteet!$E$60,0)+IF(L$10="x",Toimenpiteet!$E$88,0))/(1+$H$15)^EH$59</f>
        <v>252.30684715293208</v>
      </c>
      <c r="EI97" s="29">
        <f>IF(M$11="x",Toimenpiteet!$E$115,BI97*CI97/1000+(Satokasvi!$E$28-Satokasvi!$E$7)+IF(M$8="x",Toimenpiteet!$E$29,0)+IF(M$9="x",Toimenpiteet!$E$60,0)+IF(M$10="x",Toimenpiteet!$E$88,0))/(1+$H$15)^EI$59</f>
        <v>263.80754085535114</v>
      </c>
      <c r="EJ97" s="29">
        <f ca="1">IF(N$11="x",Toimenpiteet!$E$115,BJ97*CJ97/1000+(Satokasvi!$E$28-Satokasvi!$E$7)+IF(N$8="x",Toimenpiteet!$E$29,0)+IF(N$9="x",Toimenpiteet!$E$60,0)+IF(N$10="x",Toimenpiteet!$E$88,0))/(1+$H$15)^EJ$59</f>
        <v>229.67401984198307</v>
      </c>
      <c r="EK97" s="29">
        <f ca="1">IF(O$11="x",Toimenpiteet!$E$115,BK97*CK97/1000+(Satokasvi!$E$28-Satokasvi!$E$7)+IF(O$8="x",Toimenpiteet!$E$29,0)+IF(O$9="x",Toimenpiteet!$E$60,0)+IF(O$10="x",Toimenpiteet!$E$88,0))/(1+$H$15)^EK$59</f>
        <v>271.74262326094305</v>
      </c>
      <c r="EL97" s="29">
        <f ca="1">IF(P$11="x",Toimenpiteet!$E$115,BL97*CL97/1000+(Satokasvi!$E$28-Satokasvi!$E$7)+IF(P$8="x",Toimenpiteet!$E$29,0)+IF(P$9="x",Toimenpiteet!$E$60,0)+IF(P$10="x",Toimenpiteet!$E$88,0))/(1+$H$15)^EL$59</f>
        <v>332.98360539116061</v>
      </c>
      <c r="EM97" s="29">
        <f ca="1">IF(Q$11="x",Toimenpiteet!$E$115,BM97*CM97/1000+(Satokasvi!$E$28-Satokasvi!$E$7)+IF(Q$8="x",Toimenpiteet!$E$29,0)+IF(Q$9="x",Toimenpiteet!$E$60,0)+IF(Q$10="x",Toimenpiteet!$E$88,0))/(1+$H$15)^EM$59</f>
        <v>145.35446592096179</v>
      </c>
      <c r="EN97" s="29">
        <f ca="1">IF(R$11="x",Toimenpiteet!$E$115,BN97*CN97/1000+(Satokasvi!$E$28-Satokasvi!$E$7)+IF(R$8="x",Toimenpiteet!$E$29,0)+IF(R$9="x",Toimenpiteet!$E$60,0)+IF(R$10="x",Toimenpiteet!$E$88,0))/(1+$H$15)^EN$59</f>
        <v>60.181037549809993</v>
      </c>
      <c r="EO97" s="29">
        <f ca="1">IF(S$11="x",Toimenpiteet!$E$115,BO97*CO97/1000+(Satokasvi!$E$28-Satokasvi!$E$7)+IF(S$8="x",Toimenpiteet!$E$29,0)+IF(S$9="x",Toimenpiteet!$E$60,0)+IF(S$10="x",Toimenpiteet!$E$88,0))/(1+$H$15)^EO$59</f>
        <v>496.83232106898907</v>
      </c>
      <c r="EP97" s="29">
        <f ca="1">IF(T$11="x",Toimenpiteet!$E$115,BP97*CP97/1000+(Satokasvi!$E$28-Satokasvi!$E$7)+IF(T$8="x",Toimenpiteet!$E$29,0)+IF(T$9="x",Toimenpiteet!$E$60,0)+IF(T$10="x",Toimenpiteet!$E$88,0))/(1+$H$15)^EP$59</f>
        <v>171.72831373760616</v>
      </c>
      <c r="EQ97" s="29">
        <f ca="1">IF(U$11="x",Toimenpiteet!$E$115,BQ97*CQ97/1000+(Satokasvi!$E$28-Satokasvi!$E$7)+IF(U$8="x",Toimenpiteet!$E$29,0)+IF(U$9="x",Toimenpiteet!$E$60,0)+IF(U$10="x",Toimenpiteet!$E$88,0))/(1+$H$15)^EQ$59</f>
        <v>216.15044012983716</v>
      </c>
      <c r="ER97" s="29">
        <f ca="1">IF(V$11="x",Toimenpiteet!$E$115,BR97*CR97/1000+(Satokasvi!$E$28-Satokasvi!$E$7)+IF(V$8="x",Toimenpiteet!$E$29,0)+IF(V$9="x",Toimenpiteet!$E$60,0)+IF(V$10="x",Toimenpiteet!$E$88,0))/(1+$H$15)^ER$59</f>
        <v>-146.28033781171195</v>
      </c>
      <c r="ES97" s="29">
        <f ca="1">IF(W$11="x",Toimenpiteet!$E$115,BS97*CS97/1000+(Satokasvi!$E$28-Satokasvi!$E$7)+IF(W$8="x",Toimenpiteet!$E$29,0)+IF(W$9="x",Toimenpiteet!$E$60,0)+IF(W$10="x",Toimenpiteet!$E$88,0))/(1+$H$15)^ES$59</f>
        <v>160.52706624655843</v>
      </c>
      <c r="ET97" s="29">
        <f ca="1">IF(X$11="x",Toimenpiteet!$E$115,BT97*CT97/1000+(Satokasvi!$E$28-Satokasvi!$E$7)+IF(X$8="x",Toimenpiteet!$E$29,0)+IF(X$9="x",Toimenpiteet!$E$60,0)+IF(X$10="x",Toimenpiteet!$E$88,0))/(1+$H$15)^ET$59</f>
        <v>65.469754358719825</v>
      </c>
      <c r="EU97" s="29">
        <f ca="1">IF(Y$11="x",Toimenpiteet!$E$115,BU97*CU97/1000+(Satokasvi!$E$28-Satokasvi!$E$7)+IF(Y$8="x",Toimenpiteet!$E$29,0)+IF(Y$9="x",Toimenpiteet!$E$60,0)+IF(Y$10="x",Toimenpiteet!$E$88,0))/(1+$H$15)^EU$59</f>
        <v>229.4021831290336</v>
      </c>
      <c r="EV97" s="29">
        <f ca="1">IF(Z$11="x",Toimenpiteet!$E$115,BV97*CV97/1000+(Satokasvi!$E$28-Satokasvi!$E$7)+IF(Z$8="x",Toimenpiteet!$E$29,0)+IF(Z$9="x",Toimenpiteet!$E$60,0)+IF(Z$10="x",Toimenpiteet!$E$88,0))/(1+$H$15)^EV$59</f>
        <v>176.89084155150223</v>
      </c>
      <c r="EW97" s="29">
        <f ca="1">IF(AA$11="x",Toimenpiteet!$E$115,BW97*CW97/1000+(Satokasvi!$E$28-Satokasvi!$E$7)+IF(AA$8="x",Toimenpiteet!$E$29,0)+IF(AA$9="x",Toimenpiteet!$E$60,0)+IF(AA$10="x",Toimenpiteet!$E$88,0))/(1+$H$15)^EW$59</f>
        <v>297.60451825835366</v>
      </c>
      <c r="EX97" s="29">
        <f ca="1">IF(AB$11="x",Toimenpiteet!$E$115,BX97*CX97/1000+(Satokasvi!$E$28-Satokasvi!$E$7)+IF(AB$8="x",Toimenpiteet!$E$29,0)+IF(AB$9="x",Toimenpiteet!$E$60,0)+IF(AB$10="x",Toimenpiteet!$E$88,0))/(1+$H$15)^EX$59</f>
        <v>264.9254032375427</v>
      </c>
      <c r="EY97" s="29">
        <f ca="1">IF(AC$11="x",Toimenpiteet!$E$115,BY97*CY97/1000+(Satokasvi!$E$28-Satokasvi!$E$7)+IF(AC$8="x",Toimenpiteet!$E$29,0)+IF(AC$9="x",Toimenpiteet!$E$60,0)+IF(AC$10="x",Toimenpiteet!$E$88,0))/(1+$H$15)^EY$59</f>
        <v>179.595901915506</v>
      </c>
      <c r="EZ97" s="29">
        <f ca="1">IF(AD$11="x",Toimenpiteet!$E$115,BZ97*CZ97/1000+(Satokasvi!$E$28-Satokasvi!$E$7)+IF(AD$8="x",Toimenpiteet!$E$29,0)+IF(AD$9="x",Toimenpiteet!$E$60,0)+IF(AD$10="x",Toimenpiteet!$E$88,0))/(1+$H$15)^EZ$59</f>
        <v>-115.47504946712741</v>
      </c>
      <c r="FA97" s="29">
        <f ca="1">IF(AE$11="x",Toimenpiteet!$E$115,CA97*DA97/1000+(Satokasvi!$E$28-Satokasvi!$E$7)+IF(AE$8="x",Toimenpiteet!$E$29,0)+IF(AE$9="x",Toimenpiteet!$E$60,0)+IF(AE$10="x",Toimenpiteet!$E$88,0))/(1+$H$15)^FA$59</f>
        <v>48.703012389997902</v>
      </c>
      <c r="FB97" s="29">
        <f ca="1">IF(AF$11="x",Toimenpiteet!$E$115,CB97*DB97/1000+(Satokasvi!$E$28-Satokasvi!$E$7)+IF(AF$8="x",Toimenpiteet!$E$29,0)+IF(AF$9="x",Toimenpiteet!$E$60,0)+IF(AF$10="x",Toimenpiteet!$E$88,0))/(1+$H$15)^FB$59</f>
        <v>129.96178201775408</v>
      </c>
      <c r="FD97" s="29">
        <f t="shared" si="15"/>
        <v>305.82524271844659</v>
      </c>
      <c r="FE97" s="29">
        <f t="shared" ca="1" si="18"/>
        <v>461.84102592768249</v>
      </c>
      <c r="FF97" s="29">
        <f t="shared" ca="1" si="18"/>
        <v>741.1535093244072</v>
      </c>
      <c r="FG97" s="29">
        <f t="shared" ca="1" si="18"/>
        <v>538.66731110442174</v>
      </c>
      <c r="FH97" s="29">
        <f t="shared" ca="1" si="18"/>
        <v>769.59818734715941</v>
      </c>
      <c r="FI97" s="29">
        <f t="shared" ca="1" si="18"/>
        <v>1033.4057282025105</v>
      </c>
      <c r="FJ97" s="29">
        <f t="shared" ca="1" si="18"/>
        <v>1243.3189111265349</v>
      </c>
      <c r="FK97" s="29">
        <f t="shared" ca="1" si="18"/>
        <v>1493.554439732188</v>
      </c>
      <c r="FL97" s="29">
        <f t="shared" ca="1" si="18"/>
        <v>1802.3642366141926</v>
      </c>
      <c r="FM97" s="29">
        <f t="shared" ca="1" si="18"/>
        <v>1932.721870672015</v>
      </c>
      <c r="FN97" s="29">
        <f t="shared" ca="1" si="18"/>
        <v>1982.1971536272217</v>
      </c>
      <c r="FO97" s="29">
        <f t="shared" ca="1" si="18"/>
        <v>2447.7591510883553</v>
      </c>
      <c r="FP97" s="29">
        <f t="shared" ca="1" si="18"/>
        <v>2603.9199827249113</v>
      </c>
      <c r="FQ97" s="29">
        <f t="shared" ca="1" si="18"/>
        <v>2802.6028424701817</v>
      </c>
      <c r="FR97" s="29">
        <f t="shared" ca="1" si="18"/>
        <v>2656.3225046584698</v>
      </c>
      <c r="FS97" s="29">
        <f t="shared" ca="1" si="18"/>
        <v>2802.4425798719412</v>
      </c>
      <c r="FT97" s="29">
        <f t="shared" ca="1" si="18"/>
        <v>2858.2288579274827</v>
      </c>
      <c r="FU97" s="29">
        <f t="shared" ca="1" si="24"/>
        <v>3070.3324975229552</v>
      </c>
      <c r="FV97" s="29">
        <f t="shared" ca="1" si="24"/>
        <v>3232.6110044524603</v>
      </c>
      <c r="FW97" s="29">
        <f t="shared" ca="1" si="23"/>
        <v>3510.0351787756986</v>
      </c>
      <c r="FX97" s="29">
        <f t="shared" ca="1" si="20"/>
        <v>3756.5113970981356</v>
      </c>
      <c r="FY97" s="29">
        <f t="shared" ca="1" si="20"/>
        <v>3921.8913369723728</v>
      </c>
      <c r="FZ97" s="29">
        <f t="shared" ca="1" si="20"/>
        <v>3806.4162875052452</v>
      </c>
      <c r="GA97" s="29">
        <f t="shared" ca="1" si="20"/>
        <v>3847.4614565189681</v>
      </c>
      <c r="GB97" s="29">
        <f t="shared" ca="1" si="20"/>
        <v>3966.0514246675561</v>
      </c>
      <c r="GC97" s="29"/>
      <c r="GD97" s="29">
        <f t="shared" si="16"/>
        <v>305.82524271844659</v>
      </c>
      <c r="GE97" s="29">
        <f t="shared" ca="1" si="28"/>
        <v>480.38269547272353</v>
      </c>
      <c r="GF97" s="29">
        <f t="shared" ca="1" si="28"/>
        <v>784.08884224761368</v>
      </c>
      <c r="GG97" s="29">
        <f t="shared" ca="1" si="28"/>
        <v>581.60264402762823</v>
      </c>
      <c r="GH97" s="29">
        <f t="shared" ca="1" si="28"/>
        <v>833.90949118056028</v>
      </c>
      <c r="GI97" s="29">
        <f t="shared" ca="1" si="28"/>
        <v>1097.7170320359114</v>
      </c>
      <c r="GJ97" s="29">
        <f t="shared" ca="1" si="28"/>
        <v>1327.3910518778944</v>
      </c>
      <c r="GK97" s="29">
        <f t="shared" ca="1" si="28"/>
        <v>1599.1336751388374</v>
      </c>
      <c r="GL97" s="29">
        <f t="shared" ca="1" si="28"/>
        <v>1932.117280529998</v>
      </c>
      <c r="GM97" s="29">
        <f t="shared" ca="1" si="28"/>
        <v>2077.4717464509599</v>
      </c>
      <c r="GN97" s="29">
        <f t="shared" ca="1" si="28"/>
        <v>2137.6527840007698</v>
      </c>
      <c r="GO97" s="29">
        <f t="shared" ca="1" si="28"/>
        <v>2634.4851050697589</v>
      </c>
      <c r="GP97" s="29">
        <f t="shared" ca="1" si="28"/>
        <v>2806.2134188073651</v>
      </c>
      <c r="GQ97" s="29">
        <f t="shared" ca="1" si="28"/>
        <v>3022.3638589372022</v>
      </c>
      <c r="GR97" s="29">
        <f t="shared" ca="1" si="28"/>
        <v>2876.0835211254903</v>
      </c>
      <c r="GS97" s="29">
        <f t="shared" ca="1" si="28"/>
        <v>3036.6105873720489</v>
      </c>
      <c r="GT97" s="29">
        <f t="shared" ca="1" si="28"/>
        <v>3102.0803417307689</v>
      </c>
      <c r="GU97" s="29">
        <f t="shared" ca="1" si="22"/>
        <v>3331.4825248598027</v>
      </c>
      <c r="GV97" s="29">
        <f t="shared" ca="1" si="22"/>
        <v>3508.3733664113047</v>
      </c>
      <c r="GW97" s="29">
        <f t="shared" ca="1" si="22"/>
        <v>3805.9778846696581</v>
      </c>
      <c r="GX97" s="29">
        <f t="shared" ca="1" si="22"/>
        <v>4070.903287907201</v>
      </c>
      <c r="GY97" s="29">
        <f t="shared" ca="1" si="30"/>
        <v>4250.4991898227072</v>
      </c>
      <c r="GZ97" s="29">
        <f t="shared" ca="1" si="30"/>
        <v>4135.0241403555801</v>
      </c>
      <c r="HA97" s="29">
        <f t="shared" ca="1" si="30"/>
        <v>4183.7271527455778</v>
      </c>
      <c r="HB97" s="29">
        <f t="shared" ca="1" si="30"/>
        <v>4313.6889347633314</v>
      </c>
      <c r="HC97" s="29"/>
      <c r="HD97" s="29">
        <f t="shared" si="29"/>
        <v>170</v>
      </c>
      <c r="HE97" s="29">
        <f>SUM($GD97:GD97)-$HD97-SUM($FD97:FD97)</f>
        <v>-170</v>
      </c>
      <c r="HF97" s="29">
        <f ca="1">SUM($GD97:GE97)-$HD97-SUM($FD97:FE97)</f>
        <v>-151.45833045495897</v>
      </c>
      <c r="HG97" s="29">
        <f ca="1">SUM($GD97:GF97)-$HD97-SUM($FD97:FF97)</f>
        <v>-108.52299753175248</v>
      </c>
      <c r="HH97" s="29">
        <f ca="1">SUM($GD97:GG97)-$HD97-SUM($FD97:FG97)</f>
        <v>-65.58766460854622</v>
      </c>
      <c r="HI97" s="29">
        <f ca="1">SUM($GD97:GH97)-$HD97-SUM($FD97:FH97)</f>
        <v>-1.2763607751448944</v>
      </c>
      <c r="HJ97" s="29">
        <f ca="1">SUM($GD97:GI97)-$HD97-SUM($FD97:FI97)</f>
        <v>63.034943058255976</v>
      </c>
      <c r="HK97" s="29">
        <f ca="1">SUM($GD97:GJ97)-$HD97-SUM($FD97:FJ97)</f>
        <v>147.10708380961569</v>
      </c>
      <c r="HL97" s="29">
        <f ca="1">SUM($GD97:GK97)-$HD97-SUM($FD97:FK97)</f>
        <v>252.68631921626456</v>
      </c>
      <c r="HM97" s="29">
        <f ca="1">SUM($GD97:GL97)-$HD97-SUM($FD97:FL97)</f>
        <v>382.43936313207087</v>
      </c>
      <c r="HN97" s="29">
        <f ca="1">SUM($GD97:GM97)-$HD97-SUM($FD97:FM97)</f>
        <v>527.18923891101622</v>
      </c>
      <c r="HO97" s="29">
        <f ca="1">SUM($GD97:GN97)-$HD97-SUM($FD97:FN97)</f>
        <v>682.64486928456427</v>
      </c>
      <c r="HP97" s="29">
        <f ca="1">SUM($GD97:GO97)-$HD97-SUM($FD97:FO97)</f>
        <v>869.37082326596828</v>
      </c>
      <c r="HQ97" s="29">
        <f ca="1">SUM($GD97:GP97)-$HD97-SUM($FD97:FP97)</f>
        <v>1071.6642593484212</v>
      </c>
      <c r="HR97" s="29">
        <f ca="1">SUM($GD97:GQ97)-$HD97-SUM($FD97:FQ97)</f>
        <v>1291.4252758154398</v>
      </c>
      <c r="HS97" s="29">
        <f ca="1">SUM($GD97:GR97)-$HD97-SUM($FD97:FR97)</f>
        <v>1511.1862922824585</v>
      </c>
      <c r="HT97" s="29">
        <f ca="1">SUM($GD97:GS97)-$HD97-SUM($FD97:FS97)</f>
        <v>1745.3542997825643</v>
      </c>
      <c r="HU97" s="29">
        <f ca="1">SUM($GD97:GT97)-$HD97-SUM($FD97:FT97)</f>
        <v>1989.2057835858504</v>
      </c>
      <c r="HV97" s="29">
        <f ca="1">SUM($GD97:GU97)-$HD97-SUM($FD97:FU97)</f>
        <v>2250.3558109226979</v>
      </c>
      <c r="HW97" s="29">
        <f ca="1">SUM($GD97:GV97)-$HD97-SUM($FD97:FV97)</f>
        <v>2526.1181728815427</v>
      </c>
      <c r="HX97" s="29">
        <f ca="1">SUM($GD97:GW97)-$HD97-SUM($FD97:FW97)</f>
        <v>2822.0608787755045</v>
      </c>
      <c r="HY97" s="29">
        <f ca="1">SUM($GD97:GX97)-$HD97-SUM($FD97:FX97)</f>
        <v>3136.4527695845754</v>
      </c>
      <c r="HZ97" s="29">
        <f ca="1">SUM($GD97:GY97)-$HD97-SUM($FD97:FY97)</f>
        <v>3465.0606224349103</v>
      </c>
      <c r="IA97" s="29">
        <f ca="1">SUM($GD97:GZ97)-$HD97-SUM($FD97:FZ97)</f>
        <v>3793.6684752852452</v>
      </c>
      <c r="IB97" s="29">
        <f ca="1">SUM($GD97:HA97)-$HD97-SUM($FD97:GA97)</f>
        <v>4129.9341715118499</v>
      </c>
      <c r="IC97" s="29">
        <f ca="1">SUM($GD97:HB97)-$HD97-SUM($FD97:GB97)</f>
        <v>4477.5716816076238</v>
      </c>
    </row>
    <row r="98" spans="2:237">
      <c r="B98" s="29">
        <f t="shared" ca="1" si="26"/>
        <v>0.54148078761338281</v>
      </c>
      <c r="C98" s="29">
        <f t="shared" ca="1" si="25"/>
        <v>0.97627734150030854</v>
      </c>
      <c r="D98" s="29">
        <f t="shared" ca="1" si="25"/>
        <v>9.6697728903538782E-2</v>
      </c>
      <c r="E98" s="29">
        <f t="shared" ca="1" si="25"/>
        <v>0.18125567094308492</v>
      </c>
      <c r="F98" s="29">
        <f t="shared" ca="1" si="25"/>
        <v>0.66373492753243402</v>
      </c>
      <c r="G98" s="29">
        <f t="shared" ca="1" si="25"/>
        <v>0.5455511959023388</v>
      </c>
      <c r="H98" s="29">
        <f t="shared" ca="1" si="25"/>
        <v>0.75548545257296795</v>
      </c>
      <c r="I98" s="29">
        <f t="shared" ca="1" si="25"/>
        <v>0.3531779627549303</v>
      </c>
      <c r="J98" s="29">
        <f t="shared" ca="1" si="25"/>
        <v>0.18616914730354017</v>
      </c>
      <c r="K98" s="29">
        <f t="shared" ca="1" si="25"/>
        <v>0.48594748022379908</v>
      </c>
      <c r="L98" s="29">
        <f t="shared" ca="1" si="25"/>
        <v>4.4906467024525387E-2</v>
      </c>
      <c r="M98" s="29">
        <f t="shared" ca="1" si="25"/>
        <v>0.60999455003584746</v>
      </c>
      <c r="N98" s="29">
        <f t="shared" ca="1" si="25"/>
        <v>0.52759759041870546</v>
      </c>
      <c r="O98" s="29">
        <f t="shared" ca="1" si="25"/>
        <v>0.3546262170104536</v>
      </c>
      <c r="P98" s="29">
        <f t="shared" ca="1" si="25"/>
        <v>0.70158414146917847</v>
      </c>
      <c r="Q98" s="29">
        <f t="shared" ca="1" si="25"/>
        <v>0.81893160056678493</v>
      </c>
      <c r="R98" s="29">
        <f t="shared" ca="1" si="25"/>
        <v>0.99865808314711046</v>
      </c>
      <c r="S98" s="29">
        <f t="shared" ca="1" si="25"/>
        <v>0.89153484330982335</v>
      </c>
      <c r="T98" s="29">
        <f t="shared" ca="1" si="27"/>
        <v>0.53182837712075648</v>
      </c>
      <c r="U98" s="29">
        <f t="shared" ca="1" si="27"/>
        <v>0.848056493252064</v>
      </c>
      <c r="V98" s="29">
        <f t="shared" ca="1" si="27"/>
        <v>0.17112347430661812</v>
      </c>
      <c r="W98" s="29">
        <f t="shared" ca="1" si="27"/>
        <v>0.50763482872692078</v>
      </c>
      <c r="X98" s="29">
        <f t="shared" ca="1" si="27"/>
        <v>0.24571782544568899</v>
      </c>
      <c r="Y98" s="29">
        <f t="shared" ca="1" si="27"/>
        <v>0.68759268976475518</v>
      </c>
      <c r="Z98" s="29">
        <f t="shared" ca="1" si="27"/>
        <v>0.79877575266086931</v>
      </c>
      <c r="AC98" s="27">
        <f>IF(H$11="x",0,_xlfn.NORM.INV(B98,Satokasvi!$H$8,Satokasvi!$I$8)*IF(H$8="x",1+Toimenpiteet!$C$7,1)*IF(H$9="x",1+Toimenpiteet!$C$34,1)*(1+H$30)*_xlfn.BINOM.INV(1,(1-(Satokasvi!$H$15*(1+H$43))),B98))</f>
        <v>0</v>
      </c>
      <c r="AD98" s="27">
        <f ca="1">IF(I$11="x",0,_xlfn.NORM.INV(C98,Satokasvi!$H$8,Satokasvi!$I$8)*IF(I$8="x",1+Toimenpiteet!$C$7,1)*IF(I$9="x",1+Toimenpiteet!$C$34,1)*(1+I$30)*_xlfn.BINOM.INV(1,(1-(Satokasvi!$H$15*(1+I$43))),C98))</f>
        <v>2899.8290911527783</v>
      </c>
      <c r="AE98" s="27">
        <f ca="1">IF(J$11="x",0,_xlfn.NORM.INV(D98,Satokasvi!$H$8,Satokasvi!$I$8)*IF(J$8="x",1+Toimenpiteet!$C$7,1)*IF(J$9="x",1+Toimenpiteet!$C$34,1)*(1+J$30)*_xlfn.BINOM.INV(1,(1-(Satokasvi!$H$15*(1+J$43))),D98))</f>
        <v>2320.1804070762932</v>
      </c>
      <c r="AF98" s="27">
        <f ca="1">IF(K$11="x",0,_xlfn.NORM.INV(E98,Satokasvi!$H$8,Satokasvi!$I$8)*IF(K$8="x",1+Toimenpiteet!$C$7,1)*IF(K$9="x",1+Toimenpiteet!$C$34,1)*(1+K$30)*_xlfn.BINOM.INV(1,(1-(Satokasvi!$H$15*(1+K$43))),E98))</f>
        <v>2407.9278288598298</v>
      </c>
      <c r="AG98" s="27">
        <f ca="1">IF(L$11="x",0,_xlfn.NORM.INV(F98,Satokasvi!$H$8,Satokasvi!$I$8)*IF(L$8="x",1+Toimenpiteet!$C$7,1)*IF(L$9="x",1+Toimenpiteet!$C$34,1)*(1+L$30)*_xlfn.BINOM.INV(1,(1-(Satokasvi!$H$15*(1+L$43))),F98))</f>
        <v>2671.3684354104876</v>
      </c>
      <c r="AH98" s="27">
        <f>IF(M$11="x",0,_xlfn.NORM.INV(G98,Satokasvi!$H$8,Satokasvi!$I$8)*IF(M$8="x",1+Toimenpiteet!$C$7,1)*IF(M$9="x",1+Toimenpiteet!$C$34,1)*(1+M$30)*_xlfn.BINOM.INV(1,(1-(Satokasvi!$H$15*(1+M$43))),G98))</f>
        <v>0</v>
      </c>
      <c r="AI98" s="27">
        <f ca="1">IF(N$11="x",0,_xlfn.NORM.INV(H98,Satokasvi!$H$8,Satokasvi!$I$8)*IF(N$8="x",1+Toimenpiteet!$C$7,1)*IF(N$9="x",1+Toimenpiteet!$C$34,1)*(1+N$30)*_xlfn.BINOM.INV(1,(1-(Satokasvi!$H$15*(1+N$43))),H98))</f>
        <v>2742.3814456507453</v>
      </c>
      <c r="AJ98" s="27">
        <f ca="1">IF(O$11="x",0,_xlfn.NORM.INV(I98,Satokasvi!$H$8,Satokasvi!$I$8)*IF(O$8="x",1+Toimenpiteet!$C$7,1)*IF(O$9="x",1+Toimenpiteet!$C$34,1)*(1+O$30)*_xlfn.BINOM.INV(1,(1-(Satokasvi!$H$15*(1+O$43))),I98))</f>
        <v>2542.914972017099</v>
      </c>
      <c r="AK98" s="27">
        <f ca="1">IF(P$11="x",0,_xlfn.NORM.INV(J98,Satokasvi!$H$8,Satokasvi!$I$8)*IF(P$8="x",1+Toimenpiteet!$C$7,1)*IF(P$9="x",1+Toimenpiteet!$C$34,1)*(1+P$30)*_xlfn.BINOM.INV(1,(1-(Satokasvi!$H$15*(1+P$43))),J98))</f>
        <v>2446.7202516866182</v>
      </c>
      <c r="AL98" s="27">
        <f ca="1">IF(Q$11="x",0,_xlfn.NORM.INV(K98,Satokasvi!$H$8,Satokasvi!$I$8)*IF(Q$8="x",1+Toimenpiteet!$C$7,1)*IF(Q$9="x",1+Toimenpiteet!$C$34,1)*(1+Q$30)*_xlfn.BINOM.INV(1,(1-(Satokasvi!$H$15*(1+Q$43))),K98))</f>
        <v>2606.6636451374266</v>
      </c>
      <c r="AM98" s="27">
        <f ca="1">IF(R$11="x",0,_xlfn.NORM.INV(L98,Satokasvi!$H$8,Satokasvi!$I$8)*IF(R$8="x",1+Toimenpiteet!$C$7,1)*IF(R$9="x",1+Toimenpiteet!$C$34,1)*(1+R$30)*_xlfn.BINOM.INV(1,(1-(Satokasvi!$H$15*(1+R$43))),L98))</f>
        <v>0</v>
      </c>
      <c r="AN98" s="27">
        <f ca="1">IF(S$11="x",0,_xlfn.NORM.INV(M98,Satokasvi!$H$8,Satokasvi!$I$8)*IF(S$8="x",1+Toimenpiteet!$C$7,1)*IF(S$9="x",1+Toimenpiteet!$C$34,1)*(1+S$30)*_xlfn.BINOM.INV(1,(1-(Satokasvi!$H$15*(1+S$43))),M98))</f>
        <v>2665.3750395677321</v>
      </c>
      <c r="AO98" s="27">
        <f ca="1">IF(T$11="x",0,_xlfn.NORM.INV(N98,Satokasvi!$H$8,Satokasvi!$I$8)*IF(T$8="x",1+Toimenpiteet!$C$7,1)*IF(T$9="x",1+Toimenpiteet!$C$34,1)*(1+T$30)*_xlfn.BINOM.INV(1,(1-(Satokasvi!$H$15*(1+T$43))),N98))</f>
        <v>2626.1628762454579</v>
      </c>
      <c r="AP98" s="27">
        <f ca="1">IF(U$11="x",0,_xlfn.NORM.INV(O98,Satokasvi!$H$8,Satokasvi!$I$8)*IF(U$8="x",1+Toimenpiteet!$C$7,1)*IF(U$9="x",1+Toimenpiteet!$C$34,1)*(1+U$30)*_xlfn.BINOM.INV(1,(1-(Satokasvi!$H$15*(1+U$43))),O98))</f>
        <v>2543.6418997363098</v>
      </c>
      <c r="AQ98" s="27">
        <f ca="1">IF(V$11="x",0,_xlfn.NORM.INV(P98,Satokasvi!$H$8,Satokasvi!$I$8)*IF(V$8="x",1+Toimenpiteet!$C$7,1)*IF(V$9="x",1+Toimenpiteet!$C$34,1)*(1+V$30)*_xlfn.BINOM.INV(1,(1-(Satokasvi!$H$15*(1+V$43))),P98))</f>
        <v>2711.9760721556568</v>
      </c>
      <c r="AR98" s="27">
        <f ca="1">IF(W$11="x",0,_xlfn.NORM.INV(Q98,Satokasvi!$H$8,Satokasvi!$I$8)*IF(W$8="x",1+Toimenpiteet!$C$7,1)*IF(W$9="x",1+Toimenpiteet!$C$34,1)*(1+W$30)*_xlfn.BINOM.INV(1,(1-(Satokasvi!$H$15*(1+W$43))),Q98))</f>
        <v>2783.3434449486963</v>
      </c>
      <c r="AS98" s="27">
        <f ca="1">IF(X$11="x",0,_xlfn.NORM.INV(R98,Satokasvi!$H$8,Satokasvi!$I$8)*IF(X$8="x",1+Toimenpiteet!$C$7,1)*IF(X$9="x",1+Toimenpiteet!$C$34,1)*(1+X$30)*_xlfn.BINOM.INV(1,(1-(Satokasvi!$H$15*(1+X$43))),R98))</f>
        <v>3173.5570617322132</v>
      </c>
      <c r="AT98" s="27">
        <f ca="1">IF(Y$11="x",0,_xlfn.NORM.INV(S98,Satokasvi!$H$8,Satokasvi!$I$8)*IF(Y$8="x",1+Toimenpiteet!$C$7,1)*IF(Y$9="x",1+Toimenpiteet!$C$34,1)*(1+Y$30)*_xlfn.BINOM.INV(1,(1-(Satokasvi!$H$15*(1+Y$43))),S98))</f>
        <v>2843.7150494968769</v>
      </c>
      <c r="AU98" s="27">
        <f ca="1">IF(Z$11="x",0,_xlfn.NORM.INV(T98,Satokasvi!$H$8,Satokasvi!$I$8)*IF(Z$8="x",1+Toimenpiteet!$C$7,1)*IF(Z$9="x",1+Toimenpiteet!$C$34,1)*(1+Z$30)*_xlfn.BINOM.INV(1,(1-(Satokasvi!$H$15*(1+Z$43))),T98))</f>
        <v>2628.1479250254092</v>
      </c>
      <c r="AV98" s="27">
        <f ca="1">IF(AA$11="x",0,_xlfn.NORM.INV(U98,Satokasvi!$H$8,Satokasvi!$I$8)*IF(AA$8="x",1+Toimenpiteet!$C$7,1)*IF(AA$9="x",1+Toimenpiteet!$C$34,1)*(1+AA$30)*_xlfn.BINOM.INV(1,(1-(Satokasvi!$H$15*(1+AA$43))),U98))</f>
        <v>2805.151407374432</v>
      </c>
      <c r="AW98" s="27">
        <f ca="1">IF(AB$11="x",0,_xlfn.NORM.INV(V98,Satokasvi!$H$8,Satokasvi!$I$8)*IF(AB$8="x",1+Toimenpiteet!$C$7,1)*IF(AB$9="x",1+Toimenpiteet!$C$34,1)*(1+AB$30)*_xlfn.BINOM.INV(1,(1-(Satokasvi!$H$15*(1+AB$43))),V98))</f>
        <v>2435.9624750905459</v>
      </c>
      <c r="AX98" s="27">
        <f ca="1">IF(AC$11="x",0,_xlfn.NORM.INV(W98,Satokasvi!$H$8,Satokasvi!$I$8)*IF(AC$8="x",1+Toimenpiteet!$C$7,1)*IF(AC$9="x",1+Toimenpiteet!$C$34,1)*(1+AC$30)*_xlfn.BINOM.INV(1,(1-(Satokasvi!$H$15*(1+AC$43))),W98))</f>
        <v>2616.8124569769279</v>
      </c>
      <c r="AY98" s="27">
        <f ca="1">IF(AD$11="x",0,_xlfn.NORM.INV(X98,Satokasvi!$H$8,Satokasvi!$I$8)*IF(AD$8="x",1+Toimenpiteet!$C$7,1)*IF(AD$9="x",1+Toimenpiteet!$C$34,1)*(1+AD$30)*_xlfn.BINOM.INV(1,(1-(Satokasvi!$H$15*(1+AD$43))),X98))</f>
        <v>2484.8128422647114</v>
      </c>
      <c r="AZ98" s="27">
        <f ca="1">IF(AE$11="x",0,_xlfn.NORM.INV(Y98,Satokasvi!$H$8,Satokasvi!$I$8)*IF(AE$8="x",1+Toimenpiteet!$C$7,1)*IF(AE$9="x",1+Toimenpiteet!$C$34,1)*(1+AE$30)*_xlfn.BINOM.INV(1,(1-(Satokasvi!$H$15*(1+AE$43))),Y98))</f>
        <v>2704.5238788850047</v>
      </c>
      <c r="BA98" s="27">
        <f ca="1">IF(AF$11="x",0,_xlfn.NORM.INV(Z98,Satokasvi!$H$8,Satokasvi!$I$8)*IF(AF$8="x",1+Toimenpiteet!$C$7,1)*IF(AF$9="x",1+Toimenpiteet!$C$34,1)*(1+AF$30)*_xlfn.BINOM.INV(1,(1-(Satokasvi!$H$15*(1+AF$43))),Z98))</f>
        <v>2769.5222684755558</v>
      </c>
      <c r="BD98" s="27">
        <f>IF(H$11="x",0,_xlfn.NORM.INV(B98,Satokasvi!$H$8,Satokasvi!$I$8)*IF(COUNTIF($H$12:H$12,"x")&gt;0,(1+$C$6),1)*IF(COUNTIF($H$13:H$13,"x")&gt;0,(1+$C$30),1)*IF(H$8="x",(1+Toimenpiteet!$C$7),1)*IF(H$9="x",(1+Toimenpiteet!$C$34),1)*(1+H$30)*_xlfn.BINOM.INV(1,(1-(Satokasvi!$H$15*(1+H$44))),B98))</f>
        <v>0</v>
      </c>
      <c r="BE98" s="27">
        <f ca="1">IF(I$11="x",0,_xlfn.NORM.INV(C98,Satokasvi!$H$8,Satokasvi!$I$8)*IF(COUNTIF($H$12:I$12,"x")&gt;0,(1+$C$6),1)*IF(COUNTIF($H$13:I$13,"x")&gt;0,(1+$C$30),1)*IF(I$8="x",(1+Toimenpiteet!$C$7),1)*IF(I$9="x",(1+Toimenpiteet!$C$34),1)*(1+I$30)*_xlfn.BINOM.INV(1,(1-(Satokasvi!$H$15*(1+I$44))),C98))</f>
        <v>3044.8205457104173</v>
      </c>
      <c r="BF98" s="27">
        <f ca="1">IF(J$11="x",0,_xlfn.NORM.INV(D98,Satokasvi!$H$8,Satokasvi!$I$8)*IF(COUNTIF($H$12:J$12,"x")&gt;0,(1+$C$6),1)*IF(COUNTIF($H$13:J$13,"x")&gt;0,(1+$C$30),1)*IF(J$8="x",(1+Toimenpiteet!$C$7),1)*IF(J$9="x",(1+Toimenpiteet!$C$34),1)*(1+J$30)*_xlfn.BINOM.INV(1,(1-(Satokasvi!$H$15*(1+J$44))),D98))</f>
        <v>2436.189427430108</v>
      </c>
      <c r="BG98" s="27">
        <f ca="1">IF(K$11="x",0,_xlfn.NORM.INV(E98,Satokasvi!$H$8,Satokasvi!$I$8)*IF(COUNTIF($H$12:K$12,"x")&gt;0,(1+$C$6),1)*IF(COUNTIF($H$13:K$13,"x")&gt;0,(1+$C$30),1)*IF(K$8="x",(1+Toimenpiteet!$C$7),1)*IF(K$9="x",(1+Toimenpiteet!$C$34),1)*(1+K$30)*_xlfn.BINOM.INV(1,(1-(Satokasvi!$H$15*(1+K$44))),E98))</f>
        <v>2528.3242203028217</v>
      </c>
      <c r="BH98" s="27">
        <f ca="1">IF(L$11="x",0,_xlfn.NORM.INV(F98,Satokasvi!$H$8,Satokasvi!$I$8)*IF(COUNTIF($H$12:L$12,"x")&gt;0,(1+$C$6),1)*IF(COUNTIF($H$13:L$13,"x")&gt;0,(1+$C$30),1)*IF(L$8="x",(1+Toimenpiteet!$C$7),1)*IF(L$9="x",(1+Toimenpiteet!$C$34),1)*(1+L$30)*_xlfn.BINOM.INV(1,(1-(Satokasvi!$H$15*(1+L$44))),F98))</f>
        <v>2804.9368571810119</v>
      </c>
      <c r="BI98" s="27">
        <f>IF(M$11="x",0,_xlfn.NORM.INV(G98,Satokasvi!$H$8,Satokasvi!$I$8)*IF(COUNTIF($H$12:M$12,"x")&gt;0,(1+$C$6),1)*IF(COUNTIF($H$13:M$13,"x")&gt;0,(1+$C$30),1)*IF(M$8="x",(1+Toimenpiteet!$C$7),1)*IF(M$9="x",(1+Toimenpiteet!$C$34),1)*(1+M$30)*_xlfn.BINOM.INV(1,(1-(Satokasvi!$H$15*(1+M$44))),G98))</f>
        <v>0</v>
      </c>
      <c r="BJ98" s="27">
        <f ca="1">IF(N$11="x",0,_xlfn.NORM.INV(H98,Satokasvi!$H$8,Satokasvi!$I$8)*IF(COUNTIF($H$12:N$12,"x")&gt;0,(1+$C$6),1)*IF(COUNTIF($H$13:N$13,"x")&gt;0,(1+$C$30),1)*IF(N$8="x",(1+Toimenpiteet!$C$7),1)*IF(N$9="x",(1+Toimenpiteet!$C$34),1)*(1+N$30)*_xlfn.BINOM.INV(1,(1-(Satokasvi!$H$15*(1+N$44))),H98))</f>
        <v>2879.5005179332829</v>
      </c>
      <c r="BK98" s="27">
        <f ca="1">IF(O$11="x",0,_xlfn.NORM.INV(I98,Satokasvi!$H$8,Satokasvi!$I$8)*IF(COUNTIF($H$12:O$12,"x")&gt;0,(1+$C$6),1)*IF(COUNTIF($H$13:O$13,"x")&gt;0,(1+$C$30),1)*IF(O$8="x",(1+Toimenpiteet!$C$7),1)*IF(O$9="x",(1+Toimenpiteet!$C$34),1)*(1+O$30)*_xlfn.BINOM.INV(1,(1-(Satokasvi!$H$15*(1+O$44))),I98))</f>
        <v>2670.0607206179534</v>
      </c>
      <c r="BL98" s="27">
        <f ca="1">IF(P$11="x",0,_xlfn.NORM.INV(J98,Satokasvi!$H$8,Satokasvi!$I$8)*IF(COUNTIF($H$12:P$12,"x")&gt;0,(1+$C$6),1)*IF(COUNTIF($H$13:P$13,"x")&gt;0,(1+$C$30),1)*IF(P$8="x",(1+Toimenpiteet!$C$7),1)*IF(P$9="x",(1+Toimenpiteet!$C$34),1)*(1+P$30)*_xlfn.BINOM.INV(1,(1-(Satokasvi!$H$15*(1+P$44))),J98))</f>
        <v>2569.0562642709492</v>
      </c>
      <c r="BM98" s="27">
        <f ca="1">IF(Q$11="x",0,_xlfn.NORM.INV(K98,Satokasvi!$H$8,Satokasvi!$I$8)*IF(COUNTIF($H$12:Q$12,"x")&gt;0,(1+$C$6),1)*IF(COUNTIF($H$13:Q$13,"x")&gt;0,(1+$C$30),1)*IF(Q$8="x",(1+Toimenpiteet!$C$7),1)*IF(Q$9="x",(1+Toimenpiteet!$C$34),1)*(1+Q$30)*_xlfn.BINOM.INV(1,(1-(Satokasvi!$H$15*(1+Q$44))),K98))</f>
        <v>2736.9968273942973</v>
      </c>
      <c r="BN98" s="27">
        <f ca="1">IF(R$11="x",0,_xlfn.NORM.INV(L98,Satokasvi!$H$8,Satokasvi!$I$8)*IF(COUNTIF($H$12:R$12,"x")&gt;0,(1+$C$6),1)*IF(COUNTIF($H$13:R$13,"x")&gt;0,(1+$C$30),1)*IF(R$8="x",(1+Toimenpiteet!$C$7),1)*IF(R$9="x",(1+Toimenpiteet!$C$34),1)*(1+R$30)*_xlfn.BINOM.INV(1,(1-(Satokasvi!$H$15*(1+R$44))),L98))</f>
        <v>0</v>
      </c>
      <c r="BO98" s="27">
        <f ca="1">IF(S$11="x",0,_xlfn.NORM.INV(M98,Satokasvi!$H$8,Satokasvi!$I$8)*IF(COUNTIF($H$12:S$12,"x")&gt;0,(1+$C$6),1)*IF(COUNTIF($H$13:S$13,"x")&gt;0,(1+$C$30),1)*IF(S$8="x",(1+Toimenpiteet!$C$7),1)*IF(S$9="x",(1+Toimenpiteet!$C$34),1)*(1+S$30)*_xlfn.BINOM.INV(1,(1-(Satokasvi!$H$15*(1+S$44))),M98))</f>
        <v>2798.6437915461188</v>
      </c>
      <c r="BP98" s="27">
        <f ca="1">IF(T$11="x",0,_xlfn.NORM.INV(N98,Satokasvi!$H$8,Satokasvi!$I$8)*IF(COUNTIF($H$12:T$12,"x")&gt;0,(1+$C$6),1)*IF(COUNTIF($H$13:T$13,"x")&gt;0,(1+$C$30),1)*IF(T$8="x",(1+Toimenpiteet!$C$7),1)*IF(T$9="x",(1+Toimenpiteet!$C$34),1)*(1+T$30)*_xlfn.BINOM.INV(1,(1-(Satokasvi!$H$15*(1+T$44))),N98))</f>
        <v>2757.471020057731</v>
      </c>
      <c r="BQ98" s="27">
        <f ca="1">IF(U$11="x",0,_xlfn.NORM.INV(O98,Satokasvi!$H$8,Satokasvi!$I$8)*IF(COUNTIF($H$12:U$12,"x")&gt;0,(1+$C$6),1)*IF(COUNTIF($H$13:U$13,"x")&gt;0,(1+$C$30),1)*IF(U$8="x",(1+Toimenpiteet!$C$7),1)*IF(U$9="x",(1+Toimenpiteet!$C$34),1)*(1+U$30)*_xlfn.BINOM.INV(1,(1-(Satokasvi!$H$15*(1+U$44))),O98))</f>
        <v>2670.823994723125</v>
      </c>
      <c r="BR98" s="27">
        <f ca="1">IF(V$11="x",0,_xlfn.NORM.INV(P98,Satokasvi!$H$8,Satokasvi!$I$8)*IF(COUNTIF($H$12:V$12,"x")&gt;0,(1+$C$6),1)*IF(COUNTIF($H$13:V$13,"x")&gt;0,(1+$C$30),1)*IF(V$8="x",(1+Toimenpiteet!$C$7),1)*IF(V$9="x",(1+Toimenpiteet!$C$34),1)*(1+V$30)*_xlfn.BINOM.INV(1,(1-(Satokasvi!$H$15*(1+V$44))),P98))</f>
        <v>2847.5748757634401</v>
      </c>
      <c r="BS98" s="27">
        <f ca="1">IF(W$11="x",0,_xlfn.NORM.INV(Q98,Satokasvi!$H$8,Satokasvi!$I$8)*IF(COUNTIF($H$12:W$12,"x")&gt;0,(1+$C$6),1)*IF(COUNTIF($H$13:W$13,"x")&gt;0,(1+$C$30),1)*IF(W$8="x",(1+Toimenpiteet!$C$7),1)*IF(W$9="x",(1+Toimenpiteet!$C$34),1)*(1+W$30)*_xlfn.BINOM.INV(1,(1-(Satokasvi!$H$15*(1+W$44))),Q98))</f>
        <v>2922.5106171961315</v>
      </c>
      <c r="BT98" s="27">
        <f ca="1">IF(X$11="x",0,_xlfn.NORM.INV(R98,Satokasvi!$H$8,Satokasvi!$I$8)*IF(COUNTIF($H$12:X$12,"x")&gt;0,(1+$C$6),1)*IF(COUNTIF($H$13:X$13,"x")&gt;0,(1+$C$30),1)*IF(X$8="x",(1+Toimenpiteet!$C$7),1)*IF(X$9="x",(1+Toimenpiteet!$C$34),1)*(1+X$30)*_xlfn.BINOM.INV(1,(1-(Satokasvi!$H$15*(1+X$44))),R98))</f>
        <v>3332.2349148188241</v>
      </c>
      <c r="BU98" s="27">
        <f ca="1">IF(Y$11="x",0,_xlfn.NORM.INV(S98,Satokasvi!$H$8,Satokasvi!$I$8)*IF(COUNTIF($H$12:Y$12,"x")&gt;0,(1+$C$6),1)*IF(COUNTIF($H$13:Y$13,"x")&gt;0,(1+$C$30),1)*IF(Y$8="x",(1+Toimenpiteet!$C$7),1)*IF(Y$9="x",(1+Toimenpiteet!$C$34),1)*(1+Y$30)*_xlfn.BINOM.INV(1,(1-(Satokasvi!$H$15*(1+Y$44))),S98))</f>
        <v>2985.9008019717212</v>
      </c>
      <c r="BV98" s="27">
        <f ca="1">IF(Z$11="x",0,_xlfn.NORM.INV(T98,Satokasvi!$H$8,Satokasvi!$I$8)*IF(COUNTIF($H$12:Z$12,"x")&gt;0,(1+$C$6),1)*IF(COUNTIF($H$13:Z$13,"x")&gt;0,(1+$C$30),1)*IF(Z$8="x",(1+Toimenpiteet!$C$7),1)*IF(Z$9="x",(1+Toimenpiteet!$C$34),1)*(1+Z$30)*_xlfn.BINOM.INV(1,(1-(Satokasvi!$H$15*(1+Z$44))),T98))</f>
        <v>2759.5553212766804</v>
      </c>
      <c r="BW98" s="27">
        <f ca="1">IF(AA$11="x",0,_xlfn.NORM.INV(U98,Satokasvi!$H$8,Satokasvi!$I$8)*IF(COUNTIF($H$12:AA$12,"x")&gt;0,(1+$C$6),1)*IF(COUNTIF($H$13:AA$13,"x")&gt;0,(1+$C$30),1)*IF(AA$8="x",(1+Toimenpiteet!$C$7),1)*IF(AA$9="x",(1+Toimenpiteet!$C$34),1)*(1+AA$30)*_xlfn.BINOM.INV(1,(1-(Satokasvi!$H$15*(1+AA$44))),U98))</f>
        <v>2945.4089777431545</v>
      </c>
      <c r="BX98" s="27">
        <f ca="1">IF(AB$11="x",0,_xlfn.NORM.INV(V98,Satokasvi!$H$8,Satokasvi!$I$8)*IF(COUNTIF($H$12:AB$12,"x")&gt;0,(1+$C$6),1)*IF(COUNTIF($H$13:AB$13,"x")&gt;0,(1+$C$30),1)*IF(AB$8="x",(1+Toimenpiteet!$C$7),1)*IF(AB$9="x",(1+Toimenpiteet!$C$34),1)*(1+AB$30)*_xlfn.BINOM.INV(1,(1-(Satokasvi!$H$15*(1+AB$44))),V98))</f>
        <v>2557.7605988450732</v>
      </c>
      <c r="BY98" s="27">
        <f ca="1">IF(AC$11="x",0,_xlfn.NORM.INV(W98,Satokasvi!$H$8,Satokasvi!$I$8)*IF(COUNTIF($H$12:AC$12,"x")&gt;0,(1+$C$6),1)*IF(COUNTIF($H$13:AC$13,"x")&gt;0,(1+$C$30),1)*IF(AC$8="x",(1+Toimenpiteet!$C$7),1)*IF(AC$9="x",(1+Toimenpiteet!$C$34),1)*(1+AC$30)*_xlfn.BINOM.INV(1,(1-(Satokasvi!$H$15*(1+AC$44))),W98))</f>
        <v>2747.6530798257745</v>
      </c>
      <c r="BZ98" s="27">
        <f ca="1">IF(AD$11="x",0,_xlfn.NORM.INV(X98,Satokasvi!$H$8,Satokasvi!$I$8)*IF(COUNTIF($H$12:AD$12,"x")&gt;0,(1+$C$6),1)*IF(COUNTIF($H$13:AD$13,"x")&gt;0,(1+$C$30),1)*IF(AD$8="x",(1+Toimenpiteet!$C$7),1)*IF(AD$9="x",(1+Toimenpiteet!$C$34),1)*(1+AD$30)*_xlfn.BINOM.INV(1,(1-(Satokasvi!$H$15*(1+AD$44))),X98))</f>
        <v>2609.0534843779469</v>
      </c>
      <c r="CA98" s="27">
        <f ca="1">IF(AE$11="x",0,_xlfn.NORM.INV(Y98,Satokasvi!$H$8,Satokasvi!$I$8)*IF(COUNTIF($H$12:AE$12,"x")&gt;0,(1+$C$6),1)*IF(COUNTIF($H$13:AE$13,"x")&gt;0,(1+$C$30),1)*IF(AE$8="x",(1+Toimenpiteet!$C$7),1)*IF(AE$9="x",(1+Toimenpiteet!$C$34),1)*(1+AE$30)*_xlfn.BINOM.INV(1,(1-(Satokasvi!$H$15*(1+AE$44))),Y98))</f>
        <v>2839.7500728292553</v>
      </c>
      <c r="CB98" s="27">
        <f ca="1">IF(AF$11="x",0,_xlfn.NORM.INV(Z98,Satokasvi!$H$8,Satokasvi!$I$8)*IF(COUNTIF($H$12:AF$12,"x")&gt;0,(1+$C$6),1)*IF(COUNTIF($H$13:AF$13,"x")&gt;0,(1+$C$30),1)*IF(AF$8="x",(1+Toimenpiteet!$C$7),1)*IF(AF$9="x",(1+Toimenpiteet!$C$34),1)*(1+AF$30)*_xlfn.BINOM.INV(1,(1-(Satokasvi!$H$15*(1+AF$44))),Z98))</f>
        <v>2907.9983818993337</v>
      </c>
      <c r="CD98" s="29">
        <f ca="1">_xlfn.NORM.INV(RAND(),Satokasvi!$H$13,Satokasvi!$I$13)</f>
        <v>227.98800974286416</v>
      </c>
      <c r="CE98" s="29">
        <f ca="1">_xlfn.NORM.INV(RAND(),Satokasvi!$H$13,Satokasvi!$I$13)</f>
        <v>137.16786633420807</v>
      </c>
      <c r="CF98" s="29">
        <f ca="1">_xlfn.NORM.INV(RAND(),Satokasvi!$H$13,Satokasvi!$I$13)</f>
        <v>297.82383115243562</v>
      </c>
      <c r="CG98" s="29">
        <f ca="1">_xlfn.NORM.INV(RAND(),Satokasvi!$H$13,Satokasvi!$I$13)</f>
        <v>180.63906735772736</v>
      </c>
      <c r="CH98" s="29">
        <f ca="1">_xlfn.NORM.INV(RAND(),Satokasvi!$H$13,Satokasvi!$I$13)</f>
        <v>264.89537365258457</v>
      </c>
      <c r="CI98" s="29">
        <f ca="1">_xlfn.NORM.INV(RAND(),Satokasvi!$H$13,Satokasvi!$I$13)</f>
        <v>247.26100423812113</v>
      </c>
      <c r="CJ98" s="29">
        <f ca="1">_xlfn.NORM.INV(RAND(),Satokasvi!$H$13,Satokasvi!$I$13)</f>
        <v>229.41608053403945</v>
      </c>
      <c r="CK98" s="29">
        <f ca="1">_xlfn.NORM.INV(RAND(),Satokasvi!$H$13,Satokasvi!$I$13)</f>
        <v>176.05564241415306</v>
      </c>
      <c r="CL98" s="29">
        <f ca="1">_xlfn.NORM.INV(RAND(),Satokasvi!$H$13,Satokasvi!$I$13)</f>
        <v>131.58409622272958</v>
      </c>
      <c r="CM98" s="29">
        <f ca="1">_xlfn.NORM.INV(RAND(),Satokasvi!$H$13,Satokasvi!$I$13)</f>
        <v>186.45629859595536</v>
      </c>
      <c r="CN98" s="29">
        <f ca="1">_xlfn.NORM.INV(RAND(),Satokasvi!$H$13,Satokasvi!$I$13)</f>
        <v>180.24660280470258</v>
      </c>
      <c r="CO98" s="29">
        <f ca="1">_xlfn.NORM.INV(RAND(),Satokasvi!$H$13,Satokasvi!$I$13)</f>
        <v>209.19488195792246</v>
      </c>
      <c r="CP98" s="29">
        <f ca="1">_xlfn.NORM.INV(RAND(),Satokasvi!$H$13,Satokasvi!$I$13)</f>
        <v>213.12665898655564</v>
      </c>
      <c r="CQ98" s="29">
        <f ca="1">_xlfn.NORM.INV(RAND(),Satokasvi!$H$13,Satokasvi!$I$13)</f>
        <v>243.54970137499041</v>
      </c>
      <c r="CR98" s="29">
        <f ca="1">_xlfn.NORM.INV(RAND(),Satokasvi!$H$13,Satokasvi!$I$13)</f>
        <v>228.81483666824801</v>
      </c>
      <c r="CS98" s="29">
        <f ca="1">_xlfn.NORM.INV(RAND(),Satokasvi!$H$13,Satokasvi!$I$13)</f>
        <v>216.1508971367455</v>
      </c>
      <c r="CT98" s="29">
        <f ca="1">_xlfn.NORM.INV(RAND(),Satokasvi!$H$13,Satokasvi!$I$13)</f>
        <v>238.63208719120115</v>
      </c>
      <c r="CU98" s="29">
        <f ca="1">_xlfn.NORM.INV(RAND(),Satokasvi!$H$13,Satokasvi!$I$13)</f>
        <v>161.33629907426939</v>
      </c>
      <c r="CV98" s="29">
        <f ca="1">_xlfn.NORM.INV(RAND(),Satokasvi!$H$13,Satokasvi!$I$13)</f>
        <v>254.97917009104739</v>
      </c>
      <c r="CW98" s="29">
        <f ca="1">_xlfn.NORM.INV(RAND(),Satokasvi!$H$13,Satokasvi!$I$13)</f>
        <v>108.33694050189325</v>
      </c>
      <c r="CX98" s="29">
        <f ca="1">_xlfn.NORM.INV(RAND(),Satokasvi!$H$13,Satokasvi!$I$13)</f>
        <v>193.46966253169603</v>
      </c>
      <c r="CY98" s="29">
        <f ca="1">_xlfn.NORM.INV(RAND(),Satokasvi!$H$13,Satokasvi!$I$13)</f>
        <v>257.03161049019542</v>
      </c>
      <c r="CZ98" s="29">
        <f ca="1">_xlfn.NORM.INV(RAND(),Satokasvi!$H$13,Satokasvi!$I$13)</f>
        <v>145.81120206565137</v>
      </c>
      <c r="DA98" s="29">
        <f ca="1">_xlfn.NORM.INV(RAND(),Satokasvi!$H$13,Satokasvi!$I$13)</f>
        <v>136.14083173159634</v>
      </c>
      <c r="DB98" s="29">
        <f ca="1">_xlfn.NORM.INV(RAND(),Satokasvi!$H$13,Satokasvi!$I$13)</f>
        <v>151.10658801219972</v>
      </c>
      <c r="DD98" s="29">
        <f>IF(H$11="x",Toimenpiteet!$E$115,AC98*CD98/1000+(Satokasvi!$E$28-Satokasvi!$E$7)+IF(H$8="x",Toimenpiteet!$E$29,0)+IF(H$9="x",Toimenpiteet!$E$60,0)+IF(H$10="x",Toimenpiteet!$E$88,0))/(1+$H$15)^DD$59</f>
        <v>305.82524271844659</v>
      </c>
      <c r="DE98" s="29">
        <f ca="1">IF(I$11="x",Toimenpiteet!$E$115,AD98*CE98/1000+(Satokasvi!$E$28-Satokasvi!$E$7)+IF(I$8="x",Toimenpiteet!$E$29,0)+IF(I$9="x",Toimenpiteet!$E$60,0)+IF(I$10="x",Toimenpiteet!$E$88,0))/(1+$H$15)^DE$59</f>
        <v>160.11251688876646</v>
      </c>
      <c r="DF98" s="29">
        <f ca="1">IF(J$11="x",Toimenpiteet!$E$115,AE98*CF98/1000+(Satokasvi!$E$28-Satokasvi!$E$7)+IF(J$8="x",Toimenpiteet!$E$29,0)+IF(J$9="x",Toimenpiteet!$E$60,0)+IF(J$10="x",Toimenpiteet!$E$88,0))/(1+$H$15)^DF$59</f>
        <v>423.80669444452218</v>
      </c>
      <c r="DG98" s="29">
        <f ca="1">IF(K$11="x",Toimenpiteet!$E$115,AF98*CG98/1000+(Satokasvi!$E$28-Satokasvi!$E$7)+IF(K$8="x",Toimenpiteet!$E$29,0)+IF(K$9="x",Toimenpiteet!$E$60,0)+IF(K$10="x",Toimenpiteet!$E$88,0))/(1+$H$15)^DG$59</f>
        <v>183.97531448017452</v>
      </c>
      <c r="DH98" s="29">
        <f ca="1">IF(L$11="x",Toimenpiteet!$E$115,AG98*CH98/1000+(Satokasvi!$E$28-Satokasvi!$E$7)+IF(L$8="x",Toimenpiteet!$E$29,0)+IF(L$9="x",Toimenpiteet!$E$60,0)+IF(L$10="x",Toimenpiteet!$E$88,0))/(1+$H$15)^DH$59</f>
        <v>413.82202060496945</v>
      </c>
      <c r="DI98" s="29">
        <f>IF(M$11="x",Toimenpiteet!$E$115,AH98*CI98/1000+(Satokasvi!$E$28-Satokasvi!$E$7)+IF(M$8="x",Toimenpiteet!$E$29,0)+IF(M$9="x",Toimenpiteet!$E$60,0)+IF(M$10="x",Toimenpiteet!$E$88,0))/(1+$H$15)^DI$59</f>
        <v>263.80754085535114</v>
      </c>
      <c r="DJ98" s="29">
        <f ca="1">IF(N$11="x",Toimenpiteet!$E$115,AI98*CJ98/1000+(Satokasvi!$E$28-Satokasvi!$E$7)+IF(N$8="x",Toimenpiteet!$E$29,0)+IF(N$9="x",Toimenpiteet!$E$60,0)+IF(N$10="x",Toimenpiteet!$E$88,0))/(1+$H$15)^DJ$59</f>
        <v>326.25004390336653</v>
      </c>
      <c r="DK98" s="29">
        <f ca="1">IF(O$11="x",Toimenpiteet!$E$115,AJ98*CK98/1000+(Satokasvi!$E$28-Satokasvi!$E$7)+IF(O$8="x",Toimenpiteet!$E$29,0)+IF(O$9="x",Toimenpiteet!$E$60,0)+IF(O$10="x",Toimenpiteet!$E$88,0))/(1+$H$15)^DK$59</f>
        <v>173.50783084668072</v>
      </c>
      <c r="DL98" s="29">
        <f ca="1">IF(P$11="x",Toimenpiteet!$E$115,AK98*CL98/1000+(Satokasvi!$E$28-Satokasvi!$E$7)+IF(P$8="x",Toimenpiteet!$E$29,0)+IF(P$9="x",Toimenpiteet!$E$60,0)+IF(P$10="x",Toimenpiteet!$E$88,0))/(1+$H$15)^DL$59</f>
        <v>72.081089796785193</v>
      </c>
      <c r="DM98" s="29">
        <f ca="1">IF(Q$11="x",Toimenpiteet!$E$115,AL98*CM98/1000+(Satokasvi!$E$28-Satokasvi!$E$7)+IF(Q$8="x",Toimenpiteet!$E$29,0)+IF(Q$9="x",Toimenpiteet!$E$60,0)+IF(Q$10="x",Toimenpiteet!$E$88,0))/(1+$H$15)^DM$59</f>
        <v>192.07211023273732</v>
      </c>
      <c r="DN98" s="29">
        <f ca="1">IF(R$11="x",Toimenpiteet!$E$115,AM98*CN98/1000+(Satokasvi!$E$28-Satokasvi!$E$7)+IF(R$8="x",Toimenpiteet!$E$29,0)+IF(R$9="x",Toimenpiteet!$E$60,0)+IF(R$10="x",Toimenpiteet!$E$88,0))/(1+$H$15)^DN$59</f>
        <v>-164.63980893685792</v>
      </c>
      <c r="DO98" s="29">
        <f ca="1">IF(S$11="x",Toimenpiteet!$E$115,AN98*CO98/1000+(Satokasvi!$E$28-Satokasvi!$E$7)+IF(S$8="x",Toimenpiteet!$E$29,0)+IF(S$9="x",Toimenpiteet!$E$60,0)+IF(S$10="x",Toimenpiteet!$E$88,0))/(1+$H$15)^DO$59</f>
        <v>231.232894532008</v>
      </c>
      <c r="DP98" s="29">
        <f ca="1">IF(T$11="x",Toimenpiteet!$E$115,AO98*CP98/1000+(Satokasvi!$E$28-Satokasvi!$E$7)+IF(T$8="x",Toimenpiteet!$E$29,0)+IF(T$9="x",Toimenpiteet!$E$60,0)+IF(T$10="x",Toimenpiteet!$E$88,0))/(1+$H$15)^DP$59</f>
        <v>225.94327711337337</v>
      </c>
      <c r="DQ98" s="29">
        <f ca="1">IF(U$11="x",Toimenpiteet!$E$115,AP98*CQ98/1000+(Satokasvi!$E$28-Satokasvi!$E$7)+IF(U$8="x",Toimenpiteet!$E$29,0)+IF(U$9="x",Toimenpiteet!$E$60,0)+IF(U$10="x",Toimenpiteet!$E$88,0))/(1+$H$15)^DQ$59</f>
        <v>258.89586492014723</v>
      </c>
      <c r="DR98" s="29">
        <f ca="1">IF(V$11="x",Toimenpiteet!$E$115,AQ98*CR98/1000+(Satokasvi!$E$28-Satokasvi!$E$7)+IF(V$8="x",Toimenpiteet!$E$29,0)+IF(V$9="x",Toimenpiteet!$E$60,0)+IF(V$10="x",Toimenpiteet!$E$88,0))/(1+$H$15)^DR$59</f>
        <v>252.02090737890509</v>
      </c>
      <c r="DS98" s="29">
        <f ca="1">IF(W$11="x",Toimenpiteet!$E$115,AR98*CS98/1000+(Satokasvi!$E$28-Satokasvi!$E$7)+IF(W$8="x",Toimenpiteet!$E$29,0)+IF(W$9="x",Toimenpiteet!$E$60,0)+IF(W$10="x",Toimenpiteet!$E$88,0))/(1+$H$15)^DS$59</f>
        <v>232.89130869022071</v>
      </c>
      <c r="DT98" s="29">
        <f ca="1">IF(X$11="x",Toimenpiteet!$E$115,AS98*CT98/1000+(Satokasvi!$E$28-Satokasvi!$E$7)+IF(X$8="x",Toimenpiteet!$E$29,0)+IF(X$9="x",Toimenpiteet!$E$60,0)+IF(X$10="x",Toimenpiteet!$E$88,0))/(1+$H$15)^DT$59</f>
        <v>320.30329664077038</v>
      </c>
      <c r="DU98" s="29">
        <f ca="1">IF(Y$11="x",Toimenpiteet!$E$115,AT98*CU98/1000+(Satokasvi!$E$28-Satokasvi!$E$7)+IF(Y$8="x",Toimenpiteet!$E$29,0)+IF(Y$9="x",Toimenpiteet!$E$60,0)+IF(Y$10="x",Toimenpiteet!$E$88,0))/(1+$H$15)^DU$59</f>
        <v>135.6261617355255</v>
      </c>
      <c r="DV98" s="29">
        <f ca="1">IF(Z$11="x",Toimenpiteet!$E$115,AU98*CV98/1000+(Satokasvi!$E$28-Satokasvi!$E$7)+IF(Z$8="x",Toimenpiteet!$E$29,0)+IF(Z$9="x",Toimenpiteet!$E$60,0)+IF(Z$10="x",Toimenpiteet!$E$88,0))/(1+$H$15)^DV$59</f>
        <v>252.19358440392162</v>
      </c>
      <c r="DW98" s="29">
        <f ca="1">IF(AA$11="x",Toimenpiteet!$E$115,AV98*CW98/1000+(Satokasvi!$E$28-Satokasvi!$E$7)+IF(AA$8="x",Toimenpiteet!$E$29,0)+IF(AA$9="x",Toimenpiteet!$E$60,0)+IF(AA$10="x",Toimenpiteet!$E$88,0))/(1+$H$15)^DW$59</f>
        <v>42.0801995251622</v>
      </c>
      <c r="DX98" s="29">
        <f ca="1">IF(AB$11="x",Toimenpiteet!$E$115,AW98*CX98/1000+(Satokasvi!$E$28-Satokasvi!$E$7)+IF(AB$8="x",Toimenpiteet!$E$29,0)+IF(AB$9="x",Toimenpiteet!$E$60,0)+IF(AB$10="x",Toimenpiteet!$E$88,0))/(1+$H$15)^DX$59</f>
        <v>130.83134343180248</v>
      </c>
      <c r="DY98" s="29">
        <f ca="1">IF(AC$11="x",Toimenpiteet!$E$115,AX98*CY98/1000+(Satokasvi!$E$28-Satokasvi!$E$7)+IF(AC$8="x",Toimenpiteet!$E$29,0)+IF(AC$9="x",Toimenpiteet!$E$60,0)+IF(AC$10="x",Toimenpiteet!$E$88,0))/(1+$H$15)^DY$59</f>
        <v>232.08743229155024</v>
      </c>
      <c r="DZ98" s="29">
        <f ca="1">IF(AD$11="x",Toimenpiteet!$E$115,AY98*CZ98/1000+(Satokasvi!$E$28-Satokasvi!$E$7)+IF(AD$8="x",Toimenpiteet!$E$29,0)+IF(AD$9="x",Toimenpiteet!$E$60,0)+IF(AD$10="x",Toimenpiteet!$E$88,0))/(1+$H$15)^DZ$59</f>
        <v>68.106235364395857</v>
      </c>
      <c r="EA98" s="29">
        <f ca="1">IF(AE$11="x",Toimenpiteet!$E$115,AZ98*DA98/1000+(Satokasvi!$E$28-Satokasvi!$E$7)+IF(AE$8="x",Toimenpiteet!$E$29,0)+IF(AE$9="x",Toimenpiteet!$E$60,0)+IF(AE$10="x",Toimenpiteet!$E$88,0))/(1+$H$15)^EA$59</f>
        <v>69.016399577061932</v>
      </c>
      <c r="EB98" s="29">
        <f ca="1">IF(AF$11="x",Toimenpiteet!$E$115,BA98*DB98/1000+(Satokasvi!$E$28-Satokasvi!$E$7)+IF(AF$8="x",Toimenpiteet!$E$29,0)+IF(AF$9="x",Toimenpiteet!$E$60,0)+IF(AF$10="x",Toimenpiteet!$E$88,0))/(1+$H$15)^EB$59</f>
        <v>91.028307115943733</v>
      </c>
      <c r="ED98" s="29">
        <f>IF(H$11="x",Toimenpiteet!$E$115,BD98*CD98/1000+(Satokasvi!$E$28-Satokasvi!$E$7)+IF(H$8="x",Toimenpiteet!$E$29,0)+IF(H$9="x",Toimenpiteet!$E$60,0)+IF(H$10="x",Toimenpiteet!$E$88,0))/(1+$H$15)^ED$59</f>
        <v>305.82524271844659</v>
      </c>
      <c r="EE98" s="29">
        <f ca="1">IF(I$11="x",Toimenpiteet!$E$115,BE98*CE98/1000+(Satokasvi!$E$28-Satokasvi!$E$7)+IF(I$8="x",Toimenpiteet!$E$29,0)+IF(I$9="x",Toimenpiteet!$E$60,0)+IF(I$10="x",Toimenpiteet!$E$88,0))/(1+$H$15)^EE$59</f>
        <v>178.85902311778395</v>
      </c>
      <c r="EF98" s="29">
        <f ca="1">IF(J$11="x",Toimenpiteet!$E$115,BF98*CF98/1000+(Satokasvi!$E$28-Satokasvi!$E$7)+IF(J$8="x",Toimenpiteet!$E$29,0)+IF(J$9="x",Toimenpiteet!$E$60,0)+IF(J$10="x",Toimenpiteet!$E$88,0))/(1+$H$15)^EF$59</f>
        <v>455.42506837507756</v>
      </c>
      <c r="EG98" s="29">
        <f ca="1">IF(K$11="x",Toimenpiteet!$E$115,BG98*CG98/1000+(Satokasvi!$E$28-Satokasvi!$E$7)+IF(K$8="x",Toimenpiteet!$E$29,0)+IF(K$9="x",Toimenpiteet!$E$60,0)+IF(K$10="x",Toimenpiteet!$E$88,0))/(1+$H$15)^EG$59</f>
        <v>203.29839011518263</v>
      </c>
      <c r="EH98" s="29">
        <f ca="1">IF(L$11="x",Toimenpiteet!$E$115,BH98*CH98/1000+(Satokasvi!$E$28-Satokasvi!$E$7)+IF(L$8="x",Toimenpiteet!$E$29,0)+IF(L$9="x",Toimenpiteet!$E$60,0)+IF(L$10="x",Toimenpiteet!$E$88,0))/(1+$H$15)^EH$59</f>
        <v>444.34254873327541</v>
      </c>
      <c r="EI98" s="29">
        <f>IF(M$11="x",Toimenpiteet!$E$115,BI98*CI98/1000+(Satokasvi!$E$28-Satokasvi!$E$7)+IF(M$8="x",Toimenpiteet!$E$29,0)+IF(M$9="x",Toimenpiteet!$E$60,0)+IF(M$10="x",Toimenpiteet!$E$88,0))/(1+$H$15)^EI$59</f>
        <v>263.80754085535114</v>
      </c>
      <c r="EJ98" s="29">
        <f ca="1">IF(N$11="x",Toimenpiteet!$E$115,BJ98*CJ98/1000+(Satokasvi!$E$28-Satokasvi!$E$7)+IF(N$8="x",Toimenpiteet!$E$29,0)+IF(N$9="x",Toimenpiteet!$E$60,0)+IF(N$10="x",Toimenpiteet!$E$88,0))/(1+$H$15)^EJ$59</f>
        <v>351.8277238702924</v>
      </c>
      <c r="EK98" s="29">
        <f ca="1">IF(O$11="x",Toimenpiteet!$E$115,BK98*CK98/1000+(Satokasvi!$E$28-Satokasvi!$E$7)+IF(O$8="x",Toimenpiteet!$E$29,0)+IF(O$9="x",Toimenpiteet!$E$60,0)+IF(O$10="x",Toimenpiteet!$E$88,0))/(1+$H$15)^EK$59</f>
        <v>191.17854061402195</v>
      </c>
      <c r="EL98" s="29">
        <f ca="1">IF(P$11="x",Toimenpiteet!$E$115,BL98*CL98/1000+(Satokasvi!$E$28-Satokasvi!$E$7)+IF(P$8="x",Toimenpiteet!$E$29,0)+IF(P$9="x",Toimenpiteet!$E$60,0)+IF(P$10="x",Toimenpiteet!$E$88,0))/(1+$H$15)^EL$59</f>
        <v>84.418462951680141</v>
      </c>
      <c r="EM98" s="29">
        <f ca="1">IF(Q$11="x",Toimenpiteet!$E$115,BM98*CM98/1000+(Satokasvi!$E$28-Satokasvi!$E$7)+IF(Q$8="x",Toimenpiteet!$E$29,0)+IF(Q$9="x",Toimenpiteet!$E$60,0)+IF(Q$10="x",Toimenpiteet!$E$88,0))/(1+$H$15)^EM$59</f>
        <v>210.15466590462233</v>
      </c>
      <c r="EN98" s="29">
        <f ca="1">IF(R$11="x",Toimenpiteet!$E$115,BN98*CN98/1000+(Satokasvi!$E$28-Satokasvi!$E$7)+IF(R$8="x",Toimenpiteet!$E$29,0)+IF(R$9="x",Toimenpiteet!$E$60,0)+IF(R$10="x",Toimenpiteet!$E$88,0))/(1+$H$15)^EN$59</f>
        <v>-164.63980893685792</v>
      </c>
      <c r="EO98" s="29">
        <f ca="1">IF(S$11="x",Toimenpiteet!$E$115,BO98*CO98/1000+(Satokasvi!$E$28-Satokasvi!$E$7)+IF(S$8="x",Toimenpiteet!$E$29,0)+IF(S$9="x",Toimenpiteet!$E$60,0)+IF(S$10="x",Toimenpiteet!$E$88,0))/(1+$H$15)^EO$59</f>
        <v>250.78676299340731</v>
      </c>
      <c r="EP98" s="29">
        <f ca="1">IF(T$11="x",Toimenpiteet!$E$115,BP98*CP98/1000+(Satokasvi!$E$28-Satokasvi!$E$7)+IF(T$8="x",Toimenpiteet!$E$29,0)+IF(T$9="x",Toimenpiteet!$E$60,0)+IF(T$10="x",Toimenpiteet!$E$88,0))/(1+$H$15)^EP$59</f>
        <v>244.99988148826429</v>
      </c>
      <c r="EQ98" s="29">
        <f ca="1">IF(U$11="x",Toimenpiteet!$E$115,BQ98*CQ98/1000+(Satokasvi!$E$28-Satokasvi!$E$7)+IF(U$8="x",Toimenpiteet!$E$29,0)+IF(U$9="x",Toimenpiteet!$E$60,0)+IF(U$10="x",Toimenpiteet!$E$88,0))/(1+$H$15)^EQ$59</f>
        <v>279.37409556345767</v>
      </c>
      <c r="ER98" s="29">
        <f ca="1">IF(V$11="x",Toimenpiteet!$E$115,BR98*CR98/1000+(Satokasvi!$E$28-Satokasvi!$E$7)+IF(V$8="x",Toimenpiteet!$E$29,0)+IF(V$9="x",Toimenpiteet!$E$60,0)+IF(V$10="x",Toimenpiteet!$E$88,0))/(1+$H$15)^ER$59</f>
        <v>271.93596963843606</v>
      </c>
      <c r="ES98" s="29">
        <f ca="1">IF(W$11="x",Toimenpiteet!$E$115,BS98*CS98/1000+(Satokasvi!$E$28-Satokasvi!$E$7)+IF(W$8="x",Toimenpiteet!$E$29,0)+IF(W$9="x",Toimenpiteet!$E$60,0)+IF(W$10="x",Toimenpiteet!$E$88,0))/(1+$H$15)^ES$59</f>
        <v>251.63686139714505</v>
      </c>
      <c r="ET98" s="29">
        <f ca="1">IF(X$11="x",Toimenpiteet!$E$115,BT98*CT98/1000+(Satokasvi!$E$28-Satokasvi!$E$7)+IF(X$8="x",Toimenpiteet!$E$29,0)+IF(X$9="x",Toimenpiteet!$E$60,0)+IF(X$10="x",Toimenpiteet!$E$88,0))/(1+$H$15)^ET$59</f>
        <v>343.21262387321019</v>
      </c>
      <c r="EU98" s="29">
        <f ca="1">IF(Y$11="x",Toimenpiteet!$E$115,BU98*CU98/1000+(Satokasvi!$E$28-Satokasvi!$E$7)+IF(Y$8="x",Toimenpiteet!$E$29,0)+IF(Y$9="x",Toimenpiteet!$E$60,0)+IF(Y$10="x",Toimenpiteet!$E$88,0))/(1+$H$15)^EU$59</f>
        <v>149.10083137608933</v>
      </c>
      <c r="EV98" s="29">
        <f ca="1">IF(Z$11="x",Toimenpiteet!$E$115,BV98*CV98/1000+(Satokasvi!$E$28-Satokasvi!$E$7)+IF(Z$8="x",Toimenpiteet!$E$29,0)+IF(Z$9="x",Toimenpiteet!$E$60,0)+IF(Z$10="x",Toimenpiteet!$E$88,0))/(1+$H$15)^EV$59</f>
        <v>271.3016728996397</v>
      </c>
      <c r="EW98" s="29">
        <f ca="1">IF(AA$11="x",Toimenpiteet!$E$115,BW98*CW98/1000+(Satokasvi!$E$28-Satokasvi!$E$7)+IF(AA$8="x",Toimenpiteet!$E$29,0)+IF(AA$9="x",Toimenpiteet!$E$60,0)+IF(AA$10="x",Toimenpiteet!$E$88,0))/(1+$H$15)^EW$59</f>
        <v>50.493344720373635</v>
      </c>
      <c r="EX98" s="29">
        <f ca="1">IF(AB$11="x",Toimenpiteet!$E$115,BX98*CX98/1000+(Satokasvi!$E$28-Satokasvi!$E$7)+IF(AB$8="x",Toimenpiteet!$E$29,0)+IF(AB$9="x",Toimenpiteet!$E$60,0)+IF(AB$10="x",Toimenpiteet!$E$88,0))/(1+$H$15)^EX$59</f>
        <v>143.49828460237637</v>
      </c>
      <c r="EY98" s="29">
        <f ca="1">IF(AC$11="x",Toimenpiteet!$E$115,BY98*CY98/1000+(Satokasvi!$E$28-Satokasvi!$E$7)+IF(AC$8="x",Toimenpiteet!$E$29,0)+IF(AC$9="x",Toimenpiteet!$E$60,0)+IF(AC$10="x",Toimenpiteet!$E$88,0))/(1+$H$15)^EY$59</f>
        <v>249.63876895368483</v>
      </c>
      <c r="EZ98" s="29">
        <f ca="1">IF(AD$11="x",Toimenpiteet!$E$115,BZ98*CZ98/1000+(Satokasvi!$E$28-Satokasvi!$E$7)+IF(AD$8="x",Toimenpiteet!$E$29,0)+IF(AD$9="x",Toimenpiteet!$E$60,0)+IF(AD$10="x",Toimenpiteet!$E$88,0))/(1+$H$15)^EZ$59</f>
        <v>77.285299605972028</v>
      </c>
      <c r="FA98" s="29">
        <f ca="1">IF(AE$11="x",Toimenpiteet!$E$115,CA98*DA98/1000+(Satokasvi!$E$28-Satokasvi!$E$7)+IF(AE$8="x",Toimenpiteet!$E$29,0)+IF(AE$9="x",Toimenpiteet!$E$60,0)+IF(AE$10="x",Toimenpiteet!$E$88,0))/(1+$H$15)^FA$59</f>
        <v>78.072804481503752</v>
      </c>
      <c r="FB98" s="29">
        <f ca="1">IF(AF$11="x",Toimenpiteet!$E$115,CB98*DB98/1000+(Satokasvi!$E$28-Satokasvi!$E$7)+IF(AF$8="x",Toimenpiteet!$E$29,0)+IF(AF$9="x",Toimenpiteet!$E$60,0)+IF(AF$10="x",Toimenpiteet!$E$88,0))/(1+$H$15)^FB$59</f>
        <v>101.02203793347751</v>
      </c>
      <c r="FD98" s="29">
        <f t="shared" si="15"/>
        <v>305.82524271844659</v>
      </c>
      <c r="FE98" s="29">
        <f t="shared" ca="1" si="18"/>
        <v>465.93775960721302</v>
      </c>
      <c r="FF98" s="29">
        <f t="shared" ca="1" si="18"/>
        <v>889.74445405173515</v>
      </c>
      <c r="FG98" s="29">
        <f t="shared" ca="1" si="18"/>
        <v>1073.7197685319097</v>
      </c>
      <c r="FH98" s="29">
        <f t="shared" ca="1" si="18"/>
        <v>1487.5417891368793</v>
      </c>
      <c r="FI98" s="29">
        <f t="shared" ca="1" si="18"/>
        <v>1751.3493299922304</v>
      </c>
      <c r="FJ98" s="29">
        <f t="shared" ca="1" si="18"/>
        <v>2077.5993738955967</v>
      </c>
      <c r="FK98" s="29">
        <f t="shared" ca="1" si="18"/>
        <v>2251.1072047422776</v>
      </c>
      <c r="FL98" s="29">
        <f t="shared" ca="1" si="18"/>
        <v>2323.188294539063</v>
      </c>
      <c r="FM98" s="29">
        <f t="shared" ca="1" si="18"/>
        <v>2515.2604047718005</v>
      </c>
      <c r="FN98" s="29">
        <f t="shared" ca="1" si="18"/>
        <v>2350.6205958349424</v>
      </c>
      <c r="FO98" s="29">
        <f t="shared" ca="1" si="18"/>
        <v>2581.8534903669506</v>
      </c>
      <c r="FP98" s="29">
        <f t="shared" ca="1" si="18"/>
        <v>2807.796767480324</v>
      </c>
      <c r="FQ98" s="29">
        <f t="shared" ca="1" si="18"/>
        <v>3066.6926324004712</v>
      </c>
      <c r="FR98" s="29">
        <f t="shared" ca="1" si="18"/>
        <v>3318.7135397793763</v>
      </c>
      <c r="FS98" s="29">
        <f t="shared" ca="1" si="18"/>
        <v>3551.6048484695971</v>
      </c>
      <c r="FT98" s="29">
        <f t="shared" ca="1" si="18"/>
        <v>3871.9081451103675</v>
      </c>
      <c r="FU98" s="29">
        <f t="shared" ca="1" si="24"/>
        <v>4007.5343068458928</v>
      </c>
      <c r="FV98" s="29">
        <f t="shared" ca="1" si="24"/>
        <v>4259.7278912498141</v>
      </c>
      <c r="FW98" s="29">
        <f t="shared" ca="1" si="23"/>
        <v>4301.8080907749763</v>
      </c>
      <c r="FX98" s="29">
        <f t="shared" ca="1" si="20"/>
        <v>4432.6394342067788</v>
      </c>
      <c r="FY98" s="29">
        <f t="shared" ca="1" si="20"/>
        <v>4664.7268664983294</v>
      </c>
      <c r="FZ98" s="29">
        <f t="shared" ca="1" si="20"/>
        <v>4732.833101862725</v>
      </c>
      <c r="GA98" s="29">
        <f t="shared" ca="1" si="20"/>
        <v>4801.8495014397868</v>
      </c>
      <c r="GB98" s="29">
        <f t="shared" ca="1" si="20"/>
        <v>4892.8778085557306</v>
      </c>
      <c r="GC98" s="29"/>
      <c r="GD98" s="29">
        <f t="shared" si="16"/>
        <v>305.82524271844659</v>
      </c>
      <c r="GE98" s="29">
        <f t="shared" ca="1" si="28"/>
        <v>484.68426583623057</v>
      </c>
      <c r="GF98" s="29">
        <f t="shared" ca="1" si="28"/>
        <v>940.10933421130812</v>
      </c>
      <c r="GG98" s="29">
        <f t="shared" ca="1" si="28"/>
        <v>1143.4077243264908</v>
      </c>
      <c r="GH98" s="29">
        <f t="shared" ca="1" si="28"/>
        <v>1587.7502730597662</v>
      </c>
      <c r="GI98" s="29">
        <f t="shared" ca="1" si="28"/>
        <v>1851.5578139151173</v>
      </c>
      <c r="GJ98" s="29">
        <f t="shared" ca="1" si="28"/>
        <v>2203.3855377854097</v>
      </c>
      <c r="GK98" s="29">
        <f t="shared" ca="1" si="28"/>
        <v>2394.5640783994318</v>
      </c>
      <c r="GL98" s="29">
        <f t="shared" ca="1" si="28"/>
        <v>2478.9825413511121</v>
      </c>
      <c r="GM98" s="29">
        <f t="shared" ca="1" si="28"/>
        <v>2689.1372072557342</v>
      </c>
      <c r="GN98" s="29">
        <f t="shared" ca="1" si="28"/>
        <v>2524.4973983188761</v>
      </c>
      <c r="GO98" s="29">
        <f t="shared" ca="1" si="28"/>
        <v>2775.2841613122832</v>
      </c>
      <c r="GP98" s="29">
        <f t="shared" ca="1" si="28"/>
        <v>3020.2840428005475</v>
      </c>
      <c r="GQ98" s="29">
        <f t="shared" ca="1" si="28"/>
        <v>3299.658138364005</v>
      </c>
      <c r="GR98" s="29">
        <f t="shared" ca="1" si="28"/>
        <v>3571.5941080024413</v>
      </c>
      <c r="GS98" s="29">
        <f t="shared" ca="1" si="28"/>
        <v>3823.2309693995862</v>
      </c>
      <c r="GT98" s="29">
        <f t="shared" ca="1" si="28"/>
        <v>4166.4435932727965</v>
      </c>
      <c r="GU98" s="29">
        <f t="shared" ca="1" si="22"/>
        <v>4315.544424648886</v>
      </c>
      <c r="GV98" s="29">
        <f t="shared" ca="1" si="22"/>
        <v>4586.8460975485259</v>
      </c>
      <c r="GW98" s="29">
        <f t="shared" ca="1" si="22"/>
        <v>4637.3394422688998</v>
      </c>
      <c r="GX98" s="29">
        <f t="shared" ca="1" si="22"/>
        <v>4780.8377268712766</v>
      </c>
      <c r="GY98" s="29">
        <f t="shared" ca="1" si="30"/>
        <v>5030.4764958249616</v>
      </c>
      <c r="GZ98" s="29">
        <f t="shared" ca="1" si="30"/>
        <v>5107.7617954309335</v>
      </c>
      <c r="HA98" s="29">
        <f t="shared" ca="1" si="30"/>
        <v>5185.8345999124376</v>
      </c>
      <c r="HB98" s="29">
        <f t="shared" ca="1" si="30"/>
        <v>5286.8566378459154</v>
      </c>
      <c r="HC98" s="29"/>
      <c r="HD98" s="29">
        <f t="shared" si="29"/>
        <v>170</v>
      </c>
      <c r="HE98" s="29">
        <f>SUM($GD98:GD98)-$HD98-SUM($FD98:FD98)</f>
        <v>-170</v>
      </c>
      <c r="HF98" s="29">
        <f ca="1">SUM($GD98:GE98)-$HD98-SUM($FD98:FE98)</f>
        <v>-151.25349377098246</v>
      </c>
      <c r="HG98" s="29">
        <f ca="1">SUM($GD98:GF98)-$HD98-SUM($FD98:FF98)</f>
        <v>-100.88861361140926</v>
      </c>
      <c r="HH98" s="29">
        <f ca="1">SUM($GD98:GG98)-$HD98-SUM($FD98:FG98)</f>
        <v>-31.20065781682797</v>
      </c>
      <c r="HI98" s="29">
        <f ca="1">SUM($GD98:GH98)-$HD98-SUM($FD98:FH98)</f>
        <v>69.007826106058928</v>
      </c>
      <c r="HJ98" s="29">
        <f ca="1">SUM($GD98:GI98)-$HD98-SUM($FD98:FI98)</f>
        <v>169.21631002894628</v>
      </c>
      <c r="HK98" s="29">
        <f ca="1">SUM($GD98:GJ98)-$HD98-SUM($FD98:FJ98)</f>
        <v>295.00247391875928</v>
      </c>
      <c r="HL98" s="29">
        <f ca="1">SUM($GD98:GK98)-$HD98-SUM($FD98:FK98)</f>
        <v>438.45934757591203</v>
      </c>
      <c r="HM98" s="29">
        <f ca="1">SUM($GD98:GL98)-$HD98-SUM($FD98:FL98)</f>
        <v>594.25359438796113</v>
      </c>
      <c r="HN98" s="29">
        <f ca="1">SUM($GD98:GM98)-$HD98-SUM($FD98:FM98)</f>
        <v>768.13039687189666</v>
      </c>
      <c r="HO98" s="29">
        <f ca="1">SUM($GD98:GN98)-$HD98-SUM($FD98:FN98)</f>
        <v>942.00719935583038</v>
      </c>
      <c r="HP98" s="29">
        <f ca="1">SUM($GD98:GO98)-$HD98-SUM($FD98:FO98)</f>
        <v>1135.4378703011644</v>
      </c>
      <c r="HQ98" s="29">
        <f ca="1">SUM($GD98:GP98)-$HD98-SUM($FD98:FP98)</f>
        <v>1347.925145621386</v>
      </c>
      <c r="HR98" s="29">
        <f ca="1">SUM($GD98:GQ98)-$HD98-SUM($FD98:FQ98)</f>
        <v>1580.8906515849194</v>
      </c>
      <c r="HS98" s="29">
        <f ca="1">SUM($GD98:GR98)-$HD98-SUM($FD98:FR98)</f>
        <v>1833.7712198079862</v>
      </c>
      <c r="HT98" s="29">
        <f ca="1">SUM($GD98:GS98)-$HD98-SUM($FD98:FS98)</f>
        <v>2105.3973407379744</v>
      </c>
      <c r="HU98" s="29">
        <f ca="1">SUM($GD98:GT98)-$HD98-SUM($FD98:FT98)</f>
        <v>2399.932788900398</v>
      </c>
      <c r="HV98" s="29">
        <f ca="1">SUM($GD98:GU98)-$HD98-SUM($FD98:FU98)</f>
        <v>2707.9429067033925</v>
      </c>
      <c r="HW98" s="29">
        <f ca="1">SUM($GD98:GV98)-$HD98-SUM($FD98:FV98)</f>
        <v>3035.0611130021061</v>
      </c>
      <c r="HX98" s="29">
        <f ca="1">SUM($GD98:GW98)-$HD98-SUM($FD98:FW98)</f>
        <v>3370.5924644960323</v>
      </c>
      <c r="HY98" s="29">
        <f ca="1">SUM($GD98:GX98)-$HD98-SUM($FD98:FX98)</f>
        <v>3718.7907571605319</v>
      </c>
      <c r="HZ98" s="29">
        <f ca="1">SUM($GD98:GY98)-$HD98-SUM($FD98:FY98)</f>
        <v>4084.5403864871623</v>
      </c>
      <c r="IA98" s="29">
        <f ca="1">SUM($GD98:GZ98)-$HD98-SUM($FD98:FZ98)</f>
        <v>4459.4690800553799</v>
      </c>
      <c r="IB98" s="29">
        <f ca="1">SUM($GD98:HA98)-$HD98-SUM($FD98:GA98)</f>
        <v>4843.4541785280308</v>
      </c>
      <c r="IC98" s="29">
        <f ca="1">SUM($GD98:HB98)-$HD98-SUM($FD98:GB98)</f>
        <v>5237.4330078182247</v>
      </c>
    </row>
    <row r="99" spans="2:237">
      <c r="B99" s="29">
        <f t="shared" ca="1" si="26"/>
        <v>0.68443138174426132</v>
      </c>
      <c r="C99" s="29">
        <f t="shared" ca="1" si="25"/>
        <v>0.8945240352752053</v>
      </c>
      <c r="D99" s="29">
        <f t="shared" ca="1" si="25"/>
        <v>0.83597792734577436</v>
      </c>
      <c r="E99" s="29">
        <f t="shared" ca="1" si="25"/>
        <v>0.17285271982972517</v>
      </c>
      <c r="F99" s="29">
        <f t="shared" ca="1" si="25"/>
        <v>0.17306254777171981</v>
      </c>
      <c r="G99" s="29">
        <f t="shared" ca="1" si="25"/>
        <v>0.52518009630095774</v>
      </c>
      <c r="H99" s="29">
        <f t="shared" ca="1" si="25"/>
        <v>0.68406667621813588</v>
      </c>
      <c r="I99" s="29">
        <f t="shared" ca="1" si="25"/>
        <v>4.4228217771347778E-2</v>
      </c>
      <c r="J99" s="29">
        <f t="shared" ca="1" si="25"/>
        <v>0.18664999883690692</v>
      </c>
      <c r="K99" s="29">
        <f t="shared" ca="1" si="25"/>
        <v>0.51234634466637097</v>
      </c>
      <c r="L99" s="29">
        <f t="shared" ca="1" si="25"/>
        <v>3.6470829763892709E-3</v>
      </c>
      <c r="M99" s="29">
        <f t="shared" ca="1" si="25"/>
        <v>0.55798416861534961</v>
      </c>
      <c r="N99" s="29">
        <f t="shared" ca="1" si="25"/>
        <v>7.8598064972977721E-2</v>
      </c>
      <c r="O99" s="29">
        <f t="shared" ca="1" si="25"/>
        <v>0.15833076372081167</v>
      </c>
      <c r="P99" s="29">
        <f t="shared" ca="1" si="25"/>
        <v>0.45019948374378349</v>
      </c>
      <c r="Q99" s="29">
        <f t="shared" ca="1" si="25"/>
        <v>7.1429623480572579E-2</v>
      </c>
      <c r="R99" s="29">
        <f t="shared" ca="1" si="25"/>
        <v>0.63459055328841896</v>
      </c>
      <c r="S99" s="29">
        <f t="shared" ca="1" si="25"/>
        <v>6.1842059370008418E-2</v>
      </c>
      <c r="T99" s="29">
        <f t="shared" ca="1" si="27"/>
        <v>0.40264219005766466</v>
      </c>
      <c r="U99" s="29">
        <f t="shared" ca="1" si="27"/>
        <v>0.68468132821068906</v>
      </c>
      <c r="V99" s="29">
        <f t="shared" ca="1" si="27"/>
        <v>0.39456689962153657</v>
      </c>
      <c r="W99" s="29">
        <f t="shared" ca="1" si="27"/>
        <v>0.40417056609770918</v>
      </c>
      <c r="X99" s="29">
        <f t="shared" ca="1" si="27"/>
        <v>0.16868748502018849</v>
      </c>
      <c r="Y99" s="29">
        <f t="shared" ca="1" si="27"/>
        <v>0.31154664856173631</v>
      </c>
      <c r="Z99" s="29">
        <f t="shared" ca="1" si="27"/>
        <v>0.99382824927474445</v>
      </c>
      <c r="AC99" s="27">
        <f>IF(H$11="x",0,_xlfn.NORM.INV(B99,Satokasvi!$H$8,Satokasvi!$I$8)*IF(H$8="x",1+Toimenpiteet!$C$7,1)*IF(H$9="x",1+Toimenpiteet!$C$34,1)*(1+H$30)*_xlfn.BINOM.INV(1,(1-(Satokasvi!$H$15*(1+H$43))),B99))</f>
        <v>0</v>
      </c>
      <c r="AD99" s="27">
        <f ca="1">IF(I$11="x",0,_xlfn.NORM.INV(C99,Satokasvi!$H$8,Satokasvi!$I$8)*IF(I$8="x",1+Toimenpiteet!$C$7,1)*IF(I$9="x",1+Toimenpiteet!$C$34,1)*(1+I$30)*_xlfn.BINOM.INV(1,(1-(Satokasvi!$H$15*(1+I$43))),C99))</f>
        <v>2767.1327611721545</v>
      </c>
      <c r="AE99" s="27">
        <f ca="1">IF(J$11="x",0,_xlfn.NORM.INV(D99,Satokasvi!$H$8,Satokasvi!$I$8)*IF(J$8="x",1+Toimenpiteet!$C$7,1)*IF(J$9="x",1+Toimenpiteet!$C$34,1)*(1+J$30)*_xlfn.BINOM.INV(1,(1-(Satokasvi!$H$15*(1+J$43))),D99))</f>
        <v>2736.4917483584363</v>
      </c>
      <c r="AF99" s="27">
        <f ca="1">IF(K$11="x",0,_xlfn.NORM.INV(E99,Satokasvi!$H$8,Satokasvi!$I$8)*IF(K$8="x",1+Toimenpiteet!$C$7,1)*IF(K$9="x",1+Toimenpiteet!$C$34,1)*(1+K$30)*_xlfn.BINOM.INV(1,(1-(Satokasvi!$H$15*(1+K$43))),E99))</f>
        <v>2401.9745444628766</v>
      </c>
      <c r="AG99" s="27">
        <f ca="1">IF(L$11="x",0,_xlfn.NORM.INV(F99,Satokasvi!$H$8,Satokasvi!$I$8)*IF(L$8="x",1+Toimenpiteet!$C$7,1)*IF(L$9="x",1+Toimenpiteet!$C$34,1)*(1+L$30)*_xlfn.BINOM.INV(1,(1-(Satokasvi!$H$15*(1+L$43))),F99))</f>
        <v>2418.5783227355682</v>
      </c>
      <c r="AH99" s="27">
        <f>IF(M$11="x",0,_xlfn.NORM.INV(G99,Satokasvi!$H$8,Satokasvi!$I$8)*IF(M$8="x",1+Toimenpiteet!$C$7,1)*IF(M$9="x",1+Toimenpiteet!$C$34,1)*(1+M$30)*_xlfn.BINOM.INV(1,(1-(Satokasvi!$H$15*(1+M$43))),G99))</f>
        <v>0</v>
      </c>
      <c r="AI99" s="27">
        <f ca="1">IF(N$11="x",0,_xlfn.NORM.INV(H99,Satokasvi!$H$8,Satokasvi!$I$8)*IF(N$8="x",1+Toimenpiteet!$C$7,1)*IF(N$9="x",1+Toimenpiteet!$C$34,1)*(1+N$30)*_xlfn.BINOM.INV(1,(1-(Satokasvi!$H$15*(1+N$43))),H99))</f>
        <v>2702.6690269845362</v>
      </c>
      <c r="AJ99" s="27">
        <f ca="1">IF(O$11="x",0,_xlfn.NORM.INV(I99,Satokasvi!$H$8,Satokasvi!$I$8)*IF(O$8="x",1+Toimenpiteet!$C$7,1)*IF(O$9="x",1+Toimenpiteet!$C$34,1)*(1+O$30)*_xlfn.BINOM.INV(1,(1-(Satokasvi!$H$15*(1+O$43))),I99))</f>
        <v>0</v>
      </c>
      <c r="AK99" s="27">
        <f ca="1">IF(P$11="x",0,_xlfn.NORM.INV(J99,Satokasvi!$H$8,Satokasvi!$I$8)*IF(P$8="x",1+Toimenpiteet!$C$7,1)*IF(P$9="x",1+Toimenpiteet!$C$34,1)*(1+P$30)*_xlfn.BINOM.INV(1,(1-(Satokasvi!$H$15*(1+P$43))),J99))</f>
        <v>2447.0549247786817</v>
      </c>
      <c r="AL99" s="27">
        <f ca="1">IF(Q$11="x",0,_xlfn.NORM.INV(K99,Satokasvi!$H$8,Satokasvi!$I$8)*IF(Q$8="x",1+Toimenpiteet!$C$7,1)*IF(Q$9="x",1+Toimenpiteet!$C$34,1)*(1+Q$30)*_xlfn.BINOM.INV(1,(1-(Satokasvi!$H$15*(1+Q$43))),K99))</f>
        <v>2619.017619476841</v>
      </c>
      <c r="AM99" s="27">
        <f ca="1">IF(R$11="x",0,_xlfn.NORM.INV(L99,Satokasvi!$H$8,Satokasvi!$I$8)*IF(R$8="x",1+Toimenpiteet!$C$7,1)*IF(R$9="x",1+Toimenpiteet!$C$34,1)*(1+R$30)*_xlfn.BINOM.INV(1,(1-(Satokasvi!$H$15*(1+R$43))),L99))</f>
        <v>0</v>
      </c>
      <c r="AN99" s="27">
        <f ca="1">IF(S$11="x",0,_xlfn.NORM.INV(M99,Satokasvi!$H$8,Satokasvi!$I$8)*IF(S$8="x",1+Toimenpiteet!$C$7,1)*IF(S$9="x",1+Toimenpiteet!$C$34,1)*(1+S$30)*_xlfn.BINOM.INV(1,(1-(Satokasvi!$H$15*(1+S$43))),M99))</f>
        <v>2640.4662858620595</v>
      </c>
      <c r="AO99" s="27">
        <f ca="1">IF(T$11="x",0,_xlfn.NORM.INV(N99,Satokasvi!$H$8,Satokasvi!$I$8)*IF(T$8="x",1+Toimenpiteet!$C$7,1)*IF(T$9="x",1+Toimenpiteet!$C$34,1)*(1+T$30)*_xlfn.BINOM.INV(1,(1-(Satokasvi!$H$15*(1+T$43))),N99))</f>
        <v>2349.1973308890233</v>
      </c>
      <c r="AP99" s="27">
        <f ca="1">IF(U$11="x",0,_xlfn.NORM.INV(O99,Satokasvi!$H$8,Satokasvi!$I$8)*IF(U$8="x",1+Toimenpiteet!$C$7,1)*IF(U$9="x",1+Toimenpiteet!$C$34,1)*(1+U$30)*_xlfn.BINOM.INV(1,(1-(Satokasvi!$H$15*(1+U$43))),O99))</f>
        <v>2426.3295151115462</v>
      </c>
      <c r="AQ99" s="27">
        <f ca="1">IF(V$11="x",0,_xlfn.NORM.INV(P99,Satokasvi!$H$8,Satokasvi!$I$8)*IF(V$8="x",1+Toimenpiteet!$C$7,1)*IF(V$9="x",1+Toimenpiteet!$C$34,1)*(1+V$30)*_xlfn.BINOM.INV(1,(1-(Satokasvi!$H$15*(1+V$43))),P99))</f>
        <v>2589.8781257580104</v>
      </c>
      <c r="AR99" s="27">
        <f ca="1">IF(W$11="x",0,_xlfn.NORM.INV(Q99,Satokasvi!$H$8,Satokasvi!$I$8)*IF(W$8="x",1+Toimenpiteet!$C$7,1)*IF(W$9="x",1+Toimenpiteet!$C$34,1)*(1+W$30)*_xlfn.BINOM.INV(1,(1-(Satokasvi!$H$15*(1+W$43))),Q99))</f>
        <v>2339.7409002873392</v>
      </c>
      <c r="AS99" s="27">
        <f ca="1">IF(X$11="x",0,_xlfn.NORM.INV(R99,Satokasvi!$H$8,Satokasvi!$I$8)*IF(X$8="x",1+Toimenpiteet!$C$7,1)*IF(X$9="x",1+Toimenpiteet!$C$34,1)*(1+X$30)*_xlfn.BINOM.INV(1,(1-(Satokasvi!$H$15*(1+X$43))),R99))</f>
        <v>2677.4578389930934</v>
      </c>
      <c r="AT99" s="27">
        <f ca="1">IF(Y$11="x",0,_xlfn.NORM.INV(S99,Satokasvi!$H$8,Satokasvi!$I$8)*IF(Y$8="x",1+Toimenpiteet!$C$7,1)*IF(Y$9="x",1+Toimenpiteet!$C$34,1)*(1+Y$30)*_xlfn.BINOM.INV(1,(1-(Satokasvi!$H$15*(1+Y$43))),S99))</f>
        <v>2325.8783385718853</v>
      </c>
      <c r="AU99" s="27">
        <f ca="1">IF(Z$11="x",0,_xlfn.NORM.INV(T99,Satokasvi!$H$8,Satokasvi!$I$8)*IF(Z$8="x",1+Toimenpiteet!$C$7,1)*IF(Z$9="x",1+Toimenpiteet!$C$34,1)*(1+Z$30)*_xlfn.BINOM.INV(1,(1-(Satokasvi!$H$15*(1+Z$43))),T99))</f>
        <v>2567.2256996000219</v>
      </c>
      <c r="AV99" s="27">
        <f ca="1">IF(AA$11="x",0,_xlfn.NORM.INV(U99,Satokasvi!$H$8,Satokasvi!$I$8)*IF(AA$8="x",1+Toimenpiteet!$C$7,1)*IF(AA$9="x",1+Toimenpiteet!$C$34,1)*(1+AA$30)*_xlfn.BINOM.INV(1,(1-(Satokasvi!$H$15*(1+AA$43))),U99))</f>
        <v>2702.9917233548367</v>
      </c>
      <c r="AW99" s="27">
        <f ca="1">IF(AB$11="x",0,_xlfn.NORM.INV(V99,Satokasvi!$H$8,Satokasvi!$I$8)*IF(AB$8="x",1+Toimenpiteet!$C$7,1)*IF(AB$9="x",1+Toimenpiteet!$C$34,1)*(1+AB$30)*_xlfn.BINOM.INV(1,(1-(Satokasvi!$H$15*(1+AB$43))),V99))</f>
        <v>2563.320472551788</v>
      </c>
      <c r="AX99" s="27">
        <f ca="1">IF(AC$11="x",0,_xlfn.NORM.INV(W99,Satokasvi!$H$8,Satokasvi!$I$8)*IF(AC$8="x",1+Toimenpiteet!$C$7,1)*IF(AC$9="x",1+Toimenpiteet!$C$34,1)*(1+AC$30)*_xlfn.BINOM.INV(1,(1-(Satokasvi!$H$15*(1+AC$43))),W99))</f>
        <v>2567.9625122584544</v>
      </c>
      <c r="AY99" s="27">
        <f ca="1">IF(AD$11="x",0,_xlfn.NORM.INV(X99,Satokasvi!$H$8,Satokasvi!$I$8)*IF(AD$8="x",1+Toimenpiteet!$C$7,1)*IF(AD$9="x",1+Toimenpiteet!$C$34,1)*(1+AD$30)*_xlfn.BINOM.INV(1,(1-(Satokasvi!$H$15*(1+AD$43))),X99))</f>
        <v>2434.164954817752</v>
      </c>
      <c r="AZ99" s="27">
        <f ca="1">IF(AE$11="x",0,_xlfn.NORM.INV(Y99,Satokasvi!$H$8,Satokasvi!$I$8)*IF(AE$8="x",1+Toimenpiteet!$C$7,1)*IF(AE$9="x",1+Toimenpiteet!$C$34,1)*(1+AE$30)*_xlfn.BINOM.INV(1,(1-(Satokasvi!$H$15*(1+AE$43))),Y99))</f>
        <v>2521.5020069997358</v>
      </c>
      <c r="BA99" s="27">
        <f ca="1">IF(AF$11="x",0,_xlfn.NORM.INV(Z99,Satokasvi!$H$8,Satokasvi!$I$8)*IF(AF$8="x",1+Toimenpiteet!$C$7,1)*IF(AF$9="x",1+Toimenpiteet!$C$34,1)*(1+AF$30)*_xlfn.BINOM.INV(1,(1-(Satokasvi!$H$15*(1+AF$43))),Z99))</f>
        <v>3080.2948509685957</v>
      </c>
      <c r="BD99" s="27">
        <f>IF(H$11="x",0,_xlfn.NORM.INV(B99,Satokasvi!$H$8,Satokasvi!$I$8)*IF(COUNTIF($H$12:H$12,"x")&gt;0,(1+$C$6),1)*IF(COUNTIF($H$13:H$13,"x")&gt;0,(1+$C$30),1)*IF(H$8="x",(1+Toimenpiteet!$C$7),1)*IF(H$9="x",(1+Toimenpiteet!$C$34),1)*(1+H$30)*_xlfn.BINOM.INV(1,(1-(Satokasvi!$H$15*(1+H$44))),B99))</f>
        <v>0</v>
      </c>
      <c r="BE99" s="27">
        <f ca="1">IF(I$11="x",0,_xlfn.NORM.INV(C99,Satokasvi!$H$8,Satokasvi!$I$8)*IF(COUNTIF($H$12:I$12,"x")&gt;0,(1+$C$6),1)*IF(COUNTIF($H$13:I$13,"x")&gt;0,(1+$C$30),1)*IF(I$8="x",(1+Toimenpiteet!$C$7),1)*IF(I$9="x",(1+Toimenpiteet!$C$34),1)*(1+I$30)*_xlfn.BINOM.INV(1,(1-(Satokasvi!$H$15*(1+I$44))),C99))</f>
        <v>2905.4893992307625</v>
      </c>
      <c r="BF99" s="27">
        <f ca="1">IF(J$11="x",0,_xlfn.NORM.INV(D99,Satokasvi!$H$8,Satokasvi!$I$8)*IF(COUNTIF($H$12:J$12,"x")&gt;0,(1+$C$6),1)*IF(COUNTIF($H$13:J$13,"x")&gt;0,(1+$C$30),1)*IF(J$8="x",(1+Toimenpiteet!$C$7),1)*IF(J$9="x",(1+Toimenpiteet!$C$34),1)*(1+J$30)*_xlfn.BINOM.INV(1,(1-(Satokasvi!$H$15*(1+J$44))),D99))</f>
        <v>2873.3163357763583</v>
      </c>
      <c r="BG99" s="27">
        <f ca="1">IF(K$11="x",0,_xlfn.NORM.INV(E99,Satokasvi!$H$8,Satokasvi!$I$8)*IF(COUNTIF($H$12:K$12,"x")&gt;0,(1+$C$6),1)*IF(COUNTIF($H$13:K$13,"x")&gt;0,(1+$C$30),1)*IF(K$8="x",(1+Toimenpiteet!$C$7),1)*IF(K$9="x",(1+Toimenpiteet!$C$34),1)*(1+K$30)*_xlfn.BINOM.INV(1,(1-(Satokasvi!$H$15*(1+K$44))),E99))</f>
        <v>2522.0732716860211</v>
      </c>
      <c r="BH99" s="27">
        <f ca="1">IF(L$11="x",0,_xlfn.NORM.INV(F99,Satokasvi!$H$8,Satokasvi!$I$8)*IF(COUNTIF($H$12:L$12,"x")&gt;0,(1+$C$6),1)*IF(COUNTIF($H$13:L$13,"x")&gt;0,(1+$C$30),1)*IF(L$8="x",(1+Toimenpiteet!$C$7),1)*IF(L$9="x",(1+Toimenpiteet!$C$34),1)*(1+L$30)*_xlfn.BINOM.INV(1,(1-(Satokasvi!$H$15*(1+L$44))),F99))</f>
        <v>2539.5072388723474</v>
      </c>
      <c r="BI99" s="27">
        <f>IF(M$11="x",0,_xlfn.NORM.INV(G99,Satokasvi!$H$8,Satokasvi!$I$8)*IF(COUNTIF($H$12:M$12,"x")&gt;0,(1+$C$6),1)*IF(COUNTIF($H$13:M$13,"x")&gt;0,(1+$C$30),1)*IF(M$8="x",(1+Toimenpiteet!$C$7),1)*IF(M$9="x",(1+Toimenpiteet!$C$34),1)*(1+M$30)*_xlfn.BINOM.INV(1,(1-(Satokasvi!$H$15*(1+M$44))),G99))</f>
        <v>0</v>
      </c>
      <c r="BJ99" s="27">
        <f ca="1">IF(N$11="x",0,_xlfn.NORM.INV(H99,Satokasvi!$H$8,Satokasvi!$I$8)*IF(COUNTIF($H$12:N$12,"x")&gt;0,(1+$C$6),1)*IF(COUNTIF($H$13:N$13,"x")&gt;0,(1+$C$30),1)*IF(N$8="x",(1+Toimenpiteet!$C$7),1)*IF(N$9="x",(1+Toimenpiteet!$C$34),1)*(1+N$30)*_xlfn.BINOM.INV(1,(1-(Satokasvi!$H$15*(1+N$44))),H99))</f>
        <v>2837.8024783337623</v>
      </c>
      <c r="BK99" s="27">
        <f ca="1">IF(O$11="x",0,_xlfn.NORM.INV(I99,Satokasvi!$H$8,Satokasvi!$I$8)*IF(COUNTIF($H$12:O$12,"x")&gt;0,(1+$C$6),1)*IF(COUNTIF($H$13:O$13,"x")&gt;0,(1+$C$30),1)*IF(O$8="x",(1+Toimenpiteet!$C$7),1)*IF(O$9="x",(1+Toimenpiteet!$C$34),1)*(1+O$30)*_xlfn.BINOM.INV(1,(1-(Satokasvi!$H$15*(1+O$44))),I99))</f>
        <v>0</v>
      </c>
      <c r="BL99" s="27">
        <f ca="1">IF(P$11="x",0,_xlfn.NORM.INV(J99,Satokasvi!$H$8,Satokasvi!$I$8)*IF(COUNTIF($H$12:P$12,"x")&gt;0,(1+$C$6),1)*IF(COUNTIF($H$13:P$13,"x")&gt;0,(1+$C$30),1)*IF(P$8="x",(1+Toimenpiteet!$C$7),1)*IF(P$9="x",(1+Toimenpiteet!$C$34),1)*(1+P$30)*_xlfn.BINOM.INV(1,(1-(Satokasvi!$H$15*(1+P$44))),J99))</f>
        <v>2569.4076710176155</v>
      </c>
      <c r="BM99" s="27">
        <f ca="1">IF(Q$11="x",0,_xlfn.NORM.INV(K99,Satokasvi!$H$8,Satokasvi!$I$8)*IF(COUNTIF($H$12:Q$12,"x")&gt;0,(1+$C$6),1)*IF(COUNTIF($H$13:Q$13,"x")&gt;0,(1+$C$30),1)*IF(Q$8="x",(1+Toimenpiteet!$C$7),1)*IF(Q$9="x",(1+Toimenpiteet!$C$34),1)*(1+Q$30)*_xlfn.BINOM.INV(1,(1-(Satokasvi!$H$15*(1+Q$44))),K99))</f>
        <v>2749.9685004506832</v>
      </c>
      <c r="BN99" s="27">
        <f ca="1">IF(R$11="x",0,_xlfn.NORM.INV(L99,Satokasvi!$H$8,Satokasvi!$I$8)*IF(COUNTIF($H$12:R$12,"x")&gt;0,(1+$C$6),1)*IF(COUNTIF($H$13:R$13,"x")&gt;0,(1+$C$30),1)*IF(R$8="x",(1+Toimenpiteet!$C$7),1)*IF(R$9="x",(1+Toimenpiteet!$C$34),1)*(1+R$30)*_xlfn.BINOM.INV(1,(1-(Satokasvi!$H$15*(1+R$44))),L99))</f>
        <v>0</v>
      </c>
      <c r="BO99" s="27">
        <f ca="1">IF(S$11="x",0,_xlfn.NORM.INV(M99,Satokasvi!$H$8,Satokasvi!$I$8)*IF(COUNTIF($H$12:S$12,"x")&gt;0,(1+$C$6),1)*IF(COUNTIF($H$13:S$13,"x")&gt;0,(1+$C$30),1)*IF(S$8="x",(1+Toimenpiteet!$C$7),1)*IF(S$9="x",(1+Toimenpiteet!$C$34),1)*(1+S$30)*_xlfn.BINOM.INV(1,(1-(Satokasvi!$H$15*(1+S$44))),M99))</f>
        <v>2772.4896001551629</v>
      </c>
      <c r="BP99" s="27">
        <f ca="1">IF(T$11="x",0,_xlfn.NORM.INV(N99,Satokasvi!$H$8,Satokasvi!$I$8)*IF(COUNTIF($H$12:T$12,"x")&gt;0,(1+$C$6),1)*IF(COUNTIF($H$13:T$13,"x")&gt;0,(1+$C$30),1)*IF(T$8="x",(1+Toimenpiteet!$C$7),1)*IF(T$9="x",(1+Toimenpiteet!$C$34),1)*(1+T$30)*_xlfn.BINOM.INV(1,(1-(Satokasvi!$H$15*(1+T$44))),N99))</f>
        <v>2466.6571974334743</v>
      </c>
      <c r="BQ99" s="27">
        <f ca="1">IF(U$11="x",0,_xlfn.NORM.INV(O99,Satokasvi!$H$8,Satokasvi!$I$8)*IF(COUNTIF($H$12:U$12,"x")&gt;0,(1+$C$6),1)*IF(COUNTIF($H$13:U$13,"x")&gt;0,(1+$C$30),1)*IF(U$8="x",(1+Toimenpiteet!$C$7),1)*IF(U$9="x",(1+Toimenpiteet!$C$34),1)*(1+U$30)*_xlfn.BINOM.INV(1,(1-(Satokasvi!$H$15*(1+U$44))),O99))</f>
        <v>2547.6459908671236</v>
      </c>
      <c r="BR99" s="27">
        <f ca="1">IF(V$11="x",0,_xlfn.NORM.INV(P99,Satokasvi!$H$8,Satokasvi!$I$8)*IF(COUNTIF($H$12:V$12,"x")&gt;0,(1+$C$6),1)*IF(COUNTIF($H$13:V$13,"x")&gt;0,(1+$C$30),1)*IF(V$8="x",(1+Toimenpiteet!$C$7),1)*IF(V$9="x",(1+Toimenpiteet!$C$34),1)*(1+V$30)*_xlfn.BINOM.INV(1,(1-(Satokasvi!$H$15*(1+V$44))),P99))</f>
        <v>2719.3720320459106</v>
      </c>
      <c r="BS99" s="27">
        <f ca="1">IF(W$11="x",0,_xlfn.NORM.INV(Q99,Satokasvi!$H$8,Satokasvi!$I$8)*IF(COUNTIF($H$12:W$12,"x")&gt;0,(1+$C$6),1)*IF(COUNTIF($H$13:W$13,"x")&gt;0,(1+$C$30),1)*IF(W$8="x",(1+Toimenpiteet!$C$7),1)*IF(W$9="x",(1+Toimenpiteet!$C$34),1)*(1+W$30)*_xlfn.BINOM.INV(1,(1-(Satokasvi!$H$15*(1+W$44))),Q99))</f>
        <v>2456.7279453017063</v>
      </c>
      <c r="BT99" s="27">
        <f ca="1">IF(X$11="x",0,_xlfn.NORM.INV(R99,Satokasvi!$H$8,Satokasvi!$I$8)*IF(COUNTIF($H$12:X$12,"x")&gt;0,(1+$C$6),1)*IF(COUNTIF($H$13:X$13,"x")&gt;0,(1+$C$30),1)*IF(X$8="x",(1+Toimenpiteet!$C$7),1)*IF(X$9="x",(1+Toimenpiteet!$C$34),1)*(1+X$30)*_xlfn.BINOM.INV(1,(1-(Satokasvi!$H$15*(1+X$44))),R99))</f>
        <v>2811.3307309427482</v>
      </c>
      <c r="BU99" s="27">
        <f ca="1">IF(Y$11="x",0,_xlfn.NORM.INV(S99,Satokasvi!$H$8,Satokasvi!$I$8)*IF(COUNTIF($H$12:Y$12,"x")&gt;0,(1+$C$6),1)*IF(COUNTIF($H$13:Y$13,"x")&gt;0,(1+$C$30),1)*IF(Y$8="x",(1+Toimenpiteet!$C$7),1)*IF(Y$9="x",(1+Toimenpiteet!$C$34),1)*(1+Y$30)*_xlfn.BINOM.INV(1,(1-(Satokasvi!$H$15*(1+Y$44))),S99))</f>
        <v>2442.1722555004799</v>
      </c>
      <c r="BV99" s="27">
        <f ca="1">IF(Z$11="x",0,_xlfn.NORM.INV(T99,Satokasvi!$H$8,Satokasvi!$I$8)*IF(COUNTIF($H$12:Z$12,"x")&gt;0,(1+$C$6),1)*IF(COUNTIF($H$13:Z$13,"x")&gt;0,(1+$C$30),1)*IF(Z$8="x",(1+Toimenpiteet!$C$7),1)*IF(Z$9="x",(1+Toimenpiteet!$C$34),1)*(1+Z$30)*_xlfn.BINOM.INV(1,(1-(Satokasvi!$H$15*(1+Z$44))),T99))</f>
        <v>2695.586984580023</v>
      </c>
      <c r="BW99" s="27">
        <f ca="1">IF(AA$11="x",0,_xlfn.NORM.INV(U99,Satokasvi!$H$8,Satokasvi!$I$8)*IF(COUNTIF($H$12:AA$12,"x")&gt;0,(1+$C$6),1)*IF(COUNTIF($H$13:AA$13,"x")&gt;0,(1+$C$30),1)*IF(AA$8="x",(1+Toimenpiteet!$C$7),1)*IF(AA$9="x",(1+Toimenpiteet!$C$34),1)*(1+AA$30)*_xlfn.BINOM.INV(1,(1-(Satokasvi!$H$15*(1+AA$44))),U99))</f>
        <v>2838.141309522578</v>
      </c>
      <c r="BX99" s="27">
        <f ca="1">IF(AB$11="x",0,_xlfn.NORM.INV(V99,Satokasvi!$H$8,Satokasvi!$I$8)*IF(COUNTIF($H$12:AB$12,"x")&gt;0,(1+$C$6),1)*IF(COUNTIF($H$13:AB$13,"x")&gt;0,(1+$C$30),1)*IF(AB$8="x",(1+Toimenpiteet!$C$7),1)*IF(AB$9="x",(1+Toimenpiteet!$C$34),1)*(1+AB$30)*_xlfn.BINOM.INV(1,(1-(Satokasvi!$H$15*(1+AB$44))),V99))</f>
        <v>2691.4864961793769</v>
      </c>
      <c r="BY99" s="27">
        <f ca="1">IF(AC$11="x",0,_xlfn.NORM.INV(W99,Satokasvi!$H$8,Satokasvi!$I$8)*IF(COUNTIF($H$12:AC$12,"x")&gt;0,(1+$C$6),1)*IF(COUNTIF($H$13:AC$13,"x")&gt;0,(1+$C$30),1)*IF(AC$8="x",(1+Toimenpiteet!$C$7),1)*IF(AC$9="x",(1+Toimenpiteet!$C$34),1)*(1+AC$30)*_xlfn.BINOM.INV(1,(1-(Satokasvi!$H$15*(1+AC$44))),W99))</f>
        <v>2696.3606378713771</v>
      </c>
      <c r="BZ99" s="27">
        <f ca="1">IF(AD$11="x",0,_xlfn.NORM.INV(X99,Satokasvi!$H$8,Satokasvi!$I$8)*IF(COUNTIF($H$12:AD$12,"x")&gt;0,(1+$C$6),1)*IF(COUNTIF($H$13:AD$13,"x")&gt;0,(1+$C$30),1)*IF(AD$8="x",(1+Toimenpiteet!$C$7),1)*IF(AD$9="x",(1+Toimenpiteet!$C$34),1)*(1+AD$30)*_xlfn.BINOM.INV(1,(1-(Satokasvi!$H$15*(1+AD$44))),X99))</f>
        <v>2555.8732025586396</v>
      </c>
      <c r="CA99" s="27">
        <f ca="1">IF(AE$11="x",0,_xlfn.NORM.INV(Y99,Satokasvi!$H$8,Satokasvi!$I$8)*IF(COUNTIF($H$12:AE$12,"x")&gt;0,(1+$C$6),1)*IF(COUNTIF($H$13:AE$13,"x")&gt;0,(1+$C$30),1)*IF(AE$8="x",(1+Toimenpiteet!$C$7),1)*IF(AE$9="x",(1+Toimenpiteet!$C$34),1)*(1+AE$30)*_xlfn.BINOM.INV(1,(1-(Satokasvi!$H$15*(1+AE$44))),Y99))</f>
        <v>2647.5771073497231</v>
      </c>
      <c r="CB99" s="27">
        <f ca="1">IF(AF$11="x",0,_xlfn.NORM.INV(Z99,Satokasvi!$H$8,Satokasvi!$I$8)*IF(COUNTIF($H$12:AF$12,"x")&gt;0,(1+$C$6),1)*IF(COUNTIF($H$13:AF$13,"x")&gt;0,(1+$C$30),1)*IF(AF$8="x",(1+Toimenpiteet!$C$7),1)*IF(AF$9="x",(1+Toimenpiteet!$C$34),1)*(1+AF$30)*_xlfn.BINOM.INV(1,(1-(Satokasvi!$H$15*(1+AF$44))),Z99))</f>
        <v>3234.3095935170254</v>
      </c>
      <c r="CD99" s="29">
        <f ca="1">_xlfn.NORM.INV(RAND(),Satokasvi!$H$13,Satokasvi!$I$13)</f>
        <v>202.43877053119289</v>
      </c>
      <c r="CE99" s="29">
        <f ca="1">_xlfn.NORM.INV(RAND(),Satokasvi!$H$13,Satokasvi!$I$13)</f>
        <v>142.05813104733124</v>
      </c>
      <c r="CF99" s="29">
        <f ca="1">_xlfn.NORM.INV(RAND(),Satokasvi!$H$13,Satokasvi!$I$13)</f>
        <v>267.02587813168162</v>
      </c>
      <c r="CG99" s="29">
        <f ca="1">_xlfn.NORM.INV(RAND(),Satokasvi!$H$13,Satokasvi!$I$13)</f>
        <v>268.74409308502948</v>
      </c>
      <c r="CH99" s="29">
        <f ca="1">_xlfn.NORM.INV(RAND(),Satokasvi!$H$13,Satokasvi!$I$13)</f>
        <v>189.27622393497563</v>
      </c>
      <c r="CI99" s="29">
        <f ca="1">_xlfn.NORM.INV(RAND(),Satokasvi!$H$13,Satokasvi!$I$13)</f>
        <v>233.984035447422</v>
      </c>
      <c r="CJ99" s="29">
        <f ca="1">_xlfn.NORM.INV(RAND(),Satokasvi!$H$13,Satokasvi!$I$13)</f>
        <v>194.13215790168744</v>
      </c>
      <c r="CK99" s="29">
        <f ca="1">_xlfn.NORM.INV(RAND(),Satokasvi!$H$13,Satokasvi!$I$13)</f>
        <v>99.162986330369279</v>
      </c>
      <c r="CL99" s="29">
        <f ca="1">_xlfn.NORM.INV(RAND(),Satokasvi!$H$13,Satokasvi!$I$13)</f>
        <v>192.04476943230065</v>
      </c>
      <c r="CM99" s="29">
        <f ca="1">_xlfn.NORM.INV(RAND(),Satokasvi!$H$13,Satokasvi!$I$13)</f>
        <v>143.52332485240862</v>
      </c>
      <c r="CN99" s="29">
        <f ca="1">_xlfn.NORM.INV(RAND(),Satokasvi!$H$13,Satokasvi!$I$13)</f>
        <v>198.06632072782207</v>
      </c>
      <c r="CO99" s="29">
        <f ca="1">_xlfn.NORM.INV(RAND(),Satokasvi!$H$13,Satokasvi!$I$13)</f>
        <v>187.38171482350614</v>
      </c>
      <c r="CP99" s="29">
        <f ca="1">_xlfn.NORM.INV(RAND(),Satokasvi!$H$13,Satokasvi!$I$13)</f>
        <v>250.44251692930888</v>
      </c>
      <c r="CQ99" s="29">
        <f ca="1">_xlfn.NORM.INV(RAND(),Satokasvi!$H$13,Satokasvi!$I$13)</f>
        <v>193.29841836900235</v>
      </c>
      <c r="CR99" s="29">
        <f ca="1">_xlfn.NORM.INV(RAND(),Satokasvi!$H$13,Satokasvi!$I$13)</f>
        <v>90.385369477283461</v>
      </c>
      <c r="CS99" s="29">
        <f ca="1">_xlfn.NORM.INV(RAND(),Satokasvi!$H$13,Satokasvi!$I$13)</f>
        <v>250.06906948513932</v>
      </c>
      <c r="CT99" s="29">
        <f ca="1">_xlfn.NORM.INV(RAND(),Satokasvi!$H$13,Satokasvi!$I$13)</f>
        <v>145.45960827320198</v>
      </c>
      <c r="CU99" s="29">
        <f ca="1">_xlfn.NORM.INV(RAND(),Satokasvi!$H$13,Satokasvi!$I$13)</f>
        <v>197.55015803000001</v>
      </c>
      <c r="CV99" s="29">
        <f ca="1">_xlfn.NORM.INV(RAND(),Satokasvi!$H$13,Satokasvi!$I$13)</f>
        <v>165.54488528864468</v>
      </c>
      <c r="CW99" s="29">
        <f ca="1">_xlfn.NORM.INV(RAND(),Satokasvi!$H$13,Satokasvi!$I$13)</f>
        <v>210.69197328582638</v>
      </c>
      <c r="CX99" s="29">
        <f ca="1">_xlfn.NORM.INV(RAND(),Satokasvi!$H$13,Satokasvi!$I$13)</f>
        <v>112.34766397737603</v>
      </c>
      <c r="CY99" s="29">
        <f ca="1">_xlfn.NORM.INV(RAND(),Satokasvi!$H$13,Satokasvi!$I$13)</f>
        <v>222.43456169881753</v>
      </c>
      <c r="CZ99" s="29">
        <f ca="1">_xlfn.NORM.INV(RAND(),Satokasvi!$H$13,Satokasvi!$I$13)</f>
        <v>277.25063986637781</v>
      </c>
      <c r="DA99" s="29">
        <f ca="1">_xlfn.NORM.INV(RAND(),Satokasvi!$H$13,Satokasvi!$I$13)</f>
        <v>179.80202214817729</v>
      </c>
      <c r="DB99" s="29">
        <f ca="1">_xlfn.NORM.INV(RAND(),Satokasvi!$H$13,Satokasvi!$I$13)</f>
        <v>223.60889264716494</v>
      </c>
      <c r="DD99" s="29">
        <f>IF(H$11="x",Toimenpiteet!$E$115,AC99*CD99/1000+(Satokasvi!$E$28-Satokasvi!$E$7)+IF(H$8="x",Toimenpiteet!$E$29,0)+IF(H$9="x",Toimenpiteet!$E$60,0)+IF(H$10="x",Toimenpiteet!$E$88,0))/(1+$H$15)^DD$59</f>
        <v>305.82524271844659</v>
      </c>
      <c r="DE99" s="29">
        <f ca="1">IF(I$11="x",Toimenpiteet!$E$115,AD99*CE99/1000+(Satokasvi!$E$28-Satokasvi!$E$7)+IF(I$8="x",Toimenpiteet!$E$29,0)+IF(I$9="x",Toimenpiteet!$E$60,0)+IF(I$10="x",Toimenpiteet!$E$88,0))/(1+$H$15)^DE$59</f>
        <v>155.7109137637454</v>
      </c>
      <c r="DF99" s="29">
        <f ca="1">IF(J$11="x",Toimenpiteet!$E$115,AE99*CF99/1000+(Satokasvi!$E$28-Satokasvi!$E$7)+IF(J$8="x",Toimenpiteet!$E$29,0)+IF(J$9="x",Toimenpiteet!$E$60,0)+IF(J$10="x",Toimenpiteet!$E$88,0))/(1+$H$15)^DF$59</f>
        <v>460.14614089842405</v>
      </c>
      <c r="DG99" s="29">
        <f ca="1">IF(K$11="x",Toimenpiteet!$E$115,AF99*CG99/1000+(Satokasvi!$E$28-Satokasvi!$E$7)+IF(K$8="x",Toimenpiteet!$E$29,0)+IF(K$9="x",Toimenpiteet!$E$60,0)+IF(K$10="x",Toimenpiteet!$E$88,0))/(1+$H$15)^DG$59</f>
        <v>371.04682509326835</v>
      </c>
      <c r="DH99" s="29">
        <f ca="1">IF(L$11="x",Toimenpiteet!$E$115,AG99*CH99/1000+(Satokasvi!$E$28-Satokasvi!$E$7)+IF(L$8="x",Toimenpiteet!$E$29,0)+IF(L$9="x",Toimenpiteet!$E$60,0)+IF(L$10="x",Toimenpiteet!$E$88,0))/(1+$H$15)^DH$59</f>
        <v>198.29596582428738</v>
      </c>
      <c r="DI99" s="29">
        <f>IF(M$11="x",Toimenpiteet!$E$115,AH99*CI99/1000+(Satokasvi!$E$28-Satokasvi!$E$7)+IF(M$8="x",Toimenpiteet!$E$29,0)+IF(M$9="x",Toimenpiteet!$E$60,0)+IF(M$10="x",Toimenpiteet!$E$88,0))/(1+$H$15)^DI$59</f>
        <v>263.80754085535114</v>
      </c>
      <c r="DJ99" s="29">
        <f ca="1">IF(N$11="x",Toimenpiteet!$E$115,AI99*CJ99/1000+(Satokasvi!$E$28-Satokasvi!$E$7)+IF(N$8="x",Toimenpiteet!$E$29,0)+IF(N$9="x",Toimenpiteet!$E$60,0)+IF(N$10="x",Toimenpiteet!$E$88,0))/(1+$H$15)^DJ$59</f>
        <v>241.30520913218896</v>
      </c>
      <c r="DK99" s="29">
        <f ca="1">IF(O$11="x",Toimenpiteet!$E$115,AJ99*CK99/1000+(Satokasvi!$E$28-Satokasvi!$E$7)+IF(O$8="x",Toimenpiteet!$E$29,0)+IF(O$9="x",Toimenpiteet!$E$60,0)+IF(O$10="x",Toimenpiteet!$E$88,0))/(1+$H$15)^DK$59</f>
        <v>-179.90636450014594</v>
      </c>
      <c r="DL99" s="29">
        <f ca="1">IF(P$11="x",Toimenpiteet!$E$115,AK99*CL99/1000+(Satokasvi!$E$28-Satokasvi!$E$7)+IF(P$8="x",Toimenpiteet!$E$29,0)+IF(P$9="x",Toimenpiteet!$E$60,0)+IF(P$10="x",Toimenpiteet!$E$88,0))/(1+$H$15)^DL$59</f>
        <v>185.50664729861128</v>
      </c>
      <c r="DM99" s="29">
        <f ca="1">IF(Q$11="x",Toimenpiteet!$E$115,AL99*CM99/1000+(Satokasvi!$E$28-Satokasvi!$E$7)+IF(Q$8="x",Toimenpiteet!$E$29,0)+IF(Q$9="x",Toimenpiteet!$E$60,0)+IF(Q$10="x",Toimenpiteet!$E$88,0))/(1+$H$15)^DM$59</f>
        <v>110.11854522271756</v>
      </c>
      <c r="DN99" s="29">
        <f ca="1">IF(R$11="x",Toimenpiteet!$E$115,AM99*CN99/1000+(Satokasvi!$E$28-Satokasvi!$E$7)+IF(R$8="x",Toimenpiteet!$E$29,0)+IF(R$9="x",Toimenpiteet!$E$60,0)+IF(R$10="x",Toimenpiteet!$E$88,0))/(1+$H$15)^DN$59</f>
        <v>-164.63980893685792</v>
      </c>
      <c r="DO99" s="29">
        <f ca="1">IF(S$11="x",Toimenpiteet!$E$115,AN99*CO99/1000+(Satokasvi!$E$28-Satokasvi!$E$7)+IF(S$8="x",Toimenpiteet!$E$29,0)+IF(S$9="x",Toimenpiteet!$E$60,0)+IF(S$10="x",Toimenpiteet!$E$88,0))/(1+$H$15)^DO$59</f>
        <v>187.18082607022674</v>
      </c>
      <c r="DP99" s="29">
        <f ca="1">IF(T$11="x",Toimenpiteet!$E$115,AO99*CP99/1000+(Satokasvi!$E$28-Satokasvi!$E$7)+IF(T$8="x",Toimenpiteet!$E$29,0)+IF(T$9="x",Toimenpiteet!$E$60,0)+IF(T$10="x",Toimenpiteet!$E$88,0))/(1+$H$15)^DP$59</f>
        <v>245.44134670514643</v>
      </c>
      <c r="DQ99" s="29">
        <f ca="1">IF(U$11="x",Toimenpiteet!$E$115,AP99*CQ99/1000+(Satokasvi!$E$28-Satokasvi!$E$7)+IF(U$8="x",Toimenpiteet!$E$29,0)+IF(U$9="x",Toimenpiteet!$E$60,0)+IF(U$10="x",Toimenpiteet!$E$88,0))/(1+$H$15)^DQ$59</f>
        <v>159.3992433977333</v>
      </c>
      <c r="DR99" s="29">
        <f ca="1">IF(V$11="x",Toimenpiteet!$E$115,AQ99*CR99/1000+(Satokasvi!$E$28-Satokasvi!$E$7)+IF(V$8="x",Toimenpiteet!$E$29,0)+IF(V$9="x",Toimenpiteet!$E$60,0)+IF(V$10="x",Toimenpiteet!$E$88,0))/(1+$H$15)^DR$59</f>
        <v>3.9712584691093213</v>
      </c>
      <c r="DS99" s="29">
        <f ca="1">IF(W$11="x",Toimenpiteet!$E$115,AR99*CS99/1000+(Satokasvi!$E$28-Satokasvi!$E$7)+IF(W$8="x",Toimenpiteet!$E$29,0)+IF(W$9="x",Toimenpiteet!$E$60,0)+IF(W$10="x",Toimenpiteet!$E$88,0))/(1+$H$15)^DS$59</f>
        <v>222.59325510763261</v>
      </c>
      <c r="DT99" s="29">
        <f ca="1">IF(X$11="x",Toimenpiteet!$E$115,AS99*CT99/1000+(Satokasvi!$E$28-Satokasvi!$E$7)+IF(X$8="x",Toimenpiteet!$E$29,0)+IF(X$9="x",Toimenpiteet!$E$60,0)+IF(X$10="x",Toimenpiteet!$E$88,0))/(1+$H$15)^DT$59</f>
        <v>97.747647921963008</v>
      </c>
      <c r="DU99" s="29">
        <f ca="1">IF(Y$11="x",Toimenpiteet!$E$115,AT99*CU99/1000+(Satokasvi!$E$28-Satokasvi!$E$7)+IF(Y$8="x",Toimenpiteet!$E$29,0)+IF(Y$9="x",Toimenpiteet!$E$60,0)+IF(Y$10="x",Toimenpiteet!$E$88,0))/(1+$H$15)^DU$59</f>
        <v>136.02745307047132</v>
      </c>
      <c r="DV99" s="29">
        <f ca="1">IF(Z$11="x",Toimenpiteet!$E$115,AU99*CV99/1000+(Satokasvi!$E$28-Satokasvi!$E$7)+IF(Z$8="x",Toimenpiteet!$E$29,0)+IF(Z$9="x",Toimenpiteet!$E$60,0)+IF(Z$10="x",Toimenpiteet!$E$88,0))/(1+$H$15)^DV$59</f>
        <v>112.39829118609849</v>
      </c>
      <c r="DW99" s="29">
        <f ca="1">IF(AA$11="x",Toimenpiteet!$E$115,AV99*CW99/1000+(Satokasvi!$E$28-Satokasvi!$E$7)+IF(AA$8="x",Toimenpiteet!$E$29,0)+IF(AA$9="x",Toimenpiteet!$E$60,0)+IF(AA$10="x",Toimenpiteet!$E$88,0))/(1+$H$15)^DW$59</f>
        <v>189.13489568731495</v>
      </c>
      <c r="DX99" s="29">
        <f ca="1">IF(AB$11="x",Toimenpiteet!$E$115,AW99*CX99/1000+(Satokasvi!$E$28-Satokasvi!$E$7)+IF(AB$8="x",Toimenpiteet!$E$29,0)+IF(AB$9="x",Toimenpiteet!$E$60,0)+IF(AB$10="x",Toimenpiteet!$E$88,0))/(1+$H$15)^DX$59</f>
        <v>32.297609222911603</v>
      </c>
      <c r="DY99" s="29">
        <f ca="1">IF(AC$11="x",Toimenpiteet!$E$115,AX99*CY99/1000+(Satokasvi!$E$28-Satokasvi!$E$7)+IF(AC$8="x",Toimenpiteet!$E$29,0)+IF(AC$9="x",Toimenpiteet!$E$60,0)+IF(AC$10="x",Toimenpiteet!$E$88,0))/(1+$H$15)^DY$59</f>
        <v>179.16758265010071</v>
      </c>
      <c r="DZ99" s="29">
        <f ca="1">IF(AD$11="x",Toimenpiteet!$E$115,AY99*CZ99/1000+(Satokasvi!$E$28-Satokasvi!$E$7)+IF(AD$8="x",Toimenpiteet!$E$29,0)+IF(AD$9="x",Toimenpiteet!$E$60,0)+IF(AD$10="x",Toimenpiteet!$E$88,0))/(1+$H$15)^DZ$59</f>
        <v>226.47793179756962</v>
      </c>
      <c r="EA99" s="29">
        <f ca="1">IF(AE$11="x",Toimenpiteet!$E$115,AZ99*DA99/1000+(Satokasvi!$E$28-Satokasvi!$E$7)+IF(AE$8="x",Toimenpiteet!$E$29,0)+IF(AE$9="x",Toimenpiteet!$E$60,0)+IF(AE$10="x",Toimenpiteet!$E$88,0))/(1+$H$15)^EA$59</f>
        <v>110.91687003256868</v>
      </c>
      <c r="EB99" s="29">
        <f ca="1">IF(AF$11="x",Toimenpiteet!$E$115,BA99*DB99/1000+(Satokasvi!$E$28-Satokasvi!$E$7)+IF(AF$8="x",Toimenpiteet!$E$29,0)+IF(AF$9="x",Toimenpiteet!$E$60,0)+IF(AF$10="x",Toimenpiteet!$E$88,0))/(1+$H$15)^EB$59</f>
        <v>220.1194855119931</v>
      </c>
      <c r="ED99" s="29">
        <f>IF(H$11="x",Toimenpiteet!$E$115,BD99*CD99/1000+(Satokasvi!$E$28-Satokasvi!$E$7)+IF(H$8="x",Toimenpiteet!$E$29,0)+IF(H$9="x",Toimenpiteet!$E$60,0)+IF(H$10="x",Toimenpiteet!$E$88,0))/(1+$H$15)^ED$59</f>
        <v>305.82524271844659</v>
      </c>
      <c r="EE99" s="29">
        <f ca="1">IF(I$11="x",Toimenpiteet!$E$115,BE99*CE99/1000+(Satokasvi!$E$28-Satokasvi!$E$7)+IF(I$8="x",Toimenpiteet!$E$29,0)+IF(I$9="x",Toimenpiteet!$E$60,0)+IF(I$10="x",Toimenpiteet!$E$88,0))/(1+$H$15)^EE$59</f>
        <v>174.23733983651184</v>
      </c>
      <c r="EF99" s="29">
        <f ca="1">IF(J$11="x",Toimenpiteet!$E$115,BF99*CF99/1000+(Satokasvi!$E$28-Satokasvi!$E$7)+IF(J$8="x",Toimenpiteet!$E$29,0)+IF(J$9="x",Toimenpiteet!$E$60,0)+IF(J$10="x",Toimenpiteet!$E$88,0))/(1+$H$15)^EF$59</f>
        <v>493.58148715167454</v>
      </c>
      <c r="EG99" s="29">
        <f ca="1">IF(K$11="x",Toimenpiteet!$E$115,BG99*CG99/1000+(Satokasvi!$E$28-Satokasvi!$E$7)+IF(K$8="x",Toimenpiteet!$E$29,0)+IF(K$9="x",Toimenpiteet!$E$60,0)+IF(K$10="x",Toimenpiteet!$E$88,0))/(1+$H$15)^EG$59</f>
        <v>399.72347625893121</v>
      </c>
      <c r="EH99" s="29">
        <f ca="1">IF(L$11="x",Toimenpiteet!$E$115,BH99*CH99/1000+(Satokasvi!$E$28-Satokasvi!$E$7)+IF(L$8="x",Toimenpiteet!$E$29,0)+IF(L$9="x",Toimenpiteet!$E$60,0)+IF(L$10="x",Toimenpiteet!$E$88,0))/(1+$H$15)^EH$59</f>
        <v>218.04019121355944</v>
      </c>
      <c r="EI99" s="29">
        <f>IF(M$11="x",Toimenpiteet!$E$115,BI99*CI99/1000+(Satokasvi!$E$28-Satokasvi!$E$7)+IF(M$8="x",Toimenpiteet!$E$29,0)+IF(M$9="x",Toimenpiteet!$E$60,0)+IF(M$10="x",Toimenpiteet!$E$88,0))/(1+$H$15)^EI$59</f>
        <v>263.80754085535114</v>
      </c>
      <c r="EJ99" s="29">
        <f ca="1">IF(N$11="x",Toimenpiteet!$E$115,BJ99*CJ99/1000+(Satokasvi!$E$28-Satokasvi!$E$7)+IF(N$8="x",Toimenpiteet!$E$29,0)+IF(N$9="x",Toimenpiteet!$E$60,0)+IF(N$10="x",Toimenpiteet!$E$88,0))/(1+$H$15)^EJ$59</f>
        <v>262.63564736055588</v>
      </c>
      <c r="EK99" s="29">
        <f ca="1">IF(O$11="x",Toimenpiteet!$E$115,BK99*CK99/1000+(Satokasvi!$E$28-Satokasvi!$E$7)+IF(O$8="x",Toimenpiteet!$E$29,0)+IF(O$9="x",Toimenpiteet!$E$60,0)+IF(O$10="x",Toimenpiteet!$E$88,0))/(1+$H$15)^EK$59</f>
        <v>-179.90636450014594</v>
      </c>
      <c r="EL99" s="29">
        <f ca="1">IF(P$11="x",Toimenpiteet!$E$115,BL99*CL99/1000+(Satokasvi!$E$28-Satokasvi!$E$7)+IF(P$8="x",Toimenpiteet!$E$29,0)+IF(P$9="x",Toimenpiteet!$E$60,0)+IF(P$10="x",Toimenpiteet!$E$88,0))/(1+$H$15)^EL$59</f>
        <v>203.51529832859745</v>
      </c>
      <c r="EM99" s="29">
        <f ca="1">IF(Q$11="x",Toimenpiteet!$E$115,BM99*CM99/1000+(Satokasvi!$E$28-Satokasvi!$E$7)+IF(Q$8="x",Toimenpiteet!$E$29,0)+IF(Q$9="x",Toimenpiteet!$E$60,0)+IF(Q$10="x",Toimenpiteet!$E$88,0))/(1+$H$15)^EM$59</f>
        <v>124.10342264410166</v>
      </c>
      <c r="EN99" s="29">
        <f ca="1">IF(R$11="x",Toimenpiteet!$E$115,BN99*CN99/1000+(Satokasvi!$E$28-Satokasvi!$E$7)+IF(R$8="x",Toimenpiteet!$E$29,0)+IF(R$9="x",Toimenpiteet!$E$60,0)+IF(R$10="x",Toimenpiteet!$E$88,0))/(1+$H$15)^EN$59</f>
        <v>-164.63980893685792</v>
      </c>
      <c r="EO99" s="29">
        <f ca="1">IF(S$11="x",Toimenpiteet!$E$115,BO99*CO99/1000+(Satokasvi!$E$28-Satokasvi!$E$7)+IF(S$8="x",Toimenpiteet!$E$29,0)+IF(S$9="x",Toimenpiteet!$E$60,0)+IF(S$10="x",Toimenpiteet!$E$88,0))/(1+$H$15)^EO$59</f>
        <v>204.53209110853714</v>
      </c>
      <c r="EP99" s="29">
        <f ca="1">IF(T$11="x",Toimenpiteet!$E$115,BP99*CP99/1000+(Satokasvi!$E$28-Satokasvi!$E$7)+IF(T$8="x",Toimenpiteet!$E$29,0)+IF(T$9="x",Toimenpiteet!$E$60,0)+IF(T$10="x",Toimenpiteet!$E$88,0))/(1+$H$15)^EP$59</f>
        <v>265.472854559626</v>
      </c>
      <c r="EQ99" s="29">
        <f ca="1">IF(U$11="x",Toimenpiteet!$E$115,BQ99*CQ99/1000+(Satokasvi!$E$28-Satokasvi!$E$7)+IF(U$8="x",Toimenpiteet!$E$29,0)+IF(U$9="x",Toimenpiteet!$E$60,0)+IF(U$10="x",Toimenpiteet!$E$88,0))/(1+$H$15)^EQ$59</f>
        <v>174.9026429649231</v>
      </c>
      <c r="ER99" s="29">
        <f ca="1">IF(V$11="x",Toimenpiteet!$E$115,BR99*CR99/1000+(Satokasvi!$E$28-Satokasvi!$E$7)+IF(V$8="x",Toimenpiteet!$E$29,0)+IF(V$9="x",Toimenpiteet!$E$60,0)+IF(V$10="x",Toimenpiteet!$E$88,0))/(1+$H$15)^ER$59</f>
        <v>11.483838283150364</v>
      </c>
      <c r="ES99" s="29">
        <f ca="1">IF(W$11="x",Toimenpiteet!$E$115,BS99*CS99/1000+(Satokasvi!$E$28-Satokasvi!$E$7)+IF(W$8="x",Toimenpiteet!$E$29,0)+IF(W$9="x",Toimenpiteet!$E$60,0)+IF(W$10="x",Toimenpiteet!$E$88,0))/(1+$H$15)^ES$59</f>
        <v>240.82390513542748</v>
      </c>
      <c r="ET99" s="29">
        <f ca="1">IF(X$11="x",Toimenpiteet!$E$115,BT99*CT99/1000+(Satokasvi!$E$28-Satokasvi!$E$7)+IF(X$8="x",Toimenpiteet!$E$29,0)+IF(X$9="x",Toimenpiteet!$E$60,0)+IF(X$10="x",Toimenpiteet!$E$88,0))/(1+$H$15)^ET$59</f>
        <v>109.52919271846234</v>
      </c>
      <c r="EU99" s="29">
        <f ca="1">IF(Y$11="x",Toimenpiteet!$E$115,BU99*CU99/1000+(Satokasvi!$E$28-Satokasvi!$E$7)+IF(Y$8="x",Toimenpiteet!$E$29,0)+IF(Y$9="x",Toimenpiteet!$E$60,0)+IF(Y$10="x",Toimenpiteet!$E$88,0))/(1+$H$15)^EU$59</f>
        <v>149.52218727778251</v>
      </c>
      <c r="EV99" s="29">
        <f ca="1">IF(Z$11="x",Toimenpiteet!$E$115,BV99*CV99/1000+(Satokasvi!$E$28-Satokasvi!$E$7)+IF(Z$8="x",Toimenpiteet!$E$29,0)+IF(Z$9="x",Toimenpiteet!$E$60,0)+IF(Z$10="x",Toimenpiteet!$E$88,0))/(1+$H$15)^EV$59</f>
        <v>124.51661502092529</v>
      </c>
      <c r="EW99" s="29">
        <f ca="1">IF(AA$11="x",Toimenpiteet!$E$115,BW99*CW99/1000+(Satokasvi!$E$28-Satokasvi!$E$7)+IF(AA$8="x",Toimenpiteet!$E$29,0)+IF(AA$9="x",Toimenpiteet!$E$60,0)+IF(AA$10="x",Toimenpiteet!$E$88,0))/(1+$H$15)^EW$59</f>
        <v>204.90077569063394</v>
      </c>
      <c r="EX99" s="29">
        <f ca="1">IF(AB$11="x",Toimenpiteet!$E$115,BX99*CX99/1000+(Satokasvi!$E$28-Satokasvi!$E$7)+IF(AB$8="x",Toimenpiteet!$E$29,0)+IF(AB$9="x",Toimenpiteet!$E$60,0)+IF(AB$10="x",Toimenpiteet!$E$88,0))/(1+$H$15)^EX$59</f>
        <v>40.037863683040918</v>
      </c>
      <c r="EY99" s="29">
        <f ca="1">IF(AC$11="x",Toimenpiteet!$E$115,BY99*CY99/1000+(Satokasvi!$E$28-Satokasvi!$E$7)+IF(AC$8="x",Toimenpiteet!$E$29,0)+IF(AC$9="x",Toimenpiteet!$E$60,0)+IF(AC$10="x",Toimenpiteet!$E$88,0))/(1+$H$15)^EY$59</f>
        <v>194.07292683016286</v>
      </c>
      <c r="EZ99" s="29">
        <f ca="1">IF(AD$11="x",Toimenpiteet!$E$115,BZ99*CZ99/1000+(Satokasvi!$E$28-Satokasvi!$E$7)+IF(AD$8="x",Toimenpiteet!$E$29,0)+IF(AD$9="x",Toimenpiteet!$E$60,0)+IF(AD$10="x",Toimenpiteet!$E$88,0))/(1+$H$15)^EZ$59</f>
        <v>243.57558086080442</v>
      </c>
      <c r="FA99" s="29">
        <f ca="1">IF(AE$11="x",Toimenpiteet!$E$115,CA99*DA99/1000+(Satokasvi!$E$28-Satokasvi!$E$7)+IF(AE$8="x",Toimenpiteet!$E$29,0)+IF(AE$9="x",Toimenpiteet!$E$60,0)+IF(AE$10="x",Toimenpiteet!$E$88,0))/(1+$H$15)^FA$59</f>
        <v>122.06829845978586</v>
      </c>
      <c r="FB99" s="29">
        <f ca="1">IF(AF$11="x",Toimenpiteet!$E$115,CB99*DB99/1000+(Satokasvi!$E$28-Satokasvi!$E$7)+IF(AF$8="x",Toimenpiteet!$E$29,0)+IF(AF$9="x",Toimenpiteet!$E$60,0)+IF(AF$10="x",Toimenpiteet!$E$88,0))/(1+$H$15)^FB$59</f>
        <v>236.56777524932937</v>
      </c>
      <c r="FD99" s="29">
        <f t="shared" si="15"/>
        <v>305.82524271844659</v>
      </c>
      <c r="FE99" s="29">
        <f t="shared" ca="1" si="18"/>
        <v>461.53615648219198</v>
      </c>
      <c r="FF99" s="29">
        <f t="shared" ca="1" si="18"/>
        <v>921.68229738061609</v>
      </c>
      <c r="FG99" s="29">
        <f t="shared" ca="1" si="18"/>
        <v>1292.7291224738844</v>
      </c>
      <c r="FH99" s="29">
        <f t="shared" ca="1" si="18"/>
        <v>1491.0250882981718</v>
      </c>
      <c r="FI99" s="29">
        <f t="shared" ca="1" si="18"/>
        <v>1754.8326291535229</v>
      </c>
      <c r="FJ99" s="29">
        <f t="shared" ca="1" si="18"/>
        <v>1996.137838285712</v>
      </c>
      <c r="FK99" s="29">
        <f t="shared" ca="1" si="18"/>
        <v>1816.2314737855661</v>
      </c>
      <c r="FL99" s="29">
        <f t="shared" ref="FL99:FT127" ca="1" si="31">FK99+DL99</f>
        <v>2001.7381210841775</v>
      </c>
      <c r="FM99" s="29">
        <f t="shared" ca="1" si="31"/>
        <v>2111.856666306895</v>
      </c>
      <c r="FN99" s="29">
        <f t="shared" ca="1" si="31"/>
        <v>1947.2168573700371</v>
      </c>
      <c r="FO99" s="29">
        <f t="shared" ca="1" si="31"/>
        <v>2134.3976834402638</v>
      </c>
      <c r="FP99" s="29">
        <f t="shared" ca="1" si="31"/>
        <v>2379.8390301454101</v>
      </c>
      <c r="FQ99" s="29">
        <f t="shared" ca="1" si="31"/>
        <v>2539.2382735431434</v>
      </c>
      <c r="FR99" s="29">
        <f t="shared" ca="1" si="31"/>
        <v>2543.2095320122526</v>
      </c>
      <c r="FS99" s="29">
        <f t="shared" ca="1" si="31"/>
        <v>2765.8027871198851</v>
      </c>
      <c r="FT99" s="29">
        <f t="shared" ca="1" si="31"/>
        <v>2863.5504350418482</v>
      </c>
      <c r="FU99" s="29">
        <f t="shared" ca="1" si="24"/>
        <v>2999.5778881123197</v>
      </c>
      <c r="FV99" s="29">
        <f t="shared" ca="1" si="24"/>
        <v>3111.9761792984182</v>
      </c>
      <c r="FW99" s="29">
        <f t="shared" ca="1" si="23"/>
        <v>3301.111074985733</v>
      </c>
      <c r="FX99" s="29">
        <f t="shared" ca="1" si="20"/>
        <v>3333.4086842086444</v>
      </c>
      <c r="FY99" s="29">
        <f t="shared" ca="1" si="20"/>
        <v>3512.5762668587449</v>
      </c>
      <c r="FZ99" s="29">
        <f t="shared" ca="1" si="20"/>
        <v>3739.0541986563144</v>
      </c>
      <c r="GA99" s="29">
        <f t="shared" ca="1" si="20"/>
        <v>3849.971068688883</v>
      </c>
      <c r="GB99" s="29">
        <f t="shared" ca="1" si="20"/>
        <v>4070.0905542008759</v>
      </c>
      <c r="GC99" s="29"/>
      <c r="GD99" s="29">
        <f t="shared" si="16"/>
        <v>305.82524271844659</v>
      </c>
      <c r="GE99" s="29">
        <f t="shared" ca="1" si="28"/>
        <v>480.06258255495845</v>
      </c>
      <c r="GF99" s="29">
        <f t="shared" ca="1" si="28"/>
        <v>973.64406970663299</v>
      </c>
      <c r="GG99" s="29">
        <f t="shared" ca="1" si="28"/>
        <v>1373.3675459655642</v>
      </c>
      <c r="GH99" s="29">
        <f t="shared" ca="1" si="28"/>
        <v>1591.4077371791236</v>
      </c>
      <c r="GI99" s="29">
        <f t="shared" ca="1" si="28"/>
        <v>1855.2152780344747</v>
      </c>
      <c r="GJ99" s="29">
        <f t="shared" ca="1" si="28"/>
        <v>2117.8509253950306</v>
      </c>
      <c r="GK99" s="29">
        <f t="shared" ca="1" si="28"/>
        <v>1937.9445608948847</v>
      </c>
      <c r="GL99" s="29">
        <f t="shared" ca="1" si="28"/>
        <v>2141.459859223482</v>
      </c>
      <c r="GM99" s="29">
        <f t="shared" ca="1" si="28"/>
        <v>2265.5632818675836</v>
      </c>
      <c r="GN99" s="29">
        <f t="shared" ca="1" si="28"/>
        <v>2100.9234729307254</v>
      </c>
      <c r="GO99" s="29">
        <f t="shared" ca="1" si="28"/>
        <v>2305.4555640392628</v>
      </c>
      <c r="GP99" s="29">
        <f t="shared" ca="1" si="28"/>
        <v>2570.9284185988886</v>
      </c>
      <c r="GQ99" s="29">
        <f t="shared" ca="1" si="28"/>
        <v>2745.8310615638115</v>
      </c>
      <c r="GR99" s="29">
        <f t="shared" ca="1" si="28"/>
        <v>2757.3148998469619</v>
      </c>
      <c r="GS99" s="29">
        <f t="shared" ca="1" si="28"/>
        <v>2998.1388049823895</v>
      </c>
      <c r="GT99" s="29">
        <f t="shared" ca="1" si="28"/>
        <v>3107.6679977008516</v>
      </c>
      <c r="GU99" s="29">
        <f t="shared" ca="1" si="22"/>
        <v>3257.1901849786341</v>
      </c>
      <c r="GV99" s="29">
        <f t="shared" ca="1" si="22"/>
        <v>3381.7067999995593</v>
      </c>
      <c r="GW99" s="29">
        <f t="shared" ca="1" si="22"/>
        <v>3586.6075756901932</v>
      </c>
      <c r="GX99" s="29">
        <f t="shared" ca="1" si="22"/>
        <v>3626.6454393732342</v>
      </c>
      <c r="GY99" s="29">
        <f t="shared" ca="1" si="30"/>
        <v>3820.7183662033972</v>
      </c>
      <c r="GZ99" s="29">
        <f t="shared" ca="1" si="30"/>
        <v>4064.2939470642018</v>
      </c>
      <c r="HA99" s="29">
        <f t="shared" ca="1" si="30"/>
        <v>4186.3622455239874</v>
      </c>
      <c r="HB99" s="29">
        <f t="shared" ca="1" si="30"/>
        <v>4422.9300207733168</v>
      </c>
      <c r="HC99" s="29"/>
      <c r="HD99" s="29">
        <f t="shared" si="29"/>
        <v>170</v>
      </c>
      <c r="HE99" s="29">
        <f>SUM($GD99:GD99)-$HD99-SUM($FD99:FD99)</f>
        <v>-170</v>
      </c>
      <c r="HF99" s="29">
        <f ca="1">SUM($GD99:GE99)-$HD99-SUM($FD99:FE99)</f>
        <v>-151.47357392723347</v>
      </c>
      <c r="HG99" s="29">
        <f ca="1">SUM($GD99:GF99)-$HD99-SUM($FD99:FF99)</f>
        <v>-99.511801601216575</v>
      </c>
      <c r="HH99" s="29">
        <f ca="1">SUM($GD99:GG99)-$HD99-SUM($FD99:FG99)</f>
        <v>-18.873378109536588</v>
      </c>
      <c r="HI99" s="29">
        <f ca="1">SUM($GD99:GH99)-$HD99-SUM($FD99:FH99)</f>
        <v>81.509270771414776</v>
      </c>
      <c r="HJ99" s="29">
        <f ca="1">SUM($GD99:GI99)-$HD99-SUM($FD99:FI99)</f>
        <v>181.8919196523666</v>
      </c>
      <c r="HK99" s="29">
        <f ca="1">SUM($GD99:GJ99)-$HD99-SUM($FD99:FJ99)</f>
        <v>303.60500676168522</v>
      </c>
      <c r="HL99" s="29">
        <f ca="1">SUM($GD99:GK99)-$HD99-SUM($FD99:FK99)</f>
        <v>425.31809387100293</v>
      </c>
      <c r="HM99" s="29">
        <f ca="1">SUM($GD99:GL99)-$HD99-SUM($FD99:FL99)</f>
        <v>565.03983201030678</v>
      </c>
      <c r="HN99" s="29">
        <f ca="1">SUM($GD99:GM99)-$HD99-SUM($FD99:FM99)</f>
        <v>718.74644757099668</v>
      </c>
      <c r="HO99" s="29">
        <f ca="1">SUM($GD99:GN99)-$HD99-SUM($FD99:FN99)</f>
        <v>872.45306313168476</v>
      </c>
      <c r="HP99" s="29">
        <f ca="1">SUM($GD99:GO99)-$HD99-SUM($FD99:FO99)</f>
        <v>1043.5109437306819</v>
      </c>
      <c r="HQ99" s="29">
        <f ca="1">SUM($GD99:GP99)-$HD99-SUM($FD99:FP99)</f>
        <v>1234.6003321841599</v>
      </c>
      <c r="HR99" s="29">
        <f ca="1">SUM($GD99:GQ99)-$HD99-SUM($FD99:FQ99)</f>
        <v>1441.193120204829</v>
      </c>
      <c r="HS99" s="29">
        <f ca="1">SUM($GD99:GR99)-$HD99-SUM($FD99:FR99)</f>
        <v>1655.2984880395379</v>
      </c>
      <c r="HT99" s="29">
        <f ca="1">SUM($GD99:GS99)-$HD99-SUM($FD99:FS99)</f>
        <v>1887.6345059020423</v>
      </c>
      <c r="HU99" s="29">
        <f ca="1">SUM($GD99:GT99)-$HD99-SUM($FD99:FT99)</f>
        <v>2131.7520685610434</v>
      </c>
      <c r="HV99" s="29">
        <f ca="1">SUM($GD99:GU99)-$HD99-SUM($FD99:FU99)</f>
        <v>2389.3643654273619</v>
      </c>
      <c r="HW99" s="29">
        <f ca="1">SUM($GD99:GV99)-$HD99-SUM($FD99:FV99)</f>
        <v>2659.0949861284971</v>
      </c>
      <c r="HX99" s="29">
        <f ca="1">SUM($GD99:GW99)-$HD99-SUM($FD99:FW99)</f>
        <v>2944.5914868329564</v>
      </c>
      <c r="HY99" s="29">
        <f ca="1">SUM($GD99:GX99)-$HD99-SUM($FD99:FX99)</f>
        <v>3237.828241997544</v>
      </c>
      <c r="HZ99" s="29">
        <f ca="1">SUM($GD99:GY99)-$HD99-SUM($FD99:FY99)</f>
        <v>3545.970341342203</v>
      </c>
      <c r="IA99" s="29">
        <f ca="1">SUM($GD99:GZ99)-$HD99-SUM($FD99:FZ99)</f>
        <v>3871.2100897500932</v>
      </c>
      <c r="IB99" s="29">
        <f ca="1">SUM($GD99:HA99)-$HD99-SUM($FD99:GA99)</f>
        <v>4207.6012665852031</v>
      </c>
      <c r="IC99" s="29">
        <f ca="1">SUM($GD99:HB99)-$HD99-SUM($FD99:GB99)</f>
        <v>4560.440733157644</v>
      </c>
    </row>
    <row r="100" spans="2:237">
      <c r="B100" s="29">
        <f t="shared" ca="1" si="26"/>
        <v>0.9016433083084876</v>
      </c>
      <c r="C100" s="29">
        <f t="shared" ca="1" si="25"/>
        <v>0.64487620771088938</v>
      </c>
      <c r="D100" s="29">
        <f t="shared" ca="1" si="25"/>
        <v>0.44945638802904575</v>
      </c>
      <c r="E100" s="29">
        <f t="shared" ca="1" si="25"/>
        <v>0.94415068778922118</v>
      </c>
      <c r="F100" s="29">
        <f t="shared" ca="1" si="25"/>
        <v>0.52616107640858645</v>
      </c>
      <c r="G100" s="29">
        <f t="shared" ca="1" si="25"/>
        <v>0.24120678917303828</v>
      </c>
      <c r="H100" s="29">
        <f t="shared" ca="1" si="25"/>
        <v>0.73744601326171033</v>
      </c>
      <c r="I100" s="29">
        <f t="shared" ca="1" si="25"/>
        <v>0.94737617585864586</v>
      </c>
      <c r="J100" s="29">
        <f t="shared" ca="1" si="25"/>
        <v>0.92548899491460146</v>
      </c>
      <c r="K100" s="29">
        <f t="shared" ca="1" si="25"/>
        <v>0.17722930035472173</v>
      </c>
      <c r="L100" s="29">
        <f t="shared" ca="1" si="25"/>
        <v>0.86923077655201786</v>
      </c>
      <c r="M100" s="29">
        <f t="shared" ca="1" si="25"/>
        <v>0.34992333300816392</v>
      </c>
      <c r="N100" s="29">
        <f t="shared" ca="1" si="25"/>
        <v>0.46232725234438155</v>
      </c>
      <c r="O100" s="29">
        <f t="shared" ca="1" si="25"/>
        <v>0.64148975041919076</v>
      </c>
      <c r="P100" s="29">
        <f t="shared" ca="1" si="25"/>
        <v>0.51417288622882096</v>
      </c>
      <c r="Q100" s="29">
        <f t="shared" ca="1" si="25"/>
        <v>0.16857935274336366</v>
      </c>
      <c r="R100" s="29">
        <f t="shared" ca="1" si="25"/>
        <v>0.82908419536381028</v>
      </c>
      <c r="S100" s="29">
        <f t="shared" ca="1" si="25"/>
        <v>0.82268672423990841</v>
      </c>
      <c r="T100" s="29">
        <f t="shared" ca="1" si="27"/>
        <v>0.55289460354525977</v>
      </c>
      <c r="U100" s="29">
        <f t="shared" ca="1" si="27"/>
        <v>0.24775459464342675</v>
      </c>
      <c r="V100" s="29">
        <f t="shared" ca="1" si="27"/>
        <v>0.33247529616407401</v>
      </c>
      <c r="W100" s="29">
        <f t="shared" ca="1" si="27"/>
        <v>0.88961790782128602</v>
      </c>
      <c r="X100" s="29">
        <f t="shared" ca="1" si="27"/>
        <v>0.99476183598409296</v>
      </c>
      <c r="Y100" s="29">
        <f t="shared" ca="1" si="27"/>
        <v>0.4958781128005193</v>
      </c>
      <c r="Z100" s="29">
        <f t="shared" ca="1" si="27"/>
        <v>0.17265684108396728</v>
      </c>
      <c r="AC100" s="27">
        <f>IF(H$11="x",0,_xlfn.NORM.INV(B100,Satokasvi!$H$8,Satokasvi!$I$8)*IF(H$8="x",1+Toimenpiteet!$C$7,1)*IF(H$9="x",1+Toimenpiteet!$C$34,1)*(1+H$30)*_xlfn.BINOM.INV(1,(1-(Satokasvi!$H$15*(1+H$43))),B100))</f>
        <v>0</v>
      </c>
      <c r="AD100" s="27">
        <f ca="1">IF(I$11="x",0,_xlfn.NORM.INV(C100,Satokasvi!$H$8,Satokasvi!$I$8)*IF(I$8="x",1+Toimenpiteet!$C$7,1)*IF(I$9="x",1+Toimenpiteet!$C$34,1)*(1+I$30)*_xlfn.BINOM.INV(1,(1-(Satokasvi!$H$15*(1+I$43))),C100))</f>
        <v>2607.5692412392609</v>
      </c>
      <c r="AE100" s="27">
        <f ca="1">IF(J$11="x",0,_xlfn.NORM.INV(D100,Satokasvi!$H$8,Satokasvi!$I$8)*IF(J$8="x",1+Toimenpiteet!$C$7,1)*IF(J$9="x",1+Toimenpiteet!$C$34,1)*(1+J$30)*_xlfn.BINOM.INV(1,(1-(Satokasvi!$H$15*(1+J$43))),D100))</f>
        <v>2534.5907237598321</v>
      </c>
      <c r="AF100" s="27">
        <f ca="1">IF(K$11="x",0,_xlfn.NORM.INV(E100,Satokasvi!$H$8,Satokasvi!$I$8)*IF(K$8="x",1+Toimenpiteet!$C$7,1)*IF(K$9="x",1+Toimenpiteet!$C$34,1)*(1+K$30)*_xlfn.BINOM.INV(1,(1-(Satokasvi!$H$15*(1+K$43))),E100))</f>
        <v>2868.0475929569347</v>
      </c>
      <c r="AG100" s="27">
        <f ca="1">IF(L$11="x",0,_xlfn.NORM.INV(F100,Satokasvi!$H$8,Satokasvi!$I$8)*IF(L$8="x",1+Toimenpiteet!$C$7,1)*IF(L$9="x",1+Toimenpiteet!$C$34,1)*(1+L$30)*_xlfn.BINOM.INV(1,(1-(Satokasvi!$H$15*(1+L$43))),F100))</f>
        <v>2605.2347223135557</v>
      </c>
      <c r="AH100" s="27">
        <f>IF(M$11="x",0,_xlfn.NORM.INV(G100,Satokasvi!$H$8,Satokasvi!$I$8)*IF(M$8="x",1+Toimenpiteet!$C$7,1)*IF(M$9="x",1+Toimenpiteet!$C$34,1)*(1+M$30)*_xlfn.BINOM.INV(1,(1-(Satokasvi!$H$15*(1+M$43))),G100))</f>
        <v>0</v>
      </c>
      <c r="AI100" s="27">
        <f ca="1">IF(N$11="x",0,_xlfn.NORM.INV(H100,Satokasvi!$H$8,Satokasvi!$I$8)*IF(N$8="x",1+Toimenpiteet!$C$7,1)*IF(N$9="x",1+Toimenpiteet!$C$34,1)*(1+N$30)*_xlfn.BINOM.INV(1,(1-(Satokasvi!$H$15*(1+N$43))),H100))</f>
        <v>2731.8608248385017</v>
      </c>
      <c r="AJ100" s="27">
        <f ca="1">IF(O$11="x",0,_xlfn.NORM.INV(I100,Satokasvi!$H$8,Satokasvi!$I$8)*IF(O$8="x",1+Toimenpiteet!$C$7,1)*IF(O$9="x",1+Toimenpiteet!$C$34,1)*(1+O$30)*_xlfn.BINOM.INV(1,(1-(Satokasvi!$H$15*(1+O$43))),I100))</f>
        <v>2915.6158438913385</v>
      </c>
      <c r="AK100" s="27">
        <f ca="1">IF(P$11="x",0,_xlfn.NORM.INV(J100,Satokasvi!$H$8,Satokasvi!$I$8)*IF(P$8="x",1+Toimenpiteet!$C$7,1)*IF(P$9="x",1+Toimenpiteet!$C$34,1)*(1+P$30)*_xlfn.BINOM.INV(1,(1-(Satokasvi!$H$15*(1+P$43))),J100))</f>
        <v>2882.5893602682763</v>
      </c>
      <c r="AL100" s="27">
        <f ca="1">IF(Q$11="x",0,_xlfn.NORM.INV(K100,Satokasvi!$H$8,Satokasvi!$I$8)*IF(Q$8="x",1+Toimenpiteet!$C$7,1)*IF(Q$9="x",1+Toimenpiteet!$C$34,1)*(1+Q$30)*_xlfn.BINOM.INV(1,(1-(Satokasvi!$H$15*(1+Q$43))),K100))</f>
        <v>2440.3973729406935</v>
      </c>
      <c r="AM100" s="27">
        <f ca="1">IF(R$11="x",0,_xlfn.NORM.INV(L100,Satokasvi!$H$8,Satokasvi!$I$8)*IF(R$8="x",1+Toimenpiteet!$C$7,1)*IF(R$9="x",1+Toimenpiteet!$C$34,1)*(1+R$30)*_xlfn.BINOM.INV(1,(1-(Satokasvi!$H$15*(1+R$43))),L100))</f>
        <v>2822.8148170140257</v>
      </c>
      <c r="AN100" s="27">
        <f ca="1">IF(S$11="x",0,_xlfn.NORM.INV(M100,Satokasvi!$H$8,Satokasvi!$I$8)*IF(S$8="x",1+Toimenpiteet!$C$7,1)*IF(S$9="x",1+Toimenpiteet!$C$34,1)*(1+S$30)*_xlfn.BINOM.INV(1,(1-(Satokasvi!$H$15*(1+S$43))),M100))</f>
        <v>2541.277444402423</v>
      </c>
      <c r="AO100" s="27">
        <f ca="1">IF(T$11="x",0,_xlfn.NORM.INV(N100,Satokasvi!$H$8,Satokasvi!$I$8)*IF(T$8="x",1+Toimenpiteet!$C$7,1)*IF(T$9="x",1+Toimenpiteet!$C$34,1)*(1+T$30)*_xlfn.BINOM.INV(1,(1-(Satokasvi!$H$15*(1+T$43))),N100))</f>
        <v>2595.5871232244808</v>
      </c>
      <c r="AP100" s="27">
        <f ca="1">IF(U$11="x",0,_xlfn.NORM.INV(O100,Satokasvi!$H$8,Satokasvi!$I$8)*IF(U$8="x",1+Toimenpiteet!$C$7,1)*IF(U$9="x",1+Toimenpiteet!$C$34,1)*(1+U$30)*_xlfn.BINOM.INV(1,(1-(Satokasvi!$H$15*(1+U$43))),O100))</f>
        <v>2680.8937383251669</v>
      </c>
      <c r="AQ100" s="27">
        <f ca="1">IF(V$11="x",0,_xlfn.NORM.INV(P100,Satokasvi!$H$8,Satokasvi!$I$8)*IF(V$8="x",1+Toimenpiteet!$C$7,1)*IF(V$9="x",1+Toimenpiteet!$C$34,1)*(1+V$30)*_xlfn.BINOM.INV(1,(1-(Satokasvi!$H$15*(1+V$43))),P100))</f>
        <v>2619.8727080535441</v>
      </c>
      <c r="AR100" s="27">
        <f ca="1">IF(W$11="x",0,_xlfn.NORM.INV(Q100,Satokasvi!$H$8,Satokasvi!$I$8)*IF(W$8="x",1+Toimenpiteet!$C$7,1)*IF(W$9="x",1+Toimenpiteet!$C$34,1)*(1+W$30)*_xlfn.BINOM.INV(1,(1-(Satokasvi!$H$15*(1+W$43))),Q100))</f>
        <v>2434.0847788490137</v>
      </c>
      <c r="AS100" s="27">
        <f ca="1">IF(X$11="x",0,_xlfn.NORM.INV(R100,Satokasvi!$H$8,Satokasvi!$I$8)*IF(X$8="x",1+Toimenpiteet!$C$7,1)*IF(X$9="x",1+Toimenpiteet!$C$34,1)*(1+X$30)*_xlfn.BINOM.INV(1,(1-(Satokasvi!$H$15*(1+X$43))),R100))</f>
        <v>2790.6701229473988</v>
      </c>
      <c r="AT100" s="27">
        <f ca="1">IF(Y$11="x",0,_xlfn.NORM.INV(S100,Satokasvi!$H$8,Satokasvi!$I$8)*IF(Y$8="x",1+Toimenpiteet!$C$7,1)*IF(Y$9="x",1+Toimenpiteet!$C$34,1)*(1+Y$30)*_xlfn.BINOM.INV(1,(1-(Satokasvi!$H$15*(1+Y$43))),S100))</f>
        <v>2786.0223131996531</v>
      </c>
      <c r="AU100" s="27">
        <f ca="1">IF(Z$11="x",0,_xlfn.NORM.INV(T100,Satokasvi!$H$8,Satokasvi!$I$8)*IF(Z$8="x",1+Toimenpiteet!$C$7,1)*IF(Z$9="x",1+Toimenpiteet!$C$34,1)*(1+Z$30)*_xlfn.BINOM.INV(1,(1-(Satokasvi!$H$15*(1+Z$43))),T100))</f>
        <v>2638.0616702958673</v>
      </c>
      <c r="AV100" s="27">
        <f ca="1">IF(AA$11="x",0,_xlfn.NORM.INV(U100,Satokasvi!$H$8,Satokasvi!$I$8)*IF(AA$8="x",1+Toimenpiteet!$C$7,1)*IF(AA$9="x",1+Toimenpiteet!$C$34,1)*(1+AA$30)*_xlfn.BINOM.INV(1,(1-(Satokasvi!$H$15*(1+AA$43))),U100))</f>
        <v>2486.017641887604</v>
      </c>
      <c r="AW100" s="27">
        <f ca="1">IF(AB$11="x",0,_xlfn.NORM.INV(V100,Satokasvi!$H$8,Satokasvi!$I$8)*IF(AB$8="x",1+Toimenpiteet!$C$7,1)*IF(AB$9="x",1+Toimenpiteet!$C$34,1)*(1+AB$30)*_xlfn.BINOM.INV(1,(1-(Satokasvi!$H$15*(1+AB$43))),V100))</f>
        <v>2532.3997302146154</v>
      </c>
      <c r="AX100" s="27">
        <f ca="1">IF(AC$11="x",0,_xlfn.NORM.INV(W100,Satokasvi!$H$8,Satokasvi!$I$8)*IF(AC$8="x",1+Toimenpiteet!$C$7,1)*IF(AC$9="x",1+Toimenpiteet!$C$34,1)*(1+AC$30)*_xlfn.BINOM.INV(1,(1-(Satokasvi!$H$15*(1+AC$43))),W100))</f>
        <v>2841.8049135110346</v>
      </c>
      <c r="AY100" s="27">
        <f ca="1">IF(AD$11="x",0,_xlfn.NORM.INV(X100,Satokasvi!$H$8,Satokasvi!$I$8)*IF(AD$8="x",1+Toimenpiteet!$C$7,1)*IF(AD$9="x",1+Toimenpiteet!$C$34,1)*(1+AD$30)*_xlfn.BINOM.INV(1,(1-(Satokasvi!$H$15*(1+AD$43))),X100))</f>
        <v>3091.03315325739</v>
      </c>
      <c r="AZ100" s="27">
        <f ca="1">IF(AE$11="x",0,_xlfn.NORM.INV(Y100,Satokasvi!$H$8,Satokasvi!$I$8)*IF(AE$8="x",1+Toimenpiteet!$C$7,1)*IF(AE$9="x",1+Toimenpiteet!$C$34,1)*(1+AE$30)*_xlfn.BINOM.INV(1,(1-(Satokasvi!$H$15*(1+AE$43))),Y100))</f>
        <v>2611.3113872861986</v>
      </c>
      <c r="BA100" s="27">
        <f ca="1">IF(AF$11="x",0,_xlfn.NORM.INV(Z100,Satokasvi!$H$8,Satokasvi!$I$8)*IF(AF$8="x",1+Toimenpiteet!$C$7,1)*IF(AF$9="x",1+Toimenpiteet!$C$34,1)*(1+AF$30)*_xlfn.BINOM.INV(1,(1-(Satokasvi!$H$15*(1+AF$43))),Z100))</f>
        <v>2437.0855648581646</v>
      </c>
      <c r="BD100" s="27">
        <f>IF(H$11="x",0,_xlfn.NORM.INV(B100,Satokasvi!$H$8,Satokasvi!$I$8)*IF(COUNTIF($H$12:H$12,"x")&gt;0,(1+$C$6),1)*IF(COUNTIF($H$13:H$13,"x")&gt;0,(1+$C$30),1)*IF(H$8="x",(1+Toimenpiteet!$C$7),1)*IF(H$9="x",(1+Toimenpiteet!$C$34),1)*(1+H$30)*_xlfn.BINOM.INV(1,(1-(Satokasvi!$H$15*(1+H$44))),B100))</f>
        <v>0</v>
      </c>
      <c r="BE100" s="27">
        <f ca="1">IF(I$11="x",0,_xlfn.NORM.INV(C100,Satokasvi!$H$8,Satokasvi!$I$8)*IF(COUNTIF($H$12:I$12,"x")&gt;0,(1+$C$6),1)*IF(COUNTIF($H$13:I$13,"x")&gt;0,(1+$C$30),1)*IF(I$8="x",(1+Toimenpiteet!$C$7),1)*IF(I$9="x",(1+Toimenpiteet!$C$34),1)*(1+I$30)*_xlfn.BINOM.INV(1,(1-(Satokasvi!$H$15*(1+I$44))),C100))</f>
        <v>2737.947703301224</v>
      </c>
      <c r="BF100" s="27">
        <f ca="1">IF(J$11="x",0,_xlfn.NORM.INV(D100,Satokasvi!$H$8,Satokasvi!$I$8)*IF(COUNTIF($H$12:J$12,"x")&gt;0,(1+$C$6),1)*IF(COUNTIF($H$13:J$13,"x")&gt;0,(1+$C$30),1)*IF(J$8="x",(1+Toimenpiteet!$C$7),1)*IF(J$9="x",(1+Toimenpiteet!$C$34),1)*(1+J$30)*_xlfn.BINOM.INV(1,(1-(Satokasvi!$H$15*(1+J$44))),D100))</f>
        <v>2661.3202599478245</v>
      </c>
      <c r="BG100" s="27">
        <f ca="1">IF(K$11="x",0,_xlfn.NORM.INV(E100,Satokasvi!$H$8,Satokasvi!$I$8)*IF(COUNTIF($H$12:K$12,"x")&gt;0,(1+$C$6),1)*IF(COUNTIF($H$13:K$13,"x")&gt;0,(1+$C$30),1)*IF(K$8="x",(1+Toimenpiteet!$C$7),1)*IF(K$9="x",(1+Toimenpiteet!$C$34),1)*(1+K$30)*_xlfn.BINOM.INV(1,(1-(Satokasvi!$H$15*(1+K$44))),E100))</f>
        <v>3011.4499726047816</v>
      </c>
      <c r="BH100" s="27">
        <f ca="1">IF(L$11="x",0,_xlfn.NORM.INV(F100,Satokasvi!$H$8,Satokasvi!$I$8)*IF(COUNTIF($H$12:L$12,"x")&gt;0,(1+$C$6),1)*IF(COUNTIF($H$13:L$13,"x")&gt;0,(1+$C$30),1)*IF(L$8="x",(1+Toimenpiteet!$C$7),1)*IF(L$9="x",(1+Toimenpiteet!$C$34),1)*(1+L$30)*_xlfn.BINOM.INV(1,(1-(Satokasvi!$H$15*(1+L$44))),F100))</f>
        <v>2735.4964584292343</v>
      </c>
      <c r="BI100" s="27">
        <f>IF(M$11="x",0,_xlfn.NORM.INV(G100,Satokasvi!$H$8,Satokasvi!$I$8)*IF(COUNTIF($H$12:M$12,"x")&gt;0,(1+$C$6),1)*IF(COUNTIF($H$13:M$13,"x")&gt;0,(1+$C$30),1)*IF(M$8="x",(1+Toimenpiteet!$C$7),1)*IF(M$9="x",(1+Toimenpiteet!$C$34),1)*(1+M$30)*_xlfn.BINOM.INV(1,(1-(Satokasvi!$H$15*(1+M$44))),G100))</f>
        <v>0</v>
      </c>
      <c r="BJ100" s="27">
        <f ca="1">IF(N$11="x",0,_xlfn.NORM.INV(H100,Satokasvi!$H$8,Satokasvi!$I$8)*IF(COUNTIF($H$12:N$12,"x")&gt;0,(1+$C$6),1)*IF(COUNTIF($H$13:N$13,"x")&gt;0,(1+$C$30),1)*IF(N$8="x",(1+Toimenpiteet!$C$7),1)*IF(N$9="x",(1+Toimenpiteet!$C$34),1)*(1+N$30)*_xlfn.BINOM.INV(1,(1-(Satokasvi!$H$15*(1+N$44))),H100))</f>
        <v>2868.453866080426</v>
      </c>
      <c r="BK100" s="27">
        <f ca="1">IF(O$11="x",0,_xlfn.NORM.INV(I100,Satokasvi!$H$8,Satokasvi!$I$8)*IF(COUNTIF($H$12:O$12,"x")&gt;0,(1+$C$6),1)*IF(COUNTIF($H$13:O$13,"x")&gt;0,(1+$C$30),1)*IF(O$8="x",(1+Toimenpiteet!$C$7),1)*IF(O$9="x",(1+Toimenpiteet!$C$34),1)*(1+O$30)*_xlfn.BINOM.INV(1,(1-(Satokasvi!$H$15*(1+O$44))),I100))</f>
        <v>3061.3966360859054</v>
      </c>
      <c r="BL100" s="27">
        <f ca="1">IF(P$11="x",0,_xlfn.NORM.INV(J100,Satokasvi!$H$8,Satokasvi!$I$8)*IF(COUNTIF($H$12:P$12,"x")&gt;0,(1+$C$6),1)*IF(COUNTIF($H$13:P$13,"x")&gt;0,(1+$C$30),1)*IF(P$8="x",(1+Toimenpiteet!$C$7),1)*IF(P$9="x",(1+Toimenpiteet!$C$34),1)*(1+P$30)*_xlfn.BINOM.INV(1,(1-(Satokasvi!$H$15*(1+P$44))),J100))</f>
        <v>3026.7188282816901</v>
      </c>
      <c r="BM100" s="27">
        <f ca="1">IF(Q$11="x",0,_xlfn.NORM.INV(K100,Satokasvi!$H$8,Satokasvi!$I$8)*IF(COUNTIF($H$12:Q$12,"x")&gt;0,(1+$C$6),1)*IF(COUNTIF($H$13:Q$13,"x")&gt;0,(1+$C$30),1)*IF(Q$8="x",(1+Toimenpiteet!$C$7),1)*IF(Q$9="x",(1+Toimenpiteet!$C$34),1)*(1+Q$30)*_xlfn.BINOM.INV(1,(1-(Satokasvi!$H$15*(1+Q$44))),K100))</f>
        <v>2562.4172415877283</v>
      </c>
      <c r="BN100" s="27">
        <f ca="1">IF(R$11="x",0,_xlfn.NORM.INV(L100,Satokasvi!$H$8,Satokasvi!$I$8)*IF(COUNTIF($H$12:R$12,"x")&gt;0,(1+$C$6),1)*IF(COUNTIF($H$13:R$13,"x")&gt;0,(1+$C$30),1)*IF(R$8="x",(1+Toimenpiteet!$C$7),1)*IF(R$9="x",(1+Toimenpiteet!$C$34),1)*(1+R$30)*_xlfn.BINOM.INV(1,(1-(Satokasvi!$H$15*(1+R$44))),L100))</f>
        <v>2963.9555578647273</v>
      </c>
      <c r="BO100" s="27">
        <f ca="1">IF(S$11="x",0,_xlfn.NORM.INV(M100,Satokasvi!$H$8,Satokasvi!$I$8)*IF(COUNTIF($H$12:S$12,"x")&gt;0,(1+$C$6),1)*IF(COUNTIF($H$13:S$13,"x")&gt;0,(1+$C$30),1)*IF(S$8="x",(1+Toimenpiteet!$C$7),1)*IF(S$9="x",(1+Toimenpiteet!$C$34),1)*(1+S$30)*_xlfn.BINOM.INV(1,(1-(Satokasvi!$H$15*(1+S$44))),M100))</f>
        <v>2668.341316622545</v>
      </c>
      <c r="BP100" s="27">
        <f ca="1">IF(T$11="x",0,_xlfn.NORM.INV(N100,Satokasvi!$H$8,Satokasvi!$I$8)*IF(COUNTIF($H$12:T$12,"x")&gt;0,(1+$C$6),1)*IF(COUNTIF($H$13:T$13,"x")&gt;0,(1+$C$30),1)*IF(T$8="x",(1+Toimenpiteet!$C$7),1)*IF(T$9="x",(1+Toimenpiteet!$C$34),1)*(1+T$30)*_xlfn.BINOM.INV(1,(1-(Satokasvi!$H$15*(1+T$44))),N100))</f>
        <v>2725.3664793857051</v>
      </c>
      <c r="BQ100" s="27">
        <f ca="1">IF(U$11="x",0,_xlfn.NORM.INV(O100,Satokasvi!$H$8,Satokasvi!$I$8)*IF(COUNTIF($H$12:U$12,"x")&gt;0,(1+$C$6),1)*IF(COUNTIF($H$13:U$13,"x")&gt;0,(1+$C$30),1)*IF(U$8="x",(1+Toimenpiteet!$C$7),1)*IF(U$9="x",(1+Toimenpiteet!$C$34),1)*(1+U$30)*_xlfn.BINOM.INV(1,(1-(Satokasvi!$H$15*(1+U$44))),O100))</f>
        <v>2814.9384252414252</v>
      </c>
      <c r="BR100" s="27">
        <f ca="1">IF(V$11="x",0,_xlfn.NORM.INV(P100,Satokasvi!$H$8,Satokasvi!$I$8)*IF(COUNTIF($H$12:V$12,"x")&gt;0,(1+$C$6),1)*IF(COUNTIF($H$13:V$13,"x")&gt;0,(1+$C$30),1)*IF(V$8="x",(1+Toimenpiteet!$C$7),1)*IF(V$9="x",(1+Toimenpiteet!$C$34),1)*(1+V$30)*_xlfn.BINOM.INV(1,(1-(Satokasvi!$H$15*(1+V$44))),P100))</f>
        <v>2750.8663434562218</v>
      </c>
      <c r="BS100" s="27">
        <f ca="1">IF(W$11="x",0,_xlfn.NORM.INV(Q100,Satokasvi!$H$8,Satokasvi!$I$8)*IF(COUNTIF($H$12:W$12,"x")&gt;0,(1+$C$6),1)*IF(COUNTIF($H$13:W$13,"x")&gt;0,(1+$C$30),1)*IF(W$8="x",(1+Toimenpiteet!$C$7),1)*IF(W$9="x",(1+Toimenpiteet!$C$34),1)*(1+W$30)*_xlfn.BINOM.INV(1,(1-(Satokasvi!$H$15*(1+W$44))),Q100))</f>
        <v>2555.7890177914646</v>
      </c>
      <c r="BT100" s="27">
        <f ca="1">IF(X$11="x",0,_xlfn.NORM.INV(R100,Satokasvi!$H$8,Satokasvi!$I$8)*IF(COUNTIF($H$12:X$12,"x")&gt;0,(1+$C$6),1)*IF(COUNTIF($H$13:X$13,"x")&gt;0,(1+$C$30),1)*IF(X$8="x",(1+Toimenpiteet!$C$7),1)*IF(X$9="x",(1+Toimenpiteet!$C$34),1)*(1+X$30)*_xlfn.BINOM.INV(1,(1-(Satokasvi!$H$15*(1+X$44))),R100))</f>
        <v>2930.203629094769</v>
      </c>
      <c r="BU100" s="27">
        <f ca="1">IF(Y$11="x",0,_xlfn.NORM.INV(S100,Satokasvi!$H$8,Satokasvi!$I$8)*IF(COUNTIF($H$12:Y$12,"x")&gt;0,(1+$C$6),1)*IF(COUNTIF($H$13:Y$13,"x")&gt;0,(1+$C$30),1)*IF(Y$8="x",(1+Toimenpiteet!$C$7),1)*IF(Y$9="x",(1+Toimenpiteet!$C$34),1)*(1+Y$30)*_xlfn.BINOM.INV(1,(1-(Satokasvi!$H$15*(1+Y$44))),S100))</f>
        <v>2925.3234288596359</v>
      </c>
      <c r="BV100" s="27">
        <f ca="1">IF(Z$11="x",0,_xlfn.NORM.INV(T100,Satokasvi!$H$8,Satokasvi!$I$8)*IF(COUNTIF($H$12:Z$12,"x")&gt;0,(1+$C$6),1)*IF(COUNTIF($H$13:Z$13,"x")&gt;0,(1+$C$30),1)*IF(Z$8="x",(1+Toimenpiteet!$C$7),1)*IF(Z$9="x",(1+Toimenpiteet!$C$34),1)*(1+Z$30)*_xlfn.BINOM.INV(1,(1-(Satokasvi!$H$15*(1+Z$44))),T100))</f>
        <v>2769.964753810661</v>
      </c>
      <c r="BW100" s="27">
        <f ca="1">IF(AA$11="x",0,_xlfn.NORM.INV(U100,Satokasvi!$H$8,Satokasvi!$I$8)*IF(COUNTIF($H$12:AA$12,"x")&gt;0,(1+$C$6),1)*IF(COUNTIF($H$13:AA$13,"x")&gt;0,(1+$C$30),1)*IF(AA$8="x",(1+Toimenpiteet!$C$7),1)*IF(AA$9="x",(1+Toimenpiteet!$C$34),1)*(1+AA$30)*_xlfn.BINOM.INV(1,(1-(Satokasvi!$H$15*(1+AA$44))),U100))</f>
        <v>2610.3185239819845</v>
      </c>
      <c r="BX100" s="27">
        <f ca="1">IF(AB$11="x",0,_xlfn.NORM.INV(V100,Satokasvi!$H$8,Satokasvi!$I$8)*IF(COUNTIF($H$12:AB$12,"x")&gt;0,(1+$C$6),1)*IF(COUNTIF($H$13:AB$13,"x")&gt;0,(1+$C$30),1)*IF(AB$8="x",(1+Toimenpiteet!$C$7),1)*IF(AB$9="x",(1+Toimenpiteet!$C$34),1)*(1+AB$30)*_xlfn.BINOM.INV(1,(1-(Satokasvi!$H$15*(1+AB$44))),V100))</f>
        <v>2659.0197167253459</v>
      </c>
      <c r="BY100" s="27">
        <f ca="1">IF(AC$11="x",0,_xlfn.NORM.INV(W100,Satokasvi!$H$8,Satokasvi!$I$8)*IF(COUNTIF($H$12:AC$12,"x")&gt;0,(1+$C$6),1)*IF(COUNTIF($H$13:AC$13,"x")&gt;0,(1+$C$30),1)*IF(AC$8="x",(1+Toimenpiteet!$C$7),1)*IF(AC$9="x",(1+Toimenpiteet!$C$34),1)*(1+AC$30)*_xlfn.BINOM.INV(1,(1-(Satokasvi!$H$15*(1+AC$44))),W100))</f>
        <v>2983.8951591865866</v>
      </c>
      <c r="BZ100" s="27">
        <f ca="1">IF(AD$11="x",0,_xlfn.NORM.INV(X100,Satokasvi!$H$8,Satokasvi!$I$8)*IF(COUNTIF($H$12:AD$12,"x")&gt;0,(1+$C$6),1)*IF(COUNTIF($H$13:AD$13,"x")&gt;0,(1+$C$30),1)*IF(AD$8="x",(1+Toimenpiteet!$C$7),1)*IF(AD$9="x",(1+Toimenpiteet!$C$34),1)*(1+AD$30)*_xlfn.BINOM.INV(1,(1-(Satokasvi!$H$15*(1+AD$44))),X100))</f>
        <v>3245.5848109202593</v>
      </c>
      <c r="CA100" s="27">
        <f ca="1">IF(AE$11="x",0,_xlfn.NORM.INV(Y100,Satokasvi!$H$8,Satokasvi!$I$8)*IF(COUNTIF($H$12:AE$12,"x")&gt;0,(1+$C$6),1)*IF(COUNTIF($H$13:AE$13,"x")&gt;0,(1+$C$30),1)*IF(AE$8="x",(1+Toimenpiteet!$C$7),1)*IF(AE$9="x",(1+Toimenpiteet!$C$34),1)*(1+AE$30)*_xlfn.BINOM.INV(1,(1-(Satokasvi!$H$15*(1+AE$44))),Y100))</f>
        <v>2741.8769566505089</v>
      </c>
      <c r="CB100" s="27">
        <f ca="1">IF(AF$11="x",0,_xlfn.NORM.INV(Z100,Satokasvi!$H$8,Satokasvi!$I$8)*IF(COUNTIF($H$12:AF$12,"x")&gt;0,(1+$C$6),1)*IF(COUNTIF($H$13:AF$13,"x")&gt;0,(1+$C$30),1)*IF(AF$8="x",(1+Toimenpiteet!$C$7),1)*IF(AF$9="x",(1+Toimenpiteet!$C$34),1)*(1+AF$30)*_xlfn.BINOM.INV(1,(1-(Satokasvi!$H$15*(1+AF$44))),Z100))</f>
        <v>2558.9398431010727</v>
      </c>
      <c r="CD100" s="29">
        <f ca="1">_xlfn.NORM.INV(RAND(),Satokasvi!$H$13,Satokasvi!$I$13)</f>
        <v>236.92275107294222</v>
      </c>
      <c r="CE100" s="29">
        <f ca="1">_xlfn.NORM.INV(RAND(),Satokasvi!$H$13,Satokasvi!$I$13)</f>
        <v>200.84013678243531</v>
      </c>
      <c r="CF100" s="29">
        <f ca="1">_xlfn.NORM.INV(RAND(),Satokasvi!$H$13,Satokasvi!$I$13)</f>
        <v>167.35311013334081</v>
      </c>
      <c r="CG100" s="29">
        <f ca="1">_xlfn.NORM.INV(RAND(),Satokasvi!$H$13,Satokasvi!$I$13)</f>
        <v>336.26289628538802</v>
      </c>
      <c r="CH100" s="29">
        <f ca="1">_xlfn.NORM.INV(RAND(),Satokasvi!$H$13,Satokasvi!$I$13)</f>
        <v>186.91282615529221</v>
      </c>
      <c r="CI100" s="29">
        <f ca="1">_xlfn.NORM.INV(RAND(),Satokasvi!$H$13,Satokasvi!$I$13)</f>
        <v>147.16268742005849</v>
      </c>
      <c r="CJ100" s="29">
        <f ca="1">_xlfn.NORM.INV(RAND(),Satokasvi!$H$13,Satokasvi!$I$13)</f>
        <v>261.62364220410166</v>
      </c>
      <c r="CK100" s="29">
        <f ca="1">_xlfn.NORM.INV(RAND(),Satokasvi!$H$13,Satokasvi!$I$13)</f>
        <v>133.31596278230413</v>
      </c>
      <c r="CL100" s="29">
        <f ca="1">_xlfn.NORM.INV(RAND(),Satokasvi!$H$13,Satokasvi!$I$13)</f>
        <v>179.41410076611788</v>
      </c>
      <c r="CM100" s="29">
        <f ca="1">_xlfn.NORM.INV(RAND(),Satokasvi!$H$13,Satokasvi!$I$13)</f>
        <v>195.18886444680138</v>
      </c>
      <c r="CN100" s="29">
        <f ca="1">_xlfn.NORM.INV(RAND(),Satokasvi!$H$13,Satokasvi!$I$13)</f>
        <v>221.79797832782947</v>
      </c>
      <c r="CO100" s="29">
        <f ca="1">_xlfn.NORM.INV(RAND(),Satokasvi!$H$13,Satokasvi!$I$13)</f>
        <v>223.172758173874</v>
      </c>
      <c r="CP100" s="29">
        <f ca="1">_xlfn.NORM.INV(RAND(),Satokasvi!$H$13,Satokasvi!$I$13)</f>
        <v>188.24709991073192</v>
      </c>
      <c r="CQ100" s="29">
        <f ca="1">_xlfn.NORM.INV(RAND(),Satokasvi!$H$13,Satokasvi!$I$13)</f>
        <v>206.32574542457394</v>
      </c>
      <c r="CR100" s="29">
        <f ca="1">_xlfn.NORM.INV(RAND(),Satokasvi!$H$13,Satokasvi!$I$13)</f>
        <v>284.07302018371854</v>
      </c>
      <c r="CS100" s="29">
        <f ca="1">_xlfn.NORM.INV(RAND(),Satokasvi!$H$13,Satokasvi!$I$13)</f>
        <v>223.70381096999029</v>
      </c>
      <c r="CT100" s="29">
        <f ca="1">_xlfn.NORM.INV(RAND(),Satokasvi!$H$13,Satokasvi!$I$13)</f>
        <v>138.08614142727825</v>
      </c>
      <c r="CU100" s="29">
        <f ca="1">_xlfn.NORM.INV(RAND(),Satokasvi!$H$13,Satokasvi!$I$13)</f>
        <v>246.21093684098017</v>
      </c>
      <c r="CV100" s="29">
        <f ca="1">_xlfn.NORM.INV(RAND(),Satokasvi!$H$13,Satokasvi!$I$13)</f>
        <v>293.2894100215251</v>
      </c>
      <c r="CW100" s="29">
        <f ca="1">_xlfn.NORM.INV(RAND(),Satokasvi!$H$13,Satokasvi!$I$13)</f>
        <v>173.84868735512475</v>
      </c>
      <c r="CX100" s="29">
        <f ca="1">_xlfn.NORM.INV(RAND(),Satokasvi!$H$13,Satokasvi!$I$13)</f>
        <v>208.85461219369375</v>
      </c>
      <c r="CY100" s="29">
        <f ca="1">_xlfn.NORM.INV(RAND(),Satokasvi!$H$13,Satokasvi!$I$13)</f>
        <v>149.71325832707072</v>
      </c>
      <c r="CZ100" s="29">
        <f ca="1">_xlfn.NORM.INV(RAND(),Satokasvi!$H$13,Satokasvi!$I$13)</f>
        <v>291.71578580891429</v>
      </c>
      <c r="DA100" s="29">
        <f ca="1">_xlfn.NORM.INV(RAND(),Satokasvi!$H$13,Satokasvi!$I$13)</f>
        <v>187.59661234378851</v>
      </c>
      <c r="DB100" s="29">
        <f ca="1">_xlfn.NORM.INV(RAND(),Satokasvi!$H$13,Satokasvi!$I$13)</f>
        <v>203.73149384972615</v>
      </c>
      <c r="DD100" s="29">
        <f>IF(H$11="x",Toimenpiteet!$E$115,AC100*CD100/1000+(Satokasvi!$E$28-Satokasvi!$E$7)+IF(H$8="x",Toimenpiteet!$E$29,0)+IF(H$9="x",Toimenpiteet!$E$60,0)+IF(H$10="x",Toimenpiteet!$E$88,0))/(1+$H$15)^DD$59</f>
        <v>305.82524271844659</v>
      </c>
      <c r="DE100" s="29">
        <f ca="1">IF(I$11="x",Toimenpiteet!$E$115,AD100*CE100/1000+(Satokasvi!$E$28-Satokasvi!$E$7)+IF(I$8="x",Toimenpiteet!$E$29,0)+IF(I$9="x",Toimenpiteet!$E$60,0)+IF(I$10="x",Toimenpiteet!$E$88,0))/(1+$H$15)^DE$59</f>
        <v>278.82417106246044</v>
      </c>
      <c r="DF100" s="29">
        <f ca="1">IF(J$11="x",Toimenpiteet!$E$115,AE100*CF100/1000+(Satokasvi!$E$28-Satokasvi!$E$7)+IF(J$8="x",Toimenpiteet!$E$29,0)+IF(J$9="x",Toimenpiteet!$E$60,0)+IF(J$10="x",Toimenpiteet!$E$88,0))/(1+$H$15)^DF$59</f>
        <v>179.61635480437766</v>
      </c>
      <c r="DG100" s="29">
        <f ca="1">IF(K$11="x",Toimenpiteet!$E$115,AF100*CG100/1000+(Satokasvi!$E$28-Satokasvi!$E$7)+IF(K$8="x",Toimenpiteet!$E$29,0)+IF(K$9="x",Toimenpiteet!$E$60,0)+IF(K$10="x",Toimenpiteet!$E$88,0))/(1+$H$15)^DG$59</f>
        <v>654.38669493136581</v>
      </c>
      <c r="DH100" s="29">
        <f ca="1">IF(L$11="x",Toimenpiteet!$E$115,AG100*CH100/1000+(Satokasvi!$E$28-Satokasvi!$E$7)+IF(L$8="x",Toimenpiteet!$E$29,0)+IF(L$9="x",Toimenpiteet!$E$60,0)+IF(L$10="x",Toimenpiteet!$E$88,0))/(1+$H$15)^DH$59</f>
        <v>223.46034513188513</v>
      </c>
      <c r="DI100" s="29">
        <f>IF(M$11="x",Toimenpiteet!$E$115,AH100*CI100/1000+(Satokasvi!$E$28-Satokasvi!$E$7)+IF(M$8="x",Toimenpiteet!$E$29,0)+IF(M$9="x",Toimenpiteet!$E$60,0)+IF(M$10="x",Toimenpiteet!$E$88,0))/(1+$H$15)^DI$59</f>
        <v>263.80754085535114</v>
      </c>
      <c r="DJ100" s="29">
        <f ca="1">IF(N$11="x",Toimenpiteet!$E$115,AI100*CJ100/1000+(Satokasvi!$E$28-Satokasvi!$E$7)+IF(N$8="x",Toimenpiteet!$E$29,0)+IF(N$9="x",Toimenpiteet!$E$60,0)+IF(N$10="x",Toimenpiteet!$E$88,0))/(1+$H$15)^DJ$59</f>
        <v>395.82870461335847</v>
      </c>
      <c r="DK100" s="29">
        <f ca="1">IF(O$11="x",Toimenpiteet!$E$115,AJ100*CK100/1000+(Satokasvi!$E$28-Satokasvi!$E$7)+IF(O$8="x",Toimenpiteet!$E$29,0)+IF(O$9="x",Toimenpiteet!$E$60,0)+IF(O$10="x",Toimenpiteet!$E$88,0))/(1+$H$15)^DK$59</f>
        <v>126.93553131249843</v>
      </c>
      <c r="DL100" s="29">
        <f ca="1">IF(P$11="x",Toimenpiteet!$E$115,AK100*CL100/1000+(Satokasvi!$E$28-Satokasvi!$E$7)+IF(P$8="x",Toimenpiteet!$E$29,0)+IF(P$9="x",Toimenpiteet!$E$60,0)+IF(P$10="x",Toimenpiteet!$E$88,0))/(1+$H$15)^DL$59</f>
        <v>221.70686946641717</v>
      </c>
      <c r="DM100" s="29">
        <f ca="1">IF(Q$11="x",Toimenpiteet!$E$115,AL100*CM100/1000+(Satokasvi!$E$28-Satokasvi!$E$7)+IF(Q$8="x",Toimenpiteet!$E$29,0)+IF(Q$9="x",Toimenpiteet!$E$60,0)+IF(Q$10="x",Toimenpiteet!$E$88,0))/(1+$H$15)^DM$59</f>
        <v>184.86149573122836</v>
      </c>
      <c r="DN100" s="29">
        <f ca="1">IF(R$11="x",Toimenpiteet!$E$115,AM100*CN100/1000+(Satokasvi!$E$28-Satokasvi!$E$7)+IF(R$8="x",Toimenpiteet!$E$29,0)+IF(R$9="x",Toimenpiteet!$E$60,0)+IF(R$10="x",Toimenpiteet!$E$88,0))/(1+$H$15)^DN$59</f>
        <v>287.66426543164681</v>
      </c>
      <c r="DO100" s="29">
        <f ca="1">IF(S$11="x",Toimenpiteet!$E$115,AN100*CO100/1000+(Satokasvi!$E$28-Satokasvi!$E$7)+IF(S$8="x",Toimenpiteet!$E$29,0)+IF(S$9="x",Toimenpiteet!$E$60,0)+IF(S$10="x",Toimenpiteet!$E$88,0))/(1+$H$15)^DO$59</f>
        <v>237.93884352007933</v>
      </c>
      <c r="DP100" s="29">
        <f ca="1">IF(T$11="x",Toimenpiteet!$E$115,AO100*CP100/1000+(Satokasvi!$E$28-Satokasvi!$E$7)+IF(T$8="x",Toimenpiteet!$E$29,0)+IF(T$9="x",Toimenpiteet!$E$60,0)+IF(T$10="x",Toimenpiteet!$E$88,0))/(1+$H$15)^DP$59</f>
        <v>177.53201450165213</v>
      </c>
      <c r="DQ100" s="29">
        <f ca="1">IF(U$11="x",Toimenpiteet!$E$115,AP100*CQ100/1000+(Satokasvi!$E$28-Satokasvi!$E$7)+IF(U$8="x",Toimenpiteet!$E$29,0)+IF(U$9="x",Toimenpiteet!$E$60,0)+IF(U$10="x",Toimenpiteet!$E$88,0))/(1+$H$15)^DQ$59</f>
        <v>215.02023557324299</v>
      </c>
      <c r="DR100" s="29">
        <f ca="1">IF(V$11="x",Toimenpiteet!$E$115,AQ100*CR100/1000+(Satokasvi!$E$28-Satokasvi!$E$7)+IF(V$8="x",Toimenpiteet!$E$29,0)+IF(V$9="x",Toimenpiteet!$E$60,0)+IF(V$10="x",Toimenpiteet!$E$88,0))/(1+$H$15)^DR$59</f>
        <v>331.41588660450196</v>
      </c>
      <c r="DS100" s="29">
        <f ca="1">IF(W$11="x",Toimenpiteet!$E$115,AR100*CS100/1000+(Satokasvi!$E$28-Satokasvi!$E$7)+IF(W$8="x",Toimenpiteet!$E$29,0)+IF(W$9="x",Toimenpiteet!$E$60,0)+IF(W$10="x",Toimenpiteet!$E$88,0))/(1+$H$15)^DS$59</f>
        <v>197.30340300147529</v>
      </c>
      <c r="DT100" s="29">
        <f ca="1">IF(X$11="x",Toimenpiteet!$E$115,AS100*CT100/1000+(Satokasvi!$E$28-Satokasvi!$E$7)+IF(X$8="x",Toimenpiteet!$E$29,0)+IF(X$9="x",Toimenpiteet!$E$60,0)+IF(X$10="x",Toimenpiteet!$E$88,0))/(1+$H$15)^DT$59</f>
        <v>95.261575356334518</v>
      </c>
      <c r="DU100" s="29">
        <f ca="1">IF(Y$11="x",Toimenpiteet!$E$115,AT100*CU100/1000+(Satokasvi!$E$28-Satokasvi!$E$7)+IF(Y$8="x",Toimenpiteet!$E$29,0)+IF(Y$9="x",Toimenpiteet!$E$60,0)+IF(Y$10="x",Toimenpiteet!$E$88,0))/(1+$H$15)^DU$59</f>
        <v>269.05560883501545</v>
      </c>
      <c r="DV100" s="29">
        <f ca="1">IF(Z$11="x",Toimenpiteet!$E$115,AU100*CV100/1000+(Satokasvi!$E$28-Satokasvi!$E$7)+IF(Z$8="x",Toimenpiteet!$E$29,0)+IF(Z$9="x",Toimenpiteet!$E$60,0)+IF(Z$10="x",Toimenpiteet!$E$88,0))/(1+$H$15)^DV$59</f>
        <v>311.27098188435798</v>
      </c>
      <c r="DW100" s="29">
        <f ca="1">IF(AA$11="x",Toimenpiteet!$E$115,AV100*CW100/1000+(Satokasvi!$E$28-Satokasvi!$E$7)+IF(AA$8="x",Toimenpiteet!$E$29,0)+IF(AA$9="x",Toimenpiteet!$E$60,0)+IF(AA$10="x",Toimenpiteet!$E$88,0))/(1+$H$15)^DW$59</f>
        <v>113.11092022592705</v>
      </c>
      <c r="DX100" s="29">
        <f ca="1">IF(AB$11="x",Toimenpiteet!$E$115,AW100*CX100/1000+(Satokasvi!$E$28-Satokasvi!$E$7)+IF(AB$8="x",Toimenpiteet!$E$29,0)+IF(AB$9="x",Toimenpiteet!$E$60,0)+IF(AB$10="x",Toimenpiteet!$E$88,0))/(1+$H$15)^DX$59</f>
        <v>161.80414013506731</v>
      </c>
      <c r="DY100" s="29">
        <f ca="1">IF(AC$11="x",Toimenpiteet!$E$115,AX100*CY100/1000+(Satokasvi!$E$28-Satokasvi!$E$7)+IF(AC$8="x",Toimenpiteet!$E$29,0)+IF(AC$9="x",Toimenpiteet!$E$60,0)+IF(AC$10="x",Toimenpiteet!$E$88,0))/(1+$H$15)^DY$59</f>
        <v>103.10292869270205</v>
      </c>
      <c r="DZ100" s="29">
        <f ca="1">IF(AD$11="x",Toimenpiteet!$E$115,AY100*CZ100/1000+(Satokasvi!$E$28-Satokasvi!$E$7)+IF(AD$8="x",Toimenpiteet!$E$29,0)+IF(AD$9="x",Toimenpiteet!$E$60,0)+IF(AD$10="x",Toimenpiteet!$E$88,0))/(1+$H$15)^DZ$59</f>
        <v>341.41050390502073</v>
      </c>
      <c r="EA100" s="29">
        <f ca="1">IF(AE$11="x",Toimenpiteet!$E$115,AZ100*DA100/1000+(Satokasvi!$E$28-Satokasvi!$E$7)+IF(AE$8="x",Toimenpiteet!$E$29,0)+IF(AE$9="x",Toimenpiteet!$E$60,0)+IF(AE$10="x",Toimenpiteet!$E$88,0))/(1+$H$15)^EA$59</f>
        <v>128.87344035339109</v>
      </c>
      <c r="EB100" s="29">
        <f ca="1">IF(AF$11="x",Toimenpiteet!$E$115,BA100*DB100/1000+(Satokasvi!$E$28-Satokasvi!$E$7)+IF(AF$8="x",Toimenpiteet!$E$29,0)+IF(AF$9="x",Toimenpiteet!$E$60,0)+IF(AF$10="x",Toimenpiteet!$E$88,0))/(1+$H$15)^EB$59</f>
        <v>128.29014909547666</v>
      </c>
      <c r="ED100" s="29">
        <f>IF(H$11="x",Toimenpiteet!$E$115,BD100*CD100/1000+(Satokasvi!$E$28-Satokasvi!$E$7)+IF(H$8="x",Toimenpiteet!$E$29,0)+IF(H$9="x",Toimenpiteet!$E$60,0)+IF(H$10="x",Toimenpiteet!$E$88,0))/(1+$H$15)^ED$59</f>
        <v>305.82524271844659</v>
      </c>
      <c r="EE100" s="29">
        <f ca="1">IF(I$11="x",Toimenpiteet!$E$115,BE100*CE100/1000+(Satokasvi!$E$28-Satokasvi!$E$7)+IF(I$8="x",Toimenpiteet!$E$29,0)+IF(I$9="x",Toimenpiteet!$E$60,0)+IF(I$10="x",Toimenpiteet!$E$88,0))/(1+$H$15)^EE$59</f>
        <v>303.50626000016257</v>
      </c>
      <c r="EF100" s="29">
        <f ca="1">IF(J$11="x",Toimenpiteet!$E$115,BF100*CF100/1000+(Satokasvi!$E$28-Satokasvi!$E$7)+IF(J$8="x",Toimenpiteet!$E$29,0)+IF(J$9="x",Toimenpiteet!$E$60,0)+IF(J$10="x",Toimenpiteet!$E$88,0))/(1+$H$15)^EF$59</f>
        <v>199.02521175292588</v>
      </c>
      <c r="EG100" s="29">
        <f ca="1">IF(K$11="x",Toimenpiteet!$E$115,BG100*CG100/1000+(Satokasvi!$E$28-Satokasvi!$E$7)+IF(K$8="x",Toimenpiteet!$E$29,0)+IF(K$9="x",Toimenpiteet!$E$60,0)+IF(K$10="x",Toimenpiteet!$E$88,0))/(1+$H$15)^EG$59</f>
        <v>697.23033958893336</v>
      </c>
      <c r="EH100" s="29">
        <f ca="1">IF(L$11="x",Toimenpiteet!$E$115,BH100*CH100/1000+(Satokasvi!$E$28-Satokasvi!$E$7)+IF(L$8="x",Toimenpiteet!$E$29,0)+IF(L$9="x",Toimenpiteet!$E$60,0)+IF(L$10="x",Toimenpiteet!$E$88,0))/(1+$H$15)^EH$59</f>
        <v>244.46278948653705</v>
      </c>
      <c r="EI100" s="29">
        <f>IF(M$11="x",Toimenpiteet!$E$115,BI100*CI100/1000+(Satokasvi!$E$28-Satokasvi!$E$7)+IF(M$8="x",Toimenpiteet!$E$29,0)+IF(M$9="x",Toimenpiteet!$E$60,0)+IF(M$10="x",Toimenpiteet!$E$88,0))/(1+$H$15)^EI$59</f>
        <v>263.80754085535114</v>
      </c>
      <c r="EJ100" s="29">
        <f ca="1">IF(N$11="x",Toimenpiteet!$E$115,BJ100*CJ100/1000+(Satokasvi!$E$28-Satokasvi!$E$7)+IF(N$8="x",Toimenpiteet!$E$29,0)+IF(N$9="x",Toimenpiteet!$E$60,0)+IF(N$10="x",Toimenpiteet!$E$88,0))/(1+$H$15)^EJ$59</f>
        <v>424.88531761578372</v>
      </c>
      <c r="EK100" s="29">
        <f ca="1">IF(O$11="x",Toimenpiteet!$E$115,BK100*CK100/1000+(Satokasvi!$E$28-Satokasvi!$E$7)+IF(O$8="x",Toimenpiteet!$E$29,0)+IF(O$9="x",Toimenpiteet!$E$60,0)+IF(O$10="x",Toimenpiteet!$E$88,0))/(1+$H$15)^EK$59</f>
        <v>142.27762610313067</v>
      </c>
      <c r="EL100" s="29">
        <f ca="1">IF(P$11="x",Toimenpiteet!$E$115,BL100*CL100/1000+(Satokasvi!$E$28-Satokasvi!$E$7)+IF(P$8="x",Toimenpiteet!$E$29,0)+IF(P$9="x",Toimenpiteet!$E$60,0)+IF(P$10="x",Toimenpiteet!$E$88,0))/(1+$H$15)^EL$59</f>
        <v>241.52553160479366</v>
      </c>
      <c r="EM100" s="29">
        <f ca="1">IF(Q$11="x",Toimenpiteet!$E$115,BM100*CM100/1000+(Satokasvi!$E$28-Satokasvi!$E$7)+IF(Q$8="x",Toimenpiteet!$E$29,0)+IF(Q$9="x",Toimenpiteet!$E$60,0)+IF(Q$10="x",Toimenpiteet!$E$88,0))/(1+$H$15)^EM$59</f>
        <v>202.58352067803798</v>
      </c>
      <c r="EN100" s="29">
        <f ca="1">IF(R$11="x",Toimenpiteet!$E$115,BN100*CN100/1000+(Satokasvi!$E$28-Satokasvi!$E$7)+IF(R$8="x",Toimenpiteet!$E$29,0)+IF(R$9="x",Toimenpiteet!$E$60,0)+IF(R$10="x",Toimenpiteet!$E$88,0))/(1+$H$15)^EN$59</f>
        <v>310.27946915007215</v>
      </c>
      <c r="EO100" s="29">
        <f ca="1">IF(S$11="x",Toimenpiteet!$E$115,BO100*CO100/1000+(Satokasvi!$E$28-Satokasvi!$E$7)+IF(S$8="x",Toimenpiteet!$E$29,0)+IF(S$9="x",Toimenpiteet!$E$60,0)+IF(S$10="x",Toimenpiteet!$E$88,0))/(1+$H$15)^EO$59</f>
        <v>257.82800943088245</v>
      </c>
      <c r="EP100" s="29">
        <f ca="1">IF(T$11="x",Toimenpiteet!$E$115,BP100*CP100/1000+(Satokasvi!$E$28-Satokasvi!$E$7)+IF(T$8="x",Toimenpiteet!$E$29,0)+IF(T$9="x",Toimenpiteet!$E$60,0)+IF(T$10="x",Toimenpiteet!$E$88,0))/(1+$H$15)^EP$59</f>
        <v>194.16805574595702</v>
      </c>
      <c r="EQ100" s="29">
        <f ca="1">IF(U$11="x",Toimenpiteet!$E$115,BQ100*CQ100/1000+(Satokasvi!$E$28-Satokasvi!$E$7)+IF(U$8="x",Toimenpiteet!$E$29,0)+IF(U$9="x",Toimenpiteet!$E$60,0)+IF(U$10="x",Toimenpiteet!$E$88,0))/(1+$H$15)^EQ$59</f>
        <v>233.30468474920832</v>
      </c>
      <c r="ER100" s="29">
        <f ca="1">IF(V$11="x",Toimenpiteet!$E$115,BR100*CR100/1000+(Satokasvi!$E$28-Satokasvi!$E$7)+IF(V$8="x",Toimenpiteet!$E$29,0)+IF(V$9="x",Toimenpiteet!$E$60,0)+IF(V$10="x",Toimenpiteet!$E$88,0))/(1+$H$15)^ER$59</f>
        <v>355.30069782531268</v>
      </c>
      <c r="ES100" s="29">
        <f ca="1">IF(W$11="x",Toimenpiteet!$E$115,BS100*CS100/1000+(Satokasvi!$E$28-Satokasvi!$E$7)+IF(W$8="x",Toimenpiteet!$E$29,0)+IF(W$9="x",Toimenpiteet!$E$60,0)+IF(W$10="x",Toimenpiteet!$E$88,0))/(1+$H$15)^ES$59</f>
        <v>214.26956042396228</v>
      </c>
      <c r="ET100" s="29">
        <f ca="1">IF(X$11="x",Toimenpiteet!$E$115,BT100*CT100/1000+(Satokasvi!$E$28-Satokasvi!$E$7)+IF(X$8="x",Toimenpiteet!$E$29,0)+IF(X$9="x",Toimenpiteet!$E$60,0)+IF(X$10="x",Toimenpiteet!$E$88,0))/(1+$H$15)^ET$59</f>
        <v>106.91881652455247</v>
      </c>
      <c r="EU100" s="29">
        <f ca="1">IF(Y$11="x",Toimenpiteet!$E$115,BU100*CU100/1000+(Satokasvi!$E$28-Satokasvi!$E$7)+IF(Y$8="x",Toimenpiteet!$E$29,0)+IF(Y$9="x",Toimenpiteet!$E$60,0)+IF(Y$10="x",Toimenpiteet!$E$88,0))/(1+$H$15)^EU$59</f>
        <v>289.20175083055375</v>
      </c>
      <c r="EV100" s="29">
        <f ca="1">IF(Z$11="x",Toimenpiteet!$E$115,BV100*CV100/1000+(Satokasvi!$E$28-Satokasvi!$E$7)+IF(Z$8="x",Toimenpiteet!$E$29,0)+IF(Z$9="x",Toimenpiteet!$E$60,0)+IF(Z$10="x",Toimenpiteet!$E$88,0))/(1+$H$15)^EV$59</f>
        <v>333.33294025409776</v>
      </c>
      <c r="EW100" s="29">
        <f ca="1">IF(AA$11="x",Toimenpiteet!$E$115,BW100*CW100/1000+(Satokasvi!$E$28-Satokasvi!$E$7)+IF(AA$8="x",Toimenpiteet!$E$29,0)+IF(AA$9="x",Toimenpiteet!$E$60,0)+IF(AA$10="x",Toimenpiteet!$E$88,0))/(1+$H$15)^EW$59</f>
        <v>125.07560145617668</v>
      </c>
      <c r="EX100" s="29">
        <f ca="1">IF(AB$11="x",Toimenpiteet!$E$115,BX100*CX100/1000+(Satokasvi!$E$28-Satokasvi!$E$7)+IF(AB$8="x",Toimenpiteet!$E$29,0)+IF(AB$9="x",Toimenpiteet!$E$60,0)+IF(AB$10="x",Toimenpiteet!$E$88,0))/(1+$H$15)^EX$59</f>
        <v>176.01972114080439</v>
      </c>
      <c r="EY100" s="29">
        <f ca="1">IF(AC$11="x",Toimenpiteet!$E$115,BY100*CY100/1000+(Satokasvi!$E$28-Satokasvi!$E$7)+IF(AC$8="x",Toimenpiteet!$E$29,0)+IF(AC$9="x",Toimenpiteet!$E$60,0)+IF(AC$10="x",Toimenpiteet!$E$88,0))/(1+$H$15)^EY$59</f>
        <v>114.20504017489424</v>
      </c>
      <c r="EZ100" s="29">
        <f ca="1">IF(AD$11="x",Toimenpiteet!$E$115,BZ100*CZ100/1000+(Satokasvi!$E$28-Satokasvi!$E$7)+IF(AD$8="x",Toimenpiteet!$E$29,0)+IF(AD$9="x",Toimenpiteet!$E$60,0)+IF(AD$10="x",Toimenpiteet!$E$88,0))/(1+$H$15)^EZ$59</f>
        <v>364.25478157362818</v>
      </c>
      <c r="FA100" s="29">
        <f ca="1">IF(AE$11="x",Toimenpiteet!$E$115,CA100*DA100/1000+(Satokasvi!$E$28-Satokasvi!$E$7)+IF(AE$8="x",Toimenpiteet!$E$29,0)+IF(AE$9="x",Toimenpiteet!$E$60,0)+IF(AE$10="x",Toimenpiteet!$E$88,0))/(1+$H$15)^FA$59</f>
        <v>140.92269729664943</v>
      </c>
      <c r="FB100" s="29">
        <f ca="1">IF(AF$11="x",Toimenpiteet!$E$115,CB100*DB100/1000+(Satokasvi!$E$28-Satokasvi!$E$7)+IF(AF$8="x",Toimenpiteet!$E$29,0)+IF(AF$9="x",Toimenpiteet!$E$60,0)+IF(AF$10="x",Toimenpiteet!$E$88,0))/(1+$H$15)^FB$59</f>
        <v>140.14697201198715</v>
      </c>
      <c r="FD100" s="29">
        <f t="shared" si="15"/>
        <v>305.82524271844659</v>
      </c>
      <c r="FE100" s="29">
        <f t="shared" ref="FE100:FN133" ca="1" si="32">FD100+DE100</f>
        <v>584.64941378090703</v>
      </c>
      <c r="FF100" s="29">
        <f t="shared" ca="1" si="32"/>
        <v>764.26576858528472</v>
      </c>
      <c r="FG100" s="29">
        <f t="shared" ca="1" si="32"/>
        <v>1418.6524635166506</v>
      </c>
      <c r="FH100" s="29">
        <f t="shared" ca="1" si="32"/>
        <v>1642.1128086485357</v>
      </c>
      <c r="FI100" s="29">
        <f t="shared" ca="1" si="32"/>
        <v>1905.9203495038869</v>
      </c>
      <c r="FJ100" s="29">
        <f t="shared" ca="1" si="32"/>
        <v>2301.7490541172456</v>
      </c>
      <c r="FK100" s="29">
        <f t="shared" ca="1" si="32"/>
        <v>2428.6845854297439</v>
      </c>
      <c r="FL100" s="29">
        <f t="shared" ca="1" si="31"/>
        <v>2650.3914548961611</v>
      </c>
      <c r="FM100" s="29">
        <f t="shared" ca="1" si="31"/>
        <v>2835.2529506273895</v>
      </c>
      <c r="FN100" s="29">
        <f t="shared" ca="1" si="31"/>
        <v>3122.9172160590365</v>
      </c>
      <c r="FO100" s="29">
        <f t="shared" ca="1" si="31"/>
        <v>3360.8560595791159</v>
      </c>
      <c r="FP100" s="29">
        <f t="shared" ca="1" si="31"/>
        <v>3538.3880740807681</v>
      </c>
      <c r="FQ100" s="29">
        <f t="shared" ca="1" si="31"/>
        <v>3753.4083096540112</v>
      </c>
      <c r="FR100" s="29">
        <f t="shared" ca="1" si="31"/>
        <v>4084.824196258513</v>
      </c>
      <c r="FS100" s="29">
        <f t="shared" ca="1" si="31"/>
        <v>4282.1275992599885</v>
      </c>
      <c r="FT100" s="29">
        <f t="shared" ca="1" si="31"/>
        <v>4377.3891746163226</v>
      </c>
      <c r="FU100" s="29">
        <f t="shared" ca="1" si="24"/>
        <v>4646.4447834513385</v>
      </c>
      <c r="FV100" s="29">
        <f t="shared" ca="1" si="24"/>
        <v>4957.7157653356962</v>
      </c>
      <c r="FW100" s="29">
        <f t="shared" ca="1" si="23"/>
        <v>5070.826685561623</v>
      </c>
      <c r="FX100" s="29">
        <f t="shared" ca="1" si="20"/>
        <v>5232.6308256966904</v>
      </c>
      <c r="FY100" s="29">
        <f t="shared" ca="1" si="20"/>
        <v>5335.7337543893927</v>
      </c>
      <c r="FZ100" s="29">
        <f t="shared" ca="1" si="20"/>
        <v>5677.1442582944137</v>
      </c>
      <c r="GA100" s="29">
        <f t="shared" ca="1" si="20"/>
        <v>5806.0176986478045</v>
      </c>
      <c r="GB100" s="29">
        <f t="shared" ca="1" si="20"/>
        <v>5934.3078477432809</v>
      </c>
      <c r="GC100" s="29"/>
      <c r="GD100" s="29">
        <f t="shared" si="16"/>
        <v>305.82524271844659</v>
      </c>
      <c r="GE100" s="29">
        <f t="shared" ca="1" si="28"/>
        <v>609.33150271860916</v>
      </c>
      <c r="GF100" s="29">
        <f t="shared" ca="1" si="28"/>
        <v>808.35671447153504</v>
      </c>
      <c r="GG100" s="29">
        <f t="shared" ca="1" si="28"/>
        <v>1505.5870540604683</v>
      </c>
      <c r="GH100" s="29">
        <f t="shared" ca="1" si="28"/>
        <v>1750.0498435470054</v>
      </c>
      <c r="GI100" s="29">
        <f t="shared" ca="1" si="28"/>
        <v>2013.8573844023565</v>
      </c>
      <c r="GJ100" s="29">
        <f t="shared" ca="1" si="28"/>
        <v>2438.7427020181403</v>
      </c>
      <c r="GK100" s="29">
        <f t="shared" ca="1" si="28"/>
        <v>2581.0203281212712</v>
      </c>
      <c r="GL100" s="29">
        <f t="shared" ca="1" si="28"/>
        <v>2822.5458597260649</v>
      </c>
      <c r="GM100" s="29">
        <f t="shared" ca="1" si="28"/>
        <v>3025.1293804041029</v>
      </c>
      <c r="GN100" s="29">
        <f t="shared" ca="1" si="28"/>
        <v>3335.408849554175</v>
      </c>
      <c r="GO100" s="29">
        <f t="shared" ca="1" si="28"/>
        <v>3593.2368589850576</v>
      </c>
      <c r="GP100" s="29">
        <f t="shared" ca="1" si="28"/>
        <v>3787.4049147310147</v>
      </c>
      <c r="GQ100" s="29">
        <f t="shared" ca="1" si="28"/>
        <v>4020.709599480223</v>
      </c>
      <c r="GR100" s="29">
        <f t="shared" ca="1" si="28"/>
        <v>4376.0102973055355</v>
      </c>
      <c r="GS100" s="29">
        <f t="shared" ca="1" si="28"/>
        <v>4590.279857729498</v>
      </c>
      <c r="GT100" s="29">
        <f t="shared" ca="1" si="28"/>
        <v>4697.1986742540503</v>
      </c>
      <c r="GU100" s="29">
        <f t="shared" ca="1" si="22"/>
        <v>4986.4004250846037</v>
      </c>
      <c r="GV100" s="29">
        <f t="shared" ca="1" si="22"/>
        <v>5319.7333653387013</v>
      </c>
      <c r="GW100" s="29">
        <f t="shared" ca="1" si="22"/>
        <v>5444.808966794878</v>
      </c>
      <c r="GX100" s="29">
        <f t="shared" ca="1" si="22"/>
        <v>5620.828687935682</v>
      </c>
      <c r="GY100" s="29">
        <f t="shared" ca="1" si="30"/>
        <v>5735.0337281105758</v>
      </c>
      <c r="GZ100" s="29">
        <f t="shared" ca="1" si="30"/>
        <v>6099.2885096842037</v>
      </c>
      <c r="HA100" s="29">
        <f t="shared" ca="1" si="30"/>
        <v>6240.2112069808536</v>
      </c>
      <c r="HB100" s="29">
        <f t="shared" ca="1" si="30"/>
        <v>6380.3581789928412</v>
      </c>
      <c r="HC100" s="29"/>
      <c r="HD100" s="29">
        <f t="shared" si="29"/>
        <v>170</v>
      </c>
      <c r="HE100" s="29">
        <f>SUM($GD100:GD100)-$HD100-SUM($FD100:FD100)</f>
        <v>-170</v>
      </c>
      <c r="HF100" s="29">
        <f ca="1">SUM($GD100:GE100)-$HD100-SUM($FD100:FE100)</f>
        <v>-145.31791106229787</v>
      </c>
      <c r="HG100" s="29">
        <f ca="1">SUM($GD100:GF100)-$HD100-SUM($FD100:FF100)</f>
        <v>-101.22696517604754</v>
      </c>
      <c r="HH100" s="29">
        <f ca="1">SUM($GD100:GG100)-$HD100-SUM($FD100:FG100)</f>
        <v>-14.292374632229894</v>
      </c>
      <c r="HI100" s="29">
        <f ca="1">SUM($GD100:GH100)-$HD100-SUM($FD100:FH100)</f>
        <v>93.644660266239043</v>
      </c>
      <c r="HJ100" s="29">
        <f ca="1">SUM($GD100:GI100)-$HD100-SUM($FD100:FI100)</f>
        <v>201.58169516470934</v>
      </c>
      <c r="HK100" s="29">
        <f ca="1">SUM($GD100:GJ100)-$HD100-SUM($FD100:FJ100)</f>
        <v>338.5753430656041</v>
      </c>
      <c r="HL100" s="29">
        <f ca="1">SUM($GD100:GK100)-$HD100-SUM($FD100:FK100)</f>
        <v>490.91108575713042</v>
      </c>
      <c r="HM100" s="29">
        <f ca="1">SUM($GD100:GL100)-$HD100-SUM($FD100:FL100)</f>
        <v>663.06549058703604</v>
      </c>
      <c r="HN100" s="29">
        <f ca="1">SUM($GD100:GM100)-$HD100-SUM($FD100:FM100)</f>
        <v>852.94192036374807</v>
      </c>
      <c r="HO100" s="29">
        <f ca="1">SUM($GD100:GN100)-$HD100-SUM($FD100:FN100)</f>
        <v>1065.4335538588894</v>
      </c>
      <c r="HP100" s="29">
        <f ca="1">SUM($GD100:GO100)-$HD100-SUM($FD100:FO100)</f>
        <v>1297.8143532648319</v>
      </c>
      <c r="HQ100" s="29">
        <f ca="1">SUM($GD100:GP100)-$HD100-SUM($FD100:FP100)</f>
        <v>1546.8311939150772</v>
      </c>
      <c r="HR100" s="29">
        <f ca="1">SUM($GD100:GQ100)-$HD100-SUM($FD100:FQ100)</f>
        <v>1814.1324837412867</v>
      </c>
      <c r="HS100" s="29">
        <f ca="1">SUM($GD100:GR100)-$HD100-SUM($FD100:FR100)</f>
        <v>2105.3185847883069</v>
      </c>
      <c r="HT100" s="29">
        <f ca="1">SUM($GD100:GS100)-$HD100-SUM($FD100:FS100)</f>
        <v>2413.4708432578118</v>
      </c>
      <c r="HU100" s="29">
        <f ca="1">SUM($GD100:GT100)-$HD100-SUM($FD100:FT100)</f>
        <v>2733.2803428955376</v>
      </c>
      <c r="HV100" s="29">
        <f ca="1">SUM($GD100:GU100)-$HD100-SUM($FD100:FU100)</f>
        <v>3073.2359845288011</v>
      </c>
      <c r="HW100" s="29">
        <f ca="1">SUM($GD100:GV100)-$HD100-SUM($FD100:FV100)</f>
        <v>3435.2535845318052</v>
      </c>
      <c r="HX100" s="29">
        <f ca="1">SUM($GD100:GW100)-$HD100-SUM($FD100:FW100)</f>
        <v>3809.235865765062</v>
      </c>
      <c r="HY100" s="29">
        <f ca="1">SUM($GD100:GX100)-$HD100-SUM($FD100:FX100)</f>
        <v>4197.4337280040636</v>
      </c>
      <c r="HZ100" s="29">
        <f ca="1">SUM($GD100:GY100)-$HD100-SUM($FD100:FY100)</f>
        <v>4596.733701725243</v>
      </c>
      <c r="IA100" s="29">
        <f ca="1">SUM($GD100:GZ100)-$HD100-SUM($FD100:FZ100)</f>
        <v>5018.8779531150358</v>
      </c>
      <c r="IB100" s="29">
        <f ca="1">SUM($GD100:HA100)-$HD100-SUM($FD100:GA100)</f>
        <v>5453.0714614480821</v>
      </c>
      <c r="IC100" s="29">
        <f ca="1">SUM($GD100:HB100)-$HD100-SUM($FD100:GB100)</f>
        <v>5899.1217926976387</v>
      </c>
    </row>
    <row r="101" spans="2:237">
      <c r="B101" s="29">
        <f t="shared" ca="1" si="26"/>
        <v>0.67586548012451475</v>
      </c>
      <c r="C101" s="29">
        <f t="shared" ca="1" si="25"/>
        <v>0.18369721662963168</v>
      </c>
      <c r="D101" s="29">
        <f t="shared" ca="1" si="25"/>
        <v>2.3560996228032205E-2</v>
      </c>
      <c r="E101" s="29">
        <f t="shared" ca="1" si="25"/>
        <v>0.95392194021197385</v>
      </c>
      <c r="F101" s="29">
        <f t="shared" ca="1" si="25"/>
        <v>0.68679389984704875</v>
      </c>
      <c r="G101" s="29">
        <f t="shared" ca="1" si="25"/>
        <v>0.90811914598303167</v>
      </c>
      <c r="H101" s="29">
        <f t="shared" ca="1" si="25"/>
        <v>0.70453630774527409</v>
      </c>
      <c r="I101" s="29">
        <f t="shared" ca="1" si="25"/>
        <v>0.5556814071915368</v>
      </c>
      <c r="J101" s="29">
        <f t="shared" ca="1" si="25"/>
        <v>0.58440227615340901</v>
      </c>
      <c r="K101" s="29">
        <f t="shared" ca="1" si="25"/>
        <v>8.5181545321857399E-2</v>
      </c>
      <c r="L101" s="29">
        <f t="shared" ca="1" si="25"/>
        <v>0.2415227703805729</v>
      </c>
      <c r="M101" s="29">
        <f t="shared" ca="1" si="25"/>
        <v>0.57018385740078537</v>
      </c>
      <c r="N101" s="29">
        <f t="shared" ca="1" si="25"/>
        <v>8.7702662577794244E-2</v>
      </c>
      <c r="O101" s="29">
        <f t="shared" ca="1" si="25"/>
        <v>0.96434057610451207</v>
      </c>
      <c r="P101" s="29">
        <f t="shared" ca="1" si="25"/>
        <v>0.14366290490596967</v>
      </c>
      <c r="Q101" s="29">
        <f t="shared" ca="1" si="25"/>
        <v>0.51125656085295845</v>
      </c>
      <c r="R101" s="29">
        <f t="shared" ca="1" si="25"/>
        <v>0.66731570876342661</v>
      </c>
      <c r="S101" s="29">
        <f t="shared" ca="1" si="25"/>
        <v>6.374366729544434E-2</v>
      </c>
      <c r="T101" s="29">
        <f t="shared" ca="1" si="27"/>
        <v>5.9073520533482471E-3</v>
      </c>
      <c r="U101" s="29">
        <f t="shared" ca="1" si="27"/>
        <v>0.30894449989371053</v>
      </c>
      <c r="V101" s="29">
        <f t="shared" ca="1" si="27"/>
        <v>0.95077258773113738</v>
      </c>
      <c r="W101" s="29">
        <f t="shared" ca="1" si="27"/>
        <v>0.17270007961734113</v>
      </c>
      <c r="X101" s="29">
        <f t="shared" ca="1" si="27"/>
        <v>0.19242493193663235</v>
      </c>
      <c r="Y101" s="29">
        <f t="shared" ca="1" si="27"/>
        <v>0.16777378491471628</v>
      </c>
      <c r="Z101" s="29">
        <f t="shared" ca="1" si="27"/>
        <v>7.5516246153706224E-3</v>
      </c>
      <c r="AC101" s="27">
        <f>IF(H$11="x",0,_xlfn.NORM.INV(B101,Satokasvi!$H$8,Satokasvi!$I$8)*IF(H$8="x",1+Toimenpiteet!$C$7,1)*IF(H$9="x",1+Toimenpiteet!$C$34,1)*(1+H$30)*_xlfn.BINOM.INV(1,(1-(Satokasvi!$H$15*(1+H$43))),B101))</f>
        <v>0</v>
      </c>
      <c r="AD101" s="27">
        <f ca="1">IF(I$11="x",0,_xlfn.NORM.INV(C101,Satokasvi!$H$8,Satokasvi!$I$8)*IF(I$8="x",1+Toimenpiteet!$C$7,1)*IF(I$9="x",1+Toimenpiteet!$C$34,1)*(1+I$30)*_xlfn.BINOM.INV(1,(1-(Satokasvi!$H$15*(1+I$43))),C101))</f>
        <v>2376.6163852822474</v>
      </c>
      <c r="AE101" s="27">
        <f ca="1">IF(J$11="x",0,_xlfn.NORM.INV(D101,Satokasvi!$H$8,Satokasvi!$I$8)*IF(J$8="x",1+Toimenpiteet!$C$7,1)*IF(J$9="x",1+Toimenpiteet!$C$34,1)*(1+J$30)*_xlfn.BINOM.INV(1,(1-(Satokasvi!$H$15*(1+J$43))),D101))</f>
        <v>0</v>
      </c>
      <c r="AF101" s="27">
        <f ca="1">IF(K$11="x",0,_xlfn.NORM.INV(E101,Satokasvi!$H$8,Satokasvi!$I$8)*IF(K$8="x",1+Toimenpiteet!$C$7,1)*IF(K$9="x",1+Toimenpiteet!$C$34,1)*(1+K$30)*_xlfn.BINOM.INV(1,(1-(Satokasvi!$H$15*(1+K$43))),E101))</f>
        <v>2885.2529624121757</v>
      </c>
      <c r="AG101" s="27">
        <f ca="1">IF(L$11="x",0,_xlfn.NORM.INV(F101,Satokasvi!$H$8,Satokasvi!$I$8)*IF(L$8="x",1+Toimenpiteet!$C$7,1)*IF(L$9="x",1+Toimenpiteet!$C$34,1)*(1+L$30)*_xlfn.BINOM.INV(1,(1-(Satokasvi!$H$15*(1+L$43))),F101))</f>
        <v>2683.24192596988</v>
      </c>
      <c r="AH101" s="27">
        <f>IF(M$11="x",0,_xlfn.NORM.INV(G101,Satokasvi!$H$8,Satokasvi!$I$8)*IF(M$8="x",1+Toimenpiteet!$C$7,1)*IF(M$9="x",1+Toimenpiteet!$C$34,1)*(1+M$30)*_xlfn.BINOM.INV(1,(1-(Satokasvi!$H$15*(1+M$43))),G101))</f>
        <v>0</v>
      </c>
      <c r="AI101" s="27">
        <f ca="1">IF(N$11="x",0,_xlfn.NORM.INV(H101,Satokasvi!$H$8,Satokasvi!$I$8)*IF(N$8="x",1+Toimenpiteet!$C$7,1)*IF(N$9="x",1+Toimenpiteet!$C$34,1)*(1+N$30)*_xlfn.BINOM.INV(1,(1-(Satokasvi!$H$15*(1+N$43))),H101))</f>
        <v>2713.5683715840769</v>
      </c>
      <c r="AJ101" s="27">
        <f ca="1">IF(O$11="x",0,_xlfn.NORM.INV(I101,Satokasvi!$H$8,Satokasvi!$I$8)*IF(O$8="x",1+Toimenpiteet!$C$7,1)*IF(O$9="x",1+Toimenpiteet!$C$34,1)*(1+O$30)*_xlfn.BINOM.INV(1,(1-(Satokasvi!$H$15*(1+O$43))),I101))</f>
        <v>2639.3777875818841</v>
      </c>
      <c r="AK101" s="27">
        <f ca="1">IF(P$11="x",0,_xlfn.NORM.INV(J101,Satokasvi!$H$8,Satokasvi!$I$8)*IF(P$8="x",1+Toimenpiteet!$C$7,1)*IF(P$9="x",1+Toimenpiteet!$C$34,1)*(1+P$30)*_xlfn.BINOM.INV(1,(1-(Satokasvi!$H$15*(1+P$43))),J101))</f>
        <v>2653.0300535700694</v>
      </c>
      <c r="AL101" s="27">
        <f ca="1">IF(Q$11="x",0,_xlfn.NORM.INV(K101,Satokasvi!$H$8,Satokasvi!$I$8)*IF(Q$8="x",1+Toimenpiteet!$C$7,1)*IF(Q$9="x",1+Toimenpiteet!$C$34,1)*(1+Q$30)*_xlfn.BINOM.INV(1,(1-(Satokasvi!$H$15*(1+Q$43))),K101))</f>
        <v>2357.322035009473</v>
      </c>
      <c r="AM101" s="27">
        <f ca="1">IF(R$11="x",0,_xlfn.NORM.INV(L101,Satokasvi!$H$8,Satokasvi!$I$8)*IF(R$8="x",1+Toimenpiteet!$C$7,1)*IF(R$9="x",1+Toimenpiteet!$C$34,1)*(1+R$30)*_xlfn.BINOM.INV(1,(1-(Satokasvi!$H$15*(1+R$43))),L101))</f>
        <v>2482.3143180462735</v>
      </c>
      <c r="AN101" s="27">
        <f ca="1">IF(S$11="x",0,_xlfn.NORM.INV(M101,Satokasvi!$H$8,Satokasvi!$I$8)*IF(S$8="x",1+Toimenpiteet!$C$7,1)*IF(S$9="x",1+Toimenpiteet!$C$34,1)*(1+S$30)*_xlfn.BINOM.INV(1,(1-(Satokasvi!$H$15*(1+S$43))),M101))</f>
        <v>2646.2493782175357</v>
      </c>
      <c r="AO101" s="27">
        <f ca="1">IF(T$11="x",0,_xlfn.NORM.INV(N101,Satokasvi!$H$8,Satokasvi!$I$8)*IF(T$8="x",1+Toimenpiteet!$C$7,1)*IF(T$9="x",1+Toimenpiteet!$C$34,1)*(1+T$30)*_xlfn.BINOM.INV(1,(1-(Satokasvi!$H$15*(1+T$43))),N101))</f>
        <v>2360.308533563838</v>
      </c>
      <c r="AP101" s="27">
        <f ca="1">IF(U$11="x",0,_xlfn.NORM.INV(O101,Satokasvi!$H$8,Satokasvi!$I$8)*IF(U$8="x",1+Toimenpiteet!$C$7,1)*IF(U$9="x",1+Toimenpiteet!$C$34,1)*(1+U$30)*_xlfn.BINOM.INV(1,(1-(Satokasvi!$H$15*(1+U$43))),O101))</f>
        <v>2949.8704584717625</v>
      </c>
      <c r="AQ101" s="27">
        <f ca="1">IF(V$11="x",0,_xlfn.NORM.INV(P101,Satokasvi!$H$8,Satokasvi!$I$8)*IF(V$8="x",1+Toimenpiteet!$C$7,1)*IF(V$9="x",1+Toimenpiteet!$C$34,1)*(1+V$30)*_xlfn.BINOM.INV(1,(1-(Satokasvi!$H$15*(1+V$43))),P101))</f>
        <v>2414.6325693017184</v>
      </c>
      <c r="AR101" s="27">
        <f ca="1">IF(W$11="x",0,_xlfn.NORM.INV(Q101,Satokasvi!$H$8,Satokasvi!$I$8)*IF(W$8="x",1+Toimenpiteet!$C$7,1)*IF(W$9="x",1+Toimenpiteet!$C$34,1)*(1+W$30)*_xlfn.BINOM.INV(1,(1-(Satokasvi!$H$15*(1+W$43))),Q101))</f>
        <v>2618.5075001686</v>
      </c>
      <c r="AS101" s="27">
        <f ca="1">IF(X$11="x",0,_xlfn.NORM.INV(R101,Satokasvi!$H$8,Satokasvi!$I$8)*IF(X$8="x",1+Toimenpiteet!$C$7,1)*IF(X$9="x",1+Toimenpiteet!$C$34,1)*(1+X$30)*_xlfn.BINOM.INV(1,(1-(Satokasvi!$H$15*(1+X$43))),R101))</f>
        <v>2693.9728825914435</v>
      </c>
      <c r="AT101" s="27">
        <f ca="1">IF(Y$11="x",0,_xlfn.NORM.INV(S101,Satokasvi!$H$8,Satokasvi!$I$8)*IF(Y$8="x",1+Toimenpiteet!$C$7,1)*IF(Y$9="x",1+Toimenpiteet!$C$34,1)*(1+Y$30)*_xlfn.BINOM.INV(1,(1-(Satokasvi!$H$15*(1+Y$43))),S101))</f>
        <v>2328.7541857991878</v>
      </c>
      <c r="AU101" s="27">
        <f ca="1">IF(Z$11="x",0,_xlfn.NORM.INV(T101,Satokasvi!$H$8,Satokasvi!$I$8)*IF(Z$8="x",1+Toimenpiteet!$C$7,1)*IF(Z$9="x",1+Toimenpiteet!$C$34,1)*(1+Z$30)*_xlfn.BINOM.INV(1,(1-(Satokasvi!$H$15*(1+Z$43))),T101))</f>
        <v>0</v>
      </c>
      <c r="AV101" s="27">
        <f ca="1">IF(AA$11="x",0,_xlfn.NORM.INV(U101,Satokasvi!$H$8,Satokasvi!$I$8)*IF(AA$8="x",1+Toimenpiteet!$C$7,1)*IF(AA$9="x",1+Toimenpiteet!$C$34,1)*(1+AA$30)*_xlfn.BINOM.INV(1,(1-(Satokasvi!$H$15*(1+AA$43))),U101))</f>
        <v>2520.1257027095694</v>
      </c>
      <c r="AW101" s="27">
        <f ca="1">IF(AB$11="x",0,_xlfn.NORM.INV(V101,Satokasvi!$H$8,Satokasvi!$I$8)*IF(AB$8="x",1+Toimenpiteet!$C$7,1)*IF(AB$9="x",1+Toimenpiteet!$C$34,1)*(1+AB$30)*_xlfn.BINOM.INV(1,(1-(Satokasvi!$H$15*(1+AB$43))),V101))</f>
        <v>2921.6753448396776</v>
      </c>
      <c r="AX101" s="27">
        <f ca="1">IF(AC$11="x",0,_xlfn.NORM.INV(W101,Satokasvi!$H$8,Satokasvi!$I$8)*IF(AC$8="x",1+Toimenpiteet!$C$7,1)*IF(AC$9="x",1+Toimenpiteet!$C$34,1)*(1+AC$30)*_xlfn.BINOM.INV(1,(1-(Satokasvi!$H$15*(1+AC$43))),W101))</f>
        <v>2437.1171417723053</v>
      </c>
      <c r="AY101" s="27">
        <f ca="1">IF(AD$11="x",0,_xlfn.NORM.INV(X101,Satokasvi!$H$8,Satokasvi!$I$8)*IF(AD$8="x",1+Toimenpiteet!$C$7,1)*IF(AD$9="x",1+Toimenpiteet!$C$34,1)*(1+AD$30)*_xlfn.BINOM.INV(1,(1-(Satokasvi!$H$15*(1+AD$43))),X101))</f>
        <v>2451.0333927118368</v>
      </c>
      <c r="AZ101" s="27">
        <f ca="1">IF(AE$11="x",0,_xlfn.NORM.INV(Y101,Satokasvi!$H$8,Satokasvi!$I$8)*IF(AE$8="x",1+Toimenpiteet!$C$7,1)*IF(AE$9="x",1+Toimenpiteet!$C$34,1)*(1+AE$30)*_xlfn.BINOM.INV(1,(1-(Satokasvi!$H$15*(1+AE$43))),Y101))</f>
        <v>2433.4864373184778</v>
      </c>
      <c r="BA101" s="27">
        <f ca="1">IF(AF$11="x",0,_xlfn.NORM.INV(Z101,Satokasvi!$H$8,Satokasvi!$I$8)*IF(AF$8="x",1+Toimenpiteet!$C$7,1)*IF(AF$9="x",1+Toimenpiteet!$C$34,1)*(1+AF$30)*_xlfn.BINOM.INV(1,(1-(Satokasvi!$H$15*(1+AF$43))),Z101))</f>
        <v>0</v>
      </c>
      <c r="BD101" s="27">
        <f>IF(H$11="x",0,_xlfn.NORM.INV(B101,Satokasvi!$H$8,Satokasvi!$I$8)*IF(COUNTIF($H$12:H$12,"x")&gt;0,(1+$C$6),1)*IF(COUNTIF($H$13:H$13,"x")&gt;0,(1+$C$30),1)*IF(H$8="x",(1+Toimenpiteet!$C$7),1)*IF(H$9="x",(1+Toimenpiteet!$C$34),1)*(1+H$30)*_xlfn.BINOM.INV(1,(1-(Satokasvi!$H$15*(1+H$44))),B101))</f>
        <v>0</v>
      </c>
      <c r="BE101" s="27">
        <f ca="1">IF(I$11="x",0,_xlfn.NORM.INV(C101,Satokasvi!$H$8,Satokasvi!$I$8)*IF(COUNTIF($H$12:I$12,"x")&gt;0,(1+$C$6),1)*IF(COUNTIF($H$13:I$13,"x")&gt;0,(1+$C$30),1)*IF(I$8="x",(1+Toimenpiteet!$C$7),1)*IF(I$9="x",(1+Toimenpiteet!$C$34),1)*(1+I$30)*_xlfn.BINOM.INV(1,(1-(Satokasvi!$H$15*(1+I$44))),C101))</f>
        <v>2495.4472045463594</v>
      </c>
      <c r="BF101" s="27">
        <f ca="1">IF(J$11="x",0,_xlfn.NORM.INV(D101,Satokasvi!$H$8,Satokasvi!$I$8)*IF(COUNTIF($H$12:J$12,"x")&gt;0,(1+$C$6),1)*IF(COUNTIF($H$13:J$13,"x")&gt;0,(1+$C$30),1)*IF(J$8="x",(1+Toimenpiteet!$C$7),1)*IF(J$9="x",(1+Toimenpiteet!$C$34),1)*(1+J$30)*_xlfn.BINOM.INV(1,(1-(Satokasvi!$H$15*(1+J$44))),D101))</f>
        <v>0</v>
      </c>
      <c r="BG101" s="27">
        <f ca="1">IF(K$11="x",0,_xlfn.NORM.INV(E101,Satokasvi!$H$8,Satokasvi!$I$8)*IF(COUNTIF($H$12:K$12,"x")&gt;0,(1+$C$6),1)*IF(COUNTIF($H$13:K$13,"x")&gt;0,(1+$C$30),1)*IF(K$8="x",(1+Toimenpiteet!$C$7),1)*IF(K$9="x",(1+Toimenpiteet!$C$34),1)*(1+K$30)*_xlfn.BINOM.INV(1,(1-(Satokasvi!$H$15*(1+K$44))),E101))</f>
        <v>3029.5156105327851</v>
      </c>
      <c r="BH101" s="27">
        <f ca="1">IF(L$11="x",0,_xlfn.NORM.INV(F101,Satokasvi!$H$8,Satokasvi!$I$8)*IF(COUNTIF($H$12:L$12,"x")&gt;0,(1+$C$6),1)*IF(COUNTIF($H$13:L$13,"x")&gt;0,(1+$C$30),1)*IF(L$8="x",(1+Toimenpiteet!$C$7),1)*IF(L$9="x",(1+Toimenpiteet!$C$34),1)*(1+L$30)*_xlfn.BINOM.INV(1,(1-(Satokasvi!$H$15*(1+L$44))),F101))</f>
        <v>2817.4040222683739</v>
      </c>
      <c r="BI101" s="27">
        <f>IF(M$11="x",0,_xlfn.NORM.INV(G101,Satokasvi!$H$8,Satokasvi!$I$8)*IF(COUNTIF($H$12:M$12,"x")&gt;0,(1+$C$6),1)*IF(COUNTIF($H$13:M$13,"x")&gt;0,(1+$C$30),1)*IF(M$8="x",(1+Toimenpiteet!$C$7),1)*IF(M$9="x",(1+Toimenpiteet!$C$34),1)*(1+M$30)*_xlfn.BINOM.INV(1,(1-(Satokasvi!$H$15*(1+M$44))),G101))</f>
        <v>0</v>
      </c>
      <c r="BJ101" s="27">
        <f ca="1">IF(N$11="x",0,_xlfn.NORM.INV(H101,Satokasvi!$H$8,Satokasvi!$I$8)*IF(COUNTIF($H$12:N$12,"x")&gt;0,(1+$C$6),1)*IF(COUNTIF($H$13:N$13,"x")&gt;0,(1+$C$30),1)*IF(N$8="x",(1+Toimenpiteet!$C$7),1)*IF(N$9="x",(1+Toimenpiteet!$C$34),1)*(1+N$30)*_xlfn.BINOM.INV(1,(1-(Satokasvi!$H$15*(1+N$44))),H101))</f>
        <v>2849.2467901632813</v>
      </c>
      <c r="BK101" s="27">
        <f ca="1">IF(O$11="x",0,_xlfn.NORM.INV(I101,Satokasvi!$H$8,Satokasvi!$I$8)*IF(COUNTIF($H$12:O$12,"x")&gt;0,(1+$C$6),1)*IF(COUNTIF($H$13:O$13,"x")&gt;0,(1+$C$30),1)*IF(O$8="x",(1+Toimenpiteet!$C$7),1)*IF(O$9="x",(1+Toimenpiteet!$C$34),1)*(1+O$30)*_xlfn.BINOM.INV(1,(1-(Satokasvi!$H$15*(1+O$44))),I101))</f>
        <v>2771.3466769609786</v>
      </c>
      <c r="BL101" s="27">
        <f ca="1">IF(P$11="x",0,_xlfn.NORM.INV(J101,Satokasvi!$H$8,Satokasvi!$I$8)*IF(COUNTIF($H$12:P$12,"x")&gt;0,(1+$C$6),1)*IF(COUNTIF($H$13:P$13,"x")&gt;0,(1+$C$30),1)*IF(P$8="x",(1+Toimenpiteet!$C$7),1)*IF(P$9="x",(1+Toimenpiteet!$C$34),1)*(1+P$30)*_xlfn.BINOM.INV(1,(1-(Satokasvi!$H$15*(1+P$44))),J101))</f>
        <v>2785.6815562485726</v>
      </c>
      <c r="BM101" s="27">
        <f ca="1">IF(Q$11="x",0,_xlfn.NORM.INV(K101,Satokasvi!$H$8,Satokasvi!$I$8)*IF(COUNTIF($H$12:Q$12,"x")&gt;0,(1+$C$6),1)*IF(COUNTIF($H$13:Q$13,"x")&gt;0,(1+$C$30),1)*IF(Q$8="x",(1+Toimenpiteet!$C$7),1)*IF(Q$9="x",(1+Toimenpiteet!$C$34),1)*(1+Q$30)*_xlfn.BINOM.INV(1,(1-(Satokasvi!$H$15*(1+Q$44))),K101))</f>
        <v>2475.1881367599472</v>
      </c>
      <c r="BN101" s="27">
        <f ca="1">IF(R$11="x",0,_xlfn.NORM.INV(L101,Satokasvi!$H$8,Satokasvi!$I$8)*IF(COUNTIF($H$12:R$12,"x")&gt;0,(1+$C$6),1)*IF(COUNTIF($H$13:R$13,"x")&gt;0,(1+$C$30),1)*IF(R$8="x",(1+Toimenpiteet!$C$7),1)*IF(R$9="x",(1+Toimenpiteet!$C$34),1)*(1+R$30)*_xlfn.BINOM.INV(1,(1-(Satokasvi!$H$15*(1+R$44))),L101))</f>
        <v>2606.4300339485876</v>
      </c>
      <c r="BO101" s="27">
        <f ca="1">IF(S$11="x",0,_xlfn.NORM.INV(M101,Satokasvi!$H$8,Satokasvi!$I$8)*IF(COUNTIF($H$12:S$12,"x")&gt;0,(1+$C$6),1)*IF(COUNTIF($H$13:S$13,"x")&gt;0,(1+$C$30),1)*IF(S$8="x",(1+Toimenpiteet!$C$7),1)*IF(S$9="x",(1+Toimenpiteet!$C$34),1)*(1+S$30)*_xlfn.BINOM.INV(1,(1-(Satokasvi!$H$15*(1+S$44))),M101))</f>
        <v>2778.5618471284124</v>
      </c>
      <c r="BP101" s="27">
        <f ca="1">IF(T$11="x",0,_xlfn.NORM.INV(N101,Satokasvi!$H$8,Satokasvi!$I$8)*IF(COUNTIF($H$12:T$12,"x")&gt;0,(1+$C$6),1)*IF(COUNTIF($H$13:T$13,"x")&gt;0,(1+$C$30),1)*IF(T$8="x",(1+Toimenpiteet!$C$7),1)*IF(T$9="x",(1+Toimenpiteet!$C$34),1)*(1+T$30)*_xlfn.BINOM.INV(1,(1-(Satokasvi!$H$15*(1+T$44))),N101))</f>
        <v>2478.3239602420304</v>
      </c>
      <c r="BQ101" s="27">
        <f ca="1">IF(U$11="x",0,_xlfn.NORM.INV(O101,Satokasvi!$H$8,Satokasvi!$I$8)*IF(COUNTIF($H$12:U$12,"x")&gt;0,(1+$C$6),1)*IF(COUNTIF($H$13:U$13,"x")&gt;0,(1+$C$30),1)*IF(U$8="x",(1+Toimenpiteet!$C$7),1)*IF(U$9="x",(1+Toimenpiteet!$C$34),1)*(1+U$30)*_xlfn.BINOM.INV(1,(1-(Satokasvi!$H$15*(1+U$44))),O101))</f>
        <v>3097.3639813953509</v>
      </c>
      <c r="BR101" s="27">
        <f ca="1">IF(V$11="x",0,_xlfn.NORM.INV(P101,Satokasvi!$H$8,Satokasvi!$I$8)*IF(COUNTIF($H$12:V$12,"x")&gt;0,(1+$C$6),1)*IF(COUNTIF($H$13:V$13,"x")&gt;0,(1+$C$30),1)*IF(V$8="x",(1+Toimenpiteet!$C$7),1)*IF(V$9="x",(1+Toimenpiteet!$C$34),1)*(1+V$30)*_xlfn.BINOM.INV(1,(1-(Satokasvi!$H$15*(1+V$44))),P101))</f>
        <v>2535.3641977668049</v>
      </c>
      <c r="BS101" s="27">
        <f ca="1">IF(W$11="x",0,_xlfn.NORM.INV(Q101,Satokasvi!$H$8,Satokasvi!$I$8)*IF(COUNTIF($H$12:W$12,"x")&gt;0,(1+$C$6),1)*IF(COUNTIF($H$13:W$13,"x")&gt;0,(1+$C$30),1)*IF(W$8="x",(1+Toimenpiteet!$C$7),1)*IF(W$9="x",(1+Toimenpiteet!$C$34),1)*(1+W$30)*_xlfn.BINOM.INV(1,(1-(Satokasvi!$H$15*(1+W$44))),Q101))</f>
        <v>2749.4328751770304</v>
      </c>
      <c r="BT101" s="27">
        <f ca="1">IF(X$11="x",0,_xlfn.NORM.INV(R101,Satokasvi!$H$8,Satokasvi!$I$8)*IF(COUNTIF($H$12:X$12,"x")&gt;0,(1+$C$6),1)*IF(COUNTIF($H$13:X$13,"x")&gt;0,(1+$C$30),1)*IF(X$8="x",(1+Toimenpiteet!$C$7),1)*IF(X$9="x",(1+Toimenpiteet!$C$34),1)*(1+X$30)*_xlfn.BINOM.INV(1,(1-(Satokasvi!$H$15*(1+X$44))),R101))</f>
        <v>2828.6715267210157</v>
      </c>
      <c r="BU101" s="27">
        <f ca="1">IF(Y$11="x",0,_xlfn.NORM.INV(S101,Satokasvi!$H$8,Satokasvi!$I$8)*IF(COUNTIF($H$12:Y$12,"x")&gt;0,(1+$C$6),1)*IF(COUNTIF($H$13:Y$13,"x")&gt;0,(1+$C$30),1)*IF(Y$8="x",(1+Toimenpiteet!$C$7),1)*IF(Y$9="x",(1+Toimenpiteet!$C$34),1)*(1+Y$30)*_xlfn.BINOM.INV(1,(1-(Satokasvi!$H$15*(1+Y$44))),S101))</f>
        <v>2445.1918950891477</v>
      </c>
      <c r="BV101" s="27">
        <f ca="1">IF(Z$11="x",0,_xlfn.NORM.INV(T101,Satokasvi!$H$8,Satokasvi!$I$8)*IF(COUNTIF($H$12:Z$12,"x")&gt;0,(1+$C$6),1)*IF(COUNTIF($H$13:Z$13,"x")&gt;0,(1+$C$30),1)*IF(Z$8="x",(1+Toimenpiteet!$C$7),1)*IF(Z$9="x",(1+Toimenpiteet!$C$34),1)*(1+Z$30)*_xlfn.BINOM.INV(1,(1-(Satokasvi!$H$15*(1+Z$44))),T101))</f>
        <v>0</v>
      </c>
      <c r="BW101" s="27">
        <f ca="1">IF(AA$11="x",0,_xlfn.NORM.INV(U101,Satokasvi!$H$8,Satokasvi!$I$8)*IF(COUNTIF($H$12:AA$12,"x")&gt;0,(1+$C$6),1)*IF(COUNTIF($H$13:AA$13,"x")&gt;0,(1+$C$30),1)*IF(AA$8="x",(1+Toimenpiteet!$C$7),1)*IF(AA$9="x",(1+Toimenpiteet!$C$34),1)*(1+AA$30)*_xlfn.BINOM.INV(1,(1-(Satokasvi!$H$15*(1+AA$44))),U101))</f>
        <v>2646.1319878450481</v>
      </c>
      <c r="BX101" s="27">
        <f ca="1">IF(AB$11="x",0,_xlfn.NORM.INV(V101,Satokasvi!$H$8,Satokasvi!$I$8)*IF(COUNTIF($H$12:AB$12,"x")&gt;0,(1+$C$6),1)*IF(COUNTIF($H$13:AB$13,"x")&gt;0,(1+$C$30),1)*IF(AB$8="x",(1+Toimenpiteet!$C$7),1)*IF(AB$9="x",(1+Toimenpiteet!$C$34),1)*(1+AB$30)*_xlfn.BINOM.INV(1,(1-(Satokasvi!$H$15*(1+AB$44))),V101))</f>
        <v>3067.7591120816614</v>
      </c>
      <c r="BY101" s="27">
        <f ca="1">IF(AC$11="x",0,_xlfn.NORM.INV(W101,Satokasvi!$H$8,Satokasvi!$I$8)*IF(COUNTIF($H$12:AC$12,"x")&gt;0,(1+$C$6),1)*IF(COUNTIF($H$13:AC$13,"x")&gt;0,(1+$C$30),1)*IF(AC$8="x",(1+Toimenpiteet!$C$7),1)*IF(AC$9="x",(1+Toimenpiteet!$C$34),1)*(1+AC$30)*_xlfn.BINOM.INV(1,(1-(Satokasvi!$H$15*(1+AC$44))),W101))</f>
        <v>2558.9729988609201</v>
      </c>
      <c r="BZ101" s="27">
        <f ca="1">IF(AD$11="x",0,_xlfn.NORM.INV(X101,Satokasvi!$H$8,Satokasvi!$I$8)*IF(COUNTIF($H$12:AD$12,"x")&gt;0,(1+$C$6),1)*IF(COUNTIF($H$13:AD$13,"x")&gt;0,(1+$C$30),1)*IF(AD$8="x",(1+Toimenpiteet!$C$7),1)*IF(AD$9="x",(1+Toimenpiteet!$C$34),1)*(1+AD$30)*_xlfn.BINOM.INV(1,(1-(Satokasvi!$H$15*(1+AD$44))),X101))</f>
        <v>2573.5850623474289</v>
      </c>
      <c r="CA101" s="27">
        <f ca="1">IF(AE$11="x",0,_xlfn.NORM.INV(Y101,Satokasvi!$H$8,Satokasvi!$I$8)*IF(COUNTIF($H$12:AE$12,"x")&gt;0,(1+$C$6),1)*IF(COUNTIF($H$13:AE$13,"x")&gt;0,(1+$C$30),1)*IF(AE$8="x",(1+Toimenpiteet!$C$7),1)*IF(AE$9="x",(1+Toimenpiteet!$C$34),1)*(1+AE$30)*_xlfn.BINOM.INV(1,(1-(Satokasvi!$H$15*(1+AE$44))),Y101))</f>
        <v>2555.1607591844017</v>
      </c>
      <c r="CB101" s="27">
        <f ca="1">IF(AF$11="x",0,_xlfn.NORM.INV(Z101,Satokasvi!$H$8,Satokasvi!$I$8)*IF(COUNTIF($H$12:AF$12,"x")&gt;0,(1+$C$6),1)*IF(COUNTIF($H$13:AF$13,"x")&gt;0,(1+$C$30),1)*IF(AF$8="x",(1+Toimenpiteet!$C$7),1)*IF(AF$9="x",(1+Toimenpiteet!$C$34),1)*(1+AF$30)*_xlfn.BINOM.INV(1,(1-(Satokasvi!$H$15*(1+AF$44))),Z101))</f>
        <v>0</v>
      </c>
      <c r="CD101" s="29">
        <f ca="1">_xlfn.NORM.INV(RAND(),Satokasvi!$H$13,Satokasvi!$I$13)</f>
        <v>203.16354324351326</v>
      </c>
      <c r="CE101" s="29">
        <f ca="1">_xlfn.NORM.INV(RAND(),Satokasvi!$H$13,Satokasvi!$I$13)</f>
        <v>244.81075617078375</v>
      </c>
      <c r="CF101" s="29">
        <f ca="1">_xlfn.NORM.INV(RAND(),Satokasvi!$H$13,Satokasvi!$I$13)</f>
        <v>250.4250837660291</v>
      </c>
      <c r="CG101" s="29">
        <f ca="1">_xlfn.NORM.INV(RAND(),Satokasvi!$H$13,Satokasvi!$I$13)</f>
        <v>143.27812010789205</v>
      </c>
      <c r="CH101" s="29">
        <f ca="1">_xlfn.NORM.INV(RAND(),Satokasvi!$H$13,Satokasvi!$I$13)</f>
        <v>179.83560239155224</v>
      </c>
      <c r="CI101" s="29">
        <f ca="1">_xlfn.NORM.INV(RAND(),Satokasvi!$H$13,Satokasvi!$I$13)</f>
        <v>205.57153551931637</v>
      </c>
      <c r="CJ101" s="29">
        <f ca="1">_xlfn.NORM.INV(RAND(),Satokasvi!$H$13,Satokasvi!$I$13)</f>
        <v>171.49760901323316</v>
      </c>
      <c r="CK101" s="29">
        <f ca="1">_xlfn.NORM.INV(RAND(),Satokasvi!$H$13,Satokasvi!$I$13)</f>
        <v>277.39812538469948</v>
      </c>
      <c r="CL101" s="29">
        <f ca="1">_xlfn.NORM.INV(RAND(),Satokasvi!$H$13,Satokasvi!$I$13)</f>
        <v>161.55370461239286</v>
      </c>
      <c r="CM101" s="29">
        <f ca="1">_xlfn.NORM.INV(RAND(),Satokasvi!$H$13,Satokasvi!$I$13)</f>
        <v>226.80690649185485</v>
      </c>
      <c r="CN101" s="29">
        <f ca="1">_xlfn.NORM.INV(RAND(),Satokasvi!$H$13,Satokasvi!$I$13)</f>
        <v>118.09223505017029</v>
      </c>
      <c r="CO101" s="29">
        <f ca="1">_xlfn.NORM.INV(RAND(),Satokasvi!$H$13,Satokasvi!$I$13)</f>
        <v>118.36254412476407</v>
      </c>
      <c r="CP101" s="29">
        <f ca="1">_xlfn.NORM.INV(RAND(),Satokasvi!$H$13,Satokasvi!$I$13)</f>
        <v>206.93002382369451</v>
      </c>
      <c r="CQ101" s="29">
        <f ca="1">_xlfn.NORM.INV(RAND(),Satokasvi!$H$13,Satokasvi!$I$13)</f>
        <v>202.46452956113646</v>
      </c>
      <c r="CR101" s="29">
        <f ca="1">_xlfn.NORM.INV(RAND(),Satokasvi!$H$13,Satokasvi!$I$13)</f>
        <v>198.98967277139207</v>
      </c>
      <c r="CS101" s="29">
        <f ca="1">_xlfn.NORM.INV(RAND(),Satokasvi!$H$13,Satokasvi!$I$13)</f>
        <v>224.94663833191024</v>
      </c>
      <c r="CT101" s="29">
        <f ca="1">_xlfn.NORM.INV(RAND(),Satokasvi!$H$13,Satokasvi!$I$13)</f>
        <v>190.42864740617182</v>
      </c>
      <c r="CU101" s="29">
        <f ca="1">_xlfn.NORM.INV(RAND(),Satokasvi!$H$13,Satokasvi!$I$13)</f>
        <v>168.48006078643508</v>
      </c>
      <c r="CV101" s="29">
        <f ca="1">_xlfn.NORM.INV(RAND(),Satokasvi!$H$13,Satokasvi!$I$13)</f>
        <v>259.18714708859881</v>
      </c>
      <c r="CW101" s="29">
        <f ca="1">_xlfn.NORM.INV(RAND(),Satokasvi!$H$13,Satokasvi!$I$13)</f>
        <v>238.12348314853583</v>
      </c>
      <c r="CX101" s="29">
        <f ca="1">_xlfn.NORM.INV(RAND(),Satokasvi!$H$13,Satokasvi!$I$13)</f>
        <v>263.12423339437163</v>
      </c>
      <c r="CY101" s="29">
        <f ca="1">_xlfn.NORM.INV(RAND(),Satokasvi!$H$13,Satokasvi!$I$13)</f>
        <v>179.00936860091599</v>
      </c>
      <c r="CZ101" s="29">
        <f ca="1">_xlfn.NORM.INV(RAND(),Satokasvi!$H$13,Satokasvi!$I$13)</f>
        <v>211.60432056162304</v>
      </c>
      <c r="DA101" s="29">
        <f ca="1">_xlfn.NORM.INV(RAND(),Satokasvi!$H$13,Satokasvi!$I$13)</f>
        <v>180.30329343720328</v>
      </c>
      <c r="DB101" s="29">
        <f ca="1">_xlfn.NORM.INV(RAND(),Satokasvi!$H$13,Satokasvi!$I$13)</f>
        <v>143.8494553582548</v>
      </c>
      <c r="DD101" s="29">
        <f>IF(H$11="x",Toimenpiteet!$E$115,AC101*CD101/1000+(Satokasvi!$E$28-Satokasvi!$E$7)+IF(H$8="x",Toimenpiteet!$E$29,0)+IF(H$9="x",Toimenpiteet!$E$60,0)+IF(H$10="x",Toimenpiteet!$E$88,0))/(1+$H$15)^DD$59</f>
        <v>305.82524271844659</v>
      </c>
      <c r="DE101" s="29">
        <f ca="1">IF(I$11="x",Toimenpiteet!$E$115,AD101*CE101/1000+(Satokasvi!$E$28-Satokasvi!$E$7)+IF(I$8="x",Toimenpiteet!$E$29,0)+IF(I$9="x",Toimenpiteet!$E$60,0)+IF(I$10="x",Toimenpiteet!$E$88,0))/(1+$H$15)^DE$59</f>
        <v>333.6047265612421</v>
      </c>
      <c r="DF101" s="29">
        <f ca="1">IF(J$11="x",Toimenpiteet!$E$115,AE101*CF101/1000+(Satokasvi!$E$28-Satokasvi!$E$7)+IF(J$8="x",Toimenpiteet!$E$29,0)+IF(J$9="x",Toimenpiteet!$E$60,0)+IF(J$10="x",Toimenpiteet!$E$88,0))/(1+$H$15)^DF$59</f>
        <v>-208.56078416658505</v>
      </c>
      <c r="DG101" s="29">
        <f ca="1">IF(K$11="x",Toimenpiteet!$E$115,AF101*CG101/1000+(Satokasvi!$E$28-Satokasvi!$E$7)+IF(K$8="x",Toimenpiteet!$E$29,0)+IF(K$9="x",Toimenpiteet!$E$60,0)+IF(K$10="x",Toimenpiteet!$E$88,0))/(1+$H$15)^DG$59</f>
        <v>164.80867927648035</v>
      </c>
      <c r="DH101" s="29">
        <f ca="1">IF(L$11="x",Toimenpiteet!$E$115,AG101*CH101/1000+(Satokasvi!$E$28-Satokasvi!$E$7)+IF(L$8="x",Toimenpiteet!$E$29,0)+IF(L$9="x",Toimenpiteet!$E$60,0)+IF(L$10="x",Toimenpiteet!$E$88,0))/(1+$H$15)^DH$59</f>
        <v>219.65679537241613</v>
      </c>
      <c r="DI101" s="29">
        <f>IF(M$11="x",Toimenpiteet!$E$115,AH101*CI101/1000+(Satokasvi!$E$28-Satokasvi!$E$7)+IF(M$8="x",Toimenpiteet!$E$29,0)+IF(M$9="x",Toimenpiteet!$E$60,0)+IF(M$10="x",Toimenpiteet!$E$88,0))/(1+$H$15)^DI$59</f>
        <v>263.80754085535114</v>
      </c>
      <c r="DJ101" s="29">
        <f ca="1">IF(N$11="x",Toimenpiteet!$E$115,AI101*CJ101/1000+(Satokasvi!$E$28-Satokasvi!$E$7)+IF(N$8="x",Toimenpiteet!$E$29,0)+IF(N$9="x",Toimenpiteet!$E$60,0)+IF(N$10="x",Toimenpiteet!$E$88,0))/(1+$H$15)^DJ$59</f>
        <v>193.08523767887834</v>
      </c>
      <c r="DK101" s="29">
        <f ca="1">IF(O$11="x",Toimenpiteet!$E$115,AJ101*CK101/1000+(Satokasvi!$E$28-Satokasvi!$E$7)+IF(O$8="x",Toimenpiteet!$E$29,0)+IF(O$9="x",Toimenpiteet!$E$60,0)+IF(O$10="x",Toimenpiteet!$E$88,0))/(1+$H$15)^DK$59</f>
        <v>398.0662772717738</v>
      </c>
      <c r="DL101" s="29">
        <f ca="1">IF(P$11="x",Toimenpiteet!$E$115,AK101*CL101/1000+(Satokasvi!$E$28-Satokasvi!$E$7)+IF(P$8="x",Toimenpiteet!$E$29,0)+IF(P$9="x",Toimenpiteet!$E$60,0)+IF(P$10="x",Toimenpiteet!$E$88,0))/(1+$H$15)^DL$59</f>
        <v>153.82507556848003</v>
      </c>
      <c r="DM101" s="29">
        <f ca="1">IF(Q$11="x",Toimenpiteet!$E$115,AL101*CM101/1000+(Satokasvi!$E$28-Satokasvi!$E$7)+IF(Q$8="x",Toimenpiteet!$E$29,0)+IF(Q$9="x",Toimenpiteet!$E$60,0)+IF(Q$10="x",Toimenpiteet!$E$88,0))/(1+$H$15)^DM$59</f>
        <v>228.25595630830139</v>
      </c>
      <c r="DN101" s="29">
        <f ca="1">IF(R$11="x",Toimenpiteet!$E$115,AM101*CN101/1000+(Satokasvi!$E$28-Satokasvi!$E$7)+IF(R$8="x",Toimenpiteet!$E$29,0)+IF(R$9="x",Toimenpiteet!$E$60,0)+IF(R$10="x",Toimenpiteet!$E$88,0))/(1+$H$15)^DN$59</f>
        <v>47.132242097918748</v>
      </c>
      <c r="DO101" s="29">
        <f ca="1">IF(S$11="x",Toimenpiteet!$E$115,AN101*CO101/1000+(Satokasvi!$E$28-Satokasvi!$E$7)+IF(S$8="x",Toimenpiteet!$E$29,0)+IF(S$9="x",Toimenpiteet!$E$60,0)+IF(S$10="x",Toimenpiteet!$E$88,0))/(1+$H$15)^DO$59</f>
        <v>59.839493130664891</v>
      </c>
      <c r="DP101" s="29">
        <f ca="1">IF(T$11="x",Toimenpiteet!$E$115,AO101*CP101/1000+(Satokasvi!$E$28-Satokasvi!$E$7)+IF(T$8="x",Toimenpiteet!$E$29,0)+IF(T$9="x",Toimenpiteet!$E$60,0)+IF(T$10="x",Toimenpiteet!$E$88,0))/(1+$H$15)^DP$59</f>
        <v>177.40055859482109</v>
      </c>
      <c r="DQ101" s="29">
        <f ca="1">IF(U$11="x",Toimenpiteet!$E$115,AP101*CQ101/1000+(Satokasvi!$E$28-Satokasvi!$E$7)+IF(U$8="x",Toimenpiteet!$E$29,0)+IF(U$9="x",Toimenpiteet!$E$60,0)+IF(U$10="x",Toimenpiteet!$E$88,0))/(1+$H$15)^DQ$59</f>
        <v>244.1799838856887</v>
      </c>
      <c r="DR101" s="29">
        <f ca="1">IF(V$11="x",Toimenpiteet!$E$115,AQ101*CR101/1000+(Satokasvi!$E$28-Satokasvi!$E$7)+IF(V$8="x",Toimenpiteet!$E$29,0)+IF(V$9="x",Toimenpiteet!$E$60,0)+IF(V$10="x",Toimenpiteet!$E$88,0))/(1+$H$15)^DR$59</f>
        <v>162.12594829460485</v>
      </c>
      <c r="DS101" s="29">
        <f ca="1">IF(W$11="x",Toimenpiteet!$E$115,AR101*CS101/1000+(Satokasvi!$E$28-Satokasvi!$E$7)+IF(W$8="x",Toimenpiteet!$E$29,0)+IF(W$9="x",Toimenpiteet!$E$60,0)+IF(W$10="x",Toimenpiteet!$E$88,0))/(1+$H$15)^DS$59</f>
        <v>225.04082417256967</v>
      </c>
      <c r="DT101" s="29">
        <f ca="1">IF(X$11="x",Toimenpiteet!$E$115,AS101*CT101/1000+(Satokasvi!$E$28-Satokasvi!$E$7)+IF(X$8="x",Toimenpiteet!$E$29,0)+IF(X$9="x",Toimenpiteet!$E$60,0)+IF(X$10="x",Toimenpiteet!$E$88,0))/(1+$H$15)^DT$59</f>
        <v>172.49600423780527</v>
      </c>
      <c r="DU101" s="29">
        <f ca="1">IF(Y$11="x",Toimenpiteet!$E$115,AT101*CU101/1000+(Satokasvi!$E$28-Satokasvi!$E$7)+IF(Y$8="x",Toimenpiteet!$E$29,0)+IF(Y$9="x",Toimenpiteet!$E$60,0)+IF(Y$10="x",Toimenpiteet!$E$88,0))/(1+$H$15)^DU$59</f>
        <v>96.596248348432738</v>
      </c>
      <c r="DV101" s="29">
        <f ca="1">IF(Z$11="x",Toimenpiteet!$E$115,AU101*CV101/1000+(Satokasvi!$E$28-Satokasvi!$E$7)+IF(Z$8="x",Toimenpiteet!$E$29,0)+IF(Z$9="x",Toimenpiteet!$E$60,0)+IF(Z$10="x",Toimenpiteet!$E$88,0))/(1+$H$15)^DV$59</f>
        <v>-129.96818551043771</v>
      </c>
      <c r="DW101" s="29">
        <f ca="1">IF(AA$11="x",Toimenpiteet!$E$115,AV101*CW101/1000+(Satokasvi!$E$28-Satokasvi!$E$7)+IF(AA$8="x",Toimenpiteet!$E$29,0)+IF(AA$9="x",Toimenpiteet!$E$60,0)+IF(AA$10="x",Toimenpiteet!$E$88,0))/(1+$H$15)^DW$59</f>
        <v>206.07873045509353</v>
      </c>
      <c r="DX101" s="29">
        <f ca="1">IF(AB$11="x",Toimenpiteet!$E$115,AW101*CX101/1000+(Satokasvi!$E$28-Satokasvi!$E$7)+IF(AB$8="x",Toimenpiteet!$E$29,0)+IF(AB$9="x",Toimenpiteet!$E$60,0)+IF(AB$10="x",Toimenpiteet!$E$88,0))/(1+$H$15)^DX$59</f>
        <v>290.74082866411658</v>
      </c>
      <c r="DY101" s="29">
        <f ca="1">IF(AC$11="x",Toimenpiteet!$E$115,AX101*CY101/1000+(Satokasvi!$E$28-Satokasvi!$E$7)+IF(AC$8="x",Toimenpiteet!$E$29,0)+IF(AC$9="x",Toimenpiteet!$E$60,0)+IF(AC$10="x",Toimenpiteet!$E$88,0))/(1+$H$15)^DY$59</f>
        <v>108.74507074699791</v>
      </c>
      <c r="DZ101" s="29">
        <f ca="1">IF(AD$11="x",Toimenpiteet!$E$115,AY101*CZ101/1000+(Satokasvi!$E$28-Satokasvi!$E$7)+IF(AD$8="x",Toimenpiteet!$E$29,0)+IF(AD$9="x",Toimenpiteet!$E$60,0)+IF(AD$10="x",Toimenpiteet!$E$88,0))/(1+$H$15)^DZ$59</f>
        <v>147.32024874484293</v>
      </c>
      <c r="EA101" s="29">
        <f ca="1">IF(AE$11="x",Toimenpiteet!$E$115,AZ101*DA101/1000+(Satokasvi!$E$28-Satokasvi!$E$7)+IF(AE$8="x",Toimenpiteet!$E$29,0)+IF(AE$9="x",Toimenpiteet!$E$60,0)+IF(AE$10="x",Toimenpiteet!$E$88,0))/(1+$H$15)^EA$59</f>
        <v>103.73191191037897</v>
      </c>
      <c r="EB101" s="29">
        <f ca="1">IF(AF$11="x",Toimenpiteet!$E$115,BA101*DB101/1000+(Satokasvi!$E$28-Satokasvi!$E$7)+IF(AF$8="x",Toimenpiteet!$E$29,0)+IF(AF$9="x",Toimenpiteet!$E$60,0)+IF(AF$10="x",Toimenpiteet!$E$88,0))/(1+$H$15)^EB$59</f>
        <v>-108.84630923473223</v>
      </c>
      <c r="ED101" s="29">
        <f>IF(H$11="x",Toimenpiteet!$E$115,BD101*CD101/1000+(Satokasvi!$E$28-Satokasvi!$E$7)+IF(H$8="x",Toimenpiteet!$E$29,0)+IF(H$9="x",Toimenpiteet!$E$60,0)+IF(H$10="x",Toimenpiteet!$E$88,0))/(1+$H$15)^ED$59</f>
        <v>305.82524271844659</v>
      </c>
      <c r="EE101" s="29">
        <f ca="1">IF(I$11="x",Toimenpiteet!$E$115,BE101*CE101/1000+(Satokasvi!$E$28-Satokasvi!$E$7)+IF(I$8="x",Toimenpiteet!$E$29,0)+IF(I$9="x",Toimenpiteet!$E$60,0)+IF(I$10="x",Toimenpiteet!$E$88,0))/(1+$H$15)^EE$59</f>
        <v>361.02584327388331</v>
      </c>
      <c r="EF101" s="29">
        <f ca="1">IF(J$11="x",Toimenpiteet!$E$115,BF101*CF101/1000+(Satokasvi!$E$28-Satokasvi!$E$7)+IF(J$8="x",Toimenpiteet!$E$29,0)+IF(J$9="x",Toimenpiteet!$E$60,0)+IF(J$10="x",Toimenpiteet!$E$88,0))/(1+$H$15)^EF$59</f>
        <v>-208.56078416658505</v>
      </c>
      <c r="EG101" s="29">
        <f ca="1">IF(K$11="x",Toimenpiteet!$E$115,BG101*CG101/1000+(Satokasvi!$E$28-Satokasvi!$E$7)+IF(K$8="x",Toimenpiteet!$E$29,0)+IF(K$9="x",Toimenpiteet!$E$60,0)+IF(K$10="x",Toimenpiteet!$E$88,0))/(1+$H$15)^EG$59</f>
        <v>183.17342315130369</v>
      </c>
      <c r="EH101" s="29">
        <f ca="1">IF(L$11="x",Toimenpiteet!$E$115,BH101*CH101/1000+(Satokasvi!$E$28-Satokasvi!$E$7)+IF(L$8="x",Toimenpiteet!$E$29,0)+IF(L$9="x",Toimenpiteet!$E$60,0)+IF(L$10="x",Toimenpiteet!$E$88,0))/(1+$H$15)^EH$59</f>
        <v>240.46906223909443</v>
      </c>
      <c r="EI101" s="29">
        <f>IF(M$11="x",Toimenpiteet!$E$115,BI101*CI101/1000+(Satokasvi!$E$28-Satokasvi!$E$7)+IF(M$8="x",Toimenpiteet!$E$29,0)+IF(M$9="x",Toimenpiteet!$E$60,0)+IF(M$10="x",Toimenpiteet!$E$88,0))/(1+$H$15)^EI$59</f>
        <v>263.80754085535114</v>
      </c>
      <c r="EJ101" s="29">
        <f ca="1">IF(N$11="x",Toimenpiteet!$E$115,BJ101*CJ101/1000+(Satokasvi!$E$28-Satokasvi!$E$7)+IF(N$8="x",Toimenpiteet!$E$29,0)+IF(N$9="x",Toimenpiteet!$E$60,0)+IF(N$10="x",Toimenpiteet!$E$88,0))/(1+$H$15)^EJ$59</f>
        <v>212.00467733457981</v>
      </c>
      <c r="EK101" s="29">
        <f ca="1">IF(O$11="x",Toimenpiteet!$E$115,BK101*CK101/1000+(Satokasvi!$E$28-Satokasvi!$E$7)+IF(O$8="x",Toimenpiteet!$E$29,0)+IF(O$9="x",Toimenpiteet!$E$60,0)+IF(O$10="x",Toimenpiteet!$E$88,0))/(1+$H$15)^EK$59</f>
        <v>426.96490936036997</v>
      </c>
      <c r="EL101" s="29">
        <f ca="1">IF(P$11="x",Toimenpiteet!$E$115,BL101*CL101/1000+(Satokasvi!$E$28-Satokasvi!$E$7)+IF(P$8="x",Toimenpiteet!$E$29,0)+IF(P$9="x",Toimenpiteet!$E$60,0)+IF(P$10="x",Toimenpiteet!$E$88,0))/(1+$H$15)^EL$59</f>
        <v>170.24964801195961</v>
      </c>
      <c r="EM101" s="29">
        <f ca="1">IF(Q$11="x",Toimenpiteet!$E$115,BM101*CM101/1000+(Satokasvi!$E$28-Satokasvi!$E$7)+IF(Q$8="x",Toimenpiteet!$E$29,0)+IF(Q$9="x",Toimenpiteet!$E$60,0)+IF(Q$10="x",Toimenpiteet!$E$88,0))/(1+$H$15)^EM$59</f>
        <v>248.14770428396477</v>
      </c>
      <c r="EN101" s="29">
        <f ca="1">IF(R$11="x",Toimenpiteet!$E$115,BN101*CN101/1000+(Satokasvi!$E$28-Satokasvi!$E$7)+IF(R$8="x",Toimenpiteet!$E$29,0)+IF(R$9="x",Toimenpiteet!$E$60,0)+IF(R$10="x",Toimenpiteet!$E$88,0))/(1+$H$15)^EN$59</f>
        <v>57.720844649657593</v>
      </c>
      <c r="EO101" s="29">
        <f ca="1">IF(S$11="x",Toimenpiteet!$E$115,BO101*CO101/1000+(Satokasvi!$E$28-Satokasvi!$E$7)+IF(S$8="x",Toimenpiteet!$E$29,0)+IF(S$9="x",Toimenpiteet!$E$60,0)+IF(S$10="x",Toimenpiteet!$E$88,0))/(1+$H$15)^EO$59</f>
        <v>70.82369152199702</v>
      </c>
      <c r="EP101" s="29">
        <f ca="1">IF(T$11="x",Toimenpiteet!$E$115,BP101*CP101/1000+(Satokasvi!$E$28-Satokasvi!$E$7)+IF(T$8="x",Toimenpiteet!$E$29,0)+IF(T$9="x",Toimenpiteet!$E$60,0)+IF(T$10="x",Toimenpiteet!$E$88,0))/(1+$H$15)^EP$59</f>
        <v>194.03002704378457</v>
      </c>
      <c r="EQ101" s="29">
        <f ca="1">IF(U$11="x",Toimenpiteet!$E$115,BQ101*CQ101/1000+(Satokasvi!$E$28-Satokasvi!$E$7)+IF(U$8="x",Toimenpiteet!$E$29,0)+IF(U$9="x",Toimenpiteet!$E$60,0)+IF(U$10="x",Toimenpiteet!$E$88,0))/(1+$H$15)^EQ$59</f>
        <v>263.92242047727632</v>
      </c>
      <c r="ER101" s="29">
        <f ca="1">IF(V$11="x",Toimenpiteet!$E$115,BR101*CR101/1000+(Satokasvi!$E$28-Satokasvi!$E$7)+IF(V$8="x",Toimenpiteet!$E$29,0)+IF(V$9="x",Toimenpiteet!$E$60,0)+IF(V$10="x",Toimenpiteet!$E$88,0))/(1+$H$15)^ER$59</f>
        <v>177.54626259992079</v>
      </c>
      <c r="ES101" s="29">
        <f ca="1">IF(W$11="x",Toimenpiteet!$E$115,BS101*CS101/1000+(Satokasvi!$E$28-Satokasvi!$E$7)+IF(W$8="x",Toimenpiteet!$E$29,0)+IF(W$9="x",Toimenpiteet!$E$60,0)+IF(W$10="x",Toimenpiteet!$E$88,0))/(1+$H$15)^ES$59</f>
        <v>243.39385265361136</v>
      </c>
      <c r="ET101" s="29">
        <f ca="1">IF(X$11="x",Toimenpiteet!$E$115,BT101*CT101/1000+(Satokasvi!$E$28-Satokasvi!$E$7)+IF(X$8="x",Toimenpiteet!$E$29,0)+IF(X$9="x",Toimenpiteet!$E$60,0)+IF(X$10="x",Toimenpiteet!$E$88,0))/(1+$H$15)^ET$59</f>
        <v>188.01496685009673</v>
      </c>
      <c r="EU101" s="29">
        <f ca="1">IF(Y$11="x",Toimenpiteet!$E$115,BU101*CU101/1000+(Satokasvi!$E$28-Satokasvi!$E$7)+IF(Y$8="x",Toimenpiteet!$E$29,0)+IF(Y$9="x",Toimenpiteet!$E$60,0)+IF(Y$10="x",Toimenpiteet!$E$88,0))/(1+$H$15)^EU$59</f>
        <v>108.11942231964196</v>
      </c>
      <c r="EV101" s="29">
        <f ca="1">IF(Z$11="x",Toimenpiteet!$E$115,BV101*CV101/1000+(Satokasvi!$E$28-Satokasvi!$E$7)+IF(Z$8="x",Toimenpiteet!$E$29,0)+IF(Z$9="x",Toimenpiteet!$E$60,0)+IF(Z$10="x",Toimenpiteet!$E$88,0))/(1+$H$15)^EV$59</f>
        <v>-129.96818551043771</v>
      </c>
      <c r="EW101" s="29">
        <f ca="1">IF(AA$11="x",Toimenpiteet!$E$115,BW101*CW101/1000+(Satokasvi!$E$28-Satokasvi!$E$7)+IF(AA$8="x",Toimenpiteet!$E$29,0)+IF(AA$9="x",Toimenpiteet!$E$60,0)+IF(AA$10="x",Toimenpiteet!$E$88,0))/(1+$H$15)^EW$59</f>
        <v>222.69180219680152</v>
      </c>
      <c r="EX101" s="29">
        <f ca="1">IF(AB$11="x",Toimenpiteet!$E$115,BX101*CX101/1000+(Satokasvi!$E$28-Satokasvi!$E$7)+IF(AB$8="x",Toimenpiteet!$E$29,0)+IF(AB$9="x",Toimenpiteet!$E$60,0)+IF(AB$10="x",Toimenpiteet!$E$88,0))/(1+$H$15)^EX$59</f>
        <v>311.4032440963062</v>
      </c>
      <c r="EY101" s="29">
        <f ca="1">IF(AC$11="x",Toimenpiteet!$E$115,BY101*CY101/1000+(Satokasvi!$E$28-Satokasvi!$E$7)+IF(AC$8="x",Toimenpiteet!$E$29,0)+IF(AC$9="x",Toimenpiteet!$E$60,0)+IF(AC$10="x",Toimenpiteet!$E$88,0))/(1+$H$15)^EY$59</f>
        <v>120.12928933190484</v>
      </c>
      <c r="EZ101" s="29">
        <f ca="1">IF(AD$11="x",Toimenpiteet!$E$115,BZ101*CZ101/1000+(Satokasvi!$E$28-Satokasvi!$E$7)+IF(AD$8="x",Toimenpiteet!$E$29,0)+IF(AD$9="x",Toimenpiteet!$E$60,0)+IF(AD$10="x",Toimenpiteet!$E$88,0))/(1+$H$15)^EZ$59</f>
        <v>160.46001365544149</v>
      </c>
      <c r="FA101" s="29">
        <f ca="1">IF(AE$11="x",Toimenpiteet!$E$115,CA101*DA101/1000+(Satokasvi!$E$28-Satokasvi!$E$7)+IF(AE$8="x",Toimenpiteet!$E$29,0)+IF(AE$9="x",Toimenpiteet!$E$60,0)+IF(AE$10="x",Toimenpiteet!$E$88,0))/(1+$H$15)^FA$59</f>
        <v>114.52409243148659</v>
      </c>
      <c r="FB101" s="29">
        <f ca="1">IF(AF$11="x",Toimenpiteet!$E$115,CB101*DB101/1000+(Satokasvi!$E$28-Satokasvi!$E$7)+IF(AF$8="x",Toimenpiteet!$E$29,0)+IF(AF$9="x",Toimenpiteet!$E$60,0)+IF(AF$10="x",Toimenpiteet!$E$88,0))/(1+$H$15)^FB$59</f>
        <v>-108.84630923473223</v>
      </c>
      <c r="FD101" s="29">
        <f t="shared" si="15"/>
        <v>305.82524271844659</v>
      </c>
      <c r="FE101" s="29">
        <f t="shared" ca="1" si="32"/>
        <v>639.42996927968875</v>
      </c>
      <c r="FF101" s="29">
        <f t="shared" ca="1" si="32"/>
        <v>430.8691851131037</v>
      </c>
      <c r="FG101" s="29">
        <f t="shared" ca="1" si="32"/>
        <v>595.6778643895841</v>
      </c>
      <c r="FH101" s="29">
        <f t="shared" ca="1" si="32"/>
        <v>815.33465976200023</v>
      </c>
      <c r="FI101" s="29">
        <f t="shared" ca="1" si="32"/>
        <v>1079.1422006173514</v>
      </c>
      <c r="FJ101" s="29">
        <f t="shared" ca="1" si="32"/>
        <v>1272.2274382962296</v>
      </c>
      <c r="FK101" s="29">
        <f t="shared" ca="1" si="32"/>
        <v>1670.2937155680033</v>
      </c>
      <c r="FL101" s="29">
        <f t="shared" ca="1" si="31"/>
        <v>1824.1187911364834</v>
      </c>
      <c r="FM101" s="29">
        <f t="shared" ca="1" si="31"/>
        <v>2052.3747474447846</v>
      </c>
      <c r="FN101" s="29">
        <f t="shared" ca="1" si="31"/>
        <v>2099.5069895427032</v>
      </c>
      <c r="FO101" s="29">
        <f t="shared" ca="1" si="31"/>
        <v>2159.346482673368</v>
      </c>
      <c r="FP101" s="29">
        <f t="shared" ca="1" si="31"/>
        <v>2336.7470412681892</v>
      </c>
      <c r="FQ101" s="29">
        <f t="shared" ca="1" si="31"/>
        <v>2580.9270251538778</v>
      </c>
      <c r="FR101" s="29">
        <f t="shared" ca="1" si="31"/>
        <v>2743.0529734484826</v>
      </c>
      <c r="FS101" s="29">
        <f t="shared" ca="1" si="31"/>
        <v>2968.0937976210521</v>
      </c>
      <c r="FT101" s="29">
        <f t="shared" ca="1" si="31"/>
        <v>3140.5898018588573</v>
      </c>
      <c r="FU101" s="29">
        <f t="shared" ca="1" si="24"/>
        <v>3237.18605020729</v>
      </c>
      <c r="FV101" s="29">
        <f t="shared" ca="1" si="24"/>
        <v>3107.2178646968523</v>
      </c>
      <c r="FW101" s="29">
        <f t="shared" ca="1" si="23"/>
        <v>3313.2965951519459</v>
      </c>
      <c r="FX101" s="29">
        <f t="shared" ca="1" si="20"/>
        <v>3604.0374238160625</v>
      </c>
      <c r="FY101" s="29">
        <f t="shared" ca="1" si="20"/>
        <v>3712.7824945630605</v>
      </c>
      <c r="FZ101" s="29">
        <f t="shared" ca="1" si="20"/>
        <v>3860.1027433079034</v>
      </c>
      <c r="GA101" s="29">
        <f t="shared" ca="1" si="20"/>
        <v>3963.8346552182825</v>
      </c>
      <c r="GB101" s="29">
        <f t="shared" ca="1" si="20"/>
        <v>3854.9883459835501</v>
      </c>
      <c r="GC101" s="29"/>
      <c r="GD101" s="29">
        <f t="shared" si="16"/>
        <v>305.82524271844659</v>
      </c>
      <c r="GE101" s="29">
        <f t="shared" ca="1" si="28"/>
        <v>666.8510859923299</v>
      </c>
      <c r="GF101" s="29">
        <f t="shared" ca="1" si="28"/>
        <v>458.29030182574485</v>
      </c>
      <c r="GG101" s="29">
        <f t="shared" ca="1" si="28"/>
        <v>641.46372497704851</v>
      </c>
      <c r="GH101" s="29">
        <f t="shared" ca="1" si="28"/>
        <v>881.93278721614297</v>
      </c>
      <c r="GI101" s="29">
        <f t="shared" ca="1" si="28"/>
        <v>1145.7403280714941</v>
      </c>
      <c r="GJ101" s="29">
        <f t="shared" ca="1" si="28"/>
        <v>1357.7450054060739</v>
      </c>
      <c r="GK101" s="29">
        <f t="shared" ca="1" si="28"/>
        <v>1784.7099147664439</v>
      </c>
      <c r="GL101" s="29">
        <f t="shared" ca="1" si="28"/>
        <v>1954.9595627784036</v>
      </c>
      <c r="GM101" s="29">
        <f t="shared" ca="1" si="28"/>
        <v>2203.1072670623685</v>
      </c>
      <c r="GN101" s="29">
        <f t="shared" ca="1" si="28"/>
        <v>2260.8281117120259</v>
      </c>
      <c r="GO101" s="29">
        <f t="shared" ca="1" si="28"/>
        <v>2331.6518032340227</v>
      </c>
      <c r="GP101" s="29">
        <f t="shared" ca="1" si="28"/>
        <v>2525.6818302778074</v>
      </c>
      <c r="GQ101" s="29">
        <f t="shared" ca="1" si="28"/>
        <v>2789.6042507550837</v>
      </c>
      <c r="GR101" s="29">
        <f t="shared" ca="1" si="28"/>
        <v>2967.1505133550045</v>
      </c>
      <c r="GS101" s="29">
        <f t="shared" ca="1" si="28"/>
        <v>3210.5443660086157</v>
      </c>
      <c r="GT101" s="29">
        <f t="shared" ca="1" si="28"/>
        <v>3398.5593328587124</v>
      </c>
      <c r="GU101" s="29">
        <f t="shared" ca="1" si="22"/>
        <v>3506.6787551783545</v>
      </c>
      <c r="GV101" s="29">
        <f t="shared" ca="1" si="22"/>
        <v>3376.7105696679168</v>
      </c>
      <c r="GW101" s="29">
        <f t="shared" ca="1" si="22"/>
        <v>3599.4023718647186</v>
      </c>
      <c r="GX101" s="29">
        <f t="shared" ca="1" si="22"/>
        <v>3910.8056159610246</v>
      </c>
      <c r="GY101" s="29">
        <f t="shared" ca="1" si="30"/>
        <v>4030.9349052929297</v>
      </c>
      <c r="GZ101" s="29">
        <f t="shared" ca="1" si="30"/>
        <v>4191.394918948371</v>
      </c>
      <c r="HA101" s="29">
        <f t="shared" ca="1" si="30"/>
        <v>4305.9190113798577</v>
      </c>
      <c r="HB101" s="29">
        <f t="shared" ca="1" si="30"/>
        <v>4197.0727021451257</v>
      </c>
      <c r="HC101" s="29"/>
      <c r="HD101" s="29">
        <f t="shared" si="29"/>
        <v>170</v>
      </c>
      <c r="HE101" s="29">
        <f>SUM($GD101:GD101)-$HD101-SUM($FD101:FD101)</f>
        <v>-170</v>
      </c>
      <c r="HF101" s="29">
        <f ca="1">SUM($GD101:GE101)-$HD101-SUM($FD101:FE101)</f>
        <v>-142.57888328735885</v>
      </c>
      <c r="HG101" s="29">
        <f ca="1">SUM($GD101:GF101)-$HD101-SUM($FD101:FF101)</f>
        <v>-115.1577665747177</v>
      </c>
      <c r="HH101" s="29">
        <f ca="1">SUM($GD101:GG101)-$HD101-SUM($FD101:FG101)</f>
        <v>-69.371905987253285</v>
      </c>
      <c r="HI101" s="29">
        <f ca="1">SUM($GD101:GH101)-$HD101-SUM($FD101:FH101)</f>
        <v>-2.7737785331105442</v>
      </c>
      <c r="HJ101" s="29">
        <f ca="1">SUM($GD101:GI101)-$HD101-SUM($FD101:FI101)</f>
        <v>63.824348921031742</v>
      </c>
      <c r="HK101" s="29">
        <f ca="1">SUM($GD101:GJ101)-$HD101-SUM($FD101:FJ101)</f>
        <v>149.34191603087584</v>
      </c>
      <c r="HL101" s="29">
        <f ca="1">SUM($GD101:GK101)-$HD101-SUM($FD101:FK101)</f>
        <v>263.75811522931599</v>
      </c>
      <c r="HM101" s="29">
        <f ca="1">SUM($GD101:GL101)-$HD101-SUM($FD101:FL101)</f>
        <v>394.59888687123566</v>
      </c>
      <c r="HN101" s="29">
        <f ca="1">SUM($GD101:GM101)-$HD101-SUM($FD101:FM101)</f>
        <v>545.33140648881999</v>
      </c>
      <c r="HO101" s="29">
        <f ca="1">SUM($GD101:GN101)-$HD101-SUM($FD101:FN101)</f>
        <v>706.65252865814182</v>
      </c>
      <c r="HP101" s="29">
        <f ca="1">SUM($GD101:GO101)-$HD101-SUM($FD101:FO101)</f>
        <v>878.95784921879567</v>
      </c>
      <c r="HQ101" s="29">
        <f ca="1">SUM($GD101:GP101)-$HD101-SUM($FD101:FP101)</f>
        <v>1067.8926382284117</v>
      </c>
      <c r="HR101" s="29">
        <f ca="1">SUM($GD101:GQ101)-$HD101-SUM($FD101:FQ101)</f>
        <v>1276.5698638296199</v>
      </c>
      <c r="HS101" s="29">
        <f ca="1">SUM($GD101:GR101)-$HD101-SUM($FD101:FR101)</f>
        <v>1500.6674037361445</v>
      </c>
      <c r="HT101" s="29">
        <f ca="1">SUM($GD101:GS101)-$HD101-SUM($FD101:FS101)</f>
        <v>1743.1179721237095</v>
      </c>
      <c r="HU101" s="29">
        <f ca="1">SUM($GD101:GT101)-$HD101-SUM($FD101:FT101)</f>
        <v>2001.0875031235664</v>
      </c>
      <c r="HV101" s="29">
        <f ca="1">SUM($GD101:GU101)-$HD101-SUM($FD101:FU101)</f>
        <v>2270.5802080946341</v>
      </c>
      <c r="HW101" s="29">
        <f ca="1">SUM($GD101:GV101)-$HD101-SUM($FD101:FV101)</f>
        <v>2540.0729130656982</v>
      </c>
      <c r="HX101" s="29">
        <f ca="1">SUM($GD101:GW101)-$HD101-SUM($FD101:FW101)</f>
        <v>2826.1786897784768</v>
      </c>
      <c r="HY101" s="29">
        <f ca="1">SUM($GD101:GX101)-$HD101-SUM($FD101:FX101)</f>
        <v>3132.9468819234389</v>
      </c>
      <c r="HZ101" s="29">
        <f ca="1">SUM($GD101:GY101)-$HD101-SUM($FD101:FY101)</f>
        <v>3451.0992926533072</v>
      </c>
      <c r="IA101" s="29">
        <f ca="1">SUM($GD101:GZ101)-$HD101-SUM($FD101:FZ101)</f>
        <v>3782.3914682937757</v>
      </c>
      <c r="IB101" s="29">
        <f ca="1">SUM($GD101:HA101)-$HD101-SUM($FD101:GA101)</f>
        <v>4124.475824455345</v>
      </c>
      <c r="IC101" s="29">
        <f ca="1">SUM($GD101:HB101)-$HD101-SUM($FD101:GB101)</f>
        <v>4466.5601806169216</v>
      </c>
    </row>
    <row r="102" spans="2:237">
      <c r="B102" s="29">
        <f t="shared" ca="1" si="26"/>
        <v>0.80508040825366167</v>
      </c>
      <c r="C102" s="29">
        <f t="shared" ca="1" si="25"/>
        <v>0.7074443072591059</v>
      </c>
      <c r="D102" s="29">
        <f t="shared" ca="1" si="25"/>
        <v>0.54856899059619213</v>
      </c>
      <c r="E102" s="29">
        <f t="shared" ca="1" si="25"/>
        <v>0.39942286721862064</v>
      </c>
      <c r="F102" s="29">
        <f t="shared" ca="1" si="25"/>
        <v>0.16680541674405602</v>
      </c>
      <c r="G102" s="29">
        <f t="shared" ca="1" si="25"/>
        <v>9.3802706810138692E-2</v>
      </c>
      <c r="H102" s="29">
        <f t="shared" ca="1" si="25"/>
        <v>0.83712394427514769</v>
      </c>
      <c r="I102" s="29">
        <f t="shared" ca="1" si="25"/>
        <v>0.3591564131465802</v>
      </c>
      <c r="J102" s="29">
        <f t="shared" ca="1" si="25"/>
        <v>0.94753356350939444</v>
      </c>
      <c r="K102" s="29">
        <f t="shared" ca="1" si="25"/>
        <v>0.85586721678545985</v>
      </c>
      <c r="L102" s="29">
        <f t="shared" ca="1" si="25"/>
        <v>0.26048452060846294</v>
      </c>
      <c r="M102" s="29">
        <f t="shared" ca="1" si="25"/>
        <v>6.5085105324041548E-2</v>
      </c>
      <c r="N102" s="29">
        <f t="shared" ca="1" si="25"/>
        <v>0.84756698041193013</v>
      </c>
      <c r="O102" s="29">
        <f t="shared" ca="1" si="25"/>
        <v>0.60999877415015302</v>
      </c>
      <c r="P102" s="29">
        <f t="shared" ca="1" si="25"/>
        <v>0.6555485736159451</v>
      </c>
      <c r="Q102" s="29">
        <f t="shared" ca="1" si="25"/>
        <v>0.44729579845995615</v>
      </c>
      <c r="R102" s="29">
        <f t="shared" ca="1" si="25"/>
        <v>1.3262179973243637E-2</v>
      </c>
      <c r="S102" s="29">
        <f t="shared" ca="1" si="25"/>
        <v>0.77637119375949293</v>
      </c>
      <c r="T102" s="29">
        <f t="shared" ca="1" si="27"/>
        <v>0.90205077360686081</v>
      </c>
      <c r="U102" s="29">
        <f t="shared" ca="1" si="27"/>
        <v>0.20417359553361902</v>
      </c>
      <c r="V102" s="29">
        <f t="shared" ca="1" si="27"/>
        <v>4.9692307125868584E-2</v>
      </c>
      <c r="W102" s="29">
        <f t="shared" ca="1" si="27"/>
        <v>0.10607458825462046</v>
      </c>
      <c r="X102" s="29">
        <f t="shared" ca="1" si="27"/>
        <v>0.7993909661219375</v>
      </c>
      <c r="Y102" s="29">
        <f t="shared" ca="1" si="27"/>
        <v>0.1186342538845947</v>
      </c>
      <c r="Z102" s="29">
        <f t="shared" ca="1" si="27"/>
        <v>0.70367490996623361</v>
      </c>
      <c r="AC102" s="27">
        <f>IF(H$11="x",0,_xlfn.NORM.INV(B102,Satokasvi!$H$8,Satokasvi!$I$8)*IF(H$8="x",1+Toimenpiteet!$C$7,1)*IF(H$9="x",1+Toimenpiteet!$C$34,1)*(1+H$30)*_xlfn.BINOM.INV(1,(1-(Satokasvi!$H$15*(1+H$43))),B102))</f>
        <v>0</v>
      </c>
      <c r="AD102" s="27">
        <f ca="1">IF(I$11="x",0,_xlfn.NORM.INV(C102,Satokasvi!$H$8,Satokasvi!$I$8)*IF(I$8="x",1+Toimenpiteet!$C$7,1)*IF(I$9="x",1+Toimenpiteet!$C$34,1)*(1+I$30)*_xlfn.BINOM.INV(1,(1-(Satokasvi!$H$15*(1+I$43))),C102))</f>
        <v>2639.2142439687673</v>
      </c>
      <c r="AE102" s="27">
        <f ca="1">IF(J$11="x",0,_xlfn.NORM.INV(D102,Satokasvi!$H$8,Satokasvi!$I$8)*IF(J$8="x",1+Toimenpiteet!$C$7,1)*IF(J$9="x",1+Toimenpiteet!$C$34,1)*(1+J$30)*_xlfn.BINOM.INV(1,(1-(Satokasvi!$H$15*(1+J$43))),D102))</f>
        <v>2580.0979354646552</v>
      </c>
      <c r="AF102" s="27">
        <f ca="1">IF(K$11="x",0,_xlfn.NORM.INV(E102,Satokasvi!$H$8,Satokasvi!$I$8)*IF(K$8="x",1+Toimenpiteet!$C$7,1)*IF(K$9="x",1+Toimenpiteet!$C$34,1)*(1+K$30)*_xlfn.BINOM.INV(1,(1-(Satokasvi!$H$15*(1+K$43))),E102))</f>
        <v>2528.559408530888</v>
      </c>
      <c r="AG102" s="27">
        <f ca="1">IF(L$11="x",0,_xlfn.NORM.INV(F102,Satokasvi!$H$8,Satokasvi!$I$8)*IF(L$8="x",1+Toimenpiteet!$C$7,1)*IF(L$9="x",1+Toimenpiteet!$C$34,1)*(1+L$30)*_xlfn.BINOM.INV(1,(1-(Satokasvi!$H$15*(1+L$43))),F102))</f>
        <v>2413.9970083974185</v>
      </c>
      <c r="AH102" s="27">
        <f>IF(M$11="x",0,_xlfn.NORM.INV(G102,Satokasvi!$H$8,Satokasvi!$I$8)*IF(M$8="x",1+Toimenpiteet!$C$7,1)*IF(M$9="x",1+Toimenpiteet!$C$34,1)*(1+M$30)*_xlfn.BINOM.INV(1,(1-(Satokasvi!$H$15*(1+M$43))),G102))</f>
        <v>0</v>
      </c>
      <c r="AI102" s="27">
        <f ca="1">IF(N$11="x",0,_xlfn.NORM.INV(H102,Satokasvi!$H$8,Satokasvi!$I$8)*IF(N$8="x",1+Toimenpiteet!$C$7,1)*IF(N$9="x",1+Toimenpiteet!$C$34,1)*(1+N$30)*_xlfn.BINOM.INV(1,(1-(Satokasvi!$H$15*(1+N$43))),H102))</f>
        <v>2796.6719191760708</v>
      </c>
      <c r="AJ102" s="27">
        <f ca="1">IF(O$11="x",0,_xlfn.NORM.INV(I102,Satokasvi!$H$8,Satokasvi!$I$8)*IF(O$8="x",1+Toimenpiteet!$C$7,1)*IF(O$9="x",1+Toimenpiteet!$C$34,1)*(1+O$30)*_xlfn.BINOM.INV(1,(1-(Satokasvi!$H$15*(1+O$43))),I102))</f>
        <v>2545.9090170055974</v>
      </c>
      <c r="AK102" s="27">
        <f ca="1">IF(P$11="x",0,_xlfn.NORM.INV(J102,Satokasvi!$H$8,Satokasvi!$I$8)*IF(P$8="x",1+Toimenpiteet!$C$7,1)*IF(P$9="x",1+Toimenpiteet!$C$34,1)*(1+P$30)*_xlfn.BINOM.INV(1,(1-(Satokasvi!$H$15*(1+P$43))),J102))</f>
        <v>2915.8896598713204</v>
      </c>
      <c r="AL102" s="27">
        <f ca="1">IF(Q$11="x",0,_xlfn.NORM.INV(K102,Satokasvi!$H$8,Satokasvi!$I$8)*IF(Q$8="x",1+Toimenpiteet!$C$7,1)*IF(Q$9="x",1+Toimenpiteet!$C$34,1)*(1+Q$30)*_xlfn.BINOM.INV(1,(1-(Satokasvi!$H$15*(1+Q$43))),K102))</f>
        <v>2811.4606342185989</v>
      </c>
      <c r="AM102" s="27">
        <f ca="1">IF(R$11="x",0,_xlfn.NORM.INV(L102,Satokasvi!$H$8,Satokasvi!$I$8)*IF(R$8="x",1+Toimenpiteet!$C$7,1)*IF(R$9="x",1+Toimenpiteet!$C$34,1)*(1+R$30)*_xlfn.BINOM.INV(1,(1-(Satokasvi!$H$15*(1+R$43))),L102))</f>
        <v>2493.4318362580661</v>
      </c>
      <c r="AN102" s="27">
        <f ca="1">IF(S$11="x",0,_xlfn.NORM.INV(M102,Satokasvi!$H$8,Satokasvi!$I$8)*IF(S$8="x",1+Toimenpiteet!$C$7,1)*IF(S$9="x",1+Toimenpiteet!$C$34,1)*(1+S$30)*_xlfn.BINOM.INV(1,(1-(Satokasvi!$H$15*(1+S$43))),M102))</f>
        <v>2330.7429658962046</v>
      </c>
      <c r="AO102" s="27">
        <f ca="1">IF(T$11="x",0,_xlfn.NORM.INV(N102,Satokasvi!$H$8,Satokasvi!$I$8)*IF(T$8="x",1+Toimenpiteet!$C$7,1)*IF(T$9="x",1+Toimenpiteet!$C$34,1)*(1+T$30)*_xlfn.BINOM.INV(1,(1-(Satokasvi!$H$15*(1+T$43))),N102))</f>
        <v>2804.7632760971542</v>
      </c>
      <c r="AP102" s="27">
        <f ca="1">IF(U$11="x",0,_xlfn.NORM.INV(O102,Satokasvi!$H$8,Satokasvi!$I$8)*IF(U$8="x",1+Toimenpiteet!$C$7,1)*IF(U$9="x",1+Toimenpiteet!$C$34,1)*(1+U$30)*_xlfn.BINOM.INV(1,(1-(Satokasvi!$H$15*(1+U$43))),O102))</f>
        <v>2665.3770945942938</v>
      </c>
      <c r="AQ102" s="27">
        <f ca="1">IF(V$11="x",0,_xlfn.NORM.INV(P102,Satokasvi!$H$8,Satokasvi!$I$8)*IF(V$8="x",1+Toimenpiteet!$C$7,1)*IF(V$9="x",1+Toimenpiteet!$C$34,1)*(1+V$30)*_xlfn.BINOM.INV(1,(1-(Satokasvi!$H$15*(1+V$43))),P102))</f>
        <v>2687.9682900167295</v>
      </c>
      <c r="AR102" s="27">
        <f ca="1">IF(W$11="x",0,_xlfn.NORM.INV(Q102,Satokasvi!$H$8,Satokasvi!$I$8)*IF(W$8="x",1+Toimenpiteet!$C$7,1)*IF(W$9="x",1+Toimenpiteet!$C$34,1)*(1+W$30)*_xlfn.BINOM.INV(1,(1-(Satokasvi!$H$15*(1+W$43))),Q102))</f>
        <v>2588.5082046563971</v>
      </c>
      <c r="AS102" s="27">
        <f ca="1">IF(X$11="x",0,_xlfn.NORM.INV(R102,Satokasvi!$H$8,Satokasvi!$I$8)*IF(X$8="x",1+Toimenpiteet!$C$7,1)*IF(X$9="x",1+Toimenpiteet!$C$34,1)*(1+X$30)*_xlfn.BINOM.INV(1,(1-(Satokasvi!$H$15*(1+X$43))),R102))</f>
        <v>0</v>
      </c>
      <c r="AT102" s="27">
        <f ca="1">IF(Y$11="x",0,_xlfn.NORM.INV(S102,Satokasvi!$H$8,Satokasvi!$I$8)*IF(Y$8="x",1+Toimenpiteet!$C$7,1)*IF(Y$9="x",1+Toimenpiteet!$C$34,1)*(1+Y$30)*_xlfn.BINOM.INV(1,(1-(Satokasvi!$H$15*(1+Y$43))),S102))</f>
        <v>2755.1006545600685</v>
      </c>
      <c r="AU102" s="27">
        <f ca="1">IF(Z$11="x",0,_xlfn.NORM.INV(T102,Satokasvi!$H$8,Satokasvi!$I$8)*IF(Z$8="x",1+Toimenpiteet!$C$7,1)*IF(Z$9="x",1+Toimenpiteet!$C$34,1)*(1+Z$30)*_xlfn.BINOM.INV(1,(1-(Satokasvi!$H$15*(1+Z$43))),T102))</f>
        <v>2854.6521658895435</v>
      </c>
      <c r="AV102" s="27">
        <f ca="1">IF(AA$11="x",0,_xlfn.NORM.INV(U102,Satokasvi!$H$8,Satokasvi!$I$8)*IF(AA$8="x",1+Toimenpiteet!$C$7,1)*IF(AA$9="x",1+Toimenpiteet!$C$34,1)*(1+AA$30)*_xlfn.BINOM.INV(1,(1-(Satokasvi!$H$15*(1+AA$43))),U102))</f>
        <v>2458.90844549543</v>
      </c>
      <c r="AW102" s="27">
        <f ca="1">IF(AB$11="x",0,_xlfn.NORM.INV(V102,Satokasvi!$H$8,Satokasvi!$I$8)*IF(AB$8="x",1+Toimenpiteet!$C$7,1)*IF(AB$9="x",1+Toimenpiteet!$C$34,1)*(1+AB$30)*_xlfn.BINOM.INV(1,(1-(Satokasvi!$H$15*(1+AB$43))),V102))</f>
        <v>0</v>
      </c>
      <c r="AX102" s="27">
        <f ca="1">IF(AC$11="x",0,_xlfn.NORM.INV(W102,Satokasvi!$H$8,Satokasvi!$I$8)*IF(AC$8="x",1+Toimenpiteet!$C$7,1)*IF(AC$9="x",1+Toimenpiteet!$C$34,1)*(1+AC$30)*_xlfn.BINOM.INV(1,(1-(Satokasvi!$H$15*(1+AC$43))),W102))</f>
        <v>2380.3485138926026</v>
      </c>
      <c r="AY102" s="27">
        <f ca="1">IF(AD$11="x",0,_xlfn.NORM.INV(X102,Satokasvi!$H$8,Satokasvi!$I$8)*IF(AD$8="x",1+Toimenpiteet!$C$7,1)*IF(AD$9="x",1+Toimenpiteet!$C$34,1)*(1+AD$30)*_xlfn.BINOM.INV(1,(1-(Satokasvi!$H$15*(1+AD$43))),X102))</f>
        <v>2769.9313271037654</v>
      </c>
      <c r="AZ102" s="27">
        <f ca="1">IF(AE$11="x",0,_xlfn.NORM.INV(Y102,Satokasvi!$H$8,Satokasvi!$I$8)*IF(AE$8="x",1+Toimenpiteet!$C$7,1)*IF(AE$9="x",1+Toimenpiteet!$C$34,1)*(1+AE$30)*_xlfn.BINOM.INV(1,(1-(Satokasvi!$H$15*(1+AE$43))),Y102))</f>
        <v>2392.6374233427887</v>
      </c>
      <c r="BA102" s="27">
        <f ca="1">IF(AF$11="x",0,_xlfn.NORM.INV(Z102,Satokasvi!$H$8,Satokasvi!$I$8)*IF(AF$8="x",1+Toimenpiteet!$C$7,1)*IF(AF$9="x",1+Toimenpiteet!$C$34,1)*(1+AF$30)*_xlfn.BINOM.INV(1,(1-(Satokasvi!$H$15*(1+AF$43))),Z102))</f>
        <v>2713.103012868627</v>
      </c>
      <c r="BD102" s="27">
        <f>IF(H$11="x",0,_xlfn.NORM.INV(B102,Satokasvi!$H$8,Satokasvi!$I$8)*IF(COUNTIF($H$12:H$12,"x")&gt;0,(1+$C$6),1)*IF(COUNTIF($H$13:H$13,"x")&gt;0,(1+$C$30),1)*IF(H$8="x",(1+Toimenpiteet!$C$7),1)*IF(H$9="x",(1+Toimenpiteet!$C$34),1)*(1+H$30)*_xlfn.BINOM.INV(1,(1-(Satokasvi!$H$15*(1+H$44))),B102))</f>
        <v>0</v>
      </c>
      <c r="BE102" s="27">
        <f ca="1">IF(I$11="x",0,_xlfn.NORM.INV(C102,Satokasvi!$H$8,Satokasvi!$I$8)*IF(COUNTIF($H$12:I$12,"x")&gt;0,(1+$C$6),1)*IF(COUNTIF($H$13:I$13,"x")&gt;0,(1+$C$30),1)*IF(I$8="x",(1+Toimenpiteet!$C$7),1)*IF(I$9="x",(1+Toimenpiteet!$C$34),1)*(1+I$30)*_xlfn.BINOM.INV(1,(1-(Satokasvi!$H$15*(1+I$44))),C102))</f>
        <v>2771.1749561672063</v>
      </c>
      <c r="BF102" s="27">
        <f ca="1">IF(J$11="x",0,_xlfn.NORM.INV(D102,Satokasvi!$H$8,Satokasvi!$I$8)*IF(COUNTIF($H$12:J$12,"x")&gt;0,(1+$C$6),1)*IF(COUNTIF($H$13:J$13,"x")&gt;0,(1+$C$30),1)*IF(J$8="x",(1+Toimenpiteet!$C$7),1)*IF(J$9="x",(1+Toimenpiteet!$C$34),1)*(1+J$30)*_xlfn.BINOM.INV(1,(1-(Satokasvi!$H$15*(1+J$44))),D102))</f>
        <v>2709.1028322378879</v>
      </c>
      <c r="BG102" s="27">
        <f ca="1">IF(K$11="x",0,_xlfn.NORM.INV(E102,Satokasvi!$H$8,Satokasvi!$I$8)*IF(COUNTIF($H$12:K$12,"x")&gt;0,(1+$C$6),1)*IF(COUNTIF($H$13:K$13,"x")&gt;0,(1+$C$30),1)*IF(K$8="x",(1+Toimenpiteet!$C$7),1)*IF(K$9="x",(1+Toimenpiteet!$C$34),1)*(1+K$30)*_xlfn.BINOM.INV(1,(1-(Satokasvi!$H$15*(1+K$44))),E102))</f>
        <v>2654.9873789574322</v>
      </c>
      <c r="BH102" s="27">
        <f ca="1">IF(L$11="x",0,_xlfn.NORM.INV(F102,Satokasvi!$H$8,Satokasvi!$I$8)*IF(COUNTIF($H$12:L$12,"x")&gt;0,(1+$C$6),1)*IF(COUNTIF($H$13:L$13,"x")&gt;0,(1+$C$30),1)*IF(L$8="x",(1+Toimenpiteet!$C$7),1)*IF(L$9="x",(1+Toimenpiteet!$C$34),1)*(1+L$30)*_xlfn.BINOM.INV(1,(1-(Satokasvi!$H$15*(1+L$44))),F102))</f>
        <v>2534.6968588172895</v>
      </c>
      <c r="BI102" s="27">
        <f>IF(M$11="x",0,_xlfn.NORM.INV(G102,Satokasvi!$H$8,Satokasvi!$I$8)*IF(COUNTIF($H$12:M$12,"x")&gt;0,(1+$C$6),1)*IF(COUNTIF($H$13:M$13,"x")&gt;0,(1+$C$30),1)*IF(M$8="x",(1+Toimenpiteet!$C$7),1)*IF(M$9="x",(1+Toimenpiteet!$C$34),1)*(1+M$30)*_xlfn.BINOM.INV(1,(1-(Satokasvi!$H$15*(1+M$44))),G102))</f>
        <v>0</v>
      </c>
      <c r="BJ102" s="27">
        <f ca="1">IF(N$11="x",0,_xlfn.NORM.INV(H102,Satokasvi!$H$8,Satokasvi!$I$8)*IF(COUNTIF($H$12:N$12,"x")&gt;0,(1+$C$6),1)*IF(COUNTIF($H$13:N$13,"x")&gt;0,(1+$C$30),1)*IF(N$8="x",(1+Toimenpiteet!$C$7),1)*IF(N$9="x",(1+Toimenpiteet!$C$34),1)*(1+N$30)*_xlfn.BINOM.INV(1,(1-(Satokasvi!$H$15*(1+N$44))),H102))</f>
        <v>2936.5055151348747</v>
      </c>
      <c r="BK102" s="27">
        <f ca="1">IF(O$11="x",0,_xlfn.NORM.INV(I102,Satokasvi!$H$8,Satokasvi!$I$8)*IF(COUNTIF($H$12:O$12,"x")&gt;0,(1+$C$6),1)*IF(COUNTIF($H$13:O$13,"x")&gt;0,(1+$C$30),1)*IF(O$8="x",(1+Toimenpiteet!$C$7),1)*IF(O$9="x",(1+Toimenpiteet!$C$34),1)*(1+O$30)*_xlfn.BINOM.INV(1,(1-(Satokasvi!$H$15*(1+O$44))),I102))</f>
        <v>2673.2044678558773</v>
      </c>
      <c r="BL102" s="27">
        <f ca="1">IF(P$11="x",0,_xlfn.NORM.INV(J102,Satokasvi!$H$8,Satokasvi!$I$8)*IF(COUNTIF($H$12:P$12,"x")&gt;0,(1+$C$6),1)*IF(COUNTIF($H$13:P$13,"x")&gt;0,(1+$C$30),1)*IF(P$8="x",(1+Toimenpiteet!$C$7),1)*IF(P$9="x",(1+Toimenpiteet!$C$34),1)*(1+P$30)*_xlfn.BINOM.INV(1,(1-(Satokasvi!$H$15*(1+P$44))),J102))</f>
        <v>3061.6841428648863</v>
      </c>
      <c r="BM102" s="27">
        <f ca="1">IF(Q$11="x",0,_xlfn.NORM.INV(K102,Satokasvi!$H$8,Satokasvi!$I$8)*IF(COUNTIF($H$12:Q$12,"x")&gt;0,(1+$C$6),1)*IF(COUNTIF($H$13:Q$13,"x")&gt;0,(1+$C$30),1)*IF(Q$8="x",(1+Toimenpiteet!$C$7),1)*IF(Q$9="x",(1+Toimenpiteet!$C$34),1)*(1+Q$30)*_xlfn.BINOM.INV(1,(1-(Satokasvi!$H$15*(1+Q$44))),K102))</f>
        <v>2952.033665929529</v>
      </c>
      <c r="BN102" s="27">
        <f ca="1">IF(R$11="x",0,_xlfn.NORM.INV(L102,Satokasvi!$H$8,Satokasvi!$I$8)*IF(COUNTIF($H$12:R$12,"x")&gt;0,(1+$C$6),1)*IF(COUNTIF($H$13:R$13,"x")&gt;0,(1+$C$30),1)*IF(R$8="x",(1+Toimenpiteet!$C$7),1)*IF(R$9="x",(1+Toimenpiteet!$C$34),1)*(1+R$30)*_xlfn.BINOM.INV(1,(1-(Satokasvi!$H$15*(1+R$44))),L102))</f>
        <v>2618.1034280709696</v>
      </c>
      <c r="BO102" s="27">
        <f ca="1">IF(S$11="x",0,_xlfn.NORM.INV(M102,Satokasvi!$H$8,Satokasvi!$I$8)*IF(COUNTIF($H$12:S$12,"x")&gt;0,(1+$C$6),1)*IF(COUNTIF($H$13:S$13,"x")&gt;0,(1+$C$30),1)*IF(S$8="x",(1+Toimenpiteet!$C$7),1)*IF(S$9="x",(1+Toimenpiteet!$C$34),1)*(1+S$30)*_xlfn.BINOM.INV(1,(1-(Satokasvi!$H$15*(1+S$44))),M102))</f>
        <v>2447.2801141910149</v>
      </c>
      <c r="BP102" s="27">
        <f ca="1">IF(T$11="x",0,_xlfn.NORM.INV(N102,Satokasvi!$H$8,Satokasvi!$I$8)*IF(COUNTIF($H$12:T$12,"x")&gt;0,(1+$C$6),1)*IF(COUNTIF($H$13:T$13,"x")&gt;0,(1+$C$30),1)*IF(T$8="x",(1+Toimenpiteet!$C$7),1)*IF(T$9="x",(1+Toimenpiteet!$C$34),1)*(1+T$30)*_xlfn.BINOM.INV(1,(1-(Satokasvi!$H$15*(1+T$44))),N102))</f>
        <v>2945.0014399020115</v>
      </c>
      <c r="BQ102" s="27">
        <f ca="1">IF(U$11="x",0,_xlfn.NORM.INV(O102,Satokasvi!$H$8,Satokasvi!$I$8)*IF(COUNTIF($H$12:U$12,"x")&gt;0,(1+$C$6),1)*IF(COUNTIF($H$13:U$13,"x")&gt;0,(1+$C$30),1)*IF(U$8="x",(1+Toimenpiteet!$C$7),1)*IF(U$9="x",(1+Toimenpiteet!$C$34),1)*(1+U$30)*_xlfn.BINOM.INV(1,(1-(Satokasvi!$H$15*(1+U$44))),O102))</f>
        <v>2798.6459493240081</v>
      </c>
      <c r="BR102" s="27">
        <f ca="1">IF(V$11="x",0,_xlfn.NORM.INV(P102,Satokasvi!$H$8,Satokasvi!$I$8)*IF(COUNTIF($H$12:V$12,"x")&gt;0,(1+$C$6),1)*IF(COUNTIF($H$13:V$13,"x")&gt;0,(1+$C$30),1)*IF(V$8="x",(1+Toimenpiteet!$C$7),1)*IF(V$9="x",(1+Toimenpiteet!$C$34),1)*(1+V$30)*_xlfn.BINOM.INV(1,(1-(Satokasvi!$H$15*(1+V$44))),P102))</f>
        <v>2822.3667045175666</v>
      </c>
      <c r="BS102" s="27">
        <f ca="1">IF(W$11="x",0,_xlfn.NORM.INV(Q102,Satokasvi!$H$8,Satokasvi!$I$8)*IF(COUNTIF($H$12:W$12,"x")&gt;0,(1+$C$6),1)*IF(COUNTIF($H$13:W$13,"x")&gt;0,(1+$C$30),1)*IF(W$8="x",(1+Toimenpiteet!$C$7),1)*IF(W$9="x",(1+Toimenpiteet!$C$34),1)*(1+W$30)*_xlfn.BINOM.INV(1,(1-(Satokasvi!$H$15*(1+W$44))),Q102))</f>
        <v>2717.9336148892171</v>
      </c>
      <c r="BT102" s="27">
        <f ca="1">IF(X$11="x",0,_xlfn.NORM.INV(R102,Satokasvi!$H$8,Satokasvi!$I$8)*IF(COUNTIF($H$12:X$12,"x")&gt;0,(1+$C$6),1)*IF(COUNTIF($H$13:X$13,"x")&gt;0,(1+$C$30),1)*IF(X$8="x",(1+Toimenpiteet!$C$7),1)*IF(X$9="x",(1+Toimenpiteet!$C$34),1)*(1+X$30)*_xlfn.BINOM.INV(1,(1-(Satokasvi!$H$15*(1+X$44))),R102))</f>
        <v>0</v>
      </c>
      <c r="BU102" s="27">
        <f ca="1">IF(Y$11="x",0,_xlfn.NORM.INV(S102,Satokasvi!$H$8,Satokasvi!$I$8)*IF(COUNTIF($H$12:Y$12,"x")&gt;0,(1+$C$6),1)*IF(COUNTIF($H$13:Y$13,"x")&gt;0,(1+$C$30),1)*IF(Y$8="x",(1+Toimenpiteet!$C$7),1)*IF(Y$9="x",(1+Toimenpiteet!$C$34),1)*(1+Y$30)*_xlfn.BINOM.INV(1,(1-(Satokasvi!$H$15*(1+Y$44))),S102))</f>
        <v>2892.8556872880717</v>
      </c>
      <c r="BV102" s="27">
        <f ca="1">IF(Z$11="x",0,_xlfn.NORM.INV(T102,Satokasvi!$H$8,Satokasvi!$I$8)*IF(COUNTIF($H$12:Z$12,"x")&gt;0,(1+$C$6),1)*IF(COUNTIF($H$13:Z$13,"x")&gt;0,(1+$C$30),1)*IF(Z$8="x",(1+Toimenpiteet!$C$7),1)*IF(Z$9="x",(1+Toimenpiteet!$C$34),1)*(1+Z$30)*_xlfn.BINOM.INV(1,(1-(Satokasvi!$H$15*(1+Z$44))),T102))</f>
        <v>2997.3847741840209</v>
      </c>
      <c r="BW102" s="27">
        <f ca="1">IF(AA$11="x",0,_xlfn.NORM.INV(U102,Satokasvi!$H$8,Satokasvi!$I$8)*IF(COUNTIF($H$12:AA$12,"x")&gt;0,(1+$C$6),1)*IF(COUNTIF($H$13:AA$13,"x")&gt;0,(1+$C$30),1)*IF(AA$8="x",(1+Toimenpiteet!$C$7),1)*IF(AA$9="x",(1+Toimenpiteet!$C$34),1)*(1+AA$30)*_xlfn.BINOM.INV(1,(1-(Satokasvi!$H$15*(1+AA$44))),U102))</f>
        <v>2581.8538677702018</v>
      </c>
      <c r="BX102" s="27">
        <f ca="1">IF(AB$11="x",0,_xlfn.NORM.INV(V102,Satokasvi!$H$8,Satokasvi!$I$8)*IF(COUNTIF($H$12:AB$12,"x")&gt;0,(1+$C$6),1)*IF(COUNTIF($H$13:AB$13,"x")&gt;0,(1+$C$30),1)*IF(AB$8="x",(1+Toimenpiteet!$C$7),1)*IF(AB$9="x",(1+Toimenpiteet!$C$34),1)*(1+AB$30)*_xlfn.BINOM.INV(1,(1-(Satokasvi!$H$15*(1+AB$44))),V102))</f>
        <v>2420.9360411024272</v>
      </c>
      <c r="BY102" s="27">
        <f ca="1">IF(AC$11="x",0,_xlfn.NORM.INV(W102,Satokasvi!$H$8,Satokasvi!$I$8)*IF(COUNTIF($H$12:AC$12,"x")&gt;0,(1+$C$6),1)*IF(COUNTIF($H$13:AC$13,"x")&gt;0,(1+$C$30),1)*IF(AC$8="x",(1+Toimenpiteet!$C$7),1)*IF(AC$9="x",(1+Toimenpiteet!$C$34),1)*(1+AC$30)*_xlfn.BINOM.INV(1,(1-(Satokasvi!$H$15*(1+AC$44))),W102))</f>
        <v>2499.3659395872337</v>
      </c>
      <c r="BZ102" s="27">
        <f ca="1">IF(AD$11="x",0,_xlfn.NORM.INV(X102,Satokasvi!$H$8,Satokasvi!$I$8)*IF(COUNTIF($H$12:AD$12,"x")&gt;0,(1+$C$6),1)*IF(COUNTIF($H$13:AD$13,"x")&gt;0,(1+$C$30),1)*IF(AD$8="x",(1+Toimenpiteet!$C$7),1)*IF(AD$9="x",(1+Toimenpiteet!$C$34),1)*(1+AD$30)*_xlfn.BINOM.INV(1,(1-(Satokasvi!$H$15*(1+AD$44))),X102))</f>
        <v>2908.4278934589538</v>
      </c>
      <c r="CA102" s="27">
        <f ca="1">IF(AE$11="x",0,_xlfn.NORM.INV(Y102,Satokasvi!$H$8,Satokasvi!$I$8)*IF(COUNTIF($H$12:AE$12,"x")&gt;0,(1+$C$6),1)*IF(COUNTIF($H$13:AE$13,"x")&gt;0,(1+$C$30),1)*IF(AE$8="x",(1+Toimenpiteet!$C$7),1)*IF(AE$9="x",(1+Toimenpiteet!$C$34),1)*(1+AE$30)*_xlfn.BINOM.INV(1,(1-(Satokasvi!$H$15*(1+AE$44))),Y102))</f>
        <v>2512.2692945099284</v>
      </c>
      <c r="CB102" s="27">
        <f ca="1">IF(AF$11="x",0,_xlfn.NORM.INV(Z102,Satokasvi!$H$8,Satokasvi!$I$8)*IF(COUNTIF($H$12:AF$12,"x")&gt;0,(1+$C$6),1)*IF(COUNTIF($H$13:AF$13,"x")&gt;0,(1+$C$30),1)*IF(AF$8="x",(1+Toimenpiteet!$C$7),1)*IF(AF$9="x",(1+Toimenpiteet!$C$34),1)*(1+AF$30)*_xlfn.BINOM.INV(1,(1-(Satokasvi!$H$15*(1+AF$44))),Z102))</f>
        <v>2848.7581635120587</v>
      </c>
      <c r="CD102" s="29">
        <f ca="1">_xlfn.NORM.INV(RAND(),Satokasvi!$H$13,Satokasvi!$I$13)</f>
        <v>201.59937312818386</v>
      </c>
      <c r="CE102" s="29">
        <f ca="1">_xlfn.NORM.INV(RAND(),Satokasvi!$H$13,Satokasvi!$I$13)</f>
        <v>179.54198348363906</v>
      </c>
      <c r="CF102" s="29">
        <f ca="1">_xlfn.NORM.INV(RAND(),Satokasvi!$H$13,Satokasvi!$I$13)</f>
        <v>236.19779684891657</v>
      </c>
      <c r="CG102" s="29">
        <f ca="1">_xlfn.NORM.INV(RAND(),Satokasvi!$H$13,Satokasvi!$I$13)</f>
        <v>60.983363070511189</v>
      </c>
      <c r="CH102" s="29">
        <f ca="1">_xlfn.NORM.INV(RAND(),Satokasvi!$H$13,Satokasvi!$I$13)</f>
        <v>240.44476293394109</v>
      </c>
      <c r="CI102" s="29">
        <f ca="1">_xlfn.NORM.INV(RAND(),Satokasvi!$H$13,Satokasvi!$I$13)</f>
        <v>207.16388820279485</v>
      </c>
      <c r="CJ102" s="29">
        <f ca="1">_xlfn.NORM.INV(RAND(),Satokasvi!$H$13,Satokasvi!$I$13)</f>
        <v>184.99791633150531</v>
      </c>
      <c r="CK102" s="29">
        <f ca="1">_xlfn.NORM.INV(RAND(),Satokasvi!$H$13,Satokasvi!$I$13)</f>
        <v>176.16405591074803</v>
      </c>
      <c r="CL102" s="29">
        <f ca="1">_xlfn.NORM.INV(RAND(),Satokasvi!$H$13,Satokasvi!$I$13)</f>
        <v>161.07614101174244</v>
      </c>
      <c r="CM102" s="29">
        <f ca="1">_xlfn.NORM.INV(RAND(),Satokasvi!$H$13,Satokasvi!$I$13)</f>
        <v>181.37854413183084</v>
      </c>
      <c r="CN102" s="29">
        <f ca="1">_xlfn.NORM.INV(RAND(),Satokasvi!$H$13,Satokasvi!$I$13)</f>
        <v>213.20945938145928</v>
      </c>
      <c r="CO102" s="29">
        <f ca="1">_xlfn.NORM.INV(RAND(),Satokasvi!$H$13,Satokasvi!$I$13)</f>
        <v>139.42839614268047</v>
      </c>
      <c r="CP102" s="29">
        <f ca="1">_xlfn.NORM.INV(RAND(),Satokasvi!$H$13,Satokasvi!$I$13)</f>
        <v>173.70978032730611</v>
      </c>
      <c r="CQ102" s="29">
        <f ca="1">_xlfn.NORM.INV(RAND(),Satokasvi!$H$13,Satokasvi!$I$13)</f>
        <v>150.4966099401295</v>
      </c>
      <c r="CR102" s="29">
        <f ca="1">_xlfn.NORM.INV(RAND(),Satokasvi!$H$13,Satokasvi!$I$13)</f>
        <v>180.42189928053645</v>
      </c>
      <c r="CS102" s="29">
        <f ca="1">_xlfn.NORM.INV(RAND(),Satokasvi!$H$13,Satokasvi!$I$13)</f>
        <v>247.13954714832303</v>
      </c>
      <c r="CT102" s="29">
        <f ca="1">_xlfn.NORM.INV(RAND(),Satokasvi!$H$13,Satokasvi!$I$13)</f>
        <v>225.09079062957034</v>
      </c>
      <c r="CU102" s="29">
        <f ca="1">_xlfn.NORM.INV(RAND(),Satokasvi!$H$13,Satokasvi!$I$13)</f>
        <v>168.67493163820563</v>
      </c>
      <c r="CV102" s="29">
        <f ca="1">_xlfn.NORM.INV(RAND(),Satokasvi!$H$13,Satokasvi!$I$13)</f>
        <v>120.67866707728707</v>
      </c>
      <c r="CW102" s="29">
        <f ca="1">_xlfn.NORM.INV(RAND(),Satokasvi!$H$13,Satokasvi!$I$13)</f>
        <v>119.5852645390834</v>
      </c>
      <c r="CX102" s="29">
        <f ca="1">_xlfn.NORM.INV(RAND(),Satokasvi!$H$13,Satokasvi!$I$13)</f>
        <v>178.26598720157332</v>
      </c>
      <c r="CY102" s="29">
        <f ca="1">_xlfn.NORM.INV(RAND(),Satokasvi!$H$13,Satokasvi!$I$13)</f>
        <v>164.30262650579729</v>
      </c>
      <c r="CZ102" s="29">
        <f ca="1">_xlfn.NORM.INV(RAND(),Satokasvi!$H$13,Satokasvi!$I$13)</f>
        <v>67.226471301290957</v>
      </c>
      <c r="DA102" s="29">
        <f ca="1">_xlfn.NORM.INV(RAND(),Satokasvi!$H$13,Satokasvi!$I$13)</f>
        <v>134.30567002483846</v>
      </c>
      <c r="DB102" s="29">
        <f ca="1">_xlfn.NORM.INV(RAND(),Satokasvi!$H$13,Satokasvi!$I$13)</f>
        <v>254.41966976384333</v>
      </c>
      <c r="DD102" s="29">
        <f>IF(H$11="x",Toimenpiteet!$E$115,AC102*CD102/1000+(Satokasvi!$E$28-Satokasvi!$E$7)+IF(H$8="x",Toimenpiteet!$E$29,0)+IF(H$9="x",Toimenpiteet!$E$60,0)+IF(H$10="x",Toimenpiteet!$E$88,0))/(1+$H$15)^DD$59</f>
        <v>305.82524271844659</v>
      </c>
      <c r="DE102" s="29">
        <f ca="1">IF(I$11="x",Toimenpiteet!$E$115,AD102*CE102/1000+(Satokasvi!$E$28-Satokasvi!$E$7)+IF(I$8="x",Toimenpiteet!$E$29,0)+IF(I$9="x",Toimenpiteet!$E$60,0)+IF(I$10="x",Toimenpiteet!$E$88,0))/(1+$H$15)^DE$59</f>
        <v>231.83123781734881</v>
      </c>
      <c r="DF102" s="29">
        <f ca="1">IF(J$11="x",Toimenpiteet!$E$115,AE102*CF102/1000+(Satokasvi!$E$28-Satokasvi!$E$7)+IF(J$8="x",Toimenpiteet!$E$29,0)+IF(J$9="x",Toimenpiteet!$E$60,0)+IF(J$10="x",Toimenpiteet!$E$88,0))/(1+$H$15)^DF$59</f>
        <v>349.13884987850548</v>
      </c>
      <c r="DG102" s="29">
        <f ca="1">IF(K$11="x",Toimenpiteet!$E$115,AF102*CG102/1000+(Satokasvi!$E$28-Satokasvi!$E$7)+IF(K$8="x",Toimenpiteet!$E$29,0)+IF(K$9="x",Toimenpiteet!$E$60,0)+IF(K$10="x",Toimenpiteet!$E$88,0))/(1+$H$15)^DG$59</f>
        <v>-65.48144527114259</v>
      </c>
      <c r="DH102" s="29">
        <f ca="1">IF(L$11="x",Toimenpiteet!$E$115,AG102*CH102/1000+(Satokasvi!$E$28-Satokasvi!$E$7)+IF(L$8="x",Toimenpiteet!$E$29,0)+IF(L$9="x",Toimenpiteet!$E$60,0)+IF(L$10="x",Toimenpiteet!$E$88,0))/(1+$H$15)^DH$59</f>
        <v>304.0980094549505</v>
      </c>
      <c r="DI102" s="29">
        <f>IF(M$11="x",Toimenpiteet!$E$115,AH102*CI102/1000+(Satokasvi!$E$28-Satokasvi!$E$7)+IF(M$8="x",Toimenpiteet!$E$29,0)+IF(M$9="x",Toimenpiteet!$E$60,0)+IF(M$10="x",Toimenpiteet!$E$88,0))/(1+$H$15)^DI$59</f>
        <v>263.80754085535114</v>
      </c>
      <c r="DJ102" s="29">
        <f ca="1">IF(N$11="x",Toimenpiteet!$E$115,AI102*CJ102/1000+(Satokasvi!$E$28-Satokasvi!$E$7)+IF(N$8="x",Toimenpiteet!$E$29,0)+IF(N$9="x",Toimenpiteet!$E$60,0)+IF(N$10="x",Toimenpiteet!$E$88,0))/(1+$H$15)^DJ$59</f>
        <v>235.3724929429267</v>
      </c>
      <c r="DK102" s="29">
        <f ca="1">IF(O$11="x",Toimenpiteet!$E$115,AJ102*CK102/1000+(Satokasvi!$E$28-Satokasvi!$E$7)+IF(O$8="x",Toimenpiteet!$E$29,0)+IF(O$9="x",Toimenpiteet!$E$60,0)+IF(O$10="x",Toimenpiteet!$E$88,0))/(1+$H$15)^DK$59</f>
        <v>174.14182862118884</v>
      </c>
      <c r="DL102" s="29">
        <f ca="1">IF(P$11="x",Toimenpiteet!$E$115,AK102*CL102/1000+(Satokasvi!$E$28-Satokasvi!$E$7)+IF(P$8="x",Toimenpiteet!$E$29,0)+IF(P$9="x",Toimenpiteet!$E$60,0)+IF(P$10="x",Toimenpiteet!$E$88,0))/(1+$H$15)^DL$59</f>
        <v>185.30443223743956</v>
      </c>
      <c r="DM102" s="29">
        <f ca="1">IF(Q$11="x",Toimenpiteet!$E$115,AL102*CM102/1000+(Satokasvi!$E$28-Satokasvi!$E$7)+IF(Q$8="x",Toimenpiteet!$E$29,0)+IF(Q$9="x",Toimenpiteet!$E$60,0)+IF(Q$10="x",Toimenpiteet!$E$88,0))/(1+$H$15)^DM$59</f>
        <v>209.8632333480212</v>
      </c>
      <c r="DN102" s="29">
        <f ca="1">IF(R$11="x",Toimenpiteet!$E$115,AM102*CN102/1000+(Satokasvi!$E$28-Satokasvi!$E$7)+IF(R$8="x",Toimenpiteet!$E$29,0)+IF(R$9="x",Toimenpiteet!$E$60,0)+IF(R$10="x",Toimenpiteet!$E$88,0))/(1+$H$15)^DN$59</f>
        <v>219.41614075239073</v>
      </c>
      <c r="DO102" s="29">
        <f ca="1">IF(S$11="x",Toimenpiteet!$E$115,AN102*CO102/1000+(Satokasvi!$E$28-Satokasvi!$E$7)+IF(S$8="x",Toimenpiteet!$E$29,0)+IF(S$9="x",Toimenpiteet!$E$60,0)+IF(S$10="x",Toimenpiteet!$E$88,0))/(1+$H$15)^DO$59</f>
        <v>68.084174879048177</v>
      </c>
      <c r="DP102" s="29">
        <f ca="1">IF(T$11="x",Toimenpiteet!$E$115,AO102*CP102/1000+(Satokasvi!$E$28-Satokasvi!$E$7)+IF(T$8="x",Toimenpiteet!$E$29,0)+IF(T$9="x",Toimenpiteet!$E$60,0)+IF(T$10="x",Toimenpiteet!$E$88,0))/(1+$H$15)^DP$59</f>
        <v>176.58076909344646</v>
      </c>
      <c r="DQ102" s="29">
        <f ca="1">IF(U$11="x",Toimenpiteet!$E$115,AP102*CQ102/1000+(Satokasvi!$E$28-Satokasvi!$E$7)+IF(U$8="x",Toimenpiteet!$E$29,0)+IF(U$9="x",Toimenpiteet!$E$60,0)+IF(U$10="x",Toimenpiteet!$E$88,0))/(1+$H$15)^DQ$59</f>
        <v>114.52558093048438</v>
      </c>
      <c r="DR102" s="29">
        <f ca="1">IF(V$11="x",Toimenpiteet!$E$115,AQ102*CR102/1000+(Satokasvi!$E$28-Satokasvi!$E$7)+IF(V$8="x",Toimenpiteet!$E$29,0)+IF(V$9="x",Toimenpiteet!$E$60,0)+IF(V$10="x",Toimenpiteet!$E$88,0))/(1+$H$15)^DR$59</f>
        <v>165.00238795208961</v>
      </c>
      <c r="DS102" s="29">
        <f ca="1">IF(W$11="x",Toimenpiteet!$E$115,AR102*CS102/1000+(Satokasvi!$E$28-Satokasvi!$E$7)+IF(W$8="x",Toimenpiteet!$E$29,0)+IF(W$9="x",Toimenpiteet!$E$60,0)+IF(W$10="x",Toimenpiteet!$E$88,0))/(1+$H$15)^DS$59</f>
        <v>256.63431980729314</v>
      </c>
      <c r="DT102" s="29">
        <f ca="1">IF(X$11="x",Toimenpiteet!$E$115,AS102*CT102/1000+(Satokasvi!$E$28-Satokasvi!$E$7)+IF(X$8="x",Toimenpiteet!$E$29,0)+IF(X$9="x",Toimenpiteet!$E$60,0)+IF(X$10="x",Toimenpiteet!$E$88,0))/(1+$H$15)^DT$59</f>
        <v>-137.88324800802334</v>
      </c>
      <c r="DU102" s="29">
        <f ca="1">IF(Y$11="x",Toimenpiteet!$E$115,AT102*CU102/1000+(Satokasvi!$E$28-Satokasvi!$E$7)+IF(Y$8="x",Toimenpiteet!$E$29,0)+IF(Y$9="x",Toimenpiteet!$E$60,0)+IF(Y$10="x",Toimenpiteet!$E$88,0))/(1+$H$15)^DU$59</f>
        <v>139.10468491008908</v>
      </c>
      <c r="DV102" s="29">
        <f ca="1">IF(Z$11="x",Toimenpiteet!$E$115,AU102*CV102/1000+(Satokasvi!$E$28-Satokasvi!$E$7)+IF(Z$8="x",Toimenpiteet!$E$29,0)+IF(Z$9="x",Toimenpiteet!$E$60,0)+IF(Z$10="x",Toimenpiteet!$E$88,0))/(1+$H$15)^DV$59</f>
        <v>66.492851931839937</v>
      </c>
      <c r="DW102" s="29">
        <f ca="1">IF(AA$11="x",Toimenpiteet!$E$115,AV102*CW102/1000+(Satokasvi!$E$28-Satokasvi!$E$7)+IF(AA$8="x",Toimenpiteet!$E$29,0)+IF(AA$9="x",Toimenpiteet!$E$60,0)+IF(AA$10="x",Toimenpiteet!$E$88,0))/(1+$H$15)^DW$59</f>
        <v>36.625217573636959</v>
      </c>
      <c r="DX102" s="29">
        <f ca="1">IF(AB$11="x",Toimenpiteet!$E$115,AW102*CX102/1000+(Satokasvi!$E$28-Satokasvi!$E$7)+IF(AB$8="x",Toimenpiteet!$E$29,0)+IF(AB$9="x",Toimenpiteet!$E$60,0)+IF(AB$10="x",Toimenpiteet!$E$88,0))/(1+$H$15)^DX$59</f>
        <v>-122.50747997967548</v>
      </c>
      <c r="DY102" s="29">
        <f ca="1">IF(AC$11="x",Toimenpiteet!$E$115,AX102*CY102/1000+(Satokasvi!$E$28-Satokasvi!$E$7)+IF(AC$8="x",Toimenpiteet!$E$29,0)+IF(AC$9="x",Toimenpiteet!$E$60,0)+IF(AC$10="x",Toimenpiteet!$E$88,0))/(1+$H$15)^DY$59</f>
        <v>85.1715581095673</v>
      </c>
      <c r="DZ102" s="29">
        <f ca="1">IF(AD$11="x",Toimenpiteet!$E$115,AY102*CZ102/1000+(Satokasvi!$E$28-Satokasvi!$E$7)+IF(AD$8="x",Toimenpiteet!$E$29,0)+IF(AD$9="x",Toimenpiteet!$E$60,0)+IF(AD$10="x",Toimenpiteet!$E$88,0))/(1+$H$15)^DZ$59</f>
        <v>-21.122606430926176</v>
      </c>
      <c r="EA102" s="29">
        <f ca="1">IF(AE$11="x",Toimenpiteet!$E$115,AZ102*DA102/1000+(Satokasvi!$E$28-Satokasvi!$E$7)+IF(AE$8="x",Toimenpiteet!$E$29,0)+IF(AE$9="x",Toimenpiteet!$E$60,0)+IF(AE$10="x",Toimenpiteet!$E$88,0))/(1+$H$15)^EA$59</f>
        <v>45.968635963465481</v>
      </c>
      <c r="EB102" s="29">
        <f ca="1">IF(AF$11="x",Toimenpiteet!$E$115,BA102*DB102/1000+(Satokasvi!$E$28-Satokasvi!$E$7)+IF(AF$8="x",Toimenpiteet!$E$29,0)+IF(AF$9="x",Toimenpiteet!$E$60,0)+IF(AF$10="x",Toimenpiteet!$E$88,0))/(1+$H$15)^EB$59</f>
        <v>220.82894562064851</v>
      </c>
      <c r="ED102" s="29">
        <f>IF(H$11="x",Toimenpiteet!$E$115,BD102*CD102/1000+(Satokasvi!$E$28-Satokasvi!$E$7)+IF(H$8="x",Toimenpiteet!$E$29,0)+IF(H$9="x",Toimenpiteet!$E$60,0)+IF(H$10="x",Toimenpiteet!$E$88,0))/(1+$H$15)^ED$59</f>
        <v>305.82524271844659</v>
      </c>
      <c r="EE102" s="29">
        <f ca="1">IF(I$11="x",Toimenpiteet!$E$115,BE102*CE102/1000+(Satokasvi!$E$28-Satokasvi!$E$7)+IF(I$8="x",Toimenpiteet!$E$29,0)+IF(I$9="x",Toimenpiteet!$E$60,0)+IF(I$10="x",Toimenpiteet!$E$88,0))/(1+$H$15)^EE$59</f>
        <v>254.16368009279549</v>
      </c>
      <c r="EF102" s="29">
        <f ca="1">IF(J$11="x",Toimenpiteet!$E$115,BF102*CF102/1000+(Satokasvi!$E$28-Satokasvi!$E$7)+IF(J$8="x",Toimenpiteet!$E$29,0)+IF(J$9="x",Toimenpiteet!$E$60,0)+IF(J$10="x",Toimenpiteet!$E$88,0))/(1+$H$15)^EF$59</f>
        <v>377.02383158075997</v>
      </c>
      <c r="EG102" s="29">
        <f ca="1">IF(K$11="x",Toimenpiteet!$E$115,BG102*CG102/1000+(Satokasvi!$E$28-Satokasvi!$E$7)+IF(K$8="x",Toimenpiteet!$E$29,0)+IF(K$9="x",Toimenpiteet!$E$60,0)+IF(K$10="x",Toimenpiteet!$E$88,0))/(1+$H$15)^EG$59</f>
        <v>-58.631207623700462</v>
      </c>
      <c r="EH102" s="29">
        <f ca="1">IF(L$11="x",Toimenpiteet!$E$115,BH102*CH102/1000+(Satokasvi!$E$28-Satokasvi!$E$7)+IF(L$8="x",Toimenpiteet!$E$29,0)+IF(L$9="x",Toimenpiteet!$E$60,0)+IF(L$10="x",Toimenpiteet!$E$88,0))/(1+$H$15)^EH$59</f>
        <v>329.13233702575553</v>
      </c>
      <c r="EI102" s="29">
        <f>IF(M$11="x",Toimenpiteet!$E$115,BI102*CI102/1000+(Satokasvi!$E$28-Satokasvi!$E$7)+IF(M$8="x",Toimenpiteet!$E$29,0)+IF(M$9="x",Toimenpiteet!$E$60,0)+IF(M$10="x",Toimenpiteet!$E$88,0))/(1+$H$15)^EI$59</f>
        <v>263.80754085535114</v>
      </c>
      <c r="EJ102" s="29">
        <f ca="1">IF(N$11="x",Toimenpiteet!$E$115,BJ102*CJ102/1000+(Satokasvi!$E$28-Satokasvi!$E$7)+IF(N$8="x",Toimenpiteet!$E$29,0)+IF(N$9="x",Toimenpiteet!$E$60,0)+IF(N$10="x",Toimenpiteet!$E$88,0))/(1+$H$15)^EJ$59</f>
        <v>256.40629536183059</v>
      </c>
      <c r="EK102" s="29">
        <f ca="1">IF(O$11="x",Toimenpiteet!$E$115,BK102*CK102/1000+(Satokasvi!$E$28-Satokasvi!$E$7)+IF(O$8="x",Toimenpiteet!$E$29,0)+IF(O$9="x",Toimenpiteet!$E$60,0)+IF(O$10="x",Toimenpiteet!$E$88,0))/(1+$H$15)^EK$59</f>
        <v>191.84423827725553</v>
      </c>
      <c r="EL102" s="29">
        <f ca="1">IF(P$11="x",Toimenpiteet!$E$115,BL102*CL102/1000+(Satokasvi!$E$28-Satokasvi!$E$7)+IF(P$8="x",Toimenpiteet!$E$29,0)+IF(P$9="x",Toimenpiteet!$E$60,0)+IF(P$10="x",Toimenpiteet!$E$88,0))/(1+$H$15)^EL$59</f>
        <v>203.30297251436721</v>
      </c>
      <c r="EM102" s="29">
        <f ca="1">IF(Q$11="x",Toimenpiteet!$E$115,BM102*CM102/1000+(Satokasvi!$E$28-Satokasvi!$E$7)+IF(Q$8="x",Toimenpiteet!$E$29,0)+IF(Q$9="x",Toimenpiteet!$E$60,0)+IF(Q$10="x",Toimenpiteet!$E$88,0))/(1+$H$15)^EM$59</f>
        <v>228.83534517567051</v>
      </c>
      <c r="EN102" s="29">
        <f ca="1">IF(R$11="x",Toimenpiteet!$E$115,BN102*CN102/1000+(Satokasvi!$E$28-Satokasvi!$E$7)+IF(R$8="x",Toimenpiteet!$E$29,0)+IF(R$9="x",Toimenpiteet!$E$60,0)+IF(R$10="x",Toimenpiteet!$E$88,0))/(1+$H$15)^EN$59</f>
        <v>238.61893823685318</v>
      </c>
      <c r="EO102" s="29">
        <f ca="1">IF(S$11="x",Toimenpiteet!$E$115,BO102*CO102/1000+(Satokasvi!$E$28-Satokasvi!$E$7)+IF(S$8="x",Toimenpiteet!$E$29,0)+IF(S$9="x",Toimenpiteet!$E$60,0)+IF(S$10="x",Toimenpiteet!$E$88,0))/(1+$H$15)^EO$59</f>
        <v>79.480607357799514</v>
      </c>
      <c r="EP102" s="29">
        <f ca="1">IF(T$11="x",Toimenpiteet!$E$115,BP102*CP102/1000+(Satokasvi!$E$28-Satokasvi!$E$7)+IF(T$8="x",Toimenpiteet!$E$29,0)+IF(T$9="x",Toimenpiteet!$E$60,0)+IF(T$10="x",Toimenpiteet!$E$88,0))/(1+$H$15)^EP$59</f>
        <v>193.16924806734099</v>
      </c>
      <c r="EQ102" s="29">
        <f ca="1">IF(U$11="x",Toimenpiteet!$E$115,BQ102*CQ102/1000+(Satokasvi!$E$28-Satokasvi!$E$7)+IF(U$8="x",Toimenpiteet!$E$29,0)+IF(U$9="x",Toimenpiteet!$E$60,0)+IF(U$10="x",Toimenpiteet!$E$88,0))/(1+$H$15)^EQ$59</f>
        <v>127.7852973743117</v>
      </c>
      <c r="ER102" s="29">
        <f ca="1">IF(V$11="x",Toimenpiteet!$E$115,BR102*CR102/1000+(Satokasvi!$E$28-Satokasvi!$E$7)+IF(V$8="x",Toimenpiteet!$E$29,0)+IF(V$9="x",Toimenpiteet!$E$60,0)+IF(V$10="x",Toimenpiteet!$E$88,0))/(1+$H$15)^ER$59</f>
        <v>180.56652424027982</v>
      </c>
      <c r="ES102" s="29">
        <f ca="1">IF(W$11="x",Toimenpiteet!$E$115,BS102*CS102/1000+(Satokasvi!$E$28-Satokasvi!$E$7)+IF(W$8="x",Toimenpiteet!$E$29,0)+IF(W$9="x",Toimenpiteet!$E$60,0)+IF(W$10="x",Toimenpiteet!$E$88,0))/(1+$H$15)^ES$59</f>
        <v>276.567023070071</v>
      </c>
      <c r="ET102" s="29">
        <f ca="1">IF(X$11="x",Toimenpiteet!$E$115,BT102*CT102/1000+(Satokasvi!$E$28-Satokasvi!$E$7)+IF(X$8="x",Toimenpiteet!$E$29,0)+IF(X$9="x",Toimenpiteet!$E$60,0)+IF(X$10="x",Toimenpiteet!$E$88,0))/(1+$H$15)^ET$59</f>
        <v>-137.88324800802334</v>
      </c>
      <c r="EU102" s="29">
        <f ca="1">IF(Y$11="x",Toimenpiteet!$E$115,BU102*CU102/1000+(Satokasvi!$E$28-Satokasvi!$E$7)+IF(Y$8="x",Toimenpiteet!$E$29,0)+IF(Y$9="x",Toimenpiteet!$E$60,0)+IF(Y$10="x",Toimenpiteet!$E$88,0))/(1+$H$15)^EU$59</f>
        <v>152.75328070938107</v>
      </c>
      <c r="EV102" s="29">
        <f ca="1">IF(Z$11="x",Toimenpiteet!$E$115,BV102*CV102/1000+(Satokasvi!$E$28-Satokasvi!$E$7)+IF(Z$8="x",Toimenpiteet!$E$29,0)+IF(Z$9="x",Toimenpiteet!$E$60,0)+IF(Z$10="x",Toimenpiteet!$E$88,0))/(1+$H$15)^EV$59</f>
        <v>76.31590380395383</v>
      </c>
      <c r="EW102" s="29">
        <f ca="1">IF(AA$11="x",Toimenpiteet!$E$115,BW102*CW102/1000+(Satokasvi!$E$28-Satokasvi!$E$7)+IF(AA$8="x",Toimenpiteet!$E$29,0)+IF(AA$9="x",Toimenpiteet!$E$60,0)+IF(AA$10="x",Toimenpiteet!$E$88,0))/(1+$H$15)^EW$59</f>
        <v>44.765613671272071</v>
      </c>
      <c r="EX102" s="29">
        <f ca="1">IF(AB$11="x",Toimenpiteet!$E$115,BX102*CX102/1000+(Satokasvi!$E$28-Satokasvi!$E$7)+IF(AB$8="x",Toimenpiteet!$E$29,0)+IF(AB$9="x",Toimenpiteet!$E$60,0)+IF(AB$10="x",Toimenpiteet!$E$88,0))/(1+$H$15)^EX$59</f>
        <v>109.48295846062287</v>
      </c>
      <c r="EY102" s="29">
        <f ca="1">IF(AC$11="x",Toimenpiteet!$E$115,BY102*CY102/1000+(Satokasvi!$E$28-Satokasvi!$E$7)+IF(AC$8="x",Toimenpiteet!$E$29,0)+IF(AC$9="x",Toimenpiteet!$E$60,0)+IF(AC$10="x",Toimenpiteet!$E$88,0))/(1+$H$15)^EY$59</f>
        <v>95.37710106260279</v>
      </c>
      <c r="EZ102" s="29">
        <f ca="1">IF(AD$11="x",Toimenpiteet!$E$115,BZ102*CZ102/1000+(Satokasvi!$E$28-Satokasvi!$E$7)+IF(AD$8="x",Toimenpiteet!$E$29,0)+IF(AD$9="x",Toimenpiteet!$E$60,0)+IF(AD$10="x",Toimenpiteet!$E$88,0))/(1+$H$15)^EZ$59</f>
        <v>-16.40498427911611</v>
      </c>
      <c r="FA102" s="29">
        <f ca="1">IF(AE$11="x",Toimenpiteet!$E$115,CA102*DA102/1000+(Satokasvi!$E$28-Satokasvi!$E$7)+IF(AE$8="x",Toimenpiteet!$E$29,0)+IF(AE$9="x",Toimenpiteet!$E$60,0)+IF(AE$10="x",Toimenpiteet!$E$88,0))/(1+$H$15)^FA$59</f>
        <v>53.872652687227472</v>
      </c>
      <c r="FB102" s="29">
        <f ca="1">IF(AF$11="x",Toimenpiteet!$E$115,CB102*DB102/1000+(Satokasvi!$E$28-Satokasvi!$E$7)+IF(AF$8="x",Toimenpiteet!$E$29,0)+IF(AF$9="x",Toimenpiteet!$E$60,0)+IF(AF$10="x",Toimenpiteet!$E$88,0))/(1+$H$15)^FB$59</f>
        <v>237.31270836341758</v>
      </c>
      <c r="FD102" s="29">
        <f t="shared" si="15"/>
        <v>305.82524271844659</v>
      </c>
      <c r="FE102" s="29">
        <f t="shared" ca="1" si="32"/>
        <v>537.65648053579537</v>
      </c>
      <c r="FF102" s="29">
        <f t="shared" ca="1" si="32"/>
        <v>886.79533041430091</v>
      </c>
      <c r="FG102" s="29">
        <f t="shared" ca="1" si="32"/>
        <v>821.31388514315836</v>
      </c>
      <c r="FH102" s="29">
        <f t="shared" ca="1" si="32"/>
        <v>1125.4118945981088</v>
      </c>
      <c r="FI102" s="29">
        <f t="shared" ca="1" si="32"/>
        <v>1389.2194354534599</v>
      </c>
      <c r="FJ102" s="29">
        <f t="shared" ca="1" si="32"/>
        <v>1624.5919283963867</v>
      </c>
      <c r="FK102" s="29">
        <f t="shared" ca="1" si="32"/>
        <v>1798.7337570175755</v>
      </c>
      <c r="FL102" s="29">
        <f t="shared" ca="1" si="31"/>
        <v>1984.0381892550151</v>
      </c>
      <c r="FM102" s="29">
        <f t="shared" ca="1" si="31"/>
        <v>2193.9014226030363</v>
      </c>
      <c r="FN102" s="29">
        <f t="shared" ca="1" si="31"/>
        <v>2413.317563355427</v>
      </c>
      <c r="FO102" s="29">
        <f t="shared" ca="1" si="31"/>
        <v>2481.401738234475</v>
      </c>
      <c r="FP102" s="29">
        <f t="shared" ca="1" si="31"/>
        <v>2657.9825073279217</v>
      </c>
      <c r="FQ102" s="29">
        <f t="shared" ca="1" si="31"/>
        <v>2772.5080882584061</v>
      </c>
      <c r="FR102" s="29">
        <f t="shared" ca="1" si="31"/>
        <v>2937.5104762104957</v>
      </c>
      <c r="FS102" s="29">
        <f t="shared" ca="1" si="31"/>
        <v>3194.1447960177888</v>
      </c>
      <c r="FT102" s="29">
        <f t="shared" ca="1" si="31"/>
        <v>3056.2615480097656</v>
      </c>
      <c r="FU102" s="29">
        <f t="shared" ca="1" si="24"/>
        <v>3195.3662329198546</v>
      </c>
      <c r="FV102" s="29">
        <f t="shared" ca="1" si="24"/>
        <v>3261.8590848516947</v>
      </c>
      <c r="FW102" s="29">
        <f t="shared" ca="1" si="23"/>
        <v>3298.4843024253314</v>
      </c>
      <c r="FX102" s="29">
        <f t="shared" ca="1" si="20"/>
        <v>3175.9768224456561</v>
      </c>
      <c r="FY102" s="29">
        <f t="shared" ca="1" si="20"/>
        <v>3261.1483805552234</v>
      </c>
      <c r="FZ102" s="29">
        <f t="shared" ca="1" si="20"/>
        <v>3240.0257741242972</v>
      </c>
      <c r="GA102" s="29">
        <f t="shared" ca="1" si="20"/>
        <v>3285.9944100877628</v>
      </c>
      <c r="GB102" s="29">
        <f t="shared" ca="1" si="20"/>
        <v>3506.8233557084113</v>
      </c>
      <c r="GC102" s="29"/>
      <c r="GD102" s="29">
        <f t="shared" si="16"/>
        <v>305.82524271844659</v>
      </c>
      <c r="GE102" s="29">
        <f t="shared" ca="1" si="28"/>
        <v>559.98892281124211</v>
      </c>
      <c r="GF102" s="29">
        <f t="shared" ca="1" si="28"/>
        <v>937.01275439200208</v>
      </c>
      <c r="GG102" s="29">
        <f t="shared" ca="1" si="28"/>
        <v>878.38154676830163</v>
      </c>
      <c r="GH102" s="29">
        <f t="shared" ca="1" si="28"/>
        <v>1207.5138837940572</v>
      </c>
      <c r="GI102" s="29">
        <f t="shared" ca="1" si="28"/>
        <v>1471.3214246494083</v>
      </c>
      <c r="GJ102" s="29">
        <f t="shared" ca="1" si="28"/>
        <v>1727.7277200112389</v>
      </c>
      <c r="GK102" s="29">
        <f t="shared" ca="1" si="28"/>
        <v>1919.5719582884944</v>
      </c>
      <c r="GL102" s="29">
        <f t="shared" ca="1" si="28"/>
        <v>2122.8749308028619</v>
      </c>
      <c r="GM102" s="29">
        <f t="shared" ca="1" si="28"/>
        <v>2351.7102759785325</v>
      </c>
      <c r="GN102" s="29">
        <f t="shared" ca="1" si="28"/>
        <v>2590.3292142153859</v>
      </c>
      <c r="GO102" s="29">
        <f t="shared" ca="1" si="28"/>
        <v>2669.8098215731857</v>
      </c>
      <c r="GP102" s="29">
        <f t="shared" ca="1" si="28"/>
        <v>2862.9790696405266</v>
      </c>
      <c r="GQ102" s="29">
        <f t="shared" ca="1" si="28"/>
        <v>2990.7643670148382</v>
      </c>
      <c r="GR102" s="29">
        <f t="shared" ca="1" si="28"/>
        <v>3171.3308912551179</v>
      </c>
      <c r="GS102" s="29">
        <f t="shared" ca="1" si="28"/>
        <v>3447.897914325189</v>
      </c>
      <c r="GT102" s="29">
        <f t="shared" ca="1" si="28"/>
        <v>3310.0146663171658</v>
      </c>
      <c r="GU102" s="29">
        <f t="shared" ca="1" si="22"/>
        <v>3462.7679470265471</v>
      </c>
      <c r="GV102" s="29">
        <f t="shared" ca="1" si="22"/>
        <v>3539.083850830501</v>
      </c>
      <c r="GW102" s="29">
        <f t="shared" ca="1" si="22"/>
        <v>3583.8494645017731</v>
      </c>
      <c r="GX102" s="29">
        <f t="shared" ca="1" si="22"/>
        <v>3693.3324229623959</v>
      </c>
      <c r="GY102" s="29">
        <f t="shared" ca="1" si="30"/>
        <v>3788.7095240249987</v>
      </c>
      <c r="GZ102" s="29">
        <f t="shared" ca="1" si="30"/>
        <v>3772.3045397458827</v>
      </c>
      <c r="HA102" s="29">
        <f t="shared" ca="1" si="30"/>
        <v>3826.1771924331101</v>
      </c>
      <c r="HB102" s="29">
        <f t="shared" ca="1" si="30"/>
        <v>4063.4899007965278</v>
      </c>
      <c r="HC102" s="29"/>
      <c r="HD102" s="29">
        <f t="shared" si="29"/>
        <v>170</v>
      </c>
      <c r="HE102" s="29">
        <f>SUM($GD102:GD102)-$HD102-SUM($FD102:FD102)</f>
        <v>-170</v>
      </c>
      <c r="HF102" s="29">
        <f ca="1">SUM($GD102:GE102)-$HD102-SUM($FD102:FE102)</f>
        <v>-147.66755772455326</v>
      </c>
      <c r="HG102" s="29">
        <f ca="1">SUM($GD102:GF102)-$HD102-SUM($FD102:FF102)</f>
        <v>-97.450133746852316</v>
      </c>
      <c r="HH102" s="29">
        <f ca="1">SUM($GD102:GG102)-$HD102-SUM($FD102:FG102)</f>
        <v>-40.38247212170927</v>
      </c>
      <c r="HI102" s="29">
        <f ca="1">SUM($GD102:GH102)-$HD102-SUM($FD102:FH102)</f>
        <v>41.719517074238865</v>
      </c>
      <c r="HJ102" s="29">
        <f ca="1">SUM($GD102:GI102)-$HD102-SUM($FD102:FI102)</f>
        <v>123.82150627018746</v>
      </c>
      <c r="HK102" s="29">
        <f ca="1">SUM($GD102:GJ102)-$HD102-SUM($FD102:FJ102)</f>
        <v>226.95729788503922</v>
      </c>
      <c r="HL102" s="29">
        <f ca="1">SUM($GD102:GK102)-$HD102-SUM($FD102:FK102)</f>
        <v>347.79549915595817</v>
      </c>
      <c r="HM102" s="29">
        <f ca="1">SUM($GD102:GL102)-$HD102-SUM($FD102:FL102)</f>
        <v>486.6322407038042</v>
      </c>
      <c r="HN102" s="29">
        <f ca="1">SUM($GD102:GM102)-$HD102-SUM($FD102:FM102)</f>
        <v>644.44109407930046</v>
      </c>
      <c r="HO102" s="29">
        <f ca="1">SUM($GD102:GN102)-$HD102-SUM($FD102:FN102)</f>
        <v>821.45274493925899</v>
      </c>
      <c r="HP102" s="29">
        <f ca="1">SUM($GD102:GO102)-$HD102-SUM($FD102:FO102)</f>
        <v>1009.8608282779715</v>
      </c>
      <c r="HQ102" s="29">
        <f ca="1">SUM($GD102:GP102)-$HD102-SUM($FD102:FP102)</f>
        <v>1214.857390590576</v>
      </c>
      <c r="HR102" s="29">
        <f ca="1">SUM($GD102:GQ102)-$HD102-SUM($FD102:FQ102)</f>
        <v>1433.1136693470107</v>
      </c>
      <c r="HS102" s="29">
        <f ca="1">SUM($GD102:GR102)-$HD102-SUM($FD102:FR102)</f>
        <v>1666.9340843916325</v>
      </c>
      <c r="HT102" s="29">
        <f ca="1">SUM($GD102:GS102)-$HD102-SUM($FD102:FS102)</f>
        <v>1920.6872026990313</v>
      </c>
      <c r="HU102" s="29">
        <f ca="1">SUM($GD102:GT102)-$HD102-SUM($FD102:FT102)</f>
        <v>2174.4403210064338</v>
      </c>
      <c r="HV102" s="29">
        <f ca="1">SUM($GD102:GU102)-$HD102-SUM($FD102:FU102)</f>
        <v>2441.8420351131281</v>
      </c>
      <c r="HW102" s="29">
        <f ca="1">SUM($GD102:GV102)-$HD102-SUM($FD102:FV102)</f>
        <v>2719.0668010919326</v>
      </c>
      <c r="HX102" s="29">
        <f ca="1">SUM($GD102:GW102)-$HD102-SUM($FD102:FW102)</f>
        <v>3004.4319631683684</v>
      </c>
      <c r="HY102" s="29">
        <f ca="1">SUM($GD102:GX102)-$HD102-SUM($FD102:FX102)</f>
        <v>3521.7875636851095</v>
      </c>
      <c r="HZ102" s="29">
        <f ca="1">SUM($GD102:GY102)-$HD102-SUM($FD102:FY102)</f>
        <v>4049.348707154888</v>
      </c>
      <c r="IA102" s="29">
        <f ca="1">SUM($GD102:GZ102)-$HD102-SUM($FD102:FZ102)</f>
        <v>4581.6274727764758</v>
      </c>
      <c r="IB102" s="29">
        <f ca="1">SUM($GD102:HA102)-$HD102-SUM($FD102:GA102)</f>
        <v>5121.8102551218253</v>
      </c>
      <c r="IC102" s="29">
        <f ca="1">SUM($GD102:HB102)-$HD102-SUM($FD102:GB102)</f>
        <v>5678.4768002099445</v>
      </c>
    </row>
    <row r="103" spans="2:237">
      <c r="B103" s="29">
        <f t="shared" ca="1" si="26"/>
        <v>0.75655950315651765</v>
      </c>
      <c r="C103" s="29">
        <f t="shared" ca="1" si="25"/>
        <v>0.62950988882949666</v>
      </c>
      <c r="D103" s="29">
        <f t="shared" ca="1" si="25"/>
        <v>0.82372164713538876</v>
      </c>
      <c r="E103" s="29">
        <f t="shared" ca="1" si="25"/>
        <v>0.82442844461462472</v>
      </c>
      <c r="F103" s="29">
        <f t="shared" ca="1" si="25"/>
        <v>0.88102778991383857</v>
      </c>
      <c r="G103" s="29">
        <f t="shared" ca="1" si="25"/>
        <v>0.37063209348532444</v>
      </c>
      <c r="H103" s="29">
        <f t="shared" ca="1" si="25"/>
        <v>0.22889750424905353</v>
      </c>
      <c r="I103" s="29">
        <f t="shared" ca="1" si="25"/>
        <v>4.4681364361828457E-2</v>
      </c>
      <c r="J103" s="29">
        <f t="shared" ca="1" si="25"/>
        <v>0.57884697181327149</v>
      </c>
      <c r="K103" s="29">
        <f t="shared" ca="1" si="25"/>
        <v>2.6637798260828904E-2</v>
      </c>
      <c r="L103" s="29">
        <f t="shared" ca="1" si="25"/>
        <v>1.4695278235870912E-2</v>
      </c>
      <c r="M103" s="29">
        <f t="shared" ca="1" si="25"/>
        <v>0.24543734646029769</v>
      </c>
      <c r="N103" s="29">
        <f t="shared" ca="1" si="25"/>
        <v>0.90684286245381096</v>
      </c>
      <c r="O103" s="29">
        <f t="shared" ca="1" si="25"/>
        <v>0.2914705490181454</v>
      </c>
      <c r="P103" s="29">
        <f t="shared" ca="1" si="25"/>
        <v>2.0878667433443687E-2</v>
      </c>
      <c r="Q103" s="29">
        <f t="shared" ca="1" si="25"/>
        <v>0.37526106775259516</v>
      </c>
      <c r="R103" s="29">
        <f t="shared" ca="1" si="25"/>
        <v>9.564195032825118E-2</v>
      </c>
      <c r="S103" s="29">
        <f t="shared" ca="1" si="25"/>
        <v>0.2455738943349417</v>
      </c>
      <c r="T103" s="29">
        <f t="shared" ca="1" si="27"/>
        <v>0.24001722980525553</v>
      </c>
      <c r="U103" s="29">
        <f t="shared" ca="1" si="27"/>
        <v>0.96257319244283146</v>
      </c>
      <c r="V103" s="29">
        <f t="shared" ca="1" si="27"/>
        <v>0.6954277342230939</v>
      </c>
      <c r="W103" s="29">
        <f t="shared" ca="1" si="27"/>
        <v>9.0504879085321344E-3</v>
      </c>
      <c r="X103" s="29">
        <f t="shared" ca="1" si="27"/>
        <v>0.14308908801315146</v>
      </c>
      <c r="Y103" s="29">
        <f t="shared" ca="1" si="27"/>
        <v>0.58863243413975253</v>
      </c>
      <c r="Z103" s="29">
        <f t="shared" ca="1" si="27"/>
        <v>0.89887583678046912</v>
      </c>
      <c r="AC103" s="27">
        <f>IF(H$11="x",0,_xlfn.NORM.INV(B103,Satokasvi!$H$8,Satokasvi!$I$8)*IF(H$8="x",1+Toimenpiteet!$C$7,1)*IF(H$9="x",1+Toimenpiteet!$C$34,1)*(1+H$30)*_xlfn.BINOM.INV(1,(1-(Satokasvi!$H$15*(1+H$43))),B103))</f>
        <v>0</v>
      </c>
      <c r="AD103" s="27">
        <f ca="1">IF(I$11="x",0,_xlfn.NORM.INV(C103,Satokasvi!$H$8,Satokasvi!$I$8)*IF(I$8="x",1+Toimenpiteet!$C$7,1)*IF(I$9="x",1+Toimenpiteet!$C$34,1)*(1+I$30)*_xlfn.BINOM.INV(1,(1-(Satokasvi!$H$15*(1+I$43))),C103))</f>
        <v>2600.1359999392716</v>
      </c>
      <c r="AE103" s="27">
        <f ca="1">IF(J$11="x",0,_xlfn.NORM.INV(D103,Satokasvi!$H$8,Satokasvi!$I$8)*IF(J$8="x",1+Toimenpiteet!$C$7,1)*IF(J$9="x",1+Toimenpiteet!$C$34,1)*(1+J$30)*_xlfn.BINOM.INV(1,(1-(Satokasvi!$H$15*(1+J$43))),D103))</f>
        <v>2727.6455115938179</v>
      </c>
      <c r="AF103" s="27">
        <f ca="1">IF(K$11="x",0,_xlfn.NORM.INV(E103,Satokasvi!$H$8,Satokasvi!$I$8)*IF(K$8="x",1+Toimenpiteet!$C$7,1)*IF(K$9="x",1+Toimenpiteet!$C$34,1)*(1+K$30)*_xlfn.BINOM.INV(1,(1-(Satokasvi!$H$15*(1+K$43))),E103))</f>
        <v>2746.9595801237706</v>
      </c>
      <c r="AG103" s="27">
        <f ca="1">IF(L$11="x",0,_xlfn.NORM.INV(F103,Satokasvi!$H$8,Satokasvi!$I$8)*IF(L$8="x",1+Toimenpiteet!$C$7,1)*IF(L$9="x",1+Toimenpiteet!$C$34,1)*(1+L$30)*_xlfn.BINOM.INV(1,(1-(Satokasvi!$H$15*(1+L$43))),F103))</f>
        <v>2811.665585604806</v>
      </c>
      <c r="AH103" s="27">
        <f>IF(M$11="x",0,_xlfn.NORM.INV(G103,Satokasvi!$H$8,Satokasvi!$I$8)*IF(M$8="x",1+Toimenpiteet!$C$7,1)*IF(M$9="x",1+Toimenpiteet!$C$34,1)*(1+M$30)*_xlfn.BINOM.INV(1,(1-(Satokasvi!$H$15*(1+M$43))),G103))</f>
        <v>0</v>
      </c>
      <c r="AI103" s="27">
        <f ca="1">IF(N$11="x",0,_xlfn.NORM.INV(H103,Satokasvi!$H$8,Satokasvi!$I$8)*IF(N$8="x",1+Toimenpiteet!$C$7,1)*IF(N$9="x",1+Toimenpiteet!$C$34,1)*(1+N$30)*_xlfn.BINOM.INV(1,(1-(Satokasvi!$H$15*(1+N$43))),H103))</f>
        <v>2474.6482035025506</v>
      </c>
      <c r="AJ103" s="27">
        <f ca="1">IF(O$11="x",0,_xlfn.NORM.INV(I103,Satokasvi!$H$8,Satokasvi!$I$8)*IF(O$8="x",1+Toimenpiteet!$C$7,1)*IF(O$9="x",1+Toimenpiteet!$C$34,1)*(1+O$30)*_xlfn.BINOM.INV(1,(1-(Satokasvi!$H$15*(1+O$43))),I103))</f>
        <v>0</v>
      </c>
      <c r="AK103" s="27">
        <f ca="1">IF(P$11="x",0,_xlfn.NORM.INV(J103,Satokasvi!$H$8,Satokasvi!$I$8)*IF(P$8="x",1+Toimenpiteet!$C$7,1)*IF(P$9="x",1+Toimenpiteet!$C$34,1)*(1+P$30)*_xlfn.BINOM.INV(1,(1-(Satokasvi!$H$15*(1+P$43))),J103))</f>
        <v>2650.3750049140849</v>
      </c>
      <c r="AL103" s="27">
        <f ca="1">IF(Q$11="x",0,_xlfn.NORM.INV(K103,Satokasvi!$H$8,Satokasvi!$I$8)*IF(Q$8="x",1+Toimenpiteet!$C$7,1)*IF(Q$9="x",1+Toimenpiteet!$C$34,1)*(1+Q$30)*_xlfn.BINOM.INV(1,(1-(Satokasvi!$H$15*(1+Q$43))),K103))</f>
        <v>0</v>
      </c>
      <c r="AM103" s="27">
        <f ca="1">IF(R$11="x",0,_xlfn.NORM.INV(L103,Satokasvi!$H$8,Satokasvi!$I$8)*IF(R$8="x",1+Toimenpiteet!$C$7,1)*IF(R$9="x",1+Toimenpiteet!$C$34,1)*(1+R$30)*_xlfn.BINOM.INV(1,(1-(Satokasvi!$H$15*(1+R$43))),L103))</f>
        <v>0</v>
      </c>
      <c r="AN103" s="27">
        <f ca="1">IF(S$11="x",0,_xlfn.NORM.INV(M103,Satokasvi!$H$8,Satokasvi!$I$8)*IF(S$8="x",1+Toimenpiteet!$C$7,1)*IF(S$9="x",1+Toimenpiteet!$C$34,1)*(1+S$30)*_xlfn.BINOM.INV(1,(1-(Satokasvi!$H$15*(1+S$43))),M103))</f>
        <v>2484.646513188191</v>
      </c>
      <c r="AO103" s="27">
        <f ca="1">IF(T$11="x",0,_xlfn.NORM.INV(N103,Satokasvi!$H$8,Satokasvi!$I$8)*IF(T$8="x",1+Toimenpiteet!$C$7,1)*IF(T$9="x",1+Toimenpiteet!$C$34,1)*(1+T$30)*_xlfn.BINOM.INV(1,(1-(Satokasvi!$H$15*(1+T$43))),N103))</f>
        <v>2859.9226335383087</v>
      </c>
      <c r="AP103" s="27">
        <f ca="1">IF(U$11="x",0,_xlfn.NORM.INV(O103,Satokasvi!$H$8,Satokasvi!$I$8)*IF(U$8="x",1+Toimenpiteet!$C$7,1)*IF(U$9="x",1+Toimenpiteet!$C$34,1)*(1+U$30)*_xlfn.BINOM.INV(1,(1-(Satokasvi!$H$15*(1+U$43))),O103))</f>
        <v>2510.7461562377612</v>
      </c>
      <c r="AQ103" s="27">
        <f ca="1">IF(V$11="x",0,_xlfn.NORM.INV(P103,Satokasvi!$H$8,Satokasvi!$I$8)*IF(V$8="x",1+Toimenpiteet!$C$7,1)*IF(V$9="x",1+Toimenpiteet!$C$34,1)*(1+V$30)*_xlfn.BINOM.INV(1,(1-(Satokasvi!$H$15*(1+V$43))),P103))</f>
        <v>0</v>
      </c>
      <c r="AR103" s="27">
        <f ca="1">IF(W$11="x",0,_xlfn.NORM.INV(Q103,Satokasvi!$H$8,Satokasvi!$I$8)*IF(W$8="x",1+Toimenpiteet!$C$7,1)*IF(W$9="x",1+Toimenpiteet!$C$34,1)*(1+W$30)*_xlfn.BINOM.INV(1,(1-(Satokasvi!$H$15*(1+W$43))),Q103))</f>
        <v>2553.8912736258808</v>
      </c>
      <c r="AS103" s="27">
        <f ca="1">IF(X$11="x",0,_xlfn.NORM.INV(R103,Satokasvi!$H$8,Satokasvi!$I$8)*IF(X$8="x",1+Toimenpiteet!$C$7,1)*IF(X$9="x",1+Toimenpiteet!$C$34,1)*(1+X$30)*_xlfn.BINOM.INV(1,(1-(Satokasvi!$H$15*(1+X$43))),R103))</f>
        <v>2369.3145007542353</v>
      </c>
      <c r="AT103" s="27">
        <f ca="1">IF(Y$11="x",0,_xlfn.NORM.INV(S103,Satokasvi!$H$8,Satokasvi!$I$8)*IF(Y$8="x",1+Toimenpiteet!$C$7,1)*IF(Y$9="x",1+Toimenpiteet!$C$34,1)*(1+Y$30)*_xlfn.BINOM.INV(1,(1-(Satokasvi!$H$15*(1+Y$43))),S103))</f>
        <v>2484.7275012769774</v>
      </c>
      <c r="AU103" s="27">
        <f ca="1">IF(Z$11="x",0,_xlfn.NORM.INV(T103,Satokasvi!$H$8,Satokasvi!$I$8)*IF(Z$8="x",1+Toimenpiteet!$C$7,1)*IF(Z$9="x",1+Toimenpiteet!$C$34,1)*(1+Z$30)*_xlfn.BINOM.INV(1,(1-(Satokasvi!$H$15*(1+Z$43))),T103))</f>
        <v>2481.4119088432471</v>
      </c>
      <c r="AV103" s="27">
        <f ca="1">IF(AA$11="x",0,_xlfn.NORM.INV(U103,Satokasvi!$H$8,Satokasvi!$I$8)*IF(AA$8="x",1+Toimenpiteet!$C$7,1)*IF(AA$9="x",1+Toimenpiteet!$C$34,1)*(1+AA$30)*_xlfn.BINOM.INV(1,(1-(Satokasvi!$H$15*(1+AA$43))),U103))</f>
        <v>2945.7487070877919</v>
      </c>
      <c r="AW103" s="27">
        <f ca="1">IF(AB$11="x",0,_xlfn.NORM.INV(V103,Satokasvi!$H$8,Satokasvi!$I$8)*IF(AB$8="x",1+Toimenpiteet!$C$7,1)*IF(AB$9="x",1+Toimenpiteet!$C$34,1)*(1+AB$30)*_xlfn.BINOM.INV(1,(1-(Satokasvi!$H$15*(1+AB$43))),V103))</f>
        <v>2708.6783177845832</v>
      </c>
      <c r="AX103" s="27">
        <f ca="1">IF(AC$11="x",0,_xlfn.NORM.INV(W103,Satokasvi!$H$8,Satokasvi!$I$8)*IF(AC$8="x",1+Toimenpiteet!$C$7,1)*IF(AC$9="x",1+Toimenpiteet!$C$34,1)*(1+AC$30)*_xlfn.BINOM.INV(1,(1-(Satokasvi!$H$15*(1+AC$43))),W103))</f>
        <v>0</v>
      </c>
      <c r="AY103" s="27">
        <f ca="1">IF(AD$11="x",0,_xlfn.NORM.INV(X103,Satokasvi!$H$8,Satokasvi!$I$8)*IF(AD$8="x",1+Toimenpiteet!$C$7,1)*IF(AD$9="x",1+Toimenpiteet!$C$34,1)*(1+AD$30)*_xlfn.BINOM.INV(1,(1-(Satokasvi!$H$15*(1+AD$43))),X103))</f>
        <v>2414.1590524448461</v>
      </c>
      <c r="AZ103" s="27">
        <f ca="1">IF(AE$11="x",0,_xlfn.NORM.INV(Y103,Satokasvi!$H$8,Satokasvi!$I$8)*IF(AE$8="x",1+Toimenpiteet!$C$7,1)*IF(AE$9="x",1+Toimenpiteet!$C$34,1)*(1+AE$30)*_xlfn.BINOM.INV(1,(1-(Satokasvi!$H$15*(1+AE$43))),Y103))</f>
        <v>2655.0571586756346</v>
      </c>
      <c r="BA103" s="27">
        <f ca="1">IF(AF$11="x",0,_xlfn.NORM.INV(Z103,Satokasvi!$H$8,Satokasvi!$I$8)*IF(AF$8="x",1+Toimenpiteet!$C$7,1)*IF(AF$9="x",1+Toimenpiteet!$C$34,1)*(1+AF$30)*_xlfn.BINOM.INV(1,(1-(Satokasvi!$H$15*(1+AF$43))),Z103))</f>
        <v>2851.2636282465401</v>
      </c>
      <c r="BD103" s="27">
        <f>IF(H$11="x",0,_xlfn.NORM.INV(B103,Satokasvi!$H$8,Satokasvi!$I$8)*IF(COUNTIF($H$12:H$12,"x")&gt;0,(1+$C$6),1)*IF(COUNTIF($H$13:H$13,"x")&gt;0,(1+$C$30),1)*IF(H$8="x",(1+Toimenpiteet!$C$7),1)*IF(H$9="x",(1+Toimenpiteet!$C$34),1)*(1+H$30)*_xlfn.BINOM.INV(1,(1-(Satokasvi!$H$15*(1+H$44))),B103))</f>
        <v>0</v>
      </c>
      <c r="BE103" s="27">
        <f ca="1">IF(I$11="x",0,_xlfn.NORM.INV(C103,Satokasvi!$H$8,Satokasvi!$I$8)*IF(COUNTIF($H$12:I$12,"x")&gt;0,(1+$C$6),1)*IF(COUNTIF($H$13:I$13,"x")&gt;0,(1+$C$30),1)*IF(I$8="x",(1+Toimenpiteet!$C$7),1)*IF(I$9="x",(1+Toimenpiteet!$C$34),1)*(1+I$30)*_xlfn.BINOM.INV(1,(1-(Satokasvi!$H$15*(1+I$44))),C103))</f>
        <v>2730.1427999362354</v>
      </c>
      <c r="BF103" s="27">
        <f ca="1">IF(J$11="x",0,_xlfn.NORM.INV(D103,Satokasvi!$H$8,Satokasvi!$I$8)*IF(COUNTIF($H$12:J$12,"x")&gt;0,(1+$C$6),1)*IF(COUNTIF($H$13:J$13,"x")&gt;0,(1+$C$30),1)*IF(J$8="x",(1+Toimenpiteet!$C$7),1)*IF(J$9="x",(1+Toimenpiteet!$C$34),1)*(1+J$30)*_xlfn.BINOM.INV(1,(1-(Satokasvi!$H$15*(1+J$44))),D103))</f>
        <v>2864.0277871735088</v>
      </c>
      <c r="BG103" s="27">
        <f ca="1">IF(K$11="x",0,_xlfn.NORM.INV(E103,Satokasvi!$H$8,Satokasvi!$I$8)*IF(COUNTIF($H$12:K$12,"x")&gt;0,(1+$C$6),1)*IF(COUNTIF($H$13:K$13,"x")&gt;0,(1+$C$30),1)*IF(K$8="x",(1+Toimenpiteet!$C$7),1)*IF(K$9="x",(1+Toimenpiteet!$C$34),1)*(1+K$30)*_xlfn.BINOM.INV(1,(1-(Satokasvi!$H$15*(1+K$44))),E103))</f>
        <v>2884.3075591299589</v>
      </c>
      <c r="BH103" s="27">
        <f ca="1">IF(L$11="x",0,_xlfn.NORM.INV(F103,Satokasvi!$H$8,Satokasvi!$I$8)*IF(COUNTIF($H$12:L$12,"x")&gt;0,(1+$C$6),1)*IF(COUNTIF($H$13:L$13,"x")&gt;0,(1+$C$30),1)*IF(L$8="x",(1+Toimenpiteet!$C$7),1)*IF(L$9="x",(1+Toimenpiteet!$C$34),1)*(1+L$30)*_xlfn.BINOM.INV(1,(1-(Satokasvi!$H$15*(1+L$44))),F103))</f>
        <v>2952.2488648850463</v>
      </c>
      <c r="BI103" s="27">
        <f>IF(M$11="x",0,_xlfn.NORM.INV(G103,Satokasvi!$H$8,Satokasvi!$I$8)*IF(COUNTIF($H$12:M$12,"x")&gt;0,(1+$C$6),1)*IF(COUNTIF($H$13:M$13,"x")&gt;0,(1+$C$30),1)*IF(M$8="x",(1+Toimenpiteet!$C$7),1)*IF(M$9="x",(1+Toimenpiteet!$C$34),1)*(1+M$30)*_xlfn.BINOM.INV(1,(1-(Satokasvi!$H$15*(1+M$44))),G103))</f>
        <v>0</v>
      </c>
      <c r="BJ103" s="27">
        <f ca="1">IF(N$11="x",0,_xlfn.NORM.INV(H103,Satokasvi!$H$8,Satokasvi!$I$8)*IF(COUNTIF($H$12:N$12,"x")&gt;0,(1+$C$6),1)*IF(COUNTIF($H$13:N$13,"x")&gt;0,(1+$C$30),1)*IF(N$8="x",(1+Toimenpiteet!$C$7),1)*IF(N$9="x",(1+Toimenpiteet!$C$34),1)*(1+N$30)*_xlfn.BINOM.INV(1,(1-(Satokasvi!$H$15*(1+N$44))),H103))</f>
        <v>2598.380613677678</v>
      </c>
      <c r="BK103" s="27">
        <f ca="1">IF(O$11="x",0,_xlfn.NORM.INV(I103,Satokasvi!$H$8,Satokasvi!$I$8)*IF(COUNTIF($H$12:O$12,"x")&gt;0,(1+$C$6),1)*IF(COUNTIF($H$13:O$13,"x")&gt;0,(1+$C$30),1)*IF(O$8="x",(1+Toimenpiteet!$C$7),1)*IF(O$9="x",(1+Toimenpiteet!$C$34),1)*(1+O$30)*_xlfn.BINOM.INV(1,(1-(Satokasvi!$H$15*(1+O$44))),I103))</f>
        <v>0</v>
      </c>
      <c r="BL103" s="27">
        <f ca="1">IF(P$11="x",0,_xlfn.NORM.INV(J103,Satokasvi!$H$8,Satokasvi!$I$8)*IF(COUNTIF($H$12:P$12,"x")&gt;0,(1+$C$6),1)*IF(COUNTIF($H$13:P$13,"x")&gt;0,(1+$C$30),1)*IF(P$8="x",(1+Toimenpiteet!$C$7),1)*IF(P$9="x",(1+Toimenpiteet!$C$34),1)*(1+P$30)*_xlfn.BINOM.INV(1,(1-(Satokasvi!$H$15*(1+P$44))),J103))</f>
        <v>2782.8937551597892</v>
      </c>
      <c r="BM103" s="27">
        <f ca="1">IF(Q$11="x",0,_xlfn.NORM.INV(K103,Satokasvi!$H$8,Satokasvi!$I$8)*IF(COUNTIF($H$12:Q$12,"x")&gt;0,(1+$C$6),1)*IF(COUNTIF($H$13:Q$13,"x")&gt;0,(1+$C$30),1)*IF(Q$8="x",(1+Toimenpiteet!$C$7),1)*IF(Q$9="x",(1+Toimenpiteet!$C$34),1)*(1+Q$30)*_xlfn.BINOM.INV(1,(1-(Satokasvi!$H$15*(1+Q$44))),K103))</f>
        <v>0</v>
      </c>
      <c r="BN103" s="27">
        <f ca="1">IF(R$11="x",0,_xlfn.NORM.INV(L103,Satokasvi!$H$8,Satokasvi!$I$8)*IF(COUNTIF($H$12:R$12,"x")&gt;0,(1+$C$6),1)*IF(COUNTIF($H$13:R$13,"x")&gt;0,(1+$C$30),1)*IF(R$8="x",(1+Toimenpiteet!$C$7),1)*IF(R$9="x",(1+Toimenpiteet!$C$34),1)*(1+R$30)*_xlfn.BINOM.INV(1,(1-(Satokasvi!$H$15*(1+R$44))),L103))</f>
        <v>0</v>
      </c>
      <c r="BO103" s="27">
        <f ca="1">IF(S$11="x",0,_xlfn.NORM.INV(M103,Satokasvi!$H$8,Satokasvi!$I$8)*IF(COUNTIF($H$12:S$12,"x")&gt;0,(1+$C$6),1)*IF(COUNTIF($H$13:S$13,"x")&gt;0,(1+$C$30),1)*IF(S$8="x",(1+Toimenpiteet!$C$7),1)*IF(S$9="x",(1+Toimenpiteet!$C$34),1)*(1+S$30)*_xlfn.BINOM.INV(1,(1-(Satokasvi!$H$15*(1+S$44))),M103))</f>
        <v>2608.8788388476009</v>
      </c>
      <c r="BP103" s="27">
        <f ca="1">IF(T$11="x",0,_xlfn.NORM.INV(N103,Satokasvi!$H$8,Satokasvi!$I$8)*IF(COUNTIF($H$12:T$12,"x")&gt;0,(1+$C$6),1)*IF(COUNTIF($H$13:T$13,"x")&gt;0,(1+$C$30),1)*IF(T$8="x",(1+Toimenpiteet!$C$7),1)*IF(T$9="x",(1+Toimenpiteet!$C$34),1)*(1+T$30)*_xlfn.BINOM.INV(1,(1-(Satokasvi!$H$15*(1+T$44))),N103))</f>
        <v>3002.9187652152241</v>
      </c>
      <c r="BQ103" s="27">
        <f ca="1">IF(U$11="x",0,_xlfn.NORM.INV(O103,Satokasvi!$H$8,Satokasvi!$I$8)*IF(COUNTIF($H$12:U$12,"x")&gt;0,(1+$C$6),1)*IF(COUNTIF($H$13:U$13,"x")&gt;0,(1+$C$30),1)*IF(U$8="x",(1+Toimenpiteet!$C$7),1)*IF(U$9="x",(1+Toimenpiteet!$C$34),1)*(1+U$30)*_xlfn.BINOM.INV(1,(1-(Satokasvi!$H$15*(1+U$44))),O103))</f>
        <v>2636.2834640496494</v>
      </c>
      <c r="BR103" s="27">
        <f ca="1">IF(V$11="x",0,_xlfn.NORM.INV(P103,Satokasvi!$H$8,Satokasvi!$I$8)*IF(COUNTIF($H$12:V$12,"x")&gt;0,(1+$C$6),1)*IF(COUNTIF($H$13:V$13,"x")&gt;0,(1+$C$30),1)*IF(V$8="x",(1+Toimenpiteet!$C$7),1)*IF(V$9="x",(1+Toimenpiteet!$C$34),1)*(1+V$30)*_xlfn.BINOM.INV(1,(1-(Satokasvi!$H$15*(1+V$44))),P103))</f>
        <v>0</v>
      </c>
      <c r="BS103" s="27">
        <f ca="1">IF(W$11="x",0,_xlfn.NORM.INV(Q103,Satokasvi!$H$8,Satokasvi!$I$8)*IF(COUNTIF($H$12:W$12,"x")&gt;0,(1+$C$6),1)*IF(COUNTIF($H$13:W$13,"x")&gt;0,(1+$C$30),1)*IF(W$8="x",(1+Toimenpiteet!$C$7),1)*IF(W$9="x",(1+Toimenpiteet!$C$34),1)*(1+W$30)*_xlfn.BINOM.INV(1,(1-(Satokasvi!$H$15*(1+W$44))),Q103))</f>
        <v>2681.5858373071746</v>
      </c>
      <c r="BT103" s="27">
        <f ca="1">IF(X$11="x",0,_xlfn.NORM.INV(R103,Satokasvi!$H$8,Satokasvi!$I$8)*IF(COUNTIF($H$12:X$12,"x")&gt;0,(1+$C$6),1)*IF(COUNTIF($H$13:X$13,"x")&gt;0,(1+$C$30),1)*IF(X$8="x",(1+Toimenpiteet!$C$7),1)*IF(X$9="x",(1+Toimenpiteet!$C$34),1)*(1+X$30)*_xlfn.BINOM.INV(1,(1-(Satokasvi!$H$15*(1+X$44))),R103))</f>
        <v>2487.7802257919475</v>
      </c>
      <c r="BU103" s="27">
        <f ca="1">IF(Y$11="x",0,_xlfn.NORM.INV(S103,Satokasvi!$H$8,Satokasvi!$I$8)*IF(COUNTIF($H$12:Y$12,"x")&gt;0,(1+$C$6),1)*IF(COUNTIF($H$13:Y$13,"x")&gt;0,(1+$C$30),1)*IF(Y$8="x",(1+Toimenpiteet!$C$7),1)*IF(Y$9="x",(1+Toimenpiteet!$C$34),1)*(1+Y$30)*_xlfn.BINOM.INV(1,(1-(Satokasvi!$H$15*(1+Y$44))),S103))</f>
        <v>2608.9638763408261</v>
      </c>
      <c r="BV103" s="27">
        <f ca="1">IF(Z$11="x",0,_xlfn.NORM.INV(T103,Satokasvi!$H$8,Satokasvi!$I$8)*IF(COUNTIF($H$12:Z$12,"x")&gt;0,(1+$C$6),1)*IF(COUNTIF($H$13:Z$13,"x")&gt;0,(1+$C$30),1)*IF(Z$8="x",(1+Toimenpiteet!$C$7),1)*IF(Z$9="x",(1+Toimenpiteet!$C$34),1)*(1+Z$30)*_xlfn.BINOM.INV(1,(1-(Satokasvi!$H$15*(1+Z$44))),T103))</f>
        <v>2605.4825042854104</v>
      </c>
      <c r="BW103" s="27">
        <f ca="1">IF(AA$11="x",0,_xlfn.NORM.INV(U103,Satokasvi!$H$8,Satokasvi!$I$8)*IF(COUNTIF($H$12:AA$12,"x")&gt;0,(1+$C$6),1)*IF(COUNTIF($H$13:AA$13,"x")&gt;0,(1+$C$30),1)*IF(AA$8="x",(1+Toimenpiteet!$C$7),1)*IF(AA$9="x",(1+Toimenpiteet!$C$34),1)*(1+AA$30)*_xlfn.BINOM.INV(1,(1-(Satokasvi!$H$15*(1+AA$44))),U103))</f>
        <v>3093.0361424421812</v>
      </c>
      <c r="BX103" s="27">
        <f ca="1">IF(AB$11="x",0,_xlfn.NORM.INV(V103,Satokasvi!$H$8,Satokasvi!$I$8)*IF(COUNTIF($H$12:AB$12,"x")&gt;0,(1+$C$6),1)*IF(COUNTIF($H$13:AB$13,"x")&gt;0,(1+$C$30),1)*IF(AB$8="x",(1+Toimenpiteet!$C$7),1)*IF(AB$9="x",(1+Toimenpiteet!$C$34),1)*(1+AB$30)*_xlfn.BINOM.INV(1,(1-(Satokasvi!$H$15*(1+AB$44))),V103))</f>
        <v>2844.1122336738122</v>
      </c>
      <c r="BY103" s="27">
        <f ca="1">IF(AC$11="x",0,_xlfn.NORM.INV(W103,Satokasvi!$H$8,Satokasvi!$I$8)*IF(COUNTIF($H$12:AC$12,"x")&gt;0,(1+$C$6),1)*IF(COUNTIF($H$13:AC$13,"x")&gt;0,(1+$C$30),1)*IF(AC$8="x",(1+Toimenpiteet!$C$7),1)*IF(AC$9="x",(1+Toimenpiteet!$C$34),1)*(1+AC$30)*_xlfn.BINOM.INV(1,(1-(Satokasvi!$H$15*(1+AC$44))),W103))</f>
        <v>0</v>
      </c>
      <c r="BZ103" s="27">
        <f ca="1">IF(AD$11="x",0,_xlfn.NORM.INV(X103,Satokasvi!$H$8,Satokasvi!$I$8)*IF(COUNTIF($H$12:AD$12,"x")&gt;0,(1+$C$6),1)*IF(COUNTIF($H$13:AD$13,"x")&gt;0,(1+$C$30),1)*IF(AD$8="x",(1+Toimenpiteet!$C$7),1)*IF(AD$9="x",(1+Toimenpiteet!$C$34),1)*(1+AD$30)*_xlfn.BINOM.INV(1,(1-(Satokasvi!$H$15*(1+AD$44))),X103))</f>
        <v>2534.8670050670885</v>
      </c>
      <c r="CA103" s="27">
        <f ca="1">IF(AE$11="x",0,_xlfn.NORM.INV(Y103,Satokasvi!$H$8,Satokasvi!$I$8)*IF(COUNTIF($H$12:AE$12,"x")&gt;0,(1+$C$6),1)*IF(COUNTIF($H$13:AE$13,"x")&gt;0,(1+$C$30),1)*IF(AE$8="x",(1+Toimenpiteet!$C$7),1)*IF(AE$9="x",(1+Toimenpiteet!$C$34),1)*(1+AE$30)*_xlfn.BINOM.INV(1,(1-(Satokasvi!$H$15*(1+AE$44))),Y103))</f>
        <v>2787.8100166094164</v>
      </c>
      <c r="CB103" s="27">
        <f ca="1">IF(AF$11="x",0,_xlfn.NORM.INV(Z103,Satokasvi!$H$8,Satokasvi!$I$8)*IF(COUNTIF($H$12:AF$12,"x")&gt;0,(1+$C$6),1)*IF(COUNTIF($H$13:AF$13,"x")&gt;0,(1+$C$30),1)*IF(AF$8="x",(1+Toimenpiteet!$C$7),1)*IF(AF$9="x",(1+Toimenpiteet!$C$34),1)*(1+AF$30)*_xlfn.BINOM.INV(1,(1-(Satokasvi!$H$15*(1+AF$44))),Z103))</f>
        <v>2993.8268096588672</v>
      </c>
      <c r="CD103" s="29">
        <f ca="1">_xlfn.NORM.INV(RAND(),Satokasvi!$H$13,Satokasvi!$I$13)</f>
        <v>223.73497019481329</v>
      </c>
      <c r="CE103" s="29">
        <f ca="1">_xlfn.NORM.INV(RAND(),Satokasvi!$H$13,Satokasvi!$I$13)</f>
        <v>173.21529374989288</v>
      </c>
      <c r="CF103" s="29">
        <f ca="1">_xlfn.NORM.INV(RAND(),Satokasvi!$H$13,Satokasvi!$I$13)</f>
        <v>197.85890339360446</v>
      </c>
      <c r="CG103" s="29">
        <f ca="1">_xlfn.NORM.INV(RAND(),Satokasvi!$H$13,Satokasvi!$I$13)</f>
        <v>299.64831861660684</v>
      </c>
      <c r="CH103" s="29">
        <f ca="1">_xlfn.NORM.INV(RAND(),Satokasvi!$H$13,Satokasvi!$I$13)</f>
        <v>246.81880521760681</v>
      </c>
      <c r="CI103" s="29">
        <f ca="1">_xlfn.NORM.INV(RAND(),Satokasvi!$H$13,Satokasvi!$I$13)</f>
        <v>314.40249785063764</v>
      </c>
      <c r="CJ103" s="29">
        <f ca="1">_xlfn.NORM.INV(RAND(),Satokasvi!$H$13,Satokasvi!$I$13)</f>
        <v>179.56903545403412</v>
      </c>
      <c r="CK103" s="29">
        <f ca="1">_xlfn.NORM.INV(RAND(),Satokasvi!$H$13,Satokasvi!$I$13)</f>
        <v>232.77971300291696</v>
      </c>
      <c r="CL103" s="29">
        <f ca="1">_xlfn.NORM.INV(RAND(),Satokasvi!$H$13,Satokasvi!$I$13)</f>
        <v>272.31562049243507</v>
      </c>
      <c r="CM103" s="29">
        <f ca="1">_xlfn.NORM.INV(RAND(),Satokasvi!$H$13,Satokasvi!$I$13)</f>
        <v>100.26789425417378</v>
      </c>
      <c r="CN103" s="29">
        <f ca="1">_xlfn.NORM.INV(RAND(),Satokasvi!$H$13,Satokasvi!$I$13)</f>
        <v>242.61730170927601</v>
      </c>
      <c r="CO103" s="29">
        <f ca="1">_xlfn.NORM.INV(RAND(),Satokasvi!$H$13,Satokasvi!$I$13)</f>
        <v>204.69254911663589</v>
      </c>
      <c r="CP103" s="29">
        <f ca="1">_xlfn.NORM.INV(RAND(),Satokasvi!$H$13,Satokasvi!$I$13)</f>
        <v>228.13331036648816</v>
      </c>
      <c r="CQ103" s="29">
        <f ca="1">_xlfn.NORM.INV(RAND(),Satokasvi!$H$13,Satokasvi!$I$13)</f>
        <v>192.17848614507295</v>
      </c>
      <c r="CR103" s="29">
        <f ca="1">_xlfn.NORM.INV(RAND(),Satokasvi!$H$13,Satokasvi!$I$13)</f>
        <v>202.16921947061974</v>
      </c>
      <c r="CS103" s="29">
        <f ca="1">_xlfn.NORM.INV(RAND(),Satokasvi!$H$13,Satokasvi!$I$13)</f>
        <v>231.52585396600153</v>
      </c>
      <c r="CT103" s="29">
        <f ca="1">_xlfn.NORM.INV(RAND(),Satokasvi!$H$13,Satokasvi!$I$13)</f>
        <v>54.31999007527665</v>
      </c>
      <c r="CU103" s="29">
        <f ca="1">_xlfn.NORM.INV(RAND(),Satokasvi!$H$13,Satokasvi!$I$13)</f>
        <v>191.10483311174281</v>
      </c>
      <c r="CV103" s="29">
        <f ca="1">_xlfn.NORM.INV(RAND(),Satokasvi!$H$13,Satokasvi!$I$13)</f>
        <v>162.09594682198275</v>
      </c>
      <c r="CW103" s="29">
        <f ca="1">_xlfn.NORM.INV(RAND(),Satokasvi!$H$13,Satokasvi!$I$13)</f>
        <v>180.41327853885454</v>
      </c>
      <c r="CX103" s="29">
        <f ca="1">_xlfn.NORM.INV(RAND(),Satokasvi!$H$13,Satokasvi!$I$13)</f>
        <v>202.27564320718736</v>
      </c>
      <c r="CY103" s="29">
        <f ca="1">_xlfn.NORM.INV(RAND(),Satokasvi!$H$13,Satokasvi!$I$13)</f>
        <v>213.81992502505184</v>
      </c>
      <c r="CZ103" s="29">
        <f ca="1">_xlfn.NORM.INV(RAND(),Satokasvi!$H$13,Satokasvi!$I$13)</f>
        <v>184.4100519704001</v>
      </c>
      <c r="DA103" s="29">
        <f ca="1">_xlfn.NORM.INV(RAND(),Satokasvi!$H$13,Satokasvi!$I$13)</f>
        <v>193.8304608869658</v>
      </c>
      <c r="DB103" s="29">
        <f ca="1">_xlfn.NORM.INV(RAND(),Satokasvi!$H$13,Satokasvi!$I$13)</f>
        <v>251.75054033771261</v>
      </c>
      <c r="DD103" s="29">
        <f>IF(H$11="x",Toimenpiteet!$E$115,AC103*CD103/1000+(Satokasvi!$E$28-Satokasvi!$E$7)+IF(H$8="x",Toimenpiteet!$E$29,0)+IF(H$9="x",Toimenpiteet!$E$60,0)+IF(H$10="x",Toimenpiteet!$E$88,0))/(1+$H$15)^DD$59</f>
        <v>305.82524271844659</v>
      </c>
      <c r="DE103" s="29">
        <f ca="1">IF(I$11="x",Toimenpiteet!$E$115,AD103*CE103/1000+(Satokasvi!$E$28-Satokasvi!$E$7)+IF(I$8="x",Toimenpiteet!$E$29,0)+IF(I$9="x",Toimenpiteet!$E$60,0)+IF(I$10="x",Toimenpiteet!$E$88,0))/(1+$H$15)^DE$59</f>
        <v>209.71186824314486</v>
      </c>
      <c r="DF103" s="29">
        <f ca="1">IF(J$11="x",Toimenpiteet!$E$115,AE103*CF103/1000+(Satokasvi!$E$28-Satokasvi!$E$7)+IF(J$8="x",Toimenpiteet!$E$29,0)+IF(J$9="x",Toimenpiteet!$E$60,0)+IF(J$10="x",Toimenpiteet!$E$88,0))/(1+$H$15)^DF$59</f>
        <v>285.33105686089937</v>
      </c>
      <c r="DG103" s="29">
        <f ca="1">IF(K$11="x",Toimenpiteet!$E$115,AF103*CG103/1000+(Satokasvi!$E$28-Satokasvi!$E$7)+IF(K$8="x",Toimenpiteet!$E$29,0)+IF(K$9="x",Toimenpiteet!$E$60,0)+IF(K$10="x",Toimenpiteet!$E$88,0))/(1+$H$15)^DG$59</f>
        <v>528.84687725533502</v>
      </c>
      <c r="DH103" s="29">
        <f ca="1">IF(L$11="x",Toimenpiteet!$E$115,AG103*CH103/1000+(Satokasvi!$E$28-Satokasvi!$E$7)+IF(L$8="x",Toimenpiteet!$E$29,0)+IF(L$9="x",Toimenpiteet!$E$60,0)+IF(L$10="x",Toimenpiteet!$E$88,0))/(1+$H$15)^DH$59</f>
        <v>402.03775003927996</v>
      </c>
      <c r="DI103" s="29">
        <f>IF(M$11="x",Toimenpiteet!$E$115,AH103*CI103/1000+(Satokasvi!$E$28-Satokasvi!$E$7)+IF(M$8="x",Toimenpiteet!$E$29,0)+IF(M$9="x",Toimenpiteet!$E$60,0)+IF(M$10="x",Toimenpiteet!$E$88,0))/(1+$H$15)^DI$59</f>
        <v>263.80754085535114</v>
      </c>
      <c r="DJ103" s="29">
        <f ca="1">IF(N$11="x",Toimenpiteet!$E$115,AI103*CJ103/1000+(Satokasvi!$E$28-Satokasvi!$E$7)+IF(N$8="x",Toimenpiteet!$E$29,0)+IF(N$9="x",Toimenpiteet!$E$60,0)+IF(N$10="x",Toimenpiteet!$E$88,0))/(1+$H$15)^DJ$59</f>
        <v>176.01007475366583</v>
      </c>
      <c r="DK103" s="29">
        <f ca="1">IF(O$11="x",Toimenpiteet!$E$115,AJ103*CK103/1000+(Satokasvi!$E$28-Satokasvi!$E$7)+IF(O$8="x",Toimenpiteet!$E$29,0)+IF(O$9="x",Toimenpiteet!$E$60,0)+IF(O$10="x",Toimenpiteet!$E$88,0))/(1+$H$15)^DK$59</f>
        <v>-179.90636450014594</v>
      </c>
      <c r="DL103" s="29">
        <f ca="1">IF(P$11="x",Toimenpiteet!$E$115,AK103*CL103/1000+(Satokasvi!$E$28-Satokasvi!$E$7)+IF(P$8="x",Toimenpiteet!$E$29,0)+IF(P$9="x",Toimenpiteet!$E$60,0)+IF(P$10="x",Toimenpiteet!$E$88,0))/(1+$H$15)^DL$59</f>
        <v>378.48610020594072</v>
      </c>
      <c r="DM103" s="29">
        <f ca="1">IF(Q$11="x",Toimenpiteet!$E$115,AL103*CM103/1000+(Satokasvi!$E$28-Satokasvi!$E$7)+IF(Q$8="x",Toimenpiteet!$E$29,0)+IF(Q$9="x",Toimenpiteet!$E$60,0)+IF(Q$10="x",Toimenpiteet!$E$88,0))/(1+$H$15)^DM$59</f>
        <v>-169.57900320496364</v>
      </c>
      <c r="DN103" s="29">
        <f ca="1">IF(R$11="x",Toimenpiteet!$E$115,AM103*CN103/1000+(Satokasvi!$E$28-Satokasvi!$E$7)+IF(R$8="x",Toimenpiteet!$E$29,0)+IF(R$9="x",Toimenpiteet!$E$60,0)+IF(R$10="x",Toimenpiteet!$E$88,0))/(1+$H$15)^DN$59</f>
        <v>-164.63980893685792</v>
      </c>
      <c r="DO103" s="29">
        <f ca="1">IF(S$11="x",Toimenpiteet!$E$115,AN103*CO103/1000+(Satokasvi!$E$28-Satokasvi!$E$7)+IF(S$8="x",Toimenpiteet!$E$29,0)+IF(S$9="x",Toimenpiteet!$E$60,0)+IF(S$10="x",Toimenpiteet!$E$88,0))/(1+$H$15)^DO$59</f>
        <v>196.86935658555106</v>
      </c>
      <c r="DP103" s="29">
        <f ca="1">IF(T$11="x",Toimenpiteet!$E$115,AO103*CP103/1000+(Satokasvi!$E$28-Satokasvi!$E$7)+IF(T$8="x",Toimenpiteet!$E$29,0)+IF(T$9="x",Toimenpiteet!$E$60,0)+IF(T$10="x",Toimenpiteet!$E$88,0))/(1+$H$15)^DP$59</f>
        <v>289.0935454136183</v>
      </c>
      <c r="DQ103" s="29">
        <f ca="1">IF(U$11="x",Toimenpiteet!$E$115,AP103*CQ103/1000+(Satokasvi!$E$28-Satokasvi!$E$7)+IF(U$8="x",Toimenpiteet!$E$29,0)+IF(U$9="x",Toimenpiteet!$E$60,0)+IF(U$10="x",Toimenpiteet!$E$88,0))/(1+$H$15)^DQ$59</f>
        <v>168.32812706348554</v>
      </c>
      <c r="DR103" s="29">
        <f ca="1">IF(V$11="x",Toimenpiteet!$E$115,AQ103*CR103/1000+(Satokasvi!$E$28-Satokasvi!$E$7)+IF(V$8="x",Toimenpiteet!$E$29,0)+IF(V$9="x",Toimenpiteet!$E$60,0)+IF(V$10="x",Toimenpiteet!$E$88,0))/(1+$H$15)^DR$59</f>
        <v>-146.28033781171195</v>
      </c>
      <c r="DS103" s="29">
        <f ca="1">IF(W$11="x",Toimenpiteet!$E$115,AR103*CS103/1000+(Satokasvi!$E$28-Satokasvi!$E$7)+IF(W$8="x",Toimenpiteet!$E$29,0)+IF(W$9="x",Toimenpiteet!$E$60,0)+IF(W$10="x",Toimenpiteet!$E$88,0))/(1+$H$15)^DS$59</f>
        <v>226.45379192635036</v>
      </c>
      <c r="DT103" s="29">
        <f ca="1">IF(X$11="x",Toimenpiteet!$E$115,AS103*CT103/1000+(Satokasvi!$E$28-Satokasvi!$E$7)+IF(X$8="x",Toimenpiteet!$E$29,0)+IF(X$9="x",Toimenpiteet!$E$60,0)+IF(X$10="x",Toimenpiteet!$E$88,0))/(1+$H$15)^DT$59</f>
        <v>-60.016941608511921</v>
      </c>
      <c r="DU103" s="29">
        <f ca="1">IF(Y$11="x",Toimenpiteet!$E$115,AT103*CU103/1000+(Satokasvi!$E$28-Satokasvi!$E$7)+IF(Y$8="x",Toimenpiteet!$E$29,0)+IF(Y$9="x",Toimenpiteet!$E$60,0)+IF(Y$10="x",Toimenpiteet!$E$88,0))/(1+$H$15)^DU$59</f>
        <v>145.05324178786947</v>
      </c>
      <c r="DV103" s="29">
        <f ca="1">IF(Z$11="x",Toimenpiteet!$E$115,AU103*CV103/1000+(Satokasvi!$E$28-Satokasvi!$E$7)+IF(Z$8="x",Toimenpiteet!$E$29,0)+IF(Z$9="x",Toimenpiteet!$E$60,0)+IF(Z$10="x",Toimenpiteet!$E$88,0))/(1+$H$15)^DV$59</f>
        <v>99.41614544949887</v>
      </c>
      <c r="DW103" s="29">
        <f ca="1">IF(AA$11="x",Toimenpiteet!$E$115,AV103*CW103/1000+(Satokasvi!$E$28-Satokasvi!$E$7)+IF(AA$8="x",Toimenpiteet!$E$29,0)+IF(AA$9="x",Toimenpiteet!$E$60,0)+IF(AA$10="x",Toimenpiteet!$E$88,0))/(1+$H$15)^DW$59</f>
        <v>168.06948330226297</v>
      </c>
      <c r="DX103" s="29">
        <f ca="1">IF(AB$11="x",Toimenpiteet!$E$115,AW103*CX103/1000+(Satokasvi!$E$28-Satokasvi!$E$7)+IF(AB$8="x",Toimenpiteet!$E$29,0)+IF(AB$9="x",Toimenpiteet!$E$60,0)+IF(AB$10="x",Toimenpiteet!$E$88,0))/(1+$H$15)^DX$59</f>
        <v>172.0155795956438</v>
      </c>
      <c r="DY103" s="29">
        <f ca="1">IF(AC$11="x",Toimenpiteet!$E$115,AX103*CY103/1000+(Satokasvi!$E$28-Satokasvi!$E$7)+IF(AC$8="x",Toimenpiteet!$E$29,0)+IF(AC$9="x",Toimenpiteet!$E$60,0)+IF(AC$10="x",Toimenpiteet!$E$88,0))/(1+$H$15)^DY$59</f>
        <v>-118.93930095114123</v>
      </c>
      <c r="DZ103" s="29">
        <f ca="1">IF(AD$11="x",Toimenpiteet!$E$115,AY103*CZ103/1000+(Satokasvi!$E$28-Satokasvi!$E$7)+IF(AD$8="x",Toimenpiteet!$E$29,0)+IF(AD$9="x",Toimenpiteet!$E$60,0)+IF(AD$10="x",Toimenpiteet!$E$88,0))/(1+$H$15)^DZ$59</f>
        <v>110.10168295187876</v>
      </c>
      <c r="EA103" s="29">
        <f ca="1">IF(AE$11="x",Toimenpiteet!$E$115,AZ103*DA103/1000+(Satokasvi!$E$28-Satokasvi!$E$7)+IF(AE$8="x",Toimenpiteet!$E$29,0)+IF(AE$9="x",Toimenpiteet!$E$60,0)+IF(AE$10="x",Toimenpiteet!$E$88,0))/(1+$H$15)^EA$59</f>
        <v>141.05262890918439</v>
      </c>
      <c r="EB103" s="29">
        <f ca="1">IF(AF$11="x",Toimenpiteet!$E$115,BA103*DB103/1000+(Satokasvi!$E$28-Satokasvi!$E$7)+IF(AF$8="x",Toimenpiteet!$E$29,0)+IF(AF$9="x",Toimenpiteet!$E$60,0)+IF(AF$10="x",Toimenpiteet!$E$88,0))/(1+$H$15)^EB$59</f>
        <v>233.98238758646255</v>
      </c>
      <c r="ED103" s="29">
        <f>IF(H$11="x",Toimenpiteet!$E$115,BD103*CD103/1000+(Satokasvi!$E$28-Satokasvi!$E$7)+IF(H$8="x",Toimenpiteet!$E$29,0)+IF(H$9="x",Toimenpiteet!$E$60,0)+IF(H$10="x",Toimenpiteet!$E$88,0))/(1+$H$15)^ED$59</f>
        <v>305.82524271844659</v>
      </c>
      <c r="EE103" s="29">
        <f ca="1">IF(I$11="x",Toimenpiteet!$E$115,BE103*CE103/1000+(Satokasvi!$E$28-Satokasvi!$E$7)+IF(I$8="x",Toimenpiteet!$E$29,0)+IF(I$9="x",Toimenpiteet!$E$60,0)+IF(I$10="x",Toimenpiteet!$E$88,0))/(1+$H$15)^EE$59</f>
        <v>230.93834203988129</v>
      </c>
      <c r="EF103" s="29">
        <f ca="1">IF(J$11="x",Toimenpiteet!$E$115,BF103*CF103/1000+(Satokasvi!$E$28-Satokasvi!$E$7)+IF(J$8="x",Toimenpiteet!$E$29,0)+IF(J$9="x",Toimenpiteet!$E$60,0)+IF(J$10="x",Toimenpiteet!$E$88,0))/(1+$H$15)^EF$59</f>
        <v>310.02564891227365</v>
      </c>
      <c r="EG103" s="29">
        <f ca="1">IF(K$11="x",Toimenpiteet!$E$115,BG103*CG103/1000+(Satokasvi!$E$28-Satokasvi!$E$7)+IF(K$8="x",Toimenpiteet!$E$29,0)+IF(K$9="x",Toimenpiteet!$E$60,0)+IF(K$10="x",Toimenpiteet!$E$88,0))/(1+$H$15)^EG$59</f>
        <v>565.41353102910102</v>
      </c>
      <c r="EH103" s="29">
        <f ca="1">IF(L$11="x",Toimenpiteet!$E$115,BH103*CH103/1000+(Satokasvi!$E$28-Satokasvi!$E$7)+IF(L$8="x",Toimenpiteet!$E$29,0)+IF(L$9="x",Toimenpiteet!$E$60,0)+IF(L$10="x",Toimenpiteet!$E$88,0))/(1+$H$15)^EH$59</f>
        <v>431.96906463930151</v>
      </c>
      <c r="EI103" s="29">
        <f>IF(M$11="x",Toimenpiteet!$E$115,BI103*CI103/1000+(Satokasvi!$E$28-Satokasvi!$E$7)+IF(M$8="x",Toimenpiteet!$E$29,0)+IF(M$9="x",Toimenpiteet!$E$60,0)+IF(M$10="x",Toimenpiteet!$E$88,0))/(1+$H$15)^EI$59</f>
        <v>263.80754085535114</v>
      </c>
      <c r="EJ103" s="29">
        <f ca="1">IF(N$11="x",Toimenpiteet!$E$115,BJ103*CJ103/1000+(Satokasvi!$E$28-Satokasvi!$E$7)+IF(N$8="x",Toimenpiteet!$E$29,0)+IF(N$9="x",Toimenpiteet!$E$60,0)+IF(N$10="x",Toimenpiteet!$E$88,0))/(1+$H$15)^EJ$59</f>
        <v>194.07575626310663</v>
      </c>
      <c r="EK103" s="29">
        <f ca="1">IF(O$11="x",Toimenpiteet!$E$115,BK103*CK103/1000+(Satokasvi!$E$28-Satokasvi!$E$7)+IF(O$8="x",Toimenpiteet!$E$29,0)+IF(O$9="x",Toimenpiteet!$E$60,0)+IF(O$10="x",Toimenpiteet!$E$88,0))/(1+$H$15)^EK$59</f>
        <v>-179.90636450014594</v>
      </c>
      <c r="EL103" s="29">
        <f ca="1">IF(P$11="x",Toimenpiteet!$E$115,BL103*CL103/1000+(Satokasvi!$E$28-Satokasvi!$E$7)+IF(P$8="x",Toimenpiteet!$E$29,0)+IF(P$9="x",Toimenpiteet!$E$60,0)+IF(P$10="x",Toimenpiteet!$E$88,0))/(1+$H$15)^EL$59</f>
        <v>406.14372388129334</v>
      </c>
      <c r="EM103" s="29">
        <f ca="1">IF(Q$11="x",Toimenpiteet!$E$115,BM103*CM103/1000+(Satokasvi!$E$28-Satokasvi!$E$7)+IF(Q$8="x",Toimenpiteet!$E$29,0)+IF(Q$9="x",Toimenpiteet!$E$60,0)+IF(Q$10="x",Toimenpiteet!$E$88,0))/(1+$H$15)^EM$59</f>
        <v>-169.57900320496364</v>
      </c>
      <c r="EN103" s="29">
        <f ca="1">IF(R$11="x",Toimenpiteet!$E$115,BN103*CN103/1000+(Satokasvi!$E$28-Satokasvi!$E$7)+IF(R$8="x",Toimenpiteet!$E$29,0)+IF(R$9="x",Toimenpiteet!$E$60,0)+IF(R$10="x",Toimenpiteet!$E$88,0))/(1+$H$15)^EN$59</f>
        <v>-164.63980893685792</v>
      </c>
      <c r="EO103" s="29">
        <f ca="1">IF(S$11="x",Toimenpiteet!$E$115,BO103*CO103/1000+(Satokasvi!$E$28-Satokasvi!$E$7)+IF(S$8="x",Toimenpiteet!$E$29,0)+IF(S$9="x",Toimenpiteet!$E$60,0)+IF(S$10="x",Toimenpiteet!$E$88,0))/(1+$H$15)^EO$59</f>
        <v>214.7050481496276</v>
      </c>
      <c r="EP103" s="29">
        <f ca="1">IF(T$11="x",Toimenpiteet!$E$115,BP103*CP103/1000+(Satokasvi!$E$28-Satokasvi!$E$7)+IF(T$8="x",Toimenpiteet!$E$29,0)+IF(T$9="x",Toimenpiteet!$E$60,0)+IF(T$10="x",Toimenpiteet!$E$88,0))/(1+$H$15)^EP$59</f>
        <v>311.30766320352143</v>
      </c>
      <c r="EQ103" s="29">
        <f ca="1">IF(U$11="x",Toimenpiteet!$E$115,BQ103*CQ103/1000+(Satokasvi!$E$28-Satokasvi!$E$7)+IF(U$8="x",Toimenpiteet!$E$29,0)+IF(U$9="x",Toimenpiteet!$E$60,0)+IF(U$10="x",Toimenpiteet!$E$88,0))/(1+$H$15)^EQ$59</f>
        <v>184.27797081396298</v>
      </c>
      <c r="ER103" s="29">
        <f ca="1">IF(V$11="x",Toimenpiteet!$E$115,BR103*CR103/1000+(Satokasvi!$E$28-Satokasvi!$E$7)+IF(V$8="x",Toimenpiteet!$E$29,0)+IF(V$9="x",Toimenpiteet!$E$60,0)+IF(V$10="x",Toimenpiteet!$E$88,0))/(1+$H$15)^ER$59</f>
        <v>-146.28033781171195</v>
      </c>
      <c r="ES103" s="29">
        <f ca="1">IF(W$11="x",Toimenpiteet!$E$115,BS103*CS103/1000+(Satokasvi!$E$28-Satokasvi!$E$7)+IF(W$8="x",Toimenpiteet!$E$29,0)+IF(W$9="x",Toimenpiteet!$E$60,0)+IF(W$10="x",Toimenpiteet!$E$88,0))/(1+$H$15)^ES$59</f>
        <v>244.87746879508106</v>
      </c>
      <c r="ET103" s="29">
        <f ca="1">IF(X$11="x",Toimenpiteet!$E$115,BT103*CT103/1000+(Satokasvi!$E$28-Satokasvi!$E$7)+IF(X$8="x",Toimenpiteet!$E$29,0)+IF(X$9="x",Toimenpiteet!$E$60,0)+IF(X$10="x",Toimenpiteet!$E$88,0))/(1+$H$15)^ET$59</f>
        <v>-56.123626288536357</v>
      </c>
      <c r="EU103" s="29">
        <f ca="1">IF(Y$11="x",Toimenpiteet!$E$115,BU103*CU103/1000+(Satokasvi!$E$28-Satokasvi!$E$7)+IF(Y$8="x",Toimenpiteet!$E$29,0)+IF(Y$9="x",Toimenpiteet!$E$60,0)+IF(Y$10="x",Toimenpiteet!$E$88,0))/(1+$H$15)^EU$59</f>
        <v>158.99926543105047</v>
      </c>
      <c r="EV103" s="29">
        <f ca="1">IF(Z$11="x",Toimenpiteet!$E$115,BV103*CV103/1000+(Satokasvi!$E$28-Satokasvi!$E$7)+IF(Z$8="x",Toimenpiteet!$E$29,0)+IF(Z$9="x",Toimenpiteet!$E$60,0)+IF(Z$10="x",Toimenpiteet!$E$88,0))/(1+$H$15)^EV$59</f>
        <v>110.88536199749578</v>
      </c>
      <c r="EW103" s="29">
        <f ca="1">IF(AA$11="x",Toimenpiteet!$E$115,BW103*CW103/1000+(Satokasvi!$E$28-Satokasvi!$E$7)+IF(AA$8="x",Toimenpiteet!$E$29,0)+IF(AA$9="x",Toimenpiteet!$E$60,0)+IF(AA$10="x",Toimenpiteet!$E$88,0))/(1+$H$15)^EW$59</f>
        <v>182.78209268632938</v>
      </c>
      <c r="EX103" s="29">
        <f ca="1">IF(AB$11="x",Toimenpiteet!$E$115,BX103*CX103/1000+(Satokasvi!$E$28-Satokasvi!$E$7)+IF(AB$8="x",Toimenpiteet!$E$29,0)+IF(AB$9="x",Toimenpiteet!$E$60,0)+IF(AB$10="x",Toimenpiteet!$E$88,0))/(1+$H$15)^EX$59</f>
        <v>186.74173257440975</v>
      </c>
      <c r="EY103" s="29">
        <f ca="1">IF(AC$11="x",Toimenpiteet!$E$115,BY103*CY103/1000+(Satokasvi!$E$28-Satokasvi!$E$7)+IF(AC$8="x",Toimenpiteet!$E$29,0)+IF(AC$9="x",Toimenpiteet!$E$60,0)+IF(AC$10="x",Toimenpiteet!$E$88,0))/(1+$H$15)^EY$59</f>
        <v>-118.93930095114123</v>
      </c>
      <c r="EZ103" s="29">
        <f ca="1">IF(AD$11="x",Toimenpiteet!$E$115,BZ103*CZ103/1000+(Satokasvi!$E$28-Satokasvi!$E$7)+IF(AD$8="x",Toimenpiteet!$E$29,0)+IF(AD$9="x",Toimenpiteet!$E$60,0)+IF(AD$10="x",Toimenpiteet!$E$88,0))/(1+$H$15)^EZ$59</f>
        <v>121.3805195728291</v>
      </c>
      <c r="FA103" s="29">
        <f ca="1">IF(AE$11="x",Toimenpiteet!$E$115,CA103*DA103/1000+(Satokasvi!$E$28-Satokasvi!$E$7)+IF(AE$8="x",Toimenpiteet!$E$29,0)+IF(AE$9="x",Toimenpiteet!$E$60,0)+IF(AE$10="x",Toimenpiteet!$E$88,0))/(1+$H$15)^FA$59</f>
        <v>153.71084528023232</v>
      </c>
      <c r="FB103" s="29">
        <f ca="1">IF(AF$11="x",Toimenpiteet!$E$115,CB103*DB103/1000+(Satokasvi!$E$28-Satokasvi!$E$7)+IF(AF$8="x",Toimenpiteet!$E$29,0)+IF(AF$9="x",Toimenpiteet!$E$60,0)+IF(AF$10="x",Toimenpiteet!$E$88,0))/(1+$H$15)^FB$59</f>
        <v>251.12382242752236</v>
      </c>
      <c r="FD103" s="29">
        <f t="shared" si="15"/>
        <v>305.82524271844659</v>
      </c>
      <c r="FE103" s="29">
        <f t="shared" ca="1" si="32"/>
        <v>515.53711096159145</v>
      </c>
      <c r="FF103" s="29">
        <f t="shared" ca="1" si="32"/>
        <v>800.86816782249082</v>
      </c>
      <c r="FG103" s="29">
        <f t="shared" ca="1" si="32"/>
        <v>1329.7150450778258</v>
      </c>
      <c r="FH103" s="29">
        <f t="shared" ca="1" si="32"/>
        <v>1731.7527951171057</v>
      </c>
      <c r="FI103" s="29">
        <f t="shared" ca="1" si="32"/>
        <v>1995.5603359724569</v>
      </c>
      <c r="FJ103" s="29">
        <f t="shared" ca="1" si="32"/>
        <v>2171.5704107261226</v>
      </c>
      <c r="FK103" s="29">
        <f t="shared" ca="1" si="32"/>
        <v>1991.6640462259768</v>
      </c>
      <c r="FL103" s="29">
        <f t="shared" ca="1" si="31"/>
        <v>2370.1501464319176</v>
      </c>
      <c r="FM103" s="29">
        <f t="shared" ca="1" si="31"/>
        <v>2200.5711432269541</v>
      </c>
      <c r="FN103" s="29">
        <f t="shared" ca="1" si="31"/>
        <v>2035.9313342900962</v>
      </c>
      <c r="FO103" s="29">
        <f t="shared" ca="1" si="31"/>
        <v>2232.8006908756474</v>
      </c>
      <c r="FP103" s="29">
        <f t="shared" ca="1" si="31"/>
        <v>2521.8942362892658</v>
      </c>
      <c r="FQ103" s="29">
        <f t="shared" ca="1" si="31"/>
        <v>2690.2223633527515</v>
      </c>
      <c r="FR103" s="29">
        <f t="shared" ca="1" si="31"/>
        <v>2543.9420255410396</v>
      </c>
      <c r="FS103" s="29">
        <f t="shared" ca="1" si="31"/>
        <v>2770.3958174673899</v>
      </c>
      <c r="FT103" s="29">
        <f t="shared" ca="1" si="31"/>
        <v>2710.378875858878</v>
      </c>
      <c r="FU103" s="29">
        <f t="shared" ca="1" si="24"/>
        <v>2855.4321176467474</v>
      </c>
      <c r="FV103" s="29">
        <f t="shared" ca="1" si="24"/>
        <v>2954.8482630962462</v>
      </c>
      <c r="FW103" s="29">
        <f t="shared" ca="1" si="23"/>
        <v>3122.9177463985093</v>
      </c>
      <c r="FX103" s="29">
        <f t="shared" ca="1" si="20"/>
        <v>3294.9333259941532</v>
      </c>
      <c r="FY103" s="29">
        <f t="shared" ca="1" si="20"/>
        <v>3175.9940250430118</v>
      </c>
      <c r="FZ103" s="29">
        <f t="shared" ca="1" si="20"/>
        <v>3286.0957079948907</v>
      </c>
      <c r="GA103" s="29">
        <f t="shared" ca="1" si="20"/>
        <v>3427.1483369040752</v>
      </c>
      <c r="GB103" s="29">
        <f t="shared" ca="1" si="20"/>
        <v>3661.1307244905379</v>
      </c>
      <c r="GC103" s="29"/>
      <c r="GD103" s="29">
        <f t="shared" si="16"/>
        <v>305.82524271844659</v>
      </c>
      <c r="GE103" s="29">
        <f t="shared" ca="1" si="28"/>
        <v>536.76358475832785</v>
      </c>
      <c r="GF103" s="29">
        <f t="shared" ca="1" si="28"/>
        <v>846.78923367060156</v>
      </c>
      <c r="GG103" s="29">
        <f t="shared" ca="1" si="28"/>
        <v>1412.2027646997026</v>
      </c>
      <c r="GH103" s="29">
        <f t="shared" ca="1" si="28"/>
        <v>1844.171829339004</v>
      </c>
      <c r="GI103" s="29">
        <f t="shared" ca="1" si="28"/>
        <v>2107.9793701943554</v>
      </c>
      <c r="GJ103" s="29">
        <f t="shared" ca="1" si="28"/>
        <v>2302.0551264574619</v>
      </c>
      <c r="GK103" s="29">
        <f t="shared" ca="1" si="28"/>
        <v>2122.1487619573159</v>
      </c>
      <c r="GL103" s="29">
        <f t="shared" ca="1" si="28"/>
        <v>2528.2924858386091</v>
      </c>
      <c r="GM103" s="29">
        <f t="shared" ca="1" si="28"/>
        <v>2358.7134826336455</v>
      </c>
      <c r="GN103" s="29">
        <f t="shared" ca="1" si="28"/>
        <v>2194.0736736967874</v>
      </c>
      <c r="GO103" s="29">
        <f t="shared" ca="1" si="28"/>
        <v>2408.778721846415</v>
      </c>
      <c r="GP103" s="29">
        <f t="shared" ca="1" si="28"/>
        <v>2720.0863850499363</v>
      </c>
      <c r="GQ103" s="29">
        <f t="shared" ca="1" si="28"/>
        <v>2904.3643558638992</v>
      </c>
      <c r="GR103" s="29">
        <f t="shared" ca="1" si="28"/>
        <v>2758.0840180521873</v>
      </c>
      <c r="GS103" s="29">
        <f t="shared" ca="1" si="28"/>
        <v>3002.9614868472681</v>
      </c>
      <c r="GT103" s="29">
        <f t="shared" ca="1" si="28"/>
        <v>2946.8378605587318</v>
      </c>
      <c r="GU103" s="29">
        <f t="shared" ca="1" si="22"/>
        <v>3105.8371259897822</v>
      </c>
      <c r="GV103" s="29">
        <f t="shared" ca="1" si="22"/>
        <v>3216.7224879872779</v>
      </c>
      <c r="GW103" s="29">
        <f t="shared" ca="1" si="22"/>
        <v>3399.5045806736071</v>
      </c>
      <c r="GX103" s="29">
        <f t="shared" ca="1" si="22"/>
        <v>3586.246313248017</v>
      </c>
      <c r="GY103" s="29">
        <f t="shared" ca="1" si="30"/>
        <v>3467.3070122968757</v>
      </c>
      <c r="GZ103" s="29">
        <f t="shared" ca="1" si="30"/>
        <v>3588.6875318697048</v>
      </c>
      <c r="HA103" s="29">
        <f t="shared" ca="1" si="30"/>
        <v>3742.398377149937</v>
      </c>
      <c r="HB103" s="29">
        <f t="shared" ca="1" si="30"/>
        <v>3993.5221995774596</v>
      </c>
      <c r="HC103" s="29"/>
      <c r="HD103" s="29">
        <f t="shared" si="29"/>
        <v>170</v>
      </c>
      <c r="HE103" s="29">
        <f>SUM($GD103:GD103)-$HD103-SUM($FD103:FD103)</f>
        <v>-170</v>
      </c>
      <c r="HF103" s="29">
        <f ca="1">SUM($GD103:GE103)-$HD103-SUM($FD103:FE103)</f>
        <v>-148.7735262032636</v>
      </c>
      <c r="HG103" s="29">
        <f ca="1">SUM($GD103:GF103)-$HD103-SUM($FD103:FF103)</f>
        <v>-102.85246035515297</v>
      </c>
      <c r="HH103" s="29">
        <f ca="1">SUM($GD103:GG103)-$HD103-SUM($FD103:FG103)</f>
        <v>-20.364740733275994</v>
      </c>
      <c r="HI103" s="29">
        <f ca="1">SUM($GD103:GH103)-$HD103-SUM($FD103:FH103)</f>
        <v>92.054293488622534</v>
      </c>
      <c r="HJ103" s="29">
        <f ca="1">SUM($GD103:GI103)-$HD103-SUM($FD103:FI103)</f>
        <v>204.47332771052152</v>
      </c>
      <c r="HK103" s="29">
        <f ca="1">SUM($GD103:GJ103)-$HD103-SUM($FD103:FJ103)</f>
        <v>334.95804344186035</v>
      </c>
      <c r="HL103" s="29">
        <f ca="1">SUM($GD103:GK103)-$HD103-SUM($FD103:FK103)</f>
        <v>465.4427591732001</v>
      </c>
      <c r="HM103" s="29">
        <f ca="1">SUM($GD103:GL103)-$HD103-SUM($FD103:FL103)</f>
        <v>623.58509857989156</v>
      </c>
      <c r="HN103" s="29">
        <f ca="1">SUM($GD103:GM103)-$HD103-SUM($FD103:FM103)</f>
        <v>781.72743798658303</v>
      </c>
      <c r="HO103" s="29">
        <f ca="1">SUM($GD103:GN103)-$HD103-SUM($FD103:FN103)</f>
        <v>939.86977739327631</v>
      </c>
      <c r="HP103" s="29">
        <f ca="1">SUM($GD103:GO103)-$HD103-SUM($FD103:FO103)</f>
        <v>1115.8478083640439</v>
      </c>
      <c r="HQ103" s="29">
        <f ca="1">SUM($GD103:GP103)-$HD103-SUM($FD103:FP103)</f>
        <v>1314.0399571247144</v>
      </c>
      <c r="HR103" s="29">
        <f ca="1">SUM($GD103:GQ103)-$HD103-SUM($FD103:FQ103)</f>
        <v>1528.1819496358621</v>
      </c>
      <c r="HS103" s="29">
        <f ca="1">SUM($GD103:GR103)-$HD103-SUM($FD103:FR103)</f>
        <v>1742.3239421470098</v>
      </c>
      <c r="HT103" s="29">
        <f ca="1">SUM($GD103:GS103)-$HD103-SUM($FD103:FS103)</f>
        <v>1974.8896115268872</v>
      </c>
      <c r="HU103" s="29">
        <f ca="1">SUM($GD103:GT103)-$HD103-SUM($FD103:FT103)</f>
        <v>2211.3485962267441</v>
      </c>
      <c r="HV103" s="29">
        <f ca="1">SUM($GD103:GU103)-$HD103-SUM($FD103:FU103)</f>
        <v>2461.753604569778</v>
      </c>
      <c r="HW103" s="29">
        <f ca="1">SUM($GD103:GV103)-$HD103-SUM($FD103:FV103)</f>
        <v>2723.6278294608128</v>
      </c>
      <c r="HX103" s="29">
        <f ca="1">SUM($GD103:GW103)-$HD103-SUM($FD103:FW103)</f>
        <v>3000.214663735911</v>
      </c>
      <c r="HY103" s="29">
        <f ca="1">SUM($GD103:GX103)-$HD103-SUM($FD103:FX103)</f>
        <v>3291.527650989774</v>
      </c>
      <c r="HZ103" s="29">
        <f ca="1">SUM($GD103:GY103)-$HD103-SUM($FD103:FY103)</f>
        <v>3582.8406382436442</v>
      </c>
      <c r="IA103" s="29">
        <f ca="1">SUM($GD103:GZ103)-$HD103-SUM($FD103:FZ103)</f>
        <v>3885.4324621184569</v>
      </c>
      <c r="IB103" s="29">
        <f ca="1">SUM($GD103:HA103)-$HD103-SUM($FD103:GA103)</f>
        <v>4200.6825023643178</v>
      </c>
      <c r="IC103" s="29">
        <f ca="1">SUM($GD103:HB103)-$HD103-SUM($FD103:GB103)</f>
        <v>4533.0739774512404</v>
      </c>
    </row>
    <row r="104" spans="2:237">
      <c r="B104" s="29">
        <f t="shared" ca="1" si="26"/>
        <v>0.19604925666648376</v>
      </c>
      <c r="C104" s="29">
        <f t="shared" ca="1" si="25"/>
        <v>0.82181552535711766</v>
      </c>
      <c r="D104" s="29">
        <f t="shared" ca="1" si="25"/>
        <v>0.74706270055196178</v>
      </c>
      <c r="E104" s="29">
        <f t="shared" ca="1" si="25"/>
        <v>0.1039256099939434</v>
      </c>
      <c r="F104" s="29">
        <f t="shared" ca="1" si="25"/>
        <v>0.64580488548626258</v>
      </c>
      <c r="G104" s="29">
        <f t="shared" ca="1" si="25"/>
        <v>0.41173769878148658</v>
      </c>
      <c r="H104" s="29">
        <f t="shared" ca="1" si="25"/>
        <v>0.3807077589658302</v>
      </c>
      <c r="I104" s="29">
        <f t="shared" ca="1" si="25"/>
        <v>0.47532877464326173</v>
      </c>
      <c r="J104" s="29">
        <f t="shared" ca="1" si="25"/>
        <v>0.9197038200295452</v>
      </c>
      <c r="K104" s="29">
        <f t="shared" ca="1" si="25"/>
        <v>0.65135901104142568</v>
      </c>
      <c r="L104" s="29">
        <f t="shared" ca="1" si="25"/>
        <v>0.16310840005124139</v>
      </c>
      <c r="M104" s="29">
        <f t="shared" ca="1" si="25"/>
        <v>0.33187927579166354</v>
      </c>
      <c r="N104" s="29">
        <f t="shared" ca="1" si="25"/>
        <v>0.38396314419847333</v>
      </c>
      <c r="O104" s="29">
        <f t="shared" ca="1" si="25"/>
        <v>0.67107374408481923</v>
      </c>
      <c r="P104" s="29">
        <f t="shared" ca="1" si="25"/>
        <v>0.72514060616817955</v>
      </c>
      <c r="Q104" s="29">
        <f t="shared" ca="1" si="25"/>
        <v>9.8300762543634956E-3</v>
      </c>
      <c r="R104" s="29">
        <f t="shared" ca="1" si="25"/>
        <v>0.70667556519729313</v>
      </c>
      <c r="S104" s="29">
        <f t="shared" ca="1" si="25"/>
        <v>0.48929144553280302</v>
      </c>
      <c r="T104" s="29">
        <f t="shared" ca="1" si="27"/>
        <v>0.85692195454317743</v>
      </c>
      <c r="U104" s="29">
        <f t="shared" ca="1" si="27"/>
        <v>0.23766430813226569</v>
      </c>
      <c r="V104" s="29">
        <f t="shared" ca="1" si="27"/>
        <v>8.2796620590031011E-2</v>
      </c>
      <c r="W104" s="29">
        <f t="shared" ca="1" si="27"/>
        <v>0.30418709724645099</v>
      </c>
      <c r="X104" s="29">
        <f t="shared" ca="1" si="27"/>
        <v>0.14686998516729466</v>
      </c>
      <c r="Y104" s="29">
        <f t="shared" ca="1" si="27"/>
        <v>0.35053042689762448</v>
      </c>
      <c r="Z104" s="29">
        <f t="shared" ca="1" si="27"/>
        <v>1.513126726892855E-2</v>
      </c>
      <c r="AC104" s="27">
        <f>IF(H$11="x",0,_xlfn.NORM.INV(B104,Satokasvi!$H$8,Satokasvi!$I$8)*IF(H$8="x",1+Toimenpiteet!$C$7,1)*IF(H$9="x",1+Toimenpiteet!$C$34,1)*(1+H$30)*_xlfn.BINOM.INV(1,(1-(Satokasvi!$H$15*(1+H$43))),B104))</f>
        <v>0</v>
      </c>
      <c r="AD104" s="27">
        <f ca="1">IF(I$11="x",0,_xlfn.NORM.INV(C104,Satokasvi!$H$8,Satokasvi!$I$8)*IF(I$8="x",1+Toimenpiteet!$C$7,1)*IF(I$9="x",1+Toimenpiteet!$C$34,1)*(1+I$30)*_xlfn.BINOM.INV(1,(1-(Satokasvi!$H$15*(1+I$43))),C104))</f>
        <v>2707.5032131506096</v>
      </c>
      <c r="AE104" s="27">
        <f ca="1">IF(J$11="x",0,_xlfn.NORM.INV(D104,Satokasvi!$H$8,Satokasvi!$I$8)*IF(J$8="x",1+Toimenpiteet!$C$7,1)*IF(J$9="x",1+Toimenpiteet!$C$34,1)*(1+J$30)*_xlfn.BINOM.INV(1,(1-(Satokasvi!$H$15*(1+J$43))),D104))</f>
        <v>2679.3457478647779</v>
      </c>
      <c r="AF104" s="27">
        <f ca="1">IF(K$11="x",0,_xlfn.NORM.INV(E104,Satokasvi!$H$8,Satokasvi!$I$8)*IF(K$8="x",1+Toimenpiteet!$C$7,1)*IF(K$9="x",1+Toimenpiteet!$C$34,1)*(1+K$30)*_xlfn.BINOM.INV(1,(1-(Satokasvi!$H$15*(1+K$43))),E104))</f>
        <v>2343.7431086433885</v>
      </c>
      <c r="AG104" s="27">
        <f ca="1">IF(L$11="x",0,_xlfn.NORM.INV(F104,Satokasvi!$H$8,Satokasvi!$I$8)*IF(L$8="x",1+Toimenpiteet!$C$7,1)*IF(L$9="x",1+Toimenpiteet!$C$34,1)*(1+L$30)*_xlfn.BINOM.INV(1,(1-(Satokasvi!$H$15*(1+L$43))),F104))</f>
        <v>2662.355787085095</v>
      </c>
      <c r="AH104" s="27">
        <f>IF(M$11="x",0,_xlfn.NORM.INV(G104,Satokasvi!$H$8,Satokasvi!$I$8)*IF(M$8="x",1+Toimenpiteet!$C$7,1)*IF(M$9="x",1+Toimenpiteet!$C$34,1)*(1+M$30)*_xlfn.BINOM.INV(1,(1-(Satokasvi!$H$15*(1+M$43))),G104))</f>
        <v>0</v>
      </c>
      <c r="AI104" s="27">
        <f ca="1">IF(N$11="x",0,_xlfn.NORM.INV(H104,Satokasvi!$H$8,Satokasvi!$I$8)*IF(N$8="x",1+Toimenpiteet!$C$7,1)*IF(N$9="x",1+Toimenpiteet!$C$34,1)*(1+N$30)*_xlfn.BINOM.INV(1,(1-(Satokasvi!$H$15*(1+N$43))),H104))</f>
        <v>2556.5658266264477</v>
      </c>
      <c r="AJ104" s="27">
        <f ca="1">IF(O$11="x",0,_xlfn.NORM.INV(I104,Satokasvi!$H$8,Satokasvi!$I$8)*IF(O$8="x",1+Toimenpiteet!$C$7,1)*IF(O$9="x",1+Toimenpiteet!$C$34,1)*(1+O$30)*_xlfn.BINOM.INV(1,(1-(Satokasvi!$H$15*(1+O$43))),I104))</f>
        <v>2601.6892810516861</v>
      </c>
      <c r="AK104" s="27">
        <f ca="1">IF(P$11="x",0,_xlfn.NORM.INV(J104,Satokasvi!$H$8,Satokasvi!$I$8)*IF(P$8="x",1+Toimenpiteet!$C$7,1)*IF(P$9="x",1+Toimenpiteet!$C$34,1)*(1+P$30)*_xlfn.BINOM.INV(1,(1-(Satokasvi!$H$15*(1+P$43))),J104))</f>
        <v>2875.1393037314938</v>
      </c>
      <c r="AL104" s="27">
        <f ca="1">IF(Q$11="x",0,_xlfn.NORM.INV(K104,Satokasvi!$H$8,Satokasvi!$I$8)*IF(Q$8="x",1+Toimenpiteet!$C$7,1)*IF(Q$9="x",1+Toimenpiteet!$C$34,1)*(1+Q$30)*_xlfn.BINOM.INV(1,(1-(Satokasvi!$H$15*(1+Q$43))),K104))</f>
        <v>2685.849268527646</v>
      </c>
      <c r="AM104" s="27">
        <f ca="1">IF(R$11="x",0,_xlfn.NORM.INV(L104,Satokasvi!$H$8,Satokasvi!$I$8)*IF(R$8="x",1+Toimenpiteet!$C$7,1)*IF(R$9="x",1+Toimenpiteet!$C$34,1)*(1+R$30)*_xlfn.BINOM.INV(1,(1-(Satokasvi!$H$15*(1+R$43))),L104))</f>
        <v>2429.9841865700773</v>
      </c>
      <c r="AN104" s="27">
        <f ca="1">IF(S$11="x",0,_xlfn.NORM.INV(M104,Satokasvi!$H$8,Satokasvi!$I$8)*IF(S$8="x",1+Toimenpiteet!$C$7,1)*IF(S$9="x",1+Toimenpiteet!$C$34,1)*(1+S$30)*_xlfn.BINOM.INV(1,(1-(Satokasvi!$H$15*(1+S$43))),M104))</f>
        <v>2532.0933320282315</v>
      </c>
      <c r="AO104" s="27">
        <f ca="1">IF(T$11="x",0,_xlfn.NORM.INV(N104,Satokasvi!$H$8,Satokasvi!$I$8)*IF(T$8="x",1+Toimenpiteet!$C$7,1)*IF(T$9="x",1+Toimenpiteet!$C$34,1)*(1+T$30)*_xlfn.BINOM.INV(1,(1-(Satokasvi!$H$15*(1+T$43))),N104))</f>
        <v>2558.158783996294</v>
      </c>
      <c r="AP104" s="27">
        <f ca="1">IF(U$11="x",0,_xlfn.NORM.INV(O104,Satokasvi!$H$8,Satokasvi!$I$8)*IF(U$8="x",1+Toimenpiteet!$C$7,1)*IF(U$9="x",1+Toimenpiteet!$C$34,1)*(1+U$30)*_xlfn.BINOM.INV(1,(1-(Satokasvi!$H$15*(1+U$43))),O104))</f>
        <v>2695.907986610021</v>
      </c>
      <c r="AQ104" s="27">
        <f ca="1">IF(V$11="x",0,_xlfn.NORM.INV(P104,Satokasvi!$H$8,Satokasvi!$I$8)*IF(V$8="x",1+Toimenpiteet!$C$7,1)*IF(V$9="x",1+Toimenpiteet!$C$34,1)*(1+V$30)*_xlfn.BINOM.INV(1,(1-(Satokasvi!$H$15*(1+V$43))),P104))</f>
        <v>2724.8965717889582</v>
      </c>
      <c r="AR104" s="27">
        <f ca="1">IF(W$11="x",0,_xlfn.NORM.INV(Q104,Satokasvi!$H$8,Satokasvi!$I$8)*IF(W$8="x",1+Toimenpiteet!$C$7,1)*IF(W$9="x",1+Toimenpiteet!$C$34,1)*(1+W$30)*_xlfn.BINOM.INV(1,(1-(Satokasvi!$H$15*(1+W$43))),Q104))</f>
        <v>0</v>
      </c>
      <c r="AS104" s="27">
        <f ca="1">IF(X$11="x",0,_xlfn.NORM.INV(R104,Satokasvi!$H$8,Satokasvi!$I$8)*IF(X$8="x",1+Toimenpiteet!$C$7,1)*IF(X$9="x",1+Toimenpiteet!$C$34,1)*(1+X$30)*_xlfn.BINOM.INV(1,(1-(Satokasvi!$H$15*(1+X$43))),R104))</f>
        <v>2714.7267878332691</v>
      </c>
      <c r="AT104" s="27">
        <f ca="1">IF(Y$11="x",0,_xlfn.NORM.INV(S104,Satokasvi!$H$8,Satokasvi!$I$8)*IF(Y$8="x",1+Toimenpiteet!$C$7,1)*IF(Y$9="x",1+Toimenpiteet!$C$34,1)*(1+Y$30)*_xlfn.BINOM.INV(1,(1-(Satokasvi!$H$15*(1+Y$43))),S104))</f>
        <v>2608.2290022456336</v>
      </c>
      <c r="AU104" s="27">
        <f ca="1">IF(Z$11="x",0,_xlfn.NORM.INV(T104,Satokasvi!$H$8,Satokasvi!$I$8)*IF(Z$8="x",1+Toimenpiteet!$C$7,1)*IF(Z$9="x",1+Toimenpiteet!$C$34,1)*(1+Z$30)*_xlfn.BINOM.INV(1,(1-(Satokasvi!$H$15*(1+Z$43))),T104))</f>
        <v>2812.3300724997976</v>
      </c>
      <c r="AV104" s="27">
        <f ca="1">IF(AA$11="x",0,_xlfn.NORM.INV(U104,Satokasvi!$H$8,Satokasvi!$I$8)*IF(AA$8="x",1+Toimenpiteet!$C$7,1)*IF(AA$9="x",1+Toimenpiteet!$C$34,1)*(1+AA$30)*_xlfn.BINOM.INV(1,(1-(Satokasvi!$H$15*(1+AA$43))),U104))</f>
        <v>2479.9953783756528</v>
      </c>
      <c r="AW104" s="27">
        <f ca="1">IF(AB$11="x",0,_xlfn.NORM.INV(V104,Satokasvi!$H$8,Satokasvi!$I$8)*IF(AB$8="x",1+Toimenpiteet!$C$7,1)*IF(AB$9="x",1+Toimenpiteet!$C$34,1)*(1+AB$30)*_xlfn.BINOM.INV(1,(1-(Satokasvi!$H$15*(1+AB$43))),V104))</f>
        <v>2354.4352743642412</v>
      </c>
      <c r="AX104" s="27">
        <f ca="1">IF(AC$11="x",0,_xlfn.NORM.INV(W104,Satokasvi!$H$8,Satokasvi!$I$8)*IF(AC$8="x",1+Toimenpiteet!$C$7,1)*IF(AC$9="x",1+Toimenpiteet!$C$34,1)*(1+AC$30)*_xlfn.BINOM.INV(1,(1-(Satokasvi!$H$15*(1+AC$43))),W104))</f>
        <v>2517.5962438962993</v>
      </c>
      <c r="AY104" s="27">
        <f ca="1">IF(AD$11="x",0,_xlfn.NORM.INV(X104,Satokasvi!$H$8,Satokasvi!$I$8)*IF(AD$8="x",1+Toimenpiteet!$C$7,1)*IF(AD$9="x",1+Toimenpiteet!$C$34,1)*(1+AD$30)*_xlfn.BINOM.INV(1,(1-(Satokasvi!$H$15*(1+AD$43))),X104))</f>
        <v>2417.2558737528002</v>
      </c>
      <c r="AZ104" s="27">
        <f ca="1">IF(AE$11="x",0,_xlfn.NORM.INV(Y104,Satokasvi!$H$8,Satokasvi!$I$8)*IF(AE$8="x",1+Toimenpiteet!$C$7,1)*IF(AE$9="x",1+Toimenpiteet!$C$34,1)*(1+AE$30)*_xlfn.BINOM.INV(1,(1-(Satokasvi!$H$15*(1+AE$43))),Y104))</f>
        <v>2541.5833130528545</v>
      </c>
      <c r="BA104" s="27">
        <f ca="1">IF(AF$11="x",0,_xlfn.NORM.INV(Z104,Satokasvi!$H$8,Satokasvi!$I$8)*IF(AF$8="x",1+Toimenpiteet!$C$7,1)*IF(AF$9="x",1+Toimenpiteet!$C$34,1)*(1+AF$30)*_xlfn.BINOM.INV(1,(1-(Satokasvi!$H$15*(1+AF$43))),Z104))</f>
        <v>0</v>
      </c>
      <c r="BD104" s="27">
        <f>IF(H$11="x",0,_xlfn.NORM.INV(B104,Satokasvi!$H$8,Satokasvi!$I$8)*IF(COUNTIF($H$12:H$12,"x")&gt;0,(1+$C$6),1)*IF(COUNTIF($H$13:H$13,"x")&gt;0,(1+$C$30),1)*IF(H$8="x",(1+Toimenpiteet!$C$7),1)*IF(H$9="x",(1+Toimenpiteet!$C$34),1)*(1+H$30)*_xlfn.BINOM.INV(1,(1-(Satokasvi!$H$15*(1+H$44))),B104))</f>
        <v>0</v>
      </c>
      <c r="BE104" s="27">
        <f ca="1">IF(I$11="x",0,_xlfn.NORM.INV(C104,Satokasvi!$H$8,Satokasvi!$I$8)*IF(COUNTIF($H$12:I$12,"x")&gt;0,(1+$C$6),1)*IF(COUNTIF($H$13:I$13,"x")&gt;0,(1+$C$30),1)*IF(I$8="x",(1+Toimenpiteet!$C$7),1)*IF(I$9="x",(1+Toimenpiteet!$C$34),1)*(1+I$30)*_xlfn.BINOM.INV(1,(1-(Satokasvi!$H$15*(1+I$44))),C104))</f>
        <v>2842.8783738081406</v>
      </c>
      <c r="BF104" s="27">
        <f ca="1">IF(J$11="x",0,_xlfn.NORM.INV(D104,Satokasvi!$H$8,Satokasvi!$I$8)*IF(COUNTIF($H$12:J$12,"x")&gt;0,(1+$C$6),1)*IF(COUNTIF($H$13:J$13,"x")&gt;0,(1+$C$30),1)*IF(J$8="x",(1+Toimenpiteet!$C$7),1)*IF(J$9="x",(1+Toimenpiteet!$C$34),1)*(1+J$30)*_xlfn.BINOM.INV(1,(1-(Satokasvi!$H$15*(1+J$44))),D104))</f>
        <v>2813.3130352580165</v>
      </c>
      <c r="BG104" s="27">
        <f ca="1">IF(K$11="x",0,_xlfn.NORM.INV(E104,Satokasvi!$H$8,Satokasvi!$I$8)*IF(COUNTIF($H$12:K$12,"x")&gt;0,(1+$C$6),1)*IF(COUNTIF($H$13:K$13,"x")&gt;0,(1+$C$30),1)*IF(K$8="x",(1+Toimenpiteet!$C$7),1)*IF(K$9="x",(1+Toimenpiteet!$C$34),1)*(1+K$30)*_xlfn.BINOM.INV(1,(1-(Satokasvi!$H$15*(1+K$44))),E104))</f>
        <v>2460.9302640755586</v>
      </c>
      <c r="BH104" s="27">
        <f ca="1">IF(L$11="x",0,_xlfn.NORM.INV(F104,Satokasvi!$H$8,Satokasvi!$I$8)*IF(COUNTIF($H$12:L$12,"x")&gt;0,(1+$C$6),1)*IF(COUNTIF($H$13:L$13,"x")&gt;0,(1+$C$30),1)*IF(L$8="x",(1+Toimenpiteet!$C$7),1)*IF(L$9="x",(1+Toimenpiteet!$C$34),1)*(1+L$30)*_xlfn.BINOM.INV(1,(1-(Satokasvi!$H$15*(1+L$44))),F104))</f>
        <v>2795.4735764393495</v>
      </c>
      <c r="BI104" s="27">
        <f>IF(M$11="x",0,_xlfn.NORM.INV(G104,Satokasvi!$H$8,Satokasvi!$I$8)*IF(COUNTIF($H$12:M$12,"x")&gt;0,(1+$C$6),1)*IF(COUNTIF($H$13:M$13,"x")&gt;0,(1+$C$30),1)*IF(M$8="x",(1+Toimenpiteet!$C$7),1)*IF(M$9="x",(1+Toimenpiteet!$C$34),1)*(1+M$30)*_xlfn.BINOM.INV(1,(1-(Satokasvi!$H$15*(1+M$44))),G104))</f>
        <v>0</v>
      </c>
      <c r="BJ104" s="27">
        <f ca="1">IF(N$11="x",0,_xlfn.NORM.INV(H104,Satokasvi!$H$8,Satokasvi!$I$8)*IF(COUNTIF($H$12:N$12,"x")&gt;0,(1+$C$6),1)*IF(COUNTIF($H$13:N$13,"x")&gt;0,(1+$C$30),1)*IF(N$8="x",(1+Toimenpiteet!$C$7),1)*IF(N$9="x",(1+Toimenpiteet!$C$34),1)*(1+N$30)*_xlfn.BINOM.INV(1,(1-(Satokasvi!$H$15*(1+N$44))),H104))</f>
        <v>2684.3941179577705</v>
      </c>
      <c r="BK104" s="27">
        <f ca="1">IF(O$11="x",0,_xlfn.NORM.INV(I104,Satokasvi!$H$8,Satokasvi!$I$8)*IF(COUNTIF($H$12:O$12,"x")&gt;0,(1+$C$6),1)*IF(COUNTIF($H$13:O$13,"x")&gt;0,(1+$C$30),1)*IF(O$8="x",(1+Toimenpiteet!$C$7),1)*IF(O$9="x",(1+Toimenpiteet!$C$34),1)*(1+O$30)*_xlfn.BINOM.INV(1,(1-(Satokasvi!$H$15*(1+O$44))),I104))</f>
        <v>2731.7737451042708</v>
      </c>
      <c r="BL104" s="27">
        <f ca="1">IF(P$11="x",0,_xlfn.NORM.INV(J104,Satokasvi!$H$8,Satokasvi!$I$8)*IF(COUNTIF($H$12:P$12,"x")&gt;0,(1+$C$6),1)*IF(COUNTIF($H$13:P$13,"x")&gt;0,(1+$C$30),1)*IF(P$8="x",(1+Toimenpiteet!$C$7),1)*IF(P$9="x",(1+Toimenpiteet!$C$34),1)*(1+P$30)*_xlfn.BINOM.INV(1,(1-(Satokasvi!$H$15*(1+P$44))),J104))</f>
        <v>3018.8962689180689</v>
      </c>
      <c r="BM104" s="27">
        <f ca="1">IF(Q$11="x",0,_xlfn.NORM.INV(K104,Satokasvi!$H$8,Satokasvi!$I$8)*IF(COUNTIF($H$12:Q$12,"x")&gt;0,(1+$C$6),1)*IF(COUNTIF($H$13:Q$13,"x")&gt;0,(1+$C$30),1)*IF(Q$8="x",(1+Toimenpiteet!$C$7),1)*IF(Q$9="x",(1+Toimenpiteet!$C$34),1)*(1+Q$30)*_xlfn.BINOM.INV(1,(1-(Satokasvi!$H$15*(1+Q$44))),K104))</f>
        <v>2820.1417319540287</v>
      </c>
      <c r="BN104" s="27">
        <f ca="1">IF(R$11="x",0,_xlfn.NORM.INV(L104,Satokasvi!$H$8,Satokasvi!$I$8)*IF(COUNTIF($H$12:R$12,"x")&gt;0,(1+$C$6),1)*IF(COUNTIF($H$13:R$13,"x")&gt;0,(1+$C$30),1)*IF(R$8="x",(1+Toimenpiteet!$C$7),1)*IF(R$9="x",(1+Toimenpiteet!$C$34),1)*(1+R$30)*_xlfn.BINOM.INV(1,(1-(Satokasvi!$H$15*(1+R$44))),L104))</f>
        <v>2551.483395898581</v>
      </c>
      <c r="BO104" s="27">
        <f ca="1">IF(S$11="x",0,_xlfn.NORM.INV(M104,Satokasvi!$H$8,Satokasvi!$I$8)*IF(COUNTIF($H$12:S$12,"x")&gt;0,(1+$C$6),1)*IF(COUNTIF($H$13:S$13,"x")&gt;0,(1+$C$30),1)*IF(S$8="x",(1+Toimenpiteet!$C$7),1)*IF(S$9="x",(1+Toimenpiteet!$C$34),1)*(1+S$30)*_xlfn.BINOM.INV(1,(1-(Satokasvi!$H$15*(1+S$44))),M104))</f>
        <v>2658.6979986296428</v>
      </c>
      <c r="BP104" s="27">
        <f ca="1">IF(T$11="x",0,_xlfn.NORM.INV(N104,Satokasvi!$H$8,Satokasvi!$I$8)*IF(COUNTIF($H$12:T$12,"x")&gt;0,(1+$C$6),1)*IF(COUNTIF($H$13:T$13,"x")&gt;0,(1+$C$30),1)*IF(T$8="x",(1+Toimenpiteet!$C$7),1)*IF(T$9="x",(1+Toimenpiteet!$C$34),1)*(1+T$30)*_xlfn.BINOM.INV(1,(1-(Satokasvi!$H$15*(1+T$44))),N104))</f>
        <v>2686.0667231961083</v>
      </c>
      <c r="BQ104" s="27">
        <f ca="1">IF(U$11="x",0,_xlfn.NORM.INV(O104,Satokasvi!$H$8,Satokasvi!$I$8)*IF(COUNTIF($H$12:U$12,"x")&gt;0,(1+$C$6),1)*IF(COUNTIF($H$13:U$13,"x")&gt;0,(1+$C$30),1)*IF(U$8="x",(1+Toimenpiteet!$C$7),1)*IF(U$9="x",(1+Toimenpiteet!$C$34),1)*(1+U$30)*_xlfn.BINOM.INV(1,(1-(Satokasvi!$H$15*(1+U$44))),O104))</f>
        <v>2830.7033859405224</v>
      </c>
      <c r="BR104" s="27">
        <f ca="1">IF(V$11="x",0,_xlfn.NORM.INV(P104,Satokasvi!$H$8,Satokasvi!$I$8)*IF(COUNTIF($H$12:V$12,"x")&gt;0,(1+$C$6),1)*IF(COUNTIF($H$13:V$13,"x")&gt;0,(1+$C$30),1)*IF(V$8="x",(1+Toimenpiteet!$C$7),1)*IF(V$9="x",(1+Toimenpiteet!$C$34),1)*(1+V$30)*_xlfn.BINOM.INV(1,(1-(Satokasvi!$H$15*(1+V$44))),P104))</f>
        <v>2861.1414003784062</v>
      </c>
      <c r="BS104" s="27">
        <f ca="1">IF(W$11="x",0,_xlfn.NORM.INV(Q104,Satokasvi!$H$8,Satokasvi!$I$8)*IF(COUNTIF($H$12:W$12,"x")&gt;0,(1+$C$6),1)*IF(COUNTIF($H$13:W$13,"x")&gt;0,(1+$C$30),1)*IF(W$8="x",(1+Toimenpiteet!$C$7),1)*IF(W$9="x",(1+Toimenpiteet!$C$34),1)*(1+W$30)*_xlfn.BINOM.INV(1,(1-(Satokasvi!$H$15*(1+W$44))),Q104))</f>
        <v>0</v>
      </c>
      <c r="BT104" s="27">
        <f ca="1">IF(X$11="x",0,_xlfn.NORM.INV(R104,Satokasvi!$H$8,Satokasvi!$I$8)*IF(COUNTIF($H$12:X$12,"x")&gt;0,(1+$C$6),1)*IF(COUNTIF($H$13:X$13,"x")&gt;0,(1+$C$30),1)*IF(X$8="x",(1+Toimenpiteet!$C$7),1)*IF(X$9="x",(1+Toimenpiteet!$C$34),1)*(1+X$30)*_xlfn.BINOM.INV(1,(1-(Satokasvi!$H$15*(1+X$44))),R104))</f>
        <v>2850.4631272249321</v>
      </c>
      <c r="BU104" s="27">
        <f ca="1">IF(Y$11="x",0,_xlfn.NORM.INV(S104,Satokasvi!$H$8,Satokasvi!$I$8)*IF(COUNTIF($H$12:Y$12,"x")&gt;0,(1+$C$6),1)*IF(COUNTIF($H$13:Y$13,"x")&gt;0,(1+$C$30),1)*IF(Y$8="x",(1+Toimenpiteet!$C$7),1)*IF(Y$9="x",(1+Toimenpiteet!$C$34),1)*(1+Y$30)*_xlfn.BINOM.INV(1,(1-(Satokasvi!$H$15*(1+Y$44))),S104))</f>
        <v>2738.6404523579154</v>
      </c>
      <c r="BV104" s="27">
        <f ca="1">IF(Z$11="x",0,_xlfn.NORM.INV(T104,Satokasvi!$H$8,Satokasvi!$I$8)*IF(COUNTIF($H$12:Z$12,"x")&gt;0,(1+$C$6),1)*IF(COUNTIF($H$13:Z$13,"x")&gt;0,(1+$C$30),1)*IF(Z$8="x",(1+Toimenpiteet!$C$7),1)*IF(Z$9="x",(1+Toimenpiteet!$C$34),1)*(1+Z$30)*_xlfn.BINOM.INV(1,(1-(Satokasvi!$H$15*(1+Z$44))),T104))</f>
        <v>2952.9465761247875</v>
      </c>
      <c r="BW104" s="27">
        <f ca="1">IF(AA$11="x",0,_xlfn.NORM.INV(U104,Satokasvi!$H$8,Satokasvi!$I$8)*IF(COUNTIF($H$12:AA$12,"x")&gt;0,(1+$C$6),1)*IF(COUNTIF($H$13:AA$13,"x")&gt;0,(1+$C$30),1)*IF(AA$8="x",(1+Toimenpiteet!$C$7),1)*IF(AA$9="x",(1+Toimenpiteet!$C$34),1)*(1+AA$30)*_xlfn.BINOM.INV(1,(1-(Satokasvi!$H$15*(1+AA$44))),U104))</f>
        <v>2603.9951472944358</v>
      </c>
      <c r="BX104" s="27">
        <f ca="1">IF(AB$11="x",0,_xlfn.NORM.INV(V104,Satokasvi!$H$8,Satokasvi!$I$8)*IF(COUNTIF($H$12:AB$12,"x")&gt;0,(1+$C$6),1)*IF(COUNTIF($H$13:AB$13,"x")&gt;0,(1+$C$30),1)*IF(AB$8="x",(1+Toimenpiteet!$C$7),1)*IF(AB$9="x",(1+Toimenpiteet!$C$34),1)*(1+AB$30)*_xlfn.BINOM.INV(1,(1-(Satokasvi!$H$15*(1+AB$44))),V104))</f>
        <v>2472.1570380824533</v>
      </c>
      <c r="BY104" s="27">
        <f ca="1">IF(AC$11="x",0,_xlfn.NORM.INV(W104,Satokasvi!$H$8,Satokasvi!$I$8)*IF(COUNTIF($H$12:AC$12,"x")&gt;0,(1+$C$6),1)*IF(COUNTIF($H$13:AC$13,"x")&gt;0,(1+$C$30),1)*IF(AC$8="x",(1+Toimenpiteet!$C$7),1)*IF(AC$9="x",(1+Toimenpiteet!$C$34),1)*(1+AC$30)*_xlfn.BINOM.INV(1,(1-(Satokasvi!$H$15*(1+AC$44))),W104))</f>
        <v>2643.4760560911141</v>
      </c>
      <c r="BZ104" s="27">
        <f ca="1">IF(AD$11="x",0,_xlfn.NORM.INV(X104,Satokasvi!$H$8,Satokasvi!$I$8)*IF(COUNTIF($H$12:AD$12,"x")&gt;0,(1+$C$6),1)*IF(COUNTIF($H$13:AD$13,"x")&gt;0,(1+$C$30),1)*IF(AD$8="x",(1+Toimenpiteet!$C$7),1)*IF(AD$9="x",(1+Toimenpiteet!$C$34),1)*(1+AD$30)*_xlfn.BINOM.INV(1,(1-(Satokasvi!$H$15*(1+AD$44))),X104))</f>
        <v>2538.1186674404398</v>
      </c>
      <c r="CA104" s="27">
        <f ca="1">IF(AE$11="x",0,_xlfn.NORM.INV(Y104,Satokasvi!$H$8,Satokasvi!$I$8)*IF(COUNTIF($H$12:AE$12,"x")&gt;0,(1+$C$6),1)*IF(COUNTIF($H$13:AE$13,"x")&gt;0,(1+$C$30),1)*IF(AE$8="x",(1+Toimenpiteet!$C$7),1)*IF(AE$9="x",(1+Toimenpiteet!$C$34),1)*(1+AE$30)*_xlfn.BINOM.INV(1,(1-(Satokasvi!$H$15*(1+AE$44))),Y104))</f>
        <v>2668.6624787054975</v>
      </c>
      <c r="CB104" s="27">
        <f ca="1">IF(AF$11="x",0,_xlfn.NORM.INV(Z104,Satokasvi!$H$8,Satokasvi!$I$8)*IF(COUNTIF($H$12:AF$12,"x")&gt;0,(1+$C$6),1)*IF(COUNTIF($H$13:AF$13,"x")&gt;0,(1+$C$30),1)*IF(AF$8="x",(1+Toimenpiteet!$C$7),1)*IF(AF$9="x",(1+Toimenpiteet!$C$34),1)*(1+AF$30)*_xlfn.BINOM.INV(1,(1-(Satokasvi!$H$15*(1+AF$44))),Z104))</f>
        <v>0</v>
      </c>
      <c r="CD104" s="29">
        <f ca="1">_xlfn.NORM.INV(RAND(),Satokasvi!$H$13,Satokasvi!$I$13)</f>
        <v>114.7295714552579</v>
      </c>
      <c r="CE104" s="29">
        <f ca="1">_xlfn.NORM.INV(RAND(),Satokasvi!$H$13,Satokasvi!$I$13)</f>
        <v>213.17427827138178</v>
      </c>
      <c r="CF104" s="29">
        <f ca="1">_xlfn.NORM.INV(RAND(),Satokasvi!$H$13,Satokasvi!$I$13)</f>
        <v>160.90504393222145</v>
      </c>
      <c r="CG104" s="29">
        <f ca="1">_xlfn.NORM.INV(RAND(),Satokasvi!$H$13,Satokasvi!$I$13)</f>
        <v>199.40567037601821</v>
      </c>
      <c r="CH104" s="29">
        <f ca="1">_xlfn.NORM.INV(RAND(),Satokasvi!$H$13,Satokasvi!$I$13)</f>
        <v>216.92850297315988</v>
      </c>
      <c r="CI104" s="29">
        <f ca="1">_xlfn.NORM.INV(RAND(),Satokasvi!$H$13,Satokasvi!$I$13)</f>
        <v>110.42106280824645</v>
      </c>
      <c r="CJ104" s="29">
        <f ca="1">_xlfn.NORM.INV(RAND(),Satokasvi!$H$13,Satokasvi!$I$13)</f>
        <v>275.42805088067109</v>
      </c>
      <c r="CK104" s="29">
        <f ca="1">_xlfn.NORM.INV(RAND(),Satokasvi!$H$13,Satokasvi!$I$13)</f>
        <v>198.65166858818034</v>
      </c>
      <c r="CL104" s="29">
        <f ca="1">_xlfn.NORM.INV(RAND(),Satokasvi!$H$13,Satokasvi!$I$13)</f>
        <v>242.53399184597785</v>
      </c>
      <c r="CM104" s="29">
        <f ca="1">_xlfn.NORM.INV(RAND(),Satokasvi!$H$13,Satokasvi!$I$13)</f>
        <v>240.25332495177463</v>
      </c>
      <c r="CN104" s="29">
        <f ca="1">_xlfn.NORM.INV(RAND(),Satokasvi!$H$13,Satokasvi!$I$13)</f>
        <v>107.27301724063678</v>
      </c>
      <c r="CO104" s="29">
        <f ca="1">_xlfn.NORM.INV(RAND(),Satokasvi!$H$13,Satokasvi!$I$13)</f>
        <v>171.30219026835158</v>
      </c>
      <c r="CP104" s="29">
        <f ca="1">_xlfn.NORM.INV(RAND(),Satokasvi!$H$13,Satokasvi!$I$13)</f>
        <v>38.576739771612438</v>
      </c>
      <c r="CQ104" s="29">
        <f ca="1">_xlfn.NORM.INV(RAND(),Satokasvi!$H$13,Satokasvi!$I$13)</f>
        <v>241.15628708192554</v>
      </c>
      <c r="CR104" s="29">
        <f ca="1">_xlfn.NORM.INV(RAND(),Satokasvi!$H$13,Satokasvi!$I$13)</f>
        <v>146.70660661882962</v>
      </c>
      <c r="CS104" s="29">
        <f ca="1">_xlfn.NORM.INV(RAND(),Satokasvi!$H$13,Satokasvi!$I$13)</f>
        <v>175.22073541887551</v>
      </c>
      <c r="CT104" s="29">
        <f ca="1">_xlfn.NORM.INV(RAND(),Satokasvi!$H$13,Satokasvi!$I$13)</f>
        <v>177.42370986807302</v>
      </c>
      <c r="CU104" s="29">
        <f ca="1">_xlfn.NORM.INV(RAND(),Satokasvi!$H$13,Satokasvi!$I$13)</f>
        <v>246.38736366791267</v>
      </c>
      <c r="CV104" s="29">
        <f ca="1">_xlfn.NORM.INV(RAND(),Satokasvi!$H$13,Satokasvi!$I$13)</f>
        <v>227.0006143412345</v>
      </c>
      <c r="CW104" s="29">
        <f ca="1">_xlfn.NORM.INV(RAND(),Satokasvi!$H$13,Satokasvi!$I$13)</f>
        <v>214.85052041954856</v>
      </c>
      <c r="CX104" s="29">
        <f ca="1">_xlfn.NORM.INV(RAND(),Satokasvi!$H$13,Satokasvi!$I$13)</f>
        <v>206.76493559536598</v>
      </c>
      <c r="CY104" s="29">
        <f ca="1">_xlfn.NORM.INV(RAND(),Satokasvi!$H$13,Satokasvi!$I$13)</f>
        <v>201.47493529884363</v>
      </c>
      <c r="CZ104" s="29">
        <f ca="1">_xlfn.NORM.INV(RAND(),Satokasvi!$H$13,Satokasvi!$I$13)</f>
        <v>196.53108322796356</v>
      </c>
      <c r="DA104" s="29">
        <f ca="1">_xlfn.NORM.INV(RAND(),Satokasvi!$H$13,Satokasvi!$I$13)</f>
        <v>174.46914178280181</v>
      </c>
      <c r="DB104" s="29">
        <f ca="1">_xlfn.NORM.INV(RAND(),Satokasvi!$H$13,Satokasvi!$I$13)</f>
        <v>141.51728689122612</v>
      </c>
      <c r="DD104" s="29">
        <f>IF(H$11="x",Toimenpiteet!$E$115,AC104*CD104/1000+(Satokasvi!$E$28-Satokasvi!$E$7)+IF(H$8="x",Toimenpiteet!$E$29,0)+IF(H$9="x",Toimenpiteet!$E$60,0)+IF(H$10="x",Toimenpiteet!$E$88,0))/(1+$H$15)^DD$59</f>
        <v>305.82524271844659</v>
      </c>
      <c r="DE104" s="29">
        <f ca="1">IF(I$11="x",Toimenpiteet!$E$115,AD104*CE104/1000+(Satokasvi!$E$28-Satokasvi!$E$7)+IF(I$8="x",Toimenpiteet!$E$29,0)+IF(I$9="x",Toimenpiteet!$E$60,0)+IF(I$10="x",Toimenpiteet!$E$88,0))/(1+$H$15)^DE$59</f>
        <v>329.22051407373777</v>
      </c>
      <c r="DF104" s="29">
        <f ca="1">IF(J$11="x",Toimenpiteet!$E$115,AE104*CF104/1000+(Satokasvi!$E$28-Satokasvi!$E$7)+IF(J$8="x",Toimenpiteet!$E$29,0)+IF(J$9="x",Toimenpiteet!$E$60,0)+IF(J$10="x",Toimenpiteet!$E$88,0))/(1+$H$15)^DF$59</f>
        <v>185.97531247035425</v>
      </c>
      <c r="DG104" s="29">
        <f ca="1">IF(K$11="x",Toimenpiteet!$E$115,AF104*CG104/1000+(Satokasvi!$E$28-Satokasvi!$E$7)+IF(K$8="x",Toimenpiteet!$E$29,0)+IF(K$9="x",Toimenpiteet!$E$60,0)+IF(K$10="x",Toimenpiteet!$E$88,0))/(1+$H$15)^DG$59</f>
        <v>212.7532575850808</v>
      </c>
      <c r="DH104" s="29">
        <f ca="1">IF(L$11="x",Toimenpiteet!$E$115,AG104*CH104/1000+(Satokasvi!$E$28-Satokasvi!$E$7)+IF(L$8="x",Toimenpiteet!$E$29,0)+IF(L$9="x",Toimenpiteet!$E$60,0)+IF(L$10="x",Toimenpiteet!$E$88,0))/(1+$H$15)^DH$59</f>
        <v>301.60327313920203</v>
      </c>
      <c r="DI104" s="29">
        <f>IF(M$11="x",Toimenpiteet!$E$115,AH104*CI104/1000+(Satokasvi!$E$28-Satokasvi!$E$7)+IF(M$8="x",Toimenpiteet!$E$29,0)+IF(M$9="x",Toimenpiteet!$E$60,0)+IF(M$10="x",Toimenpiteet!$E$88,0))/(1+$H$15)^DI$59</f>
        <v>263.80754085535114</v>
      </c>
      <c r="DJ104" s="29">
        <f ca="1">IF(N$11="x",Toimenpiteet!$E$115,AI104*CJ104/1000+(Satokasvi!$E$28-Satokasvi!$E$7)+IF(N$8="x",Toimenpiteet!$E$29,0)+IF(N$9="x",Toimenpiteet!$E$60,0)+IF(N$10="x",Toimenpiteet!$E$88,0))/(1+$H$15)^DJ$59</f>
        <v>387.23478558618666</v>
      </c>
      <c r="DK104" s="29">
        <f ca="1">IF(O$11="x",Toimenpiteet!$E$115,AJ104*CK104/1000+(Satokasvi!$E$28-Satokasvi!$E$7)+IF(O$8="x",Toimenpiteet!$E$29,0)+IF(O$9="x",Toimenpiteet!$E$60,0)+IF(O$10="x",Toimenpiteet!$E$88,0))/(1+$H$15)^DK$59</f>
        <v>228.08394441429172</v>
      </c>
      <c r="DL104" s="29">
        <f ca="1">IF(P$11="x",Toimenpiteet!$E$115,AK104*CL104/1000+(Satokasvi!$E$28-Satokasvi!$E$7)+IF(P$8="x",Toimenpiteet!$E$29,0)+IF(P$9="x",Toimenpiteet!$E$60,0)+IF(P$10="x",Toimenpiteet!$E$88,0))/(1+$H$15)^DL$59</f>
        <v>359.77058561980482</v>
      </c>
      <c r="DM104" s="29">
        <f ca="1">IF(Q$11="x",Toimenpiteet!$E$115,AL104*CM104/1000+(Satokasvi!$E$28-Satokasvi!$E$7)+IF(Q$8="x",Toimenpiteet!$E$29,0)+IF(Q$9="x",Toimenpiteet!$E$60,0)+IF(Q$10="x",Toimenpiteet!$E$88,0))/(1+$H$15)^DM$59</f>
        <v>310.57305610543784</v>
      </c>
      <c r="DN104" s="29">
        <f ca="1">IF(R$11="x",Toimenpiteet!$E$115,AM104*CN104/1000+(Satokasvi!$E$28-Satokasvi!$E$7)+IF(R$8="x",Toimenpiteet!$E$29,0)+IF(R$9="x",Toimenpiteet!$E$60,0)+IF(R$10="x",Toimenpiteet!$E$88,0))/(1+$H$15)^DN$59</f>
        <v>23.674999025457591</v>
      </c>
      <c r="DO104" s="29">
        <f ca="1">IF(S$11="x",Toimenpiteet!$E$115,AN104*CO104/1000+(Satokasvi!$E$28-Satokasvi!$E$7)+IF(S$8="x",Toimenpiteet!$E$29,0)+IF(S$9="x",Toimenpiteet!$E$60,0)+IF(S$10="x",Toimenpiteet!$E$88,0))/(1+$H$15)^DO$59</f>
        <v>144.38124628013688</v>
      </c>
      <c r="DP104" s="29">
        <f ca="1">IF(T$11="x",Toimenpiteet!$E$115,AO104*CP104/1000+(Satokasvi!$E$28-Satokasvi!$E$7)+IF(T$8="x",Toimenpiteet!$E$29,0)+IF(T$9="x",Toimenpiteet!$E$60,0)+IF(T$10="x",Toimenpiteet!$E$88,0))/(1+$H$15)^DP$59</f>
        <v>-87.988837513039655</v>
      </c>
      <c r="DQ104" s="29">
        <f ca="1">IF(U$11="x",Toimenpiteet!$E$115,AP104*CQ104/1000+(Satokasvi!$E$28-Satokasvi!$E$7)+IF(U$8="x",Toimenpiteet!$E$29,0)+IF(U$9="x",Toimenpiteet!$E$60,0)+IF(U$10="x",Toimenpiteet!$E$88,0))/(1+$H$15)^DQ$59</f>
        <v>279.14718276023427</v>
      </c>
      <c r="DR104" s="29">
        <f ca="1">IF(V$11="x",Toimenpiteet!$E$115,AQ104*CR104/1000+(Satokasvi!$E$28-Satokasvi!$E$7)+IF(V$8="x",Toimenpiteet!$E$29,0)+IF(V$9="x",Toimenpiteet!$E$60,0)+IF(V$10="x",Toimenpiteet!$E$88,0))/(1+$H$15)^DR$59</f>
        <v>110.31060573103116</v>
      </c>
      <c r="DS104" s="29">
        <f ca="1">IF(W$11="x",Toimenpiteet!$E$115,AR104*CS104/1000+(Satokasvi!$E$28-Satokasvi!$E$7)+IF(W$8="x",Toimenpiteet!$E$29,0)+IF(W$9="x",Toimenpiteet!$E$60,0)+IF(W$10="x",Toimenpiteet!$E$88,0))/(1+$H$15)^DS$59</f>
        <v>-142.01974544826405</v>
      </c>
      <c r="DT104" s="29">
        <f ca="1">IF(X$11="x",Toimenpiteet!$E$115,AS104*CT104/1000+(Satokasvi!$E$28-Satokasvi!$E$7)+IF(X$8="x",Toimenpiteet!$E$29,0)+IF(X$9="x",Toimenpiteet!$E$60,0)+IF(X$10="x",Toimenpiteet!$E$88,0))/(1+$H$15)^DT$59</f>
        <v>153.52709652180127</v>
      </c>
      <c r="DU104" s="29">
        <f ca="1">IF(Y$11="x",Toimenpiteet!$E$115,AT104*CU104/1000+(Satokasvi!$E$28-Satokasvi!$E$7)+IF(Y$8="x",Toimenpiteet!$E$29,0)+IF(Y$9="x",Toimenpiteet!$E$60,0)+IF(Y$10="x",Toimenpiteet!$E$88,0))/(1+$H$15)^DU$59</f>
        <v>243.61290740173683</v>
      </c>
      <c r="DV104" s="29">
        <f ca="1">IF(Z$11="x",Toimenpiteet!$E$115,AU104*CV104/1000+(Satokasvi!$E$28-Satokasvi!$E$7)+IF(Z$8="x",Toimenpiteet!$E$29,0)+IF(Z$9="x",Toimenpiteet!$E$60,0)+IF(Z$10="x",Toimenpiteet!$E$88,0))/(1+$H$15)^DV$59</f>
        <v>234.10278708044655</v>
      </c>
      <c r="DW104" s="29">
        <f ca="1">IF(AA$11="x",Toimenpiteet!$E$115,AV104*CW104/1000+(Satokasvi!$E$28-Satokasvi!$E$7)+IF(AA$8="x",Toimenpiteet!$E$29,0)+IF(AA$9="x",Toimenpiteet!$E$60,0)+IF(AA$10="x",Toimenpiteet!$E$88,0))/(1+$H$15)^DW$59</f>
        <v>168.83140519188325</v>
      </c>
      <c r="DX104" s="29">
        <f ca="1">IF(AB$11="x",Toimenpiteet!$E$115,AW104*CX104/1000+(Satokasvi!$E$28-Satokasvi!$E$7)+IF(AB$8="x",Toimenpiteet!$E$29,0)+IF(AB$9="x",Toimenpiteet!$E$60,0)+IF(AB$10="x",Toimenpiteet!$E$88,0))/(1+$H$15)^DX$59</f>
        <v>139.17938685885301</v>
      </c>
      <c r="DY104" s="29">
        <f ca="1">IF(AC$11="x",Toimenpiteet!$E$115,AX104*CY104/1000+(Satokasvi!$E$28-Satokasvi!$E$7)+IF(AC$8="x",Toimenpiteet!$E$29,0)+IF(AC$9="x",Toimenpiteet!$E$60,0)+IF(AC$10="x",Toimenpiteet!$E$88,0))/(1+$H$15)^DY$59</f>
        <v>145.78155805990443</v>
      </c>
      <c r="DZ104" s="29">
        <f ca="1">IF(AD$11="x",Toimenpiteet!$E$115,AY104*CZ104/1000+(Satokasvi!$E$28-Satokasvi!$E$7)+IF(AD$8="x",Toimenpiteet!$E$29,0)+IF(AD$9="x",Toimenpiteet!$E$60,0)+IF(AD$10="x",Toimenpiteet!$E$88,0))/(1+$H$15)^DZ$59</f>
        <v>125.23692977953266</v>
      </c>
      <c r="EA104" s="29">
        <f ca="1">IF(AE$11="x",Toimenpiteet!$E$115,AZ104*DA104/1000+(Satokasvi!$E$28-Satokasvi!$E$7)+IF(AE$8="x",Toimenpiteet!$E$29,0)+IF(AE$9="x",Toimenpiteet!$E$60,0)+IF(AE$10="x",Toimenpiteet!$E$88,0))/(1+$H$15)^EA$59</f>
        <v>106.02542515882685</v>
      </c>
      <c r="EB104" s="29">
        <f ca="1">IF(AF$11="x",Toimenpiteet!$E$115,BA104*DB104/1000+(Satokasvi!$E$28-Satokasvi!$E$7)+IF(AF$8="x",Toimenpiteet!$E$29,0)+IF(AF$9="x",Toimenpiteet!$E$60,0)+IF(AF$10="x",Toimenpiteet!$E$88,0))/(1+$H$15)^EB$59</f>
        <v>-108.84630923473223</v>
      </c>
      <c r="ED104" s="29">
        <f>IF(H$11="x",Toimenpiteet!$E$115,BD104*CD104/1000+(Satokasvi!$E$28-Satokasvi!$E$7)+IF(H$8="x",Toimenpiteet!$E$29,0)+IF(H$9="x",Toimenpiteet!$E$60,0)+IF(H$10="x",Toimenpiteet!$E$88,0))/(1+$H$15)^ED$59</f>
        <v>305.82524271844659</v>
      </c>
      <c r="EE104" s="29">
        <f ca="1">IF(I$11="x",Toimenpiteet!$E$115,BE104*CE104/1000+(Satokasvi!$E$28-Satokasvi!$E$7)+IF(I$8="x",Toimenpiteet!$E$29,0)+IF(I$9="x",Toimenpiteet!$E$60,0)+IF(I$10="x",Toimenpiteet!$E$88,0))/(1+$H$15)^EE$59</f>
        <v>356.42242016200396</v>
      </c>
      <c r="EF104" s="29">
        <f ca="1">IF(J$11="x",Toimenpiteet!$E$115,BF104*CF104/1000+(Satokasvi!$E$28-Satokasvi!$E$7)+IF(J$8="x",Toimenpiteet!$E$29,0)+IF(J$9="x",Toimenpiteet!$E$60,0)+IF(J$10="x",Toimenpiteet!$E$88,0))/(1+$H$15)^EF$59</f>
        <v>205.7021173022012</v>
      </c>
      <c r="EG104" s="29">
        <f ca="1">IF(K$11="x",Toimenpiteet!$E$115,BG104*CG104/1000+(Satokasvi!$E$28-Satokasvi!$E$7)+IF(K$8="x",Toimenpiteet!$E$29,0)+IF(K$9="x",Toimenpiteet!$E$60,0)+IF(K$10="x",Toimenpiteet!$E$88,0))/(1+$H$15)^EG$59</f>
        <v>233.51523037533426</v>
      </c>
      <c r="EH104" s="29">
        <f ca="1">IF(L$11="x",Toimenpiteet!$E$115,BH104*CH104/1000+(Satokasvi!$E$28-Satokasvi!$E$7)+IF(L$8="x",Toimenpiteet!$E$29,0)+IF(L$9="x",Toimenpiteet!$E$60,0)+IF(L$10="x",Toimenpiteet!$E$88,0))/(1+$H$15)^EH$59</f>
        <v>326.51286389421961</v>
      </c>
      <c r="EI104" s="29">
        <f>IF(M$11="x",Toimenpiteet!$E$115,BI104*CI104/1000+(Satokasvi!$E$28-Satokasvi!$E$7)+IF(M$8="x",Toimenpiteet!$E$29,0)+IF(M$9="x",Toimenpiteet!$E$60,0)+IF(M$10="x",Toimenpiteet!$E$88,0))/(1+$H$15)^EI$59</f>
        <v>263.80754085535114</v>
      </c>
      <c r="EJ104" s="29">
        <f ca="1">IF(N$11="x",Toimenpiteet!$E$115,BJ104*CJ104/1000+(Satokasvi!$E$28-Satokasvi!$E$7)+IF(N$8="x",Toimenpiteet!$E$29,0)+IF(N$9="x",Toimenpiteet!$E$60,0)+IF(N$10="x",Toimenpiteet!$E$88,0))/(1+$H$15)^EJ$59</f>
        <v>415.8617026372537</v>
      </c>
      <c r="EK104" s="29">
        <f ca="1">IF(O$11="x",Toimenpiteet!$E$115,BK104*CK104/1000+(Satokasvi!$E$28-Satokasvi!$E$7)+IF(O$8="x",Toimenpiteet!$E$29,0)+IF(O$9="x",Toimenpiteet!$E$60,0)+IF(O$10="x",Toimenpiteet!$E$88,0))/(1+$H$15)^EK$59</f>
        <v>248.48345986001362</v>
      </c>
      <c r="EL104" s="29">
        <f ca="1">IF(P$11="x",Toimenpiteet!$E$115,BL104*CL104/1000+(Satokasvi!$E$28-Satokasvi!$E$7)+IF(P$8="x",Toimenpiteet!$E$29,0)+IF(P$9="x",Toimenpiteet!$E$60,0)+IF(P$10="x",Toimenpiteet!$E$88,0))/(1+$H$15)^EL$59</f>
        <v>386.49243356585083</v>
      </c>
      <c r="EM104" s="29">
        <f ca="1">IF(Q$11="x",Toimenpiteet!$E$115,BM104*CM104/1000+(Satokasvi!$E$28-Satokasvi!$E$7)+IF(Q$8="x",Toimenpiteet!$E$29,0)+IF(Q$9="x",Toimenpiteet!$E$60,0)+IF(Q$10="x",Toimenpiteet!$E$88,0))/(1+$H$15)^EM$59</f>
        <v>334.58065907095801</v>
      </c>
      <c r="EN104" s="29">
        <f ca="1">IF(R$11="x",Toimenpiteet!$E$115,BN104*CN104/1000+(Satokasvi!$E$28-Satokasvi!$E$7)+IF(R$8="x",Toimenpiteet!$E$29,0)+IF(R$9="x",Toimenpiteet!$E$60,0)+IF(R$10="x",Toimenpiteet!$E$88,0))/(1+$H$15)^EN$59</f>
        <v>33.090739423573368</v>
      </c>
      <c r="EO104" s="29">
        <f ca="1">IF(S$11="x",Toimenpiteet!$E$115,BO104*CO104/1000+(Satokasvi!$E$28-Satokasvi!$E$7)+IF(S$8="x",Toimenpiteet!$E$29,0)+IF(S$9="x",Toimenpiteet!$E$60,0)+IF(S$10="x",Toimenpiteet!$E$88,0))/(1+$H$15)^EO$59</f>
        <v>159.59253232894258</v>
      </c>
      <c r="EP104" s="29">
        <f ca="1">IF(T$11="x",Toimenpiteet!$E$115,BP104*CP104/1000+(Satokasvi!$E$28-Satokasvi!$E$7)+IF(T$8="x",Toimenpiteet!$E$29,0)+IF(T$9="x",Toimenpiteet!$E$60,0)+IF(T$10="x",Toimenpiteet!$E$88,0))/(1+$H$15)^EP$59</f>
        <v>-84.628838869469405</v>
      </c>
      <c r="EQ104" s="29">
        <f ca="1">IF(U$11="x",Toimenpiteet!$E$115,BQ104*CQ104/1000+(Satokasvi!$E$28-Satokasvi!$E$7)+IF(U$8="x",Toimenpiteet!$E$29,0)+IF(U$9="x",Toimenpiteet!$E$60,0)+IF(U$10="x",Toimenpiteet!$E$88,0))/(1+$H$15)^EQ$59</f>
        <v>300.6379792955492</v>
      </c>
      <c r="ER104" s="29">
        <f ca="1">IF(V$11="x",Toimenpiteet!$E$115,BR104*CR104/1000+(Satokasvi!$E$28-Satokasvi!$E$7)+IF(V$8="x",Toimenpiteet!$E$29,0)+IF(V$9="x",Toimenpiteet!$E$60,0)+IF(V$10="x",Toimenpiteet!$E$88,0))/(1+$H$15)^ER$59</f>
        <v>123.14015290816836</v>
      </c>
      <c r="ES104" s="29">
        <f ca="1">IF(W$11="x",Toimenpiteet!$E$115,BS104*CS104/1000+(Satokasvi!$E$28-Satokasvi!$E$7)+IF(W$8="x",Toimenpiteet!$E$29,0)+IF(W$9="x",Toimenpiteet!$E$60,0)+IF(W$10="x",Toimenpiteet!$E$88,0))/(1+$H$15)^ES$59</f>
        <v>-142.01974544826405</v>
      </c>
      <c r="ET104" s="29">
        <f ca="1">IF(X$11="x",Toimenpiteet!$E$115,BT104*CT104/1000+(Satokasvi!$E$28-Satokasvi!$E$7)+IF(X$8="x",Toimenpiteet!$E$29,0)+IF(X$9="x",Toimenpiteet!$E$60,0)+IF(X$10="x",Toimenpiteet!$E$88,0))/(1+$H$15)^ET$59</f>
        <v>168.09761374829242</v>
      </c>
      <c r="EU104" s="29">
        <f ca="1">IF(Y$11="x",Toimenpiteet!$E$115,BU104*CU104/1000+(Satokasvi!$E$28-Satokasvi!$E$7)+IF(Y$8="x",Toimenpiteet!$E$29,0)+IF(Y$9="x",Toimenpiteet!$E$60,0)+IF(Y$10="x",Toimenpiteet!$E$88,0))/(1+$H$15)^EU$59</f>
        <v>262.48691432561122</v>
      </c>
      <c r="EV104" s="29">
        <f ca="1">IF(Z$11="x",Toimenpiteet!$E$115,BV104*CV104/1000+(Satokasvi!$E$28-Satokasvi!$E$7)+IF(Z$8="x",Toimenpiteet!$E$29,0)+IF(Z$9="x",Toimenpiteet!$E$60,0)+IF(Z$10="x",Toimenpiteet!$E$88,0))/(1+$H$15)^EV$59</f>
        <v>252.30633570999078</v>
      </c>
      <c r="EW104" s="29">
        <f ca="1">IF(AA$11="x",Toimenpiteet!$E$115,BW104*CW104/1000+(Satokasvi!$E$28-Satokasvi!$E$7)+IF(AA$8="x",Toimenpiteet!$E$29,0)+IF(AA$9="x",Toimenpiteet!$E$60,0)+IF(AA$10="x",Toimenpiteet!$E$88,0))/(1+$H$15)^EW$59</f>
        <v>183.58211067043072</v>
      </c>
      <c r="EX104" s="29">
        <f ca="1">IF(AB$11="x",Toimenpiteet!$E$115,BX104*CX104/1000+(Satokasvi!$E$28-Satokasvi!$E$7)+IF(AB$8="x",Toimenpiteet!$E$29,0)+IF(AB$9="x",Toimenpiteet!$E$60,0)+IF(AB$10="x",Toimenpiteet!$E$88,0))/(1+$H$15)^EX$59</f>
        <v>152.26373020077943</v>
      </c>
      <c r="EY104" s="29">
        <f ca="1">IF(AC$11="x",Toimenpiteet!$E$115,BY104*CY104/1000+(Satokasvi!$E$28-Satokasvi!$E$7)+IF(AC$8="x",Toimenpiteet!$E$29,0)+IF(AC$9="x",Toimenpiteet!$E$60,0)+IF(AC$10="x",Toimenpiteet!$E$88,0))/(1+$H$15)^EY$59</f>
        <v>159.01760101045667</v>
      </c>
      <c r="EZ104" s="29">
        <f ca="1">IF(AD$11="x",Toimenpiteet!$E$115,BZ104*CZ104/1000+(Satokasvi!$E$28-Satokasvi!$E$7)+IF(AD$8="x",Toimenpiteet!$E$29,0)+IF(AD$9="x",Toimenpiteet!$E$60,0)+IF(AD$10="x",Toimenpiteet!$E$88,0))/(1+$H$15)^EZ$59</f>
        <v>137.27252874186561</v>
      </c>
      <c r="FA104" s="29">
        <f ca="1">IF(AE$11="x",Toimenpiteet!$E$115,CA104*DA104/1000+(Satokasvi!$E$28-Satokasvi!$E$7)+IF(AE$8="x",Toimenpiteet!$E$29,0)+IF(AE$9="x",Toimenpiteet!$E$60,0)+IF(AE$10="x",Toimenpiteet!$E$88,0))/(1+$H$15)^FA$59</f>
        <v>116.93228134235693</v>
      </c>
      <c r="FB104" s="29">
        <f ca="1">IF(AF$11="x",Toimenpiteet!$E$115,CB104*DB104/1000+(Satokasvi!$E$28-Satokasvi!$E$7)+IF(AF$8="x",Toimenpiteet!$E$29,0)+IF(AF$9="x",Toimenpiteet!$E$60,0)+IF(AF$10="x",Toimenpiteet!$E$88,0))/(1+$H$15)^FB$59</f>
        <v>-108.84630923473223</v>
      </c>
      <c r="FD104" s="29">
        <f t="shared" si="15"/>
        <v>305.82524271844659</v>
      </c>
      <c r="FE104" s="29">
        <f t="shared" ca="1" si="32"/>
        <v>635.04575679218442</v>
      </c>
      <c r="FF104" s="29">
        <f t="shared" ca="1" si="32"/>
        <v>821.02106926253873</v>
      </c>
      <c r="FG104" s="29">
        <f t="shared" ca="1" si="32"/>
        <v>1033.7743268476195</v>
      </c>
      <c r="FH104" s="29">
        <f t="shared" ca="1" si="32"/>
        <v>1335.3775999868215</v>
      </c>
      <c r="FI104" s="29">
        <f t="shared" ca="1" si="32"/>
        <v>1599.1851408421726</v>
      </c>
      <c r="FJ104" s="29">
        <f t="shared" ca="1" si="32"/>
        <v>1986.4199264283593</v>
      </c>
      <c r="FK104" s="29">
        <f t="shared" ca="1" si="32"/>
        <v>2214.5038708426509</v>
      </c>
      <c r="FL104" s="29">
        <f t="shared" ca="1" si="31"/>
        <v>2574.2744564624559</v>
      </c>
      <c r="FM104" s="29">
        <f t="shared" ca="1" si="31"/>
        <v>2884.8475125678938</v>
      </c>
      <c r="FN104" s="29">
        <f t="shared" ca="1" si="31"/>
        <v>2908.5225115933513</v>
      </c>
      <c r="FO104" s="29">
        <f t="shared" ca="1" si="31"/>
        <v>3052.9037578734883</v>
      </c>
      <c r="FP104" s="29">
        <f t="shared" ca="1" si="31"/>
        <v>2964.9149203604488</v>
      </c>
      <c r="FQ104" s="29">
        <f t="shared" ca="1" si="31"/>
        <v>3244.0621031206829</v>
      </c>
      <c r="FR104" s="29">
        <f t="shared" ca="1" si="31"/>
        <v>3354.3727088517139</v>
      </c>
      <c r="FS104" s="29">
        <f t="shared" ca="1" si="31"/>
        <v>3212.3529634034498</v>
      </c>
      <c r="FT104" s="29">
        <f t="shared" ca="1" si="31"/>
        <v>3365.8800599252513</v>
      </c>
      <c r="FU104" s="29">
        <f t="shared" ca="1" si="24"/>
        <v>3609.492967326988</v>
      </c>
      <c r="FV104" s="29">
        <f t="shared" ca="1" si="24"/>
        <v>3843.5957544074345</v>
      </c>
      <c r="FW104" s="29">
        <f t="shared" ca="1" si="23"/>
        <v>4012.4271595993177</v>
      </c>
      <c r="FX104" s="29">
        <f t="shared" ca="1" si="20"/>
        <v>4151.6065464581707</v>
      </c>
      <c r="FY104" s="29">
        <f t="shared" ca="1" si="20"/>
        <v>4297.3881045180751</v>
      </c>
      <c r="FZ104" s="29">
        <f t="shared" ca="1" si="20"/>
        <v>4422.6250342976082</v>
      </c>
      <c r="GA104" s="29">
        <f t="shared" ca="1" si="20"/>
        <v>4528.6504594564349</v>
      </c>
      <c r="GB104" s="29">
        <f t="shared" ca="1" si="20"/>
        <v>4419.8041502217029</v>
      </c>
      <c r="GC104" s="29"/>
      <c r="GD104" s="29">
        <f t="shared" si="16"/>
        <v>305.82524271844659</v>
      </c>
      <c r="GE104" s="29">
        <f t="shared" ca="1" si="28"/>
        <v>662.24766288045055</v>
      </c>
      <c r="GF104" s="29">
        <f t="shared" ca="1" si="28"/>
        <v>867.94978018265169</v>
      </c>
      <c r="GG104" s="29">
        <f t="shared" ca="1" si="28"/>
        <v>1101.465010557986</v>
      </c>
      <c r="GH104" s="29">
        <f t="shared" ca="1" si="28"/>
        <v>1427.9778744522057</v>
      </c>
      <c r="GI104" s="29">
        <f t="shared" ca="1" si="28"/>
        <v>1691.7854153075568</v>
      </c>
      <c r="GJ104" s="29">
        <f t="shared" ca="1" si="28"/>
        <v>2107.6471179448104</v>
      </c>
      <c r="GK104" s="29">
        <f t="shared" ca="1" si="28"/>
        <v>2356.130577804824</v>
      </c>
      <c r="GL104" s="29">
        <f t="shared" ca="1" si="28"/>
        <v>2742.6230113706747</v>
      </c>
      <c r="GM104" s="29">
        <f t="shared" ca="1" si="28"/>
        <v>3077.2036704416328</v>
      </c>
      <c r="GN104" s="29">
        <f t="shared" ca="1" si="28"/>
        <v>3110.294409865206</v>
      </c>
      <c r="GO104" s="29">
        <f t="shared" ca="1" si="28"/>
        <v>3269.8869421941486</v>
      </c>
      <c r="GP104" s="29">
        <f t="shared" ca="1" si="28"/>
        <v>3185.2581033246793</v>
      </c>
      <c r="GQ104" s="29">
        <f t="shared" ca="1" si="28"/>
        <v>3485.8960826202283</v>
      </c>
      <c r="GR104" s="29">
        <f t="shared" ca="1" si="28"/>
        <v>3609.0362355283964</v>
      </c>
      <c r="GS104" s="29">
        <f t="shared" ca="1" si="28"/>
        <v>3467.0164900801324</v>
      </c>
      <c r="GT104" s="29">
        <f t="shared" ca="1" si="28"/>
        <v>3635.114103828425</v>
      </c>
      <c r="GU104" s="29">
        <f t="shared" ca="1" si="22"/>
        <v>3897.601018154036</v>
      </c>
      <c r="GV104" s="29">
        <f t="shared" ca="1" si="22"/>
        <v>4149.9073538640268</v>
      </c>
      <c r="GW104" s="29">
        <f t="shared" ca="1" si="22"/>
        <v>4333.4894645344575</v>
      </c>
      <c r="GX104" s="29">
        <f t="shared" ca="1" si="22"/>
        <v>4485.7531947352372</v>
      </c>
      <c r="GY104" s="29">
        <f t="shared" ca="1" si="30"/>
        <v>4644.7707957456942</v>
      </c>
      <c r="GZ104" s="29">
        <f t="shared" ca="1" si="30"/>
        <v>4782.0433244875594</v>
      </c>
      <c r="HA104" s="29">
        <f t="shared" ca="1" si="30"/>
        <v>4898.9756058299163</v>
      </c>
      <c r="HB104" s="29">
        <f t="shared" ca="1" si="30"/>
        <v>4790.1292965951843</v>
      </c>
      <c r="HC104" s="29"/>
      <c r="HD104" s="29">
        <f t="shared" si="29"/>
        <v>170</v>
      </c>
      <c r="HE104" s="29">
        <f>SUM($GD104:GD104)-$HD104-SUM($FD104:FD104)</f>
        <v>-170</v>
      </c>
      <c r="HF104" s="29">
        <f ca="1">SUM($GD104:GE104)-$HD104-SUM($FD104:FE104)</f>
        <v>-142.79809391173387</v>
      </c>
      <c r="HG104" s="29">
        <f ca="1">SUM($GD104:GF104)-$HD104-SUM($FD104:FF104)</f>
        <v>-95.869382991621023</v>
      </c>
      <c r="HH104" s="29">
        <f ca="1">SUM($GD104:GG104)-$HD104-SUM($FD104:FG104)</f>
        <v>-28.178699281254922</v>
      </c>
      <c r="HI104" s="29">
        <f ca="1">SUM($GD104:GH104)-$HD104-SUM($FD104:FH104)</f>
        <v>64.421575184129324</v>
      </c>
      <c r="HJ104" s="29">
        <f ca="1">SUM($GD104:GI104)-$HD104-SUM($FD104:FI104)</f>
        <v>157.02184964951357</v>
      </c>
      <c r="HK104" s="29">
        <f ca="1">SUM($GD104:GJ104)-$HD104-SUM($FD104:FJ104)</f>
        <v>278.24904116596372</v>
      </c>
      <c r="HL104" s="29">
        <f ca="1">SUM($GD104:GK104)-$HD104-SUM($FD104:FK104)</f>
        <v>419.87574812813727</v>
      </c>
      <c r="HM104" s="29">
        <f ca="1">SUM($GD104:GL104)-$HD104-SUM($FD104:FL104)</f>
        <v>588.22430303635701</v>
      </c>
      <c r="HN104" s="29">
        <f ca="1">SUM($GD104:GM104)-$HD104-SUM($FD104:FM104)</f>
        <v>780.58046091009601</v>
      </c>
      <c r="HO104" s="29">
        <f ca="1">SUM($GD104:GN104)-$HD104-SUM($FD104:FN104)</f>
        <v>982.35235918195031</v>
      </c>
      <c r="HP104" s="29">
        <f ca="1">SUM($GD104:GO104)-$HD104-SUM($FD104:FO104)</f>
        <v>1199.3355435026097</v>
      </c>
      <c r="HQ104" s="29">
        <f ca="1">SUM($GD104:GP104)-$HD104-SUM($FD104:FP104)</f>
        <v>1419.6787264668383</v>
      </c>
      <c r="HR104" s="29">
        <f ca="1">SUM($GD104:GQ104)-$HD104-SUM($FD104:FQ104)</f>
        <v>1661.5127059663828</v>
      </c>
      <c r="HS104" s="29">
        <f ca="1">SUM($GD104:GR104)-$HD104-SUM($FD104:FR104)</f>
        <v>1916.1762326430653</v>
      </c>
      <c r="HT104" s="29">
        <f ca="1">SUM($GD104:GS104)-$HD104-SUM($FD104:FS104)</f>
        <v>2170.8397593197442</v>
      </c>
      <c r="HU104" s="29">
        <f ca="1">SUM($GD104:GT104)-$HD104-SUM($FD104:FT104)</f>
        <v>2440.0738032229201</v>
      </c>
      <c r="HV104" s="29">
        <f ca="1">SUM($GD104:GU104)-$HD104-SUM($FD104:FU104)</f>
        <v>2728.1818540499662</v>
      </c>
      <c r="HW104" s="29">
        <f ca="1">SUM($GD104:GV104)-$HD104-SUM($FD104:FV104)</f>
        <v>3034.4934535065622</v>
      </c>
      <c r="HX104" s="29">
        <f ca="1">SUM($GD104:GW104)-$HD104-SUM($FD104:FW104)</f>
        <v>3355.5557584416965</v>
      </c>
      <c r="HY104" s="29">
        <f ca="1">SUM($GD104:GX104)-$HD104-SUM($FD104:FX104)</f>
        <v>3689.7024067187667</v>
      </c>
      <c r="HZ104" s="29">
        <f ca="1">SUM($GD104:GY104)-$HD104-SUM($FD104:FY104)</f>
        <v>4037.0850979463867</v>
      </c>
      <c r="IA104" s="29">
        <f ca="1">SUM($GD104:GZ104)-$HD104-SUM($FD104:FZ104)</f>
        <v>4396.5033881363343</v>
      </c>
      <c r="IB104" s="29">
        <f ca="1">SUM($GD104:HA104)-$HD104-SUM($FD104:GA104)</f>
        <v>4766.828534509812</v>
      </c>
      <c r="IC104" s="29">
        <f ca="1">SUM($GD104:HB104)-$HD104-SUM($FD104:GB104)</f>
        <v>5137.1536808832898</v>
      </c>
    </row>
    <row r="105" spans="2:237">
      <c r="B105" s="29">
        <f t="shared" ca="1" si="26"/>
        <v>0.88152449877504513</v>
      </c>
      <c r="C105" s="29">
        <f t="shared" ca="1" si="25"/>
        <v>0.41231348670970747</v>
      </c>
      <c r="D105" s="29">
        <f t="shared" ca="1" si="25"/>
        <v>5.9495975988568484E-2</v>
      </c>
      <c r="E105" s="29">
        <f t="shared" ref="E105:U120" ca="1" si="33">RAND()</f>
        <v>0.46095809670787191</v>
      </c>
      <c r="F105" s="29">
        <f t="shared" ca="1" si="33"/>
        <v>0.99553623536650693</v>
      </c>
      <c r="G105" s="29">
        <f t="shared" ca="1" si="33"/>
        <v>0.85136720502110719</v>
      </c>
      <c r="H105" s="29">
        <f t="shared" ca="1" si="33"/>
        <v>0.10082414460447742</v>
      </c>
      <c r="I105" s="29">
        <f t="shared" ca="1" si="33"/>
        <v>0.88019657853918454</v>
      </c>
      <c r="J105" s="29">
        <f t="shared" ca="1" si="33"/>
        <v>0.2322350320297244</v>
      </c>
      <c r="K105" s="29">
        <f t="shared" ca="1" si="33"/>
        <v>0.84620080771709572</v>
      </c>
      <c r="L105" s="29">
        <f t="shared" ca="1" si="33"/>
        <v>9.6699658485305595E-2</v>
      </c>
      <c r="M105" s="29">
        <f t="shared" ca="1" si="33"/>
        <v>0.84252226800031382</v>
      </c>
      <c r="N105" s="29">
        <f t="shared" ca="1" si="33"/>
        <v>0.61376332783442511</v>
      </c>
      <c r="O105" s="29">
        <f t="shared" ca="1" si="33"/>
        <v>0.68614616489150748</v>
      </c>
      <c r="P105" s="29">
        <f t="shared" ca="1" si="33"/>
        <v>0.89802479765572518</v>
      </c>
      <c r="Q105" s="29">
        <f t="shared" ca="1" si="33"/>
        <v>0.3538667005181978</v>
      </c>
      <c r="R105" s="29">
        <f t="shared" ca="1" si="33"/>
        <v>0.29744376212025592</v>
      </c>
      <c r="S105" s="29">
        <f t="shared" ca="1" si="33"/>
        <v>0.28521002330244272</v>
      </c>
      <c r="T105" s="29">
        <f t="shared" ca="1" si="27"/>
        <v>0.19505219078327929</v>
      </c>
      <c r="U105" s="29">
        <f t="shared" ca="1" si="27"/>
        <v>9.4639571028212188E-2</v>
      </c>
      <c r="V105" s="29">
        <f t="shared" ca="1" si="27"/>
        <v>0.10778957038443315</v>
      </c>
      <c r="W105" s="29">
        <f t="shared" ca="1" si="27"/>
        <v>2.7089459518396697E-2</v>
      </c>
      <c r="X105" s="29">
        <f t="shared" ca="1" si="27"/>
        <v>0.39457103200895238</v>
      </c>
      <c r="Y105" s="29">
        <f t="shared" ca="1" si="27"/>
        <v>0.65452207583464872</v>
      </c>
      <c r="Z105" s="29">
        <f t="shared" ca="1" si="27"/>
        <v>0.45196554503700004</v>
      </c>
      <c r="AC105" s="27">
        <f>IF(H$11="x",0,_xlfn.NORM.INV(B105,Satokasvi!$H$8,Satokasvi!$I$8)*IF(H$8="x",1+Toimenpiteet!$C$7,1)*IF(H$9="x",1+Toimenpiteet!$C$34,1)*(1+H$30)*_xlfn.BINOM.INV(1,(1-(Satokasvi!$H$15*(1+H$43))),B105))</f>
        <v>0</v>
      </c>
      <c r="AD105" s="27">
        <f ca="1">IF(I$11="x",0,_xlfn.NORM.INV(C105,Satokasvi!$H$8,Satokasvi!$I$8)*IF(I$8="x",1+Toimenpiteet!$C$7,1)*IF(I$9="x",1+Toimenpiteet!$C$34,1)*(1+I$30)*_xlfn.BINOM.INV(1,(1-(Satokasvi!$H$15*(1+I$43))),C105))</f>
        <v>2499.9532900767917</v>
      </c>
      <c r="AE105" s="27">
        <f ca="1">IF(J$11="x",0,_xlfn.NORM.INV(D105,Satokasvi!$H$8,Satokasvi!$I$8)*IF(J$8="x",1+Toimenpiteet!$C$7,1)*IF(J$9="x",1+Toimenpiteet!$C$34,1)*(1+J$30)*_xlfn.BINOM.INV(1,(1-(Satokasvi!$H$15*(1+J$43))),D105))</f>
        <v>2272.9672817583551</v>
      </c>
      <c r="AF105" s="27">
        <f ca="1">IF(K$11="x",0,_xlfn.NORM.INV(E105,Satokasvi!$H$8,Satokasvi!$I$8)*IF(K$8="x",1+Toimenpiteet!$C$7,1)*IF(K$9="x",1+Toimenpiteet!$C$34,1)*(1+K$30)*_xlfn.BINOM.INV(1,(1-(Satokasvi!$H$15*(1+K$43))),E105))</f>
        <v>2557.4081901285717</v>
      </c>
      <c r="AG105" s="27">
        <f ca="1">IF(L$11="x",0,_xlfn.NORM.INV(F105,Satokasvi!$H$8,Satokasvi!$I$8)*IF(L$8="x",1+Toimenpiteet!$C$7,1)*IF(L$9="x",1+Toimenpiteet!$C$34,1)*(1+L$30)*_xlfn.BINOM.INV(1,(1-(Satokasvi!$H$15*(1+L$43))),F105))</f>
        <v>3077.3963912984614</v>
      </c>
      <c r="AH105" s="27">
        <f>IF(M$11="x",0,_xlfn.NORM.INV(G105,Satokasvi!$H$8,Satokasvi!$I$8)*IF(M$8="x",1+Toimenpiteet!$C$7,1)*IF(M$9="x",1+Toimenpiteet!$C$34,1)*(1+M$30)*_xlfn.BINOM.INV(1,(1-(Satokasvi!$H$15*(1+M$43))),G105))</f>
        <v>0</v>
      </c>
      <c r="AI105" s="27">
        <f ca="1">IF(N$11="x",0,_xlfn.NORM.INV(H105,Satokasvi!$H$8,Satokasvi!$I$8)*IF(N$8="x",1+Toimenpiteet!$C$7,1)*IF(N$9="x",1+Toimenpiteet!$C$34,1)*(1+N$30)*_xlfn.BINOM.INV(1,(1-(Satokasvi!$H$15*(1+N$43))),H105))</f>
        <v>2374.8995209222962</v>
      </c>
      <c r="AJ105" s="27">
        <f ca="1">IF(O$11="x",0,_xlfn.NORM.INV(I105,Satokasvi!$H$8,Satokasvi!$I$8)*IF(O$8="x",1+Toimenpiteet!$C$7,1)*IF(O$9="x",1+Toimenpiteet!$C$34,1)*(1+O$30)*_xlfn.BINOM.INV(1,(1-(Satokasvi!$H$15*(1+O$43))),I105))</f>
        <v>2832.7465702379259</v>
      </c>
      <c r="AK105" s="27">
        <f ca="1">IF(P$11="x",0,_xlfn.NORM.INV(J105,Satokasvi!$H$8,Satokasvi!$I$8)*IF(P$8="x",1+Toimenpiteet!$C$7,1)*IF(P$9="x",1+Toimenpiteet!$C$34,1)*(1+P$30)*_xlfn.BINOM.INV(1,(1-(Satokasvi!$H$15*(1+P$43))),J105))</f>
        <v>2476.6970665119002</v>
      </c>
      <c r="AL105" s="27">
        <f ca="1">IF(Q$11="x",0,_xlfn.NORM.INV(K105,Satokasvi!$H$8,Satokasvi!$I$8)*IF(Q$8="x",1+Toimenpiteet!$C$7,1)*IF(Q$9="x",1+Toimenpiteet!$C$34,1)*(1+Q$30)*_xlfn.BINOM.INV(1,(1-(Satokasvi!$H$15*(1+Q$43))),K105))</f>
        <v>2803.6844023298745</v>
      </c>
      <c r="AM105" s="27">
        <f ca="1">IF(R$11="x",0,_xlfn.NORM.INV(L105,Satokasvi!$H$8,Satokasvi!$I$8)*IF(R$8="x",1+Toimenpiteet!$C$7,1)*IF(R$9="x",1+Toimenpiteet!$C$34,1)*(1+R$30)*_xlfn.BINOM.INV(1,(1-(Satokasvi!$H$15*(1+R$43))),L105))</f>
        <v>2370.4721350482109</v>
      </c>
      <c r="AN105" s="27">
        <f ca="1">IF(S$11="x",0,_xlfn.NORM.INV(M105,Satokasvi!$H$8,Satokasvi!$I$8)*IF(S$8="x",1+Toimenpiteet!$C$7,1)*IF(S$9="x",1+Toimenpiteet!$C$34,1)*(1+S$30)*_xlfn.BINOM.INV(1,(1-(Satokasvi!$H$15*(1+S$43))),M105))</f>
        <v>2800.8105798514039</v>
      </c>
      <c r="AO105" s="27">
        <f ca="1">IF(T$11="x",0,_xlfn.NORM.INV(N105,Satokasvi!$H$8,Satokasvi!$I$8)*IF(T$8="x",1+Toimenpiteet!$C$7,1)*IF(T$9="x",1+Toimenpiteet!$C$34,1)*(1+T$30)*_xlfn.BINOM.INV(1,(1-(Satokasvi!$H$15*(1+T$43))),N105))</f>
        <v>2667.2110920105629</v>
      </c>
      <c r="AP105" s="27">
        <f ca="1">IF(U$11="x",0,_xlfn.NORM.INV(O105,Satokasvi!$H$8,Satokasvi!$I$8)*IF(U$8="x",1+Toimenpiteet!$C$7,1)*IF(U$9="x",1+Toimenpiteet!$C$34,1)*(1+U$30)*_xlfn.BINOM.INV(1,(1-(Satokasvi!$H$15*(1+U$43))),O105))</f>
        <v>2703.7618572529336</v>
      </c>
      <c r="AQ105" s="27">
        <f ca="1">IF(V$11="x",0,_xlfn.NORM.INV(P105,Satokasvi!$H$8,Satokasvi!$I$8)*IF(V$8="x",1+Toimenpiteet!$C$7,1)*IF(V$9="x",1+Toimenpiteet!$C$34,1)*(1+V$30)*_xlfn.BINOM.INV(1,(1-(Satokasvi!$H$15*(1+V$43))),P105))</f>
        <v>2850.3685536830994</v>
      </c>
      <c r="AR105" s="27">
        <f ca="1">IF(W$11="x",0,_xlfn.NORM.INV(Q105,Satokasvi!$H$8,Satokasvi!$I$8)*IF(W$8="x",1+Toimenpiteet!$C$7,1)*IF(W$9="x",1+Toimenpiteet!$C$34,1)*(1+W$30)*_xlfn.BINOM.INV(1,(1-(Satokasvi!$H$15*(1+W$43))),Q105))</f>
        <v>2543.2608050893168</v>
      </c>
      <c r="AS105" s="27">
        <f ca="1">IF(X$11="x",0,_xlfn.NORM.INV(R105,Satokasvi!$H$8,Satokasvi!$I$8)*IF(X$8="x",1+Toimenpiteet!$C$7,1)*IF(X$9="x",1+Toimenpiteet!$C$34,1)*(1+X$30)*_xlfn.BINOM.INV(1,(1-(Satokasvi!$H$15*(1+X$43))),R105))</f>
        <v>2513.9804103280044</v>
      </c>
      <c r="AT105" s="27">
        <f ca="1">IF(Y$11="x",0,_xlfn.NORM.INV(S105,Satokasvi!$H$8,Satokasvi!$I$8)*IF(Y$8="x",1+Toimenpiteet!$C$7,1)*IF(Y$9="x",1+Toimenpiteet!$C$34,1)*(1+Y$30)*_xlfn.BINOM.INV(1,(1-(Satokasvi!$H$15*(1+Y$43))),S105))</f>
        <v>2507.3229594701766</v>
      </c>
      <c r="AU105" s="27">
        <f ca="1">IF(Z$11="x",0,_xlfn.NORM.INV(T105,Satokasvi!$H$8,Satokasvi!$I$8)*IF(Z$8="x",1+Toimenpiteet!$C$7,1)*IF(Z$9="x",1+Toimenpiteet!$C$34,1)*(1+Z$30)*_xlfn.BINOM.INV(1,(1-(Satokasvi!$H$15*(1+Z$43))),T105))</f>
        <v>2452.8191540322414</v>
      </c>
      <c r="AV105" s="27">
        <f ca="1">IF(AA$11="x",0,_xlfn.NORM.INV(U105,Satokasvi!$H$8,Satokasvi!$I$8)*IF(AA$8="x",1+Toimenpiteet!$C$7,1)*IF(AA$9="x",1+Toimenpiteet!$C$34,1)*(1+AA$30)*_xlfn.BINOM.INV(1,(1-(Satokasvi!$H$15*(1+AA$43))),U105))</f>
        <v>2368.2086960962561</v>
      </c>
      <c r="AW105" s="27">
        <f ca="1">IF(AB$11="x",0,_xlfn.NORM.INV(V105,Satokasvi!$H$8,Satokasvi!$I$8)*IF(AB$8="x",1+Toimenpiteet!$C$7,1)*IF(AB$9="x",1+Toimenpiteet!$C$34,1)*(1+AB$30)*_xlfn.BINOM.INV(1,(1-(Satokasvi!$H$15*(1+AB$43))),V105))</f>
        <v>2382.0859775064919</v>
      </c>
      <c r="AX105" s="27">
        <f ca="1">IF(AC$11="x",0,_xlfn.NORM.INV(W105,Satokasvi!$H$8,Satokasvi!$I$8)*IF(AC$8="x",1+Toimenpiteet!$C$7,1)*IF(AC$9="x",1+Toimenpiteet!$C$34,1)*(1+AC$30)*_xlfn.BINOM.INV(1,(1-(Satokasvi!$H$15*(1+AC$43))),W105))</f>
        <v>0</v>
      </c>
      <c r="AY105" s="27">
        <f ca="1">IF(AD$11="x",0,_xlfn.NORM.INV(X105,Satokasvi!$H$8,Satokasvi!$I$8)*IF(AD$8="x",1+Toimenpiteet!$C$7,1)*IF(AD$9="x",1+Toimenpiteet!$C$34,1)*(1+AD$30)*_xlfn.BINOM.INV(1,(1-(Satokasvi!$H$15*(1+AD$43))),X105))</f>
        <v>2563.3224764347979</v>
      </c>
      <c r="AZ105" s="27">
        <f ca="1">IF(AE$11="x",0,_xlfn.NORM.INV(Y105,Satokasvi!$H$8,Satokasvi!$I$8)*IF(AE$8="x",1+Toimenpiteet!$C$7,1)*IF(AE$9="x",1+Toimenpiteet!$C$34,1)*(1+AE$30)*_xlfn.BINOM.INV(1,(1-(Satokasvi!$H$15*(1+AE$43))),Y105))</f>
        <v>2687.4482210330052</v>
      </c>
      <c r="BA105" s="27">
        <f ca="1">IF(AF$11="x",0,_xlfn.NORM.INV(Z105,Satokasvi!$H$8,Satokasvi!$I$8)*IF(AF$8="x",1+Toimenpiteet!$C$7,1)*IF(AF$9="x",1+Toimenpiteet!$C$34,1)*(1+AF$30)*_xlfn.BINOM.INV(1,(1-(Satokasvi!$H$15*(1+AF$43))),Z105))</f>
        <v>2590.7107108928953</v>
      </c>
      <c r="BD105" s="27">
        <f>IF(H$11="x",0,_xlfn.NORM.INV(B105,Satokasvi!$H$8,Satokasvi!$I$8)*IF(COUNTIF($H$12:H$12,"x")&gt;0,(1+$C$6),1)*IF(COUNTIF($H$13:H$13,"x")&gt;0,(1+$C$30),1)*IF(H$8="x",(1+Toimenpiteet!$C$7),1)*IF(H$9="x",(1+Toimenpiteet!$C$34),1)*(1+H$30)*_xlfn.BINOM.INV(1,(1-(Satokasvi!$H$15*(1+H$44))),B105))</f>
        <v>0</v>
      </c>
      <c r="BE105" s="27">
        <f ca="1">IF(I$11="x",0,_xlfn.NORM.INV(C105,Satokasvi!$H$8,Satokasvi!$I$8)*IF(COUNTIF($H$12:I$12,"x")&gt;0,(1+$C$6),1)*IF(COUNTIF($H$13:I$13,"x")&gt;0,(1+$C$30),1)*IF(I$8="x",(1+Toimenpiteet!$C$7),1)*IF(I$9="x",(1+Toimenpiteet!$C$34),1)*(1+I$30)*_xlfn.BINOM.INV(1,(1-(Satokasvi!$H$15*(1+I$44))),C105))</f>
        <v>2624.9509545806313</v>
      </c>
      <c r="BF105" s="27">
        <f ca="1">IF(J$11="x",0,_xlfn.NORM.INV(D105,Satokasvi!$H$8,Satokasvi!$I$8)*IF(COUNTIF($H$12:J$12,"x")&gt;0,(1+$C$6),1)*IF(COUNTIF($H$13:J$13,"x")&gt;0,(1+$C$30),1)*IF(J$8="x",(1+Toimenpiteet!$C$7),1)*IF(J$9="x",(1+Toimenpiteet!$C$34),1)*(1+J$30)*_xlfn.BINOM.INV(1,(1-(Satokasvi!$H$15*(1+J$44))),D105))</f>
        <v>2386.6156458462729</v>
      </c>
      <c r="BG105" s="27">
        <f ca="1">IF(K$11="x",0,_xlfn.NORM.INV(E105,Satokasvi!$H$8,Satokasvi!$I$8)*IF(COUNTIF($H$12:K$12,"x")&gt;0,(1+$C$6),1)*IF(COUNTIF($H$13:K$13,"x")&gt;0,(1+$C$30),1)*IF(K$8="x",(1+Toimenpiteet!$C$7),1)*IF(K$9="x",(1+Toimenpiteet!$C$34),1)*(1+K$30)*_xlfn.BINOM.INV(1,(1-(Satokasvi!$H$15*(1+K$44))),E105))</f>
        <v>2685.2785996350008</v>
      </c>
      <c r="BH105" s="27">
        <f ca="1">IF(L$11="x",0,_xlfn.NORM.INV(F105,Satokasvi!$H$8,Satokasvi!$I$8)*IF(COUNTIF($H$12:L$12,"x")&gt;0,(1+$C$6),1)*IF(COUNTIF($H$13:L$13,"x")&gt;0,(1+$C$30),1)*IF(L$8="x",(1+Toimenpiteet!$C$7),1)*IF(L$9="x",(1+Toimenpiteet!$C$34),1)*(1+L$30)*_xlfn.BINOM.INV(1,(1-(Satokasvi!$H$15*(1+L$44))),F105))</f>
        <v>3231.2662108633845</v>
      </c>
      <c r="BI105" s="27">
        <f>IF(M$11="x",0,_xlfn.NORM.INV(G105,Satokasvi!$H$8,Satokasvi!$I$8)*IF(COUNTIF($H$12:M$12,"x")&gt;0,(1+$C$6),1)*IF(COUNTIF($H$13:M$13,"x")&gt;0,(1+$C$30),1)*IF(M$8="x",(1+Toimenpiteet!$C$7),1)*IF(M$9="x",(1+Toimenpiteet!$C$34),1)*(1+M$30)*_xlfn.BINOM.INV(1,(1-(Satokasvi!$H$15*(1+M$44))),G105))</f>
        <v>0</v>
      </c>
      <c r="BJ105" s="27">
        <f ca="1">IF(N$11="x",0,_xlfn.NORM.INV(H105,Satokasvi!$H$8,Satokasvi!$I$8)*IF(COUNTIF($H$12:N$12,"x")&gt;0,(1+$C$6),1)*IF(COUNTIF($H$13:N$13,"x")&gt;0,(1+$C$30),1)*IF(N$8="x",(1+Toimenpiteet!$C$7),1)*IF(N$9="x",(1+Toimenpiteet!$C$34),1)*(1+N$30)*_xlfn.BINOM.INV(1,(1-(Satokasvi!$H$15*(1+N$44))),H105))</f>
        <v>2493.6444969684112</v>
      </c>
      <c r="BK105" s="27">
        <f ca="1">IF(O$11="x",0,_xlfn.NORM.INV(I105,Satokasvi!$H$8,Satokasvi!$I$8)*IF(COUNTIF($H$12:O$12,"x")&gt;0,(1+$C$6),1)*IF(COUNTIF($H$13:O$13,"x")&gt;0,(1+$C$30),1)*IF(O$8="x",(1+Toimenpiteet!$C$7),1)*IF(O$9="x",(1+Toimenpiteet!$C$34),1)*(1+O$30)*_xlfn.BINOM.INV(1,(1-(Satokasvi!$H$15*(1+O$44))),I105))</f>
        <v>2974.3838987498225</v>
      </c>
      <c r="BL105" s="27">
        <f ca="1">IF(P$11="x",0,_xlfn.NORM.INV(J105,Satokasvi!$H$8,Satokasvi!$I$8)*IF(COUNTIF($H$12:P$12,"x")&gt;0,(1+$C$6),1)*IF(COUNTIF($H$13:P$13,"x")&gt;0,(1+$C$30),1)*IF(P$8="x",(1+Toimenpiteet!$C$7),1)*IF(P$9="x",(1+Toimenpiteet!$C$34),1)*(1+P$30)*_xlfn.BINOM.INV(1,(1-(Satokasvi!$H$15*(1+P$44))),J105))</f>
        <v>2600.531919837495</v>
      </c>
      <c r="BM105" s="27">
        <f ca="1">IF(Q$11="x",0,_xlfn.NORM.INV(K105,Satokasvi!$H$8,Satokasvi!$I$8)*IF(COUNTIF($H$12:Q$12,"x")&gt;0,(1+$C$6),1)*IF(COUNTIF($H$13:Q$13,"x")&gt;0,(1+$C$30),1)*IF(Q$8="x",(1+Toimenpiteet!$C$7),1)*IF(Q$9="x",(1+Toimenpiteet!$C$34),1)*(1+Q$30)*_xlfn.BINOM.INV(1,(1-(Satokasvi!$H$15*(1+Q$44))),K105))</f>
        <v>2943.8686224463681</v>
      </c>
      <c r="BN105" s="27">
        <f ca="1">IF(R$11="x",0,_xlfn.NORM.INV(L105,Satokasvi!$H$8,Satokasvi!$I$8)*IF(COUNTIF($H$12:R$12,"x")&gt;0,(1+$C$6),1)*IF(COUNTIF($H$13:R$13,"x")&gt;0,(1+$C$30),1)*IF(R$8="x",(1+Toimenpiteet!$C$7),1)*IF(R$9="x",(1+Toimenpiteet!$C$34),1)*(1+R$30)*_xlfn.BINOM.INV(1,(1-(Satokasvi!$H$15*(1+R$44))),L105))</f>
        <v>2488.9957418006215</v>
      </c>
      <c r="BO105" s="27">
        <f ca="1">IF(S$11="x",0,_xlfn.NORM.INV(M105,Satokasvi!$H$8,Satokasvi!$I$8)*IF(COUNTIF($H$12:S$12,"x")&gt;0,(1+$C$6),1)*IF(COUNTIF($H$13:S$13,"x")&gt;0,(1+$C$30),1)*IF(S$8="x",(1+Toimenpiteet!$C$7),1)*IF(S$9="x",(1+Toimenpiteet!$C$34),1)*(1+S$30)*_xlfn.BINOM.INV(1,(1-(Satokasvi!$H$15*(1+S$44))),M105))</f>
        <v>2940.8511088439745</v>
      </c>
      <c r="BP105" s="27">
        <f ca="1">IF(T$11="x",0,_xlfn.NORM.INV(N105,Satokasvi!$H$8,Satokasvi!$I$8)*IF(COUNTIF($H$12:T$12,"x")&gt;0,(1+$C$6),1)*IF(COUNTIF($H$13:T$13,"x")&gt;0,(1+$C$30),1)*IF(T$8="x",(1+Toimenpiteet!$C$7),1)*IF(T$9="x",(1+Toimenpiteet!$C$34),1)*(1+T$30)*_xlfn.BINOM.INV(1,(1-(Satokasvi!$H$15*(1+T$44))),N105))</f>
        <v>2800.5716466110916</v>
      </c>
      <c r="BQ105" s="27">
        <f ca="1">IF(U$11="x",0,_xlfn.NORM.INV(O105,Satokasvi!$H$8,Satokasvi!$I$8)*IF(COUNTIF($H$12:U$12,"x")&gt;0,(1+$C$6),1)*IF(COUNTIF($H$13:U$13,"x")&gt;0,(1+$C$30),1)*IF(U$8="x",(1+Toimenpiteet!$C$7),1)*IF(U$9="x",(1+Toimenpiteet!$C$34),1)*(1+U$30)*_xlfn.BINOM.INV(1,(1-(Satokasvi!$H$15*(1+U$44))),O105))</f>
        <v>2838.9499501155806</v>
      </c>
      <c r="BR105" s="27">
        <f ca="1">IF(V$11="x",0,_xlfn.NORM.INV(P105,Satokasvi!$H$8,Satokasvi!$I$8)*IF(COUNTIF($H$12:V$12,"x")&gt;0,(1+$C$6),1)*IF(COUNTIF($H$13:V$13,"x")&gt;0,(1+$C$30),1)*IF(V$8="x",(1+Toimenpiteet!$C$7),1)*IF(V$9="x",(1+Toimenpiteet!$C$34),1)*(1+V$30)*_xlfn.BINOM.INV(1,(1-(Satokasvi!$H$15*(1+V$44))),P105))</f>
        <v>2992.8869813672541</v>
      </c>
      <c r="BS105" s="27">
        <f ca="1">IF(W$11="x",0,_xlfn.NORM.INV(Q105,Satokasvi!$H$8,Satokasvi!$I$8)*IF(COUNTIF($H$12:W$12,"x")&gt;0,(1+$C$6),1)*IF(COUNTIF($H$13:W$13,"x")&gt;0,(1+$C$30),1)*IF(W$8="x",(1+Toimenpiteet!$C$7),1)*IF(W$9="x",(1+Toimenpiteet!$C$34),1)*(1+W$30)*_xlfn.BINOM.INV(1,(1-(Satokasvi!$H$15*(1+W$44))),Q105))</f>
        <v>2670.4238453437829</v>
      </c>
      <c r="BT105" s="27">
        <f ca="1">IF(X$11="x",0,_xlfn.NORM.INV(R105,Satokasvi!$H$8,Satokasvi!$I$8)*IF(COUNTIF($H$12:X$12,"x")&gt;0,(1+$C$6),1)*IF(COUNTIF($H$13:X$13,"x")&gt;0,(1+$C$30),1)*IF(X$8="x",(1+Toimenpiteet!$C$7),1)*IF(X$9="x",(1+Toimenpiteet!$C$34),1)*(1+X$30)*_xlfn.BINOM.INV(1,(1-(Satokasvi!$H$15*(1+X$44))),R105))</f>
        <v>2639.6794308444046</v>
      </c>
      <c r="BU105" s="27">
        <f ca="1">IF(Y$11="x",0,_xlfn.NORM.INV(S105,Satokasvi!$H$8,Satokasvi!$I$8)*IF(COUNTIF($H$12:Y$12,"x")&gt;0,(1+$C$6),1)*IF(COUNTIF($H$13:Y$13,"x")&gt;0,(1+$C$30),1)*IF(Y$8="x",(1+Toimenpiteet!$C$7),1)*IF(Y$9="x",(1+Toimenpiteet!$C$34),1)*(1+Y$30)*_xlfn.BINOM.INV(1,(1-(Satokasvi!$H$15*(1+Y$44))),S105))</f>
        <v>2632.6891074436853</v>
      </c>
      <c r="BV105" s="27">
        <f ca="1">IF(Z$11="x",0,_xlfn.NORM.INV(T105,Satokasvi!$H$8,Satokasvi!$I$8)*IF(COUNTIF($H$12:Z$12,"x")&gt;0,(1+$C$6),1)*IF(COUNTIF($H$13:Z$13,"x")&gt;0,(1+$C$30),1)*IF(Z$8="x",(1+Toimenpiteet!$C$7),1)*IF(Z$9="x",(1+Toimenpiteet!$C$34),1)*(1+Z$30)*_xlfn.BINOM.INV(1,(1-(Satokasvi!$H$15*(1+Z$44))),T105))</f>
        <v>2575.4601117338534</v>
      </c>
      <c r="BW105" s="27">
        <f ca="1">IF(AA$11="x",0,_xlfn.NORM.INV(U105,Satokasvi!$H$8,Satokasvi!$I$8)*IF(COUNTIF($H$12:AA$12,"x")&gt;0,(1+$C$6),1)*IF(COUNTIF($H$13:AA$13,"x")&gt;0,(1+$C$30),1)*IF(AA$8="x",(1+Toimenpiteet!$C$7),1)*IF(AA$9="x",(1+Toimenpiteet!$C$34),1)*(1+AA$30)*_xlfn.BINOM.INV(1,(1-(Satokasvi!$H$15*(1+AA$44))),U105))</f>
        <v>2486.6191309010692</v>
      </c>
      <c r="BX105" s="27">
        <f ca="1">IF(AB$11="x",0,_xlfn.NORM.INV(V105,Satokasvi!$H$8,Satokasvi!$I$8)*IF(COUNTIF($H$12:AB$12,"x")&gt;0,(1+$C$6),1)*IF(COUNTIF($H$13:AB$13,"x")&gt;0,(1+$C$30),1)*IF(AB$8="x",(1+Toimenpiteet!$C$7),1)*IF(AB$9="x",(1+Toimenpiteet!$C$34),1)*(1+AB$30)*_xlfn.BINOM.INV(1,(1-(Satokasvi!$H$15*(1+AB$44))),V105))</f>
        <v>2501.1902763818166</v>
      </c>
      <c r="BY105" s="27">
        <f ca="1">IF(AC$11="x",0,_xlfn.NORM.INV(W105,Satokasvi!$H$8,Satokasvi!$I$8)*IF(COUNTIF($H$12:AC$12,"x")&gt;0,(1+$C$6),1)*IF(COUNTIF($H$13:AC$13,"x")&gt;0,(1+$C$30),1)*IF(AC$8="x",(1+Toimenpiteet!$C$7),1)*IF(AC$9="x",(1+Toimenpiteet!$C$34),1)*(1+AC$30)*_xlfn.BINOM.INV(1,(1-(Satokasvi!$H$15*(1+AC$44))),W105))</f>
        <v>0</v>
      </c>
      <c r="BZ105" s="27">
        <f ca="1">IF(AD$11="x",0,_xlfn.NORM.INV(X105,Satokasvi!$H$8,Satokasvi!$I$8)*IF(COUNTIF($H$12:AD$12,"x")&gt;0,(1+$C$6),1)*IF(COUNTIF($H$13:AD$13,"x")&gt;0,(1+$C$30),1)*IF(AD$8="x",(1+Toimenpiteet!$C$7),1)*IF(AD$9="x",(1+Toimenpiteet!$C$34),1)*(1+AD$30)*_xlfn.BINOM.INV(1,(1-(Satokasvi!$H$15*(1+AD$44))),X105))</f>
        <v>2691.4886002565377</v>
      </c>
      <c r="CA105" s="27">
        <f ca="1">IF(AE$11="x",0,_xlfn.NORM.INV(Y105,Satokasvi!$H$8,Satokasvi!$I$8)*IF(COUNTIF($H$12:AE$12,"x")&gt;0,(1+$C$6),1)*IF(COUNTIF($H$13:AE$13,"x")&gt;0,(1+$C$30),1)*IF(AE$8="x",(1+Toimenpiteet!$C$7),1)*IF(AE$9="x",(1+Toimenpiteet!$C$34),1)*(1+AE$30)*_xlfn.BINOM.INV(1,(1-(Satokasvi!$H$15*(1+AE$44))),Y105))</f>
        <v>2821.8206320846552</v>
      </c>
      <c r="CB105" s="27">
        <f ca="1">IF(AF$11="x",0,_xlfn.NORM.INV(Z105,Satokasvi!$H$8,Satokasvi!$I$8)*IF(COUNTIF($H$12:AF$12,"x")&gt;0,(1+$C$6),1)*IF(COUNTIF($H$13:AF$13,"x")&gt;0,(1+$C$30),1)*IF(AF$8="x",(1+Toimenpiteet!$C$7),1)*IF(AF$9="x",(1+Toimenpiteet!$C$34),1)*(1+AF$30)*_xlfn.BINOM.INV(1,(1-(Satokasvi!$H$15*(1+AF$44))),Z105))</f>
        <v>2720.2462464375408</v>
      </c>
      <c r="CD105" s="29">
        <f ca="1">_xlfn.NORM.INV(RAND(),Satokasvi!$H$13,Satokasvi!$I$13)</f>
        <v>324.71238130407414</v>
      </c>
      <c r="CE105" s="29">
        <f ca="1">_xlfn.NORM.INV(RAND(),Satokasvi!$H$13,Satokasvi!$I$13)</f>
        <v>290.4425895922185</v>
      </c>
      <c r="CF105" s="29">
        <f ca="1">_xlfn.NORM.INV(RAND(),Satokasvi!$H$13,Satokasvi!$I$13)</f>
        <v>275.72710251635993</v>
      </c>
      <c r="CG105" s="29">
        <f ca="1">_xlfn.NORM.INV(RAND(),Satokasvi!$H$13,Satokasvi!$I$13)</f>
        <v>202.46017526469495</v>
      </c>
      <c r="CH105" s="29">
        <f ca="1">_xlfn.NORM.INV(RAND(),Satokasvi!$H$13,Satokasvi!$I$13)</f>
        <v>141.47241172750236</v>
      </c>
      <c r="CI105" s="29">
        <f ca="1">_xlfn.NORM.INV(RAND(),Satokasvi!$H$13,Satokasvi!$I$13)</f>
        <v>247.52137104975603</v>
      </c>
      <c r="CJ105" s="29">
        <f ca="1">_xlfn.NORM.INV(RAND(),Satokasvi!$H$13,Satokasvi!$I$13)</f>
        <v>180.20255761787467</v>
      </c>
      <c r="CK105" s="29">
        <f ca="1">_xlfn.NORM.INV(RAND(),Satokasvi!$H$13,Satokasvi!$I$13)</f>
        <v>186.55097000822002</v>
      </c>
      <c r="CL105" s="29">
        <f ca="1">_xlfn.NORM.INV(RAND(),Satokasvi!$H$13,Satokasvi!$I$13)</f>
        <v>140.3489282988582</v>
      </c>
      <c r="CM105" s="29">
        <f ca="1">_xlfn.NORM.INV(RAND(),Satokasvi!$H$13,Satokasvi!$I$13)</f>
        <v>155.67545125669139</v>
      </c>
      <c r="CN105" s="29">
        <f ca="1">_xlfn.NORM.INV(RAND(),Satokasvi!$H$13,Satokasvi!$I$13)</f>
        <v>225.29478016679209</v>
      </c>
      <c r="CO105" s="29">
        <f ca="1">_xlfn.NORM.INV(RAND(),Satokasvi!$H$13,Satokasvi!$I$13)</f>
        <v>221.2964565560664</v>
      </c>
      <c r="CP105" s="29">
        <f ca="1">_xlfn.NORM.INV(RAND(),Satokasvi!$H$13,Satokasvi!$I$13)</f>
        <v>167.59569593386817</v>
      </c>
      <c r="CQ105" s="29">
        <f ca="1">_xlfn.NORM.INV(RAND(),Satokasvi!$H$13,Satokasvi!$I$13)</f>
        <v>186.00403065663457</v>
      </c>
      <c r="CR105" s="29">
        <f ca="1">_xlfn.NORM.INV(RAND(),Satokasvi!$H$13,Satokasvi!$I$13)</f>
        <v>248.71277961661619</v>
      </c>
      <c r="CS105" s="29">
        <f ca="1">_xlfn.NORM.INV(RAND(),Satokasvi!$H$13,Satokasvi!$I$13)</f>
        <v>219.35017436829881</v>
      </c>
      <c r="CT105" s="29">
        <f ca="1">_xlfn.NORM.INV(RAND(),Satokasvi!$H$13,Satokasvi!$I$13)</f>
        <v>208.84111334183441</v>
      </c>
      <c r="CU105" s="29">
        <f ca="1">_xlfn.NORM.INV(RAND(),Satokasvi!$H$13,Satokasvi!$I$13)</f>
        <v>148.05774878976746</v>
      </c>
      <c r="CV105" s="29">
        <f ca="1">_xlfn.NORM.INV(RAND(),Satokasvi!$H$13,Satokasvi!$I$13)</f>
        <v>256.35411098017573</v>
      </c>
      <c r="CW105" s="29">
        <f ca="1">_xlfn.NORM.INV(RAND(),Satokasvi!$H$13,Satokasvi!$I$13)</f>
        <v>189.02720317501115</v>
      </c>
      <c r="CX105" s="29">
        <f ca="1">_xlfn.NORM.INV(RAND(),Satokasvi!$H$13,Satokasvi!$I$13)</f>
        <v>206.8262668827667</v>
      </c>
      <c r="CY105" s="29">
        <f ca="1">_xlfn.NORM.INV(RAND(),Satokasvi!$H$13,Satokasvi!$I$13)</f>
        <v>225.63042369781112</v>
      </c>
      <c r="CZ105" s="29">
        <f ca="1">_xlfn.NORM.INV(RAND(),Satokasvi!$H$13,Satokasvi!$I$13)</f>
        <v>140.41806962352035</v>
      </c>
      <c r="DA105" s="29">
        <f ca="1">_xlfn.NORM.INV(RAND(),Satokasvi!$H$13,Satokasvi!$I$13)</f>
        <v>82.629766620532365</v>
      </c>
      <c r="DB105" s="29">
        <f ca="1">_xlfn.NORM.INV(RAND(),Satokasvi!$H$13,Satokasvi!$I$13)</f>
        <v>183.72645384859865</v>
      </c>
      <c r="DD105" s="29">
        <f>IF(H$11="x",Toimenpiteet!$E$115,AC105*CD105/1000+(Satokasvi!$E$28-Satokasvi!$E$7)+IF(H$8="x",Toimenpiteet!$E$29,0)+IF(H$9="x",Toimenpiteet!$E$60,0)+IF(H$10="x",Toimenpiteet!$E$88,0))/(1+$H$15)^DD$59</f>
        <v>305.82524271844659</v>
      </c>
      <c r="DE105" s="29">
        <f ca="1">IF(I$11="x",Toimenpiteet!$E$115,AD105*CE105/1000+(Satokasvi!$E$28-Satokasvi!$E$7)+IF(I$8="x",Toimenpiteet!$E$29,0)+IF(I$9="x",Toimenpiteet!$E$60,0)+IF(I$10="x",Toimenpiteet!$E$88,0))/(1+$H$15)^DE$59</f>
        <v>469.59459650248846</v>
      </c>
      <c r="DF105" s="29">
        <f ca="1">IF(J$11="x",Toimenpiteet!$E$115,AE105*CF105/1000+(Satokasvi!$E$28-Satokasvi!$E$7)+IF(J$8="x",Toimenpiteet!$E$29,0)+IF(J$9="x",Toimenpiteet!$E$60,0)+IF(J$10="x",Toimenpiteet!$E$88,0))/(1+$H$15)^DF$59</f>
        <v>364.97559107967311</v>
      </c>
      <c r="DG105" s="29">
        <f ca="1">IF(K$11="x",Toimenpiteet!$E$115,AF105*CG105/1000+(Satokasvi!$E$28-Satokasvi!$E$7)+IF(K$8="x",Toimenpiteet!$E$29,0)+IF(K$9="x",Toimenpiteet!$E$60,0)+IF(K$10="x",Toimenpiteet!$E$88,0))/(1+$H$15)^DG$59</f>
        <v>257.54868182399838</v>
      </c>
      <c r="DH105" s="29">
        <f ca="1">IF(L$11="x",Toimenpiteet!$E$115,AG105*CH105/1000+(Satokasvi!$E$28-Satokasvi!$E$7)+IF(L$8="x",Toimenpiteet!$E$29,0)+IF(L$9="x",Toimenpiteet!$E$60,0)+IF(L$10="x",Toimenpiteet!$E$88,0))/(1+$H$15)^DH$59</f>
        <v>178.96258867324337</v>
      </c>
      <c r="DI105" s="29">
        <f>IF(M$11="x",Toimenpiteet!$E$115,AH105*CI105/1000+(Satokasvi!$E$28-Satokasvi!$E$7)+IF(M$8="x",Toimenpiteet!$E$29,0)+IF(M$9="x",Toimenpiteet!$E$60,0)+IF(M$10="x",Toimenpiteet!$E$88,0))/(1+$H$15)^DI$59</f>
        <v>263.80754085535114</v>
      </c>
      <c r="DJ105" s="29">
        <f ca="1">IF(N$11="x",Toimenpiteet!$E$115,AI105*CJ105/1000+(Satokasvi!$E$28-Satokasvi!$E$7)+IF(N$8="x",Toimenpiteet!$E$29,0)+IF(N$9="x",Toimenpiteet!$E$60,0)+IF(N$10="x",Toimenpiteet!$E$88,0))/(1+$H$15)^DJ$59</f>
        <v>162.66950081628872</v>
      </c>
      <c r="DK105" s="29">
        <f ca="1">IF(O$11="x",Toimenpiteet!$E$115,AJ105*CK105/1000+(Satokasvi!$E$28-Satokasvi!$E$7)+IF(O$8="x",Toimenpiteet!$E$29,0)+IF(O$9="x",Toimenpiteet!$E$60,0)+IF(O$10="x",Toimenpiteet!$E$88,0))/(1+$H$15)^DK$59</f>
        <v>237.25822458335944</v>
      </c>
      <c r="DL105" s="29">
        <f ca="1">IF(P$11="x",Toimenpiteet!$E$115,AK105*CL105/1000+(Satokasvi!$E$28-Satokasvi!$E$7)+IF(P$8="x",Toimenpiteet!$E$29,0)+IF(P$9="x",Toimenpiteet!$E$60,0)+IF(P$10="x",Toimenpiteet!$E$88,0))/(1+$H$15)^DL$59</f>
        <v>91.741446321398683</v>
      </c>
      <c r="DM105" s="29">
        <f ca="1">IF(Q$11="x",Toimenpiteet!$E$115,AL105*CM105/1000+(Satokasvi!$E$28-Satokasvi!$E$7)+IF(Q$8="x",Toimenpiteet!$E$29,0)+IF(Q$9="x",Toimenpiteet!$E$60,0)+IF(Q$10="x",Toimenpiteet!$E$88,0))/(1+$H$15)^DM$59</f>
        <v>155.19182422334728</v>
      </c>
      <c r="DN105" s="29">
        <f ca="1">IF(R$11="x",Toimenpiteet!$E$115,AM105*CN105/1000+(Satokasvi!$E$28-Satokasvi!$E$7)+IF(R$8="x",Toimenpiteet!$E$29,0)+IF(R$9="x",Toimenpiteet!$E$60,0)+IF(R$10="x",Toimenpiteet!$E$88,0))/(1+$H$15)^DN$59</f>
        <v>221.17288489477963</v>
      </c>
      <c r="DO105" s="29">
        <f ca="1">IF(S$11="x",Toimenpiteet!$E$115,AN105*CO105/1000+(Satokasvi!$E$28-Satokasvi!$E$7)+IF(S$8="x",Toimenpiteet!$E$29,0)+IF(S$9="x",Toimenpiteet!$E$60,0)+IF(S$10="x",Toimenpiteet!$E$88,0))/(1+$H$15)^DO$59</f>
        <v>274.8774078609855</v>
      </c>
      <c r="DP105" s="29">
        <f ca="1">IF(T$11="x",Toimenpiteet!$E$115,AO105*CP105/1000+(Satokasvi!$E$28-Satokasvi!$E$7)+IF(T$8="x",Toimenpiteet!$E$29,0)+IF(T$9="x",Toimenpiteet!$E$60,0)+IF(T$10="x",Toimenpiteet!$E$88,0))/(1+$H$15)^DP$59</f>
        <v>149.20535848853677</v>
      </c>
      <c r="DQ105" s="29">
        <f ca="1">IF(U$11="x",Toimenpiteet!$E$115,AP105*CQ105/1000+(Satokasvi!$E$28-Satokasvi!$E$7)+IF(U$8="x",Toimenpiteet!$E$29,0)+IF(U$9="x",Toimenpiteet!$E$60,0)+IF(U$10="x",Toimenpiteet!$E$88,0))/(1+$H$15)^DQ$59</f>
        <v>181.81440668655654</v>
      </c>
      <c r="DR105" s="29">
        <f ca="1">IF(V$11="x",Toimenpiteet!$E$115,AQ105*CR105/1000+(Satokasvi!$E$28-Satokasvi!$E$7)+IF(V$8="x",Toimenpiteet!$E$29,0)+IF(V$9="x",Toimenpiteet!$E$60,0)+IF(V$10="x",Toimenpiteet!$E$88,0))/(1+$H$15)^DR$59</f>
        <v>308.75041467031014</v>
      </c>
      <c r="DS105" s="29">
        <f ca="1">IF(W$11="x",Toimenpiteet!$E$115,AR105*CS105/1000+(Satokasvi!$E$28-Satokasvi!$E$7)+IF(W$8="x",Toimenpiteet!$E$29,0)+IF(W$9="x",Toimenpiteet!$E$60,0)+IF(W$10="x",Toimenpiteet!$E$88,0))/(1+$H$15)^DS$59</f>
        <v>205.62309281049056</v>
      </c>
      <c r="DT105" s="29">
        <f ca="1">IF(X$11="x",Toimenpiteet!$E$115,AS105*CT105/1000+(Satokasvi!$E$28-Satokasvi!$E$7)+IF(X$8="x",Toimenpiteet!$E$29,0)+IF(X$9="x",Toimenpiteet!$E$60,0)+IF(X$10="x",Toimenpiteet!$E$88,0))/(1+$H$15)^DT$59</f>
        <v>179.76397945652326</v>
      </c>
      <c r="DU105" s="29">
        <f ca="1">IF(Y$11="x",Toimenpiteet!$E$115,AT105*CU105/1000+(Satokasvi!$E$28-Satokasvi!$E$7)+IF(Y$8="x",Toimenpiteet!$E$29,0)+IF(Y$9="x",Toimenpiteet!$E$60,0)+IF(Y$10="x",Toimenpiteet!$E$88,0))/(1+$H$15)^DU$59</f>
        <v>84.190442567923199</v>
      </c>
      <c r="DV105" s="29">
        <f ca="1">IF(Z$11="x",Toimenpiteet!$E$115,AU105*CV105/1000+(Satokasvi!$E$28-Satokasvi!$E$7)+IF(Z$8="x",Toimenpiteet!$E$29,0)+IF(Z$9="x",Toimenpiteet!$E$60,0)+IF(Z$10="x",Toimenpiteet!$E$88,0))/(1+$H$15)^DV$59</f>
        <v>228.62212133433405</v>
      </c>
      <c r="DW105" s="29">
        <f ca="1">IF(AA$11="x",Toimenpiteet!$E$115,AV105*CW105/1000+(Satokasvi!$E$28-Satokasvi!$E$7)+IF(AA$8="x",Toimenpiteet!$E$29,0)+IF(AA$9="x",Toimenpiteet!$E$60,0)+IF(AA$10="x",Toimenpiteet!$E$88,0))/(1+$H$15)^DW$59</f>
        <v>121.67349504253478</v>
      </c>
      <c r="DX105" s="29">
        <f ca="1">IF(AB$11="x",Toimenpiteet!$E$115,AW105*CX105/1000+(Satokasvi!$E$28-Satokasvi!$E$7)+IF(AB$8="x",Toimenpiteet!$E$29,0)+IF(AB$9="x",Toimenpiteet!$E$60,0)+IF(AB$10="x",Toimenpiteet!$E$88,0))/(1+$H$15)^DX$59</f>
        <v>142.33119536447361</v>
      </c>
      <c r="DY105" s="29">
        <f ca="1">IF(AC$11="x",Toimenpiteet!$E$115,AX105*CY105/1000+(Satokasvi!$E$28-Satokasvi!$E$7)+IF(AC$8="x",Toimenpiteet!$E$29,0)+IF(AC$9="x",Toimenpiteet!$E$60,0)+IF(AC$10="x",Toimenpiteet!$E$88,0))/(1+$H$15)^DY$59</f>
        <v>-118.93930095114123</v>
      </c>
      <c r="DZ105" s="29">
        <f ca="1">IF(AD$11="x",Toimenpiteet!$E$115,AY105*CZ105/1000+(Satokasvi!$E$28-Satokasvi!$E$7)+IF(AD$8="x",Toimenpiteet!$E$29,0)+IF(AD$9="x",Toimenpiteet!$E$60,0)+IF(AD$10="x",Toimenpiteet!$E$88,0))/(1+$H$15)^DZ$59</f>
        <v>66.901953990445563</v>
      </c>
      <c r="EA105" s="29">
        <f ca="1">IF(AE$11="x",Toimenpiteet!$E$115,AZ105*DA105/1000+(Satokasvi!$E$28-Satokasvi!$E$7)+IF(AE$8="x",Toimenpiteet!$E$29,0)+IF(AE$9="x",Toimenpiteet!$E$60,0)+IF(AE$10="x",Toimenpiteet!$E$88,0))/(1+$H$15)^EA$59</f>
        <v>-2.8713093336546462</v>
      </c>
      <c r="EB105" s="29">
        <f ca="1">IF(AF$11="x",Toimenpiteet!$E$115,BA105*DB105/1000+(Satokasvi!$E$28-Satokasvi!$E$7)+IF(AF$8="x",Toimenpiteet!$E$29,0)+IF(AF$9="x",Toimenpiteet!$E$60,0)+IF(AF$10="x",Toimenpiteet!$E$88,0))/(1+$H$15)^EB$59</f>
        <v>118.485388706387</v>
      </c>
      <c r="ED105" s="29">
        <f>IF(H$11="x",Toimenpiteet!$E$115,BD105*CD105/1000+(Satokasvi!$E$28-Satokasvi!$E$7)+IF(H$8="x",Toimenpiteet!$E$29,0)+IF(H$9="x",Toimenpiteet!$E$60,0)+IF(H$10="x",Toimenpiteet!$E$88,0))/(1+$H$15)^ED$59</f>
        <v>305.82524271844659</v>
      </c>
      <c r="EE105" s="29">
        <f ca="1">IF(I$11="x",Toimenpiteet!$E$115,BE105*CE105/1000+(Satokasvi!$E$28-Satokasvi!$E$7)+IF(I$8="x",Toimenpiteet!$E$29,0)+IF(I$9="x",Toimenpiteet!$E$60,0)+IF(I$10="x",Toimenpiteet!$E$88,0))/(1+$H$15)^EE$59</f>
        <v>503.81520671219204</v>
      </c>
      <c r="EF105" s="29">
        <f ca="1">IF(J$11="x",Toimenpiteet!$E$115,BF105*CF105/1000+(Satokasvi!$E$28-Satokasvi!$E$7)+IF(J$8="x",Toimenpiteet!$E$29,0)+IF(J$9="x",Toimenpiteet!$E$60,0)+IF(J$10="x",Toimenpiteet!$E$88,0))/(1+$H$15)^EF$59</f>
        <v>393.65240984198601</v>
      </c>
      <c r="EG105" s="29">
        <f ca="1">IF(K$11="x",Toimenpiteet!$E$115,BG105*CG105/1000+(Satokasvi!$E$28-Satokasvi!$E$7)+IF(K$8="x",Toimenpiteet!$E$29,0)+IF(K$9="x",Toimenpiteet!$E$60,0)+IF(K$10="x",Toimenpiteet!$E$88,0))/(1+$H$15)^EG$59</f>
        <v>280.55042582619757</v>
      </c>
      <c r="EH105" s="29">
        <f ca="1">IF(L$11="x",Toimenpiteet!$E$115,BH105*CH105/1000+(Satokasvi!$E$28-Satokasvi!$E$7)+IF(L$8="x",Toimenpiteet!$E$29,0)+IF(L$9="x",Toimenpiteet!$E$60,0)+IF(L$10="x",Toimenpiteet!$E$88,0))/(1+$H$15)^EH$59</f>
        <v>197.74014520496308</v>
      </c>
      <c r="EI105" s="29">
        <f>IF(M$11="x",Toimenpiteet!$E$115,BI105*CI105/1000+(Satokasvi!$E$28-Satokasvi!$E$7)+IF(M$8="x",Toimenpiteet!$E$29,0)+IF(M$9="x",Toimenpiteet!$E$60,0)+IF(M$10="x",Toimenpiteet!$E$88,0))/(1+$H$15)^EI$59</f>
        <v>263.80754085535114</v>
      </c>
      <c r="EJ105" s="29">
        <f ca="1">IF(N$11="x",Toimenpiteet!$E$115,BJ105*CJ105/1000+(Satokasvi!$E$28-Satokasvi!$E$7)+IF(N$8="x",Toimenpiteet!$E$29,0)+IF(N$9="x",Toimenpiteet!$E$60,0)+IF(N$10="x",Toimenpiteet!$E$88,0))/(1+$H$15)^EJ$59</f>
        <v>180.06815362886067</v>
      </c>
      <c r="EK105" s="29">
        <f ca="1">IF(O$11="x",Toimenpiteet!$E$115,BK105*CK105/1000+(Satokasvi!$E$28-Satokasvi!$E$7)+IF(O$8="x",Toimenpiteet!$E$29,0)+IF(O$9="x",Toimenpiteet!$E$60,0)+IF(O$10="x",Toimenpiteet!$E$88,0))/(1+$H$15)^EK$59</f>
        <v>258.11645403753471</v>
      </c>
      <c r="EL105" s="29">
        <f ca="1">IF(P$11="x",Toimenpiteet!$E$115,BL105*CL105/1000+(Satokasvi!$E$28-Satokasvi!$E$7)+IF(P$8="x",Toimenpiteet!$E$29,0)+IF(P$9="x",Toimenpiteet!$E$60,0)+IF(P$10="x",Toimenpiteet!$E$88,0))/(1+$H$15)^EL$59</f>
        <v>105.06183730252425</v>
      </c>
      <c r="EM105" s="29">
        <f ca="1">IF(Q$11="x",Toimenpiteet!$E$115,BM105*CM105/1000+(Satokasvi!$E$28-Satokasvi!$E$7)+IF(Q$8="x",Toimenpiteet!$E$29,0)+IF(Q$9="x",Toimenpiteet!$E$60,0)+IF(Q$10="x",Toimenpiteet!$E$88,0))/(1+$H$15)^EM$59</f>
        <v>171.43036559476286</v>
      </c>
      <c r="EN105" s="29">
        <f ca="1">IF(R$11="x",Toimenpiteet!$E$115,BN105*CN105/1000+(Satokasvi!$E$28-Satokasvi!$E$7)+IF(R$8="x",Toimenpiteet!$E$29,0)+IF(R$9="x",Toimenpiteet!$E$60,0)+IF(R$10="x",Toimenpiteet!$E$88,0))/(1+$H$15)^EN$59</f>
        <v>240.46351958636146</v>
      </c>
      <c r="EO105" s="29">
        <f ca="1">IF(S$11="x",Toimenpiteet!$E$115,BO105*CO105/1000+(Satokasvi!$E$28-Satokasvi!$E$7)+IF(S$8="x",Toimenpiteet!$E$29,0)+IF(S$9="x",Toimenpiteet!$E$60,0)+IF(S$10="x",Toimenpiteet!$E$88,0))/(1+$H$15)^EO$59</f>
        <v>296.61350198883372</v>
      </c>
      <c r="EP105" s="29">
        <f ca="1">IF(T$11="x",Toimenpiteet!$E$115,BP105*CP105/1000+(Satokasvi!$E$28-Satokasvi!$E$7)+IF(T$8="x",Toimenpiteet!$E$29,0)+IF(T$9="x",Toimenpiteet!$E$60,0)+IF(T$10="x",Toimenpiteet!$E$88,0))/(1+$H$15)^EP$59</f>
        <v>164.42506693218598</v>
      </c>
      <c r="EQ105" s="29">
        <f ca="1">IF(U$11="x",Toimenpiteet!$E$115,BQ105*CQ105/1000+(Satokasvi!$E$28-Satokasvi!$E$7)+IF(U$8="x",Toimenpiteet!$E$29,0)+IF(U$9="x",Toimenpiteet!$E$60,0)+IF(U$10="x",Toimenpiteet!$E$88,0))/(1+$H$15)^EQ$59</f>
        <v>198.43856441818764</v>
      </c>
      <c r="ER105" s="29">
        <f ca="1">IF(V$11="x",Toimenpiteet!$E$115,BR105*CR105/1000+(Satokasvi!$E$28-Satokasvi!$E$7)+IF(V$8="x",Toimenpiteet!$E$29,0)+IF(V$9="x",Toimenpiteet!$E$60,0)+IF(V$10="x",Toimenpiteet!$E$88,0))/(1+$H$15)^ER$59</f>
        <v>331.50195229441113</v>
      </c>
      <c r="ES105" s="29">
        <f ca="1">IF(W$11="x",Toimenpiteet!$E$115,BS105*CS105/1000+(Satokasvi!$E$28-Satokasvi!$E$7)+IF(W$8="x",Toimenpiteet!$E$29,0)+IF(W$9="x",Toimenpiteet!$E$60,0)+IF(W$10="x",Toimenpiteet!$E$88,0))/(1+$H$15)^ES$59</f>
        <v>223.00523472342832</v>
      </c>
      <c r="ET105" s="29">
        <f ca="1">IF(X$11="x",Toimenpiteet!$E$115,BT105*CT105/1000+(Satokasvi!$E$28-Satokasvi!$E$7)+IF(X$8="x",Toimenpiteet!$E$29,0)+IF(X$9="x",Toimenpiteet!$E$60,0)+IF(X$10="x",Toimenpiteet!$E$88,0))/(1+$H$15)^ET$59</f>
        <v>195.64634082975064</v>
      </c>
      <c r="EU105" s="29">
        <f ca="1">IF(Y$11="x",Toimenpiteet!$E$115,BU105*CU105/1000+(Satokasvi!$E$28-Satokasvi!$E$7)+IF(Y$8="x",Toimenpiteet!$E$29,0)+IF(Y$9="x",Toimenpiteet!$E$60,0)+IF(Y$10="x",Toimenpiteet!$E$88,0))/(1+$H$15)^EU$59</f>
        <v>95.093326250106884</v>
      </c>
      <c r="EV105" s="29">
        <f ca="1">IF(Z$11="x",Toimenpiteet!$E$115,BV105*CV105/1000+(Satokasvi!$E$28-Satokasvi!$E$7)+IF(Z$8="x",Toimenpiteet!$E$29,0)+IF(Z$9="x",Toimenpiteet!$E$60,0)+IF(Z$10="x",Toimenpiteet!$E$88,0))/(1+$H$15)^EV$59</f>
        <v>246.5516366765726</v>
      </c>
      <c r="EW105" s="29">
        <f ca="1">IF(AA$11="x",Toimenpiteet!$E$115,BW105*CW105/1000+(Satokasvi!$E$28-Satokasvi!$E$7)+IF(AA$8="x",Toimenpiteet!$E$29,0)+IF(AA$9="x",Toimenpiteet!$E$60,0)+IF(AA$10="x",Toimenpiteet!$E$88,0))/(1+$H$15)^EW$59</f>
        <v>134.06630501361485</v>
      </c>
      <c r="EX105" s="29">
        <f ca="1">IF(AB$11="x",Toimenpiteet!$E$115,BX105*CX105/1000+(Satokasvi!$E$28-Satokasvi!$E$7)+IF(AB$8="x",Toimenpiteet!$E$29,0)+IF(AB$9="x",Toimenpiteet!$E$60,0)+IF(AB$10="x",Toimenpiteet!$E$88,0))/(1+$H$15)^EX$59</f>
        <v>155.57312913168107</v>
      </c>
      <c r="EY105" s="29">
        <f ca="1">IF(AC$11="x",Toimenpiteet!$E$115,BY105*CY105/1000+(Satokasvi!$E$28-Satokasvi!$E$7)+IF(AC$8="x",Toimenpiteet!$E$29,0)+IF(AC$9="x",Toimenpiteet!$E$60,0)+IF(AC$10="x",Toimenpiteet!$E$88,0))/(1+$H$15)^EY$59</f>
        <v>-118.93930095114123</v>
      </c>
      <c r="EZ105" s="29">
        <f ca="1">IF(AD$11="x",Toimenpiteet!$E$115,BZ105*CZ105/1000+(Satokasvi!$E$28-Satokasvi!$E$7)+IF(AD$8="x",Toimenpiteet!$E$29,0)+IF(AD$9="x",Toimenpiteet!$E$60,0)+IF(AD$10="x",Toimenpiteet!$E$88,0))/(1+$H$15)^EZ$59</f>
        <v>76.0208041633242</v>
      </c>
      <c r="FA105" s="29">
        <f ca="1">IF(AE$11="x",Toimenpiteet!$E$115,CA105*DA105/1000+(Satokasvi!$E$28-Satokasvi!$E$7)+IF(AE$8="x",Toimenpiteet!$E$29,0)+IF(AE$9="x",Toimenpiteet!$E$60,0)+IF(AE$10="x",Toimenpiteet!$E$88,0))/(1+$H$15)^FA$59</f>
        <v>2.5907101252513169</v>
      </c>
      <c r="FB105" s="29">
        <f ca="1">IF(AF$11="x",Toimenpiteet!$E$115,CB105*DB105/1000+(Satokasvi!$E$28-Satokasvi!$E$7)+IF(AF$8="x",Toimenpiteet!$E$29,0)+IF(AF$9="x",Toimenpiteet!$E$60,0)+IF(AF$10="x",Toimenpiteet!$E$88,0))/(1+$H$15)^FB$59</f>
        <v>129.85197360344301</v>
      </c>
      <c r="FD105" s="29">
        <f t="shared" si="15"/>
        <v>305.82524271844659</v>
      </c>
      <c r="FE105" s="29">
        <f t="shared" ca="1" si="32"/>
        <v>775.41983922093505</v>
      </c>
      <c r="FF105" s="29">
        <f t="shared" ca="1" si="32"/>
        <v>1140.395430300608</v>
      </c>
      <c r="FG105" s="29">
        <f t="shared" ca="1" si="32"/>
        <v>1397.9441121246064</v>
      </c>
      <c r="FH105" s="29">
        <f t="shared" ca="1" si="32"/>
        <v>1576.9067007978497</v>
      </c>
      <c r="FI105" s="29">
        <f t="shared" ca="1" si="32"/>
        <v>1840.7142416532008</v>
      </c>
      <c r="FJ105" s="29">
        <f t="shared" ca="1" si="32"/>
        <v>2003.3837424694896</v>
      </c>
      <c r="FK105" s="29">
        <f t="shared" ca="1" si="32"/>
        <v>2240.6419670528489</v>
      </c>
      <c r="FL105" s="29">
        <f t="shared" ca="1" si="31"/>
        <v>2332.3834133742475</v>
      </c>
      <c r="FM105" s="29">
        <f t="shared" ca="1" si="31"/>
        <v>2487.5752375975949</v>
      </c>
      <c r="FN105" s="29">
        <f t="shared" ca="1" si="31"/>
        <v>2708.7481224923745</v>
      </c>
      <c r="FO105" s="29">
        <f t="shared" ca="1" si="31"/>
        <v>2983.6255303533599</v>
      </c>
      <c r="FP105" s="29">
        <f t="shared" ca="1" si="31"/>
        <v>3132.8308888418965</v>
      </c>
      <c r="FQ105" s="29">
        <f t="shared" ca="1" si="31"/>
        <v>3314.6452955284531</v>
      </c>
      <c r="FR105" s="29">
        <f t="shared" ca="1" si="31"/>
        <v>3623.395710198763</v>
      </c>
      <c r="FS105" s="29">
        <f t="shared" ca="1" si="31"/>
        <v>3829.0188030092536</v>
      </c>
      <c r="FT105" s="29">
        <f t="shared" ca="1" si="31"/>
        <v>4008.782782465777</v>
      </c>
      <c r="FU105" s="29">
        <f t="shared" ca="1" si="24"/>
        <v>4092.9732250337001</v>
      </c>
      <c r="FV105" s="29">
        <f t="shared" ca="1" si="24"/>
        <v>4321.5953463680344</v>
      </c>
      <c r="FW105" s="29">
        <f t="shared" ca="1" si="23"/>
        <v>4443.2688414105687</v>
      </c>
      <c r="FX105" s="29">
        <f t="shared" ca="1" si="20"/>
        <v>4585.6000367750421</v>
      </c>
      <c r="FY105" s="29">
        <f t="shared" ca="1" si="20"/>
        <v>4466.6607358239007</v>
      </c>
      <c r="FZ105" s="29">
        <f t="shared" ca="1" si="20"/>
        <v>4533.5626898143464</v>
      </c>
      <c r="GA105" s="29">
        <f t="shared" ca="1" si="20"/>
        <v>4530.6913804806918</v>
      </c>
      <c r="GB105" s="29">
        <f t="shared" ca="1" si="20"/>
        <v>4649.1767691870791</v>
      </c>
      <c r="GC105" s="29"/>
      <c r="GD105" s="29">
        <f t="shared" si="16"/>
        <v>305.82524271844659</v>
      </c>
      <c r="GE105" s="29">
        <f t="shared" ca="1" si="28"/>
        <v>809.64044943063868</v>
      </c>
      <c r="GF105" s="29">
        <f t="shared" ca="1" si="28"/>
        <v>1203.2928592726248</v>
      </c>
      <c r="GG105" s="29">
        <f t="shared" ca="1" si="28"/>
        <v>1483.8432850988224</v>
      </c>
      <c r="GH105" s="29">
        <f t="shared" ca="1" si="28"/>
        <v>1681.5834303037855</v>
      </c>
      <c r="GI105" s="29">
        <f t="shared" ca="1" si="28"/>
        <v>1945.3909711591366</v>
      </c>
      <c r="GJ105" s="29">
        <f t="shared" ca="1" si="28"/>
        <v>2125.4591247879971</v>
      </c>
      <c r="GK105" s="29">
        <f t="shared" ca="1" si="28"/>
        <v>2383.5755788255319</v>
      </c>
      <c r="GL105" s="29">
        <f t="shared" ca="1" si="28"/>
        <v>2488.637416128056</v>
      </c>
      <c r="GM105" s="29">
        <f t="shared" ca="1" si="28"/>
        <v>2660.0677817228188</v>
      </c>
      <c r="GN105" s="29">
        <f t="shared" ca="1" si="28"/>
        <v>2900.5313013091804</v>
      </c>
      <c r="GO105" s="29">
        <f t="shared" ca="1" si="28"/>
        <v>3197.1448032980143</v>
      </c>
      <c r="GP105" s="29">
        <f t="shared" ca="1" si="28"/>
        <v>3361.5698702302002</v>
      </c>
      <c r="GQ105" s="29">
        <f t="shared" ca="1" si="28"/>
        <v>3560.0084346483877</v>
      </c>
      <c r="GR105" s="29">
        <f t="shared" ca="1" si="28"/>
        <v>3891.510386942799</v>
      </c>
      <c r="GS105" s="29">
        <f t="shared" ca="1" si="28"/>
        <v>4114.5156216662272</v>
      </c>
      <c r="GT105" s="29">
        <f t="shared" ca="1" si="28"/>
        <v>4310.1619624959776</v>
      </c>
      <c r="GU105" s="29">
        <f t="shared" ca="1" si="22"/>
        <v>4405.2552887460843</v>
      </c>
      <c r="GV105" s="29">
        <f t="shared" ca="1" si="22"/>
        <v>4651.8069254226566</v>
      </c>
      <c r="GW105" s="29">
        <f t="shared" ca="1" si="22"/>
        <v>4785.8732304362711</v>
      </c>
      <c r="GX105" s="29">
        <f t="shared" ca="1" si="22"/>
        <v>4941.4463595679517</v>
      </c>
      <c r="GY105" s="29">
        <f t="shared" ca="1" si="30"/>
        <v>4822.5070586168104</v>
      </c>
      <c r="GZ105" s="29">
        <f t="shared" ca="1" si="30"/>
        <v>4898.5278627801345</v>
      </c>
      <c r="HA105" s="29">
        <f t="shared" ca="1" si="30"/>
        <v>4901.1185729053859</v>
      </c>
      <c r="HB105" s="29">
        <f t="shared" ca="1" si="30"/>
        <v>5030.9705465088291</v>
      </c>
      <c r="HC105" s="29"/>
      <c r="HD105" s="29">
        <f t="shared" si="29"/>
        <v>170</v>
      </c>
      <c r="HE105" s="29">
        <f>SUM($GD105:GD105)-$HD105-SUM($FD105:FD105)</f>
        <v>-170</v>
      </c>
      <c r="HF105" s="29">
        <f ca="1">SUM($GD105:GE105)-$HD105-SUM($FD105:FE105)</f>
        <v>-135.77938979029636</v>
      </c>
      <c r="HG105" s="29">
        <f ca="1">SUM($GD105:GF105)-$HD105-SUM($FD105:FF105)</f>
        <v>-72.881960818279822</v>
      </c>
      <c r="HH105" s="29">
        <f ca="1">SUM($GD105:GG105)-$HD105-SUM($FD105:FG105)</f>
        <v>13.017212155936249</v>
      </c>
      <c r="HI105" s="29">
        <f ca="1">SUM($GD105:GH105)-$HD105-SUM($FD105:FH105)</f>
        <v>117.69394166187158</v>
      </c>
      <c r="HJ105" s="29">
        <f ca="1">SUM($GD105:GI105)-$HD105-SUM($FD105:FI105)</f>
        <v>222.37067116780781</v>
      </c>
      <c r="HK105" s="29">
        <f ca="1">SUM($GD105:GJ105)-$HD105-SUM($FD105:FJ105)</f>
        <v>344.44605348631376</v>
      </c>
      <c r="HL105" s="29">
        <f ca="1">SUM($GD105:GK105)-$HD105-SUM($FD105:FK105)</f>
        <v>487.37966525899719</v>
      </c>
      <c r="HM105" s="29">
        <f ca="1">SUM($GD105:GL105)-$HD105-SUM($FD105:FL105)</f>
        <v>643.63366801280608</v>
      </c>
      <c r="HN105" s="29">
        <f ca="1">SUM($GD105:GM105)-$HD105-SUM($FD105:FM105)</f>
        <v>816.12621213803141</v>
      </c>
      <c r="HO105" s="29">
        <f ca="1">SUM($GD105:GN105)-$HD105-SUM($FD105:FN105)</f>
        <v>1007.9093909548355</v>
      </c>
      <c r="HP105" s="29">
        <f ca="1">SUM($GD105:GO105)-$HD105-SUM($FD105:FO105)</f>
        <v>1221.4286638994927</v>
      </c>
      <c r="HQ105" s="29">
        <f ca="1">SUM($GD105:GP105)-$HD105-SUM($FD105:FP105)</f>
        <v>1450.1676452877946</v>
      </c>
      <c r="HR105" s="29">
        <f ca="1">SUM($GD105:GQ105)-$HD105-SUM($FD105:FQ105)</f>
        <v>1695.5307844077288</v>
      </c>
      <c r="HS105" s="29">
        <f ca="1">SUM($GD105:GR105)-$HD105-SUM($FD105:FR105)</f>
        <v>1963.6454611517693</v>
      </c>
      <c r="HT105" s="29">
        <f ca="1">SUM($GD105:GS105)-$HD105-SUM($FD105:FS105)</f>
        <v>2249.1422798087442</v>
      </c>
      <c r="HU105" s="29">
        <f ca="1">SUM($GD105:GT105)-$HD105-SUM($FD105:FT105)</f>
        <v>2550.521459838943</v>
      </c>
      <c r="HV105" s="29">
        <f ca="1">SUM($GD105:GU105)-$HD105-SUM($FD105:FU105)</f>
        <v>2862.8035235513307</v>
      </c>
      <c r="HW105" s="29">
        <f ca="1">SUM($GD105:GV105)-$HD105-SUM($FD105:FV105)</f>
        <v>3193.0151026059539</v>
      </c>
      <c r="HX105" s="29">
        <f ca="1">SUM($GD105:GW105)-$HD105-SUM($FD105:FW105)</f>
        <v>3535.6194916316599</v>
      </c>
      <c r="HY105" s="29">
        <f ca="1">SUM($GD105:GX105)-$HD105-SUM($FD105:FX105)</f>
        <v>3891.4658144245768</v>
      </c>
      <c r="HZ105" s="29">
        <f ca="1">SUM($GD105:GY105)-$HD105-SUM($FD105:FY105)</f>
        <v>4247.3121372174937</v>
      </c>
      <c r="IA105" s="29">
        <f ca="1">SUM($GD105:GZ105)-$HD105-SUM($FD105:FZ105)</f>
        <v>4612.2773101832718</v>
      </c>
      <c r="IB105" s="29">
        <f ca="1">SUM($GD105:HA105)-$HD105-SUM($FD105:GA105)</f>
        <v>4982.7045026079577</v>
      </c>
      <c r="IC105" s="29">
        <f ca="1">SUM($GD105:HB105)-$HD105-SUM($FD105:GB105)</f>
        <v>5364.498279929714</v>
      </c>
    </row>
    <row r="106" spans="2:237">
      <c r="B106" s="29">
        <f t="shared" ca="1" si="26"/>
        <v>0.11184442359388258</v>
      </c>
      <c r="C106" s="29">
        <f t="shared" ca="1" si="26"/>
        <v>0.76029620999491077</v>
      </c>
      <c r="D106" s="29">
        <f t="shared" ca="1" si="26"/>
        <v>0.17814867775827481</v>
      </c>
      <c r="E106" s="29">
        <f t="shared" ca="1" si="26"/>
        <v>0.83349154055565688</v>
      </c>
      <c r="F106" s="29">
        <f t="shared" ca="1" si="26"/>
        <v>0.26038388051107131</v>
      </c>
      <c r="G106" s="29">
        <f t="shared" ca="1" si="26"/>
        <v>0.71210364827041084</v>
      </c>
      <c r="H106" s="29">
        <f t="shared" ca="1" si="26"/>
        <v>0.78400069602336431</v>
      </c>
      <c r="I106" s="29">
        <f t="shared" ca="1" si="26"/>
        <v>0.66238750784356693</v>
      </c>
      <c r="J106" s="29">
        <f t="shared" ca="1" si="26"/>
        <v>0.22549765644983721</v>
      </c>
      <c r="K106" s="29">
        <f t="shared" ca="1" si="26"/>
        <v>0.50621572998283249</v>
      </c>
      <c r="L106" s="29">
        <f t="shared" ca="1" si="26"/>
        <v>0.29073965542751912</v>
      </c>
      <c r="M106" s="29">
        <f t="shared" ca="1" si="26"/>
        <v>0.24512174150235733</v>
      </c>
      <c r="N106" s="29">
        <f t="shared" ca="1" si="26"/>
        <v>0.67325258501456375</v>
      </c>
      <c r="O106" s="29">
        <f t="shared" ca="1" si="26"/>
        <v>0.6506430548676454</v>
      </c>
      <c r="P106" s="29">
        <f t="shared" ca="1" si="26"/>
        <v>0.43774145185881808</v>
      </c>
      <c r="Q106" s="29">
        <f t="shared" ca="1" si="26"/>
        <v>0.49885526937665625</v>
      </c>
      <c r="R106" s="29">
        <f t="shared" ca="1" si="33"/>
        <v>0.79498697277665054</v>
      </c>
      <c r="S106" s="29">
        <f t="shared" ca="1" si="33"/>
        <v>1.9272497720156934E-2</v>
      </c>
      <c r="T106" s="29">
        <f t="shared" ca="1" si="27"/>
        <v>3.5187461468385473E-2</v>
      </c>
      <c r="U106" s="29">
        <f t="shared" ca="1" si="27"/>
        <v>0.78812052709606562</v>
      </c>
      <c r="V106" s="29">
        <f t="shared" ca="1" si="27"/>
        <v>0.4659902238612742</v>
      </c>
      <c r="W106" s="29">
        <f t="shared" ca="1" si="27"/>
        <v>0.14564853975368863</v>
      </c>
      <c r="X106" s="29">
        <f t="shared" ca="1" si="27"/>
        <v>0.82130105414421195</v>
      </c>
      <c r="Y106" s="29">
        <f t="shared" ca="1" si="27"/>
        <v>0.2920453543609195</v>
      </c>
      <c r="Z106" s="29">
        <f t="shared" ca="1" si="27"/>
        <v>0.31630808617692596</v>
      </c>
      <c r="AC106" s="27">
        <f>IF(H$11="x",0,_xlfn.NORM.INV(B106,Satokasvi!$H$8,Satokasvi!$I$8)*IF(H$8="x",1+Toimenpiteet!$C$7,1)*IF(H$9="x",1+Toimenpiteet!$C$34,1)*(1+H$30)*_xlfn.BINOM.INV(1,(1-(Satokasvi!$H$15*(1+H$43))),B106))</f>
        <v>0</v>
      </c>
      <c r="AD106" s="27">
        <f ca="1">IF(I$11="x",0,_xlfn.NORM.INV(C106,Satokasvi!$H$8,Satokasvi!$I$8)*IF(I$8="x",1+Toimenpiteet!$C$7,1)*IF(I$9="x",1+Toimenpiteet!$C$34,1)*(1+I$30)*_xlfn.BINOM.INV(1,(1-(Satokasvi!$H$15*(1+I$43))),C106))</f>
        <v>2668.4844771056732</v>
      </c>
      <c r="AE106" s="27">
        <f ca="1">IF(J$11="x",0,_xlfn.NORM.INV(D106,Satokasvi!$H$8,Satokasvi!$I$8)*IF(J$8="x",1+Toimenpiteet!$C$7,1)*IF(J$9="x",1+Toimenpiteet!$C$34,1)*(1+J$30)*_xlfn.BINOM.INV(1,(1-(Satokasvi!$H$15*(1+J$43))),D106))</f>
        <v>2389.2695960246697</v>
      </c>
      <c r="AF106" s="27">
        <f ca="1">IF(K$11="x",0,_xlfn.NORM.INV(E106,Satokasvi!$H$8,Satokasvi!$I$8)*IF(K$8="x",1+Toimenpiteet!$C$7,1)*IF(K$9="x",1+Toimenpiteet!$C$34,1)*(1+K$30)*_xlfn.BINOM.INV(1,(1-(Satokasvi!$H$15*(1+K$43))),E106))</f>
        <v>2753.5233916553802</v>
      </c>
      <c r="AG106" s="27">
        <f ca="1">IF(L$11="x",0,_xlfn.NORM.INV(F106,Satokasvi!$H$8,Satokasvi!$I$8)*IF(L$8="x",1+Toimenpiteet!$C$7,1)*IF(L$9="x",1+Toimenpiteet!$C$34,1)*(1+L$30)*_xlfn.BINOM.INV(1,(1-(Satokasvi!$H$15*(1+L$43))),F106))</f>
        <v>2474.138685259345</v>
      </c>
      <c r="AH106" s="27">
        <f>IF(M$11="x",0,_xlfn.NORM.INV(G106,Satokasvi!$H$8,Satokasvi!$I$8)*IF(M$8="x",1+Toimenpiteet!$C$7,1)*IF(M$9="x",1+Toimenpiteet!$C$34,1)*(1+M$30)*_xlfn.BINOM.INV(1,(1-(Satokasvi!$H$15*(1+M$43))),G106))</f>
        <v>0</v>
      </c>
      <c r="AI106" s="27">
        <f ca="1">IF(N$11="x",0,_xlfn.NORM.INV(H106,Satokasvi!$H$8,Satokasvi!$I$8)*IF(N$8="x",1+Toimenpiteet!$C$7,1)*IF(N$9="x",1+Toimenpiteet!$C$34,1)*(1+N$30)*_xlfn.BINOM.INV(1,(1-(Satokasvi!$H$15*(1+N$43))),H106))</f>
        <v>2759.9129868385457</v>
      </c>
      <c r="AJ106" s="27">
        <f ca="1">IF(O$11="x",0,_xlfn.NORM.INV(I106,Satokasvi!$H$8,Satokasvi!$I$8)*IF(O$8="x",1+Toimenpiteet!$C$7,1)*IF(O$9="x",1+Toimenpiteet!$C$34,1)*(1+O$30)*_xlfn.BINOM.INV(1,(1-(Satokasvi!$H$15*(1+O$43))),I106))</f>
        <v>2691.4482791477462</v>
      </c>
      <c r="AK106" s="27">
        <f ca="1">IF(P$11="x",0,_xlfn.NORM.INV(J106,Satokasvi!$H$8,Satokasvi!$I$8)*IF(P$8="x",1+Toimenpiteet!$C$7,1)*IF(P$9="x",1+Toimenpiteet!$C$34,1)*(1+P$30)*_xlfn.BINOM.INV(1,(1-(Satokasvi!$H$15*(1+P$43))),J106))</f>
        <v>2472.5437695268242</v>
      </c>
      <c r="AL106" s="27">
        <f ca="1">IF(Q$11="x",0,_xlfn.NORM.INV(K106,Satokasvi!$H$8,Satokasvi!$I$8)*IF(Q$8="x",1+Toimenpiteet!$C$7,1)*IF(Q$9="x",1+Toimenpiteet!$C$34,1)*(1+Q$30)*_xlfn.BINOM.INV(1,(1-(Satokasvi!$H$15*(1+Q$43))),K106))</f>
        <v>2616.1483783820681</v>
      </c>
      <c r="AM106" s="27">
        <f ca="1">IF(R$11="x",0,_xlfn.NORM.INV(L106,Satokasvi!$H$8,Satokasvi!$I$8)*IF(R$8="x",1+Toimenpiteet!$C$7,1)*IF(R$9="x",1+Toimenpiteet!$C$34,1)*(1+R$30)*_xlfn.BINOM.INV(1,(1-(Satokasvi!$H$15*(1+R$43))),L106))</f>
        <v>2510.3483051525004</v>
      </c>
      <c r="AN106" s="27">
        <f ca="1">IF(S$11="x",0,_xlfn.NORM.INV(M106,Satokasvi!$H$8,Satokasvi!$I$8)*IF(S$8="x",1+Toimenpiteet!$C$7,1)*IF(S$9="x",1+Toimenpiteet!$C$34,1)*(1+S$30)*_xlfn.BINOM.INV(1,(1-(Satokasvi!$H$15*(1+S$43))),M106))</f>
        <v>2484.4592316029784</v>
      </c>
      <c r="AO106" s="27">
        <f ca="1">IF(T$11="x",0,_xlfn.NORM.INV(N106,Satokasvi!$H$8,Satokasvi!$I$8)*IF(T$8="x",1+Toimenpiteet!$C$7,1)*IF(T$9="x",1+Toimenpiteet!$C$34,1)*(1+T$30)*_xlfn.BINOM.INV(1,(1-(Satokasvi!$H$15*(1+T$43))),N106))</f>
        <v>2697.0339939235591</v>
      </c>
      <c r="AP106" s="27">
        <f ca="1">IF(U$11="x",0,_xlfn.NORM.INV(O106,Satokasvi!$H$8,Satokasvi!$I$8)*IF(U$8="x",1+Toimenpiteet!$C$7,1)*IF(U$9="x",1+Toimenpiteet!$C$34,1)*(1+U$30)*_xlfn.BINOM.INV(1,(1-(Satokasvi!$H$15*(1+U$43))),O106))</f>
        <v>2685.488089888006</v>
      </c>
      <c r="AQ106" s="27">
        <f ca="1">IF(V$11="x",0,_xlfn.NORM.INV(P106,Satokasvi!$H$8,Satokasvi!$I$8)*IF(V$8="x",1+Toimenpiteet!$C$7,1)*IF(V$9="x",1+Toimenpiteet!$C$34,1)*(1+V$30)*_xlfn.BINOM.INV(1,(1-(Satokasvi!$H$15*(1+V$43))),P106))</f>
        <v>2583.9907608738495</v>
      </c>
      <c r="AR106" s="27">
        <f ca="1">IF(W$11="x",0,_xlfn.NORM.INV(Q106,Satokasvi!$H$8,Satokasvi!$I$8)*IF(W$8="x",1+Toimenpiteet!$C$7,1)*IF(W$9="x",1+Toimenpiteet!$C$34,1)*(1+W$30)*_xlfn.BINOM.INV(1,(1-(Satokasvi!$H$15*(1+W$43))),Q106))</f>
        <v>2612.7043944202742</v>
      </c>
      <c r="AS106" s="27">
        <f ca="1">IF(X$11="x",0,_xlfn.NORM.INV(R106,Satokasvi!$H$8,Satokasvi!$I$8)*IF(X$8="x",1+Toimenpiteet!$C$7,1)*IF(X$9="x",1+Toimenpiteet!$C$34,1)*(1+X$30)*_xlfn.BINOM.INV(1,(1-(Satokasvi!$H$15*(1+X$43))),R106))</f>
        <v>2767.0194267971606</v>
      </c>
      <c r="AT106" s="27">
        <f ca="1">IF(Y$11="x",0,_xlfn.NORM.INV(S106,Satokasvi!$H$8,Satokasvi!$I$8)*IF(Y$8="x",1+Toimenpiteet!$C$7,1)*IF(Y$9="x",1+Toimenpiteet!$C$34,1)*(1+Y$30)*_xlfn.BINOM.INV(1,(1-(Satokasvi!$H$15*(1+Y$43))),S106))</f>
        <v>0</v>
      </c>
      <c r="AU106" s="27">
        <f ca="1">IF(Z$11="x",0,_xlfn.NORM.INV(T106,Satokasvi!$H$8,Satokasvi!$I$8)*IF(Z$8="x",1+Toimenpiteet!$C$7,1)*IF(Z$9="x",1+Toimenpiteet!$C$34,1)*(1+Z$30)*_xlfn.BINOM.INV(1,(1-(Satokasvi!$H$15*(1+Z$43))),T106))</f>
        <v>0</v>
      </c>
      <c r="AV106" s="27">
        <f ca="1">IF(AA$11="x",0,_xlfn.NORM.INV(U106,Satokasvi!$H$8,Satokasvi!$I$8)*IF(AA$8="x",1+Toimenpiteet!$C$7,1)*IF(AA$9="x",1+Toimenpiteet!$C$34,1)*(1+AA$30)*_xlfn.BINOM.INV(1,(1-(Satokasvi!$H$15*(1+AA$43))),U106))</f>
        <v>2762.5524884558645</v>
      </c>
      <c r="AW106" s="27">
        <f ca="1">IF(AB$11="x",0,_xlfn.NORM.INV(V106,Satokasvi!$H$8,Satokasvi!$I$8)*IF(AB$8="x",1+Toimenpiteet!$C$7,1)*IF(AB$9="x",1+Toimenpiteet!$C$34,1)*(1+AB$30)*_xlfn.BINOM.INV(1,(1-(Satokasvi!$H$15*(1+AB$43))),V106))</f>
        <v>2597.307936328848</v>
      </c>
      <c r="AX106" s="27">
        <f ca="1">IF(AC$11="x",0,_xlfn.NORM.INV(W106,Satokasvi!$H$8,Satokasvi!$I$8)*IF(AC$8="x",1+Toimenpiteet!$C$7,1)*IF(AC$9="x",1+Toimenpiteet!$C$34,1)*(1+AC$30)*_xlfn.BINOM.INV(1,(1-(Satokasvi!$H$15*(1+AC$43))),W106))</f>
        <v>2416.2613511664831</v>
      </c>
      <c r="AY106" s="27">
        <f ca="1">IF(AD$11="x",0,_xlfn.NORM.INV(X106,Satokasvi!$H$8,Satokasvi!$I$8)*IF(AD$8="x",1+Toimenpiteet!$C$7,1)*IF(AD$9="x",1+Toimenpiteet!$C$34,1)*(1+AD$30)*_xlfn.BINOM.INV(1,(1-(Satokasvi!$H$15*(1+AD$43))),X106))</f>
        <v>2785.029671313267</v>
      </c>
      <c r="AZ106" s="27">
        <f ca="1">IF(AE$11="x",0,_xlfn.NORM.INV(Y106,Satokasvi!$H$8,Satokasvi!$I$8)*IF(AE$8="x",1+Toimenpiteet!$C$7,1)*IF(AE$9="x",1+Toimenpiteet!$C$34,1)*(1+AE$30)*_xlfn.BINOM.INV(1,(1-(Satokasvi!$H$15*(1+AE$43))),Y106))</f>
        <v>2511.0587161519934</v>
      </c>
      <c r="BA106" s="27">
        <f ca="1">IF(AF$11="x",0,_xlfn.NORM.INV(Z106,Satokasvi!$H$8,Satokasvi!$I$8)*IF(AF$8="x",1+Toimenpiteet!$C$7,1)*IF(AF$9="x",1+Toimenpiteet!$C$34,1)*(1+AF$30)*_xlfn.BINOM.INV(1,(1-(Satokasvi!$H$15*(1+AF$43))),Z106))</f>
        <v>2524.007594613227</v>
      </c>
      <c r="BD106" s="27">
        <f>IF(H$11="x",0,_xlfn.NORM.INV(B106,Satokasvi!$H$8,Satokasvi!$I$8)*IF(COUNTIF($H$12:H$12,"x")&gt;0,(1+$C$6),1)*IF(COUNTIF($H$13:H$13,"x")&gt;0,(1+$C$30),1)*IF(H$8="x",(1+Toimenpiteet!$C$7),1)*IF(H$9="x",(1+Toimenpiteet!$C$34),1)*(1+H$30)*_xlfn.BINOM.INV(1,(1-(Satokasvi!$H$15*(1+H$44))),B106))</f>
        <v>0</v>
      </c>
      <c r="BE106" s="27">
        <f ca="1">IF(I$11="x",0,_xlfn.NORM.INV(C106,Satokasvi!$H$8,Satokasvi!$I$8)*IF(COUNTIF($H$12:I$12,"x")&gt;0,(1+$C$6),1)*IF(COUNTIF($H$13:I$13,"x")&gt;0,(1+$C$30),1)*IF(I$8="x",(1+Toimenpiteet!$C$7),1)*IF(I$9="x",(1+Toimenpiteet!$C$34),1)*(1+I$30)*_xlfn.BINOM.INV(1,(1-(Satokasvi!$H$15*(1+I$44))),C106))</f>
        <v>2801.908700960957</v>
      </c>
      <c r="BF106" s="27">
        <f ca="1">IF(J$11="x",0,_xlfn.NORM.INV(D106,Satokasvi!$H$8,Satokasvi!$I$8)*IF(COUNTIF($H$12:J$12,"x")&gt;0,(1+$C$6),1)*IF(COUNTIF($H$13:J$13,"x")&gt;0,(1+$C$30),1)*IF(J$8="x",(1+Toimenpiteet!$C$7),1)*IF(J$9="x",(1+Toimenpiteet!$C$34),1)*(1+J$30)*_xlfn.BINOM.INV(1,(1-(Satokasvi!$H$15*(1+J$44))),D106))</f>
        <v>2508.7330758259036</v>
      </c>
      <c r="BG106" s="27">
        <f ca="1">IF(K$11="x",0,_xlfn.NORM.INV(E106,Satokasvi!$H$8,Satokasvi!$I$8)*IF(COUNTIF($H$12:K$12,"x")&gt;0,(1+$C$6),1)*IF(COUNTIF($H$13:K$13,"x")&gt;0,(1+$C$30),1)*IF(K$8="x",(1+Toimenpiteet!$C$7),1)*IF(K$9="x",(1+Toimenpiteet!$C$34),1)*(1+K$30)*_xlfn.BINOM.INV(1,(1-(Satokasvi!$H$15*(1+K$44))),E106))</f>
        <v>2891.1995612381493</v>
      </c>
      <c r="BH106" s="27">
        <f ca="1">IF(L$11="x",0,_xlfn.NORM.INV(F106,Satokasvi!$H$8,Satokasvi!$I$8)*IF(COUNTIF($H$12:L$12,"x")&gt;0,(1+$C$6),1)*IF(COUNTIF($H$13:L$13,"x")&gt;0,(1+$C$30),1)*IF(L$8="x",(1+Toimenpiteet!$C$7),1)*IF(L$9="x",(1+Toimenpiteet!$C$34),1)*(1+L$30)*_xlfn.BINOM.INV(1,(1-(Satokasvi!$H$15*(1+L$44))),F106))</f>
        <v>2597.8456195223125</v>
      </c>
      <c r="BI106" s="27">
        <f>IF(M$11="x",0,_xlfn.NORM.INV(G106,Satokasvi!$H$8,Satokasvi!$I$8)*IF(COUNTIF($H$12:M$12,"x")&gt;0,(1+$C$6),1)*IF(COUNTIF($H$13:M$13,"x")&gt;0,(1+$C$30),1)*IF(M$8="x",(1+Toimenpiteet!$C$7),1)*IF(M$9="x",(1+Toimenpiteet!$C$34),1)*(1+M$30)*_xlfn.BINOM.INV(1,(1-(Satokasvi!$H$15*(1+M$44))),G106))</f>
        <v>0</v>
      </c>
      <c r="BJ106" s="27">
        <f ca="1">IF(N$11="x",0,_xlfn.NORM.INV(H106,Satokasvi!$H$8,Satokasvi!$I$8)*IF(COUNTIF($H$12:N$12,"x")&gt;0,(1+$C$6),1)*IF(COUNTIF($H$13:N$13,"x")&gt;0,(1+$C$30),1)*IF(N$8="x",(1+Toimenpiteet!$C$7),1)*IF(N$9="x",(1+Toimenpiteet!$C$34),1)*(1+N$30)*_xlfn.BINOM.INV(1,(1-(Satokasvi!$H$15*(1+N$44))),H106))</f>
        <v>2897.908636180473</v>
      </c>
      <c r="BK106" s="27">
        <f ca="1">IF(O$11="x",0,_xlfn.NORM.INV(I106,Satokasvi!$H$8,Satokasvi!$I$8)*IF(COUNTIF($H$12:O$12,"x")&gt;0,(1+$C$6),1)*IF(COUNTIF($H$13:O$13,"x")&gt;0,(1+$C$30),1)*IF(O$8="x",(1+Toimenpiteet!$C$7),1)*IF(O$9="x",(1+Toimenpiteet!$C$34),1)*(1+O$30)*_xlfn.BINOM.INV(1,(1-(Satokasvi!$H$15*(1+O$44))),I106))</f>
        <v>2826.0206931051339</v>
      </c>
      <c r="BL106" s="27">
        <f ca="1">IF(P$11="x",0,_xlfn.NORM.INV(J106,Satokasvi!$H$8,Satokasvi!$I$8)*IF(COUNTIF($H$12:P$12,"x")&gt;0,(1+$C$6),1)*IF(COUNTIF($H$13:P$13,"x")&gt;0,(1+$C$30),1)*IF(P$8="x",(1+Toimenpiteet!$C$7),1)*IF(P$9="x",(1+Toimenpiteet!$C$34),1)*(1+P$30)*_xlfn.BINOM.INV(1,(1-(Satokasvi!$H$15*(1+P$44))),J106))</f>
        <v>2596.1709580031652</v>
      </c>
      <c r="BM106" s="27">
        <f ca="1">IF(Q$11="x",0,_xlfn.NORM.INV(K106,Satokasvi!$H$8,Satokasvi!$I$8)*IF(COUNTIF($H$12:Q$12,"x")&gt;0,(1+$C$6),1)*IF(COUNTIF($H$13:Q$13,"x")&gt;0,(1+$C$30),1)*IF(Q$8="x",(1+Toimenpiteet!$C$7),1)*IF(Q$9="x",(1+Toimenpiteet!$C$34),1)*(1+Q$30)*_xlfn.BINOM.INV(1,(1-(Satokasvi!$H$15*(1+Q$44))),K106))</f>
        <v>2746.955797301172</v>
      </c>
      <c r="BN106" s="27">
        <f ca="1">IF(R$11="x",0,_xlfn.NORM.INV(L106,Satokasvi!$H$8,Satokasvi!$I$8)*IF(COUNTIF($H$12:R$12,"x")&gt;0,(1+$C$6),1)*IF(COUNTIF($H$13:R$13,"x")&gt;0,(1+$C$30),1)*IF(R$8="x",(1+Toimenpiteet!$C$7),1)*IF(R$9="x",(1+Toimenpiteet!$C$34),1)*(1+R$30)*_xlfn.BINOM.INV(1,(1-(Satokasvi!$H$15*(1+R$44))),L106))</f>
        <v>2635.8657204101255</v>
      </c>
      <c r="BO106" s="27">
        <f ca="1">IF(S$11="x",0,_xlfn.NORM.INV(M106,Satokasvi!$H$8,Satokasvi!$I$8)*IF(COUNTIF($H$12:S$12,"x")&gt;0,(1+$C$6),1)*IF(COUNTIF($H$13:S$13,"x")&gt;0,(1+$C$30),1)*IF(S$8="x",(1+Toimenpiteet!$C$7),1)*IF(S$9="x",(1+Toimenpiteet!$C$34),1)*(1+S$30)*_xlfn.BINOM.INV(1,(1-(Satokasvi!$H$15*(1+S$44))),M106))</f>
        <v>2608.6821931831273</v>
      </c>
      <c r="BP106" s="27">
        <f ca="1">IF(T$11="x",0,_xlfn.NORM.INV(N106,Satokasvi!$H$8,Satokasvi!$I$8)*IF(COUNTIF($H$12:T$12,"x")&gt;0,(1+$C$6),1)*IF(COUNTIF($H$13:T$13,"x")&gt;0,(1+$C$30),1)*IF(T$8="x",(1+Toimenpiteet!$C$7),1)*IF(T$9="x",(1+Toimenpiteet!$C$34),1)*(1+T$30)*_xlfn.BINOM.INV(1,(1-(Satokasvi!$H$15*(1+T$44))),N106))</f>
        <v>2831.8856936197371</v>
      </c>
      <c r="BQ106" s="27">
        <f ca="1">IF(U$11="x",0,_xlfn.NORM.INV(O106,Satokasvi!$H$8,Satokasvi!$I$8)*IF(COUNTIF($H$12:U$12,"x")&gt;0,(1+$C$6),1)*IF(COUNTIF($H$13:U$13,"x")&gt;0,(1+$C$30),1)*IF(U$8="x",(1+Toimenpiteet!$C$7),1)*IF(U$9="x",(1+Toimenpiteet!$C$34),1)*(1+U$30)*_xlfn.BINOM.INV(1,(1-(Satokasvi!$H$15*(1+U$44))),O106))</f>
        <v>2819.7624943824067</v>
      </c>
      <c r="BR106" s="27">
        <f ca="1">IF(V$11="x",0,_xlfn.NORM.INV(P106,Satokasvi!$H$8,Satokasvi!$I$8)*IF(COUNTIF($H$12:V$12,"x")&gt;0,(1+$C$6),1)*IF(COUNTIF($H$13:V$13,"x")&gt;0,(1+$C$30),1)*IF(V$8="x",(1+Toimenpiteet!$C$7),1)*IF(V$9="x",(1+Toimenpiteet!$C$34),1)*(1+V$30)*_xlfn.BINOM.INV(1,(1-(Satokasvi!$H$15*(1+V$44))),P106))</f>
        <v>2713.1902989175423</v>
      </c>
      <c r="BS106" s="27">
        <f ca="1">IF(W$11="x",0,_xlfn.NORM.INV(Q106,Satokasvi!$H$8,Satokasvi!$I$8)*IF(COUNTIF($H$12:W$12,"x")&gt;0,(1+$C$6),1)*IF(COUNTIF($H$13:W$13,"x")&gt;0,(1+$C$30),1)*IF(W$8="x",(1+Toimenpiteet!$C$7),1)*IF(W$9="x",(1+Toimenpiteet!$C$34),1)*(1+W$30)*_xlfn.BINOM.INV(1,(1-(Satokasvi!$H$15*(1+W$44))),Q106))</f>
        <v>2743.3396141412877</v>
      </c>
      <c r="BT106" s="27">
        <f ca="1">IF(X$11="x",0,_xlfn.NORM.INV(R106,Satokasvi!$H$8,Satokasvi!$I$8)*IF(COUNTIF($H$12:X$12,"x")&gt;0,(1+$C$6),1)*IF(COUNTIF($H$13:X$13,"x")&gt;0,(1+$C$30),1)*IF(X$8="x",(1+Toimenpiteet!$C$7),1)*IF(X$9="x",(1+Toimenpiteet!$C$34),1)*(1+X$30)*_xlfn.BINOM.INV(1,(1-(Satokasvi!$H$15*(1+X$44))),R106))</f>
        <v>2905.3703981370186</v>
      </c>
      <c r="BU106" s="27">
        <f ca="1">IF(Y$11="x",0,_xlfn.NORM.INV(S106,Satokasvi!$H$8,Satokasvi!$I$8)*IF(COUNTIF($H$12:Y$12,"x")&gt;0,(1+$C$6),1)*IF(COUNTIF($H$13:Y$13,"x")&gt;0,(1+$C$30),1)*IF(Y$8="x",(1+Toimenpiteet!$C$7),1)*IF(Y$9="x",(1+Toimenpiteet!$C$34),1)*(1+Y$30)*_xlfn.BINOM.INV(1,(1-(Satokasvi!$H$15*(1+Y$44))),S106))</f>
        <v>0</v>
      </c>
      <c r="BV106" s="27">
        <f ca="1">IF(Z$11="x",0,_xlfn.NORM.INV(T106,Satokasvi!$H$8,Satokasvi!$I$8)*IF(COUNTIF($H$12:Z$12,"x")&gt;0,(1+$C$6),1)*IF(COUNTIF($H$13:Z$13,"x")&gt;0,(1+$C$30),1)*IF(Z$8="x",(1+Toimenpiteet!$C$7),1)*IF(Z$9="x",(1+Toimenpiteet!$C$34),1)*(1+Z$30)*_xlfn.BINOM.INV(1,(1-(Satokasvi!$H$15*(1+Z$44))),T106))</f>
        <v>0</v>
      </c>
      <c r="BW106" s="27">
        <f ca="1">IF(AA$11="x",0,_xlfn.NORM.INV(U106,Satokasvi!$H$8,Satokasvi!$I$8)*IF(COUNTIF($H$12:AA$12,"x")&gt;0,(1+$C$6),1)*IF(COUNTIF($H$13:AA$13,"x")&gt;0,(1+$C$30),1)*IF(AA$8="x",(1+Toimenpiteet!$C$7),1)*IF(AA$9="x",(1+Toimenpiteet!$C$34),1)*(1+AA$30)*_xlfn.BINOM.INV(1,(1-(Satokasvi!$H$15*(1+AA$44))),U106))</f>
        <v>2900.6801128786574</v>
      </c>
      <c r="BX106" s="27">
        <f ca="1">IF(AB$11="x",0,_xlfn.NORM.INV(V106,Satokasvi!$H$8,Satokasvi!$I$8)*IF(COUNTIF($H$12:AB$12,"x")&gt;0,(1+$C$6),1)*IF(COUNTIF($H$13:AB$13,"x")&gt;0,(1+$C$30),1)*IF(AB$8="x",(1+Toimenpiteet!$C$7),1)*IF(AB$9="x",(1+Toimenpiteet!$C$34),1)*(1+AB$30)*_xlfn.BINOM.INV(1,(1-(Satokasvi!$H$15*(1+AB$44))),V106))</f>
        <v>2727.1733331452911</v>
      </c>
      <c r="BY106" s="27">
        <f ca="1">IF(AC$11="x",0,_xlfn.NORM.INV(W106,Satokasvi!$H$8,Satokasvi!$I$8)*IF(COUNTIF($H$12:AC$12,"x")&gt;0,(1+$C$6),1)*IF(COUNTIF($H$13:AC$13,"x")&gt;0,(1+$C$30),1)*IF(AC$8="x",(1+Toimenpiteet!$C$7),1)*IF(AC$9="x",(1+Toimenpiteet!$C$34),1)*(1+AC$30)*_xlfn.BINOM.INV(1,(1-(Satokasvi!$H$15*(1+AC$44))),W106))</f>
        <v>2537.0744187248074</v>
      </c>
      <c r="BZ106" s="27">
        <f ca="1">IF(AD$11="x",0,_xlfn.NORM.INV(X106,Satokasvi!$H$8,Satokasvi!$I$8)*IF(COUNTIF($H$12:AD$12,"x")&gt;0,(1+$C$6),1)*IF(COUNTIF($H$13:AD$13,"x")&gt;0,(1+$C$30),1)*IF(AD$8="x",(1+Toimenpiteet!$C$7),1)*IF(AD$9="x",(1+Toimenpiteet!$C$34),1)*(1+AD$30)*_xlfn.BINOM.INV(1,(1-(Satokasvi!$H$15*(1+AD$44))),X106))</f>
        <v>2924.2811548789305</v>
      </c>
      <c r="CA106" s="27">
        <f ca="1">IF(AE$11="x",0,_xlfn.NORM.INV(Y106,Satokasvi!$H$8,Satokasvi!$I$8)*IF(COUNTIF($H$12:AE$12,"x")&gt;0,(1+$C$6),1)*IF(COUNTIF($H$13:AE$13,"x")&gt;0,(1+$C$30),1)*IF(AE$8="x",(1+Toimenpiteet!$C$7),1)*IF(AE$9="x",(1+Toimenpiteet!$C$34),1)*(1+AE$30)*_xlfn.BINOM.INV(1,(1-(Satokasvi!$H$15*(1+AE$44))),Y106))</f>
        <v>2636.611651959593</v>
      </c>
      <c r="CB106" s="27">
        <f ca="1">IF(AF$11="x",0,_xlfn.NORM.INV(Z106,Satokasvi!$H$8,Satokasvi!$I$8)*IF(COUNTIF($H$12:AF$12,"x")&gt;0,(1+$C$6),1)*IF(COUNTIF($H$13:AF$13,"x")&gt;0,(1+$C$30),1)*IF(AF$8="x",(1+Toimenpiteet!$C$7),1)*IF(AF$9="x",(1+Toimenpiteet!$C$34),1)*(1+AF$30)*_xlfn.BINOM.INV(1,(1-(Satokasvi!$H$15*(1+AF$44))),Z106))</f>
        <v>2650.207974343889</v>
      </c>
      <c r="CD106" s="29">
        <f ca="1">_xlfn.NORM.INV(RAND(),Satokasvi!$H$13,Satokasvi!$I$13)</f>
        <v>153.20895619876049</v>
      </c>
      <c r="CE106" s="29">
        <f ca="1">_xlfn.NORM.INV(RAND(),Satokasvi!$H$13,Satokasvi!$I$13)</f>
        <v>197.33128182193977</v>
      </c>
      <c r="CF106" s="29">
        <f ca="1">_xlfn.NORM.INV(RAND(),Satokasvi!$H$13,Satokasvi!$I$13)</f>
        <v>144.22302399647324</v>
      </c>
      <c r="CG106" s="29">
        <f ca="1">_xlfn.NORM.INV(RAND(),Satokasvi!$H$13,Satokasvi!$I$13)</f>
        <v>152.77762897544773</v>
      </c>
      <c r="CH106" s="29">
        <f ca="1">_xlfn.NORM.INV(RAND(),Satokasvi!$H$13,Satokasvi!$I$13)</f>
        <v>153.8973410135666</v>
      </c>
      <c r="CI106" s="29">
        <f ca="1">_xlfn.NORM.INV(RAND(),Satokasvi!$H$13,Satokasvi!$I$13)</f>
        <v>254.88237084902437</v>
      </c>
      <c r="CJ106" s="29">
        <f ca="1">_xlfn.NORM.INV(RAND(),Satokasvi!$H$13,Satokasvi!$I$13)</f>
        <v>232.79413073461885</v>
      </c>
      <c r="CK106" s="29">
        <f ca="1">_xlfn.NORM.INV(RAND(),Satokasvi!$H$13,Satokasvi!$I$13)</f>
        <v>272.28277401189752</v>
      </c>
      <c r="CL106" s="29">
        <f ca="1">_xlfn.NORM.INV(RAND(),Satokasvi!$H$13,Satokasvi!$I$13)</f>
        <v>203.02602175698573</v>
      </c>
      <c r="CM106" s="29">
        <f ca="1">_xlfn.NORM.INV(RAND(),Satokasvi!$H$13,Satokasvi!$I$13)</f>
        <v>250.4315777420162</v>
      </c>
      <c r="CN106" s="29">
        <f ca="1">_xlfn.NORM.INV(RAND(),Satokasvi!$H$13,Satokasvi!$I$13)</f>
        <v>210.32883340491222</v>
      </c>
      <c r="CO106" s="29">
        <f ca="1">_xlfn.NORM.INV(RAND(),Satokasvi!$H$13,Satokasvi!$I$13)</f>
        <v>151.38370907472938</v>
      </c>
      <c r="CP106" s="29">
        <f ca="1">_xlfn.NORM.INV(RAND(),Satokasvi!$H$13,Satokasvi!$I$13)</f>
        <v>240.32082484285593</v>
      </c>
      <c r="CQ106" s="29">
        <f ca="1">_xlfn.NORM.INV(RAND(),Satokasvi!$H$13,Satokasvi!$I$13)</f>
        <v>140.34169635649064</v>
      </c>
      <c r="CR106" s="29">
        <f ca="1">_xlfn.NORM.INV(RAND(),Satokasvi!$H$13,Satokasvi!$I$13)</f>
        <v>54.778986380736598</v>
      </c>
      <c r="CS106" s="29">
        <f ca="1">_xlfn.NORM.INV(RAND(),Satokasvi!$H$13,Satokasvi!$I$13)</f>
        <v>192.40426391047112</v>
      </c>
      <c r="CT106" s="29">
        <f ca="1">_xlfn.NORM.INV(RAND(),Satokasvi!$H$13,Satokasvi!$I$13)</f>
        <v>216.22660129753984</v>
      </c>
      <c r="CU106" s="29">
        <f ca="1">_xlfn.NORM.INV(RAND(),Satokasvi!$H$13,Satokasvi!$I$13)</f>
        <v>163.9598204412504</v>
      </c>
      <c r="CV106" s="29">
        <f ca="1">_xlfn.NORM.INV(RAND(),Satokasvi!$H$13,Satokasvi!$I$13)</f>
        <v>218.79302769078089</v>
      </c>
      <c r="CW106" s="29">
        <f ca="1">_xlfn.NORM.INV(RAND(),Satokasvi!$H$13,Satokasvi!$I$13)</f>
        <v>221.62465466700834</v>
      </c>
      <c r="CX106" s="29">
        <f ca="1">_xlfn.NORM.INV(RAND(),Satokasvi!$H$13,Satokasvi!$I$13)</f>
        <v>286.2342352261918</v>
      </c>
      <c r="CY106" s="29">
        <f ca="1">_xlfn.NORM.INV(RAND(),Satokasvi!$H$13,Satokasvi!$I$13)</f>
        <v>209.12905731230177</v>
      </c>
      <c r="CZ106" s="29">
        <f ca="1">_xlfn.NORM.INV(RAND(),Satokasvi!$H$13,Satokasvi!$I$13)</f>
        <v>231.77114096549184</v>
      </c>
      <c r="DA106" s="29">
        <f ca="1">_xlfn.NORM.INV(RAND(),Satokasvi!$H$13,Satokasvi!$I$13)</f>
        <v>160.76006572016962</v>
      </c>
      <c r="DB106" s="29">
        <f ca="1">_xlfn.NORM.INV(RAND(),Satokasvi!$H$13,Satokasvi!$I$13)</f>
        <v>207.87687851238681</v>
      </c>
      <c r="DD106" s="29">
        <f>IF(H$11="x",Toimenpiteet!$E$115,AC106*CD106/1000+(Satokasvi!$E$28-Satokasvi!$E$7)+IF(H$8="x",Toimenpiteet!$E$29,0)+IF(H$9="x",Toimenpiteet!$E$60,0)+IF(H$10="x",Toimenpiteet!$E$88,0))/(1+$H$15)^DD$59</f>
        <v>305.82524271844659</v>
      </c>
      <c r="DE106" s="29">
        <f ca="1">IF(I$11="x",Toimenpiteet!$E$115,AD106*CE106/1000+(Satokasvi!$E$28-Satokasvi!$E$7)+IF(I$8="x",Toimenpiteet!$E$29,0)+IF(I$9="x",Toimenpiteet!$E$60,0)+IF(I$10="x",Toimenpiteet!$E$88,0))/(1+$H$15)^DE$59</f>
        <v>281.53026900670307</v>
      </c>
      <c r="DF106" s="29">
        <f ca="1">IF(J$11="x",Toimenpiteet!$E$115,AE106*CF106/1000+(Satokasvi!$E$28-Satokasvi!$E$7)+IF(J$8="x",Toimenpiteet!$E$29,0)+IF(J$9="x",Toimenpiteet!$E$60,0)+IF(J$10="x",Toimenpiteet!$E$88,0))/(1+$H$15)^DF$59</f>
        <v>106.78576284974187</v>
      </c>
      <c r="DG106" s="29">
        <f ca="1">IF(K$11="x",Toimenpiteet!$E$115,AF106*CG106/1000+(Satokasvi!$E$28-Satokasvi!$E$7)+IF(K$8="x",Toimenpiteet!$E$29,0)+IF(K$9="x",Toimenpiteet!$E$60,0)+IF(K$10="x",Toimenpiteet!$E$88,0))/(1+$H$15)^DG$59</f>
        <v>171.27966782022978</v>
      </c>
      <c r="DH106" s="29">
        <f ca="1">IF(L$11="x",Toimenpiteet!$E$115,AG106*CH106/1000+(Satokasvi!$E$28-Satokasvi!$E$7)+IF(L$8="x",Toimenpiteet!$E$29,0)+IF(L$9="x",Toimenpiteet!$E$60,0)+IF(L$10="x",Toimenpiteet!$E$88,0))/(1+$H$15)^DH$59</f>
        <v>131.86128142520366</v>
      </c>
      <c r="DI106" s="29">
        <f>IF(M$11="x",Toimenpiteet!$E$115,AH106*CI106/1000+(Satokasvi!$E$28-Satokasvi!$E$7)+IF(M$8="x",Toimenpiteet!$E$29,0)+IF(M$9="x",Toimenpiteet!$E$60,0)+IF(M$10="x",Toimenpiteet!$E$88,0))/(1+$H$15)^DI$59</f>
        <v>263.80754085535114</v>
      </c>
      <c r="DJ106" s="29">
        <f ca="1">IF(N$11="x",Toimenpiteet!$E$115,AI106*CJ106/1000+(Satokasvi!$E$28-Satokasvi!$E$7)+IF(N$8="x",Toimenpiteet!$E$29,0)+IF(N$9="x",Toimenpiteet!$E$60,0)+IF(N$10="x",Toimenpiteet!$E$88,0))/(1+$H$15)^DJ$59</f>
        <v>337.10086564937365</v>
      </c>
      <c r="DK106" s="29">
        <f ca="1">IF(O$11="x",Toimenpiteet!$E$115,AJ106*CK106/1000+(Satokasvi!$E$28-Satokasvi!$E$7)+IF(O$8="x",Toimenpiteet!$E$29,0)+IF(O$9="x",Toimenpiteet!$E$60,0)+IF(O$10="x",Toimenpiteet!$E$88,0))/(1+$H$15)^DK$59</f>
        <v>398.60035453536454</v>
      </c>
      <c r="DL106" s="29">
        <f ca="1">IF(P$11="x",Toimenpiteet!$E$115,AK106*CL106/1000+(Satokasvi!$E$28-Satokasvi!$E$7)+IF(P$8="x",Toimenpiteet!$E$29,0)+IF(P$9="x",Toimenpiteet!$E$60,0)+IF(P$10="x",Toimenpiteet!$E$88,0))/(1+$H$15)^DL$59</f>
        <v>210.06771793289914</v>
      </c>
      <c r="DM106" s="29">
        <f ca="1">IF(Q$11="x",Toimenpiteet!$E$115,AL106*CM106/1000+(Satokasvi!$E$28-Satokasvi!$E$7)+IF(Q$8="x",Toimenpiteet!$E$29,0)+IF(Q$9="x",Toimenpiteet!$E$60,0)+IF(Q$10="x",Toimenpiteet!$E$88,0))/(1+$H$15)^DM$59</f>
        <v>317.92615416590087</v>
      </c>
      <c r="DN106" s="29">
        <f ca="1">IF(R$11="x",Toimenpiteet!$E$115,AM106*CN106/1000+(Satokasvi!$E$28-Satokasvi!$E$7)+IF(R$8="x",Toimenpiteet!$E$29,0)+IF(R$9="x",Toimenpiteet!$E$60,0)+IF(R$10="x",Toimenpiteet!$E$88,0))/(1+$H$15)^DN$59</f>
        <v>216.7976357244213</v>
      </c>
      <c r="DO106" s="29">
        <f ca="1">IF(S$11="x",Toimenpiteet!$E$115,AN106*CO106/1000+(Satokasvi!$E$28-Satokasvi!$E$7)+IF(S$8="x",Toimenpiteet!$E$29,0)+IF(S$9="x",Toimenpiteet!$E$60,0)+IF(S$10="x",Toimenpiteet!$E$88,0))/(1+$H$15)^DO$59</f>
        <v>103.94916489317369</v>
      </c>
      <c r="DP106" s="29">
        <f ca="1">IF(T$11="x",Toimenpiteet!$E$115,AO106*CP106/1000+(Satokasvi!$E$28-Satokasvi!$E$7)+IF(T$8="x",Toimenpiteet!$E$29,0)+IF(T$9="x",Toimenpiteet!$E$60,0)+IF(T$10="x",Toimenpiteet!$E$88,0))/(1+$H$15)^DP$59</f>
        <v>286.17213905235474</v>
      </c>
      <c r="DQ106" s="29">
        <f ca="1">IF(U$11="x",Toimenpiteet!$E$115,AP106*CQ106/1000+(Satokasvi!$E$28-Satokasvi!$E$7)+IF(U$8="x",Toimenpiteet!$E$29,0)+IF(U$9="x",Toimenpiteet!$E$60,0)+IF(U$10="x",Toimenpiteet!$E$88,0))/(1+$H$15)^DQ$59</f>
        <v>98.497267059186029</v>
      </c>
      <c r="DR106" s="29">
        <f ca="1">IF(V$11="x",Toimenpiteet!$E$115,AQ106*CR106/1000+(Satokasvi!$E$28-Satokasvi!$E$7)+IF(V$8="x",Toimenpiteet!$E$29,0)+IF(V$9="x",Toimenpiteet!$E$60,0)+IF(V$10="x",Toimenpiteet!$E$88,0))/(1+$H$15)^DR$59</f>
        <v>-55.425809540065735</v>
      </c>
      <c r="DS106" s="29">
        <f ca="1">IF(W$11="x",Toimenpiteet!$E$115,AR106*CS106/1000+(Satokasvi!$E$28-Satokasvi!$E$7)+IF(W$8="x",Toimenpiteet!$E$29,0)+IF(W$9="x",Toimenpiteet!$E$60,0)+IF(W$10="x",Toimenpiteet!$E$88,0))/(1+$H$15)^DS$59</f>
        <v>171.24344934916124</v>
      </c>
      <c r="DT106" s="29">
        <f ca="1">IF(X$11="x",Toimenpiteet!$E$115,AS106*CT106/1000+(Satokasvi!$E$28-Satokasvi!$E$7)+IF(X$8="x",Toimenpiteet!$E$29,0)+IF(X$9="x",Toimenpiteet!$E$60,0)+IF(X$10="x",Toimenpiteet!$E$88,0))/(1+$H$15)^DT$59</f>
        <v>224.10003145390812</v>
      </c>
      <c r="DU106" s="29">
        <f ca="1">IF(Y$11="x",Toimenpiteet!$E$115,AT106*CU106/1000+(Satokasvi!$E$28-Satokasvi!$E$7)+IF(Y$8="x",Toimenpiteet!$E$29,0)+IF(Y$9="x",Toimenpiteet!$E$60,0)+IF(Y$10="x",Toimenpiteet!$E$88,0))/(1+$H$15)^DU$59</f>
        <v>-133.86723107575082</v>
      </c>
      <c r="DV106" s="29">
        <f ca="1">IF(Z$11="x",Toimenpiteet!$E$115,AU106*CV106/1000+(Satokasvi!$E$28-Satokasvi!$E$7)+IF(Z$8="x",Toimenpiteet!$E$29,0)+IF(Z$9="x",Toimenpiteet!$E$60,0)+IF(Z$10="x",Toimenpiteet!$E$88,0))/(1+$H$15)^DV$59</f>
        <v>-129.96818551043771</v>
      </c>
      <c r="DW106" s="29">
        <f ca="1">IF(AA$11="x",Toimenpiteet!$E$115,AV106*CW106/1000+(Satokasvi!$E$28-Satokasvi!$E$7)+IF(AA$8="x",Toimenpiteet!$E$29,0)+IF(AA$9="x",Toimenpiteet!$E$60,0)+IF(AA$10="x",Toimenpiteet!$E$88,0))/(1+$H$15)^DW$59</f>
        <v>212.80513285986291</v>
      </c>
      <c r="DX106" s="29">
        <f ca="1">IF(AB$11="x",Toimenpiteet!$E$115,AW106*CX106/1000+(Satokasvi!$E$28-Satokasvi!$E$7)+IF(AB$8="x",Toimenpiteet!$E$29,0)+IF(AB$9="x",Toimenpiteet!$E$60,0)+IF(AB$10="x",Toimenpiteet!$E$88,0))/(1+$H$15)^DX$59</f>
        <v>277.12732093189868</v>
      </c>
      <c r="DY106" s="29">
        <f ca="1">IF(AC$11="x",Toimenpiteet!$E$115,AX106*CY106/1000+(Satokasvi!$E$28-Satokasvi!$E$7)+IF(AC$8="x",Toimenpiteet!$E$29,0)+IF(AC$9="x",Toimenpiteet!$E$60,0)+IF(AC$10="x",Toimenpiteet!$E$88,0))/(1+$H$15)^DY$59</f>
        <v>144.77843800430873</v>
      </c>
      <c r="DZ106" s="29">
        <f ca="1">IF(AD$11="x",Toimenpiteet!$E$115,AY106*CZ106/1000+(Satokasvi!$E$28-Satokasvi!$E$7)+IF(AD$8="x",Toimenpiteet!$E$29,0)+IF(AD$9="x",Toimenpiteet!$E$60,0)+IF(AD$10="x",Toimenpiteet!$E$88,0))/(1+$H$15)^DZ$59</f>
        <v>211.58915618279508</v>
      </c>
      <c r="EA106" s="29">
        <f ca="1">IF(AE$11="x",Toimenpiteet!$E$115,AZ106*DA106/1000+(Satokasvi!$E$28-Satokasvi!$E$7)+IF(AE$8="x",Toimenpiteet!$E$29,0)+IF(AE$9="x",Toimenpiteet!$E$60,0)+IF(AE$10="x",Toimenpiteet!$E$88,0))/(1+$H$15)^EA$59</f>
        <v>86.471110712669372</v>
      </c>
      <c r="EB106" s="29">
        <f ca="1">IF(AF$11="x",Toimenpiteet!$E$115,BA106*DB106/1000+(Satokasvi!$E$28-Satokasvi!$E$7)+IF(AF$8="x",Toimenpiteet!$E$29,0)+IF(AF$9="x",Toimenpiteet!$E$60,0)+IF(AF$10="x",Toimenpiteet!$E$88,0))/(1+$H$15)^EB$59</f>
        <v>141.74512774560048</v>
      </c>
      <c r="ED106" s="29">
        <f>IF(H$11="x",Toimenpiteet!$E$115,BD106*CD106/1000+(Satokasvi!$E$28-Satokasvi!$E$7)+IF(H$8="x",Toimenpiteet!$E$29,0)+IF(H$9="x",Toimenpiteet!$E$60,0)+IF(H$10="x",Toimenpiteet!$E$88,0))/(1+$H$15)^ED$59</f>
        <v>305.82524271844659</v>
      </c>
      <c r="EE106" s="29">
        <f ca="1">IF(I$11="x",Toimenpiteet!$E$115,BE106*CE106/1000+(Satokasvi!$E$28-Satokasvi!$E$7)+IF(I$8="x",Toimenpiteet!$E$29,0)+IF(I$9="x",Toimenpiteet!$E$60,0)+IF(I$10="x",Toimenpiteet!$E$88,0))/(1+$H$15)^EE$59</f>
        <v>306.34766284161725</v>
      </c>
      <c r="EF106" s="29">
        <f ca="1">IF(J$11="x",Toimenpiteet!$E$115,BF106*CF106/1000+(Satokasvi!$E$28-Satokasvi!$E$7)+IF(J$8="x",Toimenpiteet!$E$29,0)+IF(J$9="x",Toimenpiteet!$E$60,0)+IF(J$10="x",Toimenpiteet!$E$88,0))/(1+$H$15)^EF$59</f>
        <v>122.55309020055827</v>
      </c>
      <c r="EG106" s="29">
        <f ca="1">IF(K$11="x",Toimenpiteet!$E$115,BG106*CG106/1000+(Satokasvi!$E$28-Satokasvi!$E$7)+IF(K$8="x",Toimenpiteet!$E$29,0)+IF(K$9="x",Toimenpiteet!$E$60,0)+IF(K$10="x",Toimenpiteet!$E$88,0))/(1+$H$15)^EG$59</f>
        <v>189.96796112224052</v>
      </c>
      <c r="EH106" s="29">
        <f ca="1">IF(L$11="x",Toimenpiteet!$E$115,BH106*CH106/1000+(Satokasvi!$E$28-Satokasvi!$E$7)+IF(L$8="x",Toimenpiteet!$E$29,0)+IF(L$9="x",Toimenpiteet!$E$60,0)+IF(L$10="x",Toimenpiteet!$E$88,0))/(1+$H$15)^EH$59</f>
        <v>148.28377259452142</v>
      </c>
      <c r="EI106" s="29">
        <f>IF(M$11="x",Toimenpiteet!$E$115,BI106*CI106/1000+(Satokasvi!$E$28-Satokasvi!$E$7)+IF(M$8="x",Toimenpiteet!$E$29,0)+IF(M$9="x",Toimenpiteet!$E$60,0)+IF(M$10="x",Toimenpiteet!$E$88,0))/(1+$H$15)^EI$59</f>
        <v>263.80754085535114</v>
      </c>
      <c r="EJ106" s="29">
        <f ca="1">IF(N$11="x",Toimenpiteet!$E$115,BJ106*CJ106/1000+(Satokasvi!$E$28-Satokasvi!$E$7)+IF(N$8="x",Toimenpiteet!$E$29,0)+IF(N$9="x",Toimenpiteet!$E$60,0)+IF(N$10="x",Toimenpiteet!$E$88,0))/(1+$H$15)^EJ$59</f>
        <v>363.22108670359967</v>
      </c>
      <c r="EK106" s="29">
        <f ca="1">IF(O$11="x",Toimenpiteet!$E$115,BK106*CK106/1000+(Satokasvi!$E$28-Satokasvi!$E$7)+IF(O$8="x",Toimenpiteet!$E$29,0)+IF(O$9="x",Toimenpiteet!$E$60,0)+IF(O$10="x",Toimenpiteet!$E$88,0))/(1+$H$15)^EK$59</f>
        <v>427.5256904871402</v>
      </c>
      <c r="EL106" s="29">
        <f ca="1">IF(P$11="x",Toimenpiteet!$E$115,BL106*CL106/1000+(Satokasvi!$E$28-Satokasvi!$E$7)+IF(P$8="x",Toimenpiteet!$E$29,0)+IF(P$9="x",Toimenpiteet!$E$60,0)+IF(P$10="x",Toimenpiteet!$E$88,0))/(1+$H$15)^EL$59</f>
        <v>229.30442249459981</v>
      </c>
      <c r="EM106" s="29">
        <f ca="1">IF(Q$11="x",Toimenpiteet!$E$115,BM106*CM106/1000+(Satokasvi!$E$28-Satokasvi!$E$7)+IF(Q$8="x",Toimenpiteet!$E$29,0)+IF(Q$9="x",Toimenpiteet!$E$60,0)+IF(Q$10="x",Toimenpiteet!$E$88,0))/(1+$H$15)^EM$59</f>
        <v>342.30141203444413</v>
      </c>
      <c r="EN106" s="29">
        <f ca="1">IF(R$11="x",Toimenpiteet!$E$115,BN106*CN106/1000+(Satokasvi!$E$28-Satokasvi!$E$7)+IF(R$8="x",Toimenpiteet!$E$29,0)+IF(R$9="x",Toimenpiteet!$E$60,0)+IF(R$10="x",Toimenpiteet!$E$88,0))/(1+$H$15)^EN$59</f>
        <v>235.86950795748533</v>
      </c>
      <c r="EO106" s="29">
        <f ca="1">IF(S$11="x",Toimenpiteet!$E$115,BO106*CO106/1000+(Satokasvi!$E$28-Satokasvi!$E$7)+IF(S$8="x",Toimenpiteet!$E$29,0)+IF(S$9="x",Toimenpiteet!$E$60,0)+IF(S$10="x",Toimenpiteet!$E$88,0))/(1+$H$15)^EO$59</f>
        <v>117.13884687263131</v>
      </c>
      <c r="EP106" s="29">
        <f ca="1">IF(T$11="x",Toimenpiteet!$E$115,BP106*CP106/1000+(Satokasvi!$E$28-Satokasvi!$E$7)+IF(T$8="x",Toimenpiteet!$E$29,0)+IF(T$9="x",Toimenpiteet!$E$60,0)+IF(T$10="x",Toimenpiteet!$E$88,0))/(1+$H$15)^EP$59</f>
        <v>308.24018652419483</v>
      </c>
      <c r="EQ106" s="29">
        <f ca="1">IF(U$11="x",Toimenpiteet!$E$115,BQ106*CQ106/1000+(Satokasvi!$E$28-Satokasvi!$E$7)+IF(U$8="x",Toimenpiteet!$E$29,0)+IF(U$9="x",Toimenpiteet!$E$60,0)+IF(U$10="x",Toimenpiteet!$E$88,0))/(1+$H$15)^EQ$59</f>
        <v>110.95556780944851</v>
      </c>
      <c r="ER106" s="29">
        <f ca="1">IF(V$11="x",Toimenpiteet!$E$115,BR106*CR106/1000+(Satokasvi!$E$28-Satokasvi!$E$7)+IF(V$8="x",Toimenpiteet!$E$29,0)+IF(V$9="x",Toimenpiteet!$E$60,0)+IF(V$10="x",Toimenpiteet!$E$88,0))/(1+$H$15)^ER$59</f>
        <v>-50.883083126483392</v>
      </c>
      <c r="ES106" s="29">
        <f ca="1">IF(W$11="x",Toimenpiteet!$E$115,BS106*CS106/1000+(Satokasvi!$E$28-Satokasvi!$E$7)+IF(W$8="x",Toimenpiteet!$E$29,0)+IF(W$9="x",Toimenpiteet!$E$60,0)+IF(W$10="x",Toimenpiteet!$E$88,0))/(1+$H$15)^ES$59</f>
        <v>186.90660908903254</v>
      </c>
      <c r="ET106" s="29">
        <f ca="1">IF(X$11="x",Toimenpiteet!$E$115,BT106*CT106/1000+(Satokasvi!$E$28-Satokasvi!$E$7)+IF(X$8="x",Toimenpiteet!$E$29,0)+IF(X$9="x",Toimenpiteet!$E$60,0)+IF(X$10="x",Toimenpiteet!$E$88,0))/(1+$H$15)^ET$59</f>
        <v>242.1991954270047</v>
      </c>
      <c r="EU106" s="29">
        <f ca="1">IF(Y$11="x",Toimenpiteet!$E$115,BU106*CU106/1000+(Satokasvi!$E$28-Satokasvi!$E$7)+IF(Y$8="x",Toimenpiteet!$E$29,0)+IF(Y$9="x",Toimenpiteet!$E$60,0)+IF(Y$10="x",Toimenpiteet!$E$88,0))/(1+$H$15)^EU$59</f>
        <v>-133.86723107575082</v>
      </c>
      <c r="EV106" s="29">
        <f ca="1">IF(Z$11="x",Toimenpiteet!$E$115,BV106*CV106/1000+(Satokasvi!$E$28-Satokasvi!$E$7)+IF(Z$8="x",Toimenpiteet!$E$29,0)+IF(Z$9="x",Toimenpiteet!$E$60,0)+IF(Z$10="x",Toimenpiteet!$E$88,0))/(1+$H$15)^EV$59</f>
        <v>-129.96818551043771</v>
      </c>
      <c r="EW106" s="29">
        <f ca="1">IF(AA$11="x",Toimenpiteet!$E$115,BW106*CW106/1000+(Satokasvi!$E$28-Satokasvi!$E$7)+IF(AA$8="x",Toimenpiteet!$E$29,0)+IF(AA$9="x",Toimenpiteet!$E$60,0)+IF(AA$10="x",Toimenpiteet!$E$88,0))/(1+$H$15)^EW$59</f>
        <v>229.75452472180933</v>
      </c>
      <c r="EX106" s="29">
        <f ca="1">IF(AB$11="x",Toimenpiteet!$E$115,BX106*CX106/1000+(Satokasvi!$E$28-Satokasvi!$E$7)+IF(AB$8="x",Toimenpiteet!$E$29,0)+IF(AB$9="x",Toimenpiteet!$E$60,0)+IF(AB$10="x",Toimenpiteet!$E$88,0))/(1+$H$15)^EX$59</f>
        <v>297.1090609774775</v>
      </c>
      <c r="EY106" s="29">
        <f ca="1">IF(AC$11="x",Toimenpiteet!$E$115,BY106*CY106/1000+(Satokasvi!$E$28-Satokasvi!$E$7)+IF(AC$8="x",Toimenpiteet!$E$29,0)+IF(AC$9="x",Toimenpiteet!$E$60,0)+IF(AC$10="x",Toimenpiteet!$E$88,0))/(1+$H$15)^EY$59</f>
        <v>157.96432495208128</v>
      </c>
      <c r="EZ106" s="29">
        <f ca="1">IF(AD$11="x",Toimenpiteet!$E$115,BZ106*CZ106/1000+(Satokasvi!$E$28-Satokasvi!$E$7)+IF(AD$8="x",Toimenpiteet!$E$29,0)+IF(AD$9="x",Toimenpiteet!$E$60,0)+IF(AD$10="x",Toimenpiteet!$E$88,0))/(1+$H$15)^EZ$59</f>
        <v>227.9423664652912</v>
      </c>
      <c r="FA106" s="29">
        <f ca="1">IF(AE$11="x",Toimenpiteet!$E$115,CA106*DA106/1000+(Satokasvi!$E$28-Satokasvi!$E$7)+IF(AE$8="x",Toimenpiteet!$E$29,0)+IF(AE$9="x",Toimenpiteet!$E$60,0)+IF(AE$10="x",Toimenpiteet!$E$88,0))/(1+$H$15)^FA$59</f>
        <v>96.400251173891533</v>
      </c>
      <c r="FB106" s="29">
        <f ca="1">IF(AF$11="x",Toimenpiteet!$E$115,CB106*DB106/1000+(Satokasvi!$E$28-Satokasvi!$E$7)+IF(AF$8="x",Toimenpiteet!$E$29,0)+IF(AF$9="x",Toimenpiteet!$E$60,0)+IF(AF$10="x",Toimenpiteet!$E$88,0))/(1+$H$15)^FB$59</f>
        <v>154.2746995946172</v>
      </c>
      <c r="FD106" s="29">
        <f t="shared" si="15"/>
        <v>305.82524271844659</v>
      </c>
      <c r="FE106" s="29">
        <f t="shared" ca="1" si="32"/>
        <v>587.35551172514965</v>
      </c>
      <c r="FF106" s="29">
        <f t="shared" ca="1" si="32"/>
        <v>694.14127457489155</v>
      </c>
      <c r="FG106" s="29">
        <f t="shared" ca="1" si="32"/>
        <v>865.4209423951213</v>
      </c>
      <c r="FH106" s="29">
        <f t="shared" ca="1" si="32"/>
        <v>997.28222382032493</v>
      </c>
      <c r="FI106" s="29">
        <f t="shared" ca="1" si="32"/>
        <v>1261.0897646756762</v>
      </c>
      <c r="FJ106" s="29">
        <f t="shared" ca="1" si="32"/>
        <v>1598.1906303250498</v>
      </c>
      <c r="FK106" s="29">
        <f t="shared" ca="1" si="32"/>
        <v>1996.7909848604145</v>
      </c>
      <c r="FL106" s="29">
        <f t="shared" ca="1" si="31"/>
        <v>2206.8587027933136</v>
      </c>
      <c r="FM106" s="29">
        <f t="shared" ca="1" si="31"/>
        <v>2524.7848569592143</v>
      </c>
      <c r="FN106" s="29">
        <f t="shared" ca="1" si="31"/>
        <v>2741.5824926836358</v>
      </c>
      <c r="FO106" s="29">
        <f t="shared" ca="1" si="31"/>
        <v>2845.5316575768093</v>
      </c>
      <c r="FP106" s="29">
        <f t="shared" ca="1" si="31"/>
        <v>3131.7037966291641</v>
      </c>
      <c r="FQ106" s="29">
        <f t="shared" ca="1" si="31"/>
        <v>3230.2010636883501</v>
      </c>
      <c r="FR106" s="29">
        <f t="shared" ca="1" si="31"/>
        <v>3174.7752541482846</v>
      </c>
      <c r="FS106" s="29">
        <f t="shared" ca="1" si="31"/>
        <v>3346.018703497446</v>
      </c>
      <c r="FT106" s="29">
        <f t="shared" ca="1" si="31"/>
        <v>3570.1187349513543</v>
      </c>
      <c r="FU106" s="29">
        <f t="shared" ca="1" si="24"/>
        <v>3436.2515038756037</v>
      </c>
      <c r="FV106" s="29">
        <f t="shared" ca="1" si="24"/>
        <v>3306.283318365166</v>
      </c>
      <c r="FW106" s="29">
        <f t="shared" ca="1" si="23"/>
        <v>3519.0884512250291</v>
      </c>
      <c r="FX106" s="29">
        <f t="shared" ca="1" si="20"/>
        <v>3796.2157721569279</v>
      </c>
      <c r="FY106" s="29">
        <f t="shared" ca="1" si="20"/>
        <v>3940.9942101612364</v>
      </c>
      <c r="FZ106" s="29">
        <f t="shared" ca="1" si="20"/>
        <v>4152.5833663440317</v>
      </c>
      <c r="GA106" s="29">
        <f t="shared" ca="1" si="20"/>
        <v>4239.0544770567012</v>
      </c>
      <c r="GB106" s="29">
        <f t="shared" ca="1" si="20"/>
        <v>4380.7996048023015</v>
      </c>
      <c r="GC106" s="29"/>
      <c r="GD106" s="29">
        <f t="shared" si="16"/>
        <v>305.82524271844659</v>
      </c>
      <c r="GE106" s="29">
        <f t="shared" ca="1" si="28"/>
        <v>612.17290556006378</v>
      </c>
      <c r="GF106" s="29">
        <f t="shared" ca="1" si="28"/>
        <v>734.72599576062203</v>
      </c>
      <c r="GG106" s="29">
        <f t="shared" ca="1" si="28"/>
        <v>924.69395688286249</v>
      </c>
      <c r="GH106" s="29">
        <f t="shared" ca="1" si="28"/>
        <v>1072.9777294773839</v>
      </c>
      <c r="GI106" s="29">
        <f t="shared" ca="1" si="28"/>
        <v>1336.7852703327351</v>
      </c>
      <c r="GJ106" s="29">
        <f t="shared" ca="1" si="28"/>
        <v>1700.0063570363347</v>
      </c>
      <c r="GK106" s="29">
        <f t="shared" ca="1" si="28"/>
        <v>2127.5320475234748</v>
      </c>
      <c r="GL106" s="29">
        <f t="shared" ca="1" si="28"/>
        <v>2356.8364700180746</v>
      </c>
      <c r="GM106" s="29">
        <f t="shared" ca="1" si="28"/>
        <v>2699.1378820525188</v>
      </c>
      <c r="GN106" s="29">
        <f t="shared" ca="1" si="28"/>
        <v>2935.0073900100042</v>
      </c>
      <c r="GO106" s="29">
        <f t="shared" ca="1" si="28"/>
        <v>3052.1462368826355</v>
      </c>
      <c r="GP106" s="29">
        <f t="shared" ca="1" si="28"/>
        <v>3360.3864234068305</v>
      </c>
      <c r="GQ106" s="29">
        <f t="shared" ca="1" si="28"/>
        <v>3471.341991216279</v>
      </c>
      <c r="GR106" s="29">
        <f t="shared" ca="1" si="28"/>
        <v>3420.4589080897954</v>
      </c>
      <c r="GS106" s="29">
        <f t="shared" ca="1" si="28"/>
        <v>3607.3655171788278</v>
      </c>
      <c r="GT106" s="29">
        <f t="shared" ref="GT106:GY159" ca="1" si="34">GS106+ET106</f>
        <v>3849.5647126058325</v>
      </c>
      <c r="GU106" s="29">
        <f t="shared" ca="1" si="22"/>
        <v>3715.6974815300819</v>
      </c>
      <c r="GV106" s="29">
        <f t="shared" ca="1" si="22"/>
        <v>3585.7292960196442</v>
      </c>
      <c r="GW106" s="29">
        <f t="shared" ca="1" si="22"/>
        <v>3815.4838207414537</v>
      </c>
      <c r="GX106" s="29">
        <f t="shared" ca="1" si="22"/>
        <v>4112.5928817189315</v>
      </c>
      <c r="GY106" s="29">
        <f t="shared" ca="1" si="30"/>
        <v>4270.5572066710129</v>
      </c>
      <c r="GZ106" s="29">
        <f t="shared" ca="1" si="30"/>
        <v>4498.4995731363042</v>
      </c>
      <c r="HA106" s="29">
        <f t="shared" ca="1" si="30"/>
        <v>4594.899824310196</v>
      </c>
      <c r="HB106" s="29">
        <f t="shared" ca="1" si="30"/>
        <v>4749.1745239048132</v>
      </c>
      <c r="HC106" s="29"/>
      <c r="HD106" s="29">
        <f t="shared" si="29"/>
        <v>170</v>
      </c>
      <c r="HE106" s="29">
        <f>SUM($GD106:GD106)-$HD106-SUM($FD106:FD106)</f>
        <v>-170</v>
      </c>
      <c r="HF106" s="29">
        <f ca="1">SUM($GD106:GE106)-$HD106-SUM($FD106:FE106)</f>
        <v>-145.18260616508587</v>
      </c>
      <c r="HG106" s="29">
        <f ca="1">SUM($GD106:GF106)-$HD106-SUM($FD106:FF106)</f>
        <v>-104.59788497935529</v>
      </c>
      <c r="HH106" s="29">
        <f ca="1">SUM($GD106:GG106)-$HD106-SUM($FD106:FG106)</f>
        <v>-45.324870491614092</v>
      </c>
      <c r="HI106" s="29">
        <f ca="1">SUM($GD106:GH106)-$HD106-SUM($FD106:FH106)</f>
        <v>30.370635165445037</v>
      </c>
      <c r="HJ106" s="29">
        <f ca="1">SUM($GD106:GI106)-$HD106-SUM($FD106:FI106)</f>
        <v>106.06614082250417</v>
      </c>
      <c r="HK106" s="29">
        <f ca="1">SUM($GD106:GJ106)-$HD106-SUM($FD106:FJ106)</f>
        <v>207.88186753378886</v>
      </c>
      <c r="HL106" s="29">
        <f ca="1">SUM($GD106:GK106)-$HD106-SUM($FD106:FK106)</f>
        <v>338.62293019684876</v>
      </c>
      <c r="HM106" s="29">
        <f ca="1">SUM($GD106:GL106)-$HD106-SUM($FD106:FL106)</f>
        <v>488.60069742161068</v>
      </c>
      <c r="HN106" s="29">
        <f ca="1">SUM($GD106:GM106)-$HD106-SUM($FD106:FM106)</f>
        <v>662.95372251491608</v>
      </c>
      <c r="HO106" s="29">
        <f ca="1">SUM($GD106:GN106)-$HD106-SUM($FD106:FN106)</f>
        <v>856.3786198412854</v>
      </c>
      <c r="HP106" s="29">
        <f ca="1">SUM($GD106:GO106)-$HD106-SUM($FD106:FO106)</f>
        <v>1062.993199147113</v>
      </c>
      <c r="HQ106" s="29">
        <f ca="1">SUM($GD106:GP106)-$HD106-SUM($FD106:FP106)</f>
        <v>1291.6758259247799</v>
      </c>
      <c r="HR106" s="29">
        <f ca="1">SUM($GD106:GQ106)-$HD106-SUM($FD106:FQ106)</f>
        <v>1532.8167534527092</v>
      </c>
      <c r="HS106" s="29">
        <f ca="1">SUM($GD106:GR106)-$HD106-SUM($FD106:FR106)</f>
        <v>1778.5004073942218</v>
      </c>
      <c r="HT106" s="29">
        <f ca="1">SUM($GD106:GS106)-$HD106-SUM($FD106:FS106)</f>
        <v>2039.8472210756081</v>
      </c>
      <c r="HU106" s="29">
        <f ca="1">SUM($GD106:GT106)-$HD106-SUM($FD106:FT106)</f>
        <v>2319.2931987300835</v>
      </c>
      <c r="HV106" s="29">
        <f ca="1">SUM($GD106:GU106)-$HD106-SUM($FD106:FU106)</f>
        <v>2598.7391763845662</v>
      </c>
      <c r="HW106" s="29">
        <f ca="1">SUM($GD106:GV106)-$HD106-SUM($FD106:FV106)</f>
        <v>2878.1851540390417</v>
      </c>
      <c r="HX106" s="29">
        <f ca="1">SUM($GD106:GW106)-$HD106-SUM($FD106:FW106)</f>
        <v>3174.5805235554653</v>
      </c>
      <c r="HY106" s="29">
        <f ca="1">SUM($GD106:GX106)-$HD106-SUM($FD106:FX106)</f>
        <v>3490.9576331174685</v>
      </c>
      <c r="HZ106" s="29">
        <f ca="1">SUM($GD106:GY106)-$HD106-SUM($FD106:FY106)</f>
        <v>3820.5206296272445</v>
      </c>
      <c r="IA106" s="29">
        <f ca="1">SUM($GD106:GZ106)-$HD106-SUM($FD106:FZ106)</f>
        <v>4166.4368364195179</v>
      </c>
      <c r="IB106" s="29">
        <f ca="1">SUM($GD106:HA106)-$HD106-SUM($FD106:GA106)</f>
        <v>4522.2821836730218</v>
      </c>
      <c r="IC106" s="29">
        <f ca="1">SUM($GD106:HB106)-$HD106-SUM($FD106:GB106)</f>
        <v>4890.6571027755417</v>
      </c>
    </row>
    <row r="107" spans="2:237">
      <c r="B107" s="29">
        <f t="shared" ca="1" si="26"/>
        <v>0.75131207552672097</v>
      </c>
      <c r="C107" s="29">
        <f t="shared" ca="1" si="26"/>
        <v>2.7459504186616024E-2</v>
      </c>
      <c r="D107" s="29">
        <f t="shared" ca="1" si="26"/>
        <v>0.70280255068003372</v>
      </c>
      <c r="E107" s="29">
        <f t="shared" ca="1" si="26"/>
        <v>0.27567852731290998</v>
      </c>
      <c r="F107" s="29">
        <f t="shared" ca="1" si="26"/>
        <v>0.53995516665148713</v>
      </c>
      <c r="G107" s="29">
        <f t="shared" ca="1" si="26"/>
        <v>0.22279473707726549</v>
      </c>
      <c r="H107" s="29">
        <f t="shared" ca="1" si="26"/>
        <v>0.42108404488953688</v>
      </c>
      <c r="I107" s="29">
        <f t="shared" ca="1" si="26"/>
        <v>0.77757050833495689</v>
      </c>
      <c r="J107" s="29">
        <f t="shared" ca="1" si="26"/>
        <v>0.31486323559196117</v>
      </c>
      <c r="K107" s="29">
        <f t="shared" ca="1" si="26"/>
        <v>0.24664783189316397</v>
      </c>
      <c r="L107" s="29">
        <f t="shared" ca="1" si="26"/>
        <v>0.43476826698487048</v>
      </c>
      <c r="M107" s="29">
        <f t="shared" ca="1" si="26"/>
        <v>2.280166545798934E-2</v>
      </c>
      <c r="N107" s="29">
        <f t="shared" ca="1" si="26"/>
        <v>0.95835830648655129</v>
      </c>
      <c r="O107" s="29">
        <f t="shared" ca="1" si="26"/>
        <v>0.58636762011510735</v>
      </c>
      <c r="P107" s="29">
        <f t="shared" ca="1" si="26"/>
        <v>0.14631846317129427</v>
      </c>
      <c r="Q107" s="29">
        <f t="shared" ca="1" si="26"/>
        <v>0.30880842157351662</v>
      </c>
      <c r="R107" s="29">
        <f t="shared" ca="1" si="33"/>
        <v>0.52152199919119058</v>
      </c>
      <c r="S107" s="29">
        <f t="shared" ca="1" si="33"/>
        <v>0.23315701756337537</v>
      </c>
      <c r="T107" s="29">
        <f t="shared" ca="1" si="33"/>
        <v>0.76152658038129883</v>
      </c>
      <c r="U107" s="29">
        <f t="shared" ca="1" si="33"/>
        <v>0.47123843318053182</v>
      </c>
      <c r="V107" s="29">
        <f t="shared" ref="T107:Z122" ca="1" si="35">RAND()</f>
        <v>0.23679274648585147</v>
      </c>
      <c r="W107" s="29">
        <f t="shared" ca="1" si="35"/>
        <v>5.9662719118314556E-2</v>
      </c>
      <c r="X107" s="29">
        <f t="shared" ca="1" si="35"/>
        <v>0.67073826856573526</v>
      </c>
      <c r="Y107" s="29">
        <f t="shared" ca="1" si="35"/>
        <v>0.67236225257657622</v>
      </c>
      <c r="Z107" s="29">
        <f t="shared" ca="1" si="35"/>
        <v>0.95828553371929603</v>
      </c>
      <c r="AC107" s="27">
        <f>IF(H$11="x",0,_xlfn.NORM.INV(B107,Satokasvi!$H$8,Satokasvi!$I$8)*IF(H$8="x",1+Toimenpiteet!$C$7,1)*IF(H$9="x",1+Toimenpiteet!$C$34,1)*(1+H$30)*_xlfn.BINOM.INV(1,(1-(Satokasvi!$H$15*(1+H$43))),B107))</f>
        <v>0</v>
      </c>
      <c r="AD107" s="27">
        <f ca="1">IF(I$11="x",0,_xlfn.NORM.INV(C107,Satokasvi!$H$8,Satokasvi!$I$8)*IF(I$8="x",1+Toimenpiteet!$C$7,1)*IF(I$9="x",1+Toimenpiteet!$C$34,1)*(1+I$30)*_xlfn.BINOM.INV(1,(1-(Satokasvi!$H$15*(1+I$43))),C107))</f>
        <v>0</v>
      </c>
      <c r="AE107" s="27">
        <f ca="1">IF(J$11="x",0,_xlfn.NORM.INV(D107,Satokasvi!$H$8,Satokasvi!$I$8)*IF(J$8="x",1+Toimenpiteet!$C$7,1)*IF(J$9="x",1+Toimenpiteet!$C$34,1)*(1+J$30)*_xlfn.BINOM.INV(1,(1-(Satokasvi!$H$15*(1+J$43))),D107))</f>
        <v>2655.0837507587885</v>
      </c>
      <c r="AF107" s="27">
        <f ca="1">IF(K$11="x",0,_xlfn.NORM.INV(E107,Satokasvi!$H$8,Satokasvi!$I$8)*IF(K$8="x",1+Toimenpiteet!$C$7,1)*IF(K$9="x",1+Toimenpiteet!$C$34,1)*(1+K$30)*_xlfn.BINOM.INV(1,(1-(Satokasvi!$H$15*(1+K$43))),E107))</f>
        <v>2465.8499059932369</v>
      </c>
      <c r="AG107" s="27">
        <f ca="1">IF(L$11="x",0,_xlfn.NORM.INV(F107,Satokasvi!$H$8,Satokasvi!$I$8)*IF(L$8="x",1+Toimenpiteet!$C$7,1)*IF(L$9="x",1+Toimenpiteet!$C$34,1)*(1+L$30)*_xlfn.BINOM.INV(1,(1-(Satokasvi!$H$15*(1+L$43))),F107))</f>
        <v>2611.6614134627612</v>
      </c>
      <c r="AH107" s="27">
        <f>IF(M$11="x",0,_xlfn.NORM.INV(G107,Satokasvi!$H$8,Satokasvi!$I$8)*IF(M$8="x",1+Toimenpiteet!$C$7,1)*IF(M$9="x",1+Toimenpiteet!$C$34,1)*(1+M$30)*_xlfn.BINOM.INV(1,(1-(Satokasvi!$H$15*(1+M$43))),G107))</f>
        <v>0</v>
      </c>
      <c r="AI107" s="27">
        <f ca="1">IF(N$11="x",0,_xlfn.NORM.INV(H107,Satokasvi!$H$8,Satokasvi!$I$8)*IF(N$8="x",1+Toimenpiteet!$C$7,1)*IF(N$9="x",1+Toimenpiteet!$C$34,1)*(1+N$30)*_xlfn.BINOM.INV(1,(1-(Satokasvi!$H$15*(1+N$43))),H107))</f>
        <v>2576.0720730087</v>
      </c>
      <c r="AJ107" s="27">
        <f ca="1">IF(O$11="x",0,_xlfn.NORM.INV(I107,Satokasvi!$H$8,Satokasvi!$I$8)*IF(O$8="x",1+Toimenpiteet!$C$7,1)*IF(O$9="x",1+Toimenpiteet!$C$34,1)*(1+O$30)*_xlfn.BINOM.INV(1,(1-(Satokasvi!$H$15*(1+O$43))),I107))</f>
        <v>2755.8508270396028</v>
      </c>
      <c r="AK107" s="27">
        <f ca="1">IF(P$11="x",0,_xlfn.NORM.INV(J107,Satokasvi!$H$8,Satokasvi!$I$8)*IF(P$8="x",1+Toimenpiteet!$C$7,1)*IF(P$9="x",1+Toimenpiteet!$C$34,1)*(1+P$30)*_xlfn.BINOM.INV(1,(1-(Satokasvi!$H$15*(1+P$43))),J107))</f>
        <v>2523.2489965410609</v>
      </c>
      <c r="AL107" s="27">
        <f ca="1">IF(Q$11="x",0,_xlfn.NORM.INV(K107,Satokasvi!$H$8,Satokasvi!$I$8)*IF(Q$8="x",1+Toimenpiteet!$C$7,1)*IF(Q$9="x",1+Toimenpiteet!$C$34,1)*(1+Q$30)*_xlfn.BINOM.INV(1,(1-(Satokasvi!$H$15*(1+Q$43))),K107))</f>
        <v>2485.3636250207155</v>
      </c>
      <c r="AM107" s="27">
        <f ca="1">IF(R$11="x",0,_xlfn.NORM.INV(L107,Satokasvi!$H$8,Satokasvi!$I$8)*IF(R$8="x",1+Toimenpiteet!$C$7,1)*IF(R$9="x",1+Toimenpiteet!$C$34,1)*(1+R$30)*_xlfn.BINOM.INV(1,(1-(Satokasvi!$H$15*(1+R$43))),L107))</f>
        <v>2582.5816149417201</v>
      </c>
      <c r="AN107" s="27">
        <f ca="1">IF(S$11="x",0,_xlfn.NORM.INV(M107,Satokasvi!$H$8,Satokasvi!$I$8)*IF(S$8="x",1+Toimenpiteet!$C$7,1)*IF(S$9="x",1+Toimenpiteet!$C$34,1)*(1+S$30)*_xlfn.BINOM.INV(1,(1-(Satokasvi!$H$15*(1+S$43))),M107))</f>
        <v>0</v>
      </c>
      <c r="AO107" s="27">
        <f ca="1">IF(T$11="x",0,_xlfn.NORM.INV(N107,Satokasvi!$H$8,Satokasvi!$I$8)*IF(T$8="x",1+Toimenpiteet!$C$7,1)*IF(T$9="x",1+Toimenpiteet!$C$34,1)*(1+T$30)*_xlfn.BINOM.INV(1,(1-(Satokasvi!$H$15*(1+T$43))),N107))</f>
        <v>2936.5248206873825</v>
      </c>
      <c r="AP107" s="27">
        <f ca="1">IF(U$11="x",0,_xlfn.NORM.INV(O107,Satokasvi!$H$8,Satokasvi!$I$8)*IF(U$8="x",1+Toimenpiteet!$C$7,1)*IF(U$9="x",1+Toimenpiteet!$C$34,1)*(1+U$30)*_xlfn.BINOM.INV(1,(1-(Satokasvi!$H$15*(1+U$43))),O107))</f>
        <v>2653.9712544933436</v>
      </c>
      <c r="AQ107" s="27">
        <f ca="1">IF(V$11="x",0,_xlfn.NORM.INV(P107,Satokasvi!$H$8,Satokasvi!$I$8)*IF(V$8="x",1+Toimenpiteet!$C$7,1)*IF(V$9="x",1+Toimenpiteet!$C$34,1)*(1+V$30)*_xlfn.BINOM.INV(1,(1-(Satokasvi!$H$15*(1+V$43))),P107))</f>
        <v>2416.8075051979822</v>
      </c>
      <c r="AR107" s="27">
        <f ca="1">IF(W$11="x",0,_xlfn.NORM.INV(Q107,Satokasvi!$H$8,Satokasvi!$I$8)*IF(W$8="x",1+Toimenpiteet!$C$7,1)*IF(W$9="x",1+Toimenpiteet!$C$34,1)*(1+W$30)*_xlfn.BINOM.INV(1,(1-(Satokasvi!$H$15*(1+W$43))),Q107))</f>
        <v>2520.0535906067098</v>
      </c>
      <c r="AS107" s="27">
        <f ca="1">IF(X$11="x",0,_xlfn.NORM.INV(R107,Satokasvi!$H$8,Satokasvi!$I$8)*IF(X$8="x",1+Toimenpiteet!$C$7,1)*IF(X$9="x",1+Toimenpiteet!$C$34,1)*(1+X$30)*_xlfn.BINOM.INV(1,(1-(Satokasvi!$H$15*(1+X$43))),R107))</f>
        <v>2623.3147581201142</v>
      </c>
      <c r="AT107" s="27">
        <f ca="1">IF(Y$11="x",0,_xlfn.NORM.INV(S107,Satokasvi!$H$8,Satokasvi!$I$8)*IF(Y$8="x",1+Toimenpiteet!$C$7,1)*IF(Y$9="x",1+Toimenpiteet!$C$34,1)*(1+Y$30)*_xlfn.BINOM.INV(1,(1-(Satokasvi!$H$15*(1+Y$43))),S107))</f>
        <v>2477.2601625090506</v>
      </c>
      <c r="AU107" s="27">
        <f ca="1">IF(Z$11="x",0,_xlfn.NORM.INV(T107,Satokasvi!$H$8,Satokasvi!$I$8)*IF(Z$8="x",1+Toimenpiteet!$C$7,1)*IF(Z$9="x",1+Toimenpiteet!$C$34,1)*(1+Z$30)*_xlfn.BINOM.INV(1,(1-(Satokasvi!$H$15*(1+Z$43))),T107))</f>
        <v>2745.9966498459012</v>
      </c>
      <c r="AV107" s="27">
        <f ca="1">IF(AA$11="x",0,_xlfn.NORM.INV(U107,Satokasvi!$H$8,Satokasvi!$I$8)*IF(AA$8="x",1+Toimenpiteet!$C$7,1)*IF(AA$9="x",1+Toimenpiteet!$C$34,1)*(1+AA$30)*_xlfn.BINOM.INV(1,(1-(Satokasvi!$H$15*(1+AA$43))),U107))</f>
        <v>2599.771151253919</v>
      </c>
      <c r="AW107" s="27">
        <f ca="1">IF(AB$11="x",0,_xlfn.NORM.INV(V107,Satokasvi!$H$8,Satokasvi!$I$8)*IF(AB$8="x",1+Toimenpiteet!$C$7,1)*IF(AB$9="x",1+Toimenpiteet!$C$34,1)*(1+AB$30)*_xlfn.BINOM.INV(1,(1-(Satokasvi!$H$15*(1+AB$43))),V107))</f>
        <v>2479.4687223049727</v>
      </c>
      <c r="AX107" s="27">
        <f ca="1">IF(AC$11="x",0,_xlfn.NORM.INV(W107,Satokasvi!$H$8,Satokasvi!$I$8)*IF(AC$8="x",1+Toimenpiteet!$C$7,1)*IF(AC$9="x",1+Toimenpiteet!$C$34,1)*(1+AC$30)*_xlfn.BINOM.INV(1,(1-(Satokasvi!$H$15*(1+AC$43))),W107))</f>
        <v>2322.4962903836172</v>
      </c>
      <c r="AY107" s="27">
        <f ca="1">IF(AD$11="x",0,_xlfn.NORM.INV(X107,Satokasvi!$H$8,Satokasvi!$I$8)*IF(AD$8="x",1+Toimenpiteet!$C$7,1)*IF(AD$9="x",1+Toimenpiteet!$C$34,1)*(1+AD$30)*_xlfn.BINOM.INV(1,(1-(Satokasvi!$H$15*(1+AD$43))),X107))</f>
        <v>2695.7348835465154</v>
      </c>
      <c r="AZ107" s="27">
        <f ca="1">IF(AE$11="x",0,_xlfn.NORM.INV(Y107,Satokasvi!$H$8,Satokasvi!$I$8)*IF(AE$8="x",1+Toimenpiteet!$C$7,1)*IF(AE$9="x",1+Toimenpiteet!$C$34,1)*(1+AE$30)*_xlfn.BINOM.INV(1,(1-(Satokasvi!$H$15*(1+AE$43))),Y107))</f>
        <v>2696.5735111824251</v>
      </c>
      <c r="BA107" s="27">
        <f ca="1">IF(AF$11="x",0,_xlfn.NORM.INV(Z107,Satokasvi!$H$8,Satokasvi!$I$8)*IF(AF$8="x",1+Toimenpiteet!$C$7,1)*IF(AF$9="x",1+Toimenpiteet!$C$34,1)*(1+AF$30)*_xlfn.BINOM.INV(1,(1-(Satokasvi!$H$15*(1+AF$43))),Z107))</f>
        <v>2936.3723575288327</v>
      </c>
      <c r="BD107" s="27">
        <f>IF(H$11="x",0,_xlfn.NORM.INV(B107,Satokasvi!$H$8,Satokasvi!$I$8)*IF(COUNTIF($H$12:H$12,"x")&gt;0,(1+$C$6),1)*IF(COUNTIF($H$13:H$13,"x")&gt;0,(1+$C$30),1)*IF(H$8="x",(1+Toimenpiteet!$C$7),1)*IF(H$9="x",(1+Toimenpiteet!$C$34),1)*(1+H$30)*_xlfn.BINOM.INV(1,(1-(Satokasvi!$H$15*(1+H$44))),B107))</f>
        <v>0</v>
      </c>
      <c r="BE107" s="27">
        <f ca="1">IF(I$11="x",0,_xlfn.NORM.INV(C107,Satokasvi!$H$8,Satokasvi!$I$8)*IF(COUNTIF($H$12:I$12,"x")&gt;0,(1+$C$6),1)*IF(COUNTIF($H$13:I$13,"x")&gt;0,(1+$C$30),1)*IF(I$8="x",(1+Toimenpiteet!$C$7),1)*IF(I$9="x",(1+Toimenpiteet!$C$34),1)*(1+I$30)*_xlfn.BINOM.INV(1,(1-(Satokasvi!$H$15*(1+I$44))),C107))</f>
        <v>0</v>
      </c>
      <c r="BF107" s="27">
        <f ca="1">IF(J$11="x",0,_xlfn.NORM.INV(D107,Satokasvi!$H$8,Satokasvi!$I$8)*IF(COUNTIF($H$12:J$12,"x")&gt;0,(1+$C$6),1)*IF(COUNTIF($H$13:J$13,"x")&gt;0,(1+$C$30),1)*IF(J$8="x",(1+Toimenpiteet!$C$7),1)*IF(J$9="x",(1+Toimenpiteet!$C$34),1)*(1+J$30)*_xlfn.BINOM.INV(1,(1-(Satokasvi!$H$15*(1+J$44))),D107))</f>
        <v>2787.8379382967278</v>
      </c>
      <c r="BG107" s="27">
        <f ca="1">IF(K$11="x",0,_xlfn.NORM.INV(E107,Satokasvi!$H$8,Satokasvi!$I$8)*IF(COUNTIF($H$12:K$12,"x")&gt;0,(1+$C$6),1)*IF(COUNTIF($H$13:K$13,"x")&gt;0,(1+$C$30),1)*IF(K$8="x",(1+Toimenpiteet!$C$7),1)*IF(K$9="x",(1+Toimenpiteet!$C$34),1)*(1+K$30)*_xlfn.BINOM.INV(1,(1-(Satokasvi!$H$15*(1+K$44))),E107))</f>
        <v>2589.1424012928983</v>
      </c>
      <c r="BH107" s="27">
        <f ca="1">IF(L$11="x",0,_xlfn.NORM.INV(F107,Satokasvi!$H$8,Satokasvi!$I$8)*IF(COUNTIF($H$12:L$12,"x")&gt;0,(1+$C$6),1)*IF(COUNTIF($H$13:L$13,"x")&gt;0,(1+$C$30),1)*IF(L$8="x",(1+Toimenpiteet!$C$7),1)*IF(L$9="x",(1+Toimenpiteet!$C$34),1)*(1+L$30)*_xlfn.BINOM.INV(1,(1-(Satokasvi!$H$15*(1+L$44))),F107))</f>
        <v>2742.2444841358997</v>
      </c>
      <c r="BI107" s="27">
        <f>IF(M$11="x",0,_xlfn.NORM.INV(G107,Satokasvi!$H$8,Satokasvi!$I$8)*IF(COUNTIF($H$12:M$12,"x")&gt;0,(1+$C$6),1)*IF(COUNTIF($H$13:M$13,"x")&gt;0,(1+$C$30),1)*IF(M$8="x",(1+Toimenpiteet!$C$7),1)*IF(M$9="x",(1+Toimenpiteet!$C$34),1)*(1+M$30)*_xlfn.BINOM.INV(1,(1-(Satokasvi!$H$15*(1+M$44))),G107))</f>
        <v>0</v>
      </c>
      <c r="BJ107" s="27">
        <f ca="1">IF(N$11="x",0,_xlfn.NORM.INV(H107,Satokasvi!$H$8,Satokasvi!$I$8)*IF(COUNTIF($H$12:N$12,"x")&gt;0,(1+$C$6),1)*IF(COUNTIF($H$13:N$13,"x")&gt;0,(1+$C$30),1)*IF(N$8="x",(1+Toimenpiteet!$C$7),1)*IF(N$9="x",(1+Toimenpiteet!$C$34),1)*(1+N$30)*_xlfn.BINOM.INV(1,(1-(Satokasvi!$H$15*(1+N$44))),H107))</f>
        <v>2704.8756766591355</v>
      </c>
      <c r="BK107" s="27">
        <f ca="1">IF(O$11="x",0,_xlfn.NORM.INV(I107,Satokasvi!$H$8,Satokasvi!$I$8)*IF(COUNTIF($H$12:O$12,"x")&gt;0,(1+$C$6),1)*IF(COUNTIF($H$13:O$13,"x")&gt;0,(1+$C$30),1)*IF(O$8="x",(1+Toimenpiteet!$C$7),1)*IF(O$9="x",(1+Toimenpiteet!$C$34),1)*(1+O$30)*_xlfn.BINOM.INV(1,(1-(Satokasvi!$H$15*(1+O$44))),I107))</f>
        <v>2893.643368391583</v>
      </c>
      <c r="BL107" s="27">
        <f ca="1">IF(P$11="x",0,_xlfn.NORM.INV(J107,Satokasvi!$H$8,Satokasvi!$I$8)*IF(COUNTIF($H$12:P$12,"x")&gt;0,(1+$C$6),1)*IF(COUNTIF($H$13:P$13,"x")&gt;0,(1+$C$30),1)*IF(P$8="x",(1+Toimenpiteet!$C$7),1)*IF(P$9="x",(1+Toimenpiteet!$C$34),1)*(1+P$30)*_xlfn.BINOM.INV(1,(1-(Satokasvi!$H$15*(1+P$44))),J107))</f>
        <v>2649.4114463681144</v>
      </c>
      <c r="BM107" s="27">
        <f ca="1">IF(Q$11="x",0,_xlfn.NORM.INV(K107,Satokasvi!$H$8,Satokasvi!$I$8)*IF(COUNTIF($H$12:Q$12,"x")&gt;0,(1+$C$6),1)*IF(COUNTIF($H$13:Q$13,"x")&gt;0,(1+$C$30),1)*IF(Q$8="x",(1+Toimenpiteet!$C$7),1)*IF(Q$9="x",(1+Toimenpiteet!$C$34),1)*(1+Q$30)*_xlfn.BINOM.INV(1,(1-(Satokasvi!$H$15*(1+Q$44))),K107))</f>
        <v>2609.6318062717514</v>
      </c>
      <c r="BN107" s="27">
        <f ca="1">IF(R$11="x",0,_xlfn.NORM.INV(L107,Satokasvi!$H$8,Satokasvi!$I$8)*IF(COUNTIF($H$12:R$12,"x")&gt;0,(1+$C$6),1)*IF(COUNTIF($H$13:R$13,"x")&gt;0,(1+$C$30),1)*IF(R$8="x",(1+Toimenpiteet!$C$7),1)*IF(R$9="x",(1+Toimenpiteet!$C$34),1)*(1+R$30)*_xlfn.BINOM.INV(1,(1-(Satokasvi!$H$15*(1+R$44))),L107))</f>
        <v>2711.7106956888065</v>
      </c>
      <c r="BO107" s="27">
        <f ca="1">IF(S$11="x",0,_xlfn.NORM.INV(M107,Satokasvi!$H$8,Satokasvi!$I$8)*IF(COUNTIF($H$12:S$12,"x")&gt;0,(1+$C$6),1)*IF(COUNTIF($H$13:S$13,"x")&gt;0,(1+$C$30),1)*IF(S$8="x",(1+Toimenpiteet!$C$7),1)*IF(S$9="x",(1+Toimenpiteet!$C$34),1)*(1+S$30)*_xlfn.BINOM.INV(1,(1-(Satokasvi!$H$15*(1+S$44))),M107))</f>
        <v>0</v>
      </c>
      <c r="BP107" s="27">
        <f ca="1">IF(T$11="x",0,_xlfn.NORM.INV(N107,Satokasvi!$H$8,Satokasvi!$I$8)*IF(COUNTIF($H$12:T$12,"x")&gt;0,(1+$C$6),1)*IF(COUNTIF($H$13:T$13,"x")&gt;0,(1+$C$30),1)*IF(T$8="x",(1+Toimenpiteet!$C$7),1)*IF(T$9="x",(1+Toimenpiteet!$C$34),1)*(1+T$30)*_xlfn.BINOM.INV(1,(1-(Satokasvi!$H$15*(1+T$44))),N107))</f>
        <v>3083.3510617217521</v>
      </c>
      <c r="BQ107" s="27">
        <f ca="1">IF(U$11="x",0,_xlfn.NORM.INV(O107,Satokasvi!$H$8,Satokasvi!$I$8)*IF(COUNTIF($H$12:U$12,"x")&gt;0,(1+$C$6),1)*IF(COUNTIF($H$13:U$13,"x")&gt;0,(1+$C$30),1)*IF(U$8="x",(1+Toimenpiteet!$C$7),1)*IF(U$9="x",(1+Toimenpiteet!$C$34),1)*(1+U$30)*_xlfn.BINOM.INV(1,(1-(Satokasvi!$H$15*(1+U$44))),O107))</f>
        <v>2786.6698172180104</v>
      </c>
      <c r="BR107" s="27">
        <f ca="1">IF(V$11="x",0,_xlfn.NORM.INV(P107,Satokasvi!$H$8,Satokasvi!$I$8)*IF(COUNTIF($H$12:V$12,"x")&gt;0,(1+$C$6),1)*IF(COUNTIF($H$13:V$13,"x")&gt;0,(1+$C$30),1)*IF(V$8="x",(1+Toimenpiteet!$C$7),1)*IF(V$9="x",(1+Toimenpiteet!$C$34),1)*(1+V$30)*_xlfn.BINOM.INV(1,(1-(Satokasvi!$H$15*(1+V$44))),P107))</f>
        <v>2537.647880457881</v>
      </c>
      <c r="BS107" s="27">
        <f ca="1">IF(W$11="x",0,_xlfn.NORM.INV(Q107,Satokasvi!$H$8,Satokasvi!$I$8)*IF(COUNTIF($H$12:W$12,"x")&gt;0,(1+$C$6),1)*IF(COUNTIF($H$13:W$13,"x")&gt;0,(1+$C$30),1)*IF(W$8="x",(1+Toimenpiteet!$C$7),1)*IF(W$9="x",(1+Toimenpiteet!$C$34),1)*(1+W$30)*_xlfn.BINOM.INV(1,(1-(Satokasvi!$H$15*(1+W$44))),Q107))</f>
        <v>2646.0562701370459</v>
      </c>
      <c r="BT107" s="27">
        <f ca="1">IF(X$11="x",0,_xlfn.NORM.INV(R107,Satokasvi!$H$8,Satokasvi!$I$8)*IF(COUNTIF($H$12:X$12,"x")&gt;0,(1+$C$6),1)*IF(COUNTIF($H$13:X$13,"x")&gt;0,(1+$C$30),1)*IF(X$8="x",(1+Toimenpiteet!$C$7),1)*IF(X$9="x",(1+Toimenpiteet!$C$34),1)*(1+X$30)*_xlfn.BINOM.INV(1,(1-(Satokasvi!$H$15*(1+X$44))),R107))</f>
        <v>2754.4804960261199</v>
      </c>
      <c r="BU107" s="27">
        <f ca="1">IF(Y$11="x",0,_xlfn.NORM.INV(S107,Satokasvi!$H$8,Satokasvi!$I$8)*IF(COUNTIF($H$12:Y$12,"x")&gt;0,(1+$C$6),1)*IF(COUNTIF($H$13:Y$13,"x")&gt;0,(1+$C$30),1)*IF(Y$8="x",(1+Toimenpiteet!$C$7),1)*IF(Y$9="x",(1+Toimenpiteet!$C$34),1)*(1+Y$30)*_xlfn.BINOM.INV(1,(1-(Satokasvi!$H$15*(1+Y$44))),S107))</f>
        <v>2601.1231706345034</v>
      </c>
      <c r="BV107" s="27">
        <f ca="1">IF(Z$11="x",0,_xlfn.NORM.INV(T107,Satokasvi!$H$8,Satokasvi!$I$8)*IF(COUNTIF($H$12:Z$12,"x")&gt;0,(1+$C$6),1)*IF(COUNTIF($H$13:Z$13,"x")&gt;0,(1+$C$30),1)*IF(Z$8="x",(1+Toimenpiteet!$C$7),1)*IF(Z$9="x",(1+Toimenpiteet!$C$34),1)*(1+Z$30)*_xlfn.BINOM.INV(1,(1-(Satokasvi!$H$15*(1+Z$44))),T107))</f>
        <v>2883.2964823381963</v>
      </c>
      <c r="BW107" s="27">
        <f ca="1">IF(AA$11="x",0,_xlfn.NORM.INV(U107,Satokasvi!$H$8,Satokasvi!$I$8)*IF(COUNTIF($H$12:AA$12,"x")&gt;0,(1+$C$6),1)*IF(COUNTIF($H$13:AA$13,"x")&gt;0,(1+$C$30),1)*IF(AA$8="x",(1+Toimenpiteet!$C$7),1)*IF(AA$9="x",(1+Toimenpiteet!$C$34),1)*(1+AA$30)*_xlfn.BINOM.INV(1,(1-(Satokasvi!$H$15*(1+AA$44))),U107))</f>
        <v>2729.7597088166149</v>
      </c>
      <c r="BX107" s="27">
        <f ca="1">IF(AB$11="x",0,_xlfn.NORM.INV(V107,Satokasvi!$H$8,Satokasvi!$I$8)*IF(COUNTIF($H$12:AB$12,"x")&gt;0,(1+$C$6),1)*IF(COUNTIF($H$13:AB$13,"x")&gt;0,(1+$C$30),1)*IF(AB$8="x",(1+Toimenpiteet!$C$7),1)*IF(AB$9="x",(1+Toimenpiteet!$C$34),1)*(1+AB$30)*_xlfn.BINOM.INV(1,(1-(Satokasvi!$H$15*(1+AB$44))),V107))</f>
        <v>2603.4421584202219</v>
      </c>
      <c r="BY107" s="27">
        <f ca="1">IF(AC$11="x",0,_xlfn.NORM.INV(W107,Satokasvi!$H$8,Satokasvi!$I$8)*IF(COUNTIF($H$12:AC$12,"x")&gt;0,(1+$C$6),1)*IF(COUNTIF($H$13:AC$13,"x")&gt;0,(1+$C$30),1)*IF(AC$8="x",(1+Toimenpiteet!$C$7),1)*IF(AC$9="x",(1+Toimenpiteet!$C$34),1)*(1+AC$30)*_xlfn.BINOM.INV(1,(1-(Satokasvi!$H$15*(1+AC$44))),W107))</f>
        <v>2438.6211049027979</v>
      </c>
      <c r="BZ107" s="27">
        <f ca="1">IF(AD$11="x",0,_xlfn.NORM.INV(X107,Satokasvi!$H$8,Satokasvi!$I$8)*IF(COUNTIF($H$12:AD$12,"x")&gt;0,(1+$C$6),1)*IF(COUNTIF($H$13:AD$13,"x")&gt;0,(1+$C$30),1)*IF(AD$8="x",(1+Toimenpiteet!$C$7),1)*IF(AD$9="x",(1+Toimenpiteet!$C$34),1)*(1+AD$30)*_xlfn.BINOM.INV(1,(1-(Satokasvi!$H$15*(1+AD$44))),X107))</f>
        <v>2830.5216277238405</v>
      </c>
      <c r="CA107" s="27">
        <f ca="1">IF(AE$11="x",0,_xlfn.NORM.INV(Y107,Satokasvi!$H$8,Satokasvi!$I$8)*IF(COUNTIF($H$12:AE$12,"x")&gt;0,(1+$C$6),1)*IF(COUNTIF($H$13:AE$13,"x")&gt;0,(1+$C$30),1)*IF(AE$8="x",(1+Toimenpiteet!$C$7),1)*IF(AE$9="x",(1+Toimenpiteet!$C$34),1)*(1+AE$30)*_xlfn.BINOM.INV(1,(1-(Satokasvi!$H$15*(1+AE$44))),Y107))</f>
        <v>2831.4021867415472</v>
      </c>
      <c r="CB107" s="27">
        <f ca="1">IF(AF$11="x",0,_xlfn.NORM.INV(Z107,Satokasvi!$H$8,Satokasvi!$I$8)*IF(COUNTIF($H$12:AF$12,"x")&gt;0,(1+$C$6),1)*IF(COUNTIF($H$13:AF$13,"x")&gt;0,(1+$C$30),1)*IF(AF$8="x",(1+Toimenpiteet!$C$7),1)*IF(AF$9="x",(1+Toimenpiteet!$C$34),1)*(1+AF$30)*_xlfn.BINOM.INV(1,(1-(Satokasvi!$H$15*(1+AF$44))),Z107))</f>
        <v>3083.1909754052749</v>
      </c>
      <c r="CD107" s="29">
        <f ca="1">_xlfn.NORM.INV(RAND(),Satokasvi!$H$13,Satokasvi!$I$13)</f>
        <v>255.5586521188697</v>
      </c>
      <c r="CE107" s="29">
        <f ca="1">_xlfn.NORM.INV(RAND(),Satokasvi!$H$13,Satokasvi!$I$13)</f>
        <v>191.85636601026073</v>
      </c>
      <c r="CF107" s="29">
        <f ca="1">_xlfn.NORM.INV(RAND(),Satokasvi!$H$13,Satokasvi!$I$13)</f>
        <v>189.97666672804996</v>
      </c>
      <c r="CG107" s="29">
        <f ca="1">_xlfn.NORM.INV(RAND(),Satokasvi!$H$13,Satokasvi!$I$13)</f>
        <v>231.73678848066999</v>
      </c>
      <c r="CH107" s="29">
        <f ca="1">_xlfn.NORM.INV(RAND(),Satokasvi!$H$13,Satokasvi!$I$13)</f>
        <v>133.02478338704307</v>
      </c>
      <c r="CI107" s="29">
        <f ca="1">_xlfn.NORM.INV(RAND(),Satokasvi!$H$13,Satokasvi!$I$13)</f>
        <v>187.18258339497547</v>
      </c>
      <c r="CJ107" s="29">
        <f ca="1">_xlfn.NORM.INV(RAND(),Satokasvi!$H$13,Satokasvi!$I$13)</f>
        <v>225.98332503875565</v>
      </c>
      <c r="CK107" s="29">
        <f ca="1">_xlfn.NORM.INV(RAND(),Satokasvi!$H$13,Satokasvi!$I$13)</f>
        <v>112.6349043709214</v>
      </c>
      <c r="CL107" s="29">
        <f ca="1">_xlfn.NORM.INV(RAND(),Satokasvi!$H$13,Satokasvi!$I$13)</f>
        <v>184.04717986031272</v>
      </c>
      <c r="CM107" s="29">
        <f ca="1">_xlfn.NORM.INV(RAND(),Satokasvi!$H$13,Satokasvi!$I$13)</f>
        <v>225.59055252719102</v>
      </c>
      <c r="CN107" s="29">
        <f ca="1">_xlfn.NORM.INV(RAND(),Satokasvi!$H$13,Satokasvi!$I$13)</f>
        <v>112.14204575555591</v>
      </c>
      <c r="CO107" s="29">
        <f ca="1">_xlfn.NORM.INV(RAND(),Satokasvi!$H$13,Satokasvi!$I$13)</f>
        <v>110.99514288492226</v>
      </c>
      <c r="CP107" s="29">
        <f ca="1">_xlfn.NORM.INV(RAND(),Satokasvi!$H$13,Satokasvi!$I$13)</f>
        <v>206.74955990794712</v>
      </c>
      <c r="CQ107" s="29">
        <f ca="1">_xlfn.NORM.INV(RAND(),Satokasvi!$H$13,Satokasvi!$I$13)</f>
        <v>248.04612915867091</v>
      </c>
      <c r="CR107" s="29">
        <f ca="1">_xlfn.NORM.INV(RAND(),Satokasvi!$H$13,Satokasvi!$I$13)</f>
        <v>147.86879455223146</v>
      </c>
      <c r="CS107" s="29">
        <f ca="1">_xlfn.NORM.INV(RAND(),Satokasvi!$H$13,Satokasvi!$I$13)</f>
        <v>220.77510090727409</v>
      </c>
      <c r="CT107" s="29">
        <f ca="1">_xlfn.NORM.INV(RAND(),Satokasvi!$H$13,Satokasvi!$I$13)</f>
        <v>279.77645797677775</v>
      </c>
      <c r="CU107" s="29">
        <f ca="1">_xlfn.NORM.INV(RAND(),Satokasvi!$H$13,Satokasvi!$I$13)</f>
        <v>269.01939304036961</v>
      </c>
      <c r="CV107" s="29">
        <f ca="1">_xlfn.NORM.INV(RAND(),Satokasvi!$H$13,Satokasvi!$I$13)</f>
        <v>268.4388377603658</v>
      </c>
      <c r="CW107" s="29">
        <f ca="1">_xlfn.NORM.INV(RAND(),Satokasvi!$H$13,Satokasvi!$I$13)</f>
        <v>207.24985029143843</v>
      </c>
      <c r="CX107" s="29">
        <f ca="1">_xlfn.NORM.INV(RAND(),Satokasvi!$H$13,Satokasvi!$I$13)</f>
        <v>159.36726527147442</v>
      </c>
      <c r="CY107" s="29">
        <f ca="1">_xlfn.NORM.INV(RAND(),Satokasvi!$H$13,Satokasvi!$I$13)</f>
        <v>191.48655815908572</v>
      </c>
      <c r="CZ107" s="29">
        <f ca="1">_xlfn.NORM.INV(RAND(),Satokasvi!$H$13,Satokasvi!$I$13)</f>
        <v>238.05702918404279</v>
      </c>
      <c r="DA107" s="29">
        <f ca="1">_xlfn.NORM.INV(RAND(),Satokasvi!$H$13,Satokasvi!$I$13)</f>
        <v>211.49315038900983</v>
      </c>
      <c r="DB107" s="29">
        <f ca="1">_xlfn.NORM.INV(RAND(),Satokasvi!$H$13,Satokasvi!$I$13)</f>
        <v>309.38733843295302</v>
      </c>
      <c r="DD107" s="29">
        <f>IF(H$11="x",Toimenpiteet!$E$115,AC107*CD107/1000+(Satokasvi!$E$28-Satokasvi!$E$7)+IF(H$8="x",Toimenpiteet!$E$29,0)+IF(H$9="x",Toimenpiteet!$E$60,0)+IF(H$10="x",Toimenpiteet!$E$88,0))/(1+$H$15)^DD$59</f>
        <v>305.82524271844659</v>
      </c>
      <c r="DE107" s="29">
        <f ca="1">IF(I$11="x",Toimenpiteet!$E$115,AD107*CE107/1000+(Satokasvi!$E$28-Satokasvi!$E$7)+IF(I$8="x",Toimenpiteet!$E$29,0)+IF(I$9="x",Toimenpiteet!$E$60,0)+IF(I$10="x",Toimenpiteet!$E$88,0))/(1+$H$15)^DE$59</f>
        <v>-214.81760769158259</v>
      </c>
      <c r="DF107" s="29">
        <f ca="1">IF(J$11="x",Toimenpiteet!$E$115,AE107*CF107/1000+(Satokasvi!$E$28-Satokasvi!$E$7)+IF(J$8="x",Toimenpiteet!$E$29,0)+IF(J$9="x",Toimenpiteet!$E$60,0)+IF(J$10="x",Toimenpiteet!$E$88,0))/(1+$H$15)^DF$59</f>
        <v>253.04029355270185</v>
      </c>
      <c r="DG107" s="29">
        <f ca="1">IF(K$11="x",Toimenpiteet!$E$115,AF107*CG107/1000+(Satokasvi!$E$28-Satokasvi!$E$7)+IF(K$8="x",Toimenpiteet!$E$29,0)+IF(K$9="x",Toimenpiteet!$E$60,0)+IF(K$10="x",Toimenpiteet!$E$88,0))/(1+$H$15)^DG$59</f>
        <v>305.22030128776578</v>
      </c>
      <c r="DH107" s="29">
        <f ca="1">IF(L$11="x",Toimenpiteet!$E$115,AG107*CH107/1000+(Satokasvi!$E$28-Satokasvi!$E$7)+IF(L$8="x",Toimenpiteet!$E$29,0)+IF(L$9="x",Toimenpiteet!$E$60,0)+IF(L$10="x",Toimenpiteet!$E$88,0))/(1+$H$15)^DH$59</f>
        <v>103.0952873489811</v>
      </c>
      <c r="DI107" s="29">
        <f>IF(M$11="x",Toimenpiteet!$E$115,AH107*CI107/1000+(Satokasvi!$E$28-Satokasvi!$E$7)+IF(M$8="x",Toimenpiteet!$E$29,0)+IF(M$9="x",Toimenpiteet!$E$60,0)+IF(M$10="x",Toimenpiteet!$E$88,0))/(1+$H$15)^DI$59</f>
        <v>263.80754085535114</v>
      </c>
      <c r="DJ107" s="29">
        <f ca="1">IF(N$11="x",Toimenpiteet!$E$115,AI107*CJ107/1000+(Satokasvi!$E$28-Satokasvi!$E$7)+IF(N$8="x",Toimenpiteet!$E$29,0)+IF(N$9="x",Toimenpiteet!$E$60,0)+IF(N$10="x",Toimenpiteet!$E$88,0))/(1+$H$15)^DJ$59</f>
        <v>288.03712523447098</v>
      </c>
      <c r="DK107" s="29">
        <f ca="1">IF(O$11="x",Toimenpiteet!$E$115,AJ107*CK107/1000+(Satokasvi!$E$28-Satokasvi!$E$7)+IF(O$8="x",Toimenpiteet!$E$29,0)+IF(O$9="x",Toimenpiteet!$E$60,0)+IF(O$10="x",Toimenpiteet!$E$88,0))/(1+$H$15)^DK$59</f>
        <v>65.130204428063678</v>
      </c>
      <c r="DL107" s="29">
        <f ca="1">IF(P$11="x",Toimenpiteet!$E$115,AK107*CL107/1000+(Satokasvi!$E$28-Satokasvi!$E$7)+IF(P$8="x",Toimenpiteet!$E$29,0)+IF(P$9="x",Toimenpiteet!$E$60,0)+IF(P$10="x",Toimenpiteet!$E$88,0))/(1+$H$15)^DL$59</f>
        <v>181.2551521059591</v>
      </c>
      <c r="DM107" s="29">
        <f ca="1">IF(Q$11="x",Toimenpiteet!$E$115,AL107*CM107/1000+(Satokasvi!$E$28-Satokasvi!$E$7)+IF(Q$8="x",Toimenpiteet!$E$29,0)+IF(Q$9="x",Toimenpiteet!$E$60,0)+IF(Q$10="x",Toimenpiteet!$E$88,0))/(1+$H$15)^DM$59</f>
        <v>247.61552021697304</v>
      </c>
      <c r="DN107" s="29">
        <f ca="1">IF(R$11="x",Toimenpiteet!$E$115,AM107*CN107/1000+(Satokasvi!$E$28-Satokasvi!$E$7)+IF(R$8="x",Toimenpiteet!$E$29,0)+IF(R$9="x",Toimenpiteet!$E$60,0)+IF(R$10="x",Toimenpiteet!$E$88,0))/(1+$H$15)^DN$59</f>
        <v>44.584941125557435</v>
      </c>
      <c r="DO107" s="29">
        <f ca="1">IF(S$11="x",Toimenpiteet!$E$115,AN107*CO107/1000+(Satokasvi!$E$28-Satokasvi!$E$7)+IF(S$8="x",Toimenpiteet!$E$29,0)+IF(S$9="x",Toimenpiteet!$E$60,0)+IF(S$10="x",Toimenpiteet!$E$88,0))/(1+$H$15)^DO$59</f>
        <v>-159.84447469597859</v>
      </c>
      <c r="DP107" s="29">
        <f ca="1">IF(T$11="x",Toimenpiteet!$E$115,AO107*CP107/1000+(Satokasvi!$E$28-Satokasvi!$E$7)+IF(T$8="x",Toimenpiteet!$E$29,0)+IF(T$9="x",Toimenpiteet!$E$60,0)+IF(T$10="x",Toimenpiteet!$E$88,0))/(1+$H$15)^DP$59</f>
        <v>258.23391786121732</v>
      </c>
      <c r="DQ107" s="29">
        <f ca="1">IF(U$11="x",Toimenpiteet!$E$115,AP107*CQ107/1000+(Satokasvi!$E$28-Satokasvi!$E$7)+IF(U$8="x",Toimenpiteet!$E$29,0)+IF(U$9="x",Toimenpiteet!$E$60,0)+IF(U$10="x",Toimenpiteet!$E$88,0))/(1+$H$15)^DQ$59</f>
        <v>284.54992752028903</v>
      </c>
      <c r="DR107" s="29">
        <f ca="1">IF(V$11="x",Toimenpiteet!$E$115,AQ107*CR107/1000+(Satokasvi!$E$28-Satokasvi!$E$7)+IF(V$8="x",Toimenpiteet!$E$29,0)+IF(V$9="x",Toimenpiteet!$E$60,0)+IF(V$10="x",Toimenpiteet!$E$88,0))/(1+$H$15)^DR$59</f>
        <v>83.102131070812277</v>
      </c>
      <c r="DS107" s="29">
        <f ca="1">IF(W$11="x",Toimenpiteet!$E$115,AR107*CS107/1000+(Satokasvi!$E$28-Satokasvi!$E$7)+IF(W$8="x",Toimenpiteet!$E$29,0)+IF(W$9="x",Toimenpiteet!$E$60,0)+IF(W$10="x",Toimenpiteet!$E$88,0))/(1+$H$15)^DS$59</f>
        <v>204.68858213244457</v>
      </c>
      <c r="DT107" s="29">
        <f ca="1">IF(X$11="x",Toimenpiteet!$E$115,AS107*CT107/1000+(Satokasvi!$E$28-Satokasvi!$E$7)+IF(X$8="x",Toimenpiteet!$E$29,0)+IF(X$9="x",Toimenpiteet!$E$60,0)+IF(X$10="x",Toimenpiteet!$E$88,0))/(1+$H$15)^DT$59</f>
        <v>306.163557550387</v>
      </c>
      <c r="DU107" s="29">
        <f ca="1">IF(Y$11="x",Toimenpiteet!$E$115,AT107*CU107/1000+(Satokasvi!$E$28-Satokasvi!$E$7)+IF(Y$8="x",Toimenpiteet!$E$29,0)+IF(Y$9="x",Toimenpiteet!$E$60,0)+IF(Y$10="x",Toimenpiteet!$E$88,0))/(1+$H$15)^DU$59</f>
        <v>257.5907595461548</v>
      </c>
      <c r="DV107" s="29">
        <f ca="1">IF(Z$11="x",Toimenpiteet!$E$115,AU107*CV107/1000+(Satokasvi!$E$28-Satokasvi!$E$7)+IF(Z$8="x",Toimenpiteet!$E$29,0)+IF(Z$9="x",Toimenpiteet!$E$60,0)+IF(Z$10="x",Toimenpiteet!$E$88,0))/(1+$H$15)^DV$59</f>
        <v>290.40797907989963</v>
      </c>
      <c r="DW107" s="29">
        <f ca="1">IF(AA$11="x",Toimenpiteet!$E$115,AV107*CW107/1000+(Satokasvi!$E$28-Satokasvi!$E$7)+IF(AA$8="x",Toimenpiteet!$E$29,0)+IF(AA$9="x",Toimenpiteet!$E$60,0)+IF(AA$10="x",Toimenpiteet!$E$88,0))/(1+$H$15)^DW$59</f>
        <v>172.13900003577692</v>
      </c>
      <c r="DX107" s="29">
        <f ca="1">IF(AB$11="x",Toimenpiteet!$E$115,AW107*CX107/1000+(Satokasvi!$E$28-Satokasvi!$E$7)+IF(AB$8="x",Toimenpiteet!$E$29,0)+IF(AB$9="x",Toimenpiteet!$E$60,0)+IF(AB$10="x",Toimenpiteet!$E$88,0))/(1+$H$15)^DX$59</f>
        <v>89.903046616005284</v>
      </c>
      <c r="DY107" s="29">
        <f ca="1">IF(AC$11="x",Toimenpiteet!$E$115,AX107*CY107/1000+(Satokasvi!$E$28-Satokasvi!$E$7)+IF(AC$8="x",Toimenpiteet!$E$29,0)+IF(AC$9="x",Toimenpiteet!$E$60,0)+IF(AC$10="x",Toimenpiteet!$E$88,0))/(1+$H$15)^DY$59</f>
        <v>113.16029186113592</v>
      </c>
      <c r="DZ107" s="29">
        <f ca="1">IF(AD$11="x",Toimenpiteet!$E$115,AY107*CZ107/1000+(Satokasvi!$E$28-Satokasvi!$E$7)+IF(AD$8="x",Toimenpiteet!$E$29,0)+IF(AD$9="x",Toimenpiteet!$E$60,0)+IF(AD$10="x",Toimenpiteet!$E$88,0))/(1+$H$15)^DZ$59</f>
        <v>209.68862297738295</v>
      </c>
      <c r="EA107" s="29">
        <f ca="1">IF(AE$11="x",Toimenpiteet!$E$115,AZ107*DA107/1000+(Satokasvi!$E$28-Satokasvi!$E$7)+IF(AE$8="x",Toimenpiteet!$E$29,0)+IF(AE$9="x",Toimenpiteet!$E$60,0)+IF(AE$10="x",Toimenpiteet!$E$88,0))/(1+$H$15)^EA$59</f>
        <v>168.44146982093534</v>
      </c>
      <c r="EB107" s="29">
        <f ca="1">IF(AF$11="x",Toimenpiteet!$E$115,BA107*DB107/1000+(Satokasvi!$E$28-Satokasvi!$E$7)+IF(AF$8="x",Toimenpiteet!$E$29,0)+IF(AF$9="x",Toimenpiteet!$E$60,0)+IF(AF$10="x",Toimenpiteet!$E$88,0))/(1+$H$15)^EB$59</f>
        <v>325.04709248527513</v>
      </c>
      <c r="ED107" s="29">
        <f>IF(H$11="x",Toimenpiteet!$E$115,BD107*CD107/1000+(Satokasvi!$E$28-Satokasvi!$E$7)+IF(H$8="x",Toimenpiteet!$E$29,0)+IF(H$9="x",Toimenpiteet!$E$60,0)+IF(H$10="x",Toimenpiteet!$E$88,0))/(1+$H$15)^ED$59</f>
        <v>305.82524271844659</v>
      </c>
      <c r="EE107" s="29">
        <f ca="1">IF(I$11="x",Toimenpiteet!$E$115,BE107*CE107/1000+(Satokasvi!$E$28-Satokasvi!$E$7)+IF(I$8="x",Toimenpiteet!$E$29,0)+IF(I$9="x",Toimenpiteet!$E$60,0)+IF(I$10="x",Toimenpiteet!$E$88,0))/(1+$H$15)^EE$59</f>
        <v>-214.81760769158259</v>
      </c>
      <c r="EF107" s="29">
        <f ca="1">IF(J$11="x",Toimenpiteet!$E$115,BF107*CF107/1000+(Satokasvi!$E$28-Satokasvi!$E$7)+IF(J$8="x",Toimenpiteet!$E$29,0)+IF(J$9="x",Toimenpiteet!$E$60,0)+IF(J$10="x",Toimenpiteet!$E$88,0))/(1+$H$15)^EF$59</f>
        <v>276.12034743866627</v>
      </c>
      <c r="EG107" s="29">
        <f ca="1">IF(K$11="x",Toimenpiteet!$E$115,BG107*CG107/1000+(Satokasvi!$E$28-Satokasvi!$E$7)+IF(K$8="x",Toimenpiteet!$E$29,0)+IF(K$9="x",Toimenpiteet!$E$60,0)+IF(K$10="x",Toimenpiteet!$E$88,0))/(1+$H$15)^EG$59</f>
        <v>330.60562626315323</v>
      </c>
      <c r="EH107" s="29">
        <f ca="1">IF(L$11="x",Toimenpiteet!$E$115,BH107*CH107/1000+(Satokasvi!$E$28-Satokasvi!$E$7)+IF(L$8="x",Toimenpiteet!$E$29,0)+IF(L$9="x",Toimenpiteet!$E$60,0)+IF(L$10="x",Toimenpiteet!$E$88,0))/(1+$H$15)^EH$59</f>
        <v>118.07947881448774</v>
      </c>
      <c r="EI107" s="29">
        <f>IF(M$11="x",Toimenpiteet!$E$115,BI107*CI107/1000+(Satokasvi!$E$28-Satokasvi!$E$7)+IF(M$8="x",Toimenpiteet!$E$29,0)+IF(M$9="x",Toimenpiteet!$E$60,0)+IF(M$10="x",Toimenpiteet!$E$88,0))/(1+$H$15)^EI$59</f>
        <v>263.80754085535114</v>
      </c>
      <c r="EJ107" s="29">
        <f ca="1">IF(N$11="x",Toimenpiteet!$E$115,BJ107*CJ107/1000+(Satokasvi!$E$28-Satokasvi!$E$7)+IF(N$8="x",Toimenpiteet!$E$29,0)+IF(N$9="x",Toimenpiteet!$E$60,0)+IF(N$10="x",Toimenpiteet!$E$88,0))/(1+$H$15)^EJ$59</f>
        <v>311.70415926795215</v>
      </c>
      <c r="EK107" s="29">
        <f ca="1">IF(O$11="x",Toimenpiteet!$E$115,BK107*CK107/1000+(Satokasvi!$E$28-Satokasvi!$E$7)+IF(O$8="x",Toimenpiteet!$E$29,0)+IF(O$9="x",Toimenpiteet!$E$60,0)+IF(O$10="x",Toimenpiteet!$E$88,0))/(1+$H$15)^EK$59</f>
        <v>77.382032874474206</v>
      </c>
      <c r="EL107" s="29">
        <f ca="1">IF(P$11="x",Toimenpiteet!$E$115,BL107*CL107/1000+(Satokasvi!$E$28-Satokasvi!$E$7)+IF(P$8="x",Toimenpiteet!$E$29,0)+IF(P$9="x",Toimenpiteet!$E$60,0)+IF(P$10="x",Toimenpiteet!$E$88,0))/(1+$H$15)^EL$59</f>
        <v>199.05122837631274</v>
      </c>
      <c r="EM107" s="29">
        <f ca="1">IF(Q$11="x",Toimenpiteet!$E$115,BM107*CM107/1000+(Satokasvi!$E$28-Satokasvi!$E$7)+IF(Q$8="x",Toimenpiteet!$E$29,0)+IF(Q$9="x",Toimenpiteet!$E$60,0)+IF(Q$10="x",Toimenpiteet!$E$88,0))/(1+$H$15)^EM$59</f>
        <v>268.47524638806999</v>
      </c>
      <c r="EN107" s="29">
        <f ca="1">IF(R$11="x",Toimenpiteet!$E$115,BN107*CN107/1000+(Satokasvi!$E$28-Satokasvi!$E$7)+IF(R$8="x",Toimenpiteet!$E$29,0)+IF(R$9="x",Toimenpiteet!$E$60,0)+IF(R$10="x",Toimenpiteet!$E$88,0))/(1+$H$15)^EN$59</f>
        <v>55.046178628678199</v>
      </c>
      <c r="EO107" s="29">
        <f ca="1">IF(S$11="x",Toimenpiteet!$E$115,BO107*CO107/1000+(Satokasvi!$E$28-Satokasvi!$E$7)+IF(S$8="x",Toimenpiteet!$E$29,0)+IF(S$9="x",Toimenpiteet!$E$60,0)+IF(S$10="x",Toimenpiteet!$E$88,0))/(1+$H$15)^EO$59</f>
        <v>-159.84447469597859</v>
      </c>
      <c r="EP107" s="29">
        <f ca="1">IF(T$11="x",Toimenpiteet!$E$115,BP107*CP107/1000+(Satokasvi!$E$28-Satokasvi!$E$7)+IF(T$8="x",Toimenpiteet!$E$29,0)+IF(T$9="x",Toimenpiteet!$E$60,0)+IF(T$10="x",Toimenpiteet!$E$88,0))/(1+$H$15)^EP$59</f>
        <v>278.90505427350058</v>
      </c>
      <c r="EQ107" s="29">
        <f ca="1">IF(U$11="x",Toimenpiteet!$E$115,BQ107*CQ107/1000+(Satokasvi!$E$28-Satokasvi!$E$7)+IF(U$8="x",Toimenpiteet!$E$29,0)+IF(U$9="x",Toimenpiteet!$E$60,0)+IF(U$10="x",Toimenpiteet!$E$88,0))/(1+$H$15)^EQ$59</f>
        <v>306.31086129360659</v>
      </c>
      <c r="ER107" s="29">
        <f ca="1">IF(V$11="x",Toimenpiteet!$E$115,BR107*CR107/1000+(Satokasvi!$E$28-Satokasvi!$E$7)+IF(V$8="x",Toimenpiteet!$E$29,0)+IF(V$9="x",Toimenpiteet!$E$60,0)+IF(V$10="x",Toimenpiteet!$E$88,0))/(1+$H$15)^ER$59</f>
        <v>94.571254514938417</v>
      </c>
      <c r="ES107" s="29">
        <f ca="1">IF(W$11="x",Toimenpiteet!$E$115,BS107*CS107/1000+(Satokasvi!$E$28-Satokasvi!$E$7)+IF(W$8="x",Toimenpiteet!$E$29,0)+IF(W$9="x",Toimenpiteet!$E$60,0)+IF(W$10="x",Toimenpiteet!$E$88,0))/(1+$H$15)^ES$59</f>
        <v>222.02399851148013</v>
      </c>
      <c r="ET107" s="29">
        <f ca="1">IF(X$11="x",Toimenpiteet!$E$115,BT107*CT107/1000+(Satokasvi!$E$28-Satokasvi!$E$7)+IF(X$8="x",Toimenpiteet!$E$29,0)+IF(X$9="x",Toimenpiteet!$E$60,0)+IF(X$10="x",Toimenpiteet!$E$88,0))/(1+$H$15)^ET$59</f>
        <v>328.36589782830748</v>
      </c>
      <c r="EU107" s="29">
        <f ca="1">IF(Y$11="x",Toimenpiteet!$E$115,BU107*CU107/1000+(Satokasvi!$E$28-Satokasvi!$E$7)+IF(Y$8="x",Toimenpiteet!$E$29,0)+IF(Y$9="x",Toimenpiteet!$E$60,0)+IF(Y$10="x",Toimenpiteet!$E$88,0))/(1+$H$15)^EU$59</f>
        <v>277.16365907725009</v>
      </c>
      <c r="EV107" s="29">
        <f ca="1">IF(Z$11="x",Toimenpiteet!$E$115,BV107*CV107/1000+(Satokasvi!$E$28-Satokasvi!$E$7)+IF(Z$8="x",Toimenpiteet!$E$29,0)+IF(Z$9="x",Toimenpiteet!$E$60,0)+IF(Z$10="x",Toimenpiteet!$E$88,0))/(1+$H$15)^EV$59</f>
        <v>311.42678730941651</v>
      </c>
      <c r="EW107" s="29">
        <f ca="1">IF(AA$11="x",Toimenpiteet!$E$115,BW107*CW107/1000+(Satokasvi!$E$28-Satokasvi!$E$7)+IF(AA$8="x",Toimenpiteet!$E$29,0)+IF(AA$9="x",Toimenpiteet!$E$60,0)+IF(AA$10="x",Toimenpiteet!$E$88,0))/(1+$H$15)^EW$59</f>
        <v>187.05508525651908</v>
      </c>
      <c r="EX107" s="29">
        <f ca="1">IF(AB$11="x",Toimenpiteet!$E$115,BX107*CX107/1000+(Satokasvi!$E$28-Satokasvi!$E$7)+IF(AB$8="x",Toimenpiteet!$E$29,0)+IF(AB$9="x",Toimenpiteet!$E$60,0)+IF(AB$10="x",Toimenpiteet!$E$88,0))/(1+$H$15)^EX$59</f>
        <v>100.52357294578934</v>
      </c>
      <c r="EY107" s="29">
        <f ca="1">IF(AC$11="x",Toimenpiteet!$E$115,BY107*CY107/1000+(Satokasvi!$E$28-Satokasvi!$E$7)+IF(AC$8="x",Toimenpiteet!$E$29,0)+IF(AC$9="x",Toimenpiteet!$E$60,0)+IF(AC$10="x",Toimenpiteet!$E$88,0))/(1+$H$15)^EY$59</f>
        <v>124.76527150174977</v>
      </c>
      <c r="EZ107" s="29">
        <f ca="1">IF(AD$11="x",Toimenpiteet!$E$115,BZ107*CZ107/1000+(Satokasvi!$E$28-Satokasvi!$E$7)+IF(AD$8="x",Toimenpiteet!$E$29,0)+IF(AD$9="x",Toimenpiteet!$E$60,0)+IF(AD$10="x",Toimenpiteet!$E$88,0))/(1+$H$15)^EZ$59</f>
        <v>225.94680659960838</v>
      </c>
      <c r="FA107" s="29">
        <f ca="1">IF(AE$11="x",Toimenpiteet!$E$115,CA107*DA107/1000+(Satokasvi!$E$28-Satokasvi!$E$7)+IF(AE$8="x",Toimenpiteet!$E$29,0)+IF(AE$9="x",Toimenpiteet!$E$60,0)+IF(AE$10="x",Toimenpiteet!$E$88,0))/(1+$H$15)^FA$59</f>
        <v>182.46912823757089</v>
      </c>
      <c r="FB107" s="29">
        <f ca="1">IF(AF$11="x",Toimenpiteet!$E$115,CB107*DB107/1000+(Satokasvi!$E$28-Satokasvi!$E$7)+IF(AF$8="x",Toimenpiteet!$E$29,0)+IF(AF$9="x",Toimenpiteet!$E$60,0)+IF(AF$10="x",Toimenpiteet!$E$88,0))/(1+$H$15)^FB$59</f>
        <v>346.74176257127556</v>
      </c>
      <c r="FD107" s="29">
        <f t="shared" si="15"/>
        <v>305.82524271844659</v>
      </c>
      <c r="FE107" s="29">
        <f t="shared" ca="1" si="32"/>
        <v>91.007635026863994</v>
      </c>
      <c r="FF107" s="29">
        <f t="shared" ca="1" si="32"/>
        <v>344.04792857956585</v>
      </c>
      <c r="FG107" s="29">
        <f t="shared" ca="1" si="32"/>
        <v>649.26822986733168</v>
      </c>
      <c r="FH107" s="29">
        <f t="shared" ca="1" si="32"/>
        <v>752.36351721631274</v>
      </c>
      <c r="FI107" s="29">
        <f t="shared" ca="1" si="32"/>
        <v>1016.1710580716639</v>
      </c>
      <c r="FJ107" s="29">
        <f t="shared" ca="1" si="32"/>
        <v>1304.2081833061347</v>
      </c>
      <c r="FK107" s="29">
        <f t="shared" ca="1" si="32"/>
        <v>1369.3383877341985</v>
      </c>
      <c r="FL107" s="29">
        <f t="shared" ca="1" si="31"/>
        <v>1550.5935398401575</v>
      </c>
      <c r="FM107" s="29">
        <f t="shared" ca="1" si="31"/>
        <v>1798.2090600571305</v>
      </c>
      <c r="FN107" s="29">
        <f t="shared" ca="1" si="31"/>
        <v>1842.7940011826879</v>
      </c>
      <c r="FO107" s="29">
        <f t="shared" ca="1" si="31"/>
        <v>1682.9495264867094</v>
      </c>
      <c r="FP107" s="29">
        <f t="shared" ca="1" si="31"/>
        <v>1941.1834443479268</v>
      </c>
      <c r="FQ107" s="29">
        <f t="shared" ca="1" si="31"/>
        <v>2225.7333718682157</v>
      </c>
      <c r="FR107" s="29">
        <f t="shared" ca="1" si="31"/>
        <v>2308.8355029390282</v>
      </c>
      <c r="FS107" s="29">
        <f t="shared" ca="1" si="31"/>
        <v>2513.5240850714727</v>
      </c>
      <c r="FT107" s="29">
        <f t="shared" ca="1" si="31"/>
        <v>2819.6876426218596</v>
      </c>
      <c r="FU107" s="29">
        <f t="shared" ca="1" si="24"/>
        <v>3077.2784021680145</v>
      </c>
      <c r="FV107" s="29">
        <f t="shared" ca="1" si="24"/>
        <v>3367.6863812479141</v>
      </c>
      <c r="FW107" s="29">
        <f t="shared" ca="1" si="23"/>
        <v>3539.8253812836911</v>
      </c>
      <c r="FX107" s="29">
        <f t="shared" ca="1" si="20"/>
        <v>3629.7284278996963</v>
      </c>
      <c r="FY107" s="29">
        <f t="shared" ca="1" si="20"/>
        <v>3742.8887197608324</v>
      </c>
      <c r="FZ107" s="29">
        <f t="shared" ca="1" si="20"/>
        <v>3952.5773427382155</v>
      </c>
      <c r="GA107" s="29">
        <f t="shared" ca="1" si="20"/>
        <v>4121.0188125591512</v>
      </c>
      <c r="GB107" s="29">
        <f t="shared" ca="1" si="20"/>
        <v>4446.0659050444265</v>
      </c>
      <c r="GC107" s="29"/>
      <c r="GD107" s="29">
        <f t="shared" si="16"/>
        <v>305.82524271844659</v>
      </c>
      <c r="GE107" s="29">
        <f t="shared" ref="GE107:GS123" ca="1" si="36">GD107+EE107</f>
        <v>91.007635026863994</v>
      </c>
      <c r="GF107" s="29">
        <f t="shared" ca="1" si="36"/>
        <v>367.12798246553029</v>
      </c>
      <c r="GG107" s="29">
        <f t="shared" ca="1" si="36"/>
        <v>697.73360872868352</v>
      </c>
      <c r="GH107" s="29">
        <f t="shared" ca="1" si="36"/>
        <v>815.81308754317126</v>
      </c>
      <c r="GI107" s="29">
        <f t="shared" ca="1" si="36"/>
        <v>1079.6206283985225</v>
      </c>
      <c r="GJ107" s="29">
        <f t="shared" ca="1" si="36"/>
        <v>1391.3247876664745</v>
      </c>
      <c r="GK107" s="29">
        <f t="shared" ca="1" si="36"/>
        <v>1468.7068205409487</v>
      </c>
      <c r="GL107" s="29">
        <f t="shared" ca="1" si="36"/>
        <v>1667.7580489172615</v>
      </c>
      <c r="GM107" s="29">
        <f t="shared" ca="1" si="36"/>
        <v>1936.2332953053315</v>
      </c>
      <c r="GN107" s="29">
        <f t="shared" ca="1" si="36"/>
        <v>1991.2794739340097</v>
      </c>
      <c r="GO107" s="29">
        <f t="shared" ca="1" si="36"/>
        <v>1831.4349992380312</v>
      </c>
      <c r="GP107" s="29">
        <f t="shared" ca="1" si="36"/>
        <v>2110.3400535115316</v>
      </c>
      <c r="GQ107" s="29">
        <f t="shared" ca="1" si="36"/>
        <v>2416.6509148051382</v>
      </c>
      <c r="GR107" s="29">
        <f t="shared" ca="1" si="36"/>
        <v>2511.2221693200768</v>
      </c>
      <c r="GS107" s="29">
        <f t="shared" ca="1" si="36"/>
        <v>2733.2461678315567</v>
      </c>
      <c r="GT107" s="29">
        <f t="shared" ca="1" si="34"/>
        <v>3061.6120656598641</v>
      </c>
      <c r="GU107" s="29">
        <f t="shared" ca="1" si="22"/>
        <v>3338.7757247371142</v>
      </c>
      <c r="GV107" s="29">
        <f t="shared" ca="1" si="22"/>
        <v>3650.2025120465305</v>
      </c>
      <c r="GW107" s="29">
        <f t="shared" ca="1" si="22"/>
        <v>3837.2575973030498</v>
      </c>
      <c r="GX107" s="29">
        <f t="shared" ca="1" si="22"/>
        <v>3937.7811702488393</v>
      </c>
      <c r="GY107" s="29">
        <f t="shared" ca="1" si="30"/>
        <v>4062.5464417505891</v>
      </c>
      <c r="GZ107" s="29">
        <f t="shared" ca="1" si="30"/>
        <v>4288.4932483501971</v>
      </c>
      <c r="HA107" s="29">
        <f t="shared" ca="1" si="30"/>
        <v>4470.9623765877677</v>
      </c>
      <c r="HB107" s="29">
        <f t="shared" ca="1" si="30"/>
        <v>4817.7041391590428</v>
      </c>
      <c r="HC107" s="29"/>
      <c r="HD107" s="29">
        <f t="shared" si="29"/>
        <v>170</v>
      </c>
      <c r="HE107" s="29">
        <f>SUM($GD107:GD107)-$HD107-SUM($FD107:FD107)</f>
        <v>-170</v>
      </c>
      <c r="HF107" s="29">
        <f ca="1">SUM($GD107:GE107)-$HD107-SUM($FD107:FE107)</f>
        <v>-170</v>
      </c>
      <c r="HG107" s="29">
        <f ca="1">SUM($GD107:GF107)-$HD107-SUM($FD107:FF107)</f>
        <v>-146.9199461140355</v>
      </c>
      <c r="HH107" s="29">
        <f ca="1">SUM($GD107:GG107)-$HD107-SUM($FD107:FG107)</f>
        <v>-98.454567252683546</v>
      </c>
      <c r="HI107" s="29">
        <f ca="1">SUM($GD107:GH107)-$HD107-SUM($FD107:FH107)</f>
        <v>-35.004996925825253</v>
      </c>
      <c r="HJ107" s="29">
        <f ca="1">SUM($GD107:GI107)-$HD107-SUM($FD107:FI107)</f>
        <v>28.444573401033267</v>
      </c>
      <c r="HK107" s="29">
        <f ca="1">SUM($GD107:GJ107)-$HD107-SUM($FD107:FJ107)</f>
        <v>115.56117776137398</v>
      </c>
      <c r="HL107" s="29">
        <f ca="1">SUM($GD107:GK107)-$HD107-SUM($FD107:FK107)</f>
        <v>214.92961056812419</v>
      </c>
      <c r="HM107" s="29">
        <f ca="1">SUM($GD107:GL107)-$HD107-SUM($FD107:FL107)</f>
        <v>332.09411964522769</v>
      </c>
      <c r="HN107" s="29">
        <f ca="1">SUM($GD107:GM107)-$HD107-SUM($FD107:FM107)</f>
        <v>470.11835489342957</v>
      </c>
      <c r="HO107" s="29">
        <f ca="1">SUM($GD107:GN107)-$HD107-SUM($FD107:FN107)</f>
        <v>618.60382764475071</v>
      </c>
      <c r="HP107" s="29">
        <f ca="1">SUM($GD107:GO107)-$HD107-SUM($FD107:FO107)</f>
        <v>767.08930039607367</v>
      </c>
      <c r="HQ107" s="29">
        <f ca="1">SUM($GD107:GP107)-$HD107-SUM($FD107:FP107)</f>
        <v>936.24590955967869</v>
      </c>
      <c r="HR107" s="29">
        <f ca="1">SUM($GD107:GQ107)-$HD107-SUM($FD107:FQ107)</f>
        <v>1127.1634524965993</v>
      </c>
      <c r="HS107" s="29">
        <f ca="1">SUM($GD107:GR107)-$HD107-SUM($FD107:FR107)</f>
        <v>1329.550118877647</v>
      </c>
      <c r="HT107" s="29">
        <f ca="1">SUM($GD107:GS107)-$HD107-SUM($FD107:FS107)</f>
        <v>1549.2722016377302</v>
      </c>
      <c r="HU107" s="29">
        <f ca="1">SUM($GD107:GT107)-$HD107-SUM($FD107:FT107)</f>
        <v>1791.1966246757365</v>
      </c>
      <c r="HV107" s="29">
        <f ca="1">SUM($GD107:GU107)-$HD107-SUM($FD107:FU107)</f>
        <v>2052.6939472448357</v>
      </c>
      <c r="HW107" s="29">
        <f ca="1">SUM($GD107:GV107)-$HD107-SUM($FD107:FV107)</f>
        <v>2335.2100780434557</v>
      </c>
      <c r="HX107" s="29">
        <f ca="1">SUM($GD107:GW107)-$HD107-SUM($FD107:FW107)</f>
        <v>2632.6422940628108</v>
      </c>
      <c r="HY107" s="29">
        <f ca="1">SUM($GD107:GX107)-$HD107-SUM($FD107:FX107)</f>
        <v>2940.6950364119548</v>
      </c>
      <c r="HZ107" s="29">
        <f ca="1">SUM($GD107:GY107)-$HD107-SUM($FD107:FY107)</f>
        <v>3260.3527584017065</v>
      </c>
      <c r="IA107" s="29">
        <f ca="1">SUM($GD107:GZ107)-$HD107-SUM($FD107:FZ107)</f>
        <v>3596.268664013689</v>
      </c>
      <c r="IB107" s="29">
        <f ca="1">SUM($GD107:HA107)-$HD107-SUM($FD107:GA107)</f>
        <v>3946.2122280423064</v>
      </c>
      <c r="IC107" s="29">
        <f ca="1">SUM($GD107:HB107)-$HD107-SUM($FD107:GB107)</f>
        <v>4317.85046215693</v>
      </c>
    </row>
    <row r="108" spans="2:237">
      <c r="B108" s="29">
        <f t="shared" ca="1" si="26"/>
        <v>0.80853480763695662</v>
      </c>
      <c r="C108" s="29">
        <f t="shared" ca="1" si="26"/>
        <v>0.10132108657859085</v>
      </c>
      <c r="D108" s="29">
        <f t="shared" ca="1" si="26"/>
        <v>0.63101123746462873</v>
      </c>
      <c r="E108" s="29">
        <f t="shared" ca="1" si="26"/>
        <v>0.71208024700907779</v>
      </c>
      <c r="F108" s="29">
        <f t="shared" ca="1" si="26"/>
        <v>0.54325994748002715</v>
      </c>
      <c r="G108" s="29">
        <f t="shared" ca="1" si="26"/>
        <v>0.83902834899096024</v>
      </c>
      <c r="H108" s="29">
        <f t="shared" ca="1" si="26"/>
        <v>0.42979397599705693</v>
      </c>
      <c r="I108" s="29">
        <f t="shared" ca="1" si="26"/>
        <v>0.96953255008416017</v>
      </c>
      <c r="J108" s="29">
        <f t="shared" ca="1" si="26"/>
        <v>0.24114985762615104</v>
      </c>
      <c r="K108" s="29">
        <f t="shared" ca="1" si="26"/>
        <v>0.83367548866890662</v>
      </c>
      <c r="L108" s="29">
        <f t="shared" ca="1" si="26"/>
        <v>0.73976310683950186</v>
      </c>
      <c r="M108" s="29">
        <f t="shared" ca="1" si="26"/>
        <v>0.94400803080143092</v>
      </c>
      <c r="N108" s="29">
        <f t="shared" ca="1" si="26"/>
        <v>0.48976844098066108</v>
      </c>
      <c r="O108" s="29">
        <f t="shared" ca="1" si="26"/>
        <v>0.69939081524969915</v>
      </c>
      <c r="P108" s="29">
        <f t="shared" ca="1" si="26"/>
        <v>0.1195608055821028</v>
      </c>
      <c r="Q108" s="29">
        <f t="shared" ca="1" si="26"/>
        <v>0.6703321702589673</v>
      </c>
      <c r="R108" s="29">
        <f t="shared" ca="1" si="33"/>
        <v>6.9565580974223495E-2</v>
      </c>
      <c r="S108" s="29">
        <f t="shared" ca="1" si="33"/>
        <v>0.97850977085414004</v>
      </c>
      <c r="T108" s="29">
        <f t="shared" ca="1" si="33"/>
        <v>0.23641789711440253</v>
      </c>
      <c r="U108" s="29">
        <f t="shared" ca="1" si="33"/>
        <v>0.78222167685027577</v>
      </c>
      <c r="V108" s="29">
        <f t="shared" ca="1" si="35"/>
        <v>0.82165583317819613</v>
      </c>
      <c r="W108" s="29">
        <f t="shared" ca="1" si="35"/>
        <v>0.15109820946526853</v>
      </c>
      <c r="X108" s="29">
        <f t="shared" ca="1" si="35"/>
        <v>0.71259589727772188</v>
      </c>
      <c r="Y108" s="29">
        <f t="shared" ca="1" si="35"/>
        <v>0.69489045532593141</v>
      </c>
      <c r="Z108" s="29">
        <f t="shared" ca="1" si="35"/>
        <v>3.5552494319221251E-2</v>
      </c>
      <c r="AC108" s="27">
        <f>IF(H$11="x",0,_xlfn.NORM.INV(B108,Satokasvi!$H$8,Satokasvi!$I$8)*IF(H$8="x",1+Toimenpiteet!$C$7,1)*IF(H$9="x",1+Toimenpiteet!$C$34,1)*(1+H$30)*_xlfn.BINOM.INV(1,(1-(Satokasvi!$H$15*(1+H$43))),B108))</f>
        <v>0</v>
      </c>
      <c r="AD108" s="27">
        <f ca="1">IF(I$11="x",0,_xlfn.NORM.INV(C108,Satokasvi!$H$8,Satokasvi!$I$8)*IF(I$8="x",1+Toimenpiteet!$C$7,1)*IF(I$9="x",1+Toimenpiteet!$C$34,1)*(1+I$30)*_xlfn.BINOM.INV(1,(1-(Satokasvi!$H$15*(1+I$43))),C108))</f>
        <v>2308.9945639253733</v>
      </c>
      <c r="AE108" s="27">
        <f ca="1">IF(J$11="x",0,_xlfn.NORM.INV(D108,Satokasvi!$H$8,Satokasvi!$I$8)*IF(J$8="x",1+Toimenpiteet!$C$7,1)*IF(J$9="x",1+Toimenpiteet!$C$34,1)*(1+J$30)*_xlfn.BINOM.INV(1,(1-(Satokasvi!$H$15*(1+J$43))),D108))</f>
        <v>2618.9191472250154</v>
      </c>
      <c r="AF108" s="27">
        <f ca="1">IF(K$11="x",0,_xlfn.NORM.INV(E108,Satokasvi!$H$8,Satokasvi!$I$8)*IF(K$8="x",1+Toimenpiteet!$C$7,1)*IF(K$9="x",1+Toimenpiteet!$C$34,1)*(1+K$30)*_xlfn.BINOM.INV(1,(1-(Satokasvi!$H$15*(1+K$43))),E108))</f>
        <v>2678.3605039822273</v>
      </c>
      <c r="AG108" s="27">
        <f ca="1">IF(L$11="x",0,_xlfn.NORM.INV(F108,Satokasvi!$H$8,Satokasvi!$I$8)*IF(L$8="x",1+Toimenpiteet!$C$7,1)*IF(L$9="x",1+Toimenpiteet!$C$34,1)*(1+L$30)*_xlfn.BINOM.INV(1,(1-(Satokasvi!$H$15*(1+L$43))),F108))</f>
        <v>2613.2041521028386</v>
      </c>
      <c r="AH108" s="27">
        <f>IF(M$11="x",0,_xlfn.NORM.INV(G108,Satokasvi!$H$8,Satokasvi!$I$8)*IF(M$8="x",1+Toimenpiteet!$C$7,1)*IF(M$9="x",1+Toimenpiteet!$C$34,1)*(1+M$30)*_xlfn.BINOM.INV(1,(1-(Satokasvi!$H$15*(1+M$43))),G108))</f>
        <v>0</v>
      </c>
      <c r="AI108" s="27">
        <f ca="1">IF(N$11="x",0,_xlfn.NORM.INV(H108,Satokasvi!$H$8,Satokasvi!$I$8)*IF(N$8="x",1+Toimenpiteet!$C$7,1)*IF(N$9="x",1+Toimenpiteet!$C$34,1)*(1+N$30)*_xlfn.BINOM.INV(1,(1-(Satokasvi!$H$15*(1+N$43))),H108))</f>
        <v>2580.2200868106856</v>
      </c>
      <c r="AJ108" s="27">
        <f ca="1">IF(O$11="x",0,_xlfn.NORM.INV(I108,Satokasvi!$H$8,Satokasvi!$I$8)*IF(O$8="x",1+Toimenpiteet!$C$7,1)*IF(O$9="x",1+Toimenpiteet!$C$34,1)*(1+O$30)*_xlfn.BINOM.INV(1,(1-(Satokasvi!$H$15*(1+O$43))),I108))</f>
        <v>2963.0347802068409</v>
      </c>
      <c r="AK108" s="27">
        <f ca="1">IF(P$11="x",0,_xlfn.NORM.INV(J108,Satokasvi!$H$8,Satokasvi!$I$8)*IF(P$8="x",1+Toimenpiteet!$C$7,1)*IF(P$9="x",1+Toimenpiteet!$C$34,1)*(1+P$30)*_xlfn.BINOM.INV(1,(1-(Satokasvi!$H$15*(1+P$43))),J108))</f>
        <v>2482.0910828294777</v>
      </c>
      <c r="AL108" s="27">
        <f ca="1">IF(Q$11="x",0,_xlfn.NORM.INV(K108,Satokasvi!$H$8,Satokasvi!$I$8)*IF(Q$8="x",1+Toimenpiteet!$C$7,1)*IF(Q$9="x",1+Toimenpiteet!$C$34,1)*(1+Q$30)*_xlfn.BINOM.INV(1,(1-(Satokasvi!$H$15*(1+Q$43))),K108))</f>
        <v>2794.0746983531176</v>
      </c>
      <c r="AM108" s="27">
        <f ca="1">IF(R$11="x",0,_xlfn.NORM.INV(L108,Satokasvi!$H$8,Satokasvi!$I$8)*IF(R$8="x",1+Toimenpiteet!$C$7,1)*IF(R$9="x",1+Toimenpiteet!$C$34,1)*(1+R$30)*_xlfn.BINOM.INV(1,(1-(Satokasvi!$H$15*(1+R$43))),L108))</f>
        <v>2733.1905622572531</v>
      </c>
      <c r="AN108" s="27">
        <f ca="1">IF(S$11="x",0,_xlfn.NORM.INV(M108,Satokasvi!$H$8,Satokasvi!$I$8)*IF(S$8="x",1+Toimenpiteet!$C$7,1)*IF(S$9="x",1+Toimenpiteet!$C$34,1)*(1+S$30)*_xlfn.BINOM.INV(1,(1-(Satokasvi!$H$15*(1+S$43))),M108))</f>
        <v>2909.9059680365444</v>
      </c>
      <c r="AO108" s="27">
        <f ca="1">IF(T$11="x",0,_xlfn.NORM.INV(N108,Satokasvi!$H$8,Satokasvi!$I$8)*IF(T$8="x",1+Toimenpiteet!$C$7,1)*IF(T$9="x",1+Toimenpiteet!$C$34,1)*(1+T$30)*_xlfn.BINOM.INV(1,(1-(Satokasvi!$H$15*(1+T$43))),N108))</f>
        <v>2608.45225923099</v>
      </c>
      <c r="AP108" s="27">
        <f ca="1">IF(U$11="x",0,_xlfn.NORM.INV(O108,Satokasvi!$H$8,Satokasvi!$I$8)*IF(U$8="x",1+Toimenpiteet!$C$7,1)*IF(U$9="x",1+Toimenpiteet!$C$34,1)*(1+U$30)*_xlfn.BINOM.INV(1,(1-(Satokasvi!$H$15*(1+U$43))),O108))</f>
        <v>2710.7977067142565</v>
      </c>
      <c r="AQ108" s="27">
        <f ca="1">IF(V$11="x",0,_xlfn.NORM.INV(P108,Satokasvi!$H$8,Satokasvi!$I$8)*IF(V$8="x",1+Toimenpiteet!$C$7,1)*IF(V$9="x",1+Toimenpiteet!$C$34,1)*(1+V$30)*_xlfn.BINOM.INV(1,(1-(Satokasvi!$H$15*(1+V$43))),P108))</f>
        <v>2393.5066183498943</v>
      </c>
      <c r="AR108" s="27">
        <f ca="1">IF(W$11="x",0,_xlfn.NORM.INV(Q108,Satokasvi!$H$8,Satokasvi!$I$8)*IF(W$8="x",1+Toimenpiteet!$C$7,1)*IF(W$9="x",1+Toimenpiteet!$C$34,1)*(1+W$30)*_xlfn.BINOM.INV(1,(1-(Satokasvi!$H$15*(1+W$43))),Q108))</f>
        <v>2695.5254344736104</v>
      </c>
      <c r="AS108" s="27">
        <f ca="1">IF(X$11="x",0,_xlfn.NORM.INV(R108,Satokasvi!$H$8,Satokasvi!$I$8)*IF(X$8="x",1+Toimenpiteet!$C$7,1)*IF(X$9="x",1+Toimenpiteet!$C$34,1)*(1+X$30)*_xlfn.BINOM.INV(1,(1-(Satokasvi!$H$15*(1+X$43))),R108))</f>
        <v>2337.1634674232191</v>
      </c>
      <c r="AT108" s="27">
        <f ca="1">IF(Y$11="x",0,_xlfn.NORM.INV(S108,Satokasvi!$H$8,Satokasvi!$I$8)*IF(Y$8="x",1+Toimenpiteet!$C$7,1)*IF(Y$9="x",1+Toimenpiteet!$C$34,1)*(1+Y$30)*_xlfn.BINOM.INV(1,(1-(Satokasvi!$H$15*(1+Y$43))),S108))</f>
        <v>2991.0211443549192</v>
      </c>
      <c r="AU108" s="27">
        <f ca="1">IF(Z$11="x",0,_xlfn.NORM.INV(T108,Satokasvi!$H$8,Satokasvi!$I$8)*IF(Z$8="x",1+Toimenpiteet!$C$7,1)*IF(Z$9="x",1+Toimenpiteet!$C$34,1)*(1+Z$30)*_xlfn.BINOM.INV(1,(1-(Satokasvi!$H$15*(1+Z$43))),T108))</f>
        <v>2479.2418854822058</v>
      </c>
      <c r="AV108" s="27">
        <f ca="1">IF(AA$11="x",0,_xlfn.NORM.INV(U108,Satokasvi!$H$8,Satokasvi!$I$8)*IF(AA$8="x",1+Toimenpiteet!$C$7,1)*IF(AA$9="x",1+Toimenpiteet!$C$34,1)*(1+AA$30)*_xlfn.BINOM.INV(1,(1-(Satokasvi!$H$15*(1+AA$43))),U108))</f>
        <v>2758.7822364385966</v>
      </c>
      <c r="AW108" s="27">
        <f ca="1">IF(AB$11="x",0,_xlfn.NORM.INV(V108,Satokasvi!$H$8,Satokasvi!$I$8)*IF(AB$8="x",1+Toimenpiteet!$C$7,1)*IF(AB$9="x",1+Toimenpiteet!$C$34,1)*(1+AB$30)*_xlfn.BINOM.INV(1,(1-(Satokasvi!$H$15*(1+AB$43))),V108))</f>
        <v>2785.2833582060921</v>
      </c>
      <c r="AX108" s="27">
        <f ca="1">IF(AC$11="x",0,_xlfn.NORM.INV(W108,Satokasvi!$H$8,Satokasvi!$I$8)*IF(AC$8="x",1+Toimenpiteet!$C$7,1)*IF(AC$9="x",1+Toimenpiteet!$C$34,1)*(1+AC$30)*_xlfn.BINOM.INV(1,(1-(Satokasvi!$H$15*(1+AC$43))),W108))</f>
        <v>2420.6564016252614</v>
      </c>
      <c r="AY108" s="27">
        <f ca="1">IF(AD$11="x",0,_xlfn.NORM.INV(X108,Satokasvi!$H$8,Satokasvi!$I$8)*IF(AD$8="x",1+Toimenpiteet!$C$7,1)*IF(AD$9="x",1+Toimenpiteet!$C$34,1)*(1+AD$30)*_xlfn.BINOM.INV(1,(1-(Satokasvi!$H$15*(1+AD$43))),X108))</f>
        <v>2717.9533389184116</v>
      </c>
      <c r="AZ108" s="27">
        <f ca="1">IF(AE$11="x",0,_xlfn.NORM.INV(Y108,Satokasvi!$H$8,Satokasvi!$I$8)*IF(AE$8="x",1+Toimenpiteet!$C$7,1)*IF(AE$9="x",1+Toimenpiteet!$C$34,1)*(1+AE$30)*_xlfn.BINOM.INV(1,(1-(Satokasvi!$H$15*(1+AE$43))),Y108))</f>
        <v>2708.391940885193</v>
      </c>
      <c r="BA108" s="27">
        <f ca="1">IF(AF$11="x",0,_xlfn.NORM.INV(Z108,Satokasvi!$H$8,Satokasvi!$I$8)*IF(AF$8="x",1+Toimenpiteet!$C$7,1)*IF(AF$9="x",1+Toimenpiteet!$C$34,1)*(1+AF$30)*_xlfn.BINOM.INV(1,(1-(Satokasvi!$H$15*(1+AF$43))),Z108))</f>
        <v>0</v>
      </c>
      <c r="BD108" s="27">
        <f>IF(H$11="x",0,_xlfn.NORM.INV(B108,Satokasvi!$H$8,Satokasvi!$I$8)*IF(COUNTIF($H$12:H$12,"x")&gt;0,(1+$C$6),1)*IF(COUNTIF($H$13:H$13,"x")&gt;0,(1+$C$30),1)*IF(H$8="x",(1+Toimenpiteet!$C$7),1)*IF(H$9="x",(1+Toimenpiteet!$C$34),1)*(1+H$30)*_xlfn.BINOM.INV(1,(1-(Satokasvi!$H$15*(1+H$44))),B108))</f>
        <v>0</v>
      </c>
      <c r="BE108" s="27">
        <f ca="1">IF(I$11="x",0,_xlfn.NORM.INV(C108,Satokasvi!$H$8,Satokasvi!$I$8)*IF(COUNTIF($H$12:I$12,"x")&gt;0,(1+$C$6),1)*IF(COUNTIF($H$13:I$13,"x")&gt;0,(1+$C$30),1)*IF(I$8="x",(1+Toimenpiteet!$C$7),1)*IF(I$9="x",(1+Toimenpiteet!$C$34),1)*(1+I$30)*_xlfn.BINOM.INV(1,(1-(Satokasvi!$H$15*(1+I$44))),C108))</f>
        <v>2424.4442921216419</v>
      </c>
      <c r="BF108" s="27">
        <f ca="1">IF(J$11="x",0,_xlfn.NORM.INV(D108,Satokasvi!$H$8,Satokasvi!$I$8)*IF(COUNTIF($H$12:J$12,"x")&gt;0,(1+$C$6),1)*IF(COUNTIF($H$13:J$13,"x")&gt;0,(1+$C$30),1)*IF(J$8="x",(1+Toimenpiteet!$C$7),1)*IF(J$9="x",(1+Toimenpiteet!$C$34),1)*(1+J$30)*_xlfn.BINOM.INV(1,(1-(Satokasvi!$H$15*(1+J$44))),D108))</f>
        <v>2749.8651045862662</v>
      </c>
      <c r="BG108" s="27">
        <f ca="1">IF(K$11="x",0,_xlfn.NORM.INV(E108,Satokasvi!$H$8,Satokasvi!$I$8)*IF(COUNTIF($H$12:K$12,"x")&gt;0,(1+$C$6),1)*IF(COUNTIF($H$13:K$13,"x")&gt;0,(1+$C$30),1)*IF(K$8="x",(1+Toimenpiteet!$C$7),1)*IF(K$9="x",(1+Toimenpiteet!$C$34),1)*(1+K$30)*_xlfn.BINOM.INV(1,(1-(Satokasvi!$H$15*(1+K$44))),E108))</f>
        <v>2812.2785291813384</v>
      </c>
      <c r="BH108" s="27">
        <f ca="1">IF(L$11="x",0,_xlfn.NORM.INV(F108,Satokasvi!$H$8,Satokasvi!$I$8)*IF(COUNTIF($H$12:L$12,"x")&gt;0,(1+$C$6),1)*IF(COUNTIF($H$13:L$13,"x")&gt;0,(1+$C$30),1)*IF(L$8="x",(1+Toimenpiteet!$C$7),1)*IF(L$9="x",(1+Toimenpiteet!$C$34),1)*(1+L$30)*_xlfn.BINOM.INV(1,(1-(Satokasvi!$H$15*(1+L$44))),F108))</f>
        <v>2743.8643597079804</v>
      </c>
      <c r="BI108" s="27">
        <f>IF(M$11="x",0,_xlfn.NORM.INV(G108,Satokasvi!$H$8,Satokasvi!$I$8)*IF(COUNTIF($H$12:M$12,"x")&gt;0,(1+$C$6),1)*IF(COUNTIF($H$13:M$13,"x")&gt;0,(1+$C$30),1)*IF(M$8="x",(1+Toimenpiteet!$C$7),1)*IF(M$9="x",(1+Toimenpiteet!$C$34),1)*(1+M$30)*_xlfn.BINOM.INV(1,(1-(Satokasvi!$H$15*(1+M$44))),G108))</f>
        <v>0</v>
      </c>
      <c r="BJ108" s="27">
        <f ca="1">IF(N$11="x",0,_xlfn.NORM.INV(H108,Satokasvi!$H$8,Satokasvi!$I$8)*IF(COUNTIF($H$12:N$12,"x")&gt;0,(1+$C$6),1)*IF(COUNTIF($H$13:N$13,"x")&gt;0,(1+$C$30),1)*IF(N$8="x",(1+Toimenpiteet!$C$7),1)*IF(N$9="x",(1+Toimenpiteet!$C$34),1)*(1+N$30)*_xlfn.BINOM.INV(1,(1-(Satokasvi!$H$15*(1+N$44))),H108))</f>
        <v>2709.23109115122</v>
      </c>
      <c r="BK108" s="27">
        <f ca="1">IF(O$11="x",0,_xlfn.NORM.INV(I108,Satokasvi!$H$8,Satokasvi!$I$8)*IF(COUNTIF($H$12:O$12,"x")&gt;0,(1+$C$6),1)*IF(COUNTIF($H$13:O$13,"x")&gt;0,(1+$C$30),1)*IF(O$8="x",(1+Toimenpiteet!$C$7),1)*IF(O$9="x",(1+Toimenpiteet!$C$34),1)*(1+O$30)*_xlfn.BINOM.INV(1,(1-(Satokasvi!$H$15*(1+O$44))),I108))</f>
        <v>3111.186519217184</v>
      </c>
      <c r="BL108" s="27">
        <f ca="1">IF(P$11="x",0,_xlfn.NORM.INV(J108,Satokasvi!$H$8,Satokasvi!$I$8)*IF(COUNTIF($H$12:P$12,"x")&gt;0,(1+$C$6),1)*IF(COUNTIF($H$13:P$13,"x")&gt;0,(1+$C$30),1)*IF(P$8="x",(1+Toimenpiteet!$C$7),1)*IF(P$9="x",(1+Toimenpiteet!$C$34),1)*(1+P$30)*_xlfn.BINOM.INV(1,(1-(Satokasvi!$H$15*(1+P$44))),J108))</f>
        <v>2606.1956369709515</v>
      </c>
      <c r="BM108" s="27">
        <f ca="1">IF(Q$11="x",0,_xlfn.NORM.INV(K108,Satokasvi!$H$8,Satokasvi!$I$8)*IF(COUNTIF($H$12:Q$12,"x")&gt;0,(1+$C$6),1)*IF(COUNTIF($H$13:Q$13,"x")&gt;0,(1+$C$30),1)*IF(Q$8="x",(1+Toimenpiteet!$C$7),1)*IF(Q$9="x",(1+Toimenpiteet!$C$34),1)*(1+Q$30)*_xlfn.BINOM.INV(1,(1-(Satokasvi!$H$15*(1+Q$44))),K108))</f>
        <v>2933.7784332707733</v>
      </c>
      <c r="BN108" s="27">
        <f ca="1">IF(R$11="x",0,_xlfn.NORM.INV(L108,Satokasvi!$H$8,Satokasvi!$I$8)*IF(COUNTIF($H$12:R$12,"x")&gt;0,(1+$C$6),1)*IF(COUNTIF($H$13:R$13,"x")&gt;0,(1+$C$30),1)*IF(R$8="x",(1+Toimenpiteet!$C$7),1)*IF(R$9="x",(1+Toimenpiteet!$C$34),1)*(1+R$30)*_xlfn.BINOM.INV(1,(1-(Satokasvi!$H$15*(1+R$44))),L108))</f>
        <v>2869.850090370116</v>
      </c>
      <c r="BO108" s="27">
        <f ca="1">IF(S$11="x",0,_xlfn.NORM.INV(M108,Satokasvi!$H$8,Satokasvi!$I$8)*IF(COUNTIF($H$12:S$12,"x")&gt;0,(1+$C$6),1)*IF(COUNTIF($H$13:S$13,"x")&gt;0,(1+$C$30),1)*IF(S$8="x",(1+Toimenpiteet!$C$7),1)*IF(S$9="x",(1+Toimenpiteet!$C$34),1)*(1+S$30)*_xlfn.BINOM.INV(1,(1-(Satokasvi!$H$15*(1+S$44))),M108))</f>
        <v>3055.4012664383722</v>
      </c>
      <c r="BP108" s="27">
        <f ca="1">IF(T$11="x",0,_xlfn.NORM.INV(N108,Satokasvi!$H$8,Satokasvi!$I$8)*IF(COUNTIF($H$12:T$12,"x")&gt;0,(1+$C$6),1)*IF(COUNTIF($H$13:T$13,"x")&gt;0,(1+$C$30),1)*IF(T$8="x",(1+Toimenpiteet!$C$7),1)*IF(T$9="x",(1+Toimenpiteet!$C$34),1)*(1+T$30)*_xlfn.BINOM.INV(1,(1-(Satokasvi!$H$15*(1+T$44))),N108))</f>
        <v>2738.8748721925394</v>
      </c>
      <c r="BQ108" s="27">
        <f ca="1">IF(U$11="x",0,_xlfn.NORM.INV(O108,Satokasvi!$H$8,Satokasvi!$I$8)*IF(COUNTIF($H$12:U$12,"x")&gt;0,(1+$C$6),1)*IF(COUNTIF($H$13:U$13,"x")&gt;0,(1+$C$30),1)*IF(U$8="x",(1+Toimenpiteet!$C$7),1)*IF(U$9="x",(1+Toimenpiteet!$C$34),1)*(1+U$30)*_xlfn.BINOM.INV(1,(1-(Satokasvi!$H$15*(1+U$44))),O108))</f>
        <v>2846.3375920499698</v>
      </c>
      <c r="BR108" s="27">
        <f ca="1">IF(V$11="x",0,_xlfn.NORM.INV(P108,Satokasvi!$H$8,Satokasvi!$I$8)*IF(COUNTIF($H$12:V$12,"x")&gt;0,(1+$C$6),1)*IF(COUNTIF($H$13:V$13,"x")&gt;0,(1+$C$30),1)*IF(V$8="x",(1+Toimenpiteet!$C$7),1)*IF(V$9="x",(1+Toimenpiteet!$C$34),1)*(1+V$30)*_xlfn.BINOM.INV(1,(1-(Satokasvi!$H$15*(1+V$44))),P108))</f>
        <v>2513.1819492673894</v>
      </c>
      <c r="BS108" s="27">
        <f ca="1">IF(W$11="x",0,_xlfn.NORM.INV(Q108,Satokasvi!$H$8,Satokasvi!$I$8)*IF(COUNTIF($H$12:W$12,"x")&gt;0,(1+$C$6),1)*IF(COUNTIF($H$13:W$13,"x")&gt;0,(1+$C$30),1)*IF(W$8="x",(1+Toimenpiteet!$C$7),1)*IF(W$9="x",(1+Toimenpiteet!$C$34),1)*(1+W$30)*_xlfn.BINOM.INV(1,(1-(Satokasvi!$H$15*(1+W$44))),Q108))</f>
        <v>2830.301706197291</v>
      </c>
      <c r="BT108" s="27">
        <f ca="1">IF(X$11="x",0,_xlfn.NORM.INV(R108,Satokasvi!$H$8,Satokasvi!$I$8)*IF(COUNTIF($H$12:X$12,"x")&gt;0,(1+$C$6),1)*IF(COUNTIF($H$13:X$13,"x")&gt;0,(1+$C$30),1)*IF(X$8="x",(1+Toimenpiteet!$C$7),1)*IF(X$9="x",(1+Toimenpiteet!$C$34),1)*(1+X$30)*_xlfn.BINOM.INV(1,(1-(Satokasvi!$H$15*(1+X$44))),R108))</f>
        <v>2454.0216407943799</v>
      </c>
      <c r="BU108" s="27">
        <f ca="1">IF(Y$11="x",0,_xlfn.NORM.INV(S108,Satokasvi!$H$8,Satokasvi!$I$8)*IF(COUNTIF($H$12:Y$12,"x")&gt;0,(1+$C$6),1)*IF(COUNTIF($H$13:Y$13,"x")&gt;0,(1+$C$30),1)*IF(Y$8="x",(1+Toimenpiteet!$C$7),1)*IF(Y$9="x",(1+Toimenpiteet!$C$34),1)*(1+Y$30)*_xlfn.BINOM.INV(1,(1-(Satokasvi!$H$15*(1+Y$44))),S108))</f>
        <v>3140.5722015726651</v>
      </c>
      <c r="BV108" s="27">
        <f ca="1">IF(Z$11="x",0,_xlfn.NORM.INV(T108,Satokasvi!$H$8,Satokasvi!$I$8)*IF(COUNTIF($H$12:Z$12,"x")&gt;0,(1+$C$6),1)*IF(COUNTIF($H$13:Z$13,"x")&gt;0,(1+$C$30),1)*IF(Z$8="x",(1+Toimenpiteet!$C$7),1)*IF(Z$9="x",(1+Toimenpiteet!$C$34),1)*(1+Z$30)*_xlfn.BINOM.INV(1,(1-(Satokasvi!$H$15*(1+Z$44))),T108))</f>
        <v>2603.2039797563161</v>
      </c>
      <c r="BW108" s="27">
        <f ca="1">IF(AA$11="x",0,_xlfn.NORM.INV(U108,Satokasvi!$H$8,Satokasvi!$I$8)*IF(COUNTIF($H$12:AA$12,"x")&gt;0,(1+$C$6),1)*IF(COUNTIF($H$13:AA$13,"x")&gt;0,(1+$C$30),1)*IF(AA$8="x",(1+Toimenpiteet!$C$7),1)*IF(AA$9="x",(1+Toimenpiteet!$C$34),1)*(1+AA$30)*_xlfn.BINOM.INV(1,(1-(Satokasvi!$H$15*(1+AA$44))),U108))</f>
        <v>2896.7213482605266</v>
      </c>
      <c r="BX108" s="27">
        <f ca="1">IF(AB$11="x",0,_xlfn.NORM.INV(V108,Satokasvi!$H$8,Satokasvi!$I$8)*IF(COUNTIF($H$12:AB$12,"x")&gt;0,(1+$C$6),1)*IF(COUNTIF($H$13:AB$13,"x")&gt;0,(1+$C$30),1)*IF(AB$8="x",(1+Toimenpiteet!$C$7),1)*IF(AB$9="x",(1+Toimenpiteet!$C$34),1)*(1+AB$30)*_xlfn.BINOM.INV(1,(1-(Satokasvi!$H$15*(1+AB$44))),V108))</f>
        <v>2924.5475261163965</v>
      </c>
      <c r="BY108" s="27">
        <f ca="1">IF(AC$11="x",0,_xlfn.NORM.INV(W108,Satokasvi!$H$8,Satokasvi!$I$8)*IF(COUNTIF($H$12:AC$12,"x")&gt;0,(1+$C$6),1)*IF(COUNTIF($H$13:AC$13,"x")&gt;0,(1+$C$30),1)*IF(AC$8="x",(1+Toimenpiteet!$C$7),1)*IF(AC$9="x",(1+Toimenpiteet!$C$34),1)*(1+AC$30)*_xlfn.BINOM.INV(1,(1-(Satokasvi!$H$15*(1+AC$44))),W108))</f>
        <v>2541.6892217065247</v>
      </c>
      <c r="BZ108" s="27">
        <f ca="1">IF(AD$11="x",0,_xlfn.NORM.INV(X108,Satokasvi!$H$8,Satokasvi!$I$8)*IF(COUNTIF($H$12:AD$12,"x")&gt;0,(1+$C$6),1)*IF(COUNTIF($H$13:AD$13,"x")&gt;0,(1+$C$30),1)*IF(AD$8="x",(1+Toimenpiteet!$C$7),1)*IF(AD$9="x",(1+Toimenpiteet!$C$34),1)*(1+AD$30)*_xlfn.BINOM.INV(1,(1-(Satokasvi!$H$15*(1+AD$44))),X108))</f>
        <v>2853.8510058643319</v>
      </c>
      <c r="CA108" s="27">
        <f ca="1">IF(AE$11="x",0,_xlfn.NORM.INV(Y108,Satokasvi!$H$8,Satokasvi!$I$8)*IF(COUNTIF($H$12:AE$12,"x")&gt;0,(1+$C$6),1)*IF(COUNTIF($H$13:AE$13,"x")&gt;0,(1+$C$30),1)*IF(AE$8="x",(1+Toimenpiteet!$C$7),1)*IF(AE$9="x",(1+Toimenpiteet!$C$34),1)*(1+AE$30)*_xlfn.BINOM.INV(1,(1-(Satokasvi!$H$15*(1+AE$44))),Y108))</f>
        <v>2843.8115379294527</v>
      </c>
      <c r="CB108" s="27">
        <f ca="1">IF(AF$11="x",0,_xlfn.NORM.INV(Z108,Satokasvi!$H$8,Satokasvi!$I$8)*IF(COUNTIF($H$12:AF$12,"x")&gt;0,(1+$C$6),1)*IF(COUNTIF($H$13:AF$13,"x")&gt;0,(1+$C$30),1)*IF(AF$8="x",(1+Toimenpiteet!$C$7),1)*IF(AF$9="x",(1+Toimenpiteet!$C$34),1)*(1+AF$30)*_xlfn.BINOM.INV(1,(1-(Satokasvi!$H$15*(1+AF$44))),Z108))</f>
        <v>0</v>
      </c>
      <c r="CD108" s="29">
        <f ca="1">_xlfn.NORM.INV(RAND(),Satokasvi!$H$13,Satokasvi!$I$13)</f>
        <v>274.11483354423467</v>
      </c>
      <c r="CE108" s="29">
        <f ca="1">_xlfn.NORM.INV(RAND(),Satokasvi!$H$13,Satokasvi!$I$13)</f>
        <v>265.25546629938691</v>
      </c>
      <c r="CF108" s="29">
        <f ca="1">_xlfn.NORM.INV(RAND(),Satokasvi!$H$13,Satokasvi!$I$13)</f>
        <v>189.245026358297</v>
      </c>
      <c r="CG108" s="29">
        <f ca="1">_xlfn.NORM.INV(RAND(),Satokasvi!$H$13,Satokasvi!$I$13)</f>
        <v>183.70570071254997</v>
      </c>
      <c r="CH108" s="29">
        <f ca="1">_xlfn.NORM.INV(RAND(),Satokasvi!$H$13,Satokasvi!$I$13)</f>
        <v>206.22730306081019</v>
      </c>
      <c r="CI108" s="29">
        <f ca="1">_xlfn.NORM.INV(RAND(),Satokasvi!$H$13,Satokasvi!$I$13)</f>
        <v>325.1976647481203</v>
      </c>
      <c r="CJ108" s="29">
        <f ca="1">_xlfn.NORM.INV(RAND(),Satokasvi!$H$13,Satokasvi!$I$13)</f>
        <v>178.10113258237504</v>
      </c>
      <c r="CK108" s="29">
        <f ca="1">_xlfn.NORM.INV(RAND(),Satokasvi!$H$13,Satokasvi!$I$13)</f>
        <v>205.608318667818</v>
      </c>
      <c r="CL108" s="29">
        <f ca="1">_xlfn.NORM.INV(RAND(),Satokasvi!$H$13,Satokasvi!$I$13)</f>
        <v>161.78122937695565</v>
      </c>
      <c r="CM108" s="29">
        <f ca="1">_xlfn.NORM.INV(RAND(),Satokasvi!$H$13,Satokasvi!$I$13)</f>
        <v>227.1764891518763</v>
      </c>
      <c r="CN108" s="29">
        <f ca="1">_xlfn.NORM.INV(RAND(),Satokasvi!$H$13,Satokasvi!$I$13)</f>
        <v>118.77700076990217</v>
      </c>
      <c r="CO108" s="29">
        <f ca="1">_xlfn.NORM.INV(RAND(),Satokasvi!$H$13,Satokasvi!$I$13)</f>
        <v>213.52673916965588</v>
      </c>
      <c r="CP108" s="29">
        <f ca="1">_xlfn.NORM.INV(RAND(),Satokasvi!$H$13,Satokasvi!$I$13)</f>
        <v>138.24308904861141</v>
      </c>
      <c r="CQ108" s="29">
        <f ca="1">_xlfn.NORM.INV(RAND(),Satokasvi!$H$13,Satokasvi!$I$13)</f>
        <v>221.57877601807667</v>
      </c>
      <c r="CR108" s="29">
        <f ca="1">_xlfn.NORM.INV(RAND(),Satokasvi!$H$13,Satokasvi!$I$13)</f>
        <v>230.50814957249992</v>
      </c>
      <c r="CS108" s="29">
        <f ca="1">_xlfn.NORM.INV(RAND(),Satokasvi!$H$13,Satokasvi!$I$13)</f>
        <v>183.12143571246651</v>
      </c>
      <c r="CT108" s="29">
        <f ca="1">_xlfn.NORM.INV(RAND(),Satokasvi!$H$13,Satokasvi!$I$13)</f>
        <v>216.92784136913511</v>
      </c>
      <c r="CU108" s="29">
        <f ca="1">_xlfn.NORM.INV(RAND(),Satokasvi!$H$13,Satokasvi!$I$13)</f>
        <v>173.10061919320864</v>
      </c>
      <c r="CV108" s="29">
        <f ca="1">_xlfn.NORM.INV(RAND(),Satokasvi!$H$13,Satokasvi!$I$13)</f>
        <v>179.45016197620853</v>
      </c>
      <c r="CW108" s="29">
        <f ca="1">_xlfn.NORM.INV(RAND(),Satokasvi!$H$13,Satokasvi!$I$13)</f>
        <v>130.06443529447489</v>
      </c>
      <c r="CX108" s="29">
        <f ca="1">_xlfn.NORM.INV(RAND(),Satokasvi!$H$13,Satokasvi!$I$13)</f>
        <v>81.527041164241453</v>
      </c>
      <c r="CY108" s="29">
        <f ca="1">_xlfn.NORM.INV(RAND(),Satokasvi!$H$13,Satokasvi!$I$13)</f>
        <v>203.7210013295379</v>
      </c>
      <c r="CZ108" s="29">
        <f ca="1">_xlfn.NORM.INV(RAND(),Satokasvi!$H$13,Satokasvi!$I$13)</f>
        <v>193.49178105136087</v>
      </c>
      <c r="DA108" s="29">
        <f ca="1">_xlfn.NORM.INV(RAND(),Satokasvi!$H$13,Satokasvi!$I$13)</f>
        <v>256.67554348783653</v>
      </c>
      <c r="DB108" s="29">
        <f ca="1">_xlfn.NORM.INV(RAND(),Satokasvi!$H$13,Satokasvi!$I$13)</f>
        <v>312.56894235210171</v>
      </c>
      <c r="DD108" s="29">
        <f>IF(H$11="x",Toimenpiteet!$E$115,AC108*CD108/1000+(Satokasvi!$E$28-Satokasvi!$E$7)+IF(H$8="x",Toimenpiteet!$E$29,0)+IF(H$9="x",Toimenpiteet!$E$60,0)+IF(H$10="x",Toimenpiteet!$E$88,0))/(1+$H$15)^DD$59</f>
        <v>305.82524271844659</v>
      </c>
      <c r="DE108" s="29">
        <f ca="1">IF(I$11="x",Toimenpiteet!$E$115,AD108*CE108/1000+(Satokasvi!$E$28-Satokasvi!$E$7)+IF(I$8="x",Toimenpiteet!$E$29,0)+IF(I$9="x",Toimenpiteet!$E$60,0)+IF(I$10="x",Toimenpiteet!$E$88,0))/(1+$H$15)^DE$59</f>
        <v>362.49734163142091</v>
      </c>
      <c r="DF108" s="29">
        <f ca="1">IF(J$11="x",Toimenpiteet!$E$115,AE108*CF108/1000+(Satokasvi!$E$28-Satokasvi!$E$7)+IF(J$8="x",Toimenpiteet!$E$29,0)+IF(J$9="x",Toimenpiteet!$E$60,0)+IF(J$10="x",Toimenpiteet!$E$88,0))/(1+$H$15)^DF$59</f>
        <v>244.99936676484316</v>
      </c>
      <c r="DG108" s="29">
        <f ca="1">IF(K$11="x",Toimenpiteet!$E$115,AF108*CG108/1000+(Satokasvi!$E$28-Satokasvi!$E$7)+IF(K$8="x",Toimenpiteet!$E$29,0)+IF(K$9="x",Toimenpiteet!$E$60,0)+IF(K$10="x",Toimenpiteet!$E$88,0))/(1+$H$15)^DG$59</f>
        <v>234.67616672398464</v>
      </c>
      <c r="DH108" s="29">
        <f ca="1">IF(L$11="x",Toimenpiteet!$E$115,AG108*CH108/1000+(Satokasvi!$E$28-Satokasvi!$E$7)+IF(L$8="x",Toimenpiteet!$E$29,0)+IF(L$9="x",Toimenpiteet!$E$60,0)+IF(L$10="x",Toimenpiteet!$E$88,0))/(1+$H$15)^DH$59</f>
        <v>268.28344696941326</v>
      </c>
      <c r="DI108" s="29">
        <f>IF(M$11="x",Toimenpiteet!$E$115,AH108*CI108/1000+(Satokasvi!$E$28-Satokasvi!$E$7)+IF(M$8="x",Toimenpiteet!$E$29,0)+IF(M$9="x",Toimenpiteet!$E$60,0)+IF(M$10="x",Toimenpiteet!$E$88,0))/(1+$H$15)^DI$59</f>
        <v>263.80754085535114</v>
      </c>
      <c r="DJ108" s="29">
        <f ca="1">IF(N$11="x",Toimenpiteet!$E$115,AI108*CJ108/1000+(Satokasvi!$E$28-Satokasvi!$E$7)+IF(N$8="x",Toimenpiteet!$E$29,0)+IF(N$9="x",Toimenpiteet!$E$60,0)+IF(N$10="x",Toimenpiteet!$E$88,0))/(1+$H$15)^DJ$59</f>
        <v>188.34461507380288</v>
      </c>
      <c r="DK108" s="29">
        <f ca="1">IF(O$11="x",Toimenpiteet!$E$115,AJ108*CK108/1000+(Satokasvi!$E$28-Satokasvi!$E$7)+IF(O$8="x",Toimenpiteet!$E$29,0)+IF(O$9="x",Toimenpiteet!$E$60,0)+IF(O$10="x",Toimenpiteet!$E$88,0))/(1+$H$15)^DK$59</f>
        <v>301.02115996842491</v>
      </c>
      <c r="DL108" s="29">
        <f ca="1">IF(P$11="x",Toimenpiteet!$E$115,AK108*CL108/1000+(Satokasvi!$E$28-Satokasvi!$E$7)+IF(P$8="x",Toimenpiteet!$E$29,0)+IF(P$9="x",Toimenpiteet!$E$60,0)+IF(P$10="x",Toimenpiteet!$E$88,0))/(1+$H$15)^DL$59</f>
        <v>133.09267001954134</v>
      </c>
      <c r="DM108" s="29">
        <f ca="1">IF(Q$11="x",Toimenpiteet!$E$115,AL108*CM108/1000+(Satokasvi!$E$28-Satokasvi!$E$7)+IF(Q$8="x",Toimenpiteet!$E$29,0)+IF(Q$9="x",Toimenpiteet!$E$60,0)+IF(Q$10="x",Toimenpiteet!$E$88,0))/(1+$H$15)^DM$59</f>
        <v>302.73318091301576</v>
      </c>
      <c r="DN108" s="29">
        <f ca="1">IF(R$11="x",Toimenpiteet!$E$115,AM108*CN108/1000+(Satokasvi!$E$28-Satokasvi!$E$7)+IF(R$8="x",Toimenpiteet!$E$29,0)+IF(R$9="x",Toimenpiteet!$E$60,0)+IF(R$10="x",Toimenpiteet!$E$88,0))/(1+$H$15)^DN$59</f>
        <v>69.887162540597018</v>
      </c>
      <c r="DO108" s="29">
        <f ca="1">IF(S$11="x",Toimenpiteet!$E$115,AN108*CO108/1000+(Satokasvi!$E$28-Satokasvi!$E$7)+IF(S$8="x",Toimenpiteet!$E$29,0)+IF(S$9="x",Toimenpiteet!$E$60,0)+IF(S$10="x",Toimenpiteet!$E$88,0))/(1+$H$15)^DO$59</f>
        <v>275.9528166854613</v>
      </c>
      <c r="DP108" s="29">
        <f ca="1">IF(T$11="x",Toimenpiteet!$E$115,AO108*CP108/1000+(Satokasvi!$E$28-Satokasvi!$E$7)+IF(T$8="x",Toimenpiteet!$E$29,0)+IF(T$9="x",Toimenpiteet!$E$60,0)+IF(T$10="x",Toimenpiteet!$E$88,0))/(1+$H$15)^DP$59</f>
        <v>90.362581898122798</v>
      </c>
      <c r="DQ108" s="29">
        <f ca="1">IF(U$11="x",Toimenpiteet!$E$115,AP108*CQ108/1000+(Satokasvi!$E$28-Satokasvi!$E$7)+IF(U$8="x",Toimenpiteet!$E$29,0)+IF(U$9="x",Toimenpiteet!$E$60,0)+IF(U$10="x",Toimenpiteet!$E$88,0))/(1+$H$15)^DQ$59</f>
        <v>246.43512497882392</v>
      </c>
      <c r="DR108" s="29">
        <f ca="1">IF(V$11="x",Toimenpiteet!$E$115,AQ108*CR108/1000+(Satokasvi!$E$28-Satokasvi!$E$7)+IF(V$8="x",Toimenpiteet!$E$29,0)+IF(V$9="x",Toimenpiteet!$E$60,0)+IF(V$10="x",Toimenpiteet!$E$88,0))/(1+$H$15)^DR$59</f>
        <v>207.84952119980491</v>
      </c>
      <c r="DS108" s="29">
        <f ca="1">IF(W$11="x",Toimenpiteet!$E$115,AR108*CS108/1000+(Satokasvi!$E$28-Satokasvi!$E$7)+IF(W$8="x",Toimenpiteet!$E$29,0)+IF(W$9="x",Toimenpiteet!$E$60,0)+IF(W$10="x",Toimenpiteet!$E$88,0))/(1+$H$15)^DS$59</f>
        <v>165.58074491774403</v>
      </c>
      <c r="DT108" s="29">
        <f ca="1">IF(X$11="x",Toimenpiteet!$E$115,AS108*CT108/1000+(Satokasvi!$E$28-Satokasvi!$E$7)+IF(X$8="x",Toimenpiteet!$E$29,0)+IF(X$9="x",Toimenpiteet!$E$60,0)+IF(X$10="x",Toimenpiteet!$E$88,0))/(1+$H$15)^DT$59</f>
        <v>168.85756464515697</v>
      </c>
      <c r="DU108" s="29">
        <f ca="1">IF(Y$11="x",Toimenpiteet!$E$115,AT108*CU108/1000+(Satokasvi!$E$28-Satokasvi!$E$7)+IF(Y$8="x",Toimenpiteet!$E$29,0)+IF(Y$9="x",Toimenpiteet!$E$60,0)+IF(Y$10="x",Toimenpiteet!$E$88,0))/(1+$H$15)^DU$59</f>
        <v>170.25492438258715</v>
      </c>
      <c r="DV108" s="29">
        <f ca="1">IF(Z$11="x",Toimenpiteet!$E$115,AU108*CV108/1000+(Satokasvi!$E$28-Satokasvi!$E$7)+IF(Z$8="x",Toimenpiteet!$E$29,0)+IF(Z$9="x",Toimenpiteet!$E$60,0)+IF(Z$10="x",Toimenpiteet!$E$88,0))/(1+$H$15)^DV$59</f>
        <v>123.75227193951471</v>
      </c>
      <c r="DW108" s="29">
        <f ca="1">IF(AA$11="x",Toimenpiteet!$E$115,AV108*CW108/1000+(Satokasvi!$E$28-Satokasvi!$E$7)+IF(AA$8="x",Toimenpiteet!$E$29,0)+IF(AA$9="x",Toimenpiteet!$E$60,0)+IF(AA$10="x",Toimenpiteet!$E$88,0))/(1+$H$15)^DW$59</f>
        <v>72.486927255495274</v>
      </c>
      <c r="DX108" s="29">
        <f ca="1">IF(AB$11="x",Toimenpiteet!$E$115,AW108*CX108/1000+(Satokasvi!$E$28-Satokasvi!$E$7)+IF(AB$8="x",Toimenpiteet!$E$29,0)+IF(AB$9="x",Toimenpiteet!$E$60,0)+IF(AB$10="x",Toimenpiteet!$E$88,0))/(1+$H$15)^DX$59</f>
        <v>-0.44298844601689968</v>
      </c>
      <c r="DY108" s="29">
        <f ca="1">IF(AC$11="x",Toimenpiteet!$E$115,AX108*CY108/1000+(Satokasvi!$E$28-Satokasvi!$E$7)+IF(AC$8="x",Toimenpiteet!$E$29,0)+IF(AC$9="x",Toimenpiteet!$E$60,0)+IF(AC$10="x",Toimenpiteet!$E$88,0))/(1+$H$15)^DY$59</f>
        <v>138.4260081096312</v>
      </c>
      <c r="DZ108" s="29">
        <f ca="1">IF(AD$11="x",Toimenpiteet!$E$115,AY108*CZ108/1000+(Satokasvi!$E$28-Satokasvi!$E$7)+IF(AD$8="x",Toimenpiteet!$E$29,0)+IF(AD$9="x",Toimenpiteet!$E$60,0)+IF(AD$10="x",Toimenpiteet!$E$88,0))/(1+$H$15)^DZ$59</f>
        <v>150.99496813631194</v>
      </c>
      <c r="EA108" s="29">
        <f ca="1">IF(AE$11="x",Toimenpiteet!$E$115,AZ108*DA108/1000+(Satokasvi!$E$28-Satokasvi!$E$7)+IF(AE$8="x",Toimenpiteet!$E$29,0)+IF(AE$9="x",Toimenpiteet!$E$60,0)+IF(AE$10="x",Toimenpiteet!$E$88,0))/(1+$H$15)^EA$59</f>
        <v>229.86979936616905</v>
      </c>
      <c r="EB108" s="29">
        <f ca="1">IF(AF$11="x",Toimenpiteet!$E$115,BA108*DB108/1000+(Satokasvi!$E$28-Satokasvi!$E$7)+IF(AF$8="x",Toimenpiteet!$E$29,0)+IF(AF$9="x",Toimenpiteet!$E$60,0)+IF(AF$10="x",Toimenpiteet!$E$88,0))/(1+$H$15)^EB$59</f>
        <v>-108.84630923473223</v>
      </c>
      <c r="ED108" s="29">
        <f>IF(H$11="x",Toimenpiteet!$E$115,BD108*CD108/1000+(Satokasvi!$E$28-Satokasvi!$E$7)+IF(H$8="x",Toimenpiteet!$E$29,0)+IF(H$9="x",Toimenpiteet!$E$60,0)+IF(H$10="x",Toimenpiteet!$E$88,0))/(1+$H$15)^ED$59</f>
        <v>305.82524271844659</v>
      </c>
      <c r="EE108" s="29">
        <f ca="1">IF(I$11="x",Toimenpiteet!$E$115,BE108*CE108/1000+(Satokasvi!$E$28-Satokasvi!$E$7)+IF(I$8="x",Toimenpiteet!$E$29,0)+IF(I$9="x",Toimenpiteet!$E$60,0)+IF(I$10="x",Toimenpiteet!$E$88,0))/(1+$H$15)^EE$59</f>
        <v>391.36308909757105</v>
      </c>
      <c r="EF108" s="29">
        <f ca="1">IF(J$11="x",Toimenpiteet!$E$115,BF108*CF108/1000+(Satokasvi!$E$28-Satokasvi!$E$7)+IF(J$8="x",Toimenpiteet!$E$29,0)+IF(J$9="x",Toimenpiteet!$E$60,0)+IF(J$10="x",Toimenpiteet!$E$88,0))/(1+$H$15)^EF$59</f>
        <v>267.67737431141455</v>
      </c>
      <c r="EG108" s="29">
        <f ca="1">IF(K$11="x",Toimenpiteet!$E$115,BG108*CG108/1000+(Satokasvi!$E$28-Satokasvi!$E$7)+IF(K$8="x",Toimenpiteet!$E$29,0)+IF(K$9="x",Toimenpiteet!$E$60,0)+IF(K$10="x",Toimenpiteet!$E$88,0))/(1+$H$15)^EG$59</f>
        <v>256.53428497118318</v>
      </c>
      <c r="EH108" s="29">
        <f ca="1">IF(L$11="x",Toimenpiteet!$E$115,BH108*CH108/1000+(Satokasvi!$E$28-Satokasvi!$E$7)+IF(L$8="x",Toimenpiteet!$E$29,0)+IF(L$9="x",Toimenpiteet!$E$60,0)+IF(L$10="x",Toimenpiteet!$E$88,0))/(1+$H$15)^EH$59</f>
        <v>291.52704641594141</v>
      </c>
      <c r="EI108" s="29">
        <f>IF(M$11="x",Toimenpiteet!$E$115,BI108*CI108/1000+(Satokasvi!$E$28-Satokasvi!$E$7)+IF(M$8="x",Toimenpiteet!$E$29,0)+IF(M$9="x",Toimenpiteet!$E$60,0)+IF(M$10="x",Toimenpiteet!$E$88,0))/(1+$H$15)^EI$59</f>
        <v>263.80754085535114</v>
      </c>
      <c r="EJ108" s="29">
        <f ca="1">IF(N$11="x",Toimenpiteet!$E$115,BJ108*CJ108/1000+(Satokasvi!$E$28-Satokasvi!$E$7)+IF(N$8="x",Toimenpiteet!$E$29,0)+IF(N$9="x",Toimenpiteet!$E$60,0)+IF(N$10="x",Toimenpiteet!$E$88,0))/(1+$H$15)^EJ$59</f>
        <v>207.02702359925053</v>
      </c>
      <c r="EK108" s="29">
        <f ca="1">IF(O$11="x",Toimenpiteet!$E$115,BK108*CK108/1000+(Satokasvi!$E$28-Satokasvi!$E$7)+IF(O$8="x",Toimenpiteet!$E$29,0)+IF(O$9="x",Toimenpiteet!$E$60,0)+IF(O$10="x",Toimenpiteet!$E$88,0))/(1+$H$15)^EK$59</f>
        <v>325.06753619185372</v>
      </c>
      <c r="EL108" s="29">
        <f ca="1">IF(P$11="x",Toimenpiteet!$E$115,BL108*CL108/1000+(Satokasvi!$E$28-Satokasvi!$E$7)+IF(P$8="x",Toimenpiteet!$E$29,0)+IF(P$9="x",Toimenpiteet!$E$60,0)+IF(P$10="x",Toimenpiteet!$E$88,0))/(1+$H$15)^EL$59</f>
        <v>148.48062218557402</v>
      </c>
      <c r="EM108" s="29">
        <f ca="1">IF(Q$11="x",Toimenpiteet!$E$115,BM108*CM108/1000+(Satokasvi!$E$28-Satokasvi!$E$7)+IF(Q$8="x",Toimenpiteet!$E$29,0)+IF(Q$9="x",Toimenpiteet!$E$60,0)+IF(Q$10="x",Toimenpiteet!$E$88,0))/(1+$H$15)^EM$59</f>
        <v>326.34879011891468</v>
      </c>
      <c r="EN108" s="29">
        <f ca="1">IF(R$11="x",Toimenpiteet!$E$115,BN108*CN108/1000+(Satokasvi!$E$28-Satokasvi!$E$7)+IF(R$8="x",Toimenpiteet!$E$29,0)+IF(R$9="x",Toimenpiteet!$E$60,0)+IF(R$10="x",Toimenpiteet!$E$88,0))/(1+$H$15)^EN$59</f>
        <v>81.613511114469816</v>
      </c>
      <c r="EO108" s="29">
        <f ca="1">IF(S$11="x",Toimenpiteet!$E$115,BO108*CO108/1000+(Satokasvi!$E$28-Satokasvi!$E$7)+IF(S$8="x",Toimenpiteet!$E$29,0)+IF(S$9="x",Toimenpiteet!$E$60,0)+IF(S$10="x",Toimenpiteet!$E$88,0))/(1+$H$15)^EO$59</f>
        <v>297.74268125453335</v>
      </c>
      <c r="EP108" s="29">
        <f ca="1">IF(T$11="x",Toimenpiteet!$E$115,BP108*CP108/1000+(Satokasvi!$E$28-Satokasvi!$E$7)+IF(T$8="x",Toimenpiteet!$E$29,0)+IF(T$9="x",Toimenpiteet!$E$60,0)+IF(T$10="x",Toimenpiteet!$E$88,0))/(1+$H$15)^EP$59</f>
        <v>102.64015151225121</v>
      </c>
      <c r="EQ108" s="29">
        <f ca="1">IF(U$11="x",Toimenpiteet!$E$115,BQ108*CQ108/1000+(Satokasvi!$E$28-Satokasvi!$E$7)+IF(U$8="x",Toimenpiteet!$E$29,0)+IF(U$9="x",Toimenpiteet!$E$60,0)+IF(U$10="x",Toimenpiteet!$E$88,0))/(1+$H$15)^EQ$59</f>
        <v>266.29031862506832</v>
      </c>
      <c r="ER108" s="29">
        <f ca="1">IF(V$11="x",Toimenpiteet!$E$115,BR108*CR108/1000+(Satokasvi!$E$28-Satokasvi!$E$7)+IF(V$8="x",Toimenpiteet!$E$29,0)+IF(V$9="x",Toimenpiteet!$E$60,0)+IF(V$10="x",Toimenpiteet!$E$88,0))/(1+$H$15)^ER$59</f>
        <v>225.55601415038089</v>
      </c>
      <c r="ES108" s="29">
        <f ca="1">IF(W$11="x",Toimenpiteet!$E$115,BS108*CS108/1000+(Satokasvi!$E$28-Satokasvi!$E$7)+IF(W$8="x",Toimenpiteet!$E$29,0)+IF(W$9="x",Toimenpiteet!$E$60,0)+IF(W$10="x",Toimenpiteet!$E$88,0))/(1+$H$15)^ES$59</f>
        <v>180.9607694360445</v>
      </c>
      <c r="ET108" s="29">
        <f ca="1">IF(X$11="x",Toimenpiteet!$E$115,BT108*CT108/1000+(Satokasvi!$E$28-Satokasvi!$E$7)+IF(X$8="x",Toimenpiteet!$E$29,0)+IF(X$9="x",Toimenpiteet!$E$60,0)+IF(X$10="x",Toimenpiteet!$E$88,0))/(1+$H$15)^ET$59</f>
        <v>184.19460527781604</v>
      </c>
      <c r="EU108" s="29">
        <f ca="1">IF(Y$11="x",Toimenpiteet!$E$115,BU108*CU108/1000+(Satokasvi!$E$28-Satokasvi!$E$7)+IF(Y$8="x",Toimenpiteet!$E$29,0)+IF(Y$9="x",Toimenpiteet!$E$60,0)+IF(Y$10="x",Toimenpiteet!$E$88,0))/(1+$H$15)^EU$59</f>
        <v>185.461032155504</v>
      </c>
      <c r="EV108" s="29">
        <f ca="1">IF(Z$11="x",Toimenpiteet!$E$115,BV108*CV108/1000+(Satokasvi!$E$28-Satokasvi!$E$7)+IF(Z$8="x",Toimenpiteet!$E$29,0)+IF(Z$9="x",Toimenpiteet!$E$60,0)+IF(Z$10="x",Toimenpiteet!$E$88,0))/(1+$H$15)^EV$59</f>
        <v>136.43829481201234</v>
      </c>
      <c r="EW108" s="29">
        <f ca="1">IF(AA$11="x",Toimenpiteet!$E$115,BW108*CW108/1000+(Satokasvi!$E$28-Satokasvi!$E$7)+IF(AA$8="x",Toimenpiteet!$E$29,0)+IF(AA$9="x",Toimenpiteet!$E$60,0)+IF(AA$10="x",Toimenpiteet!$E$88,0))/(1+$H$15)^EW$59</f>
        <v>82.420408837223391</v>
      </c>
      <c r="EX108" s="29">
        <f ca="1">IF(AB$11="x",Toimenpiteet!$E$115,BX108*CX108/1000+(Satokasvi!$E$28-Satokasvi!$E$7)+IF(AB$8="x",Toimenpiteet!$E$29,0)+IF(AB$9="x",Toimenpiteet!$E$60,0)+IF(AB$10="x",Toimenpiteet!$E$88,0))/(1+$H$15)^EX$59</f>
        <v>5.6602361306660169</v>
      </c>
      <c r="EY108" s="29">
        <f ca="1">IF(AC$11="x",Toimenpiteet!$E$115,BY108*CY108/1000+(Satokasvi!$E$28-Satokasvi!$E$7)+IF(AC$8="x",Toimenpiteet!$E$29,0)+IF(AC$9="x",Toimenpiteet!$E$60,0)+IF(AC$10="x",Toimenpiteet!$E$88,0))/(1+$H$15)^EY$59</f>
        <v>151.29427356266982</v>
      </c>
      <c r="EZ108" s="29">
        <f ca="1">IF(AD$11="x",Toimenpiteet!$E$115,BZ108*CZ108/1000+(Satokasvi!$E$28-Satokasvi!$E$7)+IF(AD$8="x",Toimenpiteet!$E$29,0)+IF(AD$9="x",Toimenpiteet!$E$60,0)+IF(AD$10="x",Toimenpiteet!$E$88,0))/(1+$H$15)^EZ$59</f>
        <v>164.31846901648387</v>
      </c>
      <c r="FA108" s="29">
        <f ca="1">IF(AE$11="x",Toimenpiteet!$E$115,CA108*DA108/1000+(Satokasvi!$E$28-Satokasvi!$E$7)+IF(AE$8="x",Toimenpiteet!$E$29,0)+IF(AE$9="x",Toimenpiteet!$E$60,0)+IF(AE$10="x",Toimenpiteet!$E$88,0))/(1+$H$15)^FA$59</f>
        <v>246.96887426006617</v>
      </c>
      <c r="FB108" s="29">
        <f ca="1">IF(AF$11="x",Toimenpiteet!$E$115,CB108*DB108/1000+(Satokasvi!$E$28-Satokasvi!$E$7)+IF(AF$8="x",Toimenpiteet!$E$29,0)+IF(AF$9="x",Toimenpiteet!$E$60,0)+IF(AF$10="x",Toimenpiteet!$E$88,0))/(1+$H$15)^FB$59</f>
        <v>-108.84630923473223</v>
      </c>
      <c r="FD108" s="29">
        <f t="shared" si="15"/>
        <v>305.82524271844659</v>
      </c>
      <c r="FE108" s="29">
        <f t="shared" ca="1" si="32"/>
        <v>668.3225843498675</v>
      </c>
      <c r="FF108" s="29">
        <f t="shared" ca="1" si="32"/>
        <v>913.3219511147106</v>
      </c>
      <c r="FG108" s="29">
        <f t="shared" ca="1" si="32"/>
        <v>1147.9981178386952</v>
      </c>
      <c r="FH108" s="29">
        <f t="shared" ca="1" si="32"/>
        <v>1416.2815648081084</v>
      </c>
      <c r="FI108" s="29">
        <f t="shared" ca="1" si="32"/>
        <v>1680.0891056634596</v>
      </c>
      <c r="FJ108" s="29">
        <f t="shared" ca="1" si="32"/>
        <v>1868.4337207372625</v>
      </c>
      <c r="FK108" s="29">
        <f t="shared" ca="1" si="32"/>
        <v>2169.4548807056876</v>
      </c>
      <c r="FL108" s="29">
        <f t="shared" ca="1" si="31"/>
        <v>2302.547550725229</v>
      </c>
      <c r="FM108" s="29">
        <f t="shared" ca="1" si="31"/>
        <v>2605.280731638245</v>
      </c>
      <c r="FN108" s="29">
        <f t="shared" ca="1" si="31"/>
        <v>2675.1678941788418</v>
      </c>
      <c r="FO108" s="29">
        <f t="shared" ca="1" si="31"/>
        <v>2951.120710864303</v>
      </c>
      <c r="FP108" s="29">
        <f t="shared" ca="1" si="31"/>
        <v>3041.4832927624257</v>
      </c>
      <c r="FQ108" s="29">
        <f t="shared" ca="1" si="31"/>
        <v>3287.9184177412494</v>
      </c>
      <c r="FR108" s="29">
        <f t="shared" ca="1" si="31"/>
        <v>3495.7679389410541</v>
      </c>
      <c r="FS108" s="29">
        <f t="shared" ca="1" si="31"/>
        <v>3661.3486838587983</v>
      </c>
      <c r="FT108" s="29">
        <f t="shared" ca="1" si="31"/>
        <v>3830.2062485039551</v>
      </c>
      <c r="FU108" s="29">
        <f t="shared" ca="1" si="24"/>
        <v>4000.461172886542</v>
      </c>
      <c r="FV108" s="29">
        <f t="shared" ca="1" si="24"/>
        <v>4124.2134448260567</v>
      </c>
      <c r="FW108" s="29">
        <f t="shared" ca="1" si="23"/>
        <v>4196.7003720815519</v>
      </c>
      <c r="FX108" s="29">
        <f t="shared" ca="1" si="20"/>
        <v>4196.257383635535</v>
      </c>
      <c r="FY108" s="29">
        <f t="shared" ca="1" si="20"/>
        <v>4334.6833917451659</v>
      </c>
      <c r="FZ108" s="29">
        <f t="shared" ca="1" si="20"/>
        <v>4485.6783598814782</v>
      </c>
      <c r="GA108" s="29">
        <f t="shared" ca="1" si="20"/>
        <v>4715.5481592476472</v>
      </c>
      <c r="GB108" s="29">
        <f t="shared" ca="1" si="20"/>
        <v>4606.7018500129152</v>
      </c>
      <c r="GC108" s="29"/>
      <c r="GD108" s="29">
        <f t="shared" si="16"/>
        <v>305.82524271844659</v>
      </c>
      <c r="GE108" s="29">
        <f t="shared" ca="1" si="36"/>
        <v>697.18833181601758</v>
      </c>
      <c r="GF108" s="29">
        <f t="shared" ca="1" si="36"/>
        <v>964.86570612743208</v>
      </c>
      <c r="GG108" s="29">
        <f t="shared" ca="1" si="36"/>
        <v>1221.3999910986154</v>
      </c>
      <c r="GH108" s="29">
        <f t="shared" ca="1" si="36"/>
        <v>1512.9270375145568</v>
      </c>
      <c r="GI108" s="29">
        <f t="shared" ca="1" si="36"/>
        <v>1776.7345783699079</v>
      </c>
      <c r="GJ108" s="29">
        <f t="shared" ca="1" si="36"/>
        <v>1983.7616019691584</v>
      </c>
      <c r="GK108" s="29">
        <f t="shared" ca="1" si="36"/>
        <v>2308.829138161012</v>
      </c>
      <c r="GL108" s="29">
        <f t="shared" ca="1" si="36"/>
        <v>2457.3097603465858</v>
      </c>
      <c r="GM108" s="29">
        <f t="shared" ca="1" si="36"/>
        <v>2783.6585504655004</v>
      </c>
      <c r="GN108" s="29">
        <f t="shared" ca="1" si="36"/>
        <v>2865.2720615799703</v>
      </c>
      <c r="GO108" s="29">
        <f t="shared" ca="1" si="36"/>
        <v>3163.0147428345035</v>
      </c>
      <c r="GP108" s="29">
        <f t="shared" ca="1" si="36"/>
        <v>3265.6548943467546</v>
      </c>
      <c r="GQ108" s="29">
        <f t="shared" ca="1" si="36"/>
        <v>3531.9452129718229</v>
      </c>
      <c r="GR108" s="29">
        <f t="shared" ca="1" si="36"/>
        <v>3757.501227122204</v>
      </c>
      <c r="GS108" s="29">
        <f t="shared" ca="1" si="36"/>
        <v>3938.4619965582483</v>
      </c>
      <c r="GT108" s="29">
        <f t="shared" ca="1" si="34"/>
        <v>4122.6566018360645</v>
      </c>
      <c r="GU108" s="29">
        <f t="shared" ca="1" si="22"/>
        <v>4308.1176339915683</v>
      </c>
      <c r="GV108" s="29">
        <f t="shared" ca="1" si="22"/>
        <v>4444.5559288035802</v>
      </c>
      <c r="GW108" s="29">
        <f t="shared" ca="1" si="22"/>
        <v>4526.9763376408036</v>
      </c>
      <c r="GX108" s="29">
        <f t="shared" ca="1" si="22"/>
        <v>4532.6365737714696</v>
      </c>
      <c r="GY108" s="29">
        <f t="shared" ca="1" si="30"/>
        <v>4683.9308473341398</v>
      </c>
      <c r="GZ108" s="29">
        <f t="shared" ca="1" si="30"/>
        <v>4848.2493163506233</v>
      </c>
      <c r="HA108" s="29">
        <f t="shared" ca="1" si="30"/>
        <v>5095.2181906106898</v>
      </c>
      <c r="HB108" s="29">
        <f t="shared" ca="1" si="30"/>
        <v>4986.3718813759579</v>
      </c>
      <c r="HC108" s="29"/>
      <c r="HD108" s="29">
        <f t="shared" si="29"/>
        <v>170</v>
      </c>
      <c r="HE108" s="29">
        <f>SUM($GD108:GD108)-$HD108-SUM($FD108:FD108)</f>
        <v>-170</v>
      </c>
      <c r="HF108" s="29">
        <f ca="1">SUM($GD108:GE108)-$HD108-SUM($FD108:FE108)</f>
        <v>-141.13425253384992</v>
      </c>
      <c r="HG108" s="29">
        <f ca="1">SUM($GD108:GF108)-$HD108-SUM($FD108:FF108)</f>
        <v>-89.590497521128327</v>
      </c>
      <c r="HH108" s="29">
        <f ca="1">SUM($GD108:GG108)-$HD108-SUM($FD108:FG108)</f>
        <v>-16.188624261208133</v>
      </c>
      <c r="HI108" s="29">
        <f ca="1">SUM($GD108:GH108)-$HD108-SUM($FD108:FH108)</f>
        <v>80.456848445240212</v>
      </c>
      <c r="HJ108" s="29">
        <f ca="1">SUM($GD108:GI108)-$HD108-SUM($FD108:FI108)</f>
        <v>177.10232115168765</v>
      </c>
      <c r="HK108" s="29">
        <f ca="1">SUM($GD108:GJ108)-$HD108-SUM($FD108:FJ108)</f>
        <v>292.43020238358258</v>
      </c>
      <c r="HL108" s="29">
        <f ca="1">SUM($GD108:GK108)-$HD108-SUM($FD108:FK108)</f>
        <v>431.80445983890786</v>
      </c>
      <c r="HM108" s="29">
        <f ca="1">SUM($GD108:GL108)-$HD108-SUM($FD108:FL108)</f>
        <v>586.56666946026417</v>
      </c>
      <c r="HN108" s="29">
        <f ca="1">SUM($GD108:GM108)-$HD108-SUM($FD108:FM108)</f>
        <v>764.94448828752138</v>
      </c>
      <c r="HO108" s="29">
        <f ca="1">SUM($GD108:GN108)-$HD108-SUM($FD108:FN108)</f>
        <v>955.04865568864989</v>
      </c>
      <c r="HP108" s="29">
        <f ca="1">SUM($GD108:GO108)-$HD108-SUM($FD108:FO108)</f>
        <v>1166.9426876588514</v>
      </c>
      <c r="HQ108" s="29">
        <f ca="1">SUM($GD108:GP108)-$HD108-SUM($FD108:FP108)</f>
        <v>1391.1142892431781</v>
      </c>
      <c r="HR108" s="29">
        <f ca="1">SUM($GD108:GQ108)-$HD108-SUM($FD108:FQ108)</f>
        <v>1635.1410844737511</v>
      </c>
      <c r="HS108" s="29">
        <f ca="1">SUM($GD108:GR108)-$HD108-SUM($FD108:FR108)</f>
        <v>1896.8743726549001</v>
      </c>
      <c r="HT108" s="29">
        <f ca="1">SUM($GD108:GS108)-$HD108-SUM($FD108:FS108)</f>
        <v>2173.9876853543537</v>
      </c>
      <c r="HU108" s="29">
        <f ca="1">SUM($GD108:GT108)-$HD108-SUM($FD108:FT108)</f>
        <v>2466.438038686465</v>
      </c>
      <c r="HV108" s="29">
        <f ca="1">SUM($GD108:GU108)-$HD108-SUM($FD108:FU108)</f>
        <v>2774.0944997914921</v>
      </c>
      <c r="HW108" s="29">
        <f ca="1">SUM($GD108:GV108)-$HD108-SUM($FD108:FV108)</f>
        <v>3094.4369837690174</v>
      </c>
      <c r="HX108" s="29">
        <f ca="1">SUM($GD108:GW108)-$HD108-SUM($FD108:FW108)</f>
        <v>3424.71294932827</v>
      </c>
      <c r="HY108" s="29">
        <f ca="1">SUM($GD108:GX108)-$HD108-SUM($FD108:FX108)</f>
        <v>3761.0921394641991</v>
      </c>
      <c r="HZ108" s="29">
        <f ca="1">SUM($GD108:GY108)-$HD108-SUM($FD108:FY108)</f>
        <v>4110.3395950531703</v>
      </c>
      <c r="IA108" s="29">
        <f ca="1">SUM($GD108:GZ108)-$HD108-SUM($FD108:FZ108)</f>
        <v>4472.91055152232</v>
      </c>
      <c r="IB108" s="29">
        <f ca="1">SUM($GD108:HA108)-$HD108-SUM($FD108:GA108)</f>
        <v>4852.5805828853627</v>
      </c>
      <c r="IC108" s="29">
        <f ca="1">SUM($GD108:HB108)-$HD108-SUM($FD108:GB108)</f>
        <v>5232.2506142484053</v>
      </c>
    </row>
    <row r="109" spans="2:237">
      <c r="B109" s="29">
        <f t="shared" ca="1" si="26"/>
        <v>0.16903493102528344</v>
      </c>
      <c r="C109" s="29">
        <f t="shared" ca="1" si="26"/>
        <v>0.62064918635018129</v>
      </c>
      <c r="D109" s="29">
        <f t="shared" ca="1" si="26"/>
        <v>0.6066174205194339</v>
      </c>
      <c r="E109" s="29">
        <f t="shared" ca="1" si="26"/>
        <v>0.77478091971315566</v>
      </c>
      <c r="F109" s="29">
        <f t="shared" ca="1" si="26"/>
        <v>0.89983374613421629</v>
      </c>
      <c r="G109" s="29">
        <f t="shared" ca="1" si="26"/>
        <v>0.6991988926256939</v>
      </c>
      <c r="H109" s="29">
        <f t="shared" ca="1" si="26"/>
        <v>0.93491524635213807</v>
      </c>
      <c r="I109" s="29">
        <f t="shared" ca="1" si="26"/>
        <v>0.21677587378355423</v>
      </c>
      <c r="J109" s="29">
        <f t="shared" ca="1" si="26"/>
        <v>0.89793266052681309</v>
      </c>
      <c r="K109" s="29">
        <f t="shared" ca="1" si="26"/>
        <v>0.48119092349914638</v>
      </c>
      <c r="L109" s="29">
        <f t="shared" ca="1" si="26"/>
        <v>0.9358459351335856</v>
      </c>
      <c r="M109" s="29">
        <f t="shared" ca="1" si="26"/>
        <v>0.50541857223665942</v>
      </c>
      <c r="N109" s="29">
        <f t="shared" ca="1" si="26"/>
        <v>0.71541258579695988</v>
      </c>
      <c r="O109" s="29">
        <f t="shared" ca="1" si="26"/>
        <v>0.5634346575914827</v>
      </c>
      <c r="P109" s="29">
        <f t="shared" ca="1" si="26"/>
        <v>0.63133406480751697</v>
      </c>
      <c r="Q109" s="29">
        <f t="shared" ca="1" si="26"/>
        <v>0.24778286374042768</v>
      </c>
      <c r="R109" s="29">
        <f t="shared" ca="1" si="33"/>
        <v>0.81173099716476138</v>
      </c>
      <c r="S109" s="29">
        <f t="shared" ca="1" si="33"/>
        <v>0.81359896600611648</v>
      </c>
      <c r="T109" s="29">
        <f t="shared" ca="1" si="35"/>
        <v>6.0919504184970608E-2</v>
      </c>
      <c r="U109" s="29">
        <f t="shared" ca="1" si="35"/>
        <v>0.58967212684201475</v>
      </c>
      <c r="V109" s="29">
        <f t="shared" ca="1" si="35"/>
        <v>0.53396892105365379</v>
      </c>
      <c r="W109" s="29">
        <f t="shared" ca="1" si="35"/>
        <v>0.69443334081921171</v>
      </c>
      <c r="X109" s="29">
        <f t="shared" ca="1" si="35"/>
        <v>0.63117633472706414</v>
      </c>
      <c r="Y109" s="29">
        <f t="shared" ca="1" si="35"/>
        <v>0.72126545913624174</v>
      </c>
      <c r="Z109" s="29">
        <f t="shared" ca="1" si="35"/>
        <v>0.20911086864231487</v>
      </c>
      <c r="AC109" s="27">
        <f>IF(H$11="x",0,_xlfn.NORM.INV(B109,Satokasvi!$H$8,Satokasvi!$I$8)*IF(H$8="x",1+Toimenpiteet!$C$7,1)*IF(H$9="x",1+Toimenpiteet!$C$34,1)*(1+H$30)*_xlfn.BINOM.INV(1,(1-(Satokasvi!$H$15*(1+H$43))),B109))</f>
        <v>0</v>
      </c>
      <c r="AD109" s="27">
        <f ca="1">IF(I$11="x",0,_xlfn.NORM.INV(C109,Satokasvi!$H$8,Satokasvi!$I$8)*IF(I$8="x",1+Toimenpiteet!$C$7,1)*IF(I$9="x",1+Toimenpiteet!$C$34,1)*(1+I$30)*_xlfn.BINOM.INV(1,(1-(Satokasvi!$H$15*(1+I$43))),C109))</f>
        <v>2595.8958692699944</v>
      </c>
      <c r="AE109" s="27">
        <f ca="1">IF(J$11="x",0,_xlfn.NORM.INV(D109,Satokasvi!$H$8,Satokasvi!$I$8)*IF(J$8="x",1+Toimenpiteet!$C$7,1)*IF(J$9="x",1+Toimenpiteet!$C$34,1)*(1+J$30)*_xlfn.BINOM.INV(1,(1-(Satokasvi!$H$15*(1+J$43))),D109))</f>
        <v>2607.222833905239</v>
      </c>
      <c r="AF109" s="27">
        <f ca="1">IF(K$11="x",0,_xlfn.NORM.INV(E109,Satokasvi!$H$8,Satokasvi!$I$8)*IF(K$8="x",1+Toimenpiteet!$C$7,1)*IF(K$9="x",1+Toimenpiteet!$C$34,1)*(1+K$30)*_xlfn.BINOM.INV(1,(1-(Satokasvi!$H$15*(1+K$43))),E109))</f>
        <v>2714.2718060807956</v>
      </c>
      <c r="AG109" s="27">
        <f ca="1">IF(L$11="x",0,_xlfn.NORM.INV(F109,Satokasvi!$H$8,Satokasvi!$I$8)*IF(L$8="x",1+Toimenpiteet!$C$7,1)*IF(L$9="x",1+Toimenpiteet!$C$34,1)*(1+L$30)*_xlfn.BINOM.INV(1,(1-(Satokasvi!$H$15*(1+L$43))),F109))</f>
        <v>2830.2736239282094</v>
      </c>
      <c r="AH109" s="27">
        <f>IF(M$11="x",0,_xlfn.NORM.INV(G109,Satokasvi!$H$8,Satokasvi!$I$8)*IF(M$8="x",1+Toimenpiteet!$C$7,1)*IF(M$9="x",1+Toimenpiteet!$C$34,1)*(1+M$30)*_xlfn.BINOM.INV(1,(1-(Satokasvi!$H$15*(1+M$43))),G109))</f>
        <v>0</v>
      </c>
      <c r="AI109" s="27">
        <f ca="1">IF(N$11="x",0,_xlfn.NORM.INV(H109,Satokasvi!$H$8,Satokasvi!$I$8)*IF(N$8="x",1+Toimenpiteet!$C$7,1)*IF(N$9="x",1+Toimenpiteet!$C$34,1)*(1+N$30)*_xlfn.BINOM.INV(1,(1-(Satokasvi!$H$15*(1+N$43))),H109))</f>
        <v>2895.7375512996668</v>
      </c>
      <c r="AJ109" s="27">
        <f ca="1">IF(O$11="x",0,_xlfn.NORM.INV(I109,Satokasvi!$H$8,Satokasvi!$I$8)*IF(O$8="x",1+Toimenpiteet!$C$7,1)*IF(O$9="x",1+Toimenpiteet!$C$34,1)*(1+O$30)*_xlfn.BINOM.INV(1,(1-(Satokasvi!$H$15*(1+O$43))),I109))</f>
        <v>2467.0612631166869</v>
      </c>
      <c r="AK109" s="27">
        <f ca="1">IF(P$11="x",0,_xlfn.NORM.INV(J109,Satokasvi!$H$8,Satokasvi!$I$8)*IF(P$8="x",1+Toimenpiteet!$C$7,1)*IF(P$9="x",1+Toimenpiteet!$C$34,1)*(1+P$30)*_xlfn.BINOM.INV(1,(1-(Satokasvi!$H$15*(1+P$43))),J109))</f>
        <v>2850.2719757617392</v>
      </c>
      <c r="AL109" s="27">
        <f ca="1">IF(Q$11="x",0,_xlfn.NORM.INV(K109,Satokasvi!$H$8,Satokasvi!$I$8)*IF(Q$8="x",1+Toimenpiteet!$C$7,1)*IF(Q$9="x",1+Toimenpiteet!$C$34,1)*(1+Q$30)*_xlfn.BINOM.INV(1,(1-(Satokasvi!$H$15*(1+Q$43))),K109))</f>
        <v>2604.4362102775885</v>
      </c>
      <c r="AM109" s="27">
        <f ca="1">IF(R$11="x",0,_xlfn.NORM.INV(L109,Satokasvi!$H$8,Satokasvi!$I$8)*IF(R$8="x",1+Toimenpiteet!$C$7,1)*IF(R$9="x",1+Toimenpiteet!$C$34,1)*(1+R$30)*_xlfn.BINOM.INV(1,(1-(Satokasvi!$H$15*(1+R$43))),L109))</f>
        <v>2897.1139443369002</v>
      </c>
      <c r="AN109" s="27">
        <f ca="1">IF(S$11="x",0,_xlfn.NORM.INV(M109,Satokasvi!$H$8,Satokasvi!$I$8)*IF(S$8="x",1+Toimenpiteet!$C$7,1)*IF(S$9="x",1+Toimenpiteet!$C$34,1)*(1+S$30)*_xlfn.BINOM.INV(1,(1-(Satokasvi!$H$15*(1+S$43))),M109))</f>
        <v>2615.7753587311681</v>
      </c>
      <c r="AO109" s="27">
        <f ca="1">IF(T$11="x",0,_xlfn.NORM.INV(N109,Satokasvi!$H$8,Satokasvi!$I$8)*IF(T$8="x",1+Toimenpiteet!$C$7,1)*IF(T$9="x",1+Toimenpiteet!$C$34,1)*(1+T$30)*_xlfn.BINOM.INV(1,(1-(Satokasvi!$H$15*(1+T$43))),N109))</f>
        <v>2719.4994139156624</v>
      </c>
      <c r="AP109" s="27">
        <f ca="1">IF(U$11="x",0,_xlfn.NORM.INV(O109,Satokasvi!$H$8,Satokasvi!$I$8)*IF(U$8="x",1+Toimenpiteet!$C$7,1)*IF(U$9="x",1+Toimenpiteet!$C$34,1)*(1+U$30)*_xlfn.BINOM.INV(1,(1-(Satokasvi!$H$15*(1+U$43))),O109))</f>
        <v>2643.0464544340639</v>
      </c>
      <c r="AQ109" s="27">
        <f ca="1">IF(V$11="x",0,_xlfn.NORM.INV(P109,Satokasvi!$H$8,Satokasvi!$I$8)*IF(V$8="x",1+Toimenpiteet!$C$7,1)*IF(V$9="x",1+Toimenpiteet!$C$34,1)*(1+V$30)*_xlfn.BINOM.INV(1,(1-(Satokasvi!$H$15*(1+V$43))),P109))</f>
        <v>2675.8436598296421</v>
      </c>
      <c r="AR109" s="27">
        <f ca="1">IF(W$11="x",0,_xlfn.NORM.INV(Q109,Satokasvi!$H$8,Satokasvi!$I$8)*IF(W$8="x",1+Toimenpiteet!$C$7,1)*IF(W$9="x",1+Toimenpiteet!$C$34,1)*(1+W$30)*_xlfn.BINOM.INV(1,(1-(Satokasvi!$H$15*(1+W$43))),Q109))</f>
        <v>2486.0343264096973</v>
      </c>
      <c r="AS109" s="27">
        <f ca="1">IF(X$11="x",0,_xlfn.NORM.INV(R109,Satokasvi!$H$8,Satokasvi!$I$8)*IF(X$8="x",1+Toimenpiteet!$C$7,1)*IF(X$9="x",1+Toimenpiteet!$C$34,1)*(1+X$30)*_xlfn.BINOM.INV(1,(1-(Satokasvi!$H$15*(1+X$43))),R109))</f>
        <v>2778.3021522574613</v>
      </c>
      <c r="AT109" s="27">
        <f ca="1">IF(Y$11="x",0,_xlfn.NORM.INV(S109,Satokasvi!$H$8,Satokasvi!$I$8)*IF(Y$8="x",1+Toimenpiteet!$C$7,1)*IF(Y$9="x",1+Toimenpiteet!$C$34,1)*(1+Y$30)*_xlfn.BINOM.INV(1,(1-(Satokasvi!$H$15*(1+Y$43))),S109))</f>
        <v>2779.5982882078861</v>
      </c>
      <c r="AU109" s="27">
        <f ca="1">IF(Z$11="x",0,_xlfn.NORM.INV(T109,Satokasvi!$H$8,Satokasvi!$I$8)*IF(Z$8="x",1+Toimenpiteet!$C$7,1)*IF(Z$9="x",1+Toimenpiteet!$C$34,1)*(1+Z$30)*_xlfn.BINOM.INV(1,(1-(Satokasvi!$H$15*(1+Z$43))),T109))</f>
        <v>2324.4582167725503</v>
      </c>
      <c r="AV109" s="27">
        <f ca="1">IF(AA$11="x",0,_xlfn.NORM.INV(U109,Satokasvi!$H$8,Satokasvi!$I$8)*IF(AA$8="x",1+Toimenpiteet!$C$7,1)*IF(AA$9="x",1+Toimenpiteet!$C$34,1)*(1+AA$30)*_xlfn.BINOM.INV(1,(1-(Satokasvi!$H$15*(1+AA$43))),U109))</f>
        <v>2655.5561294343925</v>
      </c>
      <c r="AW109" s="27">
        <f ca="1">IF(AB$11="x",0,_xlfn.NORM.INV(V109,Satokasvi!$H$8,Satokasvi!$I$8)*IF(AB$8="x",1+Toimenpiteet!$C$7,1)*IF(AB$9="x",1+Toimenpiteet!$C$34,1)*(1+AB$30)*_xlfn.BINOM.INV(1,(1-(Satokasvi!$H$15*(1+AB$43))),V109))</f>
        <v>2629.1528784251659</v>
      </c>
      <c r="AX109" s="27">
        <f ca="1">IF(AC$11="x",0,_xlfn.NORM.INV(W109,Satokasvi!$H$8,Satokasvi!$I$8)*IF(AC$8="x",1+Toimenpiteet!$C$7,1)*IF(AC$9="x",1+Toimenpiteet!$C$34,1)*(1+AC$30)*_xlfn.BINOM.INV(1,(1-(Satokasvi!$H$15*(1+AC$43))),W109))</f>
        <v>2708.1484689270997</v>
      </c>
      <c r="AY109" s="27">
        <f ca="1">IF(AD$11="x",0,_xlfn.NORM.INV(X109,Satokasvi!$H$8,Satokasvi!$I$8)*IF(AD$8="x",1+Toimenpiteet!$C$7,1)*IF(AD$9="x",1+Toimenpiteet!$C$34,1)*(1+AD$30)*_xlfn.BINOM.INV(1,(1-(Satokasvi!$H$15*(1+AD$43))),X109))</f>
        <v>2675.7655957557135</v>
      </c>
      <c r="AZ109" s="27">
        <f ca="1">IF(AE$11="x",0,_xlfn.NORM.INV(Y109,Satokasvi!$H$8,Satokasvi!$I$8)*IF(AE$8="x",1+Toimenpiteet!$C$7,1)*IF(AE$9="x",1+Toimenpiteet!$C$34,1)*(1+AE$30)*_xlfn.BINOM.INV(1,(1-(Satokasvi!$H$15*(1+AE$43))),Y109))</f>
        <v>2722.7356732162252</v>
      </c>
      <c r="BA109" s="27">
        <f ca="1">IF(AF$11="x",0,_xlfn.NORM.INV(Z109,Satokasvi!$H$8,Satokasvi!$I$8)*IF(AF$8="x",1+Toimenpiteet!$C$7,1)*IF(AF$9="x",1+Toimenpiteet!$C$34,1)*(1+AF$30)*_xlfn.BINOM.INV(1,(1-(Satokasvi!$H$15*(1+AF$43))),Z109))</f>
        <v>2462.1368257860868</v>
      </c>
      <c r="BD109" s="27">
        <f>IF(H$11="x",0,_xlfn.NORM.INV(B109,Satokasvi!$H$8,Satokasvi!$I$8)*IF(COUNTIF($H$12:H$12,"x")&gt;0,(1+$C$6),1)*IF(COUNTIF($H$13:H$13,"x")&gt;0,(1+$C$30),1)*IF(H$8="x",(1+Toimenpiteet!$C$7),1)*IF(H$9="x",(1+Toimenpiteet!$C$34),1)*(1+H$30)*_xlfn.BINOM.INV(1,(1-(Satokasvi!$H$15*(1+H$44))),B109))</f>
        <v>0</v>
      </c>
      <c r="BE109" s="27">
        <f ca="1">IF(I$11="x",0,_xlfn.NORM.INV(C109,Satokasvi!$H$8,Satokasvi!$I$8)*IF(COUNTIF($H$12:I$12,"x")&gt;0,(1+$C$6),1)*IF(COUNTIF($H$13:I$13,"x")&gt;0,(1+$C$30),1)*IF(I$8="x",(1+Toimenpiteet!$C$7),1)*IF(I$9="x",(1+Toimenpiteet!$C$34),1)*(1+I$30)*_xlfn.BINOM.INV(1,(1-(Satokasvi!$H$15*(1+I$44))),C109))</f>
        <v>2725.6906627334943</v>
      </c>
      <c r="BF109" s="27">
        <f ca="1">IF(J$11="x",0,_xlfn.NORM.INV(D109,Satokasvi!$H$8,Satokasvi!$I$8)*IF(COUNTIF($H$12:J$12,"x")&gt;0,(1+$C$6),1)*IF(COUNTIF($H$13:J$13,"x")&gt;0,(1+$C$30),1)*IF(J$8="x",(1+Toimenpiteet!$C$7),1)*IF(J$9="x",(1+Toimenpiteet!$C$34),1)*(1+J$30)*_xlfn.BINOM.INV(1,(1-(Satokasvi!$H$15*(1+J$44))),D109))</f>
        <v>2737.5839756005012</v>
      </c>
      <c r="BG109" s="27">
        <f ca="1">IF(K$11="x",0,_xlfn.NORM.INV(E109,Satokasvi!$H$8,Satokasvi!$I$8)*IF(COUNTIF($H$12:K$12,"x")&gt;0,(1+$C$6),1)*IF(COUNTIF($H$13:K$13,"x")&gt;0,(1+$C$30),1)*IF(K$8="x",(1+Toimenpiteet!$C$7),1)*IF(K$9="x",(1+Toimenpiteet!$C$34),1)*(1+K$30)*_xlfn.BINOM.INV(1,(1-(Satokasvi!$H$15*(1+K$44))),E109))</f>
        <v>2849.9853963848359</v>
      </c>
      <c r="BH109" s="27">
        <f ca="1">IF(L$11="x",0,_xlfn.NORM.INV(F109,Satokasvi!$H$8,Satokasvi!$I$8)*IF(COUNTIF($H$12:L$12,"x")&gt;0,(1+$C$6),1)*IF(COUNTIF($H$13:L$13,"x")&gt;0,(1+$C$30),1)*IF(L$8="x",(1+Toimenpiteet!$C$7),1)*IF(L$9="x",(1+Toimenpiteet!$C$34),1)*(1+L$30)*_xlfn.BINOM.INV(1,(1-(Satokasvi!$H$15*(1+L$44))),F109))</f>
        <v>2971.7873051246202</v>
      </c>
      <c r="BI109" s="27">
        <f>IF(M$11="x",0,_xlfn.NORM.INV(G109,Satokasvi!$H$8,Satokasvi!$I$8)*IF(COUNTIF($H$12:M$12,"x")&gt;0,(1+$C$6),1)*IF(COUNTIF($H$13:M$13,"x")&gt;0,(1+$C$30),1)*IF(M$8="x",(1+Toimenpiteet!$C$7),1)*IF(M$9="x",(1+Toimenpiteet!$C$34),1)*(1+M$30)*_xlfn.BINOM.INV(1,(1-(Satokasvi!$H$15*(1+M$44))),G109))</f>
        <v>0</v>
      </c>
      <c r="BJ109" s="27">
        <f ca="1">IF(N$11="x",0,_xlfn.NORM.INV(H109,Satokasvi!$H$8,Satokasvi!$I$8)*IF(COUNTIF($H$12:N$12,"x")&gt;0,(1+$C$6),1)*IF(COUNTIF($H$13:N$13,"x")&gt;0,(1+$C$30),1)*IF(N$8="x",(1+Toimenpiteet!$C$7),1)*IF(N$9="x",(1+Toimenpiteet!$C$34),1)*(1+N$30)*_xlfn.BINOM.INV(1,(1-(Satokasvi!$H$15*(1+N$44))),H109))</f>
        <v>3040.5244288646504</v>
      </c>
      <c r="BK109" s="27">
        <f ca="1">IF(O$11="x",0,_xlfn.NORM.INV(I109,Satokasvi!$H$8,Satokasvi!$I$8)*IF(COUNTIF($H$12:O$12,"x")&gt;0,(1+$C$6),1)*IF(COUNTIF($H$13:O$13,"x")&gt;0,(1+$C$30),1)*IF(O$8="x",(1+Toimenpiteet!$C$7),1)*IF(O$9="x",(1+Toimenpiteet!$C$34),1)*(1+O$30)*_xlfn.BINOM.INV(1,(1-(Satokasvi!$H$15*(1+O$44))),I109))</f>
        <v>2590.4143262725211</v>
      </c>
      <c r="BL109" s="27">
        <f ca="1">IF(P$11="x",0,_xlfn.NORM.INV(J109,Satokasvi!$H$8,Satokasvi!$I$8)*IF(COUNTIF($H$12:P$12,"x")&gt;0,(1+$C$6),1)*IF(COUNTIF($H$13:P$13,"x")&gt;0,(1+$C$30),1)*IF(P$8="x",(1+Toimenpiteet!$C$7),1)*IF(P$9="x",(1+Toimenpiteet!$C$34),1)*(1+P$30)*_xlfn.BINOM.INV(1,(1-(Satokasvi!$H$15*(1+P$44))),J109))</f>
        <v>2992.7855745498264</v>
      </c>
      <c r="BM109" s="27">
        <f ca="1">IF(Q$11="x",0,_xlfn.NORM.INV(K109,Satokasvi!$H$8,Satokasvi!$I$8)*IF(COUNTIF($H$12:Q$12,"x")&gt;0,(1+$C$6),1)*IF(COUNTIF($H$13:Q$13,"x")&gt;0,(1+$C$30),1)*IF(Q$8="x",(1+Toimenpiteet!$C$7),1)*IF(Q$9="x",(1+Toimenpiteet!$C$34),1)*(1+Q$30)*_xlfn.BINOM.INV(1,(1-(Satokasvi!$H$15*(1+Q$44))),K109))</f>
        <v>2734.6580207914681</v>
      </c>
      <c r="BN109" s="27">
        <f ca="1">IF(R$11="x",0,_xlfn.NORM.INV(L109,Satokasvi!$H$8,Satokasvi!$I$8)*IF(COUNTIF($H$12:R$12,"x")&gt;0,(1+$C$6),1)*IF(COUNTIF($H$13:R$13,"x")&gt;0,(1+$C$30),1)*IF(R$8="x",(1+Toimenpiteet!$C$7),1)*IF(R$9="x",(1+Toimenpiteet!$C$34),1)*(1+R$30)*_xlfn.BINOM.INV(1,(1-(Satokasvi!$H$15*(1+R$44))),L109))</f>
        <v>3041.9696415537451</v>
      </c>
      <c r="BO109" s="27">
        <f ca="1">IF(S$11="x",0,_xlfn.NORM.INV(M109,Satokasvi!$H$8,Satokasvi!$I$8)*IF(COUNTIF($H$12:S$12,"x")&gt;0,(1+$C$6),1)*IF(COUNTIF($H$13:S$13,"x")&gt;0,(1+$C$30),1)*IF(S$8="x",(1+Toimenpiteet!$C$7),1)*IF(S$9="x",(1+Toimenpiteet!$C$34),1)*(1+S$30)*_xlfn.BINOM.INV(1,(1-(Satokasvi!$H$15*(1+S$44))),M109))</f>
        <v>2746.5641266677267</v>
      </c>
      <c r="BP109" s="27">
        <f ca="1">IF(T$11="x",0,_xlfn.NORM.INV(N109,Satokasvi!$H$8,Satokasvi!$I$8)*IF(COUNTIF($H$12:T$12,"x")&gt;0,(1+$C$6),1)*IF(COUNTIF($H$13:T$13,"x")&gt;0,(1+$C$30),1)*IF(T$8="x",(1+Toimenpiteet!$C$7),1)*IF(T$9="x",(1+Toimenpiteet!$C$34),1)*(1+T$30)*_xlfn.BINOM.INV(1,(1-(Satokasvi!$H$15*(1+T$44))),N109))</f>
        <v>2855.4743846114461</v>
      </c>
      <c r="BQ109" s="27">
        <f ca="1">IF(U$11="x",0,_xlfn.NORM.INV(O109,Satokasvi!$H$8,Satokasvi!$I$8)*IF(COUNTIF($H$12:U$12,"x")&gt;0,(1+$C$6),1)*IF(COUNTIF($H$13:U$13,"x")&gt;0,(1+$C$30),1)*IF(U$8="x",(1+Toimenpiteet!$C$7),1)*IF(U$9="x",(1+Toimenpiteet!$C$34),1)*(1+U$30)*_xlfn.BINOM.INV(1,(1-(Satokasvi!$H$15*(1+U$44))),O109))</f>
        <v>2775.1987771557679</v>
      </c>
      <c r="BR109" s="27">
        <f ca="1">IF(V$11="x",0,_xlfn.NORM.INV(P109,Satokasvi!$H$8,Satokasvi!$I$8)*IF(COUNTIF($H$12:V$12,"x")&gt;0,(1+$C$6),1)*IF(COUNTIF($H$13:V$13,"x")&gt;0,(1+$C$30),1)*IF(V$8="x",(1+Toimenpiteet!$C$7),1)*IF(V$9="x",(1+Toimenpiteet!$C$34),1)*(1+V$30)*_xlfn.BINOM.INV(1,(1-(Satokasvi!$H$15*(1+V$44))),P109))</f>
        <v>2809.6358428211242</v>
      </c>
      <c r="BS109" s="27">
        <f ca="1">IF(W$11="x",0,_xlfn.NORM.INV(Q109,Satokasvi!$H$8,Satokasvi!$I$8)*IF(COUNTIF($H$12:W$12,"x")&gt;0,(1+$C$6),1)*IF(COUNTIF($H$13:W$13,"x")&gt;0,(1+$C$30),1)*IF(W$8="x",(1+Toimenpiteet!$C$7),1)*IF(W$9="x",(1+Toimenpiteet!$C$34),1)*(1+W$30)*_xlfn.BINOM.INV(1,(1-(Satokasvi!$H$15*(1+W$44))),Q109))</f>
        <v>2610.3360427301823</v>
      </c>
      <c r="BT109" s="27">
        <f ca="1">IF(X$11="x",0,_xlfn.NORM.INV(R109,Satokasvi!$H$8,Satokasvi!$I$8)*IF(COUNTIF($H$12:X$12,"x")&gt;0,(1+$C$6),1)*IF(COUNTIF($H$13:X$13,"x")&gt;0,(1+$C$30),1)*IF(X$8="x",(1+Toimenpiteet!$C$7),1)*IF(X$9="x",(1+Toimenpiteet!$C$34),1)*(1+X$30)*_xlfn.BINOM.INV(1,(1-(Satokasvi!$H$15*(1+X$44))),R109))</f>
        <v>2917.2172598703341</v>
      </c>
      <c r="BU109" s="27">
        <f ca="1">IF(Y$11="x",0,_xlfn.NORM.INV(S109,Satokasvi!$H$8,Satokasvi!$I$8)*IF(COUNTIF($H$12:Y$12,"x")&gt;0,(1+$C$6),1)*IF(COUNTIF($H$13:Y$13,"x")&gt;0,(1+$C$30),1)*IF(Y$8="x",(1+Toimenpiteet!$C$7),1)*IF(Y$9="x",(1+Toimenpiteet!$C$34),1)*(1+Y$30)*_xlfn.BINOM.INV(1,(1-(Satokasvi!$H$15*(1+Y$44))),S109))</f>
        <v>2918.578202618281</v>
      </c>
      <c r="BV109" s="27">
        <f ca="1">IF(Z$11="x",0,_xlfn.NORM.INV(T109,Satokasvi!$H$8,Satokasvi!$I$8)*IF(COUNTIF($H$12:Z$12,"x")&gt;0,(1+$C$6),1)*IF(COUNTIF($H$13:Z$13,"x")&gt;0,(1+$C$30),1)*IF(Z$8="x",(1+Toimenpiteet!$C$7),1)*IF(Z$9="x",(1+Toimenpiteet!$C$34),1)*(1+Z$30)*_xlfn.BINOM.INV(1,(1-(Satokasvi!$H$15*(1+Z$44))),T109))</f>
        <v>2440.681127611178</v>
      </c>
      <c r="BW109" s="27">
        <f ca="1">IF(AA$11="x",0,_xlfn.NORM.INV(U109,Satokasvi!$H$8,Satokasvi!$I$8)*IF(COUNTIF($H$12:AA$12,"x")&gt;0,(1+$C$6),1)*IF(COUNTIF($H$13:AA$13,"x")&gt;0,(1+$C$30),1)*IF(AA$8="x",(1+Toimenpiteet!$C$7),1)*IF(AA$9="x",(1+Toimenpiteet!$C$34),1)*(1+AA$30)*_xlfn.BINOM.INV(1,(1-(Satokasvi!$H$15*(1+AA$44))),U109))</f>
        <v>2788.3339359061119</v>
      </c>
      <c r="BX109" s="27">
        <f ca="1">IF(AB$11="x",0,_xlfn.NORM.INV(V109,Satokasvi!$H$8,Satokasvi!$I$8)*IF(COUNTIF($H$12:AB$12,"x")&gt;0,(1+$C$6),1)*IF(COUNTIF($H$13:AB$13,"x")&gt;0,(1+$C$30),1)*IF(AB$8="x",(1+Toimenpiteet!$C$7),1)*IF(AB$9="x",(1+Toimenpiteet!$C$34),1)*(1+AB$30)*_xlfn.BINOM.INV(1,(1-(Satokasvi!$H$15*(1+AB$44))),V109))</f>
        <v>2760.6105223464242</v>
      </c>
      <c r="BY109" s="27">
        <f ca="1">IF(AC$11="x",0,_xlfn.NORM.INV(W109,Satokasvi!$H$8,Satokasvi!$I$8)*IF(COUNTIF($H$12:AC$12,"x")&gt;0,(1+$C$6),1)*IF(COUNTIF($H$13:AC$13,"x")&gt;0,(1+$C$30),1)*IF(AC$8="x",(1+Toimenpiteet!$C$7),1)*IF(AC$9="x",(1+Toimenpiteet!$C$34),1)*(1+AC$30)*_xlfn.BINOM.INV(1,(1-(Satokasvi!$H$15*(1+AC$44))),W109))</f>
        <v>2843.5558923734543</v>
      </c>
      <c r="BZ109" s="27">
        <f ca="1">IF(AD$11="x",0,_xlfn.NORM.INV(X109,Satokasvi!$H$8,Satokasvi!$I$8)*IF(COUNTIF($H$12:AD$12,"x")&gt;0,(1+$C$6),1)*IF(COUNTIF($H$13:AD$13,"x")&gt;0,(1+$C$30),1)*IF(AD$8="x",(1+Toimenpiteet!$C$7),1)*IF(AD$9="x",(1+Toimenpiteet!$C$34),1)*(1+AD$30)*_xlfn.BINOM.INV(1,(1-(Satokasvi!$H$15*(1+AD$44))),X109))</f>
        <v>2809.5538755434995</v>
      </c>
      <c r="CA109" s="27">
        <f ca="1">IF(AE$11="x",0,_xlfn.NORM.INV(Y109,Satokasvi!$H$8,Satokasvi!$I$8)*IF(COUNTIF($H$12:AE$12,"x")&gt;0,(1+$C$6),1)*IF(COUNTIF($H$13:AE$13,"x")&gt;0,(1+$C$30),1)*IF(AE$8="x",(1+Toimenpiteet!$C$7),1)*IF(AE$9="x",(1+Toimenpiteet!$C$34),1)*(1+AE$30)*_xlfn.BINOM.INV(1,(1-(Satokasvi!$H$15*(1+AE$44))),Y109))</f>
        <v>2858.8724568770363</v>
      </c>
      <c r="CB109" s="27">
        <f ca="1">IF(AF$11="x",0,_xlfn.NORM.INV(Z109,Satokasvi!$H$8,Satokasvi!$I$8)*IF(COUNTIF($H$12:AF$12,"x")&gt;0,(1+$C$6),1)*IF(COUNTIF($H$13:AF$13,"x")&gt;0,(1+$C$30),1)*IF(AF$8="x",(1+Toimenpiteet!$C$7),1)*IF(AF$9="x",(1+Toimenpiteet!$C$34),1)*(1+AF$30)*_xlfn.BINOM.INV(1,(1-(Satokasvi!$H$15*(1+AF$44))),Z109))</f>
        <v>2585.2436670753918</v>
      </c>
      <c r="CD109" s="29">
        <f ca="1">_xlfn.NORM.INV(RAND(),Satokasvi!$H$13,Satokasvi!$I$13)</f>
        <v>309.57348848554909</v>
      </c>
      <c r="CE109" s="29">
        <f ca="1">_xlfn.NORM.INV(RAND(),Satokasvi!$H$13,Satokasvi!$I$13)</f>
        <v>281.18698576024417</v>
      </c>
      <c r="CF109" s="29">
        <f ca="1">_xlfn.NORM.INV(RAND(),Satokasvi!$H$13,Satokasvi!$I$13)</f>
        <v>246.57973010690364</v>
      </c>
      <c r="CG109" s="29">
        <f ca="1">_xlfn.NORM.INV(RAND(),Satokasvi!$H$13,Satokasvi!$I$13)</f>
        <v>148.08983764816563</v>
      </c>
      <c r="CH109" s="29">
        <f ca="1">_xlfn.NORM.INV(RAND(),Satokasvi!$H$13,Satokasvi!$I$13)</f>
        <v>129.70012206602729</v>
      </c>
      <c r="CI109" s="29">
        <f ca="1">_xlfn.NORM.INV(RAND(),Satokasvi!$H$13,Satokasvi!$I$13)</f>
        <v>206.89568930119708</v>
      </c>
      <c r="CJ109" s="29">
        <f ca="1">_xlfn.NORM.INV(RAND(),Satokasvi!$H$13,Satokasvi!$I$13)</f>
        <v>146.42218421189261</v>
      </c>
      <c r="CK109" s="29">
        <f ca="1">_xlfn.NORM.INV(RAND(),Satokasvi!$H$13,Satokasvi!$I$13)</f>
        <v>181.8815272521623</v>
      </c>
      <c r="CL109" s="29">
        <f ca="1">_xlfn.NORM.INV(RAND(),Satokasvi!$H$13,Satokasvi!$I$13)</f>
        <v>214.00801854890847</v>
      </c>
      <c r="CM109" s="29">
        <f ca="1">_xlfn.NORM.INV(RAND(),Satokasvi!$H$13,Satokasvi!$I$13)</f>
        <v>154.42616586351639</v>
      </c>
      <c r="CN109" s="29">
        <f ca="1">_xlfn.NORM.INV(RAND(),Satokasvi!$H$13,Satokasvi!$I$13)</f>
        <v>211.58156253993198</v>
      </c>
      <c r="CO109" s="29">
        <f ca="1">_xlfn.NORM.INV(RAND(),Satokasvi!$H$13,Satokasvi!$I$13)</f>
        <v>308.65388238457132</v>
      </c>
      <c r="CP109" s="29">
        <f ca="1">_xlfn.NORM.INV(RAND(),Satokasvi!$H$13,Satokasvi!$I$13)</f>
        <v>266.19592682801158</v>
      </c>
      <c r="CQ109" s="29">
        <f ca="1">_xlfn.NORM.INV(RAND(),Satokasvi!$H$13,Satokasvi!$I$13)</f>
        <v>162.73355461658235</v>
      </c>
      <c r="CR109" s="29">
        <f ca="1">_xlfn.NORM.INV(RAND(),Satokasvi!$H$13,Satokasvi!$I$13)</f>
        <v>134.59716299589962</v>
      </c>
      <c r="CS109" s="29">
        <f ca="1">_xlfn.NORM.INV(RAND(),Satokasvi!$H$13,Satokasvi!$I$13)</f>
        <v>187.08595377197878</v>
      </c>
      <c r="CT109" s="29">
        <f ca="1">_xlfn.NORM.INV(RAND(),Satokasvi!$H$13,Satokasvi!$I$13)</f>
        <v>121.45668391892985</v>
      </c>
      <c r="CU109" s="29">
        <f ca="1">_xlfn.NORM.INV(RAND(),Satokasvi!$H$13,Satokasvi!$I$13)</f>
        <v>196.0780181606267</v>
      </c>
      <c r="CV109" s="29">
        <f ca="1">_xlfn.NORM.INV(RAND(),Satokasvi!$H$13,Satokasvi!$I$13)</f>
        <v>143.75696991164773</v>
      </c>
      <c r="CW109" s="29">
        <f ca="1">_xlfn.NORM.INV(RAND(),Satokasvi!$H$13,Satokasvi!$I$13)</f>
        <v>238.63633895445705</v>
      </c>
      <c r="CX109" s="29">
        <f ca="1">_xlfn.NORM.INV(RAND(),Satokasvi!$H$13,Satokasvi!$I$13)</f>
        <v>235.73598071805554</v>
      </c>
      <c r="CY109" s="29">
        <f ca="1">_xlfn.NORM.INV(RAND(),Satokasvi!$H$13,Satokasvi!$I$13)</f>
        <v>213.62960518077747</v>
      </c>
      <c r="CZ109" s="29">
        <f ca="1">_xlfn.NORM.INV(RAND(),Satokasvi!$H$13,Satokasvi!$I$13)</f>
        <v>196.45216439045197</v>
      </c>
      <c r="DA109" s="29">
        <f ca="1">_xlfn.NORM.INV(RAND(),Satokasvi!$H$13,Satokasvi!$I$13)</f>
        <v>231.07743703653588</v>
      </c>
      <c r="DB109" s="29">
        <f ca="1">_xlfn.NORM.INV(RAND(),Satokasvi!$H$13,Satokasvi!$I$13)</f>
        <v>237.38877007344394</v>
      </c>
      <c r="DD109" s="29">
        <f>IF(H$11="x",Toimenpiteet!$E$115,AC109*CD109/1000+(Satokasvi!$E$28-Satokasvi!$E$7)+IF(H$8="x",Toimenpiteet!$E$29,0)+IF(H$9="x",Toimenpiteet!$E$60,0)+IF(H$10="x",Toimenpiteet!$E$88,0))/(1+$H$15)^DD$59</f>
        <v>305.82524271844659</v>
      </c>
      <c r="DE109" s="29">
        <f ca="1">IF(I$11="x",Toimenpiteet!$E$115,AD109*CE109/1000+(Satokasvi!$E$28-Satokasvi!$E$7)+IF(I$8="x",Toimenpiteet!$E$29,0)+IF(I$9="x",Toimenpiteet!$E$60,0)+IF(I$10="x",Toimenpiteet!$E$88,0))/(1+$H$15)^DE$59</f>
        <v>473.21343654208556</v>
      </c>
      <c r="DF109" s="29">
        <f ca="1">IF(J$11="x",Toimenpiteet!$E$115,AE109*CF109/1000+(Satokasvi!$E$28-Satokasvi!$E$7)+IF(J$8="x",Toimenpiteet!$E$29,0)+IF(J$9="x",Toimenpiteet!$E$60,0)+IF(J$10="x",Toimenpiteet!$E$88,0))/(1+$H$15)^DF$59</f>
        <v>379.77308395684395</v>
      </c>
      <c r="DG109" s="29">
        <f ca="1">IF(K$11="x",Toimenpiteet!$E$115,AF109*CG109/1000+(Satokasvi!$E$28-Satokasvi!$E$7)+IF(K$8="x",Toimenpiteet!$E$29,0)+IF(K$9="x",Toimenpiteet!$E$60,0)+IF(K$10="x",Toimenpiteet!$E$88,0))/(1+$H$15)^DG$59</f>
        <v>154.64656477944257</v>
      </c>
      <c r="DH109" s="29">
        <f ca="1">IF(L$11="x",Toimenpiteet!$E$115,AG109*CH109/1000+(Satokasvi!$E$28-Satokasvi!$E$7)+IF(L$8="x",Toimenpiteet!$E$29,0)+IF(L$9="x",Toimenpiteet!$E$60,0)+IF(L$10="x",Toimenpiteet!$E$88,0))/(1+$H$15)^DH$59</f>
        <v>120.0637861135563</v>
      </c>
      <c r="DI109" s="29">
        <f>IF(M$11="x",Toimenpiteet!$E$115,AH109*CI109/1000+(Satokasvi!$E$28-Satokasvi!$E$7)+IF(M$8="x",Toimenpiteet!$E$29,0)+IF(M$9="x",Toimenpiteet!$E$60,0)+IF(M$10="x",Toimenpiteet!$E$88,0))/(1+$H$15)^DI$59</f>
        <v>263.80754085535114</v>
      </c>
      <c r="DJ109" s="29">
        <f ca="1">IF(N$11="x",Toimenpiteet!$E$115,AI109*CJ109/1000+(Satokasvi!$E$28-Satokasvi!$E$7)+IF(N$8="x",Toimenpiteet!$E$29,0)+IF(N$9="x",Toimenpiteet!$E$60,0)+IF(N$10="x",Toimenpiteet!$E$88,0))/(1+$H$15)^DJ$59</f>
        <v>159.4474219500145</v>
      </c>
      <c r="DK109" s="29">
        <f ca="1">IF(O$11="x",Toimenpiteet!$E$115,AJ109*CK109/1000+(Satokasvi!$E$28-Satokasvi!$E$7)+IF(O$8="x",Toimenpiteet!$E$29,0)+IF(O$9="x",Toimenpiteet!$E$60,0)+IF(O$10="x",Toimenpiteet!$E$88,0))/(1+$H$15)^DK$59</f>
        <v>174.31171891779596</v>
      </c>
      <c r="DL109" s="29">
        <f ca="1">IF(P$11="x",Toimenpiteet!$E$115,AK109*CL109/1000+(Satokasvi!$E$28-Satokasvi!$E$7)+IF(P$8="x",Toimenpiteet!$E$29,0)+IF(P$9="x",Toimenpiteet!$E$60,0)+IF(P$10="x",Toimenpiteet!$E$88,0))/(1+$H$15)^DL$59</f>
        <v>292.83331585411804</v>
      </c>
      <c r="DM109" s="29">
        <f ca="1">IF(Q$11="x",Toimenpiteet!$E$115,AL109*CM109/1000+(Satokasvi!$E$28-Satokasvi!$E$7)+IF(Q$8="x",Toimenpiteet!$E$29,0)+IF(Q$9="x",Toimenpiteet!$E$60,0)+IF(Q$10="x",Toimenpiteet!$E$88,0))/(1+$H$15)^DM$59</f>
        <v>129.69043377113692</v>
      </c>
      <c r="DN109" s="29">
        <f ca="1">IF(R$11="x",Toimenpiteet!$E$115,AM109*CN109/1000+(Satokasvi!$E$28-Satokasvi!$E$7)+IF(R$8="x",Toimenpiteet!$E$29,0)+IF(R$9="x",Toimenpiteet!$E$60,0)+IF(R$10="x",Toimenpiteet!$E$88,0))/(1+$H$15)^DN$59</f>
        <v>278.18701979709226</v>
      </c>
      <c r="DO109" s="29">
        <f ca="1">IF(S$11="x",Toimenpiteet!$E$115,AN109*CO109/1000+(Satokasvi!$E$28-Satokasvi!$E$7)+IF(S$8="x",Toimenpiteet!$E$29,0)+IF(S$9="x",Toimenpiteet!$E$60,0)+IF(S$10="x",Toimenpiteet!$E$88,0))/(1+$H$15)^DO$59</f>
        <v>406.42805204179172</v>
      </c>
      <c r="DP109" s="29">
        <f ca="1">IF(T$11="x",Toimenpiteet!$E$115,AO109*CP109/1000+(Satokasvi!$E$28-Satokasvi!$E$7)+IF(T$8="x",Toimenpiteet!$E$29,0)+IF(T$9="x",Toimenpiteet!$E$60,0)+IF(T$10="x",Toimenpiteet!$E$88,0))/(1+$H$15)^DP$59</f>
        <v>337.76525690356516</v>
      </c>
      <c r="DQ109" s="29">
        <f ca="1">IF(U$11="x",Toimenpiteet!$E$115,AP109*CQ109/1000+(Satokasvi!$E$28-Satokasvi!$E$7)+IF(U$8="x",Toimenpiteet!$E$29,0)+IF(U$9="x",Toimenpiteet!$E$60,0)+IF(U$10="x",Toimenpiteet!$E$88,0))/(1+$H$15)^DQ$59</f>
        <v>133.68618153622575</v>
      </c>
      <c r="DR109" s="29">
        <f ca="1">IF(V$11="x",Toimenpiteet!$E$115,AQ109*CR109/1000+(Satokasvi!$E$28-Satokasvi!$E$7)+IF(V$8="x",Toimenpiteet!$E$29,0)+IF(V$9="x",Toimenpiteet!$E$60,0)+IF(V$10="x",Toimenpiteet!$E$88,0))/(1+$H$15)^DR$59</f>
        <v>84.893280709430471</v>
      </c>
      <c r="DS109" s="29">
        <f ca="1">IF(W$11="x",Toimenpiteet!$E$115,AR109*CS109/1000+(Satokasvi!$E$28-Satokasvi!$E$7)+IF(W$8="x",Toimenpiteet!$E$29,0)+IF(W$9="x",Toimenpiteet!$E$60,0)+IF(W$10="x",Toimenpiteet!$E$88,0))/(1+$H$15)^DS$59</f>
        <v>147.81650854436106</v>
      </c>
      <c r="DT109" s="29">
        <f ca="1">IF(X$11="x",Toimenpiteet!$E$115,AS109*CT109/1000+(Satokasvi!$E$28-Satokasvi!$E$7)+IF(X$8="x",Toimenpiteet!$E$29,0)+IF(X$9="x",Toimenpiteet!$E$60,0)+IF(X$10="x",Toimenpiteet!$E$88,0))/(1+$H$15)^DT$59</f>
        <v>66.275538167698784</v>
      </c>
      <c r="DU109" s="29">
        <f ca="1">IF(Y$11="x",Toimenpiteet!$E$115,AT109*CU109/1000+(Satokasvi!$E$28-Satokasvi!$E$7)+IF(Y$8="x",Toimenpiteet!$E$29,0)+IF(Y$9="x",Toimenpiteet!$E$60,0)+IF(Y$10="x",Toimenpiteet!$E$88,0))/(1+$H$15)^DU$59</f>
        <v>186.27347580028299</v>
      </c>
      <c r="DV109" s="29">
        <f ca="1">IF(Z$11="x",Toimenpiteet!$E$115,AU109*CV109/1000+(Satokasvi!$E$28-Satokasvi!$E$7)+IF(Z$8="x",Toimenpiteet!$E$29,0)+IF(Z$9="x",Toimenpiteet!$E$60,0)+IF(Z$10="x",Toimenpiteet!$E$88,0))/(1+$H$15)^DV$59</f>
        <v>60.596922230745093</v>
      </c>
      <c r="DW109" s="29">
        <f ca="1">IF(AA$11="x",Toimenpiteet!$E$115,AV109*CW109/1000+(Satokasvi!$E$28-Satokasvi!$E$7)+IF(AA$8="x",Toimenpiteet!$E$29,0)+IF(AA$9="x",Toimenpiteet!$E$60,0)+IF(AA$10="x",Toimenpiteet!$E$88,0))/(1+$H$15)^DW$59</f>
        <v>224.68837180483553</v>
      </c>
      <c r="DX109" s="29">
        <f ca="1">IF(AB$11="x",Toimenpiteet!$E$115,AW109*CX109/1000+(Satokasvi!$E$28-Satokasvi!$E$7)+IF(AB$8="x",Toimenpiteet!$E$29,0)+IF(AB$9="x",Toimenpiteet!$E$60,0)+IF(AB$10="x",Toimenpiteet!$E$88,0))/(1+$H$15)^DX$59</f>
        <v>210.65799912168549</v>
      </c>
      <c r="DY109" s="29">
        <f ca="1">IF(AC$11="x",Toimenpiteet!$E$115,AX109*CY109/1000+(Satokasvi!$E$28-Satokasvi!$E$7)+IF(AC$8="x",Toimenpiteet!$E$29,0)+IF(AC$9="x",Toimenpiteet!$E$60,0)+IF(AC$10="x",Toimenpiteet!$E$88,0))/(1+$H$15)^DY$59</f>
        <v>182.99674566953399</v>
      </c>
      <c r="DZ109" s="29">
        <f ca="1">IF(AD$11="x",Toimenpiteet!$E$115,AY109*CZ109/1000+(Satokasvi!$E$28-Satokasvi!$E$7)+IF(AD$8="x",Toimenpiteet!$E$29,0)+IF(AD$9="x",Toimenpiteet!$E$60,0)+IF(AD$10="x",Toimenpiteet!$E$88,0))/(1+$H$15)^DZ$59</f>
        <v>150.87250597276503</v>
      </c>
      <c r="EA109" s="29">
        <f ca="1">IF(AE$11="x",Toimenpiteet!$E$115,AZ109*DA109/1000+(Satokasvi!$E$28-Satokasvi!$E$7)+IF(AE$8="x",Toimenpiteet!$E$29,0)+IF(AE$9="x",Toimenpiteet!$E$60,0)+IF(AE$10="x",Toimenpiteet!$E$88,0))/(1+$H$15)^EA$59</f>
        <v>197.39469915792424</v>
      </c>
      <c r="EB109" s="29">
        <f ca="1">IF(AF$11="x",Toimenpiteet!$E$115,BA109*DB109/1000+(Satokasvi!$E$28-Satokasvi!$E$7)+IF(AF$8="x",Toimenpiteet!$E$29,0)+IF(AF$9="x",Toimenpiteet!$E$60,0)+IF(AF$10="x",Toimenpiteet!$E$88,0))/(1+$H$15)^EB$59</f>
        <v>170.30632894520099</v>
      </c>
      <c r="ED109" s="29">
        <f>IF(H$11="x",Toimenpiteet!$E$115,BD109*CD109/1000+(Satokasvi!$E$28-Satokasvi!$E$7)+IF(H$8="x",Toimenpiteet!$E$29,0)+IF(H$9="x",Toimenpiteet!$E$60,0)+IF(H$10="x",Toimenpiteet!$E$88,0))/(1+$H$15)^ED$59</f>
        <v>305.82524271844659</v>
      </c>
      <c r="EE109" s="29">
        <f ca="1">IF(I$11="x",Toimenpiteet!$E$115,BE109*CE109/1000+(Satokasvi!$E$28-Satokasvi!$E$7)+IF(I$8="x",Toimenpiteet!$E$29,0)+IF(I$9="x",Toimenpiteet!$E$60,0)+IF(I$10="x",Toimenpiteet!$E$88,0))/(1+$H$15)^EE$59</f>
        <v>507.61498875376907</v>
      </c>
      <c r="EF109" s="29">
        <f ca="1">IF(J$11="x",Toimenpiteet!$E$115,BF109*CF109/1000+(Satokasvi!$E$28-Satokasvi!$E$7)+IF(J$8="x",Toimenpiteet!$E$29,0)+IF(J$9="x",Toimenpiteet!$E$60,0)+IF(J$10="x",Toimenpiteet!$E$88,0))/(1+$H$15)^EF$59</f>
        <v>409.18977736301554</v>
      </c>
      <c r="EG109" s="29">
        <f ca="1">IF(K$11="x",Toimenpiteet!$E$115,BG109*CG109/1000+(Satokasvi!$E$28-Satokasvi!$E$7)+IF(K$8="x",Toimenpiteet!$E$29,0)+IF(K$9="x",Toimenpiteet!$E$60,0)+IF(K$10="x",Toimenpiteet!$E$88,0))/(1+$H$15)^EG$59</f>
        <v>172.50320292941404</v>
      </c>
      <c r="EH109" s="29">
        <f ca="1">IF(L$11="x",Toimenpiteet!$E$115,BH109*CH109/1000+(Satokasvi!$E$28-Satokasvi!$E$7)+IF(L$8="x",Toimenpiteet!$E$29,0)+IF(L$9="x",Toimenpiteet!$E$60,0)+IF(L$10="x",Toimenpiteet!$E$88,0))/(1+$H$15)^EH$59</f>
        <v>135.8964025172917</v>
      </c>
      <c r="EI109" s="29">
        <f>IF(M$11="x",Toimenpiteet!$E$115,BI109*CI109/1000+(Satokasvi!$E$28-Satokasvi!$E$7)+IF(M$8="x",Toimenpiteet!$E$29,0)+IF(M$9="x",Toimenpiteet!$E$60,0)+IF(M$10="x",Toimenpiteet!$E$88,0))/(1+$H$15)^EI$59</f>
        <v>263.80754085535114</v>
      </c>
      <c r="EJ109" s="29">
        <f ca="1">IF(N$11="x",Toimenpiteet!$E$115,BJ109*CJ109/1000+(Satokasvi!$E$28-Satokasvi!$E$7)+IF(N$8="x",Toimenpiteet!$E$29,0)+IF(N$9="x",Toimenpiteet!$E$60,0)+IF(N$10="x",Toimenpiteet!$E$88,0))/(1+$H$15)^EJ$59</f>
        <v>176.68497081927279</v>
      </c>
      <c r="EK109" s="29">
        <f ca="1">IF(O$11="x",Toimenpiteet!$E$115,BK109*CK109/1000+(Satokasvi!$E$28-Satokasvi!$E$7)+IF(O$8="x",Toimenpiteet!$E$29,0)+IF(O$9="x",Toimenpiteet!$E$60,0)+IF(O$10="x",Toimenpiteet!$E$88,0))/(1+$H$15)^EK$59</f>
        <v>192.02262308869305</v>
      </c>
      <c r="EL109" s="29">
        <f ca="1">IF(P$11="x",Toimenpiteet!$E$115,BL109*CL109/1000+(Satokasvi!$E$28-Satokasvi!$E$7)+IF(P$8="x",Toimenpiteet!$E$29,0)+IF(P$9="x",Toimenpiteet!$E$60,0)+IF(P$10="x",Toimenpiteet!$E$88,0))/(1+$H$15)^EL$59</f>
        <v>316.20830031187955</v>
      </c>
      <c r="EM109" s="29">
        <f ca="1">IF(Q$11="x",Toimenpiteet!$E$115,BM109*CM109/1000+(Satokasvi!$E$28-Satokasvi!$E$7)+IF(Q$8="x",Toimenpiteet!$E$29,0)+IF(Q$9="x",Toimenpiteet!$E$60,0)+IF(Q$10="x",Toimenpiteet!$E$88,0))/(1+$H$15)^EM$59</f>
        <v>144.65390561994192</v>
      </c>
      <c r="EN109" s="29">
        <f ca="1">IF(R$11="x",Toimenpiteet!$E$115,BN109*CN109/1000+(Satokasvi!$E$28-Satokasvi!$E$7)+IF(R$8="x",Toimenpiteet!$E$29,0)+IF(R$9="x",Toimenpiteet!$E$60,0)+IF(R$10="x",Toimenpiteet!$E$88,0))/(1+$H$15)^EN$59</f>
        <v>300.32836123378974</v>
      </c>
      <c r="EO109" s="29">
        <f ca="1">IF(S$11="x",Toimenpiteet!$E$115,BO109*CO109/1000+(Satokasvi!$E$28-Satokasvi!$E$7)+IF(S$8="x",Toimenpiteet!$E$29,0)+IF(S$9="x",Toimenpiteet!$E$60,0)+IF(S$10="x",Toimenpiteet!$E$88,0))/(1+$H$15)^EO$59</f>
        <v>434.74167837868026</v>
      </c>
      <c r="EP109" s="29">
        <f ca="1">IF(T$11="x",Toimenpiteet!$E$115,BP109*CP109/1000+(Satokasvi!$E$28-Satokasvi!$E$7)+IF(T$8="x",Toimenpiteet!$E$29,0)+IF(T$9="x",Toimenpiteet!$E$60,0)+IF(T$10="x",Toimenpiteet!$E$88,0))/(1+$H$15)^EP$59</f>
        <v>362.41296026796579</v>
      </c>
      <c r="EQ109" s="29">
        <f ca="1">IF(U$11="x",Toimenpiteet!$E$115,BQ109*CQ109/1000+(Satokasvi!$E$28-Satokasvi!$E$7)+IF(U$8="x",Toimenpiteet!$E$29,0)+IF(U$9="x",Toimenpiteet!$E$60,0)+IF(U$10="x",Toimenpiteet!$E$88,0))/(1+$H$15)^EQ$59</f>
        <v>147.90392801034025</v>
      </c>
      <c r="ER109" s="29">
        <f ca="1">IF(V$11="x",Toimenpiteet!$E$115,BR109*CR109/1000+(Satokasvi!$E$28-Satokasvi!$E$7)+IF(V$8="x",Toimenpiteet!$E$29,0)+IF(V$9="x",Toimenpiteet!$E$60,0)+IF(V$10="x",Toimenpiteet!$E$88,0))/(1+$H$15)^ER$59</f>
        <v>96.451961635487606</v>
      </c>
      <c r="ES109" s="29">
        <f ca="1">IF(W$11="x",Toimenpiteet!$E$115,BS109*CS109/1000+(Satokasvi!$E$28-Satokasvi!$E$7)+IF(W$8="x",Toimenpiteet!$E$29,0)+IF(W$9="x",Toimenpiteet!$E$60,0)+IF(W$10="x",Toimenpiteet!$E$88,0))/(1+$H$15)^ES$59</f>
        <v>162.30832124399228</v>
      </c>
      <c r="ET109" s="29">
        <f ca="1">IF(X$11="x",Toimenpiteet!$E$115,BT109*CT109/1000+(Satokasvi!$E$28-Satokasvi!$E$7)+IF(X$8="x",Toimenpiteet!$E$29,0)+IF(X$9="x",Toimenpiteet!$E$60,0)+IF(X$10="x",Toimenpiteet!$E$88,0))/(1+$H$15)^ET$59</f>
        <v>76.483477476484893</v>
      </c>
      <c r="EU109" s="29">
        <f ca="1">IF(Y$11="x",Toimenpiteet!$E$115,BU109*CU109/1000+(Satokasvi!$E$28-Satokasvi!$E$7)+IF(Y$8="x",Toimenpiteet!$E$29,0)+IF(Y$9="x",Toimenpiteet!$E$60,0)+IF(Y$10="x",Toimenpiteet!$E$88,0))/(1+$H$15)^EU$59</f>
        <v>202.28051114408473</v>
      </c>
      <c r="EV109" s="29">
        <f ca="1">IF(Z$11="x",Toimenpiteet!$E$115,BV109*CV109/1000+(Satokasvi!$E$28-Satokasvi!$E$7)+IF(Z$8="x",Toimenpiteet!$E$29,0)+IF(Z$9="x",Toimenpiteet!$E$60,0)+IF(Z$10="x",Toimenpiteet!$E$88,0))/(1+$H$15)^EV$59</f>
        <v>70.125177617804269</v>
      </c>
      <c r="EW109" s="29">
        <f ca="1">IF(AA$11="x",Toimenpiteet!$E$115,BW109*CW109/1000+(Satokasvi!$E$28-Satokasvi!$E$7)+IF(AA$8="x",Toimenpiteet!$E$29,0)+IF(AA$9="x",Toimenpiteet!$E$60,0)+IF(AA$10="x",Toimenpiteet!$E$88,0))/(1+$H$15)^EW$59</f>
        <v>242.23192561403059</v>
      </c>
      <c r="EX109" s="29">
        <f ca="1">IF(AB$11="x",Toimenpiteet!$E$115,BX109*CX109/1000+(Satokasvi!$E$28-Satokasvi!$E$7)+IF(AB$8="x",Toimenpiteet!$E$29,0)+IF(AB$9="x",Toimenpiteet!$E$60,0)+IF(AB$10="x",Toimenpiteet!$E$88,0))/(1+$H$15)^EX$59</f>
        <v>227.31627307675356</v>
      </c>
      <c r="EY109" s="29">
        <f ca="1">IF(AC$11="x",Toimenpiteet!$E$115,BY109*CY109/1000+(Satokasvi!$E$28-Satokasvi!$E$7)+IF(AC$8="x",Toimenpiteet!$E$29,0)+IF(AC$9="x",Toimenpiteet!$E$60,0)+IF(AC$10="x",Toimenpiteet!$E$88,0))/(1+$H$15)^EY$59</f>
        <v>198.09354800056772</v>
      </c>
      <c r="EZ109" s="29">
        <f ca="1">IF(AD$11="x",Toimenpiteet!$E$115,BZ109*CZ109/1000+(Satokasvi!$E$28-Satokasvi!$E$7)+IF(AD$8="x",Toimenpiteet!$E$29,0)+IF(AD$9="x",Toimenpiteet!$E$60,0)+IF(AD$10="x",Toimenpiteet!$E$88,0))/(1+$H$15)^EZ$59</f>
        <v>164.1898837447597</v>
      </c>
      <c r="FA109" s="29">
        <f ca="1">IF(AE$11="x",Toimenpiteet!$E$115,CA109*DA109/1000+(Satokasvi!$E$28-Satokasvi!$E$7)+IF(AE$8="x",Toimenpiteet!$E$29,0)+IF(AE$9="x",Toimenpiteet!$E$60,0)+IF(AE$10="x",Toimenpiteet!$E$88,0))/(1+$H$15)^FA$59</f>
        <v>212.87001904140914</v>
      </c>
      <c r="FB109" s="29">
        <f ca="1">IF(AF$11="x",Toimenpiteet!$E$115,CB109*DB109/1000+(Satokasvi!$E$28-Satokasvi!$E$7)+IF(AF$8="x",Toimenpiteet!$E$29,0)+IF(AF$9="x",Toimenpiteet!$E$60,0)+IF(AF$10="x",Toimenpiteet!$E$88,0))/(1+$H$15)^FB$59</f>
        <v>184.26396085419776</v>
      </c>
      <c r="FD109" s="29">
        <f t="shared" si="15"/>
        <v>305.82524271844659</v>
      </c>
      <c r="FE109" s="29">
        <f t="shared" ca="1" si="32"/>
        <v>779.03867926053215</v>
      </c>
      <c r="FF109" s="29">
        <f t="shared" ca="1" si="32"/>
        <v>1158.8117632173762</v>
      </c>
      <c r="FG109" s="29">
        <f t="shared" ca="1" si="32"/>
        <v>1313.4583279968188</v>
      </c>
      <c r="FH109" s="29">
        <f t="shared" ca="1" si="32"/>
        <v>1433.522114110375</v>
      </c>
      <c r="FI109" s="29">
        <f t="shared" ca="1" si="32"/>
        <v>1697.3296549657261</v>
      </c>
      <c r="FJ109" s="29">
        <f t="shared" ca="1" si="32"/>
        <v>1856.7770769157407</v>
      </c>
      <c r="FK109" s="29">
        <f t="shared" ca="1" si="32"/>
        <v>2031.0887958335368</v>
      </c>
      <c r="FL109" s="29">
        <f t="shared" ca="1" si="31"/>
        <v>2323.9221116876547</v>
      </c>
      <c r="FM109" s="29">
        <f t="shared" ca="1" si="31"/>
        <v>2453.6125454587918</v>
      </c>
      <c r="FN109" s="29">
        <f t="shared" ca="1" si="31"/>
        <v>2731.7995652558839</v>
      </c>
      <c r="FO109" s="29">
        <f t="shared" ca="1" si="31"/>
        <v>3138.2276172976754</v>
      </c>
      <c r="FP109" s="29">
        <f t="shared" ca="1" si="31"/>
        <v>3475.9928742012407</v>
      </c>
      <c r="FQ109" s="29">
        <f t="shared" ca="1" si="31"/>
        <v>3609.6790557374666</v>
      </c>
      <c r="FR109" s="29">
        <f t="shared" ca="1" si="31"/>
        <v>3694.5723364468972</v>
      </c>
      <c r="FS109" s="29">
        <f t="shared" ca="1" si="31"/>
        <v>3842.3888449912583</v>
      </c>
      <c r="FT109" s="29">
        <f t="shared" ca="1" si="31"/>
        <v>3908.6643831589572</v>
      </c>
      <c r="FU109" s="29">
        <f t="shared" ca="1" si="24"/>
        <v>4094.9378589592402</v>
      </c>
      <c r="FV109" s="29">
        <f t="shared" ca="1" si="24"/>
        <v>4155.5347811899856</v>
      </c>
      <c r="FW109" s="29">
        <f t="shared" ca="1" si="23"/>
        <v>4380.2231529948212</v>
      </c>
      <c r="FX109" s="29">
        <f t="shared" ca="1" si="20"/>
        <v>4590.8811521165071</v>
      </c>
      <c r="FY109" s="29">
        <f t="shared" ca="1" si="20"/>
        <v>4773.8778977860411</v>
      </c>
      <c r="FZ109" s="29">
        <f t="shared" ca="1" si="20"/>
        <v>4924.750403758806</v>
      </c>
      <c r="GA109" s="29">
        <f t="shared" ca="1" si="20"/>
        <v>5122.1451029167301</v>
      </c>
      <c r="GB109" s="29">
        <f t="shared" ca="1" si="20"/>
        <v>5292.4514318619313</v>
      </c>
      <c r="GC109" s="29"/>
      <c r="GD109" s="29">
        <f t="shared" si="16"/>
        <v>305.82524271844659</v>
      </c>
      <c r="GE109" s="29">
        <f t="shared" ca="1" si="36"/>
        <v>813.4402314722156</v>
      </c>
      <c r="GF109" s="29">
        <f t="shared" ca="1" si="36"/>
        <v>1222.6300088352311</v>
      </c>
      <c r="GG109" s="29">
        <f t="shared" ca="1" si="36"/>
        <v>1395.1332117646452</v>
      </c>
      <c r="GH109" s="29">
        <f t="shared" ca="1" si="36"/>
        <v>1531.029614281937</v>
      </c>
      <c r="GI109" s="29">
        <f t="shared" ca="1" si="36"/>
        <v>1794.8371551372882</v>
      </c>
      <c r="GJ109" s="29">
        <f t="shared" ca="1" si="36"/>
        <v>1971.522125956561</v>
      </c>
      <c r="GK109" s="29">
        <f t="shared" ca="1" si="36"/>
        <v>2163.5447490452539</v>
      </c>
      <c r="GL109" s="29">
        <f t="shared" ca="1" si="36"/>
        <v>2479.7530493571335</v>
      </c>
      <c r="GM109" s="29">
        <f t="shared" ca="1" si="36"/>
        <v>2624.4069549770752</v>
      </c>
      <c r="GN109" s="29">
        <f t="shared" ca="1" si="36"/>
        <v>2924.7353162108648</v>
      </c>
      <c r="GO109" s="29">
        <f t="shared" ca="1" si="36"/>
        <v>3359.476994589545</v>
      </c>
      <c r="GP109" s="29">
        <f t="shared" ca="1" si="36"/>
        <v>3721.8899548575109</v>
      </c>
      <c r="GQ109" s="29">
        <f t="shared" ca="1" si="36"/>
        <v>3869.7938828678512</v>
      </c>
      <c r="GR109" s="29">
        <f t="shared" ca="1" si="36"/>
        <v>3966.245844503339</v>
      </c>
      <c r="GS109" s="29">
        <f t="shared" ca="1" si="36"/>
        <v>4128.5541657473314</v>
      </c>
      <c r="GT109" s="29">
        <f t="shared" ca="1" si="34"/>
        <v>4205.0376432238163</v>
      </c>
      <c r="GU109" s="29">
        <f t="shared" ca="1" si="22"/>
        <v>4407.3181543679011</v>
      </c>
      <c r="GV109" s="29">
        <f t="shared" ca="1" si="22"/>
        <v>4477.4433319857053</v>
      </c>
      <c r="GW109" s="29">
        <f t="shared" ca="1" si="22"/>
        <v>4719.6752575997361</v>
      </c>
      <c r="GX109" s="29">
        <f t="shared" ca="1" si="22"/>
        <v>4946.9915306764897</v>
      </c>
      <c r="GY109" s="29">
        <f t="shared" ca="1" si="30"/>
        <v>5145.085078677057</v>
      </c>
      <c r="GZ109" s="29">
        <f t="shared" ca="1" si="30"/>
        <v>5309.2749624218168</v>
      </c>
      <c r="HA109" s="29">
        <f t="shared" ca="1" si="30"/>
        <v>5522.144981463226</v>
      </c>
      <c r="HB109" s="29">
        <f t="shared" ca="1" si="30"/>
        <v>5706.4089423174237</v>
      </c>
      <c r="HC109" s="29"/>
      <c r="HD109" s="29">
        <f t="shared" si="29"/>
        <v>170</v>
      </c>
      <c r="HE109" s="29">
        <f>SUM($GD109:GD109)-$HD109-SUM($FD109:FD109)</f>
        <v>-170</v>
      </c>
      <c r="HF109" s="29">
        <f ca="1">SUM($GD109:GE109)-$HD109-SUM($FD109:FE109)</f>
        <v>-135.59844778831666</v>
      </c>
      <c r="HG109" s="29">
        <f ca="1">SUM($GD109:GF109)-$HD109-SUM($FD109:FF109)</f>
        <v>-71.780202170461507</v>
      </c>
      <c r="HH109" s="29">
        <f ca="1">SUM($GD109:GG109)-$HD109-SUM($FD109:FG109)</f>
        <v>9.8946815973649791</v>
      </c>
      <c r="HI109" s="29">
        <f ca="1">SUM($GD109:GH109)-$HD109-SUM($FD109:FH109)</f>
        <v>107.40218176892722</v>
      </c>
      <c r="HJ109" s="29">
        <f ca="1">SUM($GD109:GI109)-$HD109-SUM($FD109:FI109)</f>
        <v>204.90968194048946</v>
      </c>
      <c r="HK109" s="29">
        <f ca="1">SUM($GD109:GJ109)-$HD109-SUM($FD109:FJ109)</f>
        <v>319.65473098131042</v>
      </c>
      <c r="HL109" s="29">
        <f ca="1">SUM($GD109:GK109)-$HD109-SUM($FD109:FK109)</f>
        <v>452.11068419302683</v>
      </c>
      <c r="HM109" s="29">
        <f ca="1">SUM($GD109:GL109)-$HD109-SUM($FD109:FL109)</f>
        <v>607.94162186250651</v>
      </c>
      <c r="HN109" s="29">
        <f ca="1">SUM($GD109:GM109)-$HD109-SUM($FD109:FM109)</f>
        <v>778.73603138078943</v>
      </c>
      <c r="HO109" s="29">
        <f ca="1">SUM($GD109:GN109)-$HD109-SUM($FD109:FN109)</f>
        <v>971.67178233577215</v>
      </c>
      <c r="HP109" s="29">
        <f ca="1">SUM($GD109:GO109)-$HD109-SUM($FD109:FO109)</f>
        <v>1192.9211596276436</v>
      </c>
      <c r="HQ109" s="29">
        <f ca="1">SUM($GD109:GP109)-$HD109-SUM($FD109:FP109)</f>
        <v>1438.818240283912</v>
      </c>
      <c r="HR109" s="29">
        <f ca="1">SUM($GD109:GQ109)-$HD109-SUM($FD109:FQ109)</f>
        <v>1698.9330674142984</v>
      </c>
      <c r="HS109" s="29">
        <f ca="1">SUM($GD109:GR109)-$HD109-SUM($FD109:FR109)</f>
        <v>1970.6065754707415</v>
      </c>
      <c r="HT109" s="29">
        <f ca="1">SUM($GD109:GS109)-$HD109-SUM($FD109:FS109)</f>
        <v>2256.7718962268118</v>
      </c>
      <c r="HU109" s="29">
        <f ca="1">SUM($GD109:GT109)-$HD109-SUM($FD109:FT109)</f>
        <v>2553.14515629167</v>
      </c>
      <c r="HV109" s="29">
        <f ca="1">SUM($GD109:GU109)-$HD109-SUM($FD109:FU109)</f>
        <v>2865.5254517003341</v>
      </c>
      <c r="HW109" s="29">
        <f ca="1">SUM($GD109:GV109)-$HD109-SUM($FD109:FV109)</f>
        <v>3187.4340024960547</v>
      </c>
      <c r="HX109" s="29">
        <f ca="1">SUM($GD109:GW109)-$HD109-SUM($FD109:FW109)</f>
        <v>3526.8861071009742</v>
      </c>
      <c r="HY109" s="29">
        <f ca="1">SUM($GD109:GX109)-$HD109-SUM($FD109:FX109)</f>
        <v>3882.9964856609586</v>
      </c>
      <c r="HZ109" s="29">
        <f ca="1">SUM($GD109:GY109)-$HD109-SUM($FD109:FY109)</f>
        <v>4254.2036665519772</v>
      </c>
      <c r="IA109" s="29">
        <f ca="1">SUM($GD109:GZ109)-$HD109-SUM($FD109:FZ109)</f>
        <v>4638.7282252149889</v>
      </c>
      <c r="IB109" s="29">
        <f ca="1">SUM($GD109:HA109)-$HD109-SUM($FD109:GA109)</f>
        <v>5038.7281037614739</v>
      </c>
      <c r="IC109" s="29">
        <f ca="1">SUM($GD109:HB109)-$HD109-SUM($FD109:GB109)</f>
        <v>5452.6856142169709</v>
      </c>
    </row>
    <row r="110" spans="2:237">
      <c r="B110" s="29">
        <f t="shared" ca="1" si="26"/>
        <v>0.6617589038020123</v>
      </c>
      <c r="C110" s="29">
        <f t="shared" ca="1" si="26"/>
        <v>0.15551478838015897</v>
      </c>
      <c r="D110" s="29">
        <f t="shared" ca="1" si="26"/>
        <v>0.25825154049324495</v>
      </c>
      <c r="E110" s="29">
        <f t="shared" ca="1" si="26"/>
        <v>0.1678252006485127</v>
      </c>
      <c r="F110" s="29">
        <f t="shared" ca="1" si="26"/>
        <v>0.59307473485216478</v>
      </c>
      <c r="G110" s="29">
        <f t="shared" ca="1" si="26"/>
        <v>0.49913700381834825</v>
      </c>
      <c r="H110" s="29">
        <f t="shared" ca="1" si="26"/>
        <v>0.36302076901188551</v>
      </c>
      <c r="I110" s="29">
        <f t="shared" ca="1" si="26"/>
        <v>0.83315529244824849</v>
      </c>
      <c r="J110" s="29">
        <f t="shared" ca="1" si="26"/>
        <v>0.56450382100255569</v>
      </c>
      <c r="K110" s="29">
        <f t="shared" ca="1" si="26"/>
        <v>0.62966524024239356</v>
      </c>
      <c r="L110" s="29">
        <f t="shared" ca="1" si="26"/>
        <v>0.79223411361857832</v>
      </c>
      <c r="M110" s="29">
        <f t="shared" ca="1" si="26"/>
        <v>0.16168127867247128</v>
      </c>
      <c r="N110" s="29">
        <f t="shared" ca="1" si="26"/>
        <v>0.95135257672488127</v>
      </c>
      <c r="O110" s="29">
        <f t="shared" ca="1" si="26"/>
        <v>0.48754521600284206</v>
      </c>
      <c r="P110" s="29">
        <f t="shared" ca="1" si="26"/>
        <v>0.86159895082201254</v>
      </c>
      <c r="Q110" s="29">
        <f t="shared" ca="1" si="26"/>
        <v>2.4377435116905377E-2</v>
      </c>
      <c r="R110" s="29">
        <f t="shared" ca="1" si="33"/>
        <v>0.53495079319844208</v>
      </c>
      <c r="S110" s="29">
        <f t="shared" ca="1" si="33"/>
        <v>0.70738139040856063</v>
      </c>
      <c r="T110" s="29">
        <f t="shared" ca="1" si="35"/>
        <v>0.46584411138830506</v>
      </c>
      <c r="U110" s="29">
        <f t="shared" ca="1" si="35"/>
        <v>0.79762181547198219</v>
      </c>
      <c r="V110" s="29">
        <f t="shared" ca="1" si="35"/>
        <v>0.57411729379113585</v>
      </c>
      <c r="W110" s="29">
        <f t="shared" ca="1" si="35"/>
        <v>0.37141463854666901</v>
      </c>
      <c r="X110" s="29">
        <f t="shared" ca="1" si="35"/>
        <v>0.81793083615223439</v>
      </c>
      <c r="Y110" s="29">
        <f t="shared" ca="1" si="35"/>
        <v>0.1086843677656032</v>
      </c>
      <c r="Z110" s="29">
        <f t="shared" ca="1" si="35"/>
        <v>0.70529512889799195</v>
      </c>
      <c r="AC110" s="27">
        <f>IF(H$11="x",0,_xlfn.NORM.INV(B110,Satokasvi!$H$8,Satokasvi!$I$8)*IF(H$8="x",1+Toimenpiteet!$C$7,1)*IF(H$9="x",1+Toimenpiteet!$C$34,1)*(1+H$30)*_xlfn.BINOM.INV(1,(1-(Satokasvi!$H$15*(1+H$43))),B110))</f>
        <v>0</v>
      </c>
      <c r="AD110" s="27">
        <f ca="1">IF(I$11="x",0,_xlfn.NORM.INV(C110,Satokasvi!$H$8,Satokasvi!$I$8)*IF(I$8="x",1+Toimenpiteet!$C$7,1)*IF(I$9="x",1+Toimenpiteet!$C$34,1)*(1+I$30)*_xlfn.BINOM.INV(1,(1-(Satokasvi!$H$15*(1+I$43))),C110))</f>
        <v>2356.349661942827</v>
      </c>
      <c r="AE110" s="27">
        <f ca="1">IF(J$11="x",0,_xlfn.NORM.INV(D110,Satokasvi!$H$8,Satokasvi!$I$8)*IF(J$8="x",1+Toimenpiteet!$C$7,1)*IF(J$9="x",1+Toimenpiteet!$C$34,1)*(1+J$30)*_xlfn.BINOM.INV(1,(1-(Satokasvi!$H$15*(1+J$43))),D110))</f>
        <v>2439.2742512594241</v>
      </c>
      <c r="AF110" s="27">
        <f ca="1">IF(K$11="x",0,_xlfn.NORM.INV(E110,Satokasvi!$H$8,Satokasvi!$I$8)*IF(K$8="x",1+Toimenpiteet!$C$7,1)*IF(K$9="x",1+Toimenpiteet!$C$34,1)*(1+K$30)*_xlfn.BINOM.INV(1,(1-(Satokasvi!$H$15*(1+K$43))),E110))</f>
        <v>2398.3242284543157</v>
      </c>
      <c r="AG110" s="27">
        <f ca="1">IF(L$11="x",0,_xlfn.NORM.INV(F110,Satokasvi!$H$8,Satokasvi!$I$8)*IF(L$8="x",1+Toimenpiteet!$C$7,1)*IF(L$9="x",1+Toimenpiteet!$C$34,1)*(1+L$30)*_xlfn.BINOM.INV(1,(1-(Satokasvi!$H$15*(1+L$43))),F110))</f>
        <v>2636.6921855026894</v>
      </c>
      <c r="AH110" s="27">
        <f>IF(M$11="x",0,_xlfn.NORM.INV(G110,Satokasvi!$H$8,Satokasvi!$I$8)*IF(M$8="x",1+Toimenpiteet!$C$7,1)*IF(M$9="x",1+Toimenpiteet!$C$34,1)*(1+M$30)*_xlfn.BINOM.INV(1,(1-(Satokasvi!$H$15*(1+M$43))),G110))</f>
        <v>0</v>
      </c>
      <c r="AI110" s="27">
        <f ca="1">IF(N$11="x",0,_xlfn.NORM.INV(H110,Satokasvi!$H$8,Satokasvi!$I$8)*IF(N$8="x",1+Toimenpiteet!$C$7,1)*IF(N$9="x",1+Toimenpiteet!$C$34,1)*(1+N$30)*_xlfn.BINOM.INV(1,(1-(Satokasvi!$H$15*(1+N$43))),H110))</f>
        <v>2547.8350851593073</v>
      </c>
      <c r="AJ110" s="27">
        <f ca="1">IF(O$11="x",0,_xlfn.NORM.INV(I110,Satokasvi!$H$8,Satokasvi!$I$8)*IF(O$8="x",1+Toimenpiteet!$C$7,1)*IF(O$9="x",1+Toimenpiteet!$C$34,1)*(1+O$30)*_xlfn.BINOM.INV(1,(1-(Satokasvi!$H$15*(1+O$43))),I110))</f>
        <v>2793.6859435905817</v>
      </c>
      <c r="AK110" s="27">
        <f ca="1">IF(P$11="x",0,_xlfn.NORM.INV(J110,Satokasvi!$H$8,Satokasvi!$I$8)*IF(P$8="x",1+Toimenpiteet!$C$7,1)*IF(P$9="x",1+Toimenpiteet!$C$34,1)*(1+P$30)*_xlfn.BINOM.INV(1,(1-(Satokasvi!$H$15*(1+P$43))),J110))</f>
        <v>2643.5532314711049</v>
      </c>
      <c r="AL110" s="27">
        <f ca="1">IF(Q$11="x",0,_xlfn.NORM.INV(K110,Satokasvi!$H$8,Satokasvi!$I$8)*IF(Q$8="x",1+Toimenpiteet!$C$7,1)*IF(Q$9="x",1+Toimenpiteet!$C$34,1)*(1+Q$30)*_xlfn.BINOM.INV(1,(1-(Satokasvi!$H$15*(1+Q$43))),K110))</f>
        <v>2675.0182737239475</v>
      </c>
      <c r="AM110" s="27">
        <f ca="1">IF(R$11="x",0,_xlfn.NORM.INV(L110,Satokasvi!$H$8,Satokasvi!$I$8)*IF(R$8="x",1+Toimenpiteet!$C$7,1)*IF(R$9="x",1+Toimenpiteet!$C$34,1)*(1+R$30)*_xlfn.BINOM.INV(1,(1-(Satokasvi!$H$15*(1+R$43))),L110))</f>
        <v>2765.2181199063207</v>
      </c>
      <c r="AN110" s="27">
        <f ca="1">IF(S$11="x",0,_xlfn.NORM.INV(M110,Satokasvi!$H$8,Satokasvi!$I$8)*IF(S$8="x",1+Toimenpiteet!$C$7,1)*IF(S$9="x",1+Toimenpiteet!$C$34,1)*(1+S$30)*_xlfn.BINOM.INV(1,(1-(Satokasvi!$H$15*(1+S$43))),M110))</f>
        <v>2428.8999066700521</v>
      </c>
      <c r="AO110" s="27">
        <f ca="1">IF(T$11="x",0,_xlfn.NORM.INV(N110,Satokasvi!$H$8,Satokasvi!$I$8)*IF(T$8="x",1+Toimenpiteet!$C$7,1)*IF(T$9="x",1+Toimenpiteet!$C$34,1)*(1+T$30)*_xlfn.BINOM.INV(1,(1-(Satokasvi!$H$15*(1+T$43))),N110))</f>
        <v>2922.7432004329712</v>
      </c>
      <c r="AP110" s="27">
        <f ca="1">IF(U$11="x",0,_xlfn.NORM.INV(O110,Satokasvi!$H$8,Satokasvi!$I$8)*IF(U$8="x",1+Toimenpiteet!$C$7,1)*IF(U$9="x",1+Toimenpiteet!$C$34,1)*(1+U$30)*_xlfn.BINOM.INV(1,(1-(Satokasvi!$H$15*(1+U$43))),O110))</f>
        <v>2607.4116186196816</v>
      </c>
      <c r="AQ110" s="27">
        <f ca="1">IF(V$11="x",0,_xlfn.NORM.INV(P110,Satokasvi!$H$8,Satokasvi!$I$8)*IF(V$8="x",1+Toimenpiteet!$C$7,1)*IF(V$9="x",1+Toimenpiteet!$C$34,1)*(1+V$30)*_xlfn.BINOM.INV(1,(1-(Satokasvi!$H$15*(1+V$43))),P110))</f>
        <v>2816.2385819655224</v>
      </c>
      <c r="AR110" s="27">
        <f ca="1">IF(W$11="x",0,_xlfn.NORM.INV(Q110,Satokasvi!$H$8,Satokasvi!$I$8)*IF(W$8="x",1+Toimenpiteet!$C$7,1)*IF(W$9="x",1+Toimenpiteet!$C$34,1)*(1+W$30)*_xlfn.BINOM.INV(1,(1-(Satokasvi!$H$15*(1+W$43))),Q110))</f>
        <v>0</v>
      </c>
      <c r="AS110" s="27">
        <f ca="1">IF(X$11="x",0,_xlfn.NORM.INV(R110,Satokasvi!$H$8,Satokasvi!$I$8)*IF(X$8="x",1+Toimenpiteet!$C$7,1)*IF(X$9="x",1+Toimenpiteet!$C$34,1)*(1+X$30)*_xlfn.BINOM.INV(1,(1-(Satokasvi!$H$15*(1+X$43))),R110))</f>
        <v>2629.614005329548</v>
      </c>
      <c r="AT110" s="27">
        <f ca="1">IF(Y$11="x",0,_xlfn.NORM.INV(S110,Satokasvi!$H$8,Satokasvi!$I$8)*IF(Y$8="x",1+Toimenpiteet!$C$7,1)*IF(Y$9="x",1+Toimenpiteet!$C$34,1)*(1+Y$30)*_xlfn.BINOM.INV(1,(1-(Satokasvi!$H$15*(1+Y$43))),S110))</f>
        <v>2715.1098519222833</v>
      </c>
      <c r="AU110" s="27">
        <f ca="1">IF(Z$11="x",0,_xlfn.NORM.INV(T110,Satokasvi!$H$8,Satokasvi!$I$8)*IF(Z$8="x",1+Toimenpiteet!$C$7,1)*IF(Z$9="x",1+Toimenpiteet!$C$34,1)*(1+Z$30)*_xlfn.BINOM.INV(1,(1-(Satokasvi!$H$15*(1+Z$43))),T110))</f>
        <v>2597.2393216126943</v>
      </c>
      <c r="AV110" s="27">
        <f ca="1">IF(AA$11="x",0,_xlfn.NORM.INV(U110,Satokasvi!$H$8,Satokasvi!$I$8)*IF(AA$8="x",1+Toimenpiteet!$C$7,1)*IF(AA$9="x",1+Toimenpiteet!$C$34,1)*(1+AA$30)*_xlfn.BINOM.INV(1,(1-(Satokasvi!$H$15*(1+AA$43))),U110))</f>
        <v>2768.7570264009751</v>
      </c>
      <c r="AW110" s="27">
        <f ca="1">IF(AB$11="x",0,_xlfn.NORM.INV(V110,Satokasvi!$H$8,Satokasvi!$I$8)*IF(AB$8="x",1+Toimenpiteet!$C$7,1)*IF(AB$9="x",1+Toimenpiteet!$C$34,1)*(1+AB$30)*_xlfn.BINOM.INV(1,(1-(Satokasvi!$H$15*(1+AB$43))),V110))</f>
        <v>2648.1204754654782</v>
      </c>
      <c r="AX110" s="27">
        <f ca="1">IF(AC$11="x",0,_xlfn.NORM.INV(W110,Satokasvi!$H$8,Satokasvi!$I$8)*IF(AC$8="x",1+Toimenpiteet!$C$7,1)*IF(AC$9="x",1+Toimenpiteet!$C$34,1)*(1+AC$30)*_xlfn.BINOM.INV(1,(1-(Satokasvi!$H$15*(1+AC$43))),W110))</f>
        <v>2551.9951809121994</v>
      </c>
      <c r="AY110" s="27">
        <f ca="1">IF(AD$11="x",0,_xlfn.NORM.INV(X110,Satokasvi!$H$8,Satokasvi!$I$8)*IF(AD$8="x",1+Toimenpiteet!$C$7,1)*IF(AD$9="x",1+Toimenpiteet!$C$34,1)*(1+AD$30)*_xlfn.BINOM.INV(1,(1-(Satokasvi!$H$15*(1+AD$43))),X110))</f>
        <v>2782.6354055636662</v>
      </c>
      <c r="AZ110" s="27">
        <f ca="1">IF(AE$11="x",0,_xlfn.NORM.INV(Y110,Satokasvi!$H$8,Satokasvi!$I$8)*IF(AE$8="x",1+Toimenpiteet!$C$7,1)*IF(AE$9="x",1+Toimenpiteet!$C$34,1)*(1+AE$30)*_xlfn.BINOM.INV(1,(1-(Satokasvi!$H$15*(1+AE$43))),Y110))</f>
        <v>2382.9846063845425</v>
      </c>
      <c r="BA110" s="27">
        <f ca="1">IF(AF$11="x",0,_xlfn.NORM.INV(Z110,Satokasvi!$H$8,Satokasvi!$I$8)*IF(AF$8="x",1+Toimenpiteet!$C$7,1)*IF(AF$9="x",1+Toimenpiteet!$C$34,1)*(1+AF$30)*_xlfn.BINOM.INV(1,(1-(Satokasvi!$H$15*(1+AF$43))),Z110))</f>
        <v>2713.9788318039127</v>
      </c>
      <c r="BD110" s="27">
        <f>IF(H$11="x",0,_xlfn.NORM.INV(B110,Satokasvi!$H$8,Satokasvi!$I$8)*IF(COUNTIF($H$12:H$12,"x")&gt;0,(1+$C$6),1)*IF(COUNTIF($H$13:H$13,"x")&gt;0,(1+$C$30),1)*IF(H$8="x",(1+Toimenpiteet!$C$7),1)*IF(H$9="x",(1+Toimenpiteet!$C$34),1)*(1+H$30)*_xlfn.BINOM.INV(1,(1-(Satokasvi!$H$15*(1+H$44))),B110))</f>
        <v>0</v>
      </c>
      <c r="BE110" s="27">
        <f ca="1">IF(I$11="x",0,_xlfn.NORM.INV(C110,Satokasvi!$H$8,Satokasvi!$I$8)*IF(COUNTIF($H$12:I$12,"x")&gt;0,(1+$C$6),1)*IF(COUNTIF($H$13:I$13,"x")&gt;0,(1+$C$30),1)*IF(I$8="x",(1+Toimenpiteet!$C$7),1)*IF(I$9="x",(1+Toimenpiteet!$C$34),1)*(1+I$30)*_xlfn.BINOM.INV(1,(1-(Satokasvi!$H$15*(1+I$44))),C110))</f>
        <v>2474.1671450399685</v>
      </c>
      <c r="BF110" s="27">
        <f ca="1">IF(J$11="x",0,_xlfn.NORM.INV(D110,Satokasvi!$H$8,Satokasvi!$I$8)*IF(COUNTIF($H$12:J$12,"x")&gt;0,(1+$C$6),1)*IF(COUNTIF($H$13:J$13,"x")&gt;0,(1+$C$30),1)*IF(J$8="x",(1+Toimenpiteet!$C$7),1)*IF(J$9="x",(1+Toimenpiteet!$C$34),1)*(1+J$30)*_xlfn.BINOM.INV(1,(1-(Satokasvi!$H$15*(1+J$44))),D110))</f>
        <v>2561.2379638223956</v>
      </c>
      <c r="BG110" s="27">
        <f ca="1">IF(K$11="x",0,_xlfn.NORM.INV(E110,Satokasvi!$H$8,Satokasvi!$I$8)*IF(COUNTIF($H$12:K$12,"x")&gt;0,(1+$C$6),1)*IF(COUNTIF($H$13:K$13,"x")&gt;0,(1+$C$30),1)*IF(K$8="x",(1+Toimenpiteet!$C$7),1)*IF(K$9="x",(1+Toimenpiteet!$C$34),1)*(1+K$30)*_xlfn.BINOM.INV(1,(1-(Satokasvi!$H$15*(1+K$44))),E110))</f>
        <v>2518.2404398770318</v>
      </c>
      <c r="BH110" s="27">
        <f ca="1">IF(L$11="x",0,_xlfn.NORM.INV(F110,Satokasvi!$H$8,Satokasvi!$I$8)*IF(COUNTIF($H$12:L$12,"x")&gt;0,(1+$C$6),1)*IF(COUNTIF($H$13:L$13,"x")&gt;0,(1+$C$30),1)*IF(L$8="x",(1+Toimenpiteet!$C$7),1)*IF(L$9="x",(1+Toimenpiteet!$C$34),1)*(1+L$30)*_xlfn.BINOM.INV(1,(1-(Satokasvi!$H$15*(1+L$44))),F110))</f>
        <v>2768.5267947778239</v>
      </c>
      <c r="BI110" s="27">
        <f>IF(M$11="x",0,_xlfn.NORM.INV(G110,Satokasvi!$H$8,Satokasvi!$I$8)*IF(COUNTIF($H$12:M$12,"x")&gt;0,(1+$C$6),1)*IF(COUNTIF($H$13:M$13,"x")&gt;0,(1+$C$30),1)*IF(M$8="x",(1+Toimenpiteet!$C$7),1)*IF(M$9="x",(1+Toimenpiteet!$C$34),1)*(1+M$30)*_xlfn.BINOM.INV(1,(1-(Satokasvi!$H$15*(1+M$44))),G110))</f>
        <v>0</v>
      </c>
      <c r="BJ110" s="27">
        <f ca="1">IF(N$11="x",0,_xlfn.NORM.INV(H110,Satokasvi!$H$8,Satokasvi!$I$8)*IF(COUNTIF($H$12:N$12,"x")&gt;0,(1+$C$6),1)*IF(COUNTIF($H$13:N$13,"x")&gt;0,(1+$C$30),1)*IF(N$8="x",(1+Toimenpiteet!$C$7),1)*IF(N$9="x",(1+Toimenpiteet!$C$34),1)*(1+N$30)*_xlfn.BINOM.INV(1,(1-(Satokasvi!$H$15*(1+N$44))),H110))</f>
        <v>2675.2268394172725</v>
      </c>
      <c r="BK110" s="27">
        <f ca="1">IF(O$11="x",0,_xlfn.NORM.INV(I110,Satokasvi!$H$8,Satokasvi!$I$8)*IF(COUNTIF($H$12:O$12,"x")&gt;0,(1+$C$6),1)*IF(COUNTIF($H$13:O$13,"x")&gt;0,(1+$C$30),1)*IF(O$8="x",(1+Toimenpiteet!$C$7),1)*IF(O$9="x",(1+Toimenpiteet!$C$34),1)*(1+O$30)*_xlfn.BINOM.INV(1,(1-(Satokasvi!$H$15*(1+O$44))),I110))</f>
        <v>2933.3702407701107</v>
      </c>
      <c r="BL110" s="27">
        <f ca="1">IF(P$11="x",0,_xlfn.NORM.INV(J110,Satokasvi!$H$8,Satokasvi!$I$8)*IF(COUNTIF($H$12:P$12,"x")&gt;0,(1+$C$6),1)*IF(COUNTIF($H$13:P$13,"x")&gt;0,(1+$C$30),1)*IF(P$8="x",(1+Toimenpiteet!$C$7),1)*IF(P$9="x",(1+Toimenpiteet!$C$34),1)*(1+P$30)*_xlfn.BINOM.INV(1,(1-(Satokasvi!$H$15*(1+P$44))),J110))</f>
        <v>2775.7308930446602</v>
      </c>
      <c r="BM110" s="27">
        <f ca="1">IF(Q$11="x",0,_xlfn.NORM.INV(K110,Satokasvi!$H$8,Satokasvi!$I$8)*IF(COUNTIF($H$12:Q$12,"x")&gt;0,(1+$C$6),1)*IF(COUNTIF($H$13:Q$13,"x")&gt;0,(1+$C$30),1)*IF(Q$8="x",(1+Toimenpiteet!$C$7),1)*IF(Q$9="x",(1+Toimenpiteet!$C$34),1)*(1+Q$30)*_xlfn.BINOM.INV(1,(1-(Satokasvi!$H$15*(1+Q$44))),K110))</f>
        <v>2808.7691874101452</v>
      </c>
      <c r="BN110" s="27">
        <f ca="1">IF(R$11="x",0,_xlfn.NORM.INV(L110,Satokasvi!$H$8,Satokasvi!$I$8)*IF(COUNTIF($H$12:R$12,"x")&gt;0,(1+$C$6),1)*IF(COUNTIF($H$13:R$13,"x")&gt;0,(1+$C$30),1)*IF(R$8="x",(1+Toimenpiteet!$C$7),1)*IF(R$9="x",(1+Toimenpiteet!$C$34),1)*(1+R$30)*_xlfn.BINOM.INV(1,(1-(Satokasvi!$H$15*(1+R$44))),L110))</f>
        <v>2903.4790259016363</v>
      </c>
      <c r="BO110" s="27">
        <f ca="1">IF(S$11="x",0,_xlfn.NORM.INV(M110,Satokasvi!$H$8,Satokasvi!$I$8)*IF(COUNTIF($H$12:S$12,"x")&gt;0,(1+$C$6),1)*IF(COUNTIF($H$13:S$13,"x")&gt;0,(1+$C$30),1)*IF(S$8="x",(1+Toimenpiteet!$C$7),1)*IF(S$9="x",(1+Toimenpiteet!$C$34),1)*(1+S$30)*_xlfn.BINOM.INV(1,(1-(Satokasvi!$H$15*(1+S$44))),M110))</f>
        <v>2550.344902003555</v>
      </c>
      <c r="BP110" s="27">
        <f ca="1">IF(T$11="x",0,_xlfn.NORM.INV(N110,Satokasvi!$H$8,Satokasvi!$I$8)*IF(COUNTIF($H$12:T$12,"x")&gt;0,(1+$C$6),1)*IF(COUNTIF($H$13:T$13,"x")&gt;0,(1+$C$30),1)*IF(T$8="x",(1+Toimenpiteet!$C$7),1)*IF(T$9="x",(1+Toimenpiteet!$C$34),1)*(1+T$30)*_xlfn.BINOM.INV(1,(1-(Satokasvi!$H$15*(1+T$44))),N110))</f>
        <v>3068.8803604546206</v>
      </c>
      <c r="BQ110" s="27">
        <f ca="1">IF(U$11="x",0,_xlfn.NORM.INV(O110,Satokasvi!$H$8,Satokasvi!$I$8)*IF(COUNTIF($H$12:U$12,"x")&gt;0,(1+$C$6),1)*IF(COUNTIF($H$13:U$13,"x")&gt;0,(1+$C$30),1)*IF(U$8="x",(1+Toimenpiteet!$C$7),1)*IF(U$9="x",(1+Toimenpiteet!$C$34),1)*(1+U$30)*_xlfn.BINOM.INV(1,(1-(Satokasvi!$H$15*(1+U$44))),O110))</f>
        <v>2737.7821995506661</v>
      </c>
      <c r="BR110" s="27">
        <f ca="1">IF(V$11="x",0,_xlfn.NORM.INV(P110,Satokasvi!$H$8,Satokasvi!$I$8)*IF(COUNTIF($H$12:V$12,"x")&gt;0,(1+$C$6),1)*IF(COUNTIF($H$13:V$13,"x")&gt;0,(1+$C$30),1)*IF(V$8="x",(1+Toimenpiteet!$C$7),1)*IF(V$9="x",(1+Toimenpiteet!$C$34),1)*(1+V$30)*_xlfn.BINOM.INV(1,(1-(Satokasvi!$H$15*(1+V$44))),P110))</f>
        <v>2957.0505110637987</v>
      </c>
      <c r="BS110" s="27">
        <f ca="1">IF(W$11="x",0,_xlfn.NORM.INV(Q110,Satokasvi!$H$8,Satokasvi!$I$8)*IF(COUNTIF($H$12:W$12,"x")&gt;0,(1+$C$6),1)*IF(COUNTIF($H$13:W$13,"x")&gt;0,(1+$C$30),1)*IF(W$8="x",(1+Toimenpiteet!$C$7),1)*IF(W$9="x",(1+Toimenpiteet!$C$34),1)*(1+W$30)*_xlfn.BINOM.INV(1,(1-(Satokasvi!$H$15*(1+W$44))),Q110))</f>
        <v>0</v>
      </c>
      <c r="BT110" s="27">
        <f ca="1">IF(X$11="x",0,_xlfn.NORM.INV(R110,Satokasvi!$H$8,Satokasvi!$I$8)*IF(COUNTIF($H$12:X$12,"x")&gt;0,(1+$C$6),1)*IF(COUNTIF($H$13:X$13,"x")&gt;0,(1+$C$30),1)*IF(X$8="x",(1+Toimenpiteet!$C$7),1)*IF(X$9="x",(1+Toimenpiteet!$C$34),1)*(1+X$30)*_xlfn.BINOM.INV(1,(1-(Satokasvi!$H$15*(1+X$44))),R110))</f>
        <v>2761.094705596026</v>
      </c>
      <c r="BU110" s="27">
        <f ca="1">IF(Y$11="x",0,_xlfn.NORM.INV(S110,Satokasvi!$H$8,Satokasvi!$I$8)*IF(COUNTIF($H$12:Y$12,"x")&gt;0,(1+$C$6),1)*IF(COUNTIF($H$13:Y$13,"x")&gt;0,(1+$C$30),1)*IF(Y$8="x",(1+Toimenpiteet!$C$7),1)*IF(Y$9="x",(1+Toimenpiteet!$C$34),1)*(1+Y$30)*_xlfn.BINOM.INV(1,(1-(Satokasvi!$H$15*(1+Y$44))),S110))</f>
        <v>2850.8653445183977</v>
      </c>
      <c r="BV110" s="27">
        <f ca="1">IF(Z$11="x",0,_xlfn.NORM.INV(T110,Satokasvi!$H$8,Satokasvi!$I$8)*IF(COUNTIF($H$12:Z$12,"x")&gt;0,(1+$C$6),1)*IF(COUNTIF($H$13:Z$13,"x")&gt;0,(1+$C$30),1)*IF(Z$8="x",(1+Toimenpiteet!$C$7),1)*IF(Z$9="x",(1+Toimenpiteet!$C$34),1)*(1+Z$30)*_xlfn.BINOM.INV(1,(1-(Satokasvi!$H$15*(1+Z$44))),T110))</f>
        <v>2727.1012876933291</v>
      </c>
      <c r="BW110" s="27">
        <f ca="1">IF(AA$11="x",0,_xlfn.NORM.INV(U110,Satokasvi!$H$8,Satokasvi!$I$8)*IF(COUNTIF($H$12:AA$12,"x")&gt;0,(1+$C$6),1)*IF(COUNTIF($H$13:AA$13,"x")&gt;0,(1+$C$30),1)*IF(AA$8="x",(1+Toimenpiteet!$C$7),1)*IF(AA$9="x",(1+Toimenpiteet!$C$34),1)*(1+AA$30)*_xlfn.BINOM.INV(1,(1-(Satokasvi!$H$15*(1+AA$44))),U110))</f>
        <v>2907.1948777210237</v>
      </c>
      <c r="BX110" s="27">
        <f ca="1">IF(AB$11="x",0,_xlfn.NORM.INV(V110,Satokasvi!$H$8,Satokasvi!$I$8)*IF(COUNTIF($H$12:AB$12,"x")&gt;0,(1+$C$6),1)*IF(COUNTIF($H$13:AB$13,"x")&gt;0,(1+$C$30),1)*IF(AB$8="x",(1+Toimenpiteet!$C$7),1)*IF(AB$9="x",(1+Toimenpiteet!$C$34),1)*(1+AB$30)*_xlfn.BINOM.INV(1,(1-(Satokasvi!$H$15*(1+AB$44))),V110))</f>
        <v>2780.526499238752</v>
      </c>
      <c r="BY110" s="27">
        <f ca="1">IF(AC$11="x",0,_xlfn.NORM.INV(W110,Satokasvi!$H$8,Satokasvi!$I$8)*IF(COUNTIF($H$12:AC$12,"x")&gt;0,(1+$C$6),1)*IF(COUNTIF($H$13:AC$13,"x")&gt;0,(1+$C$30),1)*IF(AC$8="x",(1+Toimenpiteet!$C$7),1)*IF(AC$9="x",(1+Toimenpiteet!$C$34),1)*(1+AC$30)*_xlfn.BINOM.INV(1,(1-(Satokasvi!$H$15*(1+AC$44))),W110))</f>
        <v>2679.5949399578089</v>
      </c>
      <c r="BZ110" s="27">
        <f ca="1">IF(AD$11="x",0,_xlfn.NORM.INV(X110,Satokasvi!$H$8,Satokasvi!$I$8)*IF(COUNTIF($H$12:AD$12,"x")&gt;0,(1+$C$6),1)*IF(COUNTIF($H$13:AD$13,"x")&gt;0,(1+$C$30),1)*IF(AD$8="x",(1+Toimenpiteet!$C$7),1)*IF(AD$9="x",(1+Toimenpiteet!$C$34),1)*(1+AD$30)*_xlfn.BINOM.INV(1,(1-(Satokasvi!$H$15*(1+AD$44))),X110))</f>
        <v>2921.7671758418501</v>
      </c>
      <c r="CA110" s="27">
        <f ca="1">IF(AE$11="x",0,_xlfn.NORM.INV(Y110,Satokasvi!$H$8,Satokasvi!$I$8)*IF(COUNTIF($H$12:AE$12,"x")&gt;0,(1+$C$6),1)*IF(COUNTIF($H$13:AE$13,"x")&gt;0,(1+$C$30),1)*IF(AE$8="x",(1+Toimenpiteet!$C$7),1)*IF(AE$9="x",(1+Toimenpiteet!$C$34),1)*(1+AE$30)*_xlfn.BINOM.INV(1,(1-(Satokasvi!$H$15*(1+AE$44))),Y110))</f>
        <v>2502.1338367037697</v>
      </c>
      <c r="CB110" s="27">
        <f ca="1">IF(AF$11="x",0,_xlfn.NORM.INV(Z110,Satokasvi!$H$8,Satokasvi!$I$8)*IF(COUNTIF($H$12:AF$12,"x")&gt;0,(1+$C$6),1)*IF(COUNTIF($H$13:AF$13,"x")&gt;0,(1+$C$30),1)*IF(AF$8="x",(1+Toimenpiteet!$C$7),1)*IF(AF$9="x",(1+Toimenpiteet!$C$34),1)*(1+AF$30)*_xlfn.BINOM.INV(1,(1-(Satokasvi!$H$15*(1+AF$44))),Z110))</f>
        <v>2849.677773394109</v>
      </c>
      <c r="CD110" s="29">
        <f ca="1">_xlfn.NORM.INV(RAND(),Satokasvi!$H$13,Satokasvi!$I$13)</f>
        <v>261.45438839472502</v>
      </c>
      <c r="CE110" s="29">
        <f ca="1">_xlfn.NORM.INV(RAND(),Satokasvi!$H$13,Satokasvi!$I$13)</f>
        <v>189.52788812103501</v>
      </c>
      <c r="CF110" s="29">
        <f ca="1">_xlfn.NORM.INV(RAND(),Satokasvi!$H$13,Satokasvi!$I$13)</f>
        <v>191.80042750557155</v>
      </c>
      <c r="CG110" s="29">
        <f ca="1">_xlfn.NORM.INV(RAND(),Satokasvi!$H$13,Satokasvi!$I$13)</f>
        <v>142.23672980882111</v>
      </c>
      <c r="CH110" s="29">
        <f ca="1">_xlfn.NORM.INV(RAND(),Satokasvi!$H$13,Satokasvi!$I$13)</f>
        <v>244.38936034770728</v>
      </c>
      <c r="CI110" s="29">
        <f ca="1">_xlfn.NORM.INV(RAND(),Satokasvi!$H$13,Satokasvi!$I$13)</f>
        <v>185.16086180418847</v>
      </c>
      <c r="CJ110" s="29">
        <f ca="1">_xlfn.NORM.INV(RAND(),Satokasvi!$H$13,Satokasvi!$I$13)</f>
        <v>217.08504904193626</v>
      </c>
      <c r="CK110" s="29">
        <f ca="1">_xlfn.NORM.INV(RAND(),Satokasvi!$H$13,Satokasvi!$I$13)</f>
        <v>172.68093568280781</v>
      </c>
      <c r="CL110" s="29">
        <f ca="1">_xlfn.NORM.INV(RAND(),Satokasvi!$H$13,Satokasvi!$I$13)</f>
        <v>308.79978952050323</v>
      </c>
      <c r="CM110" s="29">
        <f ca="1">_xlfn.NORM.INV(RAND(),Satokasvi!$H$13,Satokasvi!$I$13)</f>
        <v>226.23747617932958</v>
      </c>
      <c r="CN110" s="29">
        <f ca="1">_xlfn.NORM.INV(RAND(),Satokasvi!$H$13,Satokasvi!$I$13)</f>
        <v>176.35768634271599</v>
      </c>
      <c r="CO110" s="29">
        <f ca="1">_xlfn.NORM.INV(RAND(),Satokasvi!$H$13,Satokasvi!$I$13)</f>
        <v>144.4093998737961</v>
      </c>
      <c r="CP110" s="29">
        <f ca="1">_xlfn.NORM.INV(RAND(),Satokasvi!$H$13,Satokasvi!$I$13)</f>
        <v>243.50046508878677</v>
      </c>
      <c r="CQ110" s="29">
        <f ca="1">_xlfn.NORM.INV(RAND(),Satokasvi!$H$13,Satokasvi!$I$13)</f>
        <v>224.87188187695671</v>
      </c>
      <c r="CR110" s="29">
        <f ca="1">_xlfn.NORM.INV(RAND(),Satokasvi!$H$13,Satokasvi!$I$13)</f>
        <v>235.37125997490429</v>
      </c>
      <c r="CS110" s="29">
        <f ca="1">_xlfn.NORM.INV(RAND(),Satokasvi!$H$13,Satokasvi!$I$13)</f>
        <v>190.20926885530687</v>
      </c>
      <c r="CT110" s="29">
        <f ca="1">_xlfn.NORM.INV(RAND(),Satokasvi!$H$13,Satokasvi!$I$13)</f>
        <v>183.62221291861596</v>
      </c>
      <c r="CU110" s="29">
        <f ca="1">_xlfn.NORM.INV(RAND(),Satokasvi!$H$13,Satokasvi!$I$13)</f>
        <v>220.27734585792845</v>
      </c>
      <c r="CV110" s="29">
        <f ca="1">_xlfn.NORM.INV(RAND(),Satokasvi!$H$13,Satokasvi!$I$13)</f>
        <v>195.26314984908907</v>
      </c>
      <c r="CW110" s="29">
        <f ca="1">_xlfn.NORM.INV(RAND(),Satokasvi!$H$13,Satokasvi!$I$13)</f>
        <v>159.53170836545712</v>
      </c>
      <c r="CX110" s="29">
        <f ca="1">_xlfn.NORM.INV(RAND(),Satokasvi!$H$13,Satokasvi!$I$13)</f>
        <v>230.4386098460717</v>
      </c>
      <c r="CY110" s="29">
        <f ca="1">_xlfn.NORM.INV(RAND(),Satokasvi!$H$13,Satokasvi!$I$13)</f>
        <v>206.95117285870026</v>
      </c>
      <c r="CZ110" s="29">
        <f ca="1">_xlfn.NORM.INV(RAND(),Satokasvi!$H$13,Satokasvi!$I$13)</f>
        <v>253.0948251137664</v>
      </c>
      <c r="DA110" s="29">
        <f ca="1">_xlfn.NORM.INV(RAND(),Satokasvi!$H$13,Satokasvi!$I$13)</f>
        <v>152.20598324109449</v>
      </c>
      <c r="DB110" s="29">
        <f ca="1">_xlfn.NORM.INV(RAND(),Satokasvi!$H$13,Satokasvi!$I$13)</f>
        <v>279.04238793428573</v>
      </c>
      <c r="DD110" s="29">
        <f>IF(H$11="x",Toimenpiteet!$E$115,AC110*CD110/1000+(Satokasvi!$E$28-Satokasvi!$E$7)+IF(H$8="x",Toimenpiteet!$E$29,0)+IF(H$9="x",Toimenpiteet!$E$60,0)+IF(H$10="x",Toimenpiteet!$E$88,0))/(1+$H$15)^DD$59</f>
        <v>305.82524271844659</v>
      </c>
      <c r="DE110" s="29">
        <f ca="1">IF(I$11="x",Toimenpiteet!$E$115,AD110*CE110/1000+(Satokasvi!$E$28-Satokasvi!$E$7)+IF(I$8="x",Toimenpiteet!$E$29,0)+IF(I$9="x",Toimenpiteet!$E$60,0)+IF(I$10="x",Toimenpiteet!$E$88,0))/(1+$H$15)^DE$59</f>
        <v>206.14004628404072</v>
      </c>
      <c r="DF110" s="29">
        <f ca="1">IF(J$11="x",Toimenpiteet!$E$115,AE110*CF110/1000+(Satokasvi!$E$28-Satokasvi!$E$7)+IF(J$8="x",Toimenpiteet!$E$29,0)+IF(J$9="x",Toimenpiteet!$E$60,0)+IF(J$10="x",Toimenpiteet!$E$88,0))/(1+$H$15)^DF$59</f>
        <v>219.59175914468159</v>
      </c>
      <c r="DG110" s="29">
        <f ca="1">IF(K$11="x",Toimenpiteet!$E$115,AF110*CG110/1000+(Satokasvi!$E$28-Satokasvi!$E$7)+IF(K$8="x",Toimenpiteet!$E$29,0)+IF(K$9="x",Toimenpiteet!$E$60,0)+IF(K$10="x",Toimenpiteet!$E$88,0))/(1+$H$15)^DG$59</f>
        <v>100.60320654140938</v>
      </c>
      <c r="DH110" s="29">
        <f ca="1">IF(L$11="x",Toimenpiteet!$E$115,AG110*CH110/1000+(Satokasvi!$E$28-Satokasvi!$E$7)+IF(L$8="x",Toimenpiteet!$E$29,0)+IF(L$9="x",Toimenpiteet!$E$60,0)+IF(L$10="x",Toimenpiteet!$E$88,0))/(1+$H$15)^DH$59</f>
        <v>359.25888957732616</v>
      </c>
      <c r="DI110" s="29">
        <f>IF(M$11="x",Toimenpiteet!$E$115,AH110*CI110/1000+(Satokasvi!$E$28-Satokasvi!$E$7)+IF(M$8="x",Toimenpiteet!$E$29,0)+IF(M$9="x",Toimenpiteet!$E$60,0)+IF(M$10="x",Toimenpiteet!$E$88,0))/(1+$H$15)^DI$59</f>
        <v>263.80754085535114</v>
      </c>
      <c r="DJ110" s="29">
        <f ca="1">IF(N$11="x",Toimenpiteet!$E$115,AI110*CJ110/1000+(Satokasvi!$E$28-Satokasvi!$E$7)+IF(N$8="x",Toimenpiteet!$E$29,0)+IF(N$9="x",Toimenpiteet!$E$60,0)+IF(N$10="x",Toimenpiteet!$E$88,0))/(1+$H$15)^DJ$59</f>
        <v>264.41484249299992</v>
      </c>
      <c r="DK110" s="29">
        <f ca="1">IF(O$11="x",Toimenpiteet!$E$115,AJ110*CK110/1000+(Satokasvi!$E$28-Satokasvi!$E$7)+IF(O$8="x",Toimenpiteet!$E$29,0)+IF(O$9="x",Toimenpiteet!$E$60,0)+IF(O$10="x",Toimenpiteet!$E$88,0))/(1+$H$15)^DK$59</f>
        <v>200.91751966886773</v>
      </c>
      <c r="DL110" s="29">
        <f ca="1">IF(P$11="x",Toimenpiteet!$E$115,AK110*CL110/1000+(Satokasvi!$E$28-Satokasvi!$E$7)+IF(P$8="x",Toimenpiteet!$E$29,0)+IF(P$9="x",Toimenpiteet!$E$60,0)+IF(P$10="x",Toimenpiteet!$E$88,0))/(1+$H$15)^DL$59</f>
        <v>450.98158726530892</v>
      </c>
      <c r="DM110" s="29">
        <f ca="1">IF(Q$11="x",Toimenpiteet!$E$115,AL110*CM110/1000+(Satokasvi!$E$28-Satokasvi!$E$7)+IF(Q$8="x",Toimenpiteet!$E$29,0)+IF(Q$9="x",Toimenpiteet!$E$60,0)+IF(Q$10="x",Toimenpiteet!$E$88,0))/(1+$H$15)^DM$59</f>
        <v>280.73873403122252</v>
      </c>
      <c r="DN110" s="29">
        <f ca="1">IF(R$11="x",Toimenpiteet!$E$115,AM110*CN110/1000+(Satokasvi!$E$28-Satokasvi!$E$7)+IF(R$8="x",Toimenpiteet!$E$29,0)+IF(R$9="x",Toimenpiteet!$E$60,0)+IF(R$10="x",Toimenpiteet!$E$88,0))/(1+$H$15)^DN$59</f>
        <v>187.66154719482708</v>
      </c>
      <c r="DO110" s="29">
        <f ca="1">IF(S$11="x",Toimenpiteet!$E$115,AN110*CO110/1000+(Satokasvi!$E$28-Satokasvi!$E$7)+IF(S$8="x",Toimenpiteet!$E$29,0)+IF(S$9="x",Toimenpiteet!$E$60,0)+IF(S$10="x",Toimenpiteet!$E$88,0))/(1+$H$15)^DO$59</f>
        <v>86.168711043478226</v>
      </c>
      <c r="DP110" s="29">
        <f ca="1">IF(T$11="x",Toimenpiteet!$E$115,AO110*CP110/1000+(Satokasvi!$E$28-Satokasvi!$E$7)+IF(T$8="x",Toimenpiteet!$E$29,0)+IF(T$9="x",Toimenpiteet!$E$60,0)+IF(T$10="x",Toimenpiteet!$E$88,0))/(1+$H$15)^DP$59</f>
        <v>329.43699161216045</v>
      </c>
      <c r="DQ110" s="29">
        <f ca="1">IF(U$11="x",Toimenpiteet!$E$115,AP110*CQ110/1000+(Satokasvi!$E$28-Satokasvi!$E$7)+IF(U$8="x",Toimenpiteet!$E$29,0)+IF(U$9="x",Toimenpiteet!$E$60,0)+IF(U$10="x",Toimenpiteet!$E$88,0))/(1+$H$15)^DQ$59</f>
        <v>236.96680707069024</v>
      </c>
      <c r="DR110" s="29">
        <f ca="1">IF(V$11="x",Toimenpiteet!$E$115,AQ110*CR110/1000+(Satokasvi!$E$28-Satokasvi!$E$7)+IF(V$8="x",Toimenpiteet!$E$29,0)+IF(V$9="x",Toimenpiteet!$E$60,0)+IF(V$10="x",Toimenpiteet!$E$88,0))/(1+$H$15)^DR$59</f>
        <v>279.18531465579645</v>
      </c>
      <c r="DS110" s="29">
        <f ca="1">IF(W$11="x",Toimenpiteet!$E$115,AR110*CS110/1000+(Satokasvi!$E$28-Satokasvi!$E$7)+IF(W$8="x",Toimenpiteet!$E$29,0)+IF(W$9="x",Toimenpiteet!$E$60,0)+IF(W$10="x",Toimenpiteet!$E$88,0))/(1+$H$15)^DS$59</f>
        <v>-142.01974544826405</v>
      </c>
      <c r="DT110" s="29">
        <f ca="1">IF(X$11="x",Toimenpiteet!$E$115,AS110*CT110/1000+(Satokasvi!$E$28-Satokasvi!$E$7)+IF(X$8="x",Toimenpiteet!$E$29,0)+IF(X$9="x",Toimenpiteet!$E$60,0)+IF(X$10="x",Toimenpiteet!$E$88,0))/(1+$H$15)^DT$59</f>
        <v>154.25229634142016</v>
      </c>
      <c r="DU110" s="29">
        <f ca="1">IF(Y$11="x",Toimenpiteet!$E$115,AT110*CU110/1000+(Satokasvi!$E$28-Satokasvi!$E$7)+IF(Y$8="x",Toimenpiteet!$E$29,0)+IF(Y$9="x",Toimenpiteet!$E$60,0)+IF(Y$10="x",Toimenpiteet!$E$88,0))/(1+$H$15)^DU$59</f>
        <v>217.44008638116387</v>
      </c>
      <c r="DV110" s="29">
        <f ca="1">IF(Z$11="x",Toimenpiteet!$E$115,AU110*CV110/1000+(Satokasvi!$E$28-Satokasvi!$E$7)+IF(Z$8="x",Toimenpiteet!$E$29,0)+IF(Z$9="x",Toimenpiteet!$E$60,0)+IF(Z$10="x",Toimenpiteet!$E$88,0))/(1+$H$15)^DV$59</f>
        <v>159.24959617902604</v>
      </c>
      <c r="DW110" s="29">
        <f ca="1">IF(AA$11="x",Toimenpiteet!$E$115,AV110*CW110/1000+(Satokasvi!$E$28-Satokasvi!$E$7)+IF(AA$8="x",Toimenpiteet!$E$29,0)+IF(AA$9="x",Toimenpiteet!$E$60,0)+IF(AA$10="x",Toimenpiteet!$E$88,0))/(1+$H$15)^DW$59</f>
        <v>118.37838908617658</v>
      </c>
      <c r="DX110" s="29">
        <f ca="1">IF(AB$11="x",Toimenpiteet!$E$115,AW110*CX110/1000+(Satokasvi!$E$28-Satokasvi!$E$7)+IF(AB$8="x",Toimenpiteet!$E$29,0)+IF(AB$9="x",Toimenpiteet!$E$60,0)+IF(AB$10="x",Toimenpiteet!$E$88,0))/(1+$H$15)^DX$59</f>
        <v>205.52078519470513</v>
      </c>
      <c r="DY110" s="29">
        <f ca="1">IF(AC$11="x",Toimenpiteet!$E$115,AX110*CY110/1000+(Satokasvi!$E$28-Satokasvi!$E$7)+IF(AC$8="x",Toimenpiteet!$E$29,0)+IF(AC$9="x",Toimenpiteet!$E$60,0)+IF(AC$10="x",Toimenpiteet!$E$88,0))/(1+$H$15)^DY$59</f>
        <v>156.69216725523046</v>
      </c>
      <c r="DZ110" s="29">
        <f ca="1">IF(AD$11="x",Toimenpiteet!$E$115,AY110*CZ110/1000+(Satokasvi!$E$28-Satokasvi!$E$7)+IF(AD$8="x",Toimenpiteet!$E$29,0)+IF(AD$9="x",Toimenpiteet!$E$60,0)+IF(AD$10="x",Toimenpiteet!$E$88,0))/(1+$H$15)^DZ$59</f>
        <v>241.37306302046963</v>
      </c>
      <c r="EA110" s="29">
        <f ca="1">IF(AE$11="x",Toimenpiteet!$E$115,AZ110*DA110/1000+(Satokasvi!$E$28-Satokasvi!$E$7)+IF(AE$8="x",Toimenpiteet!$E$29,0)+IF(AE$9="x",Toimenpiteet!$E$60,0)+IF(AE$10="x",Toimenpiteet!$E$88,0))/(1+$H$15)^EA$59</f>
        <v>66.314888770451972</v>
      </c>
      <c r="EB110" s="29">
        <f ca="1">IF(AF$11="x",Toimenpiteet!$E$115,BA110*DB110/1000+(Satokasvi!$E$28-Satokasvi!$E$7)+IF(AF$8="x",Toimenpiteet!$E$29,0)+IF(AF$9="x",Toimenpiteet!$E$60,0)+IF(AF$10="x",Toimenpiteet!$E$88,0))/(1+$H$15)^EB$59</f>
        <v>252.85161646397697</v>
      </c>
      <c r="ED110" s="29">
        <f>IF(H$11="x",Toimenpiteet!$E$115,BD110*CD110/1000+(Satokasvi!$E$28-Satokasvi!$E$7)+IF(H$8="x",Toimenpiteet!$E$29,0)+IF(H$9="x",Toimenpiteet!$E$60,0)+IF(H$10="x",Toimenpiteet!$E$88,0))/(1+$H$15)^ED$59</f>
        <v>305.82524271844659</v>
      </c>
      <c r="EE110" s="29">
        <f ca="1">IF(I$11="x",Toimenpiteet!$E$115,BE110*CE110/1000+(Satokasvi!$E$28-Satokasvi!$E$7)+IF(I$8="x",Toimenpiteet!$E$29,0)+IF(I$9="x",Toimenpiteet!$E$60,0)+IF(I$10="x",Toimenpiteet!$E$88,0))/(1+$H$15)^EE$59</f>
        <v>227.18792898282192</v>
      </c>
      <c r="EF110" s="29">
        <f ca="1">IF(J$11="x",Toimenpiteet!$E$115,BF110*CF110/1000+(Satokasvi!$E$28-Satokasvi!$E$7)+IF(J$8="x",Toimenpiteet!$E$29,0)+IF(J$9="x",Toimenpiteet!$E$60,0)+IF(J$10="x",Toimenpiteet!$E$88,0))/(1+$H$15)^EF$59</f>
        <v>240.99938631024492</v>
      </c>
      <c r="EG110" s="29">
        <f ca="1">IF(K$11="x",Toimenpiteet!$E$115,BG110*CG110/1000+(Satokasvi!$E$28-Satokasvi!$E$7)+IF(K$8="x",Toimenpiteet!$E$29,0)+IF(K$9="x",Toimenpiteet!$E$60,0)+IF(K$10="x",Toimenpiteet!$E$88,0))/(1+$H$15)^EG$59</f>
        <v>115.75767677947914</v>
      </c>
      <c r="EH110" s="29">
        <f ca="1">IF(L$11="x",Toimenpiteet!$E$115,BH110*CH110/1000+(Satokasvi!$E$28-Satokasvi!$E$7)+IF(L$8="x",Toimenpiteet!$E$29,0)+IF(L$9="x",Toimenpiteet!$E$60,0)+IF(L$10="x",Toimenpiteet!$E$88,0))/(1+$H$15)^EH$59</f>
        <v>387.05126115425003</v>
      </c>
      <c r="EI110" s="29">
        <f>IF(M$11="x",Toimenpiteet!$E$115,BI110*CI110/1000+(Satokasvi!$E$28-Satokasvi!$E$7)+IF(M$8="x",Toimenpiteet!$E$29,0)+IF(M$9="x",Toimenpiteet!$E$60,0)+IF(M$10="x",Toimenpiteet!$E$88,0))/(1+$H$15)^EI$59</f>
        <v>263.80754085535114</v>
      </c>
      <c r="EJ110" s="29">
        <f ca="1">IF(N$11="x",Toimenpiteet!$E$115,BJ110*CJ110/1000+(Satokasvi!$E$28-Satokasvi!$E$7)+IF(N$8="x",Toimenpiteet!$E$29,0)+IF(N$9="x",Toimenpiteet!$E$60,0)+IF(N$10="x",Toimenpiteet!$E$88,0))/(1+$H$15)^EJ$59</f>
        <v>286.90076238940748</v>
      </c>
      <c r="EK110" s="29">
        <f ca="1">IF(O$11="x",Toimenpiteet!$E$115,BK110*CK110/1000+(Satokasvi!$E$28-Satokasvi!$E$7)+IF(O$8="x",Toimenpiteet!$E$29,0)+IF(O$9="x",Toimenpiteet!$E$60,0)+IF(O$10="x",Toimenpiteet!$E$88,0))/(1+$H$15)^EK$59</f>
        <v>219.95871387731839</v>
      </c>
      <c r="EL110" s="29">
        <f ca="1">IF(P$11="x",Toimenpiteet!$E$115,BL110*CL110/1000+(Satokasvi!$E$28-Satokasvi!$E$7)+IF(P$8="x",Toimenpiteet!$E$29,0)+IF(P$9="x",Toimenpiteet!$E$60,0)+IF(P$10="x",Toimenpiteet!$E$88,0))/(1+$H$15)^EL$59</f>
        <v>482.26398529362996</v>
      </c>
      <c r="EM110" s="29">
        <f ca="1">IF(Q$11="x",Toimenpiteet!$E$115,BM110*CM110/1000+(Satokasvi!$E$28-Satokasvi!$E$7)+IF(Q$8="x",Toimenpiteet!$E$29,0)+IF(Q$9="x",Toimenpiteet!$E$60,0)+IF(Q$10="x",Toimenpiteet!$E$88,0))/(1+$H$15)^EM$59</f>
        <v>303.25462089303181</v>
      </c>
      <c r="EN110" s="29">
        <f ca="1">IF(R$11="x",Toimenpiteet!$E$115,BN110*CN110/1000+(Satokasvi!$E$28-Satokasvi!$E$7)+IF(R$8="x",Toimenpiteet!$E$29,0)+IF(R$9="x",Toimenpiteet!$E$60,0)+IF(R$10="x",Toimenpiteet!$E$88,0))/(1+$H$15)^EN$59</f>
        <v>205.27661500141136</v>
      </c>
      <c r="EO110" s="29">
        <f ca="1">IF(S$11="x",Toimenpiteet!$E$115,BO110*CO110/1000+(Satokasvi!$E$28-Satokasvi!$E$7)+IF(S$8="x",Toimenpiteet!$E$29,0)+IF(S$9="x",Toimenpiteet!$E$60,0)+IF(S$10="x",Toimenpiteet!$E$88,0))/(1+$H$15)^EO$59</f>
        <v>98.469370330451085</v>
      </c>
      <c r="EP110" s="29">
        <f ca="1">IF(T$11="x",Toimenpiteet!$E$115,BP110*CP110/1000+(Satokasvi!$E$28-Satokasvi!$E$7)+IF(T$8="x",Toimenpiteet!$E$29,0)+IF(T$9="x",Toimenpiteet!$E$60,0)+IF(T$10="x",Toimenpiteet!$E$88,0))/(1+$H$15)^EP$59</f>
        <v>353.6682817119908</v>
      </c>
      <c r="EQ110" s="29">
        <f ca="1">IF(U$11="x",Toimenpiteet!$E$115,BQ110*CQ110/1000+(Satokasvi!$E$28-Satokasvi!$E$7)+IF(U$8="x",Toimenpiteet!$E$29,0)+IF(U$9="x",Toimenpiteet!$E$60,0)+IF(U$10="x",Toimenpiteet!$E$88,0))/(1+$H$15)^EQ$59</f>
        <v>256.34858482152794</v>
      </c>
      <c r="ER110" s="29">
        <f ca="1">IF(V$11="x",Toimenpiteet!$E$115,BR110*CR110/1000+(Satokasvi!$E$28-Satokasvi!$E$7)+IF(V$8="x",Toimenpiteet!$E$29,0)+IF(V$9="x",Toimenpiteet!$E$60,0)+IF(V$10="x",Toimenpiteet!$E$88,0))/(1+$H$15)^ER$59</f>
        <v>300.45859727917195</v>
      </c>
      <c r="ES110" s="29">
        <f ca="1">IF(W$11="x",Toimenpiteet!$E$115,BS110*CS110/1000+(Satokasvi!$E$28-Satokasvi!$E$7)+IF(W$8="x",Toimenpiteet!$E$29,0)+IF(W$9="x",Toimenpiteet!$E$60,0)+IF(W$10="x",Toimenpiteet!$E$88,0))/(1+$H$15)^ES$59</f>
        <v>-142.01974544826405</v>
      </c>
      <c r="ET110" s="29">
        <f ca="1">IF(X$11="x",Toimenpiteet!$E$115,BT110*CT110/1000+(Satokasvi!$E$28-Satokasvi!$E$7)+IF(X$8="x",Toimenpiteet!$E$29,0)+IF(X$9="x",Toimenpiteet!$E$60,0)+IF(X$10="x",Toimenpiteet!$E$88,0))/(1+$H$15)^ET$59</f>
        <v>168.85907355889245</v>
      </c>
      <c r="EU110" s="29">
        <f ca="1">IF(Y$11="x",Toimenpiteet!$E$115,BU110*CU110/1000+(Satokasvi!$E$28-Satokasvi!$E$7)+IF(Y$8="x",Toimenpiteet!$E$29,0)+IF(Y$9="x",Toimenpiteet!$E$60,0)+IF(Y$10="x",Toimenpiteet!$E$88,0))/(1+$H$15)^EU$59</f>
        <v>235.00545225400958</v>
      </c>
      <c r="EV110" s="29">
        <f ca="1">IF(Z$11="x",Toimenpiteet!$E$115,BV110*CV110/1000+(Satokasvi!$E$28-Satokasvi!$E$7)+IF(Z$8="x",Toimenpiteet!$E$29,0)+IF(Z$9="x",Toimenpiteet!$E$60,0)+IF(Z$10="x",Toimenpiteet!$E$88,0))/(1+$H$15)^EV$59</f>
        <v>173.71048526349924</v>
      </c>
      <c r="EW110" s="29">
        <f ca="1">IF(AA$11="x",Toimenpiteet!$E$115,BW110*CW110/1000+(Satokasvi!$E$28-Satokasvi!$E$7)+IF(AA$8="x",Toimenpiteet!$E$29,0)+IF(AA$9="x",Toimenpiteet!$E$60,0)+IF(AA$10="x",Toimenpiteet!$E$88,0))/(1+$H$15)^EW$59</f>
        <v>130.60644375943869</v>
      </c>
      <c r="EX110" s="29">
        <f ca="1">IF(AB$11="x",Toimenpiteet!$E$115,BX110*CX110/1000+(Satokasvi!$E$28-Satokasvi!$E$7)+IF(AB$8="x",Toimenpiteet!$E$29,0)+IF(AB$9="x",Toimenpiteet!$E$60,0)+IF(AB$10="x",Toimenpiteet!$E$88,0))/(1+$H$15)^EX$59</f>
        <v>221.92219845342419</v>
      </c>
      <c r="EY110" s="29">
        <f ca="1">IF(AC$11="x",Toimenpiteet!$E$115,BY110*CY110/1000+(Satokasvi!$E$28-Satokasvi!$E$7)+IF(AC$8="x",Toimenpiteet!$E$29,0)+IF(AC$9="x",Toimenpiteet!$E$60,0)+IF(AC$10="x",Toimenpiteet!$E$88,0))/(1+$H$15)^EY$59</f>
        <v>170.47374066554897</v>
      </c>
      <c r="EZ110" s="29">
        <f ca="1">IF(AD$11="x",Toimenpiteet!$E$115,BZ110*CZ110/1000+(Satokasvi!$E$28-Satokasvi!$E$7)+IF(AD$8="x",Toimenpiteet!$E$29,0)+IF(AD$9="x",Toimenpiteet!$E$60,0)+IF(AD$10="x",Toimenpiteet!$E$88,0))/(1+$H$15)^EZ$59</f>
        <v>259.21546864484958</v>
      </c>
      <c r="FA110" s="29">
        <f ca="1">IF(AE$11="x",Toimenpiteet!$E$115,CA110*DA110/1000+(Satokasvi!$E$28-Satokasvi!$E$7)+IF(AE$8="x",Toimenpiteet!$E$29,0)+IF(AE$9="x",Toimenpiteet!$E$60,0)+IF(AE$10="x",Toimenpiteet!$E$88,0))/(1+$H$15)^FA$59</f>
        <v>75.236218134563259</v>
      </c>
      <c r="FB110" s="29">
        <f ca="1">IF(AF$11="x",Toimenpiteet!$E$115,CB110*DB110/1000+(Satokasvi!$E$28-Satokasvi!$E$7)+IF(AF$8="x",Toimenpiteet!$E$29,0)+IF(AF$9="x",Toimenpiteet!$E$60,0)+IF(AF$10="x",Toimenpiteet!$E$88,0))/(1+$H$15)^FB$59</f>
        <v>270.93651274891249</v>
      </c>
      <c r="FD110" s="29">
        <f t="shared" si="15"/>
        <v>305.82524271844659</v>
      </c>
      <c r="FE110" s="29">
        <f t="shared" ca="1" si="32"/>
        <v>511.96528900248734</v>
      </c>
      <c r="FF110" s="29">
        <f t="shared" ca="1" si="32"/>
        <v>731.55704814716887</v>
      </c>
      <c r="FG110" s="29">
        <f t="shared" ca="1" si="32"/>
        <v>832.16025468857822</v>
      </c>
      <c r="FH110" s="29">
        <f t="shared" ca="1" si="32"/>
        <v>1191.4191442659044</v>
      </c>
      <c r="FI110" s="29">
        <f t="shared" ca="1" si="32"/>
        <v>1455.2266851212555</v>
      </c>
      <c r="FJ110" s="29">
        <f t="shared" ca="1" si="32"/>
        <v>1719.6415276142554</v>
      </c>
      <c r="FK110" s="29">
        <f t="shared" ca="1" si="32"/>
        <v>1920.5590472831232</v>
      </c>
      <c r="FL110" s="29">
        <f t="shared" ca="1" si="31"/>
        <v>2371.5406345484321</v>
      </c>
      <c r="FM110" s="29">
        <f t="shared" ca="1" si="31"/>
        <v>2652.2793685796546</v>
      </c>
      <c r="FN110" s="29">
        <f t="shared" ca="1" si="31"/>
        <v>2839.9409157744817</v>
      </c>
      <c r="FO110" s="29">
        <f t="shared" ca="1" si="31"/>
        <v>2926.1096268179599</v>
      </c>
      <c r="FP110" s="29">
        <f t="shared" ca="1" si="31"/>
        <v>3255.5466184301204</v>
      </c>
      <c r="FQ110" s="29">
        <f t="shared" ca="1" si="31"/>
        <v>3492.5134255008106</v>
      </c>
      <c r="FR110" s="29">
        <f t="shared" ca="1" si="31"/>
        <v>3771.6987401566071</v>
      </c>
      <c r="FS110" s="29">
        <f t="shared" ca="1" si="31"/>
        <v>3629.678994708343</v>
      </c>
      <c r="FT110" s="29">
        <f t="shared" ca="1" si="31"/>
        <v>3783.9312910497633</v>
      </c>
      <c r="FU110" s="29">
        <f t="shared" ca="1" si="24"/>
        <v>4001.3713774309272</v>
      </c>
      <c r="FV110" s="29">
        <f t="shared" ca="1" si="24"/>
        <v>4160.6209736099536</v>
      </c>
      <c r="FW110" s="29">
        <f t="shared" ca="1" si="23"/>
        <v>4278.9993626961304</v>
      </c>
      <c r="FX110" s="29">
        <f t="shared" ca="1" si="20"/>
        <v>4484.5201478908357</v>
      </c>
      <c r="FY110" s="29">
        <f t="shared" ca="1" si="20"/>
        <v>4641.2123151460664</v>
      </c>
      <c r="FZ110" s="29">
        <f t="shared" ca="1" si="20"/>
        <v>4882.5853781665364</v>
      </c>
      <c r="GA110" s="29">
        <f t="shared" ca="1" si="20"/>
        <v>4948.9002669369884</v>
      </c>
      <c r="GB110" s="29">
        <f t="shared" ca="1" si="20"/>
        <v>5201.7518834009652</v>
      </c>
      <c r="GC110" s="29"/>
      <c r="GD110" s="29">
        <f t="shared" si="16"/>
        <v>305.82524271844659</v>
      </c>
      <c r="GE110" s="29">
        <f t="shared" ca="1" si="36"/>
        <v>533.01317170126845</v>
      </c>
      <c r="GF110" s="29">
        <f t="shared" ca="1" si="36"/>
        <v>774.01255801151342</v>
      </c>
      <c r="GG110" s="29">
        <f t="shared" ca="1" si="36"/>
        <v>889.77023479099262</v>
      </c>
      <c r="GH110" s="29">
        <f t="shared" ca="1" si="36"/>
        <v>1276.8214959452425</v>
      </c>
      <c r="GI110" s="29">
        <f t="shared" ca="1" si="36"/>
        <v>1540.6290368005937</v>
      </c>
      <c r="GJ110" s="29">
        <f t="shared" ca="1" si="36"/>
        <v>1827.5297991900011</v>
      </c>
      <c r="GK110" s="29">
        <f t="shared" ca="1" si="36"/>
        <v>2047.4885130673194</v>
      </c>
      <c r="GL110" s="29">
        <f t="shared" ca="1" si="36"/>
        <v>2529.7524983609492</v>
      </c>
      <c r="GM110" s="29">
        <f t="shared" ca="1" si="36"/>
        <v>2833.0071192539808</v>
      </c>
      <c r="GN110" s="29">
        <f t="shared" ca="1" si="36"/>
        <v>3038.2837342553921</v>
      </c>
      <c r="GO110" s="29">
        <f t="shared" ca="1" si="36"/>
        <v>3136.7531045858432</v>
      </c>
      <c r="GP110" s="29">
        <f t="shared" ca="1" si="36"/>
        <v>3490.421386297834</v>
      </c>
      <c r="GQ110" s="29">
        <f t="shared" ca="1" si="36"/>
        <v>3746.7699711193618</v>
      </c>
      <c r="GR110" s="29">
        <f t="shared" ca="1" si="36"/>
        <v>4047.2285683985338</v>
      </c>
      <c r="GS110" s="29">
        <f t="shared" ca="1" si="36"/>
        <v>3905.2088229502697</v>
      </c>
      <c r="GT110" s="29">
        <f t="shared" ca="1" si="34"/>
        <v>4074.067896509162</v>
      </c>
      <c r="GU110" s="29">
        <f t="shared" ca="1" si="22"/>
        <v>4309.0733487631715</v>
      </c>
      <c r="GV110" s="29">
        <f t="shared" ca="1" si="22"/>
        <v>4482.7838340266708</v>
      </c>
      <c r="GW110" s="29">
        <f t="shared" ca="1" si="22"/>
        <v>4613.3902777861094</v>
      </c>
      <c r="GX110" s="29">
        <f t="shared" ca="1" si="22"/>
        <v>4835.3124762395337</v>
      </c>
      <c r="GY110" s="29">
        <f t="shared" ca="1" si="30"/>
        <v>5005.7862169050823</v>
      </c>
      <c r="GZ110" s="29">
        <f t="shared" ca="1" si="30"/>
        <v>5265.0016855499316</v>
      </c>
      <c r="HA110" s="29">
        <f t="shared" ca="1" si="30"/>
        <v>5340.237903684495</v>
      </c>
      <c r="HB110" s="29">
        <f t="shared" ca="1" si="30"/>
        <v>5611.1744164334077</v>
      </c>
      <c r="HC110" s="29"/>
      <c r="HD110" s="29">
        <f t="shared" si="29"/>
        <v>170</v>
      </c>
      <c r="HE110" s="29">
        <f>SUM($GD110:GD110)-$HD110-SUM($FD110:FD110)</f>
        <v>-170</v>
      </c>
      <c r="HF110" s="29">
        <f ca="1">SUM($GD110:GE110)-$HD110-SUM($FD110:FE110)</f>
        <v>-148.95211730121889</v>
      </c>
      <c r="HG110" s="29">
        <f ca="1">SUM($GD110:GF110)-$HD110-SUM($FD110:FF110)</f>
        <v>-106.49660743687446</v>
      </c>
      <c r="HH110" s="29">
        <f ca="1">SUM($GD110:GG110)-$HD110-SUM($FD110:FG110)</f>
        <v>-48.886627334460172</v>
      </c>
      <c r="HI110" s="29">
        <f ca="1">SUM($GD110:GH110)-$HD110-SUM($FD110:FH110)</f>
        <v>36.515724344877981</v>
      </c>
      <c r="HJ110" s="29">
        <f ca="1">SUM($GD110:GI110)-$HD110-SUM($FD110:FI110)</f>
        <v>121.91807602421613</v>
      </c>
      <c r="HK110" s="29">
        <f ca="1">SUM($GD110:GJ110)-$HD110-SUM($FD110:FJ110)</f>
        <v>229.80634759996246</v>
      </c>
      <c r="HL110" s="29">
        <f ca="1">SUM($GD110:GK110)-$HD110-SUM($FD110:FK110)</f>
        <v>356.73581338415897</v>
      </c>
      <c r="HM110" s="29">
        <f ca="1">SUM($GD110:GL110)-$HD110-SUM($FD110:FL110)</f>
        <v>514.94767719667652</v>
      </c>
      <c r="HN110" s="29">
        <f ca="1">SUM($GD110:GM110)-$HD110-SUM($FD110:FM110)</f>
        <v>695.67542787100138</v>
      </c>
      <c r="HO110" s="29">
        <f ca="1">SUM($GD110:GN110)-$HD110-SUM($FD110:FN110)</f>
        <v>894.01824635191224</v>
      </c>
      <c r="HP110" s="29">
        <f ca="1">SUM($GD110:GO110)-$HD110-SUM($FD110:FO110)</f>
        <v>1104.6617241197928</v>
      </c>
      <c r="HQ110" s="29">
        <f ca="1">SUM($GD110:GP110)-$HD110-SUM($FD110:FP110)</f>
        <v>1339.5364919875065</v>
      </c>
      <c r="HR110" s="29">
        <f ca="1">SUM($GD110:GQ110)-$HD110-SUM($FD110:FQ110)</f>
        <v>1593.7930376060613</v>
      </c>
      <c r="HS110" s="29">
        <f ca="1">SUM($GD110:GR110)-$HD110-SUM($FD110:FR110)</f>
        <v>1869.3228658479857</v>
      </c>
      <c r="HT110" s="29">
        <f ca="1">SUM($GD110:GS110)-$HD110-SUM($FD110:FS110)</f>
        <v>2144.8526940899101</v>
      </c>
      <c r="HU110" s="29">
        <f ca="1">SUM($GD110:GT110)-$HD110-SUM($FD110:FT110)</f>
        <v>2434.9892995493137</v>
      </c>
      <c r="HV110" s="29">
        <f ca="1">SUM($GD110:GU110)-$HD110-SUM($FD110:FU110)</f>
        <v>2742.691270881558</v>
      </c>
      <c r="HW110" s="29">
        <f ca="1">SUM($GD110:GV110)-$HD110-SUM($FD110:FV110)</f>
        <v>3064.8541312982707</v>
      </c>
      <c r="HX110" s="29">
        <f ca="1">SUM($GD110:GW110)-$HD110-SUM($FD110:FW110)</f>
        <v>3399.2450463882487</v>
      </c>
      <c r="HY110" s="29">
        <f ca="1">SUM($GD110:GX110)-$HD110-SUM($FD110:FX110)</f>
        <v>3750.0373747369449</v>
      </c>
      <c r="HZ110" s="29">
        <f ca="1">SUM($GD110:GY110)-$HD110-SUM($FD110:FY110)</f>
        <v>4114.6112764959616</v>
      </c>
      <c r="IA110" s="29">
        <f ca="1">SUM($GD110:GZ110)-$HD110-SUM($FD110:FZ110)</f>
        <v>4497.0275838793532</v>
      </c>
      <c r="IB110" s="29">
        <f ca="1">SUM($GD110:HA110)-$HD110-SUM($FD110:GA110)</f>
        <v>4888.3652206268598</v>
      </c>
      <c r="IC110" s="29">
        <f ca="1">SUM($GD110:HB110)-$HD110-SUM($FD110:GB110)</f>
        <v>5297.7877536593005</v>
      </c>
    </row>
    <row r="111" spans="2:237">
      <c r="B111" s="29">
        <f t="shared" ca="1" si="26"/>
        <v>0.84243406017346589</v>
      </c>
      <c r="C111" s="29">
        <f t="shared" ca="1" si="26"/>
        <v>0.16384085957539052</v>
      </c>
      <c r="D111" s="29">
        <f t="shared" ca="1" si="26"/>
        <v>0.1467207235686826</v>
      </c>
      <c r="E111" s="29">
        <f t="shared" ca="1" si="26"/>
        <v>0.22874485033298375</v>
      </c>
      <c r="F111" s="29">
        <f t="shared" ca="1" si="26"/>
        <v>0.60514919067501249</v>
      </c>
      <c r="G111" s="29">
        <f t="shared" ca="1" si="26"/>
        <v>0.95056119713336917</v>
      </c>
      <c r="H111" s="29">
        <f t="shared" ca="1" si="26"/>
        <v>0.18919879983167587</v>
      </c>
      <c r="I111" s="29">
        <f t="shared" ca="1" si="26"/>
        <v>0.33590213489958076</v>
      </c>
      <c r="J111" s="29">
        <f t="shared" ca="1" si="26"/>
        <v>0.67754767285559503</v>
      </c>
      <c r="K111" s="29">
        <f t="shared" ca="1" si="26"/>
        <v>0.22865558258399343</v>
      </c>
      <c r="L111" s="29">
        <f t="shared" ca="1" si="26"/>
        <v>0.30890423768659947</v>
      </c>
      <c r="M111" s="29">
        <f t="shared" ca="1" si="26"/>
        <v>2.0512411353589943E-2</v>
      </c>
      <c r="N111" s="29">
        <f t="shared" ca="1" si="26"/>
        <v>0.20479690511211623</v>
      </c>
      <c r="O111" s="29">
        <f t="shared" ca="1" si="26"/>
        <v>0.5197170500700069</v>
      </c>
      <c r="P111" s="29">
        <f t="shared" ca="1" si="26"/>
        <v>0.16767256502945704</v>
      </c>
      <c r="Q111" s="29">
        <f t="shared" ca="1" si="26"/>
        <v>0.84004314369055477</v>
      </c>
      <c r="R111" s="29">
        <f t="shared" ca="1" si="33"/>
        <v>0.52761225550114466</v>
      </c>
      <c r="S111" s="29">
        <f t="shared" ca="1" si="33"/>
        <v>0.28651473742910549</v>
      </c>
      <c r="T111" s="29">
        <f t="shared" ca="1" si="35"/>
        <v>0.59395187266213079</v>
      </c>
      <c r="U111" s="29">
        <f t="shared" ca="1" si="35"/>
        <v>0.37441394511062787</v>
      </c>
      <c r="V111" s="29">
        <f t="shared" ca="1" si="35"/>
        <v>0.49436563443193304</v>
      </c>
      <c r="W111" s="29">
        <f t="shared" ca="1" si="35"/>
        <v>0.76993282624721171</v>
      </c>
      <c r="X111" s="29">
        <f t="shared" ca="1" si="35"/>
        <v>0.71529643923143726</v>
      </c>
      <c r="Y111" s="29">
        <f t="shared" ca="1" si="35"/>
        <v>0.42900706201390637</v>
      </c>
      <c r="Z111" s="29">
        <f t="shared" ca="1" si="35"/>
        <v>0.74232655851245177</v>
      </c>
      <c r="AC111" s="27">
        <f>IF(H$11="x",0,_xlfn.NORM.INV(B111,Satokasvi!$H$8,Satokasvi!$I$8)*IF(H$8="x",1+Toimenpiteet!$C$7,1)*IF(H$9="x",1+Toimenpiteet!$C$34,1)*(1+H$30)*_xlfn.BINOM.INV(1,(1-(Satokasvi!$H$15*(1+H$43))),B111))</f>
        <v>0</v>
      </c>
      <c r="AD111" s="27">
        <f ca="1">IF(I$11="x",0,_xlfn.NORM.INV(C111,Satokasvi!$H$8,Satokasvi!$I$8)*IF(I$8="x",1+Toimenpiteet!$C$7,1)*IF(I$9="x",1+Toimenpiteet!$C$34,1)*(1+I$30)*_xlfn.BINOM.INV(1,(1-(Satokasvi!$H$15*(1+I$43))),C111))</f>
        <v>2362.5675961613565</v>
      </c>
      <c r="AE111" s="27">
        <f ca="1">IF(J$11="x",0,_xlfn.NORM.INV(D111,Satokasvi!$H$8,Satokasvi!$I$8)*IF(J$8="x",1+Toimenpiteet!$C$7,1)*IF(J$9="x",1+Toimenpiteet!$C$34,1)*(1+J$30)*_xlfn.BINOM.INV(1,(1-(Satokasvi!$H$15*(1+J$43))),D111))</f>
        <v>2365.8550245442839</v>
      </c>
      <c r="AF111" s="27">
        <f ca="1">IF(K$11="x",0,_xlfn.NORM.INV(E111,Satokasvi!$H$8,Satokasvi!$I$8)*IF(K$8="x",1+Toimenpiteet!$C$7,1)*IF(K$9="x",1+Toimenpiteet!$C$34,1)*(1+K$30)*_xlfn.BINOM.INV(1,(1-(Satokasvi!$H$15*(1+K$43))),E111))</f>
        <v>2438.7601569364201</v>
      </c>
      <c r="AG111" s="27">
        <f ca="1">IF(L$11="x",0,_xlfn.NORM.INV(F111,Satokasvi!$H$8,Satokasvi!$I$8)*IF(L$8="x",1+Toimenpiteet!$C$7,1)*IF(L$9="x",1+Toimenpiteet!$C$34,1)*(1+L$30)*_xlfn.BINOM.INV(1,(1-(Satokasvi!$H$15*(1+L$43))),F111))</f>
        <v>2642.4778216684272</v>
      </c>
      <c r="AH111" s="27">
        <f>IF(M$11="x",0,_xlfn.NORM.INV(G111,Satokasvi!$H$8,Satokasvi!$I$8)*IF(M$8="x",1+Toimenpiteet!$C$7,1)*IF(M$9="x",1+Toimenpiteet!$C$34,1)*(1+M$30)*_xlfn.BINOM.INV(1,(1-(Satokasvi!$H$15*(1+M$43))),G111))</f>
        <v>0</v>
      </c>
      <c r="AI111" s="27">
        <f ca="1">IF(N$11="x",0,_xlfn.NORM.INV(H111,Satokasvi!$H$8,Satokasvi!$I$8)*IF(N$8="x",1+Toimenpiteet!$C$7,1)*IF(N$9="x",1+Toimenpiteet!$C$34,1)*(1+N$30)*_xlfn.BINOM.INV(1,(1-(Satokasvi!$H$15*(1+N$43))),H111))</f>
        <v>2448.8200516397387</v>
      </c>
      <c r="AJ111" s="27">
        <f ca="1">IF(O$11="x",0,_xlfn.NORM.INV(I111,Satokasvi!$H$8,Satokasvi!$I$8)*IF(O$8="x",1+Toimenpiteet!$C$7,1)*IF(O$9="x",1+Toimenpiteet!$C$34,1)*(1+O$30)*_xlfn.BINOM.INV(1,(1-(Satokasvi!$H$15*(1+O$43))),I111))</f>
        <v>2534.157187861384</v>
      </c>
      <c r="AK111" s="27">
        <f ca="1">IF(P$11="x",0,_xlfn.NORM.INV(J111,Satokasvi!$H$8,Satokasvi!$I$8)*IF(P$8="x",1+Toimenpiteet!$C$7,1)*IF(P$9="x",1+Toimenpiteet!$C$34,1)*(1+P$30)*_xlfn.BINOM.INV(1,(1-(Satokasvi!$H$15*(1+P$43))),J111))</f>
        <v>2699.2626699749512</v>
      </c>
      <c r="AL111" s="27">
        <f ca="1">IF(Q$11="x",0,_xlfn.NORM.INV(K111,Satokasvi!$H$8,Satokasvi!$I$8)*IF(Q$8="x",1+Toimenpiteet!$C$7,1)*IF(Q$9="x",1+Toimenpiteet!$C$34,1)*(1+Q$30)*_xlfn.BINOM.INV(1,(1-(Satokasvi!$H$15*(1+Q$43))),K111))</f>
        <v>2474.499042996948</v>
      </c>
      <c r="AM111" s="27">
        <f ca="1">IF(R$11="x",0,_xlfn.NORM.INV(L111,Satokasvi!$H$8,Satokasvi!$I$8)*IF(R$8="x",1+Toimenpiteet!$C$7,1)*IF(R$9="x",1+Toimenpiteet!$C$34,1)*(1+R$30)*_xlfn.BINOM.INV(1,(1-(Satokasvi!$H$15*(1+R$43))),L111))</f>
        <v>2520.1043679711315</v>
      </c>
      <c r="AN111" s="27">
        <f ca="1">IF(S$11="x",0,_xlfn.NORM.INV(M111,Satokasvi!$H$8,Satokasvi!$I$8)*IF(S$8="x",1+Toimenpiteet!$C$7,1)*IF(S$9="x",1+Toimenpiteet!$C$34,1)*(1+S$30)*_xlfn.BINOM.INV(1,(1-(Satokasvi!$H$15*(1+S$43))),M111))</f>
        <v>0</v>
      </c>
      <c r="AO111" s="27">
        <f ca="1">IF(T$11="x",0,_xlfn.NORM.INV(N111,Satokasvi!$H$8,Satokasvi!$I$8)*IF(T$8="x",1+Toimenpiteet!$C$7,1)*IF(T$9="x",1+Toimenpiteet!$C$34,1)*(1+T$30)*_xlfn.BINOM.INV(1,(1-(Satokasvi!$H$15*(1+T$43))),N111))</f>
        <v>2459.3185498224793</v>
      </c>
      <c r="AP111" s="27">
        <f ca="1">IF(U$11="x",0,_xlfn.NORM.INV(O111,Satokasvi!$H$8,Satokasvi!$I$8)*IF(U$8="x",1+Toimenpiteet!$C$7,1)*IF(U$9="x",1+Toimenpiteet!$C$34,1)*(1+U$30)*_xlfn.BINOM.INV(1,(1-(Satokasvi!$H$15*(1+U$43))),O111))</f>
        <v>2622.4691149700852</v>
      </c>
      <c r="AQ111" s="27">
        <f ca="1">IF(V$11="x",0,_xlfn.NORM.INV(P111,Satokasvi!$H$8,Satokasvi!$I$8)*IF(V$8="x",1+Toimenpiteet!$C$7,1)*IF(V$9="x",1+Toimenpiteet!$C$34,1)*(1+V$30)*_xlfn.BINOM.INV(1,(1-(Satokasvi!$H$15*(1+V$43))),P111))</f>
        <v>2433.4111248299878</v>
      </c>
      <c r="AR111" s="27">
        <f ca="1">IF(W$11="x",0,_xlfn.NORM.INV(Q111,Satokasvi!$H$8,Satokasvi!$I$8)*IF(W$8="x",1+Toimenpiteet!$C$7,1)*IF(W$9="x",1+Toimenpiteet!$C$34,1)*(1+W$30)*_xlfn.BINOM.INV(1,(1-(Satokasvi!$H$15*(1+W$43))),Q111))</f>
        <v>2798.8986096834037</v>
      </c>
      <c r="AS111" s="27">
        <f ca="1">IF(X$11="x",0,_xlfn.NORM.INV(R111,Satokasvi!$H$8,Satokasvi!$I$8)*IF(X$8="x",1+Toimenpiteet!$C$7,1)*IF(X$9="x",1+Toimenpiteet!$C$34,1)*(1+X$30)*_xlfn.BINOM.INV(1,(1-(Satokasvi!$H$15*(1+X$43))),R111))</f>
        <v>2626.1697543229625</v>
      </c>
      <c r="AT111" s="27">
        <f ca="1">IF(Y$11="x",0,_xlfn.NORM.INV(S111,Satokasvi!$H$8,Satokasvi!$I$8)*IF(Y$8="x",1+Toimenpiteet!$C$7,1)*IF(Y$9="x",1+Toimenpiteet!$C$34,1)*(1+Y$30)*_xlfn.BINOM.INV(1,(1-(Satokasvi!$H$15*(1+Y$43))),S111))</f>
        <v>2508.0392707749743</v>
      </c>
      <c r="AU111" s="27">
        <f ca="1">IF(Z$11="x",0,_xlfn.NORM.INV(T111,Satokasvi!$H$8,Satokasvi!$I$8)*IF(Z$8="x",1+Toimenpiteet!$C$7,1)*IF(Z$9="x",1+Toimenpiteet!$C$34,1)*(1+Z$30)*_xlfn.BINOM.INV(1,(1-(Satokasvi!$H$15*(1+Z$43))),T111))</f>
        <v>2657.6133003097061</v>
      </c>
      <c r="AV111" s="27">
        <f ca="1">IF(AA$11="x",0,_xlfn.NORM.INV(U111,Satokasvi!$H$8,Satokasvi!$I$8)*IF(AA$8="x",1+Toimenpiteet!$C$7,1)*IF(AA$9="x",1+Toimenpiteet!$C$34,1)*(1+AA$30)*_xlfn.BINOM.INV(1,(1-(Satokasvi!$H$15*(1+AA$43))),U111))</f>
        <v>2553.4742178650322</v>
      </c>
      <c r="AW111" s="27">
        <f ca="1">IF(AB$11="x",0,_xlfn.NORM.INV(V111,Satokasvi!$H$8,Satokasvi!$I$8)*IF(AB$8="x",1+Toimenpiteet!$C$7,1)*IF(AB$9="x",1+Toimenpiteet!$C$34,1)*(1+AB$30)*_xlfn.BINOM.INV(1,(1-(Satokasvi!$H$15*(1+AB$43))),V111))</f>
        <v>2610.6036646338371</v>
      </c>
      <c r="AX111" s="27">
        <f ca="1">IF(AC$11="x",0,_xlfn.NORM.INV(W111,Satokasvi!$H$8,Satokasvi!$I$8)*IF(AC$8="x",1+Toimenpiteet!$C$7,1)*IF(AC$9="x",1+Toimenpiteet!$C$34,1)*(1+AC$30)*_xlfn.BINOM.INV(1,(1-(Satokasvi!$H$15*(1+AC$43))),W111))</f>
        <v>2751.1118628728573</v>
      </c>
      <c r="AY111" s="27">
        <f ca="1">IF(AD$11="x",0,_xlfn.NORM.INV(X111,Satokasvi!$H$8,Satokasvi!$I$8)*IF(AD$8="x",1+Toimenpiteet!$C$7,1)*IF(AD$9="x",1+Toimenpiteet!$C$34,1)*(1+AD$30)*_xlfn.BINOM.INV(1,(1-(Satokasvi!$H$15*(1+AD$43))),X111))</f>
        <v>2719.4355177039256</v>
      </c>
      <c r="AZ111" s="27">
        <f ca="1">IF(AE$11="x",0,_xlfn.NORM.INV(Y111,Satokasvi!$H$8,Satokasvi!$I$8)*IF(AE$8="x",1+Toimenpiteet!$C$7,1)*IF(AE$9="x",1+Toimenpiteet!$C$34,1)*(1+AE$30)*_xlfn.BINOM.INV(1,(1-(Satokasvi!$H$15*(1+AE$43))),Y111))</f>
        <v>2579.8460270884866</v>
      </c>
      <c r="BA111" s="27">
        <f ca="1">IF(AF$11="x",0,_xlfn.NORM.INV(Z111,Satokasvi!$H$8,Satokasvi!$I$8)*IF(AF$8="x",1+Toimenpiteet!$C$7,1)*IF(AF$9="x",1+Toimenpiteet!$C$34,1)*(1+AF$30)*_xlfn.BINOM.INV(1,(1-(Satokasvi!$H$15*(1+AF$43))),Z111))</f>
        <v>2734.6688105781363</v>
      </c>
      <c r="BD111" s="27">
        <f>IF(H$11="x",0,_xlfn.NORM.INV(B111,Satokasvi!$H$8,Satokasvi!$I$8)*IF(COUNTIF($H$12:H$12,"x")&gt;0,(1+$C$6),1)*IF(COUNTIF($H$13:H$13,"x")&gt;0,(1+$C$30),1)*IF(H$8="x",(1+Toimenpiteet!$C$7),1)*IF(H$9="x",(1+Toimenpiteet!$C$34),1)*(1+H$30)*_xlfn.BINOM.INV(1,(1-(Satokasvi!$H$15*(1+H$44))),B111))</f>
        <v>0</v>
      </c>
      <c r="BE111" s="27">
        <f ca="1">IF(I$11="x",0,_xlfn.NORM.INV(C111,Satokasvi!$H$8,Satokasvi!$I$8)*IF(COUNTIF($H$12:I$12,"x")&gt;0,(1+$C$6),1)*IF(COUNTIF($H$13:I$13,"x")&gt;0,(1+$C$30),1)*IF(I$8="x",(1+Toimenpiteet!$C$7),1)*IF(I$9="x",(1+Toimenpiteet!$C$34),1)*(1+I$30)*_xlfn.BINOM.INV(1,(1-(Satokasvi!$H$15*(1+I$44))),C111))</f>
        <v>2480.6959759694246</v>
      </c>
      <c r="BF111" s="27">
        <f ca="1">IF(J$11="x",0,_xlfn.NORM.INV(D111,Satokasvi!$H$8,Satokasvi!$I$8)*IF(COUNTIF($H$12:J$12,"x")&gt;0,(1+$C$6),1)*IF(COUNTIF($H$13:J$13,"x")&gt;0,(1+$C$30),1)*IF(J$8="x",(1+Toimenpiteet!$C$7),1)*IF(J$9="x",(1+Toimenpiteet!$C$34),1)*(1+J$30)*_xlfn.BINOM.INV(1,(1-(Satokasvi!$H$15*(1+J$44))),D111))</f>
        <v>2484.1477757714979</v>
      </c>
      <c r="BG111" s="27">
        <f ca="1">IF(K$11="x",0,_xlfn.NORM.INV(E111,Satokasvi!$H$8,Satokasvi!$I$8)*IF(COUNTIF($H$12:K$12,"x")&gt;0,(1+$C$6),1)*IF(COUNTIF($H$13:K$13,"x")&gt;0,(1+$C$30),1)*IF(K$8="x",(1+Toimenpiteet!$C$7),1)*IF(K$9="x",(1+Toimenpiteet!$C$34),1)*(1+K$30)*_xlfn.BINOM.INV(1,(1-(Satokasvi!$H$15*(1+K$44))),E111))</f>
        <v>2560.6981647832413</v>
      </c>
      <c r="BH111" s="27">
        <f ca="1">IF(L$11="x",0,_xlfn.NORM.INV(F111,Satokasvi!$H$8,Satokasvi!$I$8)*IF(COUNTIF($H$12:L$12,"x")&gt;0,(1+$C$6),1)*IF(COUNTIF($H$13:L$13,"x")&gt;0,(1+$C$30),1)*IF(L$8="x",(1+Toimenpiteet!$C$7),1)*IF(L$9="x",(1+Toimenpiteet!$C$34),1)*(1+L$30)*_xlfn.BINOM.INV(1,(1-(Satokasvi!$H$15*(1+L$44))),F111))</f>
        <v>2774.6017127518489</v>
      </c>
      <c r="BI111" s="27">
        <f>IF(M$11="x",0,_xlfn.NORM.INV(G111,Satokasvi!$H$8,Satokasvi!$I$8)*IF(COUNTIF($H$12:M$12,"x")&gt;0,(1+$C$6),1)*IF(COUNTIF($H$13:M$13,"x")&gt;0,(1+$C$30),1)*IF(M$8="x",(1+Toimenpiteet!$C$7),1)*IF(M$9="x",(1+Toimenpiteet!$C$34),1)*(1+M$30)*_xlfn.BINOM.INV(1,(1-(Satokasvi!$H$15*(1+M$44))),G111))</f>
        <v>0</v>
      </c>
      <c r="BJ111" s="27">
        <f ca="1">IF(N$11="x",0,_xlfn.NORM.INV(H111,Satokasvi!$H$8,Satokasvi!$I$8)*IF(COUNTIF($H$12:N$12,"x")&gt;0,(1+$C$6),1)*IF(COUNTIF($H$13:N$13,"x")&gt;0,(1+$C$30),1)*IF(N$8="x",(1+Toimenpiteet!$C$7),1)*IF(N$9="x",(1+Toimenpiteet!$C$34),1)*(1+N$30)*_xlfn.BINOM.INV(1,(1-(Satokasvi!$H$15*(1+N$44))),H111))</f>
        <v>2571.2610542217258</v>
      </c>
      <c r="BK111" s="27">
        <f ca="1">IF(O$11="x",0,_xlfn.NORM.INV(I111,Satokasvi!$H$8,Satokasvi!$I$8)*IF(COUNTIF($H$12:O$12,"x")&gt;0,(1+$C$6),1)*IF(COUNTIF($H$13:O$13,"x")&gt;0,(1+$C$30),1)*IF(O$8="x",(1+Toimenpiteet!$C$7),1)*IF(O$9="x",(1+Toimenpiteet!$C$34),1)*(1+O$30)*_xlfn.BINOM.INV(1,(1-(Satokasvi!$H$15*(1+O$44))),I111))</f>
        <v>2660.8650472544532</v>
      </c>
      <c r="BL111" s="27">
        <f ca="1">IF(P$11="x",0,_xlfn.NORM.INV(J111,Satokasvi!$H$8,Satokasvi!$I$8)*IF(COUNTIF($H$12:P$12,"x")&gt;0,(1+$C$6),1)*IF(COUNTIF($H$13:P$13,"x")&gt;0,(1+$C$30),1)*IF(P$8="x",(1+Toimenpiteet!$C$7),1)*IF(P$9="x",(1+Toimenpiteet!$C$34),1)*(1+P$30)*_xlfn.BINOM.INV(1,(1-(Satokasvi!$H$15*(1+P$44))),J111))</f>
        <v>2834.2258034736992</v>
      </c>
      <c r="BM111" s="27">
        <f ca="1">IF(Q$11="x",0,_xlfn.NORM.INV(K111,Satokasvi!$H$8,Satokasvi!$I$8)*IF(COUNTIF($H$12:Q$12,"x")&gt;0,(1+$C$6),1)*IF(COUNTIF($H$13:Q$13,"x")&gt;0,(1+$C$30),1)*IF(Q$8="x",(1+Toimenpiteet!$C$7),1)*IF(Q$9="x",(1+Toimenpiteet!$C$34),1)*(1+Q$30)*_xlfn.BINOM.INV(1,(1-(Satokasvi!$H$15*(1+Q$44))),K111))</f>
        <v>2598.2239951467955</v>
      </c>
      <c r="BN111" s="27">
        <f ca="1">IF(R$11="x",0,_xlfn.NORM.INV(L111,Satokasvi!$H$8,Satokasvi!$I$8)*IF(COUNTIF($H$12:R$12,"x")&gt;0,(1+$C$6),1)*IF(COUNTIF($H$13:R$13,"x")&gt;0,(1+$C$30),1)*IF(R$8="x",(1+Toimenpiteet!$C$7),1)*IF(R$9="x",(1+Toimenpiteet!$C$34),1)*(1+R$30)*_xlfn.BINOM.INV(1,(1-(Satokasvi!$H$15*(1+R$44))),L111))</f>
        <v>2646.1095863696878</v>
      </c>
      <c r="BO111" s="27">
        <f ca="1">IF(S$11="x",0,_xlfn.NORM.INV(M111,Satokasvi!$H$8,Satokasvi!$I$8)*IF(COUNTIF($H$12:S$12,"x")&gt;0,(1+$C$6),1)*IF(COUNTIF($H$13:S$13,"x")&gt;0,(1+$C$30),1)*IF(S$8="x",(1+Toimenpiteet!$C$7),1)*IF(S$9="x",(1+Toimenpiteet!$C$34),1)*(1+S$30)*_xlfn.BINOM.INV(1,(1-(Satokasvi!$H$15*(1+S$44))),M111))</f>
        <v>0</v>
      </c>
      <c r="BP111" s="27">
        <f ca="1">IF(T$11="x",0,_xlfn.NORM.INV(N111,Satokasvi!$H$8,Satokasvi!$I$8)*IF(COUNTIF($H$12:T$12,"x")&gt;0,(1+$C$6),1)*IF(COUNTIF($H$13:T$13,"x")&gt;0,(1+$C$30),1)*IF(T$8="x",(1+Toimenpiteet!$C$7),1)*IF(T$9="x",(1+Toimenpiteet!$C$34),1)*(1+T$30)*_xlfn.BINOM.INV(1,(1-(Satokasvi!$H$15*(1+T$44))),N111))</f>
        <v>2582.2844773136035</v>
      </c>
      <c r="BQ111" s="27">
        <f ca="1">IF(U$11="x",0,_xlfn.NORM.INV(O111,Satokasvi!$H$8,Satokasvi!$I$8)*IF(COUNTIF($H$12:U$12,"x")&gt;0,(1+$C$6),1)*IF(COUNTIF($H$13:U$13,"x")&gt;0,(1+$C$30),1)*IF(U$8="x",(1+Toimenpiteet!$C$7),1)*IF(U$9="x",(1+Toimenpiteet!$C$34),1)*(1+U$30)*_xlfn.BINOM.INV(1,(1-(Satokasvi!$H$15*(1+U$44))),O111))</f>
        <v>2753.5925707185902</v>
      </c>
      <c r="BR111" s="27">
        <f ca="1">IF(V$11="x",0,_xlfn.NORM.INV(P111,Satokasvi!$H$8,Satokasvi!$I$8)*IF(COUNTIF($H$12:V$12,"x")&gt;0,(1+$C$6),1)*IF(COUNTIF($H$13:V$13,"x")&gt;0,(1+$C$30),1)*IF(V$8="x",(1+Toimenpiteet!$C$7),1)*IF(V$9="x",(1+Toimenpiteet!$C$34),1)*(1+V$30)*_xlfn.BINOM.INV(1,(1-(Satokasvi!$H$15*(1+V$44))),P111))</f>
        <v>2555.0816810714878</v>
      </c>
      <c r="BS111" s="27">
        <f ca="1">IF(W$11="x",0,_xlfn.NORM.INV(Q111,Satokasvi!$H$8,Satokasvi!$I$8)*IF(COUNTIF($H$12:W$12,"x")&gt;0,(1+$C$6),1)*IF(COUNTIF($H$13:W$13,"x")&gt;0,(1+$C$30),1)*IF(W$8="x",(1+Toimenpiteet!$C$7),1)*IF(W$9="x",(1+Toimenpiteet!$C$34),1)*(1+W$30)*_xlfn.BINOM.INV(1,(1-(Satokasvi!$H$15*(1+W$44))),Q111))</f>
        <v>2938.8435401675742</v>
      </c>
      <c r="BT111" s="27">
        <f ca="1">IF(X$11="x",0,_xlfn.NORM.INV(R111,Satokasvi!$H$8,Satokasvi!$I$8)*IF(COUNTIF($H$12:X$12,"x")&gt;0,(1+$C$6),1)*IF(COUNTIF($H$13:X$13,"x")&gt;0,(1+$C$30),1)*IF(X$8="x",(1+Toimenpiteet!$C$7),1)*IF(X$9="x",(1+Toimenpiteet!$C$34),1)*(1+X$30)*_xlfn.BINOM.INV(1,(1-(Satokasvi!$H$15*(1+X$44))),R111))</f>
        <v>2757.4782420391111</v>
      </c>
      <c r="BU111" s="27">
        <f ca="1">IF(Y$11="x",0,_xlfn.NORM.INV(S111,Satokasvi!$H$8,Satokasvi!$I$8)*IF(COUNTIF($H$12:Y$12,"x")&gt;0,(1+$C$6),1)*IF(COUNTIF($H$13:Y$13,"x")&gt;0,(1+$C$30),1)*IF(Y$8="x",(1+Toimenpiteet!$C$7),1)*IF(Y$9="x",(1+Toimenpiteet!$C$34),1)*(1+Y$30)*_xlfn.BINOM.INV(1,(1-(Satokasvi!$H$15*(1+Y$44))),S111))</f>
        <v>2633.4412343137233</v>
      </c>
      <c r="BV111" s="27">
        <f ca="1">IF(Z$11="x",0,_xlfn.NORM.INV(T111,Satokasvi!$H$8,Satokasvi!$I$8)*IF(COUNTIF($H$12:Z$12,"x")&gt;0,(1+$C$6),1)*IF(COUNTIF($H$13:Z$13,"x")&gt;0,(1+$C$30),1)*IF(Z$8="x",(1+Toimenpiteet!$C$7),1)*IF(Z$9="x",(1+Toimenpiteet!$C$34),1)*(1+Z$30)*_xlfn.BINOM.INV(1,(1-(Satokasvi!$H$15*(1+Z$44))),T111))</f>
        <v>2790.4939653251918</v>
      </c>
      <c r="BW111" s="27">
        <f ca="1">IF(AA$11="x",0,_xlfn.NORM.INV(U111,Satokasvi!$H$8,Satokasvi!$I$8)*IF(COUNTIF($H$12:AA$12,"x")&gt;0,(1+$C$6),1)*IF(COUNTIF($H$13:AA$13,"x")&gt;0,(1+$C$30),1)*IF(AA$8="x",(1+Toimenpiteet!$C$7),1)*IF(AA$9="x",(1+Toimenpiteet!$C$34),1)*(1+AA$30)*_xlfn.BINOM.INV(1,(1-(Satokasvi!$H$15*(1+AA$44))),U111))</f>
        <v>2681.1479287582838</v>
      </c>
      <c r="BX111" s="27">
        <f ca="1">IF(AB$11="x",0,_xlfn.NORM.INV(V111,Satokasvi!$H$8,Satokasvi!$I$8)*IF(COUNTIF($H$12:AB$12,"x")&gt;0,(1+$C$6),1)*IF(COUNTIF($H$13:AB$13,"x")&gt;0,(1+$C$30),1)*IF(AB$8="x",(1+Toimenpiteet!$C$7),1)*IF(AB$9="x",(1+Toimenpiteet!$C$34),1)*(1+AB$30)*_xlfn.BINOM.INV(1,(1-(Satokasvi!$H$15*(1+AB$44))),V111))</f>
        <v>2741.1338478655293</v>
      </c>
      <c r="BY111" s="27">
        <f ca="1">IF(AC$11="x",0,_xlfn.NORM.INV(W111,Satokasvi!$H$8,Satokasvi!$I$8)*IF(COUNTIF($H$12:AC$12,"x")&gt;0,(1+$C$6),1)*IF(COUNTIF($H$13:AC$13,"x")&gt;0,(1+$C$30),1)*IF(AC$8="x",(1+Toimenpiteet!$C$7),1)*IF(AC$9="x",(1+Toimenpiteet!$C$34),1)*(1+AC$30)*_xlfn.BINOM.INV(1,(1-(Satokasvi!$H$15*(1+AC$44))),W111))</f>
        <v>2888.6674560165002</v>
      </c>
      <c r="BZ111" s="27">
        <f ca="1">IF(AD$11="x",0,_xlfn.NORM.INV(X111,Satokasvi!$H$8,Satokasvi!$I$8)*IF(COUNTIF($H$12:AD$12,"x")&gt;0,(1+$C$6),1)*IF(COUNTIF($H$13:AD$13,"x")&gt;0,(1+$C$30),1)*IF(AD$8="x",(1+Toimenpiteet!$C$7),1)*IF(AD$9="x",(1+Toimenpiteet!$C$34),1)*(1+AD$30)*_xlfn.BINOM.INV(1,(1-(Satokasvi!$H$15*(1+AD$44))),X111))</f>
        <v>2855.4072935891222</v>
      </c>
      <c r="CA111" s="27">
        <f ca="1">IF(AE$11="x",0,_xlfn.NORM.INV(Y111,Satokasvi!$H$8,Satokasvi!$I$8)*IF(COUNTIF($H$12:AE$12,"x")&gt;0,(1+$C$6),1)*IF(COUNTIF($H$13:AE$13,"x")&gt;0,(1+$C$30),1)*IF(AE$8="x",(1+Toimenpiteet!$C$7),1)*IF(AE$9="x",(1+Toimenpiteet!$C$34),1)*(1+AE$30)*_xlfn.BINOM.INV(1,(1-(Satokasvi!$H$15*(1+AE$44))),Y111))</f>
        <v>2708.838328442911</v>
      </c>
      <c r="CB111" s="27">
        <f ca="1">IF(AF$11="x",0,_xlfn.NORM.INV(Z111,Satokasvi!$H$8,Satokasvi!$I$8)*IF(COUNTIF($H$12:AF$12,"x")&gt;0,(1+$C$6),1)*IF(COUNTIF($H$13:AF$13,"x")&gt;0,(1+$C$30),1)*IF(AF$8="x",(1+Toimenpiteet!$C$7),1)*IF(AF$9="x",(1+Toimenpiteet!$C$34),1)*(1+AF$30)*_xlfn.BINOM.INV(1,(1-(Satokasvi!$H$15*(1+AF$44))),Z111))</f>
        <v>2871.402251107043</v>
      </c>
      <c r="CD111" s="29">
        <f ca="1">_xlfn.NORM.INV(RAND(),Satokasvi!$H$13,Satokasvi!$I$13)</f>
        <v>189.99847189265643</v>
      </c>
      <c r="CE111" s="29">
        <f ca="1">_xlfn.NORM.INV(RAND(),Satokasvi!$H$13,Satokasvi!$I$13)</f>
        <v>159.17368095327006</v>
      </c>
      <c r="CF111" s="29">
        <f ca="1">_xlfn.NORM.INV(RAND(),Satokasvi!$H$13,Satokasvi!$I$13)</f>
        <v>267.69866795159601</v>
      </c>
      <c r="CG111" s="29">
        <f ca="1">_xlfn.NORM.INV(RAND(),Satokasvi!$H$13,Satokasvi!$I$13)</f>
        <v>229.85818084614149</v>
      </c>
      <c r="CH111" s="29">
        <f ca="1">_xlfn.NORM.INV(RAND(),Satokasvi!$H$13,Satokasvi!$I$13)</f>
        <v>123.21148765948355</v>
      </c>
      <c r="CI111" s="29">
        <f ca="1">_xlfn.NORM.INV(RAND(),Satokasvi!$H$13,Satokasvi!$I$13)</f>
        <v>159.76956526062253</v>
      </c>
      <c r="CJ111" s="29">
        <f ca="1">_xlfn.NORM.INV(RAND(),Satokasvi!$H$13,Satokasvi!$I$13)</f>
        <v>196.59883198405629</v>
      </c>
      <c r="CK111" s="29">
        <f ca="1">_xlfn.NORM.INV(RAND(),Satokasvi!$H$13,Satokasvi!$I$13)</f>
        <v>171.01815140681688</v>
      </c>
      <c r="CL111" s="29">
        <f ca="1">_xlfn.NORM.INV(RAND(),Satokasvi!$H$13,Satokasvi!$I$13)</f>
        <v>152.87075825855567</v>
      </c>
      <c r="CM111" s="29">
        <f ca="1">_xlfn.NORM.INV(RAND(),Satokasvi!$H$13,Satokasvi!$I$13)</f>
        <v>216.31427344072338</v>
      </c>
      <c r="CN111" s="29">
        <f ca="1">_xlfn.NORM.INV(RAND(),Satokasvi!$H$13,Satokasvi!$I$13)</f>
        <v>109.67331062687411</v>
      </c>
      <c r="CO111" s="29">
        <f ca="1">_xlfn.NORM.INV(RAND(),Satokasvi!$H$13,Satokasvi!$I$13)</f>
        <v>188.05855473827549</v>
      </c>
      <c r="CP111" s="29">
        <f ca="1">_xlfn.NORM.INV(RAND(),Satokasvi!$H$13,Satokasvi!$I$13)</f>
        <v>126.89832746265741</v>
      </c>
      <c r="CQ111" s="29">
        <f ca="1">_xlfn.NORM.INV(RAND(),Satokasvi!$H$13,Satokasvi!$I$13)</f>
        <v>288.85117654169886</v>
      </c>
      <c r="CR111" s="29">
        <f ca="1">_xlfn.NORM.INV(RAND(),Satokasvi!$H$13,Satokasvi!$I$13)</f>
        <v>226.29533463248265</v>
      </c>
      <c r="CS111" s="29">
        <f ca="1">_xlfn.NORM.INV(RAND(),Satokasvi!$H$13,Satokasvi!$I$13)</f>
        <v>251.67736063742609</v>
      </c>
      <c r="CT111" s="29">
        <f ca="1">_xlfn.NORM.INV(RAND(),Satokasvi!$H$13,Satokasvi!$I$13)</f>
        <v>214.87053326655351</v>
      </c>
      <c r="CU111" s="29">
        <f ca="1">_xlfn.NORM.INV(RAND(),Satokasvi!$H$13,Satokasvi!$I$13)</f>
        <v>204.97233513170499</v>
      </c>
      <c r="CV111" s="29">
        <f ca="1">_xlfn.NORM.INV(RAND(),Satokasvi!$H$13,Satokasvi!$I$13)</f>
        <v>249.43516104537136</v>
      </c>
      <c r="CW111" s="29">
        <f ca="1">_xlfn.NORM.INV(RAND(),Satokasvi!$H$13,Satokasvi!$I$13)</f>
        <v>154.8306849181337</v>
      </c>
      <c r="CX111" s="29">
        <f ca="1">_xlfn.NORM.INV(RAND(),Satokasvi!$H$13,Satokasvi!$I$13)</f>
        <v>147.88175218496536</v>
      </c>
      <c r="CY111" s="29">
        <f ca="1">_xlfn.NORM.INV(RAND(),Satokasvi!$H$13,Satokasvi!$I$13)</f>
        <v>188.7495385615691</v>
      </c>
      <c r="CZ111" s="29">
        <f ca="1">_xlfn.NORM.INV(RAND(),Satokasvi!$H$13,Satokasvi!$I$13)</f>
        <v>287.0925785469297</v>
      </c>
      <c r="DA111" s="29">
        <f ca="1">_xlfn.NORM.INV(RAND(),Satokasvi!$H$13,Satokasvi!$I$13)</f>
        <v>247.3704724591112</v>
      </c>
      <c r="DB111" s="29">
        <f ca="1">_xlfn.NORM.INV(RAND(),Satokasvi!$H$13,Satokasvi!$I$13)</f>
        <v>164.50310392318931</v>
      </c>
      <c r="DD111" s="29">
        <f>IF(H$11="x",Toimenpiteet!$E$115,AC111*CD111/1000+(Satokasvi!$E$28-Satokasvi!$E$7)+IF(H$8="x",Toimenpiteet!$E$29,0)+IF(H$9="x",Toimenpiteet!$E$60,0)+IF(H$10="x",Toimenpiteet!$E$88,0))/(1+$H$15)^DD$59</f>
        <v>305.82524271844659</v>
      </c>
      <c r="DE111" s="29">
        <f ca="1">IF(I$11="x",Toimenpiteet!$E$115,AD111*CE111/1000+(Satokasvi!$E$28-Satokasvi!$E$7)+IF(I$8="x",Toimenpiteet!$E$29,0)+IF(I$9="x",Toimenpiteet!$E$60,0)+IF(I$10="x",Toimenpiteet!$E$88,0))/(1+$H$15)^DE$59</f>
        <v>139.65367214810254</v>
      </c>
      <c r="DF111" s="29">
        <f ca="1">IF(J$11="x",Toimenpiteet!$E$115,AE111*CF111/1000+(Satokasvi!$E$28-Satokasvi!$E$7)+IF(J$8="x",Toimenpiteet!$E$29,0)+IF(J$9="x",Toimenpiteet!$E$60,0)+IF(J$10="x",Toimenpiteet!$E$88,0))/(1+$H$15)^DF$59</f>
        <v>371.03159218825505</v>
      </c>
      <c r="DG111" s="29">
        <f ca="1">IF(K$11="x",Toimenpiteet!$E$115,AF111*CG111/1000+(Satokasvi!$E$28-Satokasvi!$E$7)+IF(K$8="x",Toimenpiteet!$E$29,0)+IF(K$9="x",Toimenpiteet!$E$60,0)+IF(K$10="x",Toimenpiteet!$E$88,0))/(1+$H$15)^DG$59</f>
        <v>295.57207392579721</v>
      </c>
      <c r="DH111" s="29">
        <f ca="1">IF(L$11="x",Toimenpiteet!$E$115,AG111*CH111/1000+(Satokasvi!$E$28-Satokasvi!$E$7)+IF(L$8="x",Toimenpiteet!$E$29,0)+IF(L$9="x",Toimenpiteet!$E$60,0)+IF(L$10="x",Toimenpiteet!$E$88,0))/(1+$H$15)^DH$59</f>
        <v>84.262751734478599</v>
      </c>
      <c r="DI111" s="29">
        <f>IF(M$11="x",Toimenpiteet!$E$115,AH111*CI111/1000+(Satokasvi!$E$28-Satokasvi!$E$7)+IF(M$8="x",Toimenpiteet!$E$29,0)+IF(M$9="x",Toimenpiteet!$E$60,0)+IF(M$10="x",Toimenpiteet!$E$88,0))/(1+$H$15)^DI$59</f>
        <v>263.80754085535114</v>
      </c>
      <c r="DJ111" s="29">
        <f ca="1">IF(N$11="x",Toimenpiteet!$E$115,AI111*CJ111/1000+(Satokasvi!$E$28-Satokasvi!$E$7)+IF(N$8="x",Toimenpiteet!$E$29,0)+IF(N$9="x",Toimenpiteet!$E$60,0)+IF(N$10="x",Toimenpiteet!$E$88,0))/(1+$H$15)^DJ$59</f>
        <v>206.14728796104896</v>
      </c>
      <c r="DK111" s="29">
        <f ca="1">IF(O$11="x",Toimenpiteet!$E$115,AJ111*CK111/1000+(Satokasvi!$E$28-Satokasvi!$E$7)+IF(O$8="x",Toimenpiteet!$E$29,0)+IF(O$9="x",Toimenpiteet!$E$60,0)+IF(O$10="x",Toimenpiteet!$E$88,0))/(1+$H$15)^DK$59</f>
        <v>162.21323874121012</v>
      </c>
      <c r="DL111" s="29">
        <f ca="1">IF(P$11="x",Toimenpiteet!$E$115,AK111*CL111/1000+(Satokasvi!$E$28-Satokasvi!$E$7)+IF(P$8="x",Toimenpiteet!$E$29,0)+IF(P$9="x",Toimenpiteet!$E$60,0)+IF(P$10="x",Toimenpiteet!$E$88,0))/(1+$H$15)^DL$59</f>
        <v>141.5865480588088</v>
      </c>
      <c r="DM111" s="29">
        <f ca="1">IF(Q$11="x",Toimenpiteet!$E$115,AL111*CM111/1000+(Satokasvi!$E$28-Satokasvi!$E$7)+IF(Q$8="x",Toimenpiteet!$E$29,0)+IF(Q$9="x",Toimenpiteet!$E$60,0)+IF(Q$10="x",Toimenpiteet!$E$88,0))/(1+$H$15)^DM$59</f>
        <v>228.71174675738175</v>
      </c>
      <c r="DN111" s="29">
        <f ca="1">IF(R$11="x",Toimenpiteet!$E$115,AM111*CN111/1000+(Satokasvi!$E$28-Satokasvi!$E$7)+IF(R$8="x",Toimenpiteet!$E$29,0)+IF(R$9="x",Toimenpiteet!$E$60,0)+IF(R$10="x",Toimenpiteet!$E$88,0))/(1+$H$15)^DN$59</f>
        <v>35.028899513391956</v>
      </c>
      <c r="DO111" s="29">
        <f ca="1">IF(S$11="x",Toimenpiteet!$E$115,AN111*CO111/1000+(Satokasvi!$E$28-Satokasvi!$E$7)+IF(S$8="x",Toimenpiteet!$E$29,0)+IF(S$9="x",Toimenpiteet!$E$60,0)+IF(S$10="x",Toimenpiteet!$E$88,0))/(1+$H$15)^DO$59</f>
        <v>-159.84447469597859</v>
      </c>
      <c r="DP111" s="29">
        <f ca="1">IF(T$11="x",Toimenpiteet!$E$115,AO111*CP111/1000+(Satokasvi!$E$28-Satokasvi!$E$7)+IF(T$8="x",Toimenpiteet!$E$29,0)+IF(T$9="x",Toimenpiteet!$E$60,0)+IF(T$10="x",Toimenpiteet!$E$88,0))/(1+$H$15)^DP$59</f>
        <v>57.324806301178107</v>
      </c>
      <c r="DQ111" s="29">
        <f ca="1">IF(U$11="x",Toimenpiteet!$E$115,AP111*CQ111/1000+(Satokasvi!$E$28-Satokasvi!$E$7)+IF(U$8="x",Toimenpiteet!$E$29,0)+IF(U$9="x",Toimenpiteet!$E$60,0)+IF(U$10="x",Toimenpiteet!$E$88,0))/(1+$H$15)^DQ$59</f>
        <v>350.13016457857196</v>
      </c>
      <c r="DR111" s="29">
        <f ca="1">IF(V$11="x",Toimenpiteet!$E$115,AQ111*CR111/1000+(Satokasvi!$E$28-Satokasvi!$E$7)+IF(V$8="x",Toimenpiteet!$E$29,0)+IF(V$9="x",Toimenpiteet!$E$60,0)+IF(V$10="x",Toimenpiteet!$E$88,0))/(1+$H$15)^DR$59</f>
        <v>207.17351425489989</v>
      </c>
      <c r="DS111" s="29">
        <f ca="1">IF(W$11="x",Toimenpiteet!$E$115,AR111*CS111/1000+(Satokasvi!$E$28-Satokasvi!$E$7)+IF(W$8="x",Toimenpiteet!$E$29,0)+IF(W$9="x",Toimenpiteet!$E$60,0)+IF(W$10="x",Toimenpiteet!$E$88,0))/(1+$H$15)^DS$59</f>
        <v>296.95114518546882</v>
      </c>
      <c r="DT111" s="29">
        <f ca="1">IF(X$11="x",Toimenpiteet!$E$115,AS111*CT111/1000+(Satokasvi!$E$28-Satokasvi!$E$7)+IF(X$8="x",Toimenpiteet!$E$29,0)+IF(X$9="x",Toimenpiteet!$E$60,0)+IF(X$10="x",Toimenpiteet!$E$88,0))/(1+$H$15)^DT$59</f>
        <v>203.51936197380971</v>
      </c>
      <c r="DU111" s="29">
        <f ca="1">IF(Y$11="x",Toimenpiteet!$E$115,AT111*CU111/1000+(Satokasvi!$E$28-Satokasvi!$E$7)+IF(Y$8="x",Toimenpiteet!$E$29,0)+IF(Y$9="x",Toimenpiteet!$E$60,0)+IF(Y$10="x",Toimenpiteet!$E$88,0))/(1+$H$15)^DU$59</f>
        <v>168.0998051837278</v>
      </c>
      <c r="DV111" s="29">
        <f ca="1">IF(Z$11="x",Toimenpiteet!$E$115,AU111*CV111/1000+(Satokasvi!$E$28-Satokasvi!$E$7)+IF(Z$8="x",Toimenpiteet!$E$29,0)+IF(Z$9="x",Toimenpiteet!$E$60,0)+IF(Z$10="x",Toimenpiteet!$E$88,0))/(1+$H$15)^DV$59</f>
        <v>248.07567718156366</v>
      </c>
      <c r="DW111" s="29">
        <f ca="1">IF(AA$11="x",Toimenpiteet!$E$115,AV111*CW111/1000+(Satokasvi!$E$28-Satokasvi!$E$7)+IF(AA$8="x",Toimenpiteet!$E$29,0)+IF(AA$9="x",Toimenpiteet!$E$60,0)+IF(AA$10="x",Toimenpiteet!$E$88,0))/(1+$H$15)^DW$59</f>
        <v>92.716416828828102</v>
      </c>
      <c r="DX111" s="29">
        <f ca="1">IF(AB$11="x",Toimenpiteet!$E$115,AW111*CX111/1000+(Satokasvi!$E$28-Satokasvi!$E$7)+IF(AB$8="x",Toimenpiteet!$E$29,0)+IF(AB$9="x",Toimenpiteet!$E$60,0)+IF(AB$10="x",Toimenpiteet!$E$88,0))/(1+$H$15)^DX$59</f>
        <v>85.01913975978745</v>
      </c>
      <c r="DY111" s="29">
        <f ca="1">IF(AC$11="x",Toimenpiteet!$E$115,AX111*CY111/1000+(Satokasvi!$E$28-Satokasvi!$E$7)+IF(AC$8="x",Toimenpiteet!$E$29,0)+IF(AC$9="x",Toimenpiteet!$E$60,0)+IF(AC$10="x",Toimenpiteet!$E$88,0))/(1+$H$15)^DY$59</f>
        <v>152.06438927100774</v>
      </c>
      <c r="DZ111" s="29">
        <f ca="1">IF(AD$11="x",Toimenpiteet!$E$115,AY111*CZ111/1000+(Satokasvi!$E$28-Satokasvi!$E$7)+IF(AD$8="x",Toimenpiteet!$E$29,0)+IF(AD$9="x",Toimenpiteet!$E$60,0)+IF(AD$10="x",Toimenpiteet!$E$88,0))/(1+$H$15)^DZ$59</f>
        <v>280.11427512956948</v>
      </c>
      <c r="EA111" s="29">
        <f ca="1">IF(AE$11="x",Toimenpiteet!$E$115,AZ111*DA111/1000+(Satokasvi!$E$28-Satokasvi!$E$7)+IF(AE$8="x",Toimenpiteet!$E$29,0)+IF(AE$9="x",Toimenpiteet!$E$60,0)+IF(AE$10="x",Toimenpiteet!$E$88,0))/(1+$H$15)^EA$59</f>
        <v>201.82945694733203</v>
      </c>
      <c r="EB111" s="29">
        <f ca="1">IF(AF$11="x",Toimenpiteet!$E$115,BA111*DB111/1000+(Satokasvi!$E$28-Satokasvi!$E$7)+IF(AF$8="x",Toimenpiteet!$E$29,0)+IF(AF$9="x",Toimenpiteet!$E$60,0)+IF(AF$10="x",Toimenpiteet!$E$88,0))/(1+$H$15)^EB$59</f>
        <v>106.01005216379204</v>
      </c>
      <c r="ED111" s="29">
        <f>IF(H$11="x",Toimenpiteet!$E$115,BD111*CD111/1000+(Satokasvi!$E$28-Satokasvi!$E$7)+IF(H$8="x",Toimenpiteet!$E$29,0)+IF(H$9="x",Toimenpiteet!$E$60,0)+IF(H$10="x",Toimenpiteet!$E$88,0))/(1+$H$15)^ED$59</f>
        <v>305.82524271844659</v>
      </c>
      <c r="EE111" s="29">
        <f ca="1">IF(I$11="x",Toimenpiteet!$E$115,BE111*CE111/1000+(Satokasvi!$E$28-Satokasvi!$E$7)+IF(I$8="x",Toimenpiteet!$E$29,0)+IF(I$9="x",Toimenpiteet!$E$60,0)+IF(I$10="x",Toimenpiteet!$E$88,0))/(1+$H$15)^EE$59</f>
        <v>157.37723614008681</v>
      </c>
      <c r="EF111" s="29">
        <f ca="1">IF(J$11="x",Toimenpiteet!$E$115,BF111*CF111/1000+(Satokasvi!$E$28-Satokasvi!$E$7)+IF(J$8="x",Toimenpiteet!$E$29,0)+IF(J$9="x",Toimenpiteet!$E$60,0)+IF(J$10="x",Toimenpiteet!$E$88,0))/(1+$H$15)^EF$59</f>
        <v>400.01121100599698</v>
      </c>
      <c r="EG111" s="29">
        <f ca="1">IF(K$11="x",Toimenpiteet!$E$115,BG111*CG111/1000+(Satokasvi!$E$28-Satokasvi!$E$7)+IF(K$8="x",Toimenpiteet!$E$29,0)+IF(K$9="x",Toimenpiteet!$E$60,0)+IF(K$10="x",Toimenpiteet!$E$88,0))/(1+$H$15)^EG$59</f>
        <v>320.47498753308645</v>
      </c>
      <c r="EH111" s="29">
        <f ca="1">IF(L$11="x",Toimenpiteet!$E$115,BH111*CH111/1000+(Satokasvi!$E$28-Satokasvi!$E$7)+IF(L$8="x",Toimenpiteet!$E$29,0)+IF(L$9="x",Toimenpiteet!$E$60,0)+IF(L$10="x",Toimenpiteet!$E$88,0))/(1+$H$15)^EH$59</f>
        <v>98.305316419260123</v>
      </c>
      <c r="EI111" s="29">
        <f>IF(M$11="x",Toimenpiteet!$E$115,BI111*CI111/1000+(Satokasvi!$E$28-Satokasvi!$E$7)+IF(M$8="x",Toimenpiteet!$E$29,0)+IF(M$9="x",Toimenpiteet!$E$60,0)+IF(M$10="x",Toimenpiteet!$E$88,0))/(1+$H$15)^EI$59</f>
        <v>263.80754085535114</v>
      </c>
      <c r="EJ111" s="29">
        <f ca="1">IF(N$11="x",Toimenpiteet!$E$115,BJ111*CJ111/1000+(Satokasvi!$E$28-Satokasvi!$E$7)+IF(N$8="x",Toimenpiteet!$E$29,0)+IF(N$9="x",Toimenpiteet!$E$60,0)+IF(N$10="x",Toimenpiteet!$E$88,0))/(1+$H$15)^EJ$59</f>
        <v>225.7198301308589</v>
      </c>
      <c r="EK111" s="29">
        <f ca="1">IF(O$11="x",Toimenpiteet!$E$115,BK111*CK111/1000+(Satokasvi!$E$28-Satokasvi!$E$7)+IF(O$8="x",Toimenpiteet!$E$29,0)+IF(O$9="x",Toimenpiteet!$E$60,0)+IF(O$10="x",Toimenpiteet!$E$88,0))/(1+$H$15)^EK$59</f>
        <v>179.31921890327789</v>
      </c>
      <c r="EL111" s="29">
        <f ca="1">IF(P$11="x",Toimenpiteet!$E$115,BL111*CL111/1000+(Satokasvi!$E$28-Satokasvi!$E$7)+IF(P$8="x",Toimenpiteet!$E$29,0)+IF(P$9="x",Toimenpiteet!$E$60,0)+IF(P$10="x",Toimenpiteet!$E$88,0))/(1+$H$15)^EL$59</f>
        <v>157.39919412680493</v>
      </c>
      <c r="EM111" s="29">
        <f ca="1">IF(Q$11="x",Toimenpiteet!$E$115,BM111*CM111/1000+(Satokasvi!$E$28-Satokasvi!$E$7)+IF(Q$8="x",Toimenpiteet!$E$29,0)+IF(Q$9="x",Toimenpiteet!$E$60,0)+IF(Q$10="x",Toimenpiteet!$E$88,0))/(1+$H$15)^EM$59</f>
        <v>248.62628425549897</v>
      </c>
      <c r="EN111" s="29">
        <f ca="1">IF(R$11="x",Toimenpiteet!$E$115,BN111*CN111/1000+(Satokasvi!$E$28-Satokasvi!$E$7)+IF(R$8="x",Toimenpiteet!$E$29,0)+IF(R$9="x",Toimenpiteet!$E$60,0)+IF(R$10="x",Toimenpiteet!$E$88,0))/(1+$H$15)^EN$59</f>
        <v>45.012334935904441</v>
      </c>
      <c r="EO111" s="29">
        <f ca="1">IF(S$11="x",Toimenpiteet!$E$115,BO111*CO111/1000+(Satokasvi!$E$28-Satokasvi!$E$7)+IF(S$8="x",Toimenpiteet!$E$29,0)+IF(S$9="x",Toimenpiteet!$E$60,0)+IF(S$10="x",Toimenpiteet!$E$88,0))/(1+$H$15)^EO$59</f>
        <v>-159.84447469597859</v>
      </c>
      <c r="EP111" s="29">
        <f ca="1">IF(T$11="x",Toimenpiteet!$E$115,BP111*CP111/1000+(Satokasvi!$E$28-Satokasvi!$E$7)+IF(T$8="x",Toimenpiteet!$E$29,0)+IF(T$9="x",Toimenpiteet!$E$60,0)+IF(T$10="x",Toimenpiteet!$E$88,0))/(1+$H$15)^EP$59</f>
        <v>67.950487135459298</v>
      </c>
      <c r="EQ111" s="29">
        <f ca="1">IF(U$11="x",Toimenpiteet!$E$115,BQ111*CQ111/1000+(Satokasvi!$E$28-Satokasvi!$E$7)+IF(U$8="x",Toimenpiteet!$E$29,0)+IF(U$9="x",Toimenpiteet!$E$60,0)+IF(U$10="x",Toimenpiteet!$E$88,0))/(1+$H$15)^EQ$59</f>
        <v>375.17011020480385</v>
      </c>
      <c r="ER111" s="29">
        <f ca="1">IF(V$11="x",Toimenpiteet!$E$115,BR111*CR111/1000+(Satokasvi!$E$28-Satokasvi!$E$7)+IF(V$8="x",Toimenpiteet!$E$29,0)+IF(V$9="x",Toimenpiteet!$E$60,0)+IF(V$10="x",Toimenpiteet!$E$88,0))/(1+$H$15)^ER$59</f>
        <v>224.84620685823063</v>
      </c>
      <c r="ES111" s="29">
        <f ca="1">IF(W$11="x",Toimenpiteet!$E$115,BS111*CS111/1000+(Satokasvi!$E$28-Satokasvi!$E$7)+IF(W$8="x",Toimenpiteet!$E$29,0)+IF(W$9="x",Toimenpiteet!$E$60,0)+IF(W$10="x",Toimenpiteet!$E$88,0))/(1+$H$15)^ES$59</f>
        <v>318.89968971715547</v>
      </c>
      <c r="ET111" s="29">
        <f ca="1">IF(X$11="x",Toimenpiteet!$E$115,BT111*CT111/1000+(Satokasvi!$E$28-Satokasvi!$E$7)+IF(X$8="x",Toimenpiteet!$E$29,0)+IF(X$9="x",Toimenpiteet!$E$60,0)+IF(X$10="x",Toimenpiteet!$E$88,0))/(1+$H$15)^ET$59</f>
        <v>220.5894924729015</v>
      </c>
      <c r="EU111" s="29">
        <f ca="1">IF(Y$11="x",Toimenpiteet!$E$115,BU111*CU111/1000+(Satokasvi!$E$28-Satokasvi!$E$7)+IF(Y$8="x",Toimenpiteet!$E$29,0)+IF(Y$9="x",Toimenpiteet!$E$60,0)+IF(Y$10="x",Toimenpiteet!$E$88,0))/(1+$H$15)^EU$59</f>
        <v>183.19815699670175</v>
      </c>
      <c r="EV111" s="29">
        <f ca="1">IF(Z$11="x",Toimenpiteet!$E$115,BV111*CV111/1000+(Satokasvi!$E$28-Satokasvi!$E$7)+IF(Z$8="x",Toimenpiteet!$E$29,0)+IF(Z$9="x",Toimenpiteet!$E$60,0)+IF(Z$10="x",Toimenpiteet!$E$88,0))/(1+$H$15)^EV$59</f>
        <v>266.97787031616372</v>
      </c>
      <c r="EW111" s="29">
        <f ca="1">IF(AA$11="x",Toimenpiteet!$E$115,BW111*CW111/1000+(Satokasvi!$E$28-Satokasvi!$E$7)+IF(AA$8="x",Toimenpiteet!$E$29,0)+IF(AA$9="x",Toimenpiteet!$E$60,0)+IF(AA$10="x",Toimenpiteet!$E$88,0))/(1+$H$15)^EW$59</f>
        <v>103.66137288922279</v>
      </c>
      <c r="EX111" s="29">
        <f ca="1">IF(AB$11="x",Toimenpiteet!$E$115,BX111*CX111/1000+(Satokasvi!$E$28-Satokasvi!$E$7)+IF(AB$8="x",Toimenpiteet!$E$29,0)+IF(AB$9="x",Toimenpiteet!$E$60,0)+IF(AB$10="x",Toimenpiteet!$E$88,0))/(1+$H$15)^EX$59</f>
        <v>95.395470746760623</v>
      </c>
      <c r="EY111" s="29">
        <f ca="1">IF(AC$11="x",Toimenpiteet!$E$115,BY111*CY111/1000+(Satokasvi!$E$28-Satokasvi!$E$7)+IF(AC$8="x",Toimenpiteet!$E$29,0)+IF(AC$9="x",Toimenpiteet!$E$60,0)+IF(AC$10="x",Toimenpiteet!$E$88,0))/(1+$H$15)^EY$59</f>
        <v>165.61457378211514</v>
      </c>
      <c r="EZ111" s="29">
        <f ca="1">IF(AD$11="x",Toimenpiteet!$E$115,BZ111*CZ111/1000+(Satokasvi!$E$28-Satokasvi!$E$7)+IF(AD$8="x",Toimenpiteet!$E$29,0)+IF(AD$9="x",Toimenpiteet!$E$60,0)+IF(AD$10="x",Toimenpiteet!$E$88,0))/(1+$H$15)^EZ$59</f>
        <v>299.89374135940443</v>
      </c>
      <c r="FA111" s="29">
        <f ca="1">IF(AE$11="x",Toimenpiteet!$E$115,CA111*DA111/1000+(Satokasvi!$E$28-Satokasvi!$E$7)+IF(AE$8="x",Toimenpiteet!$E$29,0)+IF(AE$9="x",Toimenpiteet!$E$60,0)+IF(AE$10="x",Toimenpiteet!$E$88,0))/(1+$H$15)^FA$59</f>
        <v>217.52651472028734</v>
      </c>
      <c r="FB111" s="29">
        <f ca="1">IF(AF$11="x",Toimenpiteet!$E$115,CB111*DB111/1000+(Satokasvi!$E$28-Satokasvi!$E$7)+IF(AF$8="x",Toimenpiteet!$E$29,0)+IF(AF$9="x",Toimenpiteet!$E$60,0)+IF(AF$10="x",Toimenpiteet!$E$88,0))/(1+$H$15)^FB$59</f>
        <v>116.75287023371823</v>
      </c>
      <c r="FD111" s="29">
        <f t="shared" si="15"/>
        <v>305.82524271844659</v>
      </c>
      <c r="FE111" s="29">
        <f t="shared" ca="1" si="32"/>
        <v>445.47891486654913</v>
      </c>
      <c r="FF111" s="29">
        <f t="shared" ca="1" si="32"/>
        <v>816.51050705480418</v>
      </c>
      <c r="FG111" s="29">
        <f t="shared" ca="1" si="32"/>
        <v>1112.0825809806015</v>
      </c>
      <c r="FH111" s="29">
        <f t="shared" ca="1" si="32"/>
        <v>1196.3453327150801</v>
      </c>
      <c r="FI111" s="29">
        <f t="shared" ca="1" si="32"/>
        <v>1460.1528735704312</v>
      </c>
      <c r="FJ111" s="29">
        <f t="shared" ca="1" si="32"/>
        <v>1666.3001615314802</v>
      </c>
      <c r="FK111" s="29">
        <f t="shared" ca="1" si="32"/>
        <v>1828.5134002726902</v>
      </c>
      <c r="FL111" s="29">
        <f t="shared" ca="1" si="31"/>
        <v>1970.099948331499</v>
      </c>
      <c r="FM111" s="29">
        <f t="shared" ca="1" si="31"/>
        <v>2198.8116950888807</v>
      </c>
      <c r="FN111" s="29">
        <f t="shared" ca="1" si="31"/>
        <v>2233.8405946022726</v>
      </c>
      <c r="FO111" s="29">
        <f t="shared" ca="1" si="31"/>
        <v>2073.9961199062941</v>
      </c>
      <c r="FP111" s="29">
        <f t="shared" ca="1" si="31"/>
        <v>2131.320926207472</v>
      </c>
      <c r="FQ111" s="29">
        <f t="shared" ca="1" si="31"/>
        <v>2481.451090786044</v>
      </c>
      <c r="FR111" s="29">
        <f t="shared" ca="1" si="31"/>
        <v>2688.6246050409441</v>
      </c>
      <c r="FS111" s="29">
        <f t="shared" ca="1" si="31"/>
        <v>2985.5757502264128</v>
      </c>
      <c r="FT111" s="29">
        <f t="shared" ca="1" si="31"/>
        <v>3189.0951122002225</v>
      </c>
      <c r="FU111" s="29">
        <f t="shared" ca="1" si="24"/>
        <v>3357.1949173839503</v>
      </c>
      <c r="FV111" s="29">
        <f t="shared" ca="1" si="24"/>
        <v>3605.2705945655139</v>
      </c>
      <c r="FW111" s="29">
        <f t="shared" ca="1" si="23"/>
        <v>3697.9870113943421</v>
      </c>
      <c r="FX111" s="29">
        <f t="shared" ca="1" si="20"/>
        <v>3783.0061511541294</v>
      </c>
      <c r="FY111" s="29">
        <f t="shared" ca="1" si="20"/>
        <v>3935.0705404251371</v>
      </c>
      <c r="FZ111" s="29">
        <f t="shared" ca="1" si="20"/>
        <v>4215.1848155547068</v>
      </c>
      <c r="GA111" s="29">
        <f t="shared" ca="1" si="20"/>
        <v>4417.0142725020387</v>
      </c>
      <c r="GB111" s="29">
        <f t="shared" ca="1" si="20"/>
        <v>4523.024324665831</v>
      </c>
      <c r="GC111" s="29"/>
      <c r="GD111" s="29">
        <f t="shared" si="16"/>
        <v>305.82524271844659</v>
      </c>
      <c r="GE111" s="29">
        <f t="shared" ca="1" si="36"/>
        <v>463.20247885853337</v>
      </c>
      <c r="GF111" s="29">
        <f t="shared" ca="1" si="36"/>
        <v>863.21368986453035</v>
      </c>
      <c r="GG111" s="29">
        <f t="shared" ca="1" si="36"/>
        <v>1183.6886773976169</v>
      </c>
      <c r="GH111" s="29">
        <f t="shared" ca="1" si="36"/>
        <v>1281.993993816877</v>
      </c>
      <c r="GI111" s="29">
        <f t="shared" ca="1" si="36"/>
        <v>1545.8015346722282</v>
      </c>
      <c r="GJ111" s="29">
        <f t="shared" ca="1" si="36"/>
        <v>1771.5213648030872</v>
      </c>
      <c r="GK111" s="29">
        <f t="shared" ca="1" si="36"/>
        <v>1950.8405837063651</v>
      </c>
      <c r="GL111" s="29">
        <f t="shared" ca="1" si="36"/>
        <v>2108.2397778331701</v>
      </c>
      <c r="GM111" s="29">
        <f t="shared" ca="1" si="36"/>
        <v>2356.866062088669</v>
      </c>
      <c r="GN111" s="29">
        <f t="shared" ca="1" si="36"/>
        <v>2401.8783970245736</v>
      </c>
      <c r="GO111" s="29">
        <f t="shared" ca="1" si="36"/>
        <v>2242.0339223285951</v>
      </c>
      <c r="GP111" s="29">
        <f t="shared" ca="1" si="36"/>
        <v>2309.9844094640544</v>
      </c>
      <c r="GQ111" s="29">
        <f t="shared" ca="1" si="36"/>
        <v>2685.154519668858</v>
      </c>
      <c r="GR111" s="29">
        <f t="shared" ca="1" si="36"/>
        <v>2910.0007265270888</v>
      </c>
      <c r="GS111" s="29">
        <f t="shared" ca="1" si="36"/>
        <v>3228.9004162442443</v>
      </c>
      <c r="GT111" s="29">
        <f t="shared" ca="1" si="34"/>
        <v>3449.4899087171457</v>
      </c>
      <c r="GU111" s="29">
        <f t="shared" ca="1" si="22"/>
        <v>3632.6880657138472</v>
      </c>
      <c r="GV111" s="29">
        <f t="shared" ca="1" si="22"/>
        <v>3899.6659360300109</v>
      </c>
      <c r="GW111" s="29">
        <f t="shared" ca="1" si="22"/>
        <v>4003.3273089192339</v>
      </c>
      <c r="GX111" s="29">
        <f t="shared" ca="1" si="22"/>
        <v>4098.7227796659945</v>
      </c>
      <c r="GY111" s="29">
        <f t="shared" ca="1" si="30"/>
        <v>4264.3373534481098</v>
      </c>
      <c r="GZ111" s="29">
        <f t="shared" ca="1" si="30"/>
        <v>4564.2310948075137</v>
      </c>
      <c r="HA111" s="29">
        <f t="shared" ca="1" si="30"/>
        <v>4781.7576095278009</v>
      </c>
      <c r="HB111" s="29">
        <f t="shared" ca="1" si="30"/>
        <v>4898.5104797615195</v>
      </c>
      <c r="HC111" s="29"/>
      <c r="HD111" s="29">
        <f t="shared" si="29"/>
        <v>170</v>
      </c>
      <c r="HE111" s="29">
        <f>SUM($GD111:GD111)-$HD111-SUM($FD111:FD111)</f>
        <v>-170</v>
      </c>
      <c r="HF111" s="29">
        <f ca="1">SUM($GD111:GE111)-$HD111-SUM($FD111:FE111)</f>
        <v>-152.27643600801571</v>
      </c>
      <c r="HG111" s="29">
        <f ca="1">SUM($GD111:GF111)-$HD111-SUM($FD111:FF111)</f>
        <v>-105.57325319828965</v>
      </c>
      <c r="HH111" s="29">
        <f ca="1">SUM($GD111:GG111)-$HD111-SUM($FD111:FG111)</f>
        <v>-33.967156781274298</v>
      </c>
      <c r="HI111" s="29">
        <f ca="1">SUM($GD111:GH111)-$HD111-SUM($FD111:FH111)</f>
        <v>51.68150432052289</v>
      </c>
      <c r="HJ111" s="29">
        <f ca="1">SUM($GD111:GI111)-$HD111-SUM($FD111:FI111)</f>
        <v>137.33016542232053</v>
      </c>
      <c r="HK111" s="29">
        <f ca="1">SUM($GD111:GJ111)-$HD111-SUM($FD111:FJ111)</f>
        <v>242.55136869392845</v>
      </c>
      <c r="HL111" s="29">
        <f ca="1">SUM($GD111:GK111)-$HD111-SUM($FD111:FK111)</f>
        <v>364.87855212760405</v>
      </c>
      <c r="HM111" s="29">
        <f ca="1">SUM($GD111:GL111)-$HD111-SUM($FD111:FL111)</f>
        <v>503.01838162927561</v>
      </c>
      <c r="HN111" s="29">
        <f ca="1">SUM($GD111:GM111)-$HD111-SUM($FD111:FM111)</f>
        <v>661.07274862906525</v>
      </c>
      <c r="HO111" s="29">
        <f ca="1">SUM($GD111:GN111)-$HD111-SUM($FD111:FN111)</f>
        <v>829.1105510513662</v>
      </c>
      <c r="HP111" s="29">
        <f ca="1">SUM($GD111:GO111)-$HD111-SUM($FD111:FO111)</f>
        <v>997.14835347366898</v>
      </c>
      <c r="HQ111" s="29">
        <f ca="1">SUM($GD111:GP111)-$HD111-SUM($FD111:FP111)</f>
        <v>1175.8118367302523</v>
      </c>
      <c r="HR111" s="29">
        <f ca="1">SUM($GD111:GQ111)-$HD111-SUM($FD111:FQ111)</f>
        <v>1379.5152656130631</v>
      </c>
      <c r="HS111" s="29">
        <f ca="1">SUM($GD111:GR111)-$HD111-SUM($FD111:FR111)</f>
        <v>1600.8913870992073</v>
      </c>
      <c r="HT111" s="29">
        <f ca="1">SUM($GD111:GS111)-$HD111-SUM($FD111:FS111)</f>
        <v>1844.2160531170375</v>
      </c>
      <c r="HU111" s="29">
        <f ca="1">SUM($GD111:GT111)-$HD111-SUM($FD111:FT111)</f>
        <v>2104.6108496339584</v>
      </c>
      <c r="HV111" s="29">
        <f ca="1">SUM($GD111:GU111)-$HD111-SUM($FD111:FU111)</f>
        <v>2380.1039979638517</v>
      </c>
      <c r="HW111" s="29">
        <f ca="1">SUM($GD111:GV111)-$HD111-SUM($FD111:FV111)</f>
        <v>2674.499339428352</v>
      </c>
      <c r="HX111" s="29">
        <f ca="1">SUM($GD111:GW111)-$HD111-SUM($FD111:FW111)</f>
        <v>2979.8396369532493</v>
      </c>
      <c r="HY111" s="29">
        <f ca="1">SUM($GD111:GX111)-$HD111-SUM($FD111:FX111)</f>
        <v>3295.5562654651148</v>
      </c>
      <c r="HZ111" s="29">
        <f ca="1">SUM($GD111:GY111)-$HD111-SUM($FD111:FY111)</f>
        <v>3624.823078488087</v>
      </c>
      <c r="IA111" s="29">
        <f ca="1">SUM($GD111:GZ111)-$HD111-SUM($FD111:FZ111)</f>
        <v>3973.8693577408994</v>
      </c>
      <c r="IB111" s="29">
        <f ca="1">SUM($GD111:HA111)-$HD111-SUM($FD111:GA111)</f>
        <v>4338.6126947666562</v>
      </c>
      <c r="IC111" s="29">
        <f ca="1">SUM($GD111:HB111)-$HD111-SUM($FD111:GB111)</f>
        <v>4714.098849862341</v>
      </c>
    </row>
    <row r="112" spans="2:237">
      <c r="B112" s="29">
        <f t="shared" ca="1" si="26"/>
        <v>3.9458359001622645E-2</v>
      </c>
      <c r="C112" s="29">
        <f t="shared" ca="1" si="26"/>
        <v>0.59008212240654745</v>
      </c>
      <c r="D112" s="29">
        <f t="shared" ca="1" si="26"/>
        <v>0.12986628298706804</v>
      </c>
      <c r="E112" s="29">
        <f t="shared" ca="1" si="26"/>
        <v>0.95814184914415323</v>
      </c>
      <c r="F112" s="29">
        <f t="shared" ca="1" si="26"/>
        <v>0.1344889475481521</v>
      </c>
      <c r="G112" s="29">
        <f t="shared" ca="1" si="26"/>
        <v>0.95758087920256285</v>
      </c>
      <c r="H112" s="29">
        <f t="shared" ca="1" si="26"/>
        <v>0.98400363039480543</v>
      </c>
      <c r="I112" s="29">
        <f t="shared" ca="1" si="26"/>
        <v>0.27388175062565512</v>
      </c>
      <c r="J112" s="29">
        <f t="shared" ca="1" si="26"/>
        <v>3.9137037081448445E-2</v>
      </c>
      <c r="K112" s="29">
        <f t="shared" ca="1" si="26"/>
        <v>0.29166680281728385</v>
      </c>
      <c r="L112" s="29">
        <f t="shared" ca="1" si="26"/>
        <v>0.74196137952331964</v>
      </c>
      <c r="M112" s="29">
        <f t="shared" ca="1" si="26"/>
        <v>3.7299623104158908E-2</v>
      </c>
      <c r="N112" s="29">
        <f t="shared" ca="1" si="26"/>
        <v>0.1208277745489228</v>
      </c>
      <c r="O112" s="29">
        <f t="shared" ca="1" si="26"/>
        <v>0.39105147184561695</v>
      </c>
      <c r="P112" s="29">
        <f t="shared" ca="1" si="26"/>
        <v>8.9093247567018863E-2</v>
      </c>
      <c r="Q112" s="29">
        <f t="shared" ca="1" si="26"/>
        <v>0.77064036692197779</v>
      </c>
      <c r="R112" s="29">
        <f t="shared" ca="1" si="33"/>
        <v>0.70172626595884013</v>
      </c>
      <c r="S112" s="29">
        <f t="shared" ca="1" si="33"/>
        <v>0.62817273494911541</v>
      </c>
      <c r="T112" s="29">
        <f t="shared" ca="1" si="35"/>
        <v>0.77014877334628695</v>
      </c>
      <c r="U112" s="29">
        <f t="shared" ca="1" si="35"/>
        <v>0.34579188318914422</v>
      </c>
      <c r="V112" s="29">
        <f t="shared" ca="1" si="35"/>
        <v>0.56009774998090367</v>
      </c>
      <c r="W112" s="29">
        <f t="shared" ca="1" si="35"/>
        <v>0.93739116364879305</v>
      </c>
      <c r="X112" s="29">
        <f t="shared" ca="1" si="35"/>
        <v>0.89022129425610286</v>
      </c>
      <c r="Y112" s="29">
        <f t="shared" ca="1" si="35"/>
        <v>2.1591883908295584E-2</v>
      </c>
      <c r="Z112" s="29">
        <f t="shared" ca="1" si="35"/>
        <v>0.21305542350733686</v>
      </c>
      <c r="AC112" s="27">
        <f>IF(H$11="x",0,_xlfn.NORM.INV(B112,Satokasvi!$H$8,Satokasvi!$I$8)*IF(H$8="x",1+Toimenpiteet!$C$7,1)*IF(H$9="x",1+Toimenpiteet!$C$34,1)*(1+H$30)*_xlfn.BINOM.INV(1,(1-(Satokasvi!$H$15*(1+H$43))),B112))</f>
        <v>0</v>
      </c>
      <c r="AD112" s="27">
        <f ca="1">IF(I$11="x",0,_xlfn.NORM.INV(C112,Satokasvi!$H$8,Satokasvi!$I$8)*IF(I$8="x",1+Toimenpiteet!$C$7,1)*IF(I$9="x",1+Toimenpiteet!$C$34,1)*(1+I$30)*_xlfn.BINOM.INV(1,(1-(Satokasvi!$H$15*(1+I$43))),C112))</f>
        <v>2581.4840905116648</v>
      </c>
      <c r="AE112" s="27">
        <f ca="1">IF(J$11="x",0,_xlfn.NORM.INV(D112,Satokasvi!$H$8,Satokasvi!$I$8)*IF(J$8="x",1+Toimenpiteet!$C$7,1)*IF(J$9="x",1+Toimenpiteet!$C$34,1)*(1+J$30)*_xlfn.BINOM.INV(1,(1-(Satokasvi!$H$15*(1+J$43))),D112))</f>
        <v>2351.8928154775954</v>
      </c>
      <c r="AF112" s="27">
        <f ca="1">IF(K$11="x",0,_xlfn.NORM.INV(E112,Satokasvi!$H$8,Satokasvi!$I$8)*IF(K$8="x",1+Toimenpiteet!$C$7,1)*IF(K$9="x",1+Toimenpiteet!$C$34,1)*(1+K$30)*_xlfn.BINOM.INV(1,(1-(Satokasvi!$H$15*(1+K$43))),E112))</f>
        <v>2893.6022609839551</v>
      </c>
      <c r="AG112" s="27">
        <f ca="1">IF(L$11="x",0,_xlfn.NORM.INV(F112,Satokasvi!$H$8,Satokasvi!$I$8)*IF(L$8="x",1+Toimenpiteet!$C$7,1)*IF(L$9="x",1+Toimenpiteet!$C$34,1)*(1+L$30)*_xlfn.BINOM.INV(1,(1-(Satokasvi!$H$15*(1+L$43))),F112))</f>
        <v>2388.3342160431516</v>
      </c>
      <c r="AH112" s="27">
        <f>IF(M$11="x",0,_xlfn.NORM.INV(G112,Satokasvi!$H$8,Satokasvi!$I$8)*IF(M$8="x",1+Toimenpiteet!$C$7,1)*IF(M$9="x",1+Toimenpiteet!$C$34,1)*(1+M$30)*_xlfn.BINOM.INV(1,(1-(Satokasvi!$H$15*(1+M$43))),G112))</f>
        <v>0</v>
      </c>
      <c r="AI112" s="27">
        <f ca="1">IF(N$11="x",0,_xlfn.NORM.INV(H112,Satokasvi!$H$8,Satokasvi!$I$8)*IF(N$8="x",1+Toimenpiteet!$C$7,1)*IF(N$9="x",1+Toimenpiteet!$C$34,1)*(1+N$30)*_xlfn.BINOM.INV(1,(1-(Satokasvi!$H$15*(1+N$43))),H112))</f>
        <v>3013.5326177176194</v>
      </c>
      <c r="AJ112" s="27">
        <f ca="1">IF(O$11="x",0,_xlfn.NORM.INV(I112,Satokasvi!$H$8,Satokasvi!$I$8)*IF(O$8="x",1+Toimenpiteet!$C$7,1)*IF(O$9="x",1+Toimenpiteet!$C$34,1)*(1+O$30)*_xlfn.BINOM.INV(1,(1-(Satokasvi!$H$15*(1+O$43))),I112))</f>
        <v>2501.0359043559438</v>
      </c>
      <c r="AK112" s="27">
        <f ca="1">IF(P$11="x",0,_xlfn.NORM.INV(J112,Satokasvi!$H$8,Satokasvi!$I$8)*IF(P$8="x",1+Toimenpiteet!$C$7,1)*IF(P$9="x",1+Toimenpiteet!$C$34,1)*(1+P$30)*_xlfn.BINOM.INV(1,(1-(Satokasvi!$H$15*(1+P$43))),J112))</f>
        <v>0</v>
      </c>
      <c r="AL112" s="27">
        <f ca="1">IF(Q$11="x",0,_xlfn.NORM.INV(K112,Satokasvi!$H$8,Satokasvi!$I$8)*IF(Q$8="x",1+Toimenpiteet!$C$7,1)*IF(Q$9="x",1+Toimenpiteet!$C$34,1)*(1+Q$30)*_xlfn.BINOM.INV(1,(1-(Satokasvi!$H$15*(1+Q$43))),K112))</f>
        <v>2510.8529047564998</v>
      </c>
      <c r="AM112" s="27">
        <f ca="1">IF(R$11="x",0,_xlfn.NORM.INV(L112,Satokasvi!$H$8,Satokasvi!$I$8)*IF(R$8="x",1+Toimenpiteet!$C$7,1)*IF(R$9="x",1+Toimenpiteet!$C$34,1)*(1+R$30)*_xlfn.BINOM.INV(1,(1-(Satokasvi!$H$15*(1+R$43))),L112))</f>
        <v>2734.457761694433</v>
      </c>
      <c r="AN112" s="27">
        <f ca="1">IF(S$11="x",0,_xlfn.NORM.INV(M112,Satokasvi!$H$8,Satokasvi!$I$8)*IF(S$8="x",1+Toimenpiteet!$C$7,1)*IF(S$9="x",1+Toimenpiteet!$C$34,1)*(1+S$30)*_xlfn.BINOM.INV(1,(1-(Satokasvi!$H$15*(1+S$43))),M112))</f>
        <v>0</v>
      </c>
      <c r="AO112" s="27">
        <f ca="1">IF(T$11="x",0,_xlfn.NORM.INV(N112,Satokasvi!$H$8,Satokasvi!$I$8)*IF(T$8="x",1+Toimenpiteet!$C$7,1)*IF(T$9="x",1+Toimenpiteet!$C$34,1)*(1+T$30)*_xlfn.BINOM.INV(1,(1-(Satokasvi!$H$15*(1+T$43))),N112))</f>
        <v>2394.6875015093283</v>
      </c>
      <c r="AP112" s="27">
        <f ca="1">IF(U$11="x",0,_xlfn.NORM.INV(O112,Satokasvi!$H$8,Satokasvi!$I$8)*IF(U$8="x",1+Toimenpiteet!$C$7,1)*IF(U$9="x",1+Toimenpiteet!$C$34,1)*(1+U$30)*_xlfn.BINOM.INV(1,(1-(Satokasvi!$H$15*(1+U$43))),O112))</f>
        <v>2561.6136550231663</v>
      </c>
      <c r="AQ112" s="27">
        <f ca="1">IF(V$11="x",0,_xlfn.NORM.INV(P112,Satokasvi!$H$8,Satokasvi!$I$8)*IF(V$8="x",1+Toimenpiteet!$C$7,1)*IF(V$9="x",1+Toimenpiteet!$C$34,1)*(1+V$30)*_xlfn.BINOM.INV(1,(1-(Satokasvi!$H$15*(1+V$43))),P112))</f>
        <v>2361.9284717872415</v>
      </c>
      <c r="AR112" s="27">
        <f ca="1">IF(W$11="x",0,_xlfn.NORM.INV(Q112,Satokasvi!$H$8,Satokasvi!$I$8)*IF(W$8="x",1+Toimenpiteet!$C$7,1)*IF(W$9="x",1+Toimenpiteet!$C$34,1)*(1+W$30)*_xlfn.BINOM.INV(1,(1-(Satokasvi!$H$15*(1+W$43))),Q112))</f>
        <v>2751.5471095770999</v>
      </c>
      <c r="AS112" s="27">
        <f ca="1">IF(X$11="x",0,_xlfn.NORM.INV(R112,Satokasvi!$H$8,Satokasvi!$I$8)*IF(X$8="x",1+Toimenpiteet!$C$7,1)*IF(X$9="x",1+Toimenpiteet!$C$34,1)*(1+X$30)*_xlfn.BINOM.INV(1,(1-(Satokasvi!$H$15*(1+X$43))),R112))</f>
        <v>2712.0525640113974</v>
      </c>
      <c r="AT112" s="27">
        <f ca="1">IF(Y$11="x",0,_xlfn.NORM.INV(S112,Satokasvi!$H$8,Satokasvi!$I$8)*IF(Y$8="x",1+Toimenpiteet!$C$7,1)*IF(Y$9="x",1+Toimenpiteet!$C$34,1)*(1+Y$30)*_xlfn.BINOM.INV(1,(1-(Satokasvi!$H$15*(1+Y$43))),S112))</f>
        <v>2674.281115940159</v>
      </c>
      <c r="AU112" s="27">
        <f ca="1">IF(Z$11="x",0,_xlfn.NORM.INV(T112,Satokasvi!$H$8,Satokasvi!$I$8)*IF(Z$8="x",1+Toimenpiteet!$C$7,1)*IF(Z$9="x",1+Toimenpiteet!$C$34,1)*(1+Z$30)*_xlfn.BINOM.INV(1,(1-(Satokasvi!$H$15*(1+Z$43))),T112))</f>
        <v>2751.2446240916383</v>
      </c>
      <c r="AV112" s="27">
        <f ca="1">IF(AA$11="x",0,_xlfn.NORM.INV(U112,Satokasvi!$H$8,Satokasvi!$I$8)*IF(AA$8="x",1+Toimenpiteet!$C$7,1)*IF(AA$9="x",1+Toimenpiteet!$C$34,1)*(1+AA$30)*_xlfn.BINOM.INV(1,(1-(Satokasvi!$H$15*(1+AA$43))),U112))</f>
        <v>2539.1907292768947</v>
      </c>
      <c r="AW112" s="27">
        <f ca="1">IF(AB$11="x",0,_xlfn.NORM.INV(V112,Satokasvi!$H$8,Satokasvi!$I$8)*IF(AB$8="x",1+Toimenpiteet!$C$7,1)*IF(AB$9="x",1+Toimenpiteet!$C$34,1)*(1+AB$30)*_xlfn.BINOM.INV(1,(1-(Satokasvi!$H$15*(1+AB$43))),V112))</f>
        <v>2641.4661747800947</v>
      </c>
      <c r="AX112" s="27">
        <f ca="1">IF(AC$11="x",0,_xlfn.NORM.INV(W112,Satokasvi!$H$8,Satokasvi!$I$8)*IF(AC$8="x",1+Toimenpiteet!$C$7,1)*IF(AC$9="x",1+Toimenpiteet!$C$34,1)*(1+AC$30)*_xlfn.BINOM.INV(1,(1-(Satokasvi!$H$15*(1+AC$43))),W112))</f>
        <v>2899.4338654584076</v>
      </c>
      <c r="AY112" s="27">
        <f ca="1">IF(AD$11="x",0,_xlfn.NORM.INV(X112,Satokasvi!$H$8,Satokasvi!$I$8)*IF(AD$8="x",1+Toimenpiteet!$C$7,1)*IF(AD$9="x",1+Toimenpiteet!$C$34,1)*(1+AD$30)*_xlfn.BINOM.INV(1,(1-(Satokasvi!$H$15*(1+AD$43))),X112))</f>
        <v>2842.4035730234059</v>
      </c>
      <c r="AZ112" s="27">
        <f ca="1">IF(AE$11="x",0,_xlfn.NORM.INV(Y112,Satokasvi!$H$8,Satokasvi!$I$8)*IF(AE$8="x",1+Toimenpiteet!$C$7,1)*IF(AE$9="x",1+Toimenpiteet!$C$34,1)*(1+AE$30)*_xlfn.BINOM.INV(1,(1-(Satokasvi!$H$15*(1+AE$43))),Y112))</f>
        <v>0</v>
      </c>
      <c r="BA112" s="27">
        <f ca="1">IF(AF$11="x",0,_xlfn.NORM.INV(Z112,Satokasvi!$H$8,Satokasvi!$I$8)*IF(AF$8="x",1+Toimenpiteet!$C$7,1)*IF(AF$9="x",1+Toimenpiteet!$C$34,1)*(1+AF$30)*_xlfn.BINOM.INV(1,(1-(Satokasvi!$H$15*(1+AF$43))),Z112))</f>
        <v>2464.6839484724592</v>
      </c>
      <c r="BD112" s="27">
        <f>IF(H$11="x",0,_xlfn.NORM.INV(B112,Satokasvi!$H$8,Satokasvi!$I$8)*IF(COUNTIF($H$12:H$12,"x")&gt;0,(1+$C$6),1)*IF(COUNTIF($H$13:H$13,"x")&gt;0,(1+$C$30),1)*IF(H$8="x",(1+Toimenpiteet!$C$7),1)*IF(H$9="x",(1+Toimenpiteet!$C$34),1)*(1+H$30)*_xlfn.BINOM.INV(1,(1-(Satokasvi!$H$15*(1+H$44))),B112))</f>
        <v>0</v>
      </c>
      <c r="BE112" s="27">
        <f ca="1">IF(I$11="x",0,_xlfn.NORM.INV(C112,Satokasvi!$H$8,Satokasvi!$I$8)*IF(COUNTIF($H$12:I$12,"x")&gt;0,(1+$C$6),1)*IF(COUNTIF($H$13:I$13,"x")&gt;0,(1+$C$30),1)*IF(I$8="x",(1+Toimenpiteet!$C$7),1)*IF(I$9="x",(1+Toimenpiteet!$C$34),1)*(1+I$30)*_xlfn.BINOM.INV(1,(1-(Satokasvi!$H$15*(1+I$44))),C112))</f>
        <v>2710.5582950372486</v>
      </c>
      <c r="BF112" s="27">
        <f ca="1">IF(J$11="x",0,_xlfn.NORM.INV(D112,Satokasvi!$H$8,Satokasvi!$I$8)*IF(COUNTIF($H$12:J$12,"x")&gt;0,(1+$C$6),1)*IF(COUNTIF($H$13:J$13,"x")&gt;0,(1+$C$30),1)*IF(J$8="x",(1+Toimenpiteet!$C$7),1)*IF(J$9="x",(1+Toimenpiteet!$C$34),1)*(1+J$30)*_xlfn.BINOM.INV(1,(1-(Satokasvi!$H$15*(1+J$44))),D112))</f>
        <v>2469.4874562514751</v>
      </c>
      <c r="BG112" s="27">
        <f ca="1">IF(K$11="x",0,_xlfn.NORM.INV(E112,Satokasvi!$H$8,Satokasvi!$I$8)*IF(COUNTIF($H$12:K$12,"x")&gt;0,(1+$C$6),1)*IF(COUNTIF($H$13:K$13,"x")&gt;0,(1+$C$30),1)*IF(K$8="x",(1+Toimenpiteet!$C$7),1)*IF(K$9="x",(1+Toimenpiteet!$C$34),1)*(1+K$30)*_xlfn.BINOM.INV(1,(1-(Satokasvi!$H$15*(1+K$44))),E112))</f>
        <v>3038.2823740331528</v>
      </c>
      <c r="BH112" s="27">
        <f ca="1">IF(L$11="x",0,_xlfn.NORM.INV(F112,Satokasvi!$H$8,Satokasvi!$I$8)*IF(COUNTIF($H$12:L$12,"x")&gt;0,(1+$C$6),1)*IF(COUNTIF($H$13:L$13,"x")&gt;0,(1+$C$30),1)*IF(L$8="x",(1+Toimenpiteet!$C$7),1)*IF(L$9="x",(1+Toimenpiteet!$C$34),1)*(1+L$30)*_xlfn.BINOM.INV(1,(1-(Satokasvi!$H$15*(1+L$44))),F112))</f>
        <v>2507.7509268453086</v>
      </c>
      <c r="BI112" s="27">
        <f>IF(M$11="x",0,_xlfn.NORM.INV(G112,Satokasvi!$H$8,Satokasvi!$I$8)*IF(COUNTIF($H$12:M$12,"x")&gt;0,(1+$C$6),1)*IF(COUNTIF($H$13:M$13,"x")&gt;0,(1+$C$30),1)*IF(M$8="x",(1+Toimenpiteet!$C$7),1)*IF(M$9="x",(1+Toimenpiteet!$C$34),1)*(1+M$30)*_xlfn.BINOM.INV(1,(1-(Satokasvi!$H$15*(1+M$44))),G112))</f>
        <v>0</v>
      </c>
      <c r="BJ112" s="27">
        <f ca="1">IF(N$11="x",0,_xlfn.NORM.INV(H112,Satokasvi!$H$8,Satokasvi!$I$8)*IF(COUNTIF($H$12:N$12,"x")&gt;0,(1+$C$6),1)*IF(COUNTIF($H$13:N$13,"x")&gt;0,(1+$C$30),1)*IF(N$8="x",(1+Toimenpiteet!$C$7),1)*IF(N$9="x",(1+Toimenpiteet!$C$34),1)*(1+N$30)*_xlfn.BINOM.INV(1,(1-(Satokasvi!$H$15*(1+N$44))),H112))</f>
        <v>3164.2092486035003</v>
      </c>
      <c r="BK112" s="27">
        <f ca="1">IF(O$11="x",0,_xlfn.NORM.INV(I112,Satokasvi!$H$8,Satokasvi!$I$8)*IF(COUNTIF($H$12:O$12,"x")&gt;0,(1+$C$6),1)*IF(COUNTIF($H$13:O$13,"x")&gt;0,(1+$C$30),1)*IF(O$8="x",(1+Toimenpiteet!$C$7),1)*IF(O$9="x",(1+Toimenpiteet!$C$34),1)*(1+O$30)*_xlfn.BINOM.INV(1,(1-(Satokasvi!$H$15*(1+O$44))),I112))</f>
        <v>2626.0876995737403</v>
      </c>
      <c r="BL112" s="27">
        <f ca="1">IF(P$11="x",0,_xlfn.NORM.INV(J112,Satokasvi!$H$8,Satokasvi!$I$8)*IF(COUNTIF($H$12:P$12,"x")&gt;0,(1+$C$6),1)*IF(COUNTIF($H$13:P$13,"x")&gt;0,(1+$C$30),1)*IF(P$8="x",(1+Toimenpiteet!$C$7),1)*IF(P$9="x",(1+Toimenpiteet!$C$34),1)*(1+P$30)*_xlfn.BINOM.INV(1,(1-(Satokasvi!$H$15*(1+P$44))),J112))</f>
        <v>0</v>
      </c>
      <c r="BM112" s="27">
        <f ca="1">IF(Q$11="x",0,_xlfn.NORM.INV(K112,Satokasvi!$H$8,Satokasvi!$I$8)*IF(COUNTIF($H$12:Q$12,"x")&gt;0,(1+$C$6),1)*IF(COUNTIF($H$13:Q$13,"x")&gt;0,(1+$C$30),1)*IF(Q$8="x",(1+Toimenpiteet!$C$7),1)*IF(Q$9="x",(1+Toimenpiteet!$C$34),1)*(1+Q$30)*_xlfn.BINOM.INV(1,(1-(Satokasvi!$H$15*(1+Q$44))),K112))</f>
        <v>2636.3955499943245</v>
      </c>
      <c r="BN112" s="27">
        <f ca="1">IF(R$11="x",0,_xlfn.NORM.INV(L112,Satokasvi!$H$8,Satokasvi!$I$8)*IF(COUNTIF($H$12:R$12,"x")&gt;0,(1+$C$6),1)*IF(COUNTIF($H$13:R$13,"x")&gt;0,(1+$C$30),1)*IF(R$8="x",(1+Toimenpiteet!$C$7),1)*IF(R$9="x",(1+Toimenpiteet!$C$34),1)*(1+R$30)*_xlfn.BINOM.INV(1,(1-(Satokasvi!$H$15*(1+R$44))),L112))</f>
        <v>2871.1806497791549</v>
      </c>
      <c r="BO112" s="27">
        <f ca="1">IF(S$11="x",0,_xlfn.NORM.INV(M112,Satokasvi!$H$8,Satokasvi!$I$8)*IF(COUNTIF($H$12:S$12,"x")&gt;0,(1+$C$6),1)*IF(COUNTIF($H$13:S$13,"x")&gt;0,(1+$C$30),1)*IF(S$8="x",(1+Toimenpiteet!$C$7),1)*IF(S$9="x",(1+Toimenpiteet!$C$34),1)*(1+S$30)*_xlfn.BINOM.INV(1,(1-(Satokasvi!$H$15*(1+S$44))),M112))</f>
        <v>0</v>
      </c>
      <c r="BP112" s="27">
        <f ca="1">IF(T$11="x",0,_xlfn.NORM.INV(N112,Satokasvi!$H$8,Satokasvi!$I$8)*IF(COUNTIF($H$12:T$12,"x")&gt;0,(1+$C$6),1)*IF(COUNTIF($H$13:T$13,"x")&gt;0,(1+$C$30),1)*IF(T$8="x",(1+Toimenpiteet!$C$7),1)*IF(T$9="x",(1+Toimenpiteet!$C$34),1)*(1+T$30)*_xlfn.BINOM.INV(1,(1-(Satokasvi!$H$15*(1+T$44))),N112))</f>
        <v>2514.421876584795</v>
      </c>
      <c r="BQ112" s="27">
        <f ca="1">IF(U$11="x",0,_xlfn.NORM.INV(O112,Satokasvi!$H$8,Satokasvi!$I$8)*IF(COUNTIF($H$12:U$12,"x")&gt;0,(1+$C$6),1)*IF(COUNTIF($H$13:U$13,"x")&gt;0,(1+$C$30),1)*IF(U$8="x",(1+Toimenpiteet!$C$7),1)*IF(U$9="x",(1+Toimenpiteet!$C$34),1)*(1+U$30)*_xlfn.BINOM.INV(1,(1-(Satokasvi!$H$15*(1+U$44))),O112))</f>
        <v>2689.6943377743246</v>
      </c>
      <c r="BR112" s="27">
        <f ca="1">IF(V$11="x",0,_xlfn.NORM.INV(P112,Satokasvi!$H$8,Satokasvi!$I$8)*IF(COUNTIF($H$12:V$12,"x")&gt;0,(1+$C$6),1)*IF(COUNTIF($H$13:V$13,"x")&gt;0,(1+$C$30),1)*IF(V$8="x",(1+Toimenpiteet!$C$7),1)*IF(V$9="x",(1+Toimenpiteet!$C$34),1)*(1+V$30)*_xlfn.BINOM.INV(1,(1-(Satokasvi!$H$15*(1+V$44))),P112))</f>
        <v>2480.0248953766036</v>
      </c>
      <c r="BS112" s="27">
        <f ca="1">IF(W$11="x",0,_xlfn.NORM.INV(Q112,Satokasvi!$H$8,Satokasvi!$I$8)*IF(COUNTIF($H$12:W$12,"x")&gt;0,(1+$C$6),1)*IF(COUNTIF($H$13:W$13,"x")&gt;0,(1+$C$30),1)*IF(W$8="x",(1+Toimenpiteet!$C$7),1)*IF(W$9="x",(1+Toimenpiteet!$C$34),1)*(1+W$30)*_xlfn.BINOM.INV(1,(1-(Satokasvi!$H$15*(1+W$44))),Q112))</f>
        <v>2889.1244650559556</v>
      </c>
      <c r="BT112" s="27">
        <f ca="1">IF(X$11="x",0,_xlfn.NORM.INV(R112,Satokasvi!$H$8,Satokasvi!$I$8)*IF(COUNTIF($H$12:X$12,"x")&gt;0,(1+$C$6),1)*IF(COUNTIF($H$13:X$13,"x")&gt;0,(1+$C$30),1)*IF(X$8="x",(1+Toimenpiteet!$C$7),1)*IF(X$9="x",(1+Toimenpiteet!$C$34),1)*(1+X$30)*_xlfn.BINOM.INV(1,(1-(Satokasvi!$H$15*(1+X$44))),R112))</f>
        <v>2847.6551922119675</v>
      </c>
      <c r="BU112" s="27">
        <f ca="1">IF(Y$11="x",0,_xlfn.NORM.INV(S112,Satokasvi!$H$8,Satokasvi!$I$8)*IF(COUNTIF($H$12:Y$12,"x")&gt;0,(1+$C$6),1)*IF(COUNTIF($H$13:Y$13,"x")&gt;0,(1+$C$30),1)*IF(Y$8="x",(1+Toimenpiteet!$C$7),1)*IF(Y$9="x",(1+Toimenpiteet!$C$34),1)*(1+Y$30)*_xlfn.BINOM.INV(1,(1-(Satokasvi!$H$15*(1+Y$44))),S112))</f>
        <v>2807.9951717371673</v>
      </c>
      <c r="BV112" s="27">
        <f ca="1">IF(Z$11="x",0,_xlfn.NORM.INV(T112,Satokasvi!$H$8,Satokasvi!$I$8)*IF(COUNTIF($H$12:Z$12,"x")&gt;0,(1+$C$6),1)*IF(COUNTIF($H$13:Z$13,"x")&gt;0,(1+$C$30),1)*IF(Z$8="x",(1+Toimenpiteet!$C$7),1)*IF(Z$9="x",(1+Toimenpiteet!$C$34),1)*(1+Z$30)*_xlfn.BINOM.INV(1,(1-(Satokasvi!$H$15*(1+Z$44))),T112))</f>
        <v>2888.80685529622</v>
      </c>
      <c r="BW112" s="27">
        <f ca="1">IF(AA$11="x",0,_xlfn.NORM.INV(U112,Satokasvi!$H$8,Satokasvi!$I$8)*IF(COUNTIF($H$12:AA$12,"x")&gt;0,(1+$C$6),1)*IF(COUNTIF($H$13:AA$13,"x")&gt;0,(1+$C$30),1)*IF(AA$8="x",(1+Toimenpiteet!$C$7),1)*IF(AA$9="x",(1+Toimenpiteet!$C$34),1)*(1+AA$30)*_xlfn.BINOM.INV(1,(1-(Satokasvi!$H$15*(1+AA$44))),U112))</f>
        <v>2666.15026574074</v>
      </c>
      <c r="BX112" s="27">
        <f ca="1">IF(AB$11="x",0,_xlfn.NORM.INV(V112,Satokasvi!$H$8,Satokasvi!$I$8)*IF(COUNTIF($H$12:AB$12,"x")&gt;0,(1+$C$6),1)*IF(COUNTIF($H$13:AB$13,"x")&gt;0,(1+$C$30),1)*IF(AB$8="x",(1+Toimenpiteet!$C$7),1)*IF(AB$9="x",(1+Toimenpiteet!$C$34),1)*(1+AB$30)*_xlfn.BINOM.INV(1,(1-(Satokasvi!$H$15*(1+AB$44))),V112))</f>
        <v>2773.5394835190996</v>
      </c>
      <c r="BY112" s="27">
        <f ca="1">IF(AC$11="x",0,_xlfn.NORM.INV(W112,Satokasvi!$H$8,Satokasvi!$I$8)*IF(COUNTIF($H$12:AC$12,"x")&gt;0,(1+$C$6),1)*IF(COUNTIF($H$13:AC$13,"x")&gt;0,(1+$C$30),1)*IF(AC$8="x",(1+Toimenpiteet!$C$7),1)*IF(AC$9="x",(1+Toimenpiteet!$C$34),1)*(1+AC$30)*_xlfn.BINOM.INV(1,(1-(Satokasvi!$H$15*(1+AC$44))),W112))</f>
        <v>3044.4055587313278</v>
      </c>
      <c r="BZ112" s="27">
        <f ca="1">IF(AD$11="x",0,_xlfn.NORM.INV(X112,Satokasvi!$H$8,Satokasvi!$I$8)*IF(COUNTIF($H$12:AD$12,"x")&gt;0,(1+$C$6),1)*IF(COUNTIF($H$13:AD$13,"x")&gt;0,(1+$C$30),1)*IF(AD$8="x",(1+Toimenpiteet!$C$7),1)*IF(AD$9="x",(1+Toimenpiteet!$C$34),1)*(1+AD$30)*_xlfn.BINOM.INV(1,(1-(Satokasvi!$H$15*(1+AD$44))),X112))</f>
        <v>2984.523751674576</v>
      </c>
      <c r="CA112" s="27">
        <f ca="1">IF(AE$11="x",0,_xlfn.NORM.INV(Y112,Satokasvi!$H$8,Satokasvi!$I$8)*IF(COUNTIF($H$12:AE$12,"x")&gt;0,(1+$C$6),1)*IF(COUNTIF($H$13:AE$13,"x")&gt;0,(1+$C$30),1)*IF(AE$8="x",(1+Toimenpiteet!$C$7),1)*IF(AE$9="x",(1+Toimenpiteet!$C$34),1)*(1+AE$30)*_xlfn.BINOM.INV(1,(1-(Satokasvi!$H$15*(1+AE$44))),Y112))</f>
        <v>0</v>
      </c>
      <c r="CB112" s="27">
        <f ca="1">IF(AF$11="x",0,_xlfn.NORM.INV(Z112,Satokasvi!$H$8,Satokasvi!$I$8)*IF(COUNTIF($H$12:AF$12,"x")&gt;0,(1+$C$6),1)*IF(COUNTIF($H$13:AF$13,"x")&gt;0,(1+$C$30),1)*IF(AF$8="x",(1+Toimenpiteet!$C$7),1)*IF(AF$9="x",(1+Toimenpiteet!$C$34),1)*(1+AF$30)*_xlfn.BINOM.INV(1,(1-(Satokasvi!$H$15*(1+AF$44))),Z112))</f>
        <v>2587.918145896082</v>
      </c>
      <c r="CD112" s="29">
        <f ca="1">_xlfn.NORM.INV(RAND(),Satokasvi!$H$13,Satokasvi!$I$13)</f>
        <v>166.11728615585048</v>
      </c>
      <c r="CE112" s="29">
        <f ca="1">_xlfn.NORM.INV(RAND(),Satokasvi!$H$13,Satokasvi!$I$13)</f>
        <v>257.08723178862834</v>
      </c>
      <c r="CF112" s="29">
        <f ca="1">_xlfn.NORM.INV(RAND(),Satokasvi!$H$13,Satokasvi!$I$13)</f>
        <v>137.37175391876951</v>
      </c>
      <c r="CG112" s="29">
        <f ca="1">_xlfn.NORM.INV(RAND(),Satokasvi!$H$13,Satokasvi!$I$13)</f>
        <v>235.70740404093522</v>
      </c>
      <c r="CH112" s="29">
        <f ca="1">_xlfn.NORM.INV(RAND(),Satokasvi!$H$13,Satokasvi!$I$13)</f>
        <v>140.69143037337776</v>
      </c>
      <c r="CI112" s="29">
        <f ca="1">_xlfn.NORM.INV(RAND(),Satokasvi!$H$13,Satokasvi!$I$13)</f>
        <v>222.99690572124524</v>
      </c>
      <c r="CJ112" s="29">
        <f ca="1">_xlfn.NORM.INV(RAND(),Satokasvi!$H$13,Satokasvi!$I$13)</f>
        <v>78.565611383238448</v>
      </c>
      <c r="CK112" s="29">
        <f ca="1">_xlfn.NORM.INV(RAND(),Satokasvi!$H$13,Satokasvi!$I$13)</f>
        <v>202.60315959796105</v>
      </c>
      <c r="CL112" s="29">
        <f ca="1">_xlfn.NORM.INV(RAND(),Satokasvi!$H$13,Satokasvi!$I$13)</f>
        <v>203.02310171789847</v>
      </c>
      <c r="CM112" s="29">
        <f ca="1">_xlfn.NORM.INV(RAND(),Satokasvi!$H$13,Satokasvi!$I$13)</f>
        <v>203.7291058803593</v>
      </c>
      <c r="CN112" s="29">
        <f ca="1">_xlfn.NORM.INV(RAND(),Satokasvi!$H$13,Satokasvi!$I$13)</f>
        <v>84.009723583871192</v>
      </c>
      <c r="CO112" s="29">
        <f ca="1">_xlfn.NORM.INV(RAND(),Satokasvi!$H$13,Satokasvi!$I$13)</f>
        <v>227.8573113571521</v>
      </c>
      <c r="CP112" s="29">
        <f ca="1">_xlfn.NORM.INV(RAND(),Satokasvi!$H$13,Satokasvi!$I$13)</f>
        <v>139.12871313300823</v>
      </c>
      <c r="CQ112" s="29">
        <f ca="1">_xlfn.NORM.INV(RAND(),Satokasvi!$H$13,Satokasvi!$I$13)</f>
        <v>133.05757493250735</v>
      </c>
      <c r="CR112" s="29">
        <f ca="1">_xlfn.NORM.INV(RAND(),Satokasvi!$H$13,Satokasvi!$I$13)</f>
        <v>185.15032416681083</v>
      </c>
      <c r="CS112" s="29">
        <f ca="1">_xlfn.NORM.INV(RAND(),Satokasvi!$H$13,Satokasvi!$I$13)</f>
        <v>207.30913154963673</v>
      </c>
      <c r="CT112" s="29">
        <f ca="1">_xlfn.NORM.INV(RAND(),Satokasvi!$H$13,Satokasvi!$I$13)</f>
        <v>163.8961541029793</v>
      </c>
      <c r="CU112" s="29">
        <f ca="1">_xlfn.NORM.INV(RAND(),Satokasvi!$H$13,Satokasvi!$I$13)</f>
        <v>198.03531258378294</v>
      </c>
      <c r="CV112" s="29">
        <f ca="1">_xlfn.NORM.INV(RAND(),Satokasvi!$H$13,Satokasvi!$I$13)</f>
        <v>197.18715403939663</v>
      </c>
      <c r="CW112" s="29">
        <f ca="1">_xlfn.NORM.INV(RAND(),Satokasvi!$H$13,Satokasvi!$I$13)</f>
        <v>206.18809063947293</v>
      </c>
      <c r="CX112" s="29">
        <f ca="1">_xlfn.NORM.INV(RAND(),Satokasvi!$H$13,Satokasvi!$I$13)</f>
        <v>159.73387063231559</v>
      </c>
      <c r="CY112" s="29">
        <f ca="1">_xlfn.NORM.INV(RAND(),Satokasvi!$H$13,Satokasvi!$I$13)</f>
        <v>149.27649398668279</v>
      </c>
      <c r="CZ112" s="29">
        <f ca="1">_xlfn.NORM.INV(RAND(),Satokasvi!$H$13,Satokasvi!$I$13)</f>
        <v>184.51942887779839</v>
      </c>
      <c r="DA112" s="29">
        <f ca="1">_xlfn.NORM.INV(RAND(),Satokasvi!$H$13,Satokasvi!$I$13)</f>
        <v>167.5977667556815</v>
      </c>
      <c r="DB112" s="29">
        <f ca="1">_xlfn.NORM.INV(RAND(),Satokasvi!$H$13,Satokasvi!$I$13)</f>
        <v>171.96551632079331</v>
      </c>
      <c r="DD112" s="29">
        <f>IF(H$11="x",Toimenpiteet!$E$115,AC112*CD112/1000+(Satokasvi!$E$28-Satokasvi!$E$7)+IF(H$8="x",Toimenpiteet!$E$29,0)+IF(H$9="x",Toimenpiteet!$E$60,0)+IF(H$10="x",Toimenpiteet!$E$88,0))/(1+$H$15)^DD$59</f>
        <v>305.82524271844659</v>
      </c>
      <c r="DE112" s="29">
        <f ca="1">IF(I$11="x",Toimenpiteet!$E$115,AD112*CE112/1000+(Satokasvi!$E$28-Satokasvi!$E$7)+IF(I$8="x",Toimenpiteet!$E$29,0)+IF(I$9="x",Toimenpiteet!$E$60,0)+IF(I$10="x",Toimenpiteet!$E$88,0))/(1+$H$15)^DE$59</f>
        <v>410.75181330571098</v>
      </c>
      <c r="DF112" s="29">
        <f ca="1">IF(J$11="x",Toimenpiteet!$E$115,AE112*CF112/1000+(Satokasvi!$E$28-Satokasvi!$E$7)+IF(J$8="x",Toimenpiteet!$E$29,0)+IF(J$9="x",Toimenpiteet!$E$60,0)+IF(J$10="x",Toimenpiteet!$E$88,0))/(1+$H$15)^DF$59</f>
        <v>87.106515251394185</v>
      </c>
      <c r="DG112" s="29">
        <f ca="1">IF(K$11="x",Toimenpiteet!$E$115,AF112*CG112/1000+(Satokasvi!$E$28-Satokasvi!$E$7)+IF(K$8="x",Toimenpiteet!$E$29,0)+IF(K$9="x",Toimenpiteet!$E$60,0)+IF(K$10="x",Toimenpiteet!$E$88,0))/(1+$H$15)^DG$59</f>
        <v>403.5005974440208</v>
      </c>
      <c r="DH112" s="29">
        <f ca="1">IF(L$11="x",Toimenpiteet!$E$115,AG112*CH112/1000+(Satokasvi!$E$28-Satokasvi!$E$7)+IF(L$8="x",Toimenpiteet!$E$29,0)+IF(L$9="x",Toimenpiteet!$E$60,0)+IF(L$10="x",Toimenpiteet!$E$88,0))/(1+$H$15)^DH$59</f>
        <v>93.263672035515341</v>
      </c>
      <c r="DI112" s="29">
        <f>IF(M$11="x",Toimenpiteet!$E$115,AH112*CI112/1000+(Satokasvi!$E$28-Satokasvi!$E$7)+IF(M$8="x",Toimenpiteet!$E$29,0)+IF(M$9="x",Toimenpiteet!$E$60,0)+IF(M$10="x",Toimenpiteet!$E$88,0))/(1+$H$15)^DI$59</f>
        <v>263.80754085535114</v>
      </c>
      <c r="DJ112" s="29">
        <f ca="1">IF(N$11="x",Toimenpiteet!$E$115,AI112*CJ112/1000+(Satokasvi!$E$28-Satokasvi!$E$7)+IF(N$8="x",Toimenpiteet!$E$29,0)+IF(N$9="x",Toimenpiteet!$E$60,0)+IF(N$10="x",Toimenpiteet!$E$88,0))/(1+$H$15)^DJ$59</f>
        <v>7.2040172438780656</v>
      </c>
      <c r="DK112" s="29">
        <f ca="1">IF(O$11="x",Toimenpiteet!$E$115,AJ112*CK112/1000+(Satokasvi!$E$28-Satokasvi!$E$7)+IF(O$8="x",Toimenpiteet!$E$29,0)+IF(O$9="x",Toimenpiteet!$E$60,0)+IF(O$10="x",Toimenpiteet!$E$88,0))/(1+$H$15)^DK$59</f>
        <v>220.10132745244658</v>
      </c>
      <c r="DL112" s="29">
        <f ca="1">IF(P$11="x",Toimenpiteet!$E$115,AK112*CL112/1000+(Satokasvi!$E$28-Satokasvi!$E$7)+IF(P$8="x",Toimenpiteet!$E$29,0)+IF(P$9="x",Toimenpiteet!$E$60,0)+IF(P$10="x",Toimenpiteet!$E$88,0))/(1+$H$15)^DL$59</f>
        <v>-174.66637330111257</v>
      </c>
      <c r="DM112" s="29">
        <f ca="1">IF(Q$11="x",Toimenpiteet!$E$115,AL112*CM112/1000+(Satokasvi!$E$28-Satokasvi!$E$7)+IF(Q$8="x",Toimenpiteet!$E$29,0)+IF(Q$9="x",Toimenpiteet!$E$60,0)+IF(Q$10="x",Toimenpiteet!$E$88,0))/(1+$H$15)^DM$59</f>
        <v>211.05019749931751</v>
      </c>
      <c r="DN112" s="29">
        <f ca="1">IF(R$11="x",Toimenpiteet!$E$115,AM112*CN112/1000+(Satokasvi!$E$28-Satokasvi!$E$7)+IF(R$8="x",Toimenpiteet!$E$29,0)+IF(R$9="x",Toimenpiteet!$E$60,0)+IF(R$10="x",Toimenpiteet!$E$88,0))/(1+$H$15)^DN$59</f>
        <v>1.3155585556993905</v>
      </c>
      <c r="DO112" s="29">
        <f ca="1">IF(S$11="x",Toimenpiteet!$E$115,AN112*CO112/1000+(Satokasvi!$E$28-Satokasvi!$E$7)+IF(S$8="x",Toimenpiteet!$E$29,0)+IF(S$9="x",Toimenpiteet!$E$60,0)+IF(S$10="x",Toimenpiteet!$E$88,0))/(1+$H$15)^DO$59</f>
        <v>-159.84447469597859</v>
      </c>
      <c r="DP112" s="29">
        <f ca="1">IF(T$11="x",Toimenpiteet!$E$115,AO112*CP112/1000+(Satokasvi!$E$28-Satokasvi!$E$7)+IF(T$8="x",Toimenpiteet!$E$29,0)+IF(T$9="x",Toimenpiteet!$E$60,0)+IF(T$10="x",Toimenpiteet!$E$88,0))/(1+$H$15)^DP$59</f>
        <v>71.683604861389966</v>
      </c>
      <c r="DQ112" s="29">
        <f ca="1">IF(U$11="x",Toimenpiteet!$E$115,AP112*CQ112/1000+(Satokasvi!$E$28-Satokasvi!$E$7)+IF(U$8="x",Toimenpiteet!$E$29,0)+IF(U$9="x",Toimenpiteet!$E$60,0)+IF(U$10="x",Toimenpiteet!$E$88,0))/(1+$H$15)^DQ$59</f>
        <v>74.668033899408869</v>
      </c>
      <c r="DR112" s="29">
        <f ca="1">IF(V$11="x",Toimenpiteet!$E$115,AQ112*CR112/1000+(Satokasvi!$E$28-Satokasvi!$E$7)+IF(V$8="x",Toimenpiteet!$E$29,0)+IF(V$9="x",Toimenpiteet!$E$60,0)+IF(V$10="x",Toimenpiteet!$E$88,0))/(1+$H$15)^DR$59</f>
        <v>134.41348001175209</v>
      </c>
      <c r="DS112" s="29">
        <f ca="1">IF(W$11="x",Toimenpiteet!$E$115,AR112*CS112/1000+(Satokasvi!$E$28-Satokasvi!$E$7)+IF(W$8="x",Toimenpiteet!$E$29,0)+IF(W$9="x",Toimenpiteet!$E$60,0)+IF(W$10="x",Toimenpiteet!$E$88,0))/(1+$H$15)^DS$59</f>
        <v>213.44766454399192</v>
      </c>
      <c r="DT112" s="29">
        <f ca="1">IF(X$11="x",Toimenpiteet!$E$115,AS112*CT112/1000+(Satokasvi!$E$28-Satokasvi!$E$7)+IF(X$8="x",Toimenpiteet!$E$29,0)+IF(X$9="x",Toimenpiteet!$E$60,0)+IF(X$10="x",Toimenpiteet!$E$88,0))/(1+$H$15)^DT$59</f>
        <v>131.0435279922892</v>
      </c>
      <c r="DU112" s="29">
        <f ca="1">IF(Y$11="x",Toimenpiteet!$E$115,AT112*CU112/1000+(Satokasvi!$E$28-Satokasvi!$E$7)+IF(Y$8="x",Toimenpiteet!$E$29,0)+IF(Y$9="x",Toimenpiteet!$E$60,0)+IF(Y$10="x",Toimenpiteet!$E$88,0))/(1+$H$15)^DU$59</f>
        <v>177.21818472697183</v>
      </c>
      <c r="DV112" s="29">
        <f ca="1">IF(Z$11="x",Toimenpiteet!$E$115,AU112*CV112/1000+(Satokasvi!$E$28-Satokasvi!$E$7)+IF(Z$8="x",Toimenpiteet!$E$29,0)+IF(Z$9="x",Toimenpiteet!$E$60,0)+IF(Z$10="x",Toimenpiteet!$E$88,0))/(1+$H$15)^DV$59</f>
        <v>179.41774249295196</v>
      </c>
      <c r="DW112" s="29">
        <f ca="1">IF(AA$11="x",Toimenpiteet!$E$115,AV112*CW112/1000+(Satokasvi!$E$28-Satokasvi!$E$7)+IF(AA$8="x",Toimenpiteet!$E$29,0)+IF(AA$9="x",Toimenpiteet!$E$60,0)+IF(AA$10="x",Toimenpiteet!$E$88,0))/(1+$H$15)^DW$59</f>
        <v>163.69472852161792</v>
      </c>
      <c r="DX112" s="29">
        <f ca="1">IF(AB$11="x",Toimenpiteet!$E$115,AW112*CX112/1000+(Satokasvi!$E$28-Satokasvi!$E$7)+IF(AB$8="x",Toimenpiteet!$E$29,0)+IF(AB$9="x",Toimenpiteet!$E$60,0)+IF(AB$10="x",Toimenpiteet!$E$88,0))/(1+$H$15)^DX$59</f>
        <v>104.30155481433142</v>
      </c>
      <c r="DY112" s="29">
        <f ca="1">IF(AC$11="x",Toimenpiteet!$E$115,AX112*CY112/1000+(Satokasvi!$E$28-Satokasvi!$E$7)+IF(AC$8="x",Toimenpiteet!$E$29,0)+IF(AC$9="x",Toimenpiteet!$E$60,0)+IF(AC$10="x",Toimenpiteet!$E$88,0))/(1+$H$15)^DY$59</f>
        <v>106.9448136432887</v>
      </c>
      <c r="DZ112" s="29">
        <f ca="1">IF(AD$11="x",Toimenpiteet!$E$115,AY112*CZ112/1000+(Satokasvi!$E$28-Satokasvi!$E$7)+IF(AD$8="x",Toimenpiteet!$E$29,0)+IF(AD$9="x",Toimenpiteet!$E$60,0)+IF(AD$10="x",Toimenpiteet!$E$88,0))/(1+$H$15)^DZ$59</f>
        <v>150.27397190974577</v>
      </c>
      <c r="EA112" s="29">
        <f ca="1">IF(AE$11="x",Toimenpiteet!$E$115,AZ112*DA112/1000+(Satokasvi!$E$28-Satokasvi!$E$7)+IF(AE$8="x",Toimenpiteet!$E$29,0)+IF(AE$9="x",Toimenpiteet!$E$60,0)+IF(AE$10="x",Toimenpiteet!$E$88,0))/(1+$H$15)^EA$59</f>
        <v>-112.11169851177419</v>
      </c>
      <c r="EB112" s="29">
        <f ca="1">IF(AF$11="x",Toimenpiteet!$E$115,BA112*DB112/1000+(Satokasvi!$E$28-Satokasvi!$E$7)+IF(AF$8="x",Toimenpiteet!$E$29,0)+IF(AF$9="x",Toimenpiteet!$E$60,0)+IF(AF$10="x",Toimenpiteet!$E$88,0))/(1+$H$15)^EB$59</f>
        <v>93.582344618083468</v>
      </c>
      <c r="ED112" s="29">
        <f>IF(H$11="x",Toimenpiteet!$E$115,BD112*CD112/1000+(Satokasvi!$E$28-Satokasvi!$E$7)+IF(H$8="x",Toimenpiteet!$E$29,0)+IF(H$9="x",Toimenpiteet!$E$60,0)+IF(H$10="x",Toimenpiteet!$E$88,0))/(1+$H$15)^ED$59</f>
        <v>305.82524271844659</v>
      </c>
      <c r="EE112" s="29">
        <f ca="1">IF(I$11="x",Toimenpiteet!$E$115,BE112*CE112/1000+(Satokasvi!$E$28-Satokasvi!$E$7)+IF(I$8="x",Toimenpiteet!$E$29,0)+IF(I$9="x",Toimenpiteet!$E$60,0)+IF(I$10="x",Toimenpiteet!$E$88,0))/(1+$H$15)^EE$59</f>
        <v>442.03028435557576</v>
      </c>
      <c r="EF112" s="29">
        <f ca="1">IF(J$11="x",Toimenpiteet!$E$115,BF112*CF112/1000+(Satokasvi!$E$28-Satokasvi!$E$7)+IF(J$8="x",Toimenpiteet!$E$29,0)+IF(J$9="x",Toimenpiteet!$E$60,0)+IF(J$10="x",Toimenpiteet!$E$88,0))/(1+$H$15)^EF$59</f>
        <v>101.88988022229316</v>
      </c>
      <c r="EG112" s="29">
        <f ca="1">IF(K$11="x",Toimenpiteet!$E$115,BG112*CG112/1000+(Satokasvi!$E$28-Satokasvi!$E$7)+IF(K$8="x",Toimenpiteet!$E$29,0)+IF(K$9="x",Toimenpiteet!$E$60,0)+IF(K$10="x",Toimenpiteet!$E$88,0))/(1+$H$15)^EG$59</f>
        <v>433.79993722722099</v>
      </c>
      <c r="EH112" s="29">
        <f ca="1">IF(L$11="x",Toimenpiteet!$E$115,BH112*CH112/1000+(Satokasvi!$E$28-Satokasvi!$E$7)+IF(L$8="x",Toimenpiteet!$E$29,0)+IF(L$9="x",Toimenpiteet!$E$60,0)+IF(L$10="x",Toimenpiteet!$E$88,0))/(1+$H$15)^EH$59</f>
        <v>107.75628273534858</v>
      </c>
      <c r="EI112" s="29">
        <f>IF(M$11="x",Toimenpiteet!$E$115,BI112*CI112/1000+(Satokasvi!$E$28-Satokasvi!$E$7)+IF(M$8="x",Toimenpiteet!$E$29,0)+IF(M$9="x",Toimenpiteet!$E$60,0)+IF(M$10="x",Toimenpiteet!$E$88,0))/(1+$H$15)^EI$59</f>
        <v>263.80754085535114</v>
      </c>
      <c r="EJ112" s="29">
        <f ca="1">IF(N$11="x",Toimenpiteet!$E$115,BJ112*CJ112/1000+(Satokasvi!$E$28-Satokasvi!$E$7)+IF(N$8="x",Toimenpiteet!$E$29,0)+IF(N$9="x",Toimenpiteet!$E$60,0)+IF(N$10="x",Toimenpiteet!$E$88,0))/(1+$H$15)^EJ$59</f>
        <v>16.829395877829491</v>
      </c>
      <c r="EK112" s="29">
        <f ca="1">IF(O$11="x",Toimenpiteet!$E$115,BK112*CK112/1000+(Satokasvi!$E$28-Satokasvi!$E$7)+IF(O$8="x",Toimenpiteet!$E$29,0)+IF(O$9="x",Toimenpiteet!$E$60,0)+IF(O$10="x",Toimenpiteet!$E$88,0))/(1+$H$15)^EK$59</f>
        <v>240.10171205007617</v>
      </c>
      <c r="EL112" s="29">
        <f ca="1">IF(P$11="x",Toimenpiteet!$E$115,BL112*CL112/1000+(Satokasvi!$E$28-Satokasvi!$E$7)+IF(P$8="x",Toimenpiteet!$E$29,0)+IF(P$9="x",Toimenpiteet!$E$60,0)+IF(P$10="x",Toimenpiteet!$E$88,0))/(1+$H$15)^EL$59</f>
        <v>-174.66637330111257</v>
      </c>
      <c r="EM112" s="29">
        <f ca="1">IF(Q$11="x",Toimenpiteet!$E$115,BM112*CM112/1000+(Satokasvi!$E$28-Satokasvi!$E$7)+IF(Q$8="x",Toimenpiteet!$E$29,0)+IF(Q$9="x",Toimenpiteet!$E$60,0)+IF(Q$10="x",Toimenpiteet!$E$88,0))/(1+$H$15)^EM$59</f>
        <v>230.08165753453159</v>
      </c>
      <c r="EN112" s="29">
        <f ca="1">IF(R$11="x",Toimenpiteet!$E$115,BN112*CN112/1000+(Satokasvi!$E$28-Satokasvi!$E$7)+IF(R$8="x",Toimenpiteet!$E$29,0)+IF(R$9="x",Toimenpiteet!$E$60,0)+IF(R$10="x",Toimenpiteet!$E$88,0))/(1+$H$15)^EN$59</f>
        <v>9.6133269303272808</v>
      </c>
      <c r="EO112" s="29">
        <f ca="1">IF(S$11="x",Toimenpiteet!$E$115,BO112*CO112/1000+(Satokasvi!$E$28-Satokasvi!$E$7)+IF(S$8="x",Toimenpiteet!$E$29,0)+IF(S$9="x",Toimenpiteet!$E$60,0)+IF(S$10="x",Toimenpiteet!$E$88,0))/(1+$H$15)^EO$59</f>
        <v>-159.84447469597859</v>
      </c>
      <c r="EP112" s="29">
        <f ca="1">IF(T$11="x",Toimenpiteet!$E$115,BP112*CP112/1000+(Satokasvi!$E$28-Satokasvi!$E$7)+IF(T$8="x",Toimenpiteet!$E$29,0)+IF(T$9="x",Toimenpiteet!$E$60,0)+IF(T$10="x",Toimenpiteet!$E$88,0))/(1+$H$15)^EP$59</f>
        <v>83.02722562368173</v>
      </c>
      <c r="EQ112" s="29">
        <f ca="1">IF(U$11="x",Toimenpiteet!$E$115,BQ112*CQ112/1000+(Satokasvi!$E$28-Satokasvi!$E$7)+IF(U$8="x",Toimenpiteet!$E$29,0)+IF(U$9="x",Toimenpiteet!$E$60,0)+IF(U$10="x",Toimenpiteet!$E$88,0))/(1+$H$15)^EQ$59</f>
        <v>85.934872991682482</v>
      </c>
      <c r="ER112" s="29">
        <f ca="1">IF(V$11="x",Toimenpiteet!$E$115,BR112*CR112/1000+(Satokasvi!$E$28-Satokasvi!$E$7)+IF(V$8="x",Toimenpiteet!$E$29,0)+IF(V$9="x",Toimenpiteet!$E$60,0)+IF(V$10="x",Toimenpiteet!$E$88,0))/(1+$H$15)^ER$59</f>
        <v>148.44817090292528</v>
      </c>
      <c r="ES112" s="29">
        <f ca="1">IF(W$11="x",Toimenpiteet!$E$115,BS112*CS112/1000+(Satokasvi!$E$28-Satokasvi!$E$7)+IF(W$8="x",Toimenpiteet!$E$29,0)+IF(W$9="x",Toimenpiteet!$E$60,0)+IF(W$10="x",Toimenpiteet!$E$88,0))/(1+$H$15)^ES$59</f>
        <v>231.22103504360487</v>
      </c>
      <c r="ET112" s="29">
        <f ca="1">IF(X$11="x",Toimenpiteet!$E$115,BT112*CT112/1000+(Satokasvi!$E$28-Satokasvi!$E$7)+IF(X$8="x",Toimenpiteet!$E$29,0)+IF(X$9="x",Toimenpiteet!$E$60,0)+IF(X$10="x",Toimenpiteet!$E$88,0))/(1+$H$15)^ET$59</f>
        <v>144.48986679230489</v>
      </c>
      <c r="EU112" s="29">
        <f ca="1">IF(Y$11="x",Toimenpiteet!$E$115,BU112*CU112/1000+(Satokasvi!$E$28-Satokasvi!$E$7)+IF(Y$8="x",Toimenpiteet!$E$29,0)+IF(Y$9="x",Toimenpiteet!$E$60,0)+IF(Y$10="x",Toimenpiteet!$E$88,0))/(1+$H$15)^EU$59</f>
        <v>192.772455517108</v>
      </c>
      <c r="EV112" s="29">
        <f ca="1">IF(Z$11="x",Toimenpiteet!$E$115,BV112*CV112/1000+(Satokasvi!$E$28-Satokasvi!$E$7)+IF(Z$8="x",Toimenpiteet!$E$29,0)+IF(Z$9="x",Toimenpiteet!$E$60,0)+IF(Z$10="x",Toimenpiteet!$E$88,0))/(1+$H$15)^EV$59</f>
        <v>194.88703889312143</v>
      </c>
      <c r="EW112" s="29">
        <f ca="1">IF(AA$11="x",Toimenpiteet!$E$115,BW112*CW112/1000+(Satokasvi!$E$28-Satokasvi!$E$7)+IF(AA$8="x",Toimenpiteet!$E$29,0)+IF(AA$9="x",Toimenpiteet!$E$60,0)+IF(AA$10="x",Toimenpiteet!$E$88,0))/(1+$H$15)^EW$59</f>
        <v>178.18860016665215</v>
      </c>
      <c r="EX112" s="29">
        <f ca="1">IF(AB$11="x",Toimenpiteet!$E$115,BX112*CX112/1000+(Satokasvi!$E$28-Satokasvi!$E$7)+IF(AB$8="x",Toimenpiteet!$E$29,0)+IF(AB$9="x",Toimenpiteet!$E$60,0)+IF(AB$10="x",Toimenpiteet!$E$88,0))/(1+$H$15)^EX$59</f>
        <v>115.64200655403181</v>
      </c>
      <c r="EY112" s="29">
        <f ca="1">IF(AC$11="x",Toimenpiteet!$E$115,BY112*CY112/1000+(Satokasvi!$E$28-Satokasvi!$E$7)+IF(AC$8="x",Toimenpiteet!$E$29,0)+IF(AC$9="x",Toimenpiteet!$E$60,0)+IF(AC$10="x",Toimenpiteet!$E$88,0))/(1+$H$15)^EY$59</f>
        <v>118.23901937301021</v>
      </c>
      <c r="EZ112" s="29">
        <f ca="1">IF(AD$11="x",Toimenpiteet!$E$115,BZ112*CZ112/1000+(Satokasvi!$E$28-Satokasvi!$E$7)+IF(AD$8="x",Toimenpiteet!$E$29,0)+IF(AD$9="x",Toimenpiteet!$E$60,0)+IF(AD$10="x",Toimenpiteet!$E$88,0))/(1+$H$15)^EZ$59</f>
        <v>163.56142297858938</v>
      </c>
      <c r="FA112" s="29">
        <f ca="1">IF(AE$11="x",Toimenpiteet!$E$115,CA112*DA112/1000+(Satokasvi!$E$28-Satokasvi!$E$7)+IF(AE$8="x",Toimenpiteet!$E$29,0)+IF(AE$9="x",Toimenpiteet!$E$60,0)+IF(AE$10="x",Toimenpiteet!$E$88,0))/(1+$H$15)^FA$59</f>
        <v>-112.11169851177419</v>
      </c>
      <c r="FB112" s="29">
        <f ca="1">IF(AF$11="x",Toimenpiteet!$E$115,CB112*DB112/1000+(Satokasvi!$E$28-Satokasvi!$E$7)+IF(AF$8="x",Toimenpiteet!$E$29,0)+IF(AF$9="x",Toimenpiteet!$E$60,0)+IF(AF$10="x",Toimenpiteet!$E$88,0))/(1+$H$15)^FB$59</f>
        <v>103.70377731072425</v>
      </c>
      <c r="FD112" s="29">
        <f t="shared" si="15"/>
        <v>305.82524271844659</v>
      </c>
      <c r="FE112" s="29">
        <f t="shared" ca="1" si="32"/>
        <v>716.57705602415763</v>
      </c>
      <c r="FF112" s="29">
        <f t="shared" ca="1" si="32"/>
        <v>803.6835712755518</v>
      </c>
      <c r="FG112" s="29">
        <f t="shared" ca="1" si="32"/>
        <v>1207.1841687195727</v>
      </c>
      <c r="FH112" s="29">
        <f t="shared" ca="1" si="32"/>
        <v>1300.447840755088</v>
      </c>
      <c r="FI112" s="29">
        <f t="shared" ca="1" si="32"/>
        <v>1564.2553816104391</v>
      </c>
      <c r="FJ112" s="29">
        <f t="shared" ca="1" si="32"/>
        <v>1571.4593988543172</v>
      </c>
      <c r="FK112" s="29">
        <f t="shared" ca="1" si="32"/>
        <v>1791.5607263067639</v>
      </c>
      <c r="FL112" s="29">
        <f t="shared" ca="1" si="31"/>
        <v>1616.8943530056513</v>
      </c>
      <c r="FM112" s="29">
        <f t="shared" ca="1" si="31"/>
        <v>1827.9445505049689</v>
      </c>
      <c r="FN112" s="29">
        <f t="shared" ca="1" si="31"/>
        <v>1829.2601090606684</v>
      </c>
      <c r="FO112" s="29">
        <f t="shared" ca="1" si="31"/>
        <v>1669.4156343646898</v>
      </c>
      <c r="FP112" s="29">
        <f t="shared" ca="1" si="31"/>
        <v>1741.0992392260798</v>
      </c>
      <c r="FQ112" s="29">
        <f t="shared" ca="1" si="31"/>
        <v>1815.7672731254886</v>
      </c>
      <c r="FR112" s="29">
        <f t="shared" ca="1" si="31"/>
        <v>1950.1807531372406</v>
      </c>
      <c r="FS112" s="29">
        <f t="shared" ca="1" si="31"/>
        <v>2163.6284176812323</v>
      </c>
      <c r="FT112" s="29">
        <f t="shared" ca="1" si="31"/>
        <v>2294.6719456735213</v>
      </c>
      <c r="FU112" s="29">
        <f t="shared" ca="1" si="24"/>
        <v>2471.890130400493</v>
      </c>
      <c r="FV112" s="29">
        <f t="shared" ca="1" si="24"/>
        <v>2651.3078728934452</v>
      </c>
      <c r="FW112" s="29">
        <f t="shared" ca="1" si="23"/>
        <v>2815.0026014150631</v>
      </c>
      <c r="FX112" s="29">
        <f t="shared" ca="1" si="20"/>
        <v>2919.3041562293943</v>
      </c>
      <c r="FY112" s="29">
        <f t="shared" ca="1" si="20"/>
        <v>3026.2489698726831</v>
      </c>
      <c r="FZ112" s="29">
        <f t="shared" ca="1" si="20"/>
        <v>3176.5229417824289</v>
      </c>
      <c r="GA112" s="29">
        <f t="shared" ca="1" si="20"/>
        <v>3064.4112432706547</v>
      </c>
      <c r="GB112" s="29">
        <f t="shared" ca="1" si="20"/>
        <v>3157.9935878887381</v>
      </c>
      <c r="GC112" s="29"/>
      <c r="GD112" s="29">
        <f t="shared" si="16"/>
        <v>305.82524271844659</v>
      </c>
      <c r="GE112" s="29">
        <f t="shared" ca="1" si="36"/>
        <v>747.85552707402235</v>
      </c>
      <c r="GF112" s="29">
        <f t="shared" ca="1" si="36"/>
        <v>849.74540729631553</v>
      </c>
      <c r="GG112" s="29">
        <f t="shared" ca="1" si="36"/>
        <v>1283.5453445235366</v>
      </c>
      <c r="GH112" s="29">
        <f t="shared" ca="1" si="36"/>
        <v>1391.3016272588852</v>
      </c>
      <c r="GI112" s="29">
        <f t="shared" ca="1" si="36"/>
        <v>1655.1091681142364</v>
      </c>
      <c r="GJ112" s="29">
        <f t="shared" ca="1" si="36"/>
        <v>1671.9385639920658</v>
      </c>
      <c r="GK112" s="29">
        <f t="shared" ca="1" si="36"/>
        <v>1912.0402760421421</v>
      </c>
      <c r="GL112" s="29">
        <f t="shared" ca="1" si="36"/>
        <v>1737.3739027410295</v>
      </c>
      <c r="GM112" s="29">
        <f t="shared" ca="1" si="36"/>
        <v>1967.4555602755611</v>
      </c>
      <c r="GN112" s="29">
        <f t="shared" ca="1" si="36"/>
        <v>1977.0688872058884</v>
      </c>
      <c r="GO112" s="29">
        <f t="shared" ca="1" si="36"/>
        <v>1817.2244125099098</v>
      </c>
      <c r="GP112" s="29">
        <f t="shared" ca="1" si="36"/>
        <v>1900.2516381335915</v>
      </c>
      <c r="GQ112" s="29">
        <f t="shared" ca="1" si="36"/>
        <v>1986.1865111252741</v>
      </c>
      <c r="GR112" s="29">
        <f t="shared" ca="1" si="36"/>
        <v>2134.6346820281992</v>
      </c>
      <c r="GS112" s="29">
        <f t="shared" ca="1" si="36"/>
        <v>2365.8557170718041</v>
      </c>
      <c r="GT112" s="29">
        <f t="shared" ca="1" si="34"/>
        <v>2510.3455838641089</v>
      </c>
      <c r="GU112" s="29">
        <f t="shared" ca="1" si="22"/>
        <v>2703.1180393812169</v>
      </c>
      <c r="GV112" s="29">
        <f t="shared" ca="1" si="22"/>
        <v>2898.0050782743383</v>
      </c>
      <c r="GW112" s="29">
        <f t="shared" ca="1" si="22"/>
        <v>3076.1936784409904</v>
      </c>
      <c r="GX112" s="29">
        <f t="shared" ca="1" si="22"/>
        <v>3191.8356849950223</v>
      </c>
      <c r="GY112" s="29">
        <f t="shared" ca="1" si="30"/>
        <v>3310.0747043680326</v>
      </c>
      <c r="GZ112" s="29">
        <f t="shared" ca="1" si="30"/>
        <v>3473.6361273466218</v>
      </c>
      <c r="HA112" s="29">
        <f t="shared" ca="1" si="30"/>
        <v>3361.5244288348476</v>
      </c>
      <c r="HB112" s="29">
        <f t="shared" ca="1" si="30"/>
        <v>3465.2282061455717</v>
      </c>
      <c r="HC112" s="29"/>
      <c r="HD112" s="29">
        <f t="shared" si="29"/>
        <v>170</v>
      </c>
      <c r="HE112" s="29">
        <f>SUM($GD112:GD112)-$HD112-SUM($FD112:FD112)</f>
        <v>-170</v>
      </c>
      <c r="HF112" s="29">
        <f ca="1">SUM($GD112:GE112)-$HD112-SUM($FD112:FE112)</f>
        <v>-138.72152895013528</v>
      </c>
      <c r="HG112" s="29">
        <f ca="1">SUM($GD112:GF112)-$HD112-SUM($FD112:FF112)</f>
        <v>-92.659692929371658</v>
      </c>
      <c r="HH112" s="29">
        <f ca="1">SUM($GD112:GG112)-$HD112-SUM($FD112:FG112)</f>
        <v>-16.29851712540767</v>
      </c>
      <c r="HI112" s="29">
        <f ca="1">SUM($GD112:GH112)-$HD112-SUM($FD112:FH112)</f>
        <v>74.555269378390221</v>
      </c>
      <c r="HJ112" s="29">
        <f ca="1">SUM($GD112:GI112)-$HD112-SUM($FD112:FI112)</f>
        <v>165.4090558821872</v>
      </c>
      <c r="HK112" s="29">
        <f ca="1">SUM($GD112:GJ112)-$HD112-SUM($FD112:FJ112)</f>
        <v>265.88822101993537</v>
      </c>
      <c r="HL112" s="29">
        <f ca="1">SUM($GD112:GK112)-$HD112-SUM($FD112:FK112)</f>
        <v>386.36777075531427</v>
      </c>
      <c r="HM112" s="29">
        <f ca="1">SUM($GD112:GL112)-$HD112-SUM($FD112:FL112)</f>
        <v>506.84732049069316</v>
      </c>
      <c r="HN112" s="29">
        <f ca="1">SUM($GD112:GM112)-$HD112-SUM($FD112:FM112)</f>
        <v>646.35833026128603</v>
      </c>
      <c r="HO112" s="29">
        <f ca="1">SUM($GD112:GN112)-$HD112-SUM($FD112:FN112)</f>
        <v>794.1671084065074</v>
      </c>
      <c r="HP112" s="29">
        <f ca="1">SUM($GD112:GO112)-$HD112-SUM($FD112:FO112)</f>
        <v>941.97588655172694</v>
      </c>
      <c r="HQ112" s="29">
        <f ca="1">SUM($GD112:GP112)-$HD112-SUM($FD112:FP112)</f>
        <v>1101.1282854592391</v>
      </c>
      <c r="HR112" s="29">
        <f ca="1">SUM($GD112:GQ112)-$HD112-SUM($FD112:FQ112)</f>
        <v>1271.5475234590231</v>
      </c>
      <c r="HS112" s="29">
        <f ca="1">SUM($GD112:GR112)-$HD112-SUM($FD112:FR112)</f>
        <v>1456.0014523499813</v>
      </c>
      <c r="HT112" s="29">
        <f ca="1">SUM($GD112:GS112)-$HD112-SUM($FD112:FS112)</f>
        <v>1658.228751740553</v>
      </c>
      <c r="HU112" s="29">
        <f ca="1">SUM($GD112:GT112)-$HD112-SUM($FD112:FT112)</f>
        <v>1873.9023899311396</v>
      </c>
      <c r="HV112" s="29">
        <f ca="1">SUM($GD112:GU112)-$HD112-SUM($FD112:FU112)</f>
        <v>2105.1302989118631</v>
      </c>
      <c r="HW112" s="29">
        <f ca="1">SUM($GD112:GV112)-$HD112-SUM($FD112:FV112)</f>
        <v>2351.8275042927598</v>
      </c>
      <c r="HX112" s="29">
        <f ca="1">SUM($GD112:GW112)-$HD112-SUM($FD112:FW112)</f>
        <v>2613.0185813186908</v>
      </c>
      <c r="HY112" s="29">
        <f ca="1">SUM($GD112:GX112)-$HD112-SUM($FD112:FX112)</f>
        <v>2885.5501100843176</v>
      </c>
      <c r="HZ112" s="29">
        <f ca="1">SUM($GD112:GY112)-$HD112-SUM($FD112:FY112)</f>
        <v>3169.375844579663</v>
      </c>
      <c r="IA112" s="29">
        <f ca="1">SUM($GD112:GZ112)-$HD112-SUM($FD112:FZ112)</f>
        <v>3466.4890301438572</v>
      </c>
      <c r="IB112" s="29">
        <f ca="1">SUM($GD112:HA112)-$HD112-SUM($FD112:GA112)</f>
        <v>3763.6022157080515</v>
      </c>
      <c r="IC112" s="29">
        <f ca="1">SUM($GD112:HB112)-$HD112-SUM($FD112:GB112)</f>
        <v>4070.8368339648805</v>
      </c>
    </row>
    <row r="113" spans="2:237">
      <c r="B113" s="29">
        <f t="shared" ca="1" si="26"/>
        <v>2.2619364848602608E-2</v>
      </c>
      <c r="C113" s="29">
        <f t="shared" ca="1" si="26"/>
        <v>0.42780996093381385</v>
      </c>
      <c r="D113" s="29">
        <f t="shared" ca="1" si="26"/>
        <v>0.83729735387181381</v>
      </c>
      <c r="E113" s="29">
        <f t="shared" ca="1" si="26"/>
        <v>0.19473185125094339</v>
      </c>
      <c r="F113" s="29">
        <f t="shared" ca="1" si="26"/>
        <v>0.21727573667196998</v>
      </c>
      <c r="G113" s="29">
        <f t="shared" ca="1" si="26"/>
        <v>0.79514328309730442</v>
      </c>
      <c r="H113" s="29">
        <f t="shared" ca="1" si="26"/>
        <v>0.20043289170559819</v>
      </c>
      <c r="I113" s="29">
        <f t="shared" ca="1" si="26"/>
        <v>0.20099028781712003</v>
      </c>
      <c r="J113" s="29">
        <f t="shared" ca="1" si="26"/>
        <v>0.63828490547427907</v>
      </c>
      <c r="K113" s="29">
        <f t="shared" ca="1" si="26"/>
        <v>0.89643284167098014</v>
      </c>
      <c r="L113" s="29">
        <f t="shared" ca="1" si="26"/>
        <v>0.10234699755846632</v>
      </c>
      <c r="M113" s="29">
        <f t="shared" ca="1" si="26"/>
        <v>0.70217280207375654</v>
      </c>
      <c r="N113" s="29">
        <f t="shared" ca="1" si="26"/>
        <v>0.176838295120054</v>
      </c>
      <c r="O113" s="29">
        <f t="shared" ca="1" si="26"/>
        <v>0.6369165677379528</v>
      </c>
      <c r="P113" s="29">
        <f t="shared" ca="1" si="26"/>
        <v>0.18495847539573873</v>
      </c>
      <c r="Q113" s="29">
        <f t="shared" ca="1" si="26"/>
        <v>0.18121653236968893</v>
      </c>
      <c r="R113" s="29">
        <f t="shared" ca="1" si="33"/>
        <v>0.99394453033294872</v>
      </c>
      <c r="S113" s="29">
        <f t="shared" ca="1" si="33"/>
        <v>0.5085275673826688</v>
      </c>
      <c r="T113" s="29">
        <f t="shared" ca="1" si="35"/>
        <v>0.67140406917859374</v>
      </c>
      <c r="U113" s="29">
        <f t="shared" ca="1" si="35"/>
        <v>0.93340581250555854</v>
      </c>
      <c r="V113" s="29">
        <f t="shared" ca="1" si="35"/>
        <v>0.70702006803115913</v>
      </c>
      <c r="W113" s="29">
        <f t="shared" ca="1" si="35"/>
        <v>0.75912124527526792</v>
      </c>
      <c r="X113" s="29">
        <f t="shared" ca="1" si="35"/>
        <v>3.2909779017451513E-3</v>
      </c>
      <c r="Y113" s="29">
        <f t="shared" ca="1" si="35"/>
        <v>0.12041920150469265</v>
      </c>
      <c r="Z113" s="29">
        <f t="shared" ca="1" si="35"/>
        <v>0.64090090297299784</v>
      </c>
      <c r="AC113" s="27">
        <f>IF(H$11="x",0,_xlfn.NORM.INV(B113,Satokasvi!$H$8,Satokasvi!$I$8)*IF(H$8="x",1+Toimenpiteet!$C$7,1)*IF(H$9="x",1+Toimenpiteet!$C$34,1)*(1+H$30)*_xlfn.BINOM.INV(1,(1-(Satokasvi!$H$15*(1+H$43))),B113))</f>
        <v>0</v>
      </c>
      <c r="AD113" s="27">
        <f ca="1">IF(I$11="x",0,_xlfn.NORM.INV(C113,Satokasvi!$H$8,Satokasvi!$I$8)*IF(I$8="x",1+Toimenpiteet!$C$7,1)*IF(I$9="x",1+Toimenpiteet!$C$34,1)*(1+I$30)*_xlfn.BINOM.INV(1,(1-(Satokasvi!$H$15*(1+I$43))),C113))</f>
        <v>2507.1465196294448</v>
      </c>
      <c r="AE113" s="27">
        <f ca="1">IF(J$11="x",0,_xlfn.NORM.INV(D113,Satokasvi!$H$8,Satokasvi!$I$8)*IF(J$8="x",1+Toimenpiteet!$C$7,1)*IF(J$9="x",1+Toimenpiteet!$C$34,1)*(1+J$30)*_xlfn.BINOM.INV(1,(1-(Satokasvi!$H$15*(1+J$43))),D113))</f>
        <v>2737.4691549234694</v>
      </c>
      <c r="AF113" s="27">
        <f ca="1">IF(K$11="x",0,_xlfn.NORM.INV(E113,Satokasvi!$H$8,Satokasvi!$I$8)*IF(K$8="x",1+Toimenpiteet!$C$7,1)*IF(K$9="x",1+Toimenpiteet!$C$34,1)*(1+K$30)*_xlfn.BINOM.INV(1,(1-(Satokasvi!$H$15*(1+K$43))),E113))</f>
        <v>2417.1257991636203</v>
      </c>
      <c r="AG113" s="27">
        <f ca="1">IF(L$11="x",0,_xlfn.NORM.INV(F113,Satokasvi!$H$8,Satokasvi!$I$8)*IF(L$8="x",1+Toimenpiteet!$C$7,1)*IF(L$9="x",1+Toimenpiteet!$C$34,1)*(1+L$30)*_xlfn.BINOM.INV(1,(1-(Satokasvi!$H$15*(1+L$43))),F113))</f>
        <v>2448.3441153674589</v>
      </c>
      <c r="AH113" s="27">
        <f>IF(M$11="x",0,_xlfn.NORM.INV(G113,Satokasvi!$H$8,Satokasvi!$I$8)*IF(M$8="x",1+Toimenpiteet!$C$7,1)*IF(M$9="x",1+Toimenpiteet!$C$34,1)*(1+M$30)*_xlfn.BINOM.INV(1,(1-(Satokasvi!$H$15*(1+M$43))),G113))</f>
        <v>0</v>
      </c>
      <c r="AI113" s="27">
        <f ca="1">IF(N$11="x",0,_xlfn.NORM.INV(H113,Satokasvi!$H$8,Satokasvi!$I$8)*IF(N$8="x",1+Toimenpiteet!$C$7,1)*IF(N$9="x",1+Toimenpiteet!$C$34,1)*(1+N$30)*_xlfn.BINOM.INV(1,(1-(Satokasvi!$H$15*(1+N$43))),H113))</f>
        <v>2456.4314164333382</v>
      </c>
      <c r="AJ113" s="27">
        <f ca="1">IF(O$11="x",0,_xlfn.NORM.INV(I113,Satokasvi!$H$8,Satokasvi!$I$8)*IF(O$8="x",1+Toimenpiteet!$C$7,1)*IF(O$9="x",1+Toimenpiteet!$C$34,1)*(1+O$30)*_xlfn.BINOM.INV(1,(1-(Satokasvi!$H$15*(1+O$43))),I113))</f>
        <v>2456.8022591562076</v>
      </c>
      <c r="AK113" s="27">
        <f ca="1">IF(P$11="x",0,_xlfn.NORM.INV(J113,Satokasvi!$H$8,Satokasvi!$I$8)*IF(P$8="x",1+Toimenpiteet!$C$7,1)*IF(P$9="x",1+Toimenpiteet!$C$34,1)*(1+P$30)*_xlfn.BINOM.INV(1,(1-(Satokasvi!$H$15*(1+P$43))),J113))</f>
        <v>2679.2948988564349</v>
      </c>
      <c r="AL113" s="27">
        <f ca="1">IF(Q$11="x",0,_xlfn.NORM.INV(K113,Satokasvi!$H$8,Satokasvi!$I$8)*IF(Q$8="x",1+Toimenpiteet!$C$7,1)*IF(Q$9="x",1+Toimenpiteet!$C$34,1)*(1+Q$30)*_xlfn.BINOM.INV(1,(1-(Satokasvi!$H$15*(1+Q$43))),K113))</f>
        <v>2848.7087093796904</v>
      </c>
      <c r="AM113" s="27">
        <f ca="1">IF(R$11="x",0,_xlfn.NORM.INV(L113,Satokasvi!$H$8,Satokasvi!$I$8)*IF(R$8="x",1+Toimenpiteet!$C$7,1)*IF(R$9="x",1+Toimenpiteet!$C$34,1)*(1+R$30)*_xlfn.BINOM.INV(1,(1-(Satokasvi!$H$15*(1+R$43))),L113))</f>
        <v>2376.5007733014045</v>
      </c>
      <c r="AN113" s="27">
        <f ca="1">IF(S$11="x",0,_xlfn.NORM.INV(M113,Satokasvi!$H$8,Satokasvi!$I$8)*IF(S$8="x",1+Toimenpiteet!$C$7,1)*IF(S$9="x",1+Toimenpiteet!$C$34,1)*(1+S$30)*_xlfn.BINOM.INV(1,(1-(Satokasvi!$H$15*(1+S$43))),M113))</f>
        <v>2712.2929992636123</v>
      </c>
      <c r="AO113" s="27">
        <f ca="1">IF(T$11="x",0,_xlfn.NORM.INV(N113,Satokasvi!$H$8,Satokasvi!$I$8)*IF(T$8="x",1+Toimenpiteet!$C$7,1)*IF(T$9="x",1+Toimenpiteet!$C$34,1)*(1+T$30)*_xlfn.BINOM.INV(1,(1-(Satokasvi!$H$15*(1+T$43))),N113))</f>
        <v>2440.1163023208519</v>
      </c>
      <c r="AP113" s="27">
        <f ca="1">IF(U$11="x",0,_xlfn.NORM.INV(O113,Satokasvi!$H$8,Satokasvi!$I$8)*IF(U$8="x",1+Toimenpiteet!$C$7,1)*IF(U$9="x",1+Toimenpiteet!$C$34,1)*(1+U$30)*_xlfn.BINOM.INV(1,(1-(Satokasvi!$H$15*(1+U$43))),O113))</f>
        <v>2678.6137401488695</v>
      </c>
      <c r="AQ113" s="27">
        <f ca="1">IF(V$11="x",0,_xlfn.NORM.INV(P113,Satokasvi!$H$8,Satokasvi!$I$8)*IF(V$8="x",1+Toimenpiteet!$C$7,1)*IF(V$9="x",1+Toimenpiteet!$C$34,1)*(1+V$30)*_xlfn.BINOM.INV(1,(1-(Satokasvi!$H$15*(1+V$43))),P113))</f>
        <v>2445.8752422833113</v>
      </c>
      <c r="AR113" s="27">
        <f ca="1">IF(W$11="x",0,_xlfn.NORM.INV(Q113,Satokasvi!$H$8,Satokasvi!$I$8)*IF(W$8="x",1+Toimenpiteet!$C$7,1)*IF(W$9="x",1+Toimenpiteet!$C$34,1)*(1+W$30)*_xlfn.BINOM.INV(1,(1-(Satokasvi!$H$15*(1+W$43))),Q113))</f>
        <v>2443.2415130978598</v>
      </c>
      <c r="AS113" s="27">
        <f ca="1">IF(X$11="x",0,_xlfn.NORM.INV(R113,Satokasvi!$H$8,Satokasvi!$I$8)*IF(X$8="x",1+Toimenpiteet!$C$7,1)*IF(X$9="x",1+Toimenpiteet!$C$34,1)*(1+X$30)*_xlfn.BINOM.INV(1,(1-(Satokasvi!$H$15*(1+X$43))),R113))</f>
        <v>3081.5503868718019</v>
      </c>
      <c r="AT113" s="27">
        <f ca="1">IF(Y$11="x",0,_xlfn.NORM.INV(S113,Satokasvi!$H$8,Satokasvi!$I$8)*IF(Y$8="x",1+Toimenpiteet!$C$7,1)*IF(Y$9="x",1+Toimenpiteet!$C$34,1)*(1+Y$30)*_xlfn.BINOM.INV(1,(1-(Satokasvi!$H$15*(1+Y$43))),S113))</f>
        <v>2617.230243802072</v>
      </c>
      <c r="AU113" s="27">
        <f ca="1">IF(Z$11="x",0,_xlfn.NORM.INV(T113,Satokasvi!$H$8,Satokasvi!$I$8)*IF(Z$8="x",1+Toimenpiteet!$C$7,1)*IF(Z$9="x",1+Toimenpiteet!$C$34,1)*(1+Z$30)*_xlfn.BINOM.INV(1,(1-(Satokasvi!$H$15*(1+Z$43))),T113))</f>
        <v>2696.0785015839497</v>
      </c>
      <c r="AV113" s="27">
        <f ca="1">IF(AA$11="x",0,_xlfn.NORM.INV(U113,Satokasvi!$H$8,Satokasvi!$I$8)*IF(AA$8="x",1+Toimenpiteet!$C$7,1)*IF(AA$9="x",1+Toimenpiteet!$C$34,1)*(1+AA$30)*_xlfn.BINOM.INV(1,(1-(Satokasvi!$H$15*(1+AA$43))),U113))</f>
        <v>2893.53737364479</v>
      </c>
      <c r="AW113" s="27">
        <f ca="1">IF(AB$11="x",0,_xlfn.NORM.INV(V113,Satokasvi!$H$8,Satokasvi!$I$8)*IF(AB$8="x",1+Toimenpiteet!$C$7,1)*IF(AB$9="x",1+Toimenpiteet!$C$34,1)*(1+AB$30)*_xlfn.BINOM.INV(1,(1-(Satokasvi!$H$15*(1+AB$43))),V113))</f>
        <v>2714.9137022467307</v>
      </c>
      <c r="AX113" s="27">
        <f ca="1">IF(AC$11="x",0,_xlfn.NORM.INV(W113,Satokasvi!$H$8,Satokasvi!$I$8)*IF(AC$8="x",1+Toimenpiteet!$C$7,1)*IF(AC$9="x",1+Toimenpiteet!$C$34,1)*(1+AC$30)*_xlfn.BINOM.INV(1,(1-(Satokasvi!$H$15*(1+AC$43))),W113))</f>
        <v>2744.5513241931526</v>
      </c>
      <c r="AY113" s="27">
        <f ca="1">IF(AD$11="x",0,_xlfn.NORM.INV(X113,Satokasvi!$H$8,Satokasvi!$I$8)*IF(AD$8="x",1+Toimenpiteet!$C$7,1)*IF(AD$9="x",1+Toimenpiteet!$C$34,1)*(1+AD$30)*_xlfn.BINOM.INV(1,(1-(Satokasvi!$H$15*(1+AD$43))),X113))</f>
        <v>0</v>
      </c>
      <c r="AZ113" s="27">
        <f ca="1">IF(AE$11="x",0,_xlfn.NORM.INV(Y113,Satokasvi!$H$8,Satokasvi!$I$8)*IF(AE$8="x",1+Toimenpiteet!$C$7,1)*IF(AE$9="x",1+Toimenpiteet!$C$34,1)*(1+AE$30)*_xlfn.BINOM.INV(1,(1-(Satokasvi!$H$15*(1+AE$43))),Y113))</f>
        <v>2394.3076464776709</v>
      </c>
      <c r="BA113" s="27">
        <f ca="1">IF(AF$11="x",0,_xlfn.NORM.INV(Z113,Satokasvi!$H$8,Satokasvi!$I$8)*IF(AF$8="x",1+Toimenpiteet!$C$7,1)*IF(AF$9="x",1+Toimenpiteet!$C$34,1)*(1+AF$30)*_xlfn.BINOM.INV(1,(1-(Satokasvi!$H$15*(1+AF$43))),Z113))</f>
        <v>2680.5996039481756</v>
      </c>
      <c r="BD113" s="27">
        <f>IF(H$11="x",0,_xlfn.NORM.INV(B113,Satokasvi!$H$8,Satokasvi!$I$8)*IF(COUNTIF($H$12:H$12,"x")&gt;0,(1+$C$6),1)*IF(COUNTIF($H$13:H$13,"x")&gt;0,(1+$C$30),1)*IF(H$8="x",(1+Toimenpiteet!$C$7),1)*IF(H$9="x",(1+Toimenpiteet!$C$34),1)*(1+H$30)*_xlfn.BINOM.INV(1,(1-(Satokasvi!$H$15*(1+H$44))),B113))</f>
        <v>0</v>
      </c>
      <c r="BE113" s="27">
        <f ca="1">IF(I$11="x",0,_xlfn.NORM.INV(C113,Satokasvi!$H$8,Satokasvi!$I$8)*IF(COUNTIF($H$12:I$12,"x")&gt;0,(1+$C$6),1)*IF(COUNTIF($H$13:I$13,"x")&gt;0,(1+$C$30),1)*IF(I$8="x",(1+Toimenpiteet!$C$7),1)*IF(I$9="x",(1+Toimenpiteet!$C$34),1)*(1+I$30)*_xlfn.BINOM.INV(1,(1-(Satokasvi!$H$15*(1+I$44))),C113))</f>
        <v>2632.5038456109173</v>
      </c>
      <c r="BF113" s="27">
        <f ca="1">IF(J$11="x",0,_xlfn.NORM.INV(D113,Satokasvi!$H$8,Satokasvi!$I$8)*IF(COUNTIF($H$12:J$12,"x")&gt;0,(1+$C$6),1)*IF(COUNTIF($H$13:J$13,"x")&gt;0,(1+$C$30),1)*IF(J$8="x",(1+Toimenpiteet!$C$7),1)*IF(J$9="x",(1+Toimenpiteet!$C$34),1)*(1+J$30)*_xlfn.BINOM.INV(1,(1-(Satokasvi!$H$15*(1+J$44))),D113))</f>
        <v>2874.3426126696427</v>
      </c>
      <c r="BG113" s="27">
        <f ca="1">IF(K$11="x",0,_xlfn.NORM.INV(E113,Satokasvi!$H$8,Satokasvi!$I$8)*IF(COUNTIF($H$12:K$12,"x")&gt;0,(1+$C$6),1)*IF(COUNTIF($H$13:K$13,"x")&gt;0,(1+$C$30),1)*IF(K$8="x",(1+Toimenpiteet!$C$7),1)*IF(K$9="x",(1+Toimenpiteet!$C$34),1)*(1+K$30)*_xlfn.BINOM.INV(1,(1-(Satokasvi!$H$15*(1+K$44))),E113))</f>
        <v>2537.982089121801</v>
      </c>
      <c r="BH113" s="27">
        <f ca="1">IF(L$11="x",0,_xlfn.NORM.INV(F113,Satokasvi!$H$8,Satokasvi!$I$8)*IF(COUNTIF($H$12:L$12,"x")&gt;0,(1+$C$6),1)*IF(COUNTIF($H$13:L$13,"x")&gt;0,(1+$C$30),1)*IF(L$8="x",(1+Toimenpiteet!$C$7),1)*IF(L$9="x",(1+Toimenpiteet!$C$34),1)*(1+L$30)*_xlfn.BINOM.INV(1,(1-(Satokasvi!$H$15*(1+L$44))),F113))</f>
        <v>2570.7613211358316</v>
      </c>
      <c r="BI113" s="27">
        <f>IF(M$11="x",0,_xlfn.NORM.INV(G113,Satokasvi!$H$8,Satokasvi!$I$8)*IF(COUNTIF($H$12:M$12,"x")&gt;0,(1+$C$6),1)*IF(COUNTIF($H$13:M$13,"x")&gt;0,(1+$C$30),1)*IF(M$8="x",(1+Toimenpiteet!$C$7),1)*IF(M$9="x",(1+Toimenpiteet!$C$34),1)*(1+M$30)*_xlfn.BINOM.INV(1,(1-(Satokasvi!$H$15*(1+M$44))),G113))</f>
        <v>0</v>
      </c>
      <c r="BJ113" s="27">
        <f ca="1">IF(N$11="x",0,_xlfn.NORM.INV(H113,Satokasvi!$H$8,Satokasvi!$I$8)*IF(COUNTIF($H$12:N$12,"x")&gt;0,(1+$C$6),1)*IF(COUNTIF($H$13:N$13,"x")&gt;0,(1+$C$30),1)*IF(N$8="x",(1+Toimenpiteet!$C$7),1)*IF(N$9="x",(1+Toimenpiteet!$C$34),1)*(1+N$30)*_xlfn.BINOM.INV(1,(1-(Satokasvi!$H$15*(1+N$44))),H113))</f>
        <v>2579.2529872550053</v>
      </c>
      <c r="BK113" s="27">
        <f ca="1">IF(O$11="x",0,_xlfn.NORM.INV(I113,Satokasvi!$H$8,Satokasvi!$I$8)*IF(COUNTIF($H$12:O$12,"x")&gt;0,(1+$C$6),1)*IF(COUNTIF($H$13:O$13,"x")&gt;0,(1+$C$30),1)*IF(O$8="x",(1+Toimenpiteet!$C$7),1)*IF(O$9="x",(1+Toimenpiteet!$C$34),1)*(1+O$30)*_xlfn.BINOM.INV(1,(1-(Satokasvi!$H$15*(1+O$44))),I113))</f>
        <v>2579.6423721140181</v>
      </c>
      <c r="BL113" s="27">
        <f ca="1">IF(P$11="x",0,_xlfn.NORM.INV(J113,Satokasvi!$H$8,Satokasvi!$I$8)*IF(COUNTIF($H$12:P$12,"x")&gt;0,(1+$C$6),1)*IF(COUNTIF($H$13:P$13,"x")&gt;0,(1+$C$30),1)*IF(P$8="x",(1+Toimenpiteet!$C$7),1)*IF(P$9="x",(1+Toimenpiteet!$C$34),1)*(1+P$30)*_xlfn.BINOM.INV(1,(1-(Satokasvi!$H$15*(1+P$44))),J113))</f>
        <v>2813.2596437992565</v>
      </c>
      <c r="BM113" s="27">
        <f ca="1">IF(Q$11="x",0,_xlfn.NORM.INV(K113,Satokasvi!$H$8,Satokasvi!$I$8)*IF(COUNTIF($H$12:Q$12,"x")&gt;0,(1+$C$6),1)*IF(COUNTIF($H$13:Q$13,"x")&gt;0,(1+$C$30),1)*IF(Q$8="x",(1+Toimenpiteet!$C$7),1)*IF(Q$9="x",(1+Toimenpiteet!$C$34),1)*(1+Q$30)*_xlfn.BINOM.INV(1,(1-(Satokasvi!$H$15*(1+Q$44))),K113))</f>
        <v>2991.1441448486753</v>
      </c>
      <c r="BN113" s="27">
        <f ca="1">IF(R$11="x",0,_xlfn.NORM.INV(L113,Satokasvi!$H$8,Satokasvi!$I$8)*IF(COUNTIF($H$12:R$12,"x")&gt;0,(1+$C$6),1)*IF(COUNTIF($H$13:R$13,"x")&gt;0,(1+$C$30),1)*IF(R$8="x",(1+Toimenpiteet!$C$7),1)*IF(R$9="x",(1+Toimenpiteet!$C$34),1)*(1+R$30)*_xlfn.BINOM.INV(1,(1-(Satokasvi!$H$15*(1+R$44))),L113))</f>
        <v>2495.3258119664752</v>
      </c>
      <c r="BO113" s="27">
        <f ca="1">IF(S$11="x",0,_xlfn.NORM.INV(M113,Satokasvi!$H$8,Satokasvi!$I$8)*IF(COUNTIF($H$12:S$12,"x")&gt;0,(1+$C$6),1)*IF(COUNTIF($H$13:S$13,"x")&gt;0,(1+$C$30),1)*IF(S$8="x",(1+Toimenpiteet!$C$7),1)*IF(S$9="x",(1+Toimenpiteet!$C$34),1)*(1+S$30)*_xlfn.BINOM.INV(1,(1-(Satokasvi!$H$15*(1+S$44))),M113))</f>
        <v>2847.9076492267932</v>
      </c>
      <c r="BP113" s="27">
        <f ca="1">IF(T$11="x",0,_xlfn.NORM.INV(N113,Satokasvi!$H$8,Satokasvi!$I$8)*IF(COUNTIF($H$12:T$12,"x")&gt;0,(1+$C$6),1)*IF(COUNTIF($H$13:T$13,"x")&gt;0,(1+$C$30),1)*IF(T$8="x",(1+Toimenpiteet!$C$7),1)*IF(T$9="x",(1+Toimenpiteet!$C$34),1)*(1+T$30)*_xlfn.BINOM.INV(1,(1-(Satokasvi!$H$15*(1+T$44))),N113))</f>
        <v>2562.1221174368948</v>
      </c>
      <c r="BQ113" s="27">
        <f ca="1">IF(U$11="x",0,_xlfn.NORM.INV(O113,Satokasvi!$H$8,Satokasvi!$I$8)*IF(COUNTIF($H$12:U$12,"x")&gt;0,(1+$C$6),1)*IF(COUNTIF($H$13:U$13,"x")&gt;0,(1+$C$30),1)*IF(U$8="x",(1+Toimenpiteet!$C$7),1)*IF(U$9="x",(1+Toimenpiteet!$C$34),1)*(1+U$30)*_xlfn.BINOM.INV(1,(1-(Satokasvi!$H$15*(1+U$44))),O113))</f>
        <v>2812.5444271563133</v>
      </c>
      <c r="BR113" s="27">
        <f ca="1">IF(V$11="x",0,_xlfn.NORM.INV(P113,Satokasvi!$H$8,Satokasvi!$I$8)*IF(COUNTIF($H$12:V$12,"x")&gt;0,(1+$C$6),1)*IF(COUNTIF($H$13:V$13,"x")&gt;0,(1+$C$30),1)*IF(V$8="x",(1+Toimenpiteet!$C$7),1)*IF(V$9="x",(1+Toimenpiteet!$C$34),1)*(1+V$30)*_xlfn.BINOM.INV(1,(1-(Satokasvi!$H$15*(1+V$44))),P113))</f>
        <v>2568.1690043974768</v>
      </c>
      <c r="BS113" s="27">
        <f ca="1">IF(W$11="x",0,_xlfn.NORM.INV(Q113,Satokasvi!$H$8,Satokasvi!$I$8)*IF(COUNTIF($H$12:W$12,"x")&gt;0,(1+$C$6),1)*IF(COUNTIF($H$13:W$13,"x")&gt;0,(1+$C$30),1)*IF(W$8="x",(1+Toimenpiteet!$C$7),1)*IF(W$9="x",(1+Toimenpiteet!$C$34),1)*(1+W$30)*_xlfn.BINOM.INV(1,(1-(Satokasvi!$H$15*(1+W$44))),Q113))</f>
        <v>2565.4035887527534</v>
      </c>
      <c r="BT113" s="27">
        <f ca="1">IF(X$11="x",0,_xlfn.NORM.INV(R113,Satokasvi!$H$8,Satokasvi!$I$8)*IF(COUNTIF($H$12:X$12,"x")&gt;0,(1+$C$6),1)*IF(COUNTIF($H$13:X$13,"x")&gt;0,(1+$C$30),1)*IF(X$8="x",(1+Toimenpiteet!$C$7),1)*IF(X$9="x",(1+Toimenpiteet!$C$34),1)*(1+X$30)*_xlfn.BINOM.INV(1,(1-(Satokasvi!$H$15*(1+X$44))),R113))</f>
        <v>3235.6279062153926</v>
      </c>
      <c r="BU113" s="27">
        <f ca="1">IF(Y$11="x",0,_xlfn.NORM.INV(S113,Satokasvi!$H$8,Satokasvi!$I$8)*IF(COUNTIF($H$12:Y$12,"x")&gt;0,(1+$C$6),1)*IF(COUNTIF($H$13:Y$13,"x")&gt;0,(1+$C$30),1)*IF(Y$8="x",(1+Toimenpiteet!$C$7),1)*IF(Y$9="x",(1+Toimenpiteet!$C$34),1)*(1+Y$30)*_xlfn.BINOM.INV(1,(1-(Satokasvi!$H$15*(1+Y$44))),S113))</f>
        <v>2748.0917559921754</v>
      </c>
      <c r="BV113" s="27">
        <f ca="1">IF(Z$11="x",0,_xlfn.NORM.INV(T113,Satokasvi!$H$8,Satokasvi!$I$8)*IF(COUNTIF($H$12:Z$12,"x")&gt;0,(1+$C$6),1)*IF(COUNTIF($H$13:Z$13,"x")&gt;0,(1+$C$30),1)*IF(Z$8="x",(1+Toimenpiteet!$C$7),1)*IF(Z$9="x",(1+Toimenpiteet!$C$34),1)*(1+Z$30)*_xlfn.BINOM.INV(1,(1-(Satokasvi!$H$15*(1+Z$44))),T113))</f>
        <v>2830.8824266631473</v>
      </c>
      <c r="BW113" s="27">
        <f ca="1">IF(AA$11="x",0,_xlfn.NORM.INV(U113,Satokasvi!$H$8,Satokasvi!$I$8)*IF(COUNTIF($H$12:AA$12,"x")&gt;0,(1+$C$6),1)*IF(COUNTIF($H$13:AA$13,"x")&gt;0,(1+$C$30),1)*IF(AA$8="x",(1+Toimenpiteet!$C$7),1)*IF(AA$9="x",(1+Toimenpiteet!$C$34),1)*(1+AA$30)*_xlfn.BINOM.INV(1,(1-(Satokasvi!$H$15*(1+AA$44))),U113))</f>
        <v>3038.2142423270298</v>
      </c>
      <c r="BX113" s="27">
        <f ca="1">IF(AB$11="x",0,_xlfn.NORM.INV(V113,Satokasvi!$H$8,Satokasvi!$I$8)*IF(COUNTIF($H$12:AB$12,"x")&gt;0,(1+$C$6),1)*IF(COUNTIF($H$13:AB$13,"x")&gt;0,(1+$C$30),1)*IF(AB$8="x",(1+Toimenpiteet!$C$7),1)*IF(AB$9="x",(1+Toimenpiteet!$C$34),1)*(1+AB$30)*_xlfn.BINOM.INV(1,(1-(Satokasvi!$H$15*(1+AB$44))),V113))</f>
        <v>2850.6593873590673</v>
      </c>
      <c r="BY113" s="27">
        <f ca="1">IF(AC$11="x",0,_xlfn.NORM.INV(W113,Satokasvi!$H$8,Satokasvi!$I$8)*IF(COUNTIF($H$12:AC$12,"x")&gt;0,(1+$C$6),1)*IF(COUNTIF($H$13:AC$13,"x")&gt;0,(1+$C$30),1)*IF(AC$8="x",(1+Toimenpiteet!$C$7),1)*IF(AC$9="x",(1+Toimenpiteet!$C$34),1)*(1+AC$30)*_xlfn.BINOM.INV(1,(1-(Satokasvi!$H$15*(1+AC$44))),W113))</f>
        <v>2881.7788904028102</v>
      </c>
      <c r="BZ113" s="27">
        <f ca="1">IF(AD$11="x",0,_xlfn.NORM.INV(X113,Satokasvi!$H$8,Satokasvi!$I$8)*IF(COUNTIF($H$12:AD$12,"x")&gt;0,(1+$C$6),1)*IF(COUNTIF($H$13:AD$13,"x")&gt;0,(1+$C$30),1)*IF(AD$8="x",(1+Toimenpiteet!$C$7),1)*IF(AD$9="x",(1+Toimenpiteet!$C$34),1)*(1+AD$30)*_xlfn.BINOM.INV(1,(1-(Satokasvi!$H$15*(1+AD$44))),X113))</f>
        <v>0</v>
      </c>
      <c r="CA113" s="27">
        <f ca="1">IF(AE$11="x",0,_xlfn.NORM.INV(Y113,Satokasvi!$H$8,Satokasvi!$I$8)*IF(COUNTIF($H$12:AE$12,"x")&gt;0,(1+$C$6),1)*IF(COUNTIF($H$13:AE$13,"x")&gt;0,(1+$C$30),1)*IF(AE$8="x",(1+Toimenpiteet!$C$7),1)*IF(AE$9="x",(1+Toimenpiteet!$C$34),1)*(1+AE$30)*_xlfn.BINOM.INV(1,(1-(Satokasvi!$H$15*(1+AE$44))),Y113))</f>
        <v>2514.0230288015541</v>
      </c>
      <c r="CB113" s="27">
        <f ca="1">IF(AF$11="x",0,_xlfn.NORM.INV(Z113,Satokasvi!$H$8,Satokasvi!$I$8)*IF(COUNTIF($H$12:AF$12,"x")&gt;0,(1+$C$6),1)*IF(COUNTIF($H$13:AF$13,"x")&gt;0,(1+$C$30),1)*IF(AF$8="x",(1+Toimenpiteet!$C$7),1)*IF(AF$9="x",(1+Toimenpiteet!$C$34),1)*(1+AF$30)*_xlfn.BINOM.INV(1,(1-(Satokasvi!$H$15*(1+AF$44))),Z113))</f>
        <v>2814.6295841455844</v>
      </c>
      <c r="CD113" s="29">
        <f ca="1">_xlfn.NORM.INV(RAND(),Satokasvi!$H$13,Satokasvi!$I$13)</f>
        <v>226.59926148582261</v>
      </c>
      <c r="CE113" s="29">
        <f ca="1">_xlfn.NORM.INV(RAND(),Satokasvi!$H$13,Satokasvi!$I$13)</f>
        <v>239.38410298103986</v>
      </c>
      <c r="CF113" s="29">
        <f ca="1">_xlfn.NORM.INV(RAND(),Satokasvi!$H$13,Satokasvi!$I$13)</f>
        <v>178.38231905584144</v>
      </c>
      <c r="CG113" s="29">
        <f ca="1">_xlfn.NORM.INV(RAND(),Satokasvi!$H$13,Satokasvi!$I$13)</f>
        <v>214.30389685601941</v>
      </c>
      <c r="CH113" s="29">
        <f ca="1">_xlfn.NORM.INV(RAND(),Satokasvi!$H$13,Satokasvi!$I$13)</f>
        <v>269.80284773707547</v>
      </c>
      <c r="CI113" s="29">
        <f ca="1">_xlfn.NORM.INV(RAND(),Satokasvi!$H$13,Satokasvi!$I$13)</f>
        <v>220.28797220169486</v>
      </c>
      <c r="CJ113" s="29">
        <f ca="1">_xlfn.NORM.INV(RAND(),Satokasvi!$H$13,Satokasvi!$I$13)</f>
        <v>217.26845080433441</v>
      </c>
      <c r="CK113" s="29">
        <f ca="1">_xlfn.NORM.INV(RAND(),Satokasvi!$H$13,Satokasvi!$I$13)</f>
        <v>193.54898800706849</v>
      </c>
      <c r="CL113" s="29">
        <f ca="1">_xlfn.NORM.INV(RAND(),Satokasvi!$H$13,Satokasvi!$I$13)</f>
        <v>145.67694807251002</v>
      </c>
      <c r="CM113" s="29">
        <f ca="1">_xlfn.NORM.INV(RAND(),Satokasvi!$H$13,Satokasvi!$I$13)</f>
        <v>186.57527054616017</v>
      </c>
      <c r="CN113" s="29">
        <f ca="1">_xlfn.NORM.INV(RAND(),Satokasvi!$H$13,Satokasvi!$I$13)</f>
        <v>125.49014117722093</v>
      </c>
      <c r="CO113" s="29">
        <f ca="1">_xlfn.NORM.INV(RAND(),Satokasvi!$H$13,Satokasvi!$I$13)</f>
        <v>214.01197562964785</v>
      </c>
      <c r="CP113" s="29">
        <f ca="1">_xlfn.NORM.INV(RAND(),Satokasvi!$H$13,Satokasvi!$I$13)</f>
        <v>151.51073871054109</v>
      </c>
      <c r="CQ113" s="29">
        <f ca="1">_xlfn.NORM.INV(RAND(),Satokasvi!$H$13,Satokasvi!$I$13)</f>
        <v>158.6743779601249</v>
      </c>
      <c r="CR113" s="29">
        <f ca="1">_xlfn.NORM.INV(RAND(),Satokasvi!$H$13,Satokasvi!$I$13)</f>
        <v>118.95397016927431</v>
      </c>
      <c r="CS113" s="29">
        <f ca="1">_xlfn.NORM.INV(RAND(),Satokasvi!$H$13,Satokasvi!$I$13)</f>
        <v>129.14004428105881</v>
      </c>
      <c r="CT113" s="29">
        <f ca="1">_xlfn.NORM.INV(RAND(),Satokasvi!$H$13,Satokasvi!$I$13)</f>
        <v>209.92575943537153</v>
      </c>
      <c r="CU113" s="29">
        <f ca="1">_xlfn.NORM.INV(RAND(),Satokasvi!$H$13,Satokasvi!$I$13)</f>
        <v>280.85410766497137</v>
      </c>
      <c r="CV113" s="29">
        <f ca="1">_xlfn.NORM.INV(RAND(),Satokasvi!$H$13,Satokasvi!$I$13)</f>
        <v>311.21936804310161</v>
      </c>
      <c r="CW113" s="29">
        <f ca="1">_xlfn.NORM.INV(RAND(),Satokasvi!$H$13,Satokasvi!$I$13)</f>
        <v>222.00219470184152</v>
      </c>
      <c r="CX113" s="29">
        <f ca="1">_xlfn.NORM.INV(RAND(),Satokasvi!$H$13,Satokasvi!$I$13)</f>
        <v>115.52392572159434</v>
      </c>
      <c r="CY113" s="29">
        <f ca="1">_xlfn.NORM.INV(RAND(),Satokasvi!$H$13,Satokasvi!$I$13)</f>
        <v>276.30025896832637</v>
      </c>
      <c r="CZ113" s="29">
        <f ca="1">_xlfn.NORM.INV(RAND(),Satokasvi!$H$13,Satokasvi!$I$13)</f>
        <v>246.6542026329011</v>
      </c>
      <c r="DA113" s="29">
        <f ca="1">_xlfn.NORM.INV(RAND(),Satokasvi!$H$13,Satokasvi!$I$13)</f>
        <v>223.76587321714507</v>
      </c>
      <c r="DB113" s="29">
        <f ca="1">_xlfn.NORM.INV(RAND(),Satokasvi!$H$13,Satokasvi!$I$13)</f>
        <v>186.33291247899771</v>
      </c>
      <c r="DD113" s="29">
        <f>IF(H$11="x",Toimenpiteet!$E$115,AC113*CD113/1000+(Satokasvi!$E$28-Satokasvi!$E$7)+IF(H$8="x",Toimenpiteet!$E$29,0)+IF(H$9="x",Toimenpiteet!$E$60,0)+IF(H$10="x",Toimenpiteet!$E$88,0))/(1+$H$15)^DD$59</f>
        <v>305.82524271844659</v>
      </c>
      <c r="DE113" s="29">
        <f ca="1">IF(I$11="x",Toimenpiteet!$E$115,AD113*CE113/1000+(Satokasvi!$E$28-Satokasvi!$E$7)+IF(I$8="x",Toimenpiteet!$E$29,0)+IF(I$9="x",Toimenpiteet!$E$60,0)+IF(I$10="x",Toimenpiteet!$E$88,0))/(1+$H$15)^DE$59</f>
        <v>350.90114114763941</v>
      </c>
      <c r="DF113" s="29">
        <f ca="1">IF(J$11="x",Toimenpiteet!$E$115,AE113*CF113/1000+(Satokasvi!$E$28-Satokasvi!$E$7)+IF(J$8="x",Toimenpiteet!$E$29,0)+IF(J$9="x",Toimenpiteet!$E$60,0)+IF(J$10="x",Toimenpiteet!$E$88,0))/(1+$H$15)^DF$59</f>
        <v>238.31761839790082</v>
      </c>
      <c r="DG113" s="29">
        <f ca="1">IF(K$11="x",Toimenpiteet!$E$115,AF113*CG113/1000+(Satokasvi!$E$28-Satokasvi!$E$7)+IF(K$8="x",Toimenpiteet!$E$29,0)+IF(K$9="x",Toimenpiteet!$E$60,0)+IF(K$10="x",Toimenpiteet!$E$88,0))/(1+$H$15)^DG$59</f>
        <v>257.74962876744075</v>
      </c>
      <c r="DH113" s="29">
        <f ca="1">IF(L$11="x",Toimenpiteet!$E$115,AG113*CH113/1000+(Satokasvi!$E$28-Satokasvi!$E$7)+IF(L$8="x",Toimenpiteet!$E$29,0)+IF(L$9="x",Toimenpiteet!$E$60,0)+IF(L$10="x",Toimenpiteet!$E$88,0))/(1+$H$15)^DH$59</f>
        <v>373.22512782640194</v>
      </c>
      <c r="DI113" s="29">
        <f>IF(M$11="x",Toimenpiteet!$E$115,AH113*CI113/1000+(Satokasvi!$E$28-Satokasvi!$E$7)+IF(M$8="x",Toimenpiteet!$E$29,0)+IF(M$9="x",Toimenpiteet!$E$60,0)+IF(M$10="x",Toimenpiteet!$E$88,0))/(1+$H$15)^DI$59</f>
        <v>263.80754085535114</v>
      </c>
      <c r="DJ113" s="29">
        <f ca="1">IF(N$11="x",Toimenpiteet!$E$115,AI113*CJ113/1000+(Satokasvi!$E$28-Satokasvi!$E$7)+IF(N$8="x",Toimenpiteet!$E$29,0)+IF(N$9="x",Toimenpiteet!$E$60,0)+IF(N$10="x",Toimenpiteet!$E$88,0))/(1+$H$15)^DJ$59</f>
        <v>248.64748894385636</v>
      </c>
      <c r="DK113" s="29">
        <f ca="1">IF(O$11="x",Toimenpiteet!$E$115,AJ113*CK113/1000+(Satokasvi!$E$28-Satokasvi!$E$7)+IF(O$8="x",Toimenpiteet!$E$29,0)+IF(O$9="x",Toimenpiteet!$E$60,0)+IF(O$10="x",Toimenpiteet!$E$88,0))/(1+$H$15)^DK$59</f>
        <v>195.46687645316868</v>
      </c>
      <c r="DL113" s="29">
        <f ca="1">IF(P$11="x",Toimenpiteet!$E$115,AK113*CL113/1000+(Satokasvi!$E$28-Satokasvi!$E$7)+IF(P$8="x",Toimenpiteet!$E$29,0)+IF(P$9="x",Toimenpiteet!$E$60,0)+IF(P$10="x",Toimenpiteet!$E$88,0))/(1+$H$15)^DL$59</f>
        <v>124.47489407699584</v>
      </c>
      <c r="DM113" s="29">
        <f ca="1">IF(Q$11="x",Toimenpiteet!$E$115,AL113*CM113/1000+(Satokasvi!$E$28-Satokasvi!$E$7)+IF(Q$8="x",Toimenpiteet!$E$29,0)+IF(Q$9="x",Toimenpiteet!$E$60,0)+IF(Q$10="x",Toimenpiteet!$E$88,0))/(1+$H$15)^DM$59</f>
        <v>225.90586946182262</v>
      </c>
      <c r="DN113" s="29">
        <f ca="1">IF(R$11="x",Toimenpiteet!$E$115,AM113*CN113/1000+(Satokasvi!$E$28-Satokasvi!$E$7)+IF(R$8="x",Toimenpiteet!$E$29,0)+IF(R$9="x",Toimenpiteet!$E$60,0)+IF(R$10="x",Toimenpiteet!$E$88,0))/(1+$H$15)^DN$59</f>
        <v>50.806022765908622</v>
      </c>
      <c r="DO113" s="29">
        <f ca="1">IF(S$11="x",Toimenpiteet!$E$115,AN113*CO113/1000+(Satokasvi!$E$28-Satokasvi!$E$7)+IF(S$8="x",Toimenpiteet!$E$29,0)+IF(S$9="x",Toimenpiteet!$E$60,0)+IF(S$10="x",Toimenpiteet!$E$88,0))/(1+$H$15)^DO$59</f>
        <v>247.28072323455856</v>
      </c>
      <c r="DP113" s="29">
        <f ca="1">IF(T$11="x",Toimenpiteet!$E$115,AO113*CP113/1000+(Satokasvi!$E$28-Satokasvi!$E$7)+IF(T$8="x",Toimenpiteet!$E$29,0)+IF(T$9="x",Toimenpiteet!$E$60,0)+IF(T$10="x",Toimenpiteet!$E$88,0))/(1+$H$15)^DP$59</f>
        <v>96.561503631386202</v>
      </c>
      <c r="DQ113" s="29">
        <f ca="1">IF(U$11="x",Toimenpiteet!$E$115,AP113*CQ113/1000+(Satokasvi!$E$28-Satokasvi!$E$7)+IF(U$8="x",Toimenpiteet!$E$29,0)+IF(U$9="x",Toimenpiteet!$E$60,0)+IF(U$10="x",Toimenpiteet!$E$88,0))/(1+$H$15)^DQ$59</f>
        <v>130.32441366904573</v>
      </c>
      <c r="DR113" s="29">
        <f ca="1">IF(V$11="x",Toimenpiteet!$E$115,AQ113*CR113/1000+(Satokasvi!$E$28-Satokasvi!$E$7)+IF(V$8="x",Toimenpiteet!$E$29,0)+IF(V$9="x",Toimenpiteet!$E$60,0)+IF(V$10="x",Toimenpiteet!$E$88,0))/(1+$H$15)^DR$59</f>
        <v>40.467194587350953</v>
      </c>
      <c r="DS113" s="29">
        <f ca="1">IF(W$11="x",Toimenpiteet!$E$115,AR113*CS113/1000+(Satokasvi!$E$28-Satokasvi!$E$7)+IF(W$8="x",Toimenpiteet!$E$29,0)+IF(W$9="x",Toimenpiteet!$E$60,0)+IF(W$10="x",Toimenpiteet!$E$88,0))/(1+$H$15)^DS$59</f>
        <v>54.602084877273136</v>
      </c>
      <c r="DT113" s="29">
        <f ca="1">IF(X$11="x",Toimenpiteet!$E$115,AS113*CT113/1000+(Satokasvi!$E$28-Satokasvi!$E$7)+IF(X$8="x",Toimenpiteet!$E$29,0)+IF(X$9="x",Toimenpiteet!$E$60,0)+IF(X$10="x",Toimenpiteet!$E$88,0))/(1+$H$15)^DT$59</f>
        <v>253.49995790388567</v>
      </c>
      <c r="DU113" s="29">
        <f ca="1">IF(Y$11="x",Toimenpiteet!$E$115,AT113*CU113/1000+(Satokasvi!$E$28-Satokasvi!$E$7)+IF(Y$8="x",Toimenpiteet!$E$29,0)+IF(Y$9="x",Toimenpiteet!$E$60,0)+IF(Y$10="x",Toimenpiteet!$E$88,0))/(1+$H$15)^DU$59</f>
        <v>297.90296971055972</v>
      </c>
      <c r="DV113" s="29">
        <f ca="1">IF(Z$11="x",Toimenpiteet!$E$115,AU113*CV113/1000+(Satokasvi!$E$28-Satokasvi!$E$7)+IF(Z$8="x",Toimenpiteet!$E$29,0)+IF(Z$9="x",Toimenpiteet!$E$60,0)+IF(Z$10="x",Toimenpiteet!$E$88,0))/(1+$H$15)^DV$59</f>
        <v>348.54276458586963</v>
      </c>
      <c r="DW113" s="29">
        <f ca="1">IF(AA$11="x",Toimenpiteet!$E$115,AV113*CW113/1000+(Satokasvi!$E$28-Satokasvi!$E$7)+IF(AA$8="x",Toimenpiteet!$E$29,0)+IF(AA$9="x",Toimenpiteet!$E$60,0)+IF(AA$10="x",Toimenpiteet!$E$88,0))/(1+$H$15)^DW$59</f>
        <v>229.48290196357138</v>
      </c>
      <c r="DX113" s="29">
        <f ca="1">IF(AB$11="x",Toimenpiteet!$E$115,AW113*CX113/1000+(Satokasvi!$E$28-Satokasvi!$E$7)+IF(AB$8="x",Toimenpiteet!$E$29,0)+IF(AB$9="x",Toimenpiteet!$E$60,0)+IF(AB$10="x",Toimenpiteet!$E$88,0))/(1+$H$15)^DX$59</f>
        <v>46.08812506510867</v>
      </c>
      <c r="DY113" s="29">
        <f ca="1">IF(AC$11="x",Toimenpiteet!$E$115,AX113*CY113/1000+(Satokasvi!$E$28-Satokasvi!$E$7)+IF(AC$8="x",Toimenpiteet!$E$29,0)+IF(AC$9="x",Toimenpiteet!$E$60,0)+IF(AC$10="x",Toimenpiteet!$E$88,0))/(1+$H$15)^DY$59</f>
        <v>276.82234642116345</v>
      </c>
      <c r="DZ113" s="29">
        <f ca="1">IF(AD$11="x",Toimenpiteet!$E$115,AY113*CZ113/1000+(Satokasvi!$E$28-Satokasvi!$E$7)+IF(AD$8="x",Toimenpiteet!$E$29,0)+IF(AD$9="x",Toimenpiteet!$E$60,0)+IF(AD$10="x",Toimenpiteet!$E$88,0))/(1+$H$15)^DZ$59</f>
        <v>-115.47504946712741</v>
      </c>
      <c r="EA113" s="29">
        <f ca="1">IF(AE$11="x",Toimenpiteet!$E$115,AZ113*DA113/1000+(Satokasvi!$E$28-Satokasvi!$E$7)+IF(AE$8="x",Toimenpiteet!$E$29,0)+IF(AE$9="x",Toimenpiteet!$E$60,0)+IF(AE$10="x",Toimenpiteet!$E$88,0))/(1+$H$15)^EA$59</f>
        <v>151.44885568397856</v>
      </c>
      <c r="EB113" s="29">
        <f ca="1">IF(AF$11="x",Toimenpiteet!$E$115,BA113*DB113/1000+(Satokasvi!$E$28-Satokasvi!$E$7)+IF(AF$8="x",Toimenpiteet!$E$29,0)+IF(AF$9="x",Toimenpiteet!$E$60,0)+IF(AF$10="x",Toimenpiteet!$E$88,0))/(1+$H$15)^EB$59</f>
        <v>129.70999815561305</v>
      </c>
      <c r="ED113" s="29">
        <f>IF(H$11="x",Toimenpiteet!$E$115,BD113*CD113/1000+(Satokasvi!$E$28-Satokasvi!$E$7)+IF(H$8="x",Toimenpiteet!$E$29,0)+IF(H$9="x",Toimenpiteet!$E$60,0)+IF(H$10="x",Toimenpiteet!$E$88,0))/(1+$H$15)^ED$59</f>
        <v>305.82524271844659</v>
      </c>
      <c r="EE113" s="29">
        <f ca="1">IF(I$11="x",Toimenpiteet!$E$115,BE113*CE113/1000+(Satokasvi!$E$28-Satokasvi!$E$7)+IF(I$8="x",Toimenpiteet!$E$29,0)+IF(I$9="x",Toimenpiteet!$E$60,0)+IF(I$10="x",Toimenpiteet!$E$88,0))/(1+$H$15)^EE$59</f>
        <v>379.18707858960062</v>
      </c>
      <c r="EF113" s="29">
        <f ca="1">IF(J$11="x",Toimenpiteet!$E$115,BF113*CF113/1000+(Satokasvi!$E$28-Satokasvi!$E$7)+IF(J$8="x",Toimenpiteet!$E$29,0)+IF(J$9="x",Toimenpiteet!$E$60,0)+IF(J$10="x",Toimenpiteet!$E$88,0))/(1+$H$15)^EF$59</f>
        <v>260.66153852612507</v>
      </c>
      <c r="EG113" s="29">
        <f ca="1">IF(K$11="x",Toimenpiteet!$E$115,BG113*CG113/1000+(Satokasvi!$E$28-Satokasvi!$E$7)+IF(K$8="x",Toimenpiteet!$E$29,0)+IF(K$9="x",Toimenpiteet!$E$60,0)+IF(K$10="x",Toimenpiteet!$E$88,0))/(1+$H$15)^EG$59</f>
        <v>280.76142011681202</v>
      </c>
      <c r="EH113" s="29">
        <f ca="1">IF(L$11="x",Toimenpiteet!$E$115,BH113*CH113/1000+(Satokasvi!$E$28-Satokasvi!$E$7)+IF(L$8="x",Toimenpiteet!$E$29,0)+IF(L$9="x",Toimenpiteet!$E$60,0)+IF(L$10="x",Toimenpiteet!$E$88,0))/(1+$H$15)^EH$59</f>
        <v>401.71581131577949</v>
      </c>
      <c r="EI113" s="29">
        <f>IF(M$11="x",Toimenpiteet!$E$115,BI113*CI113/1000+(Satokasvi!$E$28-Satokasvi!$E$7)+IF(M$8="x",Toimenpiteet!$E$29,0)+IF(M$9="x",Toimenpiteet!$E$60,0)+IF(M$10="x",Toimenpiteet!$E$88,0))/(1+$H$15)^EI$59</f>
        <v>263.80754085535114</v>
      </c>
      <c r="EJ113" s="29">
        <f ca="1">IF(N$11="x",Toimenpiteet!$E$115,BJ113*CJ113/1000+(Satokasvi!$E$28-Satokasvi!$E$7)+IF(N$8="x",Toimenpiteet!$E$29,0)+IF(N$9="x",Toimenpiteet!$E$60,0)+IF(N$10="x",Toimenpiteet!$E$88,0))/(1+$H$15)^EJ$59</f>
        <v>270.34504116280669</v>
      </c>
      <c r="EK113" s="29">
        <f ca="1">IF(O$11="x",Toimenpiteet!$E$115,BK113*CK113/1000+(Satokasvi!$E$28-Satokasvi!$E$7)+IF(O$8="x",Toimenpiteet!$E$29,0)+IF(O$9="x",Toimenpiteet!$E$60,0)+IF(O$10="x",Toimenpiteet!$E$88,0))/(1+$H$15)^EK$59</f>
        <v>214.23553850083442</v>
      </c>
      <c r="EL113" s="29">
        <f ca="1">IF(P$11="x",Toimenpiteet!$E$115,BL113*CL113/1000+(Satokasvi!$E$28-Satokasvi!$E$7)+IF(P$8="x",Toimenpiteet!$E$29,0)+IF(P$9="x",Toimenpiteet!$E$60,0)+IF(P$10="x",Toimenpiteet!$E$88,0))/(1+$H$15)^EL$59</f>
        <v>139.43195744590128</v>
      </c>
      <c r="EM113" s="29">
        <f ca="1">IF(Q$11="x",Toimenpiteet!$E$115,BM113*CM113/1000+(Satokasvi!$E$28-Satokasvi!$E$7)+IF(Q$8="x",Toimenpiteet!$E$29,0)+IF(Q$9="x",Toimenpiteet!$E$60,0)+IF(Q$10="x",Toimenpiteet!$E$88,0))/(1+$H$15)^EM$59</f>
        <v>245.68011309516203</v>
      </c>
      <c r="EN113" s="29">
        <f ca="1">IF(R$11="x",Toimenpiteet!$E$115,BN113*CN113/1000+(Satokasvi!$E$28-Satokasvi!$E$7)+IF(R$8="x",Toimenpiteet!$E$29,0)+IF(R$9="x",Toimenpiteet!$E$60,0)+IF(R$10="x",Toimenpiteet!$E$88,0))/(1+$H$15)^EN$59</f>
        <v>61.578314351046963</v>
      </c>
      <c r="EO113" s="29">
        <f ca="1">IF(S$11="x",Toimenpiteet!$E$115,BO113*CO113/1000+(Satokasvi!$E$28-Satokasvi!$E$7)+IF(S$8="x",Toimenpiteet!$E$29,0)+IF(S$9="x",Toimenpiteet!$E$60,0)+IF(S$10="x",Toimenpiteet!$E$88,0))/(1+$H$15)^EO$59</f>
        <v>267.6369831310854</v>
      </c>
      <c r="EP113" s="29">
        <f ca="1">IF(T$11="x",Toimenpiteet!$E$115,BP113*CP113/1000+(Satokasvi!$E$28-Satokasvi!$E$7)+IF(T$8="x",Toimenpiteet!$E$29,0)+IF(T$9="x",Toimenpiteet!$E$60,0)+IF(T$10="x",Toimenpiteet!$E$88,0))/(1+$H$15)^EP$59</f>
        <v>109.14901933217784</v>
      </c>
      <c r="EQ113" s="29">
        <f ca="1">IF(U$11="x",Toimenpiteet!$E$115,BQ113*CQ113/1000+(Satokasvi!$E$28-Satokasvi!$E$7)+IF(U$8="x",Toimenpiteet!$E$29,0)+IF(U$9="x",Toimenpiteet!$E$60,0)+IF(U$10="x",Toimenpiteet!$E$88,0))/(1+$H$15)^EQ$59</f>
        <v>144.37407174980117</v>
      </c>
      <c r="ER113" s="29">
        <f ca="1">IF(V$11="x",Toimenpiteet!$E$115,BR113*CR113/1000+(Satokasvi!$E$28-Satokasvi!$E$7)+IF(V$8="x",Toimenpiteet!$E$29,0)+IF(V$9="x",Toimenpiteet!$E$60,0)+IF(V$10="x",Toimenpiteet!$E$88,0))/(1+$H$15)^ER$59</f>
        <v>49.804571207304107</v>
      </c>
      <c r="ES113" s="29">
        <f ca="1">IF(W$11="x",Toimenpiteet!$E$115,BS113*CS113/1000+(Satokasvi!$E$28-Satokasvi!$E$7)+IF(W$8="x",Toimenpiteet!$E$29,0)+IF(W$9="x",Toimenpiteet!$E$60,0)+IF(W$10="x",Toimenpiteet!$E$88,0))/(1+$H$15)^ES$59</f>
        <v>64.433176393550085</v>
      </c>
      <c r="ET113" s="29">
        <f ca="1">IF(X$11="x",Toimenpiteet!$E$115,BT113*CT113/1000+(Satokasvi!$E$28-Satokasvi!$E$7)+IF(X$8="x",Toimenpiteet!$E$29,0)+IF(X$9="x",Toimenpiteet!$E$60,0)+IF(X$10="x",Toimenpiteet!$E$88,0))/(1+$H$15)^ET$59</f>
        <v>273.0691181994813</v>
      </c>
      <c r="EU113" s="29">
        <f ca="1">IF(Y$11="x",Toimenpiteet!$E$115,BU113*CU113/1000+(Satokasvi!$E$28-Satokasvi!$E$7)+IF(Y$8="x",Toimenpiteet!$E$29,0)+IF(Y$9="x",Toimenpiteet!$E$60,0)+IF(Y$10="x",Toimenpiteet!$E$88,0))/(1+$H$15)^EU$59</f>
        <v>319.49147974987528</v>
      </c>
      <c r="EV113" s="29">
        <f ca="1">IF(Z$11="x",Toimenpiteet!$E$115,BV113*CV113/1000+(Satokasvi!$E$28-Satokasvi!$E$7)+IF(Z$8="x",Toimenpiteet!$E$29,0)+IF(Z$9="x",Toimenpiteet!$E$60,0)+IF(Z$10="x",Toimenpiteet!$E$88,0))/(1+$H$15)^EV$59</f>
        <v>372.468312090685</v>
      </c>
      <c r="EW113" s="29">
        <f ca="1">IF(AA$11="x",Toimenpiteet!$E$115,BW113*CW113/1000+(Satokasvi!$E$28-Satokasvi!$E$7)+IF(AA$8="x",Toimenpiteet!$E$29,0)+IF(AA$9="x",Toimenpiteet!$E$60,0)+IF(AA$10="x",Toimenpiteet!$E$88,0))/(1+$H$15)^EW$59</f>
        <v>247.26618228070325</v>
      </c>
      <c r="EX113" s="29">
        <f ca="1">IF(AB$11="x",Toimenpiteet!$E$115,BX113*CX113/1000+(Satokasvi!$E$28-Satokasvi!$E$7)+IF(AB$8="x",Toimenpiteet!$E$29,0)+IF(AB$9="x",Toimenpiteet!$E$60,0)+IF(AB$10="x",Toimenpiteet!$E$88,0))/(1+$H$15)^EX$59</f>
        <v>54.517905317347868</v>
      </c>
      <c r="EY113" s="29">
        <f ca="1">IF(AC$11="x",Toimenpiteet!$E$115,BY113*CY113/1000+(Satokasvi!$E$28-Satokasvi!$E$7)+IF(AC$8="x",Toimenpiteet!$E$29,0)+IF(AC$9="x",Toimenpiteet!$E$60,0)+IF(AC$10="x",Toimenpiteet!$E$88,0))/(1+$H$15)^EY$59</f>
        <v>296.61042878977867</v>
      </c>
      <c r="EZ113" s="29">
        <f ca="1">IF(AD$11="x",Toimenpiteet!$E$115,BZ113*CZ113/1000+(Satokasvi!$E$28-Satokasvi!$E$7)+IF(AD$8="x",Toimenpiteet!$E$29,0)+IF(AD$9="x",Toimenpiteet!$E$60,0)+IF(AD$10="x",Toimenpiteet!$E$88,0))/(1+$H$15)^EZ$59</f>
        <v>-115.47504946712741</v>
      </c>
      <c r="FA113" s="29">
        <f ca="1">IF(AE$11="x",Toimenpiteet!$E$115,CA113*DA113/1000+(Satokasvi!$E$28-Satokasvi!$E$7)+IF(AE$8="x",Toimenpiteet!$E$29,0)+IF(AE$9="x",Toimenpiteet!$E$60,0)+IF(AE$10="x",Toimenpiteet!$E$88,0))/(1+$H$15)^FA$59</f>
        <v>164.62688339376618</v>
      </c>
      <c r="FB113" s="29">
        <f ca="1">IF(AF$11="x",Toimenpiteet!$E$115,CB113*DB113/1000+(Satokasvi!$E$28-Satokasvi!$E$7)+IF(AF$8="x",Toimenpiteet!$E$29,0)+IF(AF$9="x",Toimenpiteet!$E$60,0)+IF(AF$10="x",Toimenpiteet!$E$88,0))/(1+$H$15)^FB$59</f>
        <v>141.6378135251303</v>
      </c>
      <c r="FD113" s="29">
        <f t="shared" si="15"/>
        <v>305.82524271844659</v>
      </c>
      <c r="FE113" s="29">
        <f t="shared" ca="1" si="32"/>
        <v>656.72638386608605</v>
      </c>
      <c r="FF113" s="29">
        <f t="shared" ca="1" si="32"/>
        <v>895.04400226398684</v>
      </c>
      <c r="FG113" s="29">
        <f t="shared" ca="1" si="32"/>
        <v>1152.7936310314276</v>
      </c>
      <c r="FH113" s="29">
        <f t="shared" ca="1" si="32"/>
        <v>1526.0187588578297</v>
      </c>
      <c r="FI113" s="29">
        <f t="shared" ca="1" si="32"/>
        <v>1789.8262997131808</v>
      </c>
      <c r="FJ113" s="29">
        <f t="shared" ca="1" si="32"/>
        <v>2038.4737886570372</v>
      </c>
      <c r="FK113" s="29">
        <f t="shared" ca="1" si="32"/>
        <v>2233.9406651102058</v>
      </c>
      <c r="FL113" s="29">
        <f t="shared" ca="1" si="31"/>
        <v>2358.4155591872018</v>
      </c>
      <c r="FM113" s="29">
        <f t="shared" ca="1" si="31"/>
        <v>2584.3214286490243</v>
      </c>
      <c r="FN113" s="29">
        <f t="shared" ca="1" si="31"/>
        <v>2635.1274514149327</v>
      </c>
      <c r="FO113" s="29">
        <f t="shared" ca="1" si="31"/>
        <v>2882.4081746494912</v>
      </c>
      <c r="FP113" s="29">
        <f t="shared" ca="1" si="31"/>
        <v>2978.9696782808774</v>
      </c>
      <c r="FQ113" s="29">
        <f t="shared" ca="1" si="31"/>
        <v>3109.2940919499233</v>
      </c>
      <c r="FR113" s="29">
        <f t="shared" ca="1" si="31"/>
        <v>3149.7612865372744</v>
      </c>
      <c r="FS113" s="29">
        <f t="shared" ca="1" si="31"/>
        <v>3204.3633714145476</v>
      </c>
      <c r="FT113" s="29">
        <f t="shared" ca="1" si="31"/>
        <v>3457.8633293184334</v>
      </c>
      <c r="FU113" s="29">
        <f t="shared" ca="1" si="24"/>
        <v>3755.7662990289932</v>
      </c>
      <c r="FV113" s="29">
        <f t="shared" ca="1" si="24"/>
        <v>4104.3090636148627</v>
      </c>
      <c r="FW113" s="29">
        <f t="shared" ca="1" si="23"/>
        <v>4333.7919655784344</v>
      </c>
      <c r="FX113" s="29">
        <f t="shared" ca="1" si="20"/>
        <v>4379.8800906435426</v>
      </c>
      <c r="FY113" s="29">
        <f t="shared" ca="1" si="20"/>
        <v>4656.7024370647059</v>
      </c>
      <c r="FZ113" s="29">
        <f t="shared" ca="1" si="20"/>
        <v>4541.2273875975789</v>
      </c>
      <c r="GA113" s="29">
        <f t="shared" ca="1" si="20"/>
        <v>4692.6762432815576</v>
      </c>
      <c r="GB113" s="29">
        <f t="shared" ca="1" si="20"/>
        <v>4822.3862414371706</v>
      </c>
      <c r="GC113" s="29"/>
      <c r="GD113" s="29">
        <f t="shared" si="16"/>
        <v>305.82524271844659</v>
      </c>
      <c r="GE113" s="29">
        <f t="shared" ca="1" si="36"/>
        <v>685.01232130804715</v>
      </c>
      <c r="GF113" s="29">
        <f t="shared" ca="1" si="36"/>
        <v>945.67385983417216</v>
      </c>
      <c r="GG113" s="29">
        <f t="shared" ca="1" si="36"/>
        <v>1226.4352799509843</v>
      </c>
      <c r="GH113" s="29">
        <f t="shared" ca="1" si="36"/>
        <v>1628.1510912667638</v>
      </c>
      <c r="GI113" s="29">
        <f t="shared" ca="1" si="36"/>
        <v>1891.958632122115</v>
      </c>
      <c r="GJ113" s="29">
        <f t="shared" ca="1" si="36"/>
        <v>2162.3036732849218</v>
      </c>
      <c r="GK113" s="29">
        <f t="shared" ca="1" si="36"/>
        <v>2376.5392117857564</v>
      </c>
      <c r="GL113" s="29">
        <f t="shared" ca="1" si="36"/>
        <v>2515.9711692316578</v>
      </c>
      <c r="GM113" s="29">
        <f t="shared" ca="1" si="36"/>
        <v>2761.6512823268199</v>
      </c>
      <c r="GN113" s="29">
        <f t="shared" ca="1" si="36"/>
        <v>2823.229596677867</v>
      </c>
      <c r="GO113" s="29">
        <f t="shared" ca="1" si="36"/>
        <v>3090.8665798089523</v>
      </c>
      <c r="GP113" s="29">
        <f t="shared" ca="1" si="36"/>
        <v>3200.0155991411302</v>
      </c>
      <c r="GQ113" s="29">
        <f t="shared" ca="1" si="36"/>
        <v>3344.3896708909315</v>
      </c>
      <c r="GR113" s="29">
        <f t="shared" ca="1" si="36"/>
        <v>3394.1942420982355</v>
      </c>
      <c r="GS113" s="29">
        <f t="shared" ca="1" si="36"/>
        <v>3458.6274184917856</v>
      </c>
      <c r="GT113" s="29">
        <f t="shared" ca="1" si="34"/>
        <v>3731.6965366912668</v>
      </c>
      <c r="GU113" s="29">
        <f t="shared" ca="1" si="22"/>
        <v>4051.1880164411423</v>
      </c>
      <c r="GV113" s="29">
        <f t="shared" ca="1" si="22"/>
        <v>4423.6563285318271</v>
      </c>
      <c r="GW113" s="29">
        <f t="shared" ca="1" si="22"/>
        <v>4670.9225108125302</v>
      </c>
      <c r="GX113" s="29">
        <f t="shared" ca="1" si="22"/>
        <v>4725.440416129878</v>
      </c>
      <c r="GY113" s="29">
        <f t="shared" ca="1" si="30"/>
        <v>5022.0508449196568</v>
      </c>
      <c r="GZ113" s="29">
        <f t="shared" ca="1" si="30"/>
        <v>4906.5757954525297</v>
      </c>
      <c r="HA113" s="29">
        <f t="shared" ca="1" si="30"/>
        <v>5071.2026788462963</v>
      </c>
      <c r="HB113" s="29">
        <f t="shared" ca="1" si="30"/>
        <v>5212.840492371427</v>
      </c>
      <c r="HC113" s="29"/>
      <c r="HD113" s="29">
        <f t="shared" si="29"/>
        <v>170</v>
      </c>
      <c r="HE113" s="29">
        <f>SUM($GD113:GD113)-$HD113-SUM($FD113:FD113)</f>
        <v>-170</v>
      </c>
      <c r="HF113" s="29">
        <f ca="1">SUM($GD113:GE113)-$HD113-SUM($FD113:FE113)</f>
        <v>-141.7140625580389</v>
      </c>
      <c r="HG113" s="29">
        <f ca="1">SUM($GD113:GF113)-$HD113-SUM($FD113:FF113)</f>
        <v>-91.084204987853582</v>
      </c>
      <c r="HH113" s="29">
        <f ca="1">SUM($GD113:GG113)-$HD113-SUM($FD113:FG113)</f>
        <v>-17.442556068297108</v>
      </c>
      <c r="HI113" s="29">
        <f ca="1">SUM($GD113:GH113)-$HD113-SUM($FD113:FH113)</f>
        <v>84.689776340636854</v>
      </c>
      <c r="HJ113" s="29">
        <f ca="1">SUM($GD113:GI113)-$HD113-SUM($FD113:FI113)</f>
        <v>186.82210874957127</v>
      </c>
      <c r="HK113" s="29">
        <f ca="1">SUM($GD113:GJ113)-$HD113-SUM($FD113:FJ113)</f>
        <v>310.65199337745617</v>
      </c>
      <c r="HL113" s="29">
        <f ca="1">SUM($GD113:GK113)-$HD113-SUM($FD113:FK113)</f>
        <v>453.25054005300626</v>
      </c>
      <c r="HM113" s="29">
        <f ca="1">SUM($GD113:GL113)-$HD113-SUM($FD113:FL113)</f>
        <v>610.8061500974618</v>
      </c>
      <c r="HN113" s="29">
        <f ca="1">SUM($GD113:GM113)-$HD113-SUM($FD113:FM113)</f>
        <v>788.13600377525654</v>
      </c>
      <c r="HO113" s="29">
        <f ca="1">SUM($GD113:GN113)-$HD113-SUM($FD113:FN113)</f>
        <v>976.23814903818857</v>
      </c>
      <c r="HP113" s="29">
        <f ca="1">SUM($GD113:GO113)-$HD113-SUM($FD113:FO113)</f>
        <v>1184.6965541976497</v>
      </c>
      <c r="HQ113" s="29">
        <f ca="1">SUM($GD113:GP113)-$HD113-SUM($FD113:FP113)</f>
        <v>1405.7424750579012</v>
      </c>
      <c r="HR113" s="29">
        <f ca="1">SUM($GD113:GQ113)-$HD113-SUM($FD113:FQ113)</f>
        <v>1640.8380539989084</v>
      </c>
      <c r="HS113" s="29">
        <f ca="1">SUM($GD113:GR113)-$HD113-SUM($FD113:FR113)</f>
        <v>1885.2710095598668</v>
      </c>
      <c r="HT113" s="29">
        <f ca="1">SUM($GD113:GS113)-$HD113-SUM($FD113:FS113)</f>
        <v>2139.5350566371053</v>
      </c>
      <c r="HU113" s="29">
        <f ca="1">SUM($GD113:GT113)-$HD113-SUM($FD113:FT113)</f>
        <v>2413.3682640099432</v>
      </c>
      <c r="HV113" s="29">
        <f ca="1">SUM($GD113:GU113)-$HD113-SUM($FD113:FU113)</f>
        <v>2708.7899814220946</v>
      </c>
      <c r="HW113" s="29">
        <f ca="1">SUM($GD113:GV113)-$HD113-SUM($FD113:FV113)</f>
        <v>3028.137246339058</v>
      </c>
      <c r="HX113" s="29">
        <f ca="1">SUM($GD113:GW113)-$HD113-SUM($FD113:FW113)</f>
        <v>3365.2677915731547</v>
      </c>
      <c r="HY113" s="29">
        <f ca="1">SUM($GD113:GX113)-$HD113-SUM($FD113:FX113)</f>
        <v>3710.8281170594928</v>
      </c>
      <c r="HZ113" s="29">
        <f ca="1">SUM($GD113:GY113)-$HD113-SUM($FD113:FY113)</f>
        <v>4076.1765249144446</v>
      </c>
      <c r="IA113" s="29">
        <f ca="1">SUM($GD113:GZ113)-$HD113-SUM($FD113:FZ113)</f>
        <v>4441.5249327693964</v>
      </c>
      <c r="IB113" s="29">
        <f ca="1">SUM($GD113:HA113)-$HD113-SUM($FD113:GA113)</f>
        <v>4820.0513683341414</v>
      </c>
      <c r="IC113" s="29">
        <f ca="1">SUM($GD113:HB113)-$HD113-SUM($FD113:GB113)</f>
        <v>5210.5056192683987</v>
      </c>
    </row>
    <row r="114" spans="2:237">
      <c r="B114" s="29">
        <f t="shared" ca="1" si="26"/>
        <v>0.63019781845120226</v>
      </c>
      <c r="C114" s="29">
        <f t="shared" ca="1" si="26"/>
        <v>0.85203361685157397</v>
      </c>
      <c r="D114" s="29">
        <f t="shared" ca="1" si="26"/>
        <v>0.41093223253407374</v>
      </c>
      <c r="E114" s="29">
        <f t="shared" ca="1" si="26"/>
        <v>0.92741601130321327</v>
      </c>
      <c r="F114" s="29">
        <f t="shared" ca="1" si="26"/>
        <v>0.96495268961396363</v>
      </c>
      <c r="G114" s="29">
        <f t="shared" ca="1" si="26"/>
        <v>0.74472556410329294</v>
      </c>
      <c r="H114" s="29">
        <f t="shared" ca="1" si="26"/>
        <v>0.2328893482424973</v>
      </c>
      <c r="I114" s="29">
        <f t="shared" ca="1" si="26"/>
        <v>0.53874371899843165</v>
      </c>
      <c r="J114" s="29">
        <f t="shared" ca="1" si="26"/>
        <v>0.26332504745107999</v>
      </c>
      <c r="K114" s="29">
        <f t="shared" ca="1" si="26"/>
        <v>0.16014583063957821</v>
      </c>
      <c r="L114" s="29">
        <f t="shared" ca="1" si="26"/>
        <v>0.9860462625114631</v>
      </c>
      <c r="M114" s="29">
        <f t="shared" ca="1" si="26"/>
        <v>0.68316101439754828</v>
      </c>
      <c r="N114" s="29">
        <f t="shared" ca="1" si="26"/>
        <v>0.51877606271642263</v>
      </c>
      <c r="O114" s="29">
        <f t="shared" ca="1" si="26"/>
        <v>0.10017343332691309</v>
      </c>
      <c r="P114" s="29">
        <f t="shared" ca="1" si="26"/>
        <v>0.46634608296896662</v>
      </c>
      <c r="Q114" s="29">
        <f t="shared" ca="1" si="26"/>
        <v>0.24575104451553231</v>
      </c>
      <c r="R114" s="29">
        <f t="shared" ca="1" si="33"/>
        <v>0.93347343028037599</v>
      </c>
      <c r="S114" s="29">
        <f t="shared" ca="1" si="33"/>
        <v>0.67556153436094069</v>
      </c>
      <c r="T114" s="29">
        <f t="shared" ca="1" si="35"/>
        <v>0.24849923071737978</v>
      </c>
      <c r="U114" s="29">
        <f t="shared" ca="1" si="35"/>
        <v>0.13103446159785637</v>
      </c>
      <c r="V114" s="29">
        <f t="shared" ca="1" si="35"/>
        <v>0.22527851755691319</v>
      </c>
      <c r="W114" s="29">
        <f t="shared" ca="1" si="35"/>
        <v>0.7528542717862039</v>
      </c>
      <c r="X114" s="29">
        <f t="shared" ca="1" si="35"/>
        <v>0.62452186461532566</v>
      </c>
      <c r="Y114" s="29">
        <f t="shared" ca="1" si="35"/>
        <v>0.88916259384714658</v>
      </c>
      <c r="Z114" s="29">
        <f t="shared" ca="1" si="35"/>
        <v>0.14890855333421726</v>
      </c>
      <c r="AC114" s="27">
        <f>IF(H$11="x",0,_xlfn.NORM.INV(B114,Satokasvi!$H$8,Satokasvi!$I$8)*IF(H$8="x",1+Toimenpiteet!$C$7,1)*IF(H$9="x",1+Toimenpiteet!$C$34,1)*(1+H$30)*_xlfn.BINOM.INV(1,(1-(Satokasvi!$H$15*(1+H$43))),B114))</f>
        <v>0</v>
      </c>
      <c r="AD114" s="27">
        <f ca="1">IF(I$11="x",0,_xlfn.NORM.INV(C114,Satokasvi!$H$8,Satokasvi!$I$8)*IF(I$8="x",1+Toimenpiteet!$C$7,1)*IF(I$9="x",1+Toimenpiteet!$C$34,1)*(1+I$30)*_xlfn.BINOM.INV(1,(1-(Satokasvi!$H$15*(1+I$43))),C114))</f>
        <v>2729.8002151882743</v>
      </c>
      <c r="AE114" s="27">
        <f ca="1">IF(J$11="x",0,_xlfn.NORM.INV(D114,Satokasvi!$H$8,Satokasvi!$I$8)*IF(J$8="x",1+Toimenpiteet!$C$7,1)*IF(J$9="x",1+Toimenpiteet!$C$34,1)*(1+J$30)*_xlfn.BINOM.INV(1,(1-(Satokasvi!$H$15*(1+J$43))),D114))</f>
        <v>2516.6655365508159</v>
      </c>
      <c r="AF114" s="27">
        <f ca="1">IF(K$11="x",0,_xlfn.NORM.INV(E114,Satokasvi!$H$8,Satokasvi!$I$8)*IF(K$8="x",1+Toimenpiteet!$C$7,1)*IF(K$9="x",1+Toimenpiteet!$C$34,1)*(1+K$30)*_xlfn.BINOM.INV(1,(1-(Satokasvi!$H$15*(1+K$43))),E114))</f>
        <v>2843.4353388077425</v>
      </c>
      <c r="AG114" s="27">
        <f ca="1">IF(L$11="x",0,_xlfn.NORM.INV(F114,Satokasvi!$H$8,Satokasvi!$I$8)*IF(L$8="x",1+Toimenpiteet!$C$7,1)*IF(L$9="x",1+Toimenpiteet!$C$34,1)*(1+L$30)*_xlfn.BINOM.INV(1,(1-(Satokasvi!$H$15*(1+L$43))),F114))</f>
        <v>2928.5687524606674</v>
      </c>
      <c r="AH114" s="27">
        <f>IF(M$11="x",0,_xlfn.NORM.INV(G114,Satokasvi!$H$8,Satokasvi!$I$8)*IF(M$8="x",1+Toimenpiteet!$C$7,1)*IF(M$9="x",1+Toimenpiteet!$C$34,1)*(1+M$30)*_xlfn.BINOM.INV(1,(1-(Satokasvi!$H$15*(1+M$43))),G114))</f>
        <v>0</v>
      </c>
      <c r="AI114" s="27">
        <f ca="1">IF(N$11="x",0,_xlfn.NORM.INV(H114,Satokasvi!$H$8,Satokasvi!$I$8)*IF(N$8="x",1+Toimenpiteet!$C$7,1)*IF(N$9="x",1+Toimenpiteet!$C$34,1)*(1+N$30)*_xlfn.BINOM.INV(1,(1-(Satokasvi!$H$15*(1+N$43))),H114))</f>
        <v>2477.0968130755518</v>
      </c>
      <c r="AJ114" s="27">
        <f ca="1">IF(O$11="x",0,_xlfn.NORM.INV(I114,Satokasvi!$H$8,Satokasvi!$I$8)*IF(O$8="x",1+Toimenpiteet!$C$7,1)*IF(O$9="x",1+Toimenpiteet!$C$34,1)*(1+O$30)*_xlfn.BINOM.INV(1,(1-(Satokasvi!$H$15*(1+O$43))),I114))</f>
        <v>2631.3962812889367</v>
      </c>
      <c r="AK114" s="27">
        <f ca="1">IF(P$11="x",0,_xlfn.NORM.INV(J114,Satokasvi!$H$8,Satokasvi!$I$8)*IF(P$8="x",1+Toimenpiteet!$C$7,1)*IF(P$9="x",1+Toimenpiteet!$C$34,1)*(1+P$30)*_xlfn.BINOM.INV(1,(1-(Satokasvi!$H$15*(1+P$43))),J114))</f>
        <v>2495.0603378298338</v>
      </c>
      <c r="AL114" s="27">
        <f ca="1">IF(Q$11="x",0,_xlfn.NORM.INV(K114,Satokasvi!$H$8,Satokasvi!$I$8)*IF(Q$8="x",1+Toimenpiteet!$C$7,1)*IF(Q$9="x",1+Toimenpiteet!$C$34,1)*(1+Q$30)*_xlfn.BINOM.INV(1,(1-(Satokasvi!$H$15*(1+Q$43))),K114))</f>
        <v>2427.7263342107672</v>
      </c>
      <c r="AM114" s="27">
        <f ca="1">IF(R$11="x",0,_xlfn.NORM.INV(L114,Satokasvi!$H$8,Satokasvi!$I$8)*IF(R$8="x",1+Toimenpiteet!$C$7,1)*IF(R$9="x",1+Toimenpiteet!$C$34,1)*(1+R$30)*_xlfn.BINOM.INV(1,(1-(Satokasvi!$H$15*(1+R$43))),L114))</f>
        <v>3023.6277962072686</v>
      </c>
      <c r="AN114" s="27">
        <f ca="1">IF(S$11="x",0,_xlfn.NORM.INV(M114,Satokasvi!$H$8,Satokasvi!$I$8)*IF(S$8="x",1+Toimenpiteet!$C$7,1)*IF(S$9="x",1+Toimenpiteet!$C$34,1)*(1+S$30)*_xlfn.BINOM.INV(1,(1-(Satokasvi!$H$15*(1+S$43))),M114))</f>
        <v>2702.1940347708678</v>
      </c>
      <c r="AO114" s="27">
        <f ca="1">IF(T$11="x",0,_xlfn.NORM.INV(N114,Satokasvi!$H$8,Satokasvi!$I$8)*IF(T$8="x",1+Toimenpiteet!$C$7,1)*IF(T$9="x",1+Toimenpiteet!$C$34,1)*(1+T$30)*_xlfn.BINOM.INV(1,(1-(Satokasvi!$H$15*(1+T$43))),N114))</f>
        <v>2622.0283258339778</v>
      </c>
      <c r="AP114" s="27">
        <f ca="1">IF(U$11="x",0,_xlfn.NORM.INV(O114,Satokasvi!$H$8,Satokasvi!$I$8)*IF(U$8="x",1+Toimenpiteet!$C$7,1)*IF(U$9="x",1+Toimenpiteet!$C$34,1)*(1+U$30)*_xlfn.BINOM.INV(1,(1-(Satokasvi!$H$15*(1+U$43))),O114))</f>
        <v>2374.2099317558532</v>
      </c>
      <c r="AQ114" s="27">
        <f ca="1">IF(V$11="x",0,_xlfn.NORM.INV(P114,Satokasvi!$H$8,Satokasvi!$I$8)*IF(V$8="x",1+Toimenpiteet!$C$7,1)*IF(V$9="x",1+Toimenpiteet!$C$34,1)*(1+V$30)*_xlfn.BINOM.INV(1,(1-(Satokasvi!$H$15*(1+V$43))),P114))</f>
        <v>2597.4750395062661</v>
      </c>
      <c r="AR114" s="27">
        <f ca="1">IF(W$11="x",0,_xlfn.NORM.INV(Q114,Satokasvi!$H$8,Satokasvi!$I$8)*IF(W$8="x",1+Toimenpiteet!$C$7,1)*IF(W$9="x",1+Toimenpiteet!$C$34,1)*(1+W$30)*_xlfn.BINOM.INV(1,(1-(Satokasvi!$H$15*(1+W$43))),Q114))</f>
        <v>2484.8325350150003</v>
      </c>
      <c r="AS114" s="27">
        <f ca="1">IF(X$11="x",0,_xlfn.NORM.INV(R114,Satokasvi!$H$8,Satokasvi!$I$8)*IF(X$8="x",1+Toimenpiteet!$C$7,1)*IF(X$9="x",1+Toimenpiteet!$C$34,1)*(1+X$30)*_xlfn.BINOM.INV(1,(1-(Satokasvi!$H$15*(1+X$43))),R114))</f>
        <v>2893.6351035363273</v>
      </c>
      <c r="AT114" s="27">
        <f ca="1">IF(Y$11="x",0,_xlfn.NORM.INV(S114,Satokasvi!$H$8,Satokasvi!$I$8)*IF(Y$8="x",1+Toimenpiteet!$C$7,1)*IF(Y$9="x",1+Toimenpiteet!$C$34,1)*(1+Y$30)*_xlfn.BINOM.INV(1,(1-(Satokasvi!$H$15*(1+Y$43))),S114))</f>
        <v>2698.2305783505903</v>
      </c>
      <c r="AU114" s="27">
        <f ca="1">IF(Z$11="x",0,_xlfn.NORM.INV(T114,Satokasvi!$H$8,Satokasvi!$I$8)*IF(Z$8="x",1+Toimenpiteet!$C$7,1)*IF(Z$9="x",1+Toimenpiteet!$C$34,1)*(1+Z$30)*_xlfn.BINOM.INV(1,(1-(Satokasvi!$H$15*(1+Z$43))),T114))</f>
        <v>2486.4567902744202</v>
      </c>
      <c r="AV114" s="27">
        <f ca="1">IF(AA$11="x",0,_xlfn.NORM.INV(U114,Satokasvi!$H$8,Satokasvi!$I$8)*IF(AA$8="x",1+Toimenpiteet!$C$7,1)*IF(AA$9="x",1+Toimenpiteet!$C$34,1)*(1+AA$30)*_xlfn.BINOM.INV(1,(1-(Satokasvi!$H$15*(1+AA$43))),U114))</f>
        <v>2403.8981035412862</v>
      </c>
      <c r="AW114" s="27">
        <f ca="1">IF(AB$11="x",0,_xlfn.NORM.INV(V114,Satokasvi!$H$8,Satokasvi!$I$8)*IF(AB$8="x",1+Toimenpiteet!$C$7,1)*IF(AB$9="x",1+Toimenpiteet!$C$34,1)*(1+AB$30)*_xlfn.BINOM.INV(1,(1-(Satokasvi!$H$15*(1+AB$43))),V114))</f>
        <v>2472.4075146042464</v>
      </c>
      <c r="AX114" s="27">
        <f ca="1">IF(AC$11="x",0,_xlfn.NORM.INV(W114,Satokasvi!$H$8,Satokasvi!$I$8)*IF(AC$8="x",1+Toimenpiteet!$C$7,1)*IF(AC$9="x",1+Toimenpiteet!$C$34,1)*(1+AC$30)*_xlfn.BINOM.INV(1,(1-(Satokasvi!$H$15*(1+AC$43))),W114))</f>
        <v>2740.8219604094934</v>
      </c>
      <c r="AY114" s="27">
        <f ca="1">IF(AD$11="x",0,_xlfn.NORM.INV(X114,Satokasvi!$H$8,Satokasvi!$I$8)*IF(AD$8="x",1+Toimenpiteet!$C$7,1)*IF(AD$9="x",1+Toimenpiteet!$C$34,1)*(1+AD$30)*_xlfn.BINOM.INV(1,(1-(Satokasvi!$H$15*(1+AD$43))),X114))</f>
        <v>2672.4819073016533</v>
      </c>
      <c r="AZ114" s="27">
        <f ca="1">IF(AE$11="x",0,_xlfn.NORM.INV(Y114,Satokasvi!$H$8,Satokasvi!$I$8)*IF(AE$8="x",1+Toimenpiteet!$C$7,1)*IF(AE$9="x",1+Toimenpiteet!$C$34,1)*(1+AE$30)*_xlfn.BINOM.INV(1,(1-(Satokasvi!$H$15*(1+AE$43))),Y114))</f>
        <v>2841.3547181312319</v>
      </c>
      <c r="BA114" s="27">
        <f ca="1">IF(AF$11="x",0,_xlfn.NORM.INV(Z114,Satokasvi!$H$8,Satokasvi!$I$8)*IF(AF$8="x",1+Toimenpiteet!$C$7,1)*IF(AF$9="x",1+Toimenpiteet!$C$34,1)*(1+AF$30)*_xlfn.BINOM.INV(1,(1-(Satokasvi!$H$15*(1+AF$43))),Z114))</f>
        <v>2418.9034339391792</v>
      </c>
      <c r="BD114" s="27">
        <f>IF(H$11="x",0,_xlfn.NORM.INV(B114,Satokasvi!$H$8,Satokasvi!$I$8)*IF(COUNTIF($H$12:H$12,"x")&gt;0,(1+$C$6),1)*IF(COUNTIF($H$13:H$13,"x")&gt;0,(1+$C$30),1)*IF(H$8="x",(1+Toimenpiteet!$C$7),1)*IF(H$9="x",(1+Toimenpiteet!$C$34),1)*(1+H$30)*_xlfn.BINOM.INV(1,(1-(Satokasvi!$H$15*(1+H$44))),B114))</f>
        <v>0</v>
      </c>
      <c r="BE114" s="27">
        <f ca="1">IF(I$11="x",0,_xlfn.NORM.INV(C114,Satokasvi!$H$8,Satokasvi!$I$8)*IF(COUNTIF($H$12:I$12,"x")&gt;0,(1+$C$6),1)*IF(COUNTIF($H$13:I$13,"x")&gt;0,(1+$C$30),1)*IF(I$8="x",(1+Toimenpiteet!$C$7),1)*IF(I$9="x",(1+Toimenpiteet!$C$34),1)*(1+I$30)*_xlfn.BINOM.INV(1,(1-(Satokasvi!$H$15*(1+I$44))),C114))</f>
        <v>2866.2902259476878</v>
      </c>
      <c r="BF114" s="27">
        <f ca="1">IF(J$11="x",0,_xlfn.NORM.INV(D114,Satokasvi!$H$8,Satokasvi!$I$8)*IF(COUNTIF($H$12:J$12,"x")&gt;0,(1+$C$6),1)*IF(COUNTIF($H$13:J$13,"x")&gt;0,(1+$C$30),1)*IF(J$8="x",(1+Toimenpiteet!$C$7),1)*IF(J$9="x",(1+Toimenpiteet!$C$34),1)*(1+J$30)*_xlfn.BINOM.INV(1,(1-(Satokasvi!$H$15*(1+J$44))),D114))</f>
        <v>2642.4988133783572</v>
      </c>
      <c r="BG114" s="27">
        <f ca="1">IF(K$11="x",0,_xlfn.NORM.INV(E114,Satokasvi!$H$8,Satokasvi!$I$8)*IF(COUNTIF($H$12:K$12,"x")&gt;0,(1+$C$6),1)*IF(COUNTIF($H$13:K$13,"x")&gt;0,(1+$C$30),1)*IF(K$8="x",(1+Toimenpiteet!$C$7),1)*IF(K$9="x",(1+Toimenpiteet!$C$34),1)*(1+K$30)*_xlfn.BINOM.INV(1,(1-(Satokasvi!$H$15*(1+K$44))),E114))</f>
        <v>2985.6071057481299</v>
      </c>
      <c r="BH114" s="27">
        <f ca="1">IF(L$11="x",0,_xlfn.NORM.INV(F114,Satokasvi!$H$8,Satokasvi!$I$8)*IF(COUNTIF($H$12:L$12,"x")&gt;0,(1+$C$6),1)*IF(COUNTIF($H$13:L$13,"x")&gt;0,(1+$C$30),1)*IF(L$8="x",(1+Toimenpiteet!$C$7),1)*IF(L$9="x",(1+Toimenpiteet!$C$34),1)*(1+L$30)*_xlfn.BINOM.INV(1,(1-(Satokasvi!$H$15*(1+L$44))),F114))</f>
        <v>3074.9971900837008</v>
      </c>
      <c r="BI114" s="27">
        <f>IF(M$11="x",0,_xlfn.NORM.INV(G114,Satokasvi!$H$8,Satokasvi!$I$8)*IF(COUNTIF($H$12:M$12,"x")&gt;0,(1+$C$6),1)*IF(COUNTIF($H$13:M$13,"x")&gt;0,(1+$C$30),1)*IF(M$8="x",(1+Toimenpiteet!$C$7),1)*IF(M$9="x",(1+Toimenpiteet!$C$34),1)*(1+M$30)*_xlfn.BINOM.INV(1,(1-(Satokasvi!$H$15*(1+M$44))),G114))</f>
        <v>0</v>
      </c>
      <c r="BJ114" s="27">
        <f ca="1">IF(N$11="x",0,_xlfn.NORM.INV(H114,Satokasvi!$H$8,Satokasvi!$I$8)*IF(COUNTIF($H$12:N$12,"x")&gt;0,(1+$C$6),1)*IF(COUNTIF($H$13:N$13,"x")&gt;0,(1+$C$30),1)*IF(N$8="x",(1+Toimenpiteet!$C$7),1)*IF(N$9="x",(1+Toimenpiteet!$C$34),1)*(1+N$30)*_xlfn.BINOM.INV(1,(1-(Satokasvi!$H$15*(1+N$44))),H114))</f>
        <v>2600.9516537293302</v>
      </c>
      <c r="BK114" s="27">
        <f ca="1">IF(O$11="x",0,_xlfn.NORM.INV(I114,Satokasvi!$H$8,Satokasvi!$I$8)*IF(COUNTIF($H$12:O$12,"x")&gt;0,(1+$C$6),1)*IF(COUNTIF($H$13:O$13,"x")&gt;0,(1+$C$30),1)*IF(O$8="x",(1+Toimenpiteet!$C$7),1)*IF(O$9="x",(1+Toimenpiteet!$C$34),1)*(1+O$30)*_xlfn.BINOM.INV(1,(1-(Satokasvi!$H$15*(1+O$44))),I114))</f>
        <v>2762.9660953533835</v>
      </c>
      <c r="BL114" s="27">
        <f ca="1">IF(P$11="x",0,_xlfn.NORM.INV(J114,Satokasvi!$H$8,Satokasvi!$I$8)*IF(COUNTIF($H$12:P$12,"x")&gt;0,(1+$C$6),1)*IF(COUNTIF($H$13:P$13,"x")&gt;0,(1+$C$30),1)*IF(P$8="x",(1+Toimenpiteet!$C$7),1)*IF(P$9="x",(1+Toimenpiteet!$C$34),1)*(1+P$30)*_xlfn.BINOM.INV(1,(1-(Satokasvi!$H$15*(1+P$44))),J114))</f>
        <v>2619.8133547213256</v>
      </c>
      <c r="BM114" s="27">
        <f ca="1">IF(Q$11="x",0,_xlfn.NORM.INV(K114,Satokasvi!$H$8,Satokasvi!$I$8)*IF(COUNTIF($H$12:Q$12,"x")&gt;0,(1+$C$6),1)*IF(COUNTIF($H$13:Q$13,"x")&gt;0,(1+$C$30),1)*IF(Q$8="x",(1+Toimenpiteet!$C$7),1)*IF(Q$9="x",(1+Toimenpiteet!$C$34),1)*(1+Q$30)*_xlfn.BINOM.INV(1,(1-(Satokasvi!$H$15*(1+Q$44))),K114))</f>
        <v>2549.1126509213054</v>
      </c>
      <c r="BN114" s="27">
        <f ca="1">IF(R$11="x",0,_xlfn.NORM.INV(L114,Satokasvi!$H$8,Satokasvi!$I$8)*IF(COUNTIF($H$12:R$12,"x")&gt;0,(1+$C$6),1)*IF(COUNTIF($H$13:R$13,"x")&gt;0,(1+$C$30),1)*IF(R$8="x",(1+Toimenpiteet!$C$7),1)*IF(R$9="x",(1+Toimenpiteet!$C$34),1)*(1+R$30)*_xlfn.BINOM.INV(1,(1-(Satokasvi!$H$15*(1+R$44))),L114))</f>
        <v>3174.8091860176323</v>
      </c>
      <c r="BO114" s="27">
        <f ca="1">IF(S$11="x",0,_xlfn.NORM.INV(M114,Satokasvi!$H$8,Satokasvi!$I$8)*IF(COUNTIF($H$12:S$12,"x")&gt;0,(1+$C$6),1)*IF(COUNTIF($H$13:S$13,"x")&gt;0,(1+$C$30),1)*IF(S$8="x",(1+Toimenpiteet!$C$7),1)*IF(S$9="x",(1+Toimenpiteet!$C$34),1)*(1+S$30)*_xlfn.BINOM.INV(1,(1-(Satokasvi!$H$15*(1+S$44))),M114))</f>
        <v>2837.3037365094115</v>
      </c>
      <c r="BP114" s="27">
        <f ca="1">IF(T$11="x",0,_xlfn.NORM.INV(N114,Satokasvi!$H$8,Satokasvi!$I$8)*IF(COUNTIF($H$12:T$12,"x")&gt;0,(1+$C$6),1)*IF(COUNTIF($H$13:T$13,"x")&gt;0,(1+$C$30),1)*IF(T$8="x",(1+Toimenpiteet!$C$7),1)*IF(T$9="x",(1+Toimenpiteet!$C$34),1)*(1+T$30)*_xlfn.BINOM.INV(1,(1-(Satokasvi!$H$15*(1+T$44))),N114))</f>
        <v>2753.1297421256768</v>
      </c>
      <c r="BQ114" s="27">
        <f ca="1">IF(U$11="x",0,_xlfn.NORM.INV(O114,Satokasvi!$H$8,Satokasvi!$I$8)*IF(COUNTIF($H$12:U$12,"x")&gt;0,(1+$C$6),1)*IF(COUNTIF($H$13:U$13,"x")&gt;0,(1+$C$30),1)*IF(U$8="x",(1+Toimenpiteet!$C$7),1)*IF(U$9="x",(1+Toimenpiteet!$C$34),1)*(1+U$30)*_xlfn.BINOM.INV(1,(1-(Satokasvi!$H$15*(1+U$44))),O114))</f>
        <v>2492.9204283436457</v>
      </c>
      <c r="BR114" s="27">
        <f ca="1">IF(V$11="x",0,_xlfn.NORM.INV(P114,Satokasvi!$H$8,Satokasvi!$I$8)*IF(COUNTIF($H$12:V$12,"x")&gt;0,(1+$C$6),1)*IF(COUNTIF($H$13:V$13,"x")&gt;0,(1+$C$30),1)*IF(V$8="x",(1+Toimenpiteet!$C$7),1)*IF(V$9="x",(1+Toimenpiteet!$C$34),1)*(1+V$30)*_xlfn.BINOM.INV(1,(1-(Satokasvi!$H$15*(1+V$44))),P114))</f>
        <v>2727.3487914815801</v>
      </c>
      <c r="BS114" s="27">
        <f ca="1">IF(W$11="x",0,_xlfn.NORM.INV(Q114,Satokasvi!$H$8,Satokasvi!$I$8)*IF(COUNTIF($H$12:W$12,"x")&gt;0,(1+$C$6),1)*IF(COUNTIF($H$13:W$13,"x")&gt;0,(1+$C$30),1)*IF(W$8="x",(1+Toimenpiteet!$C$7),1)*IF(W$9="x",(1+Toimenpiteet!$C$34),1)*(1+W$30)*_xlfn.BINOM.INV(1,(1-(Satokasvi!$H$15*(1+W$44))),Q114))</f>
        <v>2609.0741617657504</v>
      </c>
      <c r="BT114" s="27">
        <f ca="1">IF(X$11="x",0,_xlfn.NORM.INV(R114,Satokasvi!$H$8,Satokasvi!$I$8)*IF(COUNTIF($H$12:X$12,"x")&gt;0,(1+$C$6),1)*IF(COUNTIF($H$13:X$13,"x")&gt;0,(1+$C$30),1)*IF(X$8="x",(1+Toimenpiteet!$C$7),1)*IF(X$9="x",(1+Toimenpiteet!$C$34),1)*(1+X$30)*_xlfn.BINOM.INV(1,(1-(Satokasvi!$H$15*(1+X$44))),R114))</f>
        <v>3038.316858713144</v>
      </c>
      <c r="BU114" s="27">
        <f ca="1">IF(Y$11="x",0,_xlfn.NORM.INV(S114,Satokasvi!$H$8,Satokasvi!$I$8)*IF(COUNTIF($H$12:Y$12,"x")&gt;0,(1+$C$6),1)*IF(COUNTIF($H$13:Y$13,"x")&gt;0,(1+$C$30),1)*IF(Y$8="x",(1+Toimenpiteet!$C$7),1)*IF(Y$9="x",(1+Toimenpiteet!$C$34),1)*(1+Y$30)*_xlfn.BINOM.INV(1,(1-(Satokasvi!$H$15*(1+Y$44))),S114))</f>
        <v>2833.1421072681201</v>
      </c>
      <c r="BV114" s="27">
        <f ca="1">IF(Z$11="x",0,_xlfn.NORM.INV(T114,Satokasvi!$H$8,Satokasvi!$I$8)*IF(COUNTIF($H$12:Z$12,"x")&gt;0,(1+$C$6),1)*IF(COUNTIF($H$13:Z$13,"x")&gt;0,(1+$C$30),1)*IF(Z$8="x",(1+Toimenpiteet!$C$7),1)*IF(Z$9="x",(1+Toimenpiteet!$C$34),1)*(1+Z$30)*_xlfn.BINOM.INV(1,(1-(Satokasvi!$H$15*(1+Z$44))),T114))</f>
        <v>2610.7796297881414</v>
      </c>
      <c r="BW114" s="27">
        <f ca="1">IF(AA$11="x",0,_xlfn.NORM.INV(U114,Satokasvi!$H$8,Satokasvi!$I$8)*IF(COUNTIF($H$12:AA$12,"x")&gt;0,(1+$C$6),1)*IF(COUNTIF($H$13:AA$13,"x")&gt;0,(1+$C$30),1)*IF(AA$8="x",(1+Toimenpiteet!$C$7),1)*IF(AA$9="x",(1+Toimenpiteet!$C$34),1)*(1+AA$30)*_xlfn.BINOM.INV(1,(1-(Satokasvi!$H$15*(1+AA$44))),U114))</f>
        <v>2524.0930087183506</v>
      </c>
      <c r="BX114" s="27">
        <f ca="1">IF(AB$11="x",0,_xlfn.NORM.INV(V114,Satokasvi!$H$8,Satokasvi!$I$8)*IF(COUNTIF($H$12:AB$12,"x")&gt;0,(1+$C$6),1)*IF(COUNTIF($H$13:AB$13,"x")&gt;0,(1+$C$30),1)*IF(AB$8="x",(1+Toimenpiteet!$C$7),1)*IF(AB$9="x",(1+Toimenpiteet!$C$34),1)*(1+AB$30)*_xlfn.BINOM.INV(1,(1-(Satokasvi!$H$15*(1+AB$44))),V114))</f>
        <v>2596.0278903344583</v>
      </c>
      <c r="BY114" s="27">
        <f ca="1">IF(AC$11="x",0,_xlfn.NORM.INV(W114,Satokasvi!$H$8,Satokasvi!$I$8)*IF(COUNTIF($H$12:AC$12,"x")&gt;0,(1+$C$6),1)*IF(COUNTIF($H$13:AC$13,"x")&gt;0,(1+$C$30),1)*IF(AC$8="x",(1+Toimenpiteet!$C$7),1)*IF(AC$9="x",(1+Toimenpiteet!$C$34),1)*(1+AC$30)*_xlfn.BINOM.INV(1,(1-(Satokasvi!$H$15*(1+AC$44))),W114))</f>
        <v>2877.8630584299685</v>
      </c>
      <c r="BZ114" s="27">
        <f ca="1">IF(AD$11="x",0,_xlfn.NORM.INV(X114,Satokasvi!$H$8,Satokasvi!$I$8)*IF(COUNTIF($H$12:AD$12,"x")&gt;0,(1+$C$6),1)*IF(COUNTIF($H$13:AD$13,"x")&gt;0,(1+$C$30),1)*IF(AD$8="x",(1+Toimenpiteet!$C$7),1)*IF(AD$9="x",(1+Toimenpiteet!$C$34),1)*(1+AD$30)*_xlfn.BINOM.INV(1,(1-(Satokasvi!$H$15*(1+AD$44))),X114))</f>
        <v>2806.1060026667365</v>
      </c>
      <c r="CA114" s="27">
        <f ca="1">IF(AE$11="x",0,_xlfn.NORM.INV(Y114,Satokasvi!$H$8,Satokasvi!$I$8)*IF(COUNTIF($H$12:AE$12,"x")&gt;0,(1+$C$6),1)*IF(COUNTIF($H$13:AE$13,"x")&gt;0,(1+$C$30),1)*IF(AE$8="x",(1+Toimenpiteet!$C$7),1)*IF(AE$9="x",(1+Toimenpiteet!$C$34),1)*(1+AE$30)*_xlfn.BINOM.INV(1,(1-(Satokasvi!$H$15*(1+AE$44))),Y114))</f>
        <v>2983.4224540377936</v>
      </c>
      <c r="CB114" s="27">
        <f ca="1">IF(AF$11="x",0,_xlfn.NORM.INV(Z114,Satokasvi!$H$8,Satokasvi!$I$8)*IF(COUNTIF($H$12:AF$12,"x")&gt;0,(1+$C$6),1)*IF(COUNTIF($H$13:AF$13,"x")&gt;0,(1+$C$30),1)*IF(AF$8="x",(1+Toimenpiteet!$C$7),1)*IF(AF$9="x",(1+Toimenpiteet!$C$34),1)*(1+AF$30)*_xlfn.BINOM.INV(1,(1-(Satokasvi!$H$15*(1+AF$44))),Z114))</f>
        <v>2539.848605636138</v>
      </c>
      <c r="CD114" s="29">
        <f ca="1">_xlfn.NORM.INV(RAND(),Satokasvi!$H$13,Satokasvi!$I$13)</f>
        <v>203.45430381867007</v>
      </c>
      <c r="CE114" s="29">
        <f ca="1">_xlfn.NORM.INV(RAND(),Satokasvi!$H$13,Satokasvi!$I$13)</f>
        <v>180.27814966955304</v>
      </c>
      <c r="CF114" s="29">
        <f ca="1">_xlfn.NORM.INV(RAND(),Satokasvi!$H$13,Satokasvi!$I$13)</f>
        <v>162.42009534930358</v>
      </c>
      <c r="CG114" s="29">
        <f ca="1">_xlfn.NORM.INV(RAND(),Satokasvi!$H$13,Satokasvi!$I$13)</f>
        <v>204.4611845798822</v>
      </c>
      <c r="CH114" s="29">
        <f ca="1">_xlfn.NORM.INV(RAND(),Satokasvi!$H$13,Satokasvi!$I$13)</f>
        <v>216.9633340745043</v>
      </c>
      <c r="CI114" s="29">
        <f ca="1">_xlfn.NORM.INV(RAND(),Satokasvi!$H$13,Satokasvi!$I$13)</f>
        <v>278.06455203808872</v>
      </c>
      <c r="CJ114" s="29">
        <f ca="1">_xlfn.NORM.INV(RAND(),Satokasvi!$H$13,Satokasvi!$I$13)</f>
        <v>277.4214294321356</v>
      </c>
      <c r="CK114" s="29">
        <f ca="1">_xlfn.NORM.INV(RAND(),Satokasvi!$H$13,Satokasvi!$I$13)</f>
        <v>160.45446233859838</v>
      </c>
      <c r="CL114" s="29">
        <f ca="1">_xlfn.NORM.INV(RAND(),Satokasvi!$H$13,Satokasvi!$I$13)</f>
        <v>142.38127986811287</v>
      </c>
      <c r="CM114" s="29">
        <f ca="1">_xlfn.NORM.INV(RAND(),Satokasvi!$H$13,Satokasvi!$I$13)</f>
        <v>216.02867446161986</v>
      </c>
      <c r="CN114" s="29">
        <f ca="1">_xlfn.NORM.INV(RAND(),Satokasvi!$H$13,Satokasvi!$I$13)</f>
        <v>242.89911322677449</v>
      </c>
      <c r="CO114" s="29">
        <f ca="1">_xlfn.NORM.INV(RAND(),Satokasvi!$H$13,Satokasvi!$I$13)</f>
        <v>271.63056356996469</v>
      </c>
      <c r="CP114" s="29">
        <f ca="1">_xlfn.NORM.INV(RAND(),Satokasvi!$H$13,Satokasvi!$I$13)</f>
        <v>94.837352611773881</v>
      </c>
      <c r="CQ114" s="29">
        <f ca="1">_xlfn.NORM.INV(RAND(),Satokasvi!$H$13,Satokasvi!$I$13)</f>
        <v>138.78252610419878</v>
      </c>
      <c r="CR114" s="29">
        <f ca="1">_xlfn.NORM.INV(RAND(),Satokasvi!$H$13,Satokasvi!$I$13)</f>
        <v>228.27586741059415</v>
      </c>
      <c r="CS114" s="29">
        <f ca="1">_xlfn.NORM.INV(RAND(),Satokasvi!$H$13,Satokasvi!$I$13)</f>
        <v>103.29095210762978</v>
      </c>
      <c r="CT114" s="29">
        <f ca="1">_xlfn.NORM.INV(RAND(),Satokasvi!$H$13,Satokasvi!$I$13)</f>
        <v>193.582072731718</v>
      </c>
      <c r="CU114" s="29">
        <f ca="1">_xlfn.NORM.INV(RAND(),Satokasvi!$H$13,Satokasvi!$I$13)</f>
        <v>281.7472376945496</v>
      </c>
      <c r="CV114" s="29">
        <f ca="1">_xlfn.NORM.INV(RAND(),Satokasvi!$H$13,Satokasvi!$I$13)</f>
        <v>172.12534027232508</v>
      </c>
      <c r="CW114" s="29">
        <f ca="1">_xlfn.NORM.INV(RAND(),Satokasvi!$H$13,Satokasvi!$I$13)</f>
        <v>271.25391139452603</v>
      </c>
      <c r="CX114" s="29">
        <f ca="1">_xlfn.NORM.INV(RAND(),Satokasvi!$H$13,Satokasvi!$I$13)</f>
        <v>218.19165356554009</v>
      </c>
      <c r="CY114" s="29">
        <f ca="1">_xlfn.NORM.INV(RAND(),Satokasvi!$H$13,Satokasvi!$I$13)</f>
        <v>140.70781365187185</v>
      </c>
      <c r="CZ114" s="29">
        <f ca="1">_xlfn.NORM.INV(RAND(),Satokasvi!$H$13,Satokasvi!$I$13)</f>
        <v>218.48978022444587</v>
      </c>
      <c r="DA114" s="29">
        <f ca="1">_xlfn.NORM.INV(RAND(),Satokasvi!$H$13,Satokasvi!$I$13)</f>
        <v>175.0355247982302</v>
      </c>
      <c r="DB114" s="29">
        <f ca="1">_xlfn.NORM.INV(RAND(),Satokasvi!$H$13,Satokasvi!$I$13)</f>
        <v>106.88382850436415</v>
      </c>
      <c r="DD114" s="29">
        <f>IF(H$11="x",Toimenpiteet!$E$115,AC114*CD114/1000+(Satokasvi!$E$28-Satokasvi!$E$7)+IF(H$8="x",Toimenpiteet!$E$29,0)+IF(H$9="x",Toimenpiteet!$E$60,0)+IF(H$10="x",Toimenpiteet!$E$88,0))/(1+$H$15)^DD$59</f>
        <v>305.82524271844659</v>
      </c>
      <c r="DE114" s="29">
        <f ca="1">IF(I$11="x",Toimenpiteet!$E$115,AD114*CE114/1000+(Satokasvi!$E$28-Satokasvi!$E$7)+IF(I$8="x",Toimenpiteet!$E$29,0)+IF(I$9="x",Toimenpiteet!$E$60,0)+IF(I$10="x",Toimenpiteet!$E$88,0))/(1+$H$15)^DE$59</f>
        <v>249.05583161625958</v>
      </c>
      <c r="DF114" s="29">
        <f ca="1">IF(J$11="x",Toimenpiteet!$E$115,AE114*CF114/1000+(Satokasvi!$E$28-Satokasvi!$E$7)+IF(J$8="x",Toimenpiteet!$E$29,0)+IF(J$9="x",Toimenpiteet!$E$60,0)+IF(J$10="x",Toimenpiteet!$E$88,0))/(1+$H$15)^DF$59</f>
        <v>165.50982670775934</v>
      </c>
      <c r="DG114" s="29">
        <f ca="1">IF(K$11="x",Toimenpiteet!$E$115,AF114*CG114/1000+(Satokasvi!$E$28-Satokasvi!$E$7)+IF(K$8="x",Toimenpiteet!$E$29,0)+IF(K$9="x",Toimenpiteet!$E$60,0)+IF(K$10="x",Toimenpiteet!$E$88,0))/(1+$H$15)^DG$59</f>
        <v>314.0554338698866</v>
      </c>
      <c r="DH114" s="29">
        <f ca="1">IF(L$11="x",Toimenpiteet!$E$115,AG114*CH114/1000+(Satokasvi!$E$28-Satokasvi!$E$7)+IF(L$8="x",Toimenpiteet!$E$29,0)+IF(L$9="x",Toimenpiteet!$E$60,0)+IF(L$10="x",Toimenpiteet!$E$88,0))/(1+$H$15)^DH$59</f>
        <v>351.50621378842834</v>
      </c>
      <c r="DI114" s="29">
        <f>IF(M$11="x",Toimenpiteet!$E$115,AH114*CI114/1000+(Satokasvi!$E$28-Satokasvi!$E$7)+IF(M$8="x",Toimenpiteet!$E$29,0)+IF(M$9="x",Toimenpiteet!$E$60,0)+IF(M$10="x",Toimenpiteet!$E$88,0))/(1+$H$15)^DI$59</f>
        <v>263.80754085535114</v>
      </c>
      <c r="DJ114" s="29">
        <f ca="1">IF(N$11="x",Toimenpiteet!$E$115,AI114*CJ114/1000+(Satokasvi!$E$28-Satokasvi!$E$7)+IF(N$8="x",Toimenpiteet!$E$29,0)+IF(N$9="x",Toimenpiteet!$E$60,0)+IF(N$10="x",Toimenpiteet!$E$88,0))/(1+$H$15)^DJ$59</f>
        <v>373.45271871968617</v>
      </c>
      <c r="DK114" s="29">
        <f ca="1">IF(O$11="x",Toimenpiteet!$E$115,AJ114*CK114/1000+(Satokasvi!$E$28-Satokasvi!$E$7)+IF(O$8="x",Toimenpiteet!$E$29,0)+IF(O$9="x",Toimenpiteet!$E$60,0)+IF(O$10="x",Toimenpiteet!$E$88,0))/(1+$H$15)^DK$59</f>
        <v>153.39743049594824</v>
      </c>
      <c r="DL114" s="29">
        <f ca="1">IF(P$11="x",Toimenpiteet!$E$115,AK114*CL114/1000+(Satokasvi!$E$28-Satokasvi!$E$7)+IF(P$8="x",Toimenpiteet!$E$29,0)+IF(P$9="x",Toimenpiteet!$E$60,0)+IF(P$10="x",Toimenpiteet!$E$88,0))/(1+$H$15)^DL$59</f>
        <v>97.603082149980864</v>
      </c>
      <c r="DM114" s="29">
        <f ca="1">IF(Q$11="x",Toimenpiteet!$E$115,AL114*CM114/1000+(Satokasvi!$E$28-Satokasvi!$E$7)+IF(Q$8="x",Toimenpiteet!$E$29,0)+IF(Q$9="x",Toimenpiteet!$E$60,0)+IF(Q$10="x",Toimenpiteet!$E$88,0))/(1+$H$15)^DM$59</f>
        <v>220.66737670081119</v>
      </c>
      <c r="DN114" s="29">
        <f ca="1">IF(R$11="x",Toimenpiteet!$E$115,AM114*CN114/1000+(Satokasvi!$E$28-Satokasvi!$E$7)+IF(R$8="x",Toimenpiteet!$E$29,0)+IF(R$9="x",Toimenpiteet!$E$60,0)+IF(R$10="x",Toimenpiteet!$E$88,0))/(1+$H$15)^DN$59</f>
        <v>365.93275250624635</v>
      </c>
      <c r="DO114" s="29">
        <f ca="1">IF(S$11="x",Toimenpiteet!$E$115,AN114*CO114/1000+(Satokasvi!$E$28-Satokasvi!$E$7)+IF(S$8="x",Toimenpiteet!$E$29,0)+IF(S$9="x",Toimenpiteet!$E$60,0)+IF(S$10="x",Toimenpiteet!$E$88,0))/(1+$H$15)^DO$59</f>
        <v>354.96729725817568</v>
      </c>
      <c r="DP114" s="29">
        <f ca="1">IF(T$11="x",Toimenpiteet!$E$115,AO114*CP114/1000+(Satokasvi!$E$28-Satokasvi!$E$7)+IF(T$8="x",Toimenpiteet!$E$29,0)+IF(T$9="x",Toimenpiteet!$E$60,0)+IF(T$10="x",Toimenpiteet!$E$88,0))/(1+$H$15)^DP$59</f>
        <v>14.140788668969853</v>
      </c>
      <c r="DQ114" s="29">
        <f ca="1">IF(U$11="x",Toimenpiteet!$E$115,AP114*CQ114/1000+(Satokasvi!$E$28-Satokasvi!$E$7)+IF(U$8="x",Toimenpiteet!$E$29,0)+IF(U$9="x",Toimenpiteet!$E$60,0)+IF(U$10="x",Toimenpiteet!$E$88,0))/(1+$H$15)^DQ$59</f>
        <v>67.168809996039585</v>
      </c>
      <c r="DR114" s="29">
        <f ca="1">IF(V$11="x",Toimenpiteet!$E$115,AQ114*CR114/1000+(Satokasvi!$E$28-Satokasvi!$E$7)+IF(V$8="x",Toimenpiteet!$E$29,0)+IF(V$9="x",Toimenpiteet!$E$60,0)+IF(V$10="x",Toimenpiteet!$E$88,0))/(1+$H$15)^DR$59</f>
        <v>234.3058422345706</v>
      </c>
      <c r="DS114" s="29">
        <f ca="1">IF(W$11="x",Toimenpiteet!$E$115,AR114*CS114/1000+(Satokasvi!$E$28-Satokasvi!$E$7)+IF(W$8="x",Toimenpiteet!$E$29,0)+IF(W$9="x",Toimenpiteet!$E$60,0)+IF(W$10="x",Toimenpiteet!$E$88,0))/(1+$H$15)^DS$59</f>
        <v>17.922728836226817</v>
      </c>
      <c r="DT114" s="29">
        <f ca="1">IF(X$11="x",Toimenpiteet!$E$115,AS114*CT114/1000+(Satokasvi!$E$28-Satokasvi!$E$7)+IF(X$8="x",Toimenpiteet!$E$29,0)+IF(X$9="x",Toimenpiteet!$E$60,0)+IF(X$10="x",Toimenpiteet!$E$88,0))/(1+$H$15)^DT$59</f>
        <v>201.02027227709655</v>
      </c>
      <c r="DU114" s="29">
        <f ca="1">IF(Y$11="x",Toimenpiteet!$E$115,AT114*CU114/1000+(Satokasvi!$E$28-Satokasvi!$E$7)+IF(Y$8="x",Toimenpiteet!$E$29,0)+IF(Y$9="x",Toimenpiteet!$E$60,0)+IF(Y$10="x",Toimenpiteet!$E$88,0))/(1+$H$15)^DU$59</f>
        <v>312.68131724694729</v>
      </c>
      <c r="DV114" s="29">
        <f ca="1">IF(Z$11="x",Toimenpiteet!$E$115,AU114*CV114/1000+(Satokasvi!$E$28-Satokasvi!$E$7)+IF(Z$8="x",Toimenpiteet!$E$29,0)+IF(Z$9="x",Toimenpiteet!$E$60,0)+IF(Z$10="x",Toimenpiteet!$E$88,0))/(1+$H$15)^DV$59</f>
        <v>114.10409490592181</v>
      </c>
      <c r="DW114" s="29">
        <f ca="1">IF(AA$11="x",Toimenpiteet!$E$115,AV114*CW114/1000+(Satokasvi!$E$28-Satokasvi!$E$7)+IF(AA$8="x",Toimenpiteet!$E$29,0)+IF(AA$9="x",Toimenpiteet!$E$60,0)+IF(AA$10="x",Toimenpiteet!$E$88,0))/(1+$H$15)^DW$59</f>
        <v>234.85085250416253</v>
      </c>
      <c r="DX114" s="29">
        <f ca="1">IF(AB$11="x",Toimenpiteet!$E$115,AW114*CX114/1000+(Satokasvi!$E$28-Satokasvi!$E$7)+IF(AB$8="x",Toimenpiteet!$E$29,0)+IF(AB$9="x",Toimenpiteet!$E$60,0)+IF(AB$10="x",Toimenpiteet!$E$88,0))/(1+$H$15)^DX$59</f>
        <v>167.47814493328579</v>
      </c>
      <c r="DY114" s="29">
        <f ca="1">IF(AC$11="x",Toimenpiteet!$E$115,AX114*CY114/1000+(Satokasvi!$E$28-Satokasvi!$E$7)+IF(AC$8="x",Toimenpiteet!$E$29,0)+IF(AC$9="x",Toimenpiteet!$E$60,0)+IF(AC$10="x",Toimenpiteet!$E$88,0))/(1+$H$15)^DY$59</f>
        <v>82.331185743284252</v>
      </c>
      <c r="DZ114" s="29">
        <f ca="1">IF(AD$11="x",Toimenpiteet!$E$115,AY114*CZ114/1000+(Satokasvi!$E$28-Satokasvi!$E$7)+IF(AD$8="x",Toimenpiteet!$E$29,0)+IF(AD$9="x",Toimenpiteet!$E$60,0)+IF(AD$10="x",Toimenpiteet!$E$88,0))/(1+$H$15)^DZ$59</f>
        <v>180.38732154534287</v>
      </c>
      <c r="EA114" s="29">
        <f ca="1">IF(AE$11="x",Toimenpiteet!$E$115,AZ114*DA114/1000+(Satokasvi!$E$28-Satokasvi!$E$7)+IF(AE$8="x",Toimenpiteet!$E$29,0)+IF(AE$9="x",Toimenpiteet!$E$60,0)+IF(AE$10="x",Toimenpiteet!$E$88,0))/(1+$H$15)^EA$59</f>
        <v>132.5456490501077</v>
      </c>
      <c r="EB114" s="29">
        <f ca="1">IF(AF$11="x",Toimenpiteet!$E$115,BA114*DB114/1000+(Satokasvi!$E$28-Satokasvi!$E$7)+IF(AF$8="x",Toimenpiteet!$E$29,0)+IF(AF$9="x",Toimenpiteet!$E$60,0)+IF(AF$10="x",Toimenpiteet!$E$88,0))/(1+$H$15)^EB$59</f>
        <v>14.634627372747794</v>
      </c>
      <c r="ED114" s="29">
        <f>IF(H$11="x",Toimenpiteet!$E$115,BD114*CD114/1000+(Satokasvi!$E$28-Satokasvi!$E$7)+IF(H$8="x",Toimenpiteet!$E$29,0)+IF(H$9="x",Toimenpiteet!$E$60,0)+IF(H$10="x",Toimenpiteet!$E$88,0))/(1+$H$15)^ED$59</f>
        <v>305.82524271844659</v>
      </c>
      <c r="EE114" s="29">
        <f ca="1">IF(I$11="x",Toimenpiteet!$E$115,BE114*CE114/1000+(Satokasvi!$E$28-Satokasvi!$E$7)+IF(I$8="x",Toimenpiteet!$E$29,0)+IF(I$9="x",Toimenpiteet!$E$60,0)+IF(I$10="x",Toimenpiteet!$E$88,0))/(1+$H$15)^EE$59</f>
        <v>272.24950358165177</v>
      </c>
      <c r="EF114" s="29">
        <f ca="1">IF(J$11="x",Toimenpiteet!$E$115,BF114*CF114/1000+(Satokasvi!$E$28-Satokasvi!$E$7)+IF(J$8="x",Toimenpiteet!$E$29,0)+IF(J$9="x",Toimenpiteet!$E$60,0)+IF(J$10="x",Toimenpiteet!$E$88,0))/(1+$H$15)^EF$59</f>
        <v>184.21335725147662</v>
      </c>
      <c r="EG114" s="29">
        <f ca="1">IF(K$11="x",Toimenpiteet!$E$115,BG114*CG114/1000+(Satokasvi!$E$28-Satokasvi!$E$7)+IF(K$8="x",Toimenpiteet!$E$29,0)+IF(K$9="x",Toimenpiteet!$E$60,0)+IF(K$10="x",Toimenpiteet!$E$88,0))/(1+$H$15)^EG$59</f>
        <v>339.88251547438023</v>
      </c>
      <c r="EH114" s="29">
        <f ca="1">IF(L$11="x",Toimenpiteet!$E$115,BH114*CH114/1000+(Satokasvi!$E$28-Satokasvi!$E$7)+IF(L$8="x",Toimenpiteet!$E$29,0)+IF(L$9="x",Toimenpiteet!$E$60,0)+IF(L$10="x",Toimenpiteet!$E$88,0))/(1+$H$15)^EH$59</f>
        <v>378.91095157590735</v>
      </c>
      <c r="EI114" s="29">
        <f>IF(M$11="x",Toimenpiteet!$E$115,BI114*CI114/1000+(Satokasvi!$E$28-Satokasvi!$E$7)+IF(M$8="x",Toimenpiteet!$E$29,0)+IF(M$9="x",Toimenpiteet!$E$60,0)+IF(M$10="x",Toimenpiteet!$E$88,0))/(1+$H$15)^EI$59</f>
        <v>263.80754085535114</v>
      </c>
      <c r="EJ114" s="29">
        <f ca="1">IF(N$11="x",Toimenpiteet!$E$115,BJ114*CJ114/1000+(Satokasvi!$E$28-Satokasvi!$E$7)+IF(N$8="x",Toimenpiteet!$E$29,0)+IF(N$9="x",Toimenpiteet!$E$60,0)+IF(N$10="x",Toimenpiteet!$E$88,0))/(1+$H$15)^EJ$59</f>
        <v>401.39053242742818</v>
      </c>
      <c r="EK114" s="29">
        <f ca="1">IF(O$11="x",Toimenpiteet!$E$115,BK114*CK114/1000+(Satokasvi!$E$28-Satokasvi!$E$7)+IF(O$8="x",Toimenpiteet!$E$29,0)+IF(O$9="x",Toimenpiteet!$E$60,0)+IF(O$10="x",Toimenpiteet!$E$88,0))/(1+$H$15)^EK$59</f>
        <v>170.06262024575295</v>
      </c>
      <c r="EL114" s="29">
        <f ca="1">IF(P$11="x",Toimenpiteet!$E$115,BL114*CL114/1000+(Satokasvi!$E$28-Satokasvi!$E$7)+IF(P$8="x",Toimenpiteet!$E$29,0)+IF(P$9="x",Toimenpiteet!$E$60,0)+IF(P$10="x",Toimenpiteet!$E$88,0))/(1+$H$15)^EL$59</f>
        <v>111.21655492253551</v>
      </c>
      <c r="EM114" s="29">
        <f ca="1">IF(Q$11="x",Toimenpiteet!$E$115,BM114*CM114/1000+(Satokasvi!$E$28-Satokasvi!$E$7)+IF(Q$8="x",Toimenpiteet!$E$29,0)+IF(Q$9="x",Toimenpiteet!$E$60,0)+IF(Q$10="x",Toimenpiteet!$E$88,0))/(1+$H$15)^EM$59</f>
        <v>240.17969569609988</v>
      </c>
      <c r="EN114" s="29">
        <f ca="1">IF(R$11="x",Toimenpiteet!$E$115,BN114*CN114/1000+(Satokasvi!$E$28-Satokasvi!$E$7)+IF(R$8="x",Toimenpiteet!$E$29,0)+IF(R$9="x",Toimenpiteet!$E$60,0)+IF(R$10="x",Toimenpiteet!$E$88,0))/(1+$H$15)^EN$59</f>
        <v>392.4613805784017</v>
      </c>
      <c r="EO114" s="29">
        <f ca="1">IF(S$11="x",Toimenpiteet!$E$115,BO114*CO114/1000+(Satokasvi!$E$28-Satokasvi!$E$7)+IF(S$8="x",Toimenpiteet!$E$29,0)+IF(S$9="x",Toimenpiteet!$E$60,0)+IF(S$10="x",Toimenpiteet!$E$88,0))/(1+$H$15)^EO$59</f>
        <v>380.70788585588349</v>
      </c>
      <c r="EP114" s="29">
        <f ca="1">IF(T$11="x",Toimenpiteet!$E$115,BP114*CP114/1000+(Satokasvi!$E$28-Satokasvi!$E$7)+IF(T$8="x",Toimenpiteet!$E$29,0)+IF(T$9="x",Toimenpiteet!$E$60,0)+IF(T$10="x",Toimenpiteet!$E$88,0))/(1+$H$15)^EP$59</f>
        <v>22.60726862164061</v>
      </c>
      <c r="EQ114" s="29">
        <f ca="1">IF(U$11="x",Toimenpiteet!$E$115,BQ114*CQ114/1000+(Satokasvi!$E$28-Satokasvi!$E$7)+IF(U$8="x",Toimenpiteet!$E$29,0)+IF(U$9="x",Toimenpiteet!$E$60,0)+IF(U$10="x",Toimenpiteet!$E$88,0))/(1+$H$15)^EQ$59</f>
        <v>78.06068789314466</v>
      </c>
      <c r="ER114" s="29">
        <f ca="1">IF(V$11="x",Toimenpiteet!$E$115,BR114*CR114/1000+(Satokasvi!$E$28-Satokasvi!$E$7)+IF(V$8="x",Toimenpiteet!$E$29,0)+IF(V$9="x",Toimenpiteet!$E$60,0)+IF(V$10="x",Toimenpiteet!$E$88,0))/(1+$H$15)^ER$59</f>
        <v>253.3351512368848</v>
      </c>
      <c r="ES114" s="29">
        <f ca="1">IF(W$11="x",Toimenpiteet!$E$115,BS114*CS114/1000+(Satokasvi!$E$28-Satokasvi!$E$7)+IF(W$8="x",Toimenpiteet!$E$29,0)+IF(W$9="x",Toimenpiteet!$E$60,0)+IF(W$10="x",Toimenpiteet!$E$88,0))/(1+$H$15)^ES$59</f>
        <v>25.919852550451395</v>
      </c>
      <c r="ET114" s="29">
        <f ca="1">IF(X$11="x",Toimenpiteet!$E$115,BT114*CT114/1000+(Satokasvi!$E$28-Satokasvi!$E$7)+IF(X$8="x",Toimenpiteet!$E$29,0)+IF(X$9="x",Toimenpiteet!$E$60,0)+IF(X$10="x",Toimenpiteet!$E$88,0))/(1+$H$15)^ET$59</f>
        <v>217.96544829135254</v>
      </c>
      <c r="EU114" s="29">
        <f ca="1">IF(Y$11="x",Toimenpiteet!$E$115,BU114*CU114/1000+(Satokasvi!$E$28-Satokasvi!$E$7)+IF(Y$8="x",Toimenpiteet!$E$29,0)+IF(Y$9="x",Toimenpiteet!$E$60,0)+IF(Y$10="x",Toimenpiteet!$E$88,0))/(1+$H$15)^EU$59</f>
        <v>335.00874466308221</v>
      </c>
      <c r="EV114" s="29">
        <f ca="1">IF(Z$11="x",Toimenpiteet!$E$115,BV114*CV114/1000+(Satokasvi!$E$28-Satokasvi!$E$7)+IF(Z$8="x",Toimenpiteet!$E$29,0)+IF(Z$9="x",Toimenpiteet!$E$60,0)+IF(Z$10="x",Toimenpiteet!$E$88,0))/(1+$H$15)^EV$59</f>
        <v>126.30770892673978</v>
      </c>
      <c r="EW114" s="29">
        <f ca="1">IF(AA$11="x",Toimenpiteet!$E$115,BW114*CW114/1000+(Satokasvi!$E$28-Satokasvi!$E$7)+IF(AA$8="x",Toimenpiteet!$E$29,0)+IF(AA$9="x",Toimenpiteet!$E$60,0)+IF(AA$10="x",Toimenpiteet!$E$88,0))/(1+$H$15)^EW$59</f>
        <v>252.90253034832392</v>
      </c>
      <c r="EX114" s="29">
        <f ca="1">IF(AB$11="x",Toimenpiteet!$E$115,BX114*CX114/1000+(Satokasvi!$E$28-Satokasvi!$E$7)+IF(AB$8="x",Toimenpiteet!$E$29,0)+IF(AB$9="x",Toimenpiteet!$E$60,0)+IF(AB$10="x",Toimenpiteet!$E$88,0))/(1+$H$15)^EX$59</f>
        <v>181.97742617893385</v>
      </c>
      <c r="EY114" s="29">
        <f ca="1">IF(AC$11="x",Toimenpiteet!$E$115,BY114*CY114/1000+(Satokasvi!$E$28-Satokasvi!$E$7)+IF(AC$8="x",Toimenpiteet!$E$29,0)+IF(AC$9="x",Toimenpiteet!$E$60,0)+IF(AC$10="x",Toimenpiteet!$E$88,0))/(1+$H$15)^EY$59</f>
        <v>92.394710078005588</v>
      </c>
      <c r="EZ114" s="29">
        <f ca="1">IF(AD$11="x",Toimenpiteet!$E$115,BZ114*CZ114/1000+(Satokasvi!$E$28-Satokasvi!$E$7)+IF(AD$8="x",Toimenpiteet!$E$29,0)+IF(AD$9="x",Toimenpiteet!$E$60,0)+IF(AD$10="x",Toimenpiteet!$E$88,0))/(1+$H$15)^EZ$59</f>
        <v>195.18044009596645</v>
      </c>
      <c r="FA114" s="29">
        <f ca="1">IF(AE$11="x",Toimenpiteet!$E$115,CA114*DA114/1000+(Satokasvi!$E$28-Satokasvi!$E$7)+IF(AE$8="x",Toimenpiteet!$E$29,0)+IF(AE$9="x",Toimenpiteet!$E$60,0)+IF(AE$10="x",Toimenpiteet!$E$88,0))/(1+$H$15)^FA$59</f>
        <v>144.77851642820178</v>
      </c>
      <c r="FB114" s="29">
        <f ca="1">IF(AF$11="x",Toimenpiteet!$E$115,CB114*DB114/1000+(Satokasvi!$E$28-Satokasvi!$E$7)+IF(AF$8="x",Toimenpiteet!$E$29,0)+IF(AF$9="x",Toimenpiteet!$E$60,0)+IF(AF$10="x",Toimenpiteet!$E$88,0))/(1+$H$15)^FB$59</f>
        <v>20.808674203121772</v>
      </c>
      <c r="FD114" s="29">
        <f t="shared" si="15"/>
        <v>305.82524271844659</v>
      </c>
      <c r="FE114" s="29">
        <f t="shared" ca="1" si="32"/>
        <v>554.88107433470623</v>
      </c>
      <c r="FF114" s="29">
        <f t="shared" ca="1" si="32"/>
        <v>720.39090104246554</v>
      </c>
      <c r="FG114" s="29">
        <f t="shared" ca="1" si="32"/>
        <v>1034.4463349123521</v>
      </c>
      <c r="FH114" s="29">
        <f t="shared" ca="1" si="32"/>
        <v>1385.9525487007804</v>
      </c>
      <c r="FI114" s="29">
        <f t="shared" ca="1" si="32"/>
        <v>1649.7600895561316</v>
      </c>
      <c r="FJ114" s="29">
        <f t="shared" ca="1" si="32"/>
        <v>2023.2128082758177</v>
      </c>
      <c r="FK114" s="29">
        <f t="shared" ca="1" si="32"/>
        <v>2176.610238771766</v>
      </c>
      <c r="FL114" s="29">
        <f t="shared" ca="1" si="31"/>
        <v>2274.2133209217468</v>
      </c>
      <c r="FM114" s="29">
        <f t="shared" ca="1" si="31"/>
        <v>2494.8806976225578</v>
      </c>
      <c r="FN114" s="29">
        <f t="shared" ca="1" si="31"/>
        <v>2860.8134501288041</v>
      </c>
      <c r="FO114" s="29">
        <f t="shared" ca="1" si="31"/>
        <v>3215.7807473869798</v>
      </c>
      <c r="FP114" s="29">
        <f t="shared" ca="1" si="31"/>
        <v>3229.9215360559497</v>
      </c>
      <c r="FQ114" s="29">
        <f t="shared" ca="1" si="31"/>
        <v>3297.0903460519894</v>
      </c>
      <c r="FR114" s="29">
        <f t="shared" ca="1" si="31"/>
        <v>3531.3961882865601</v>
      </c>
      <c r="FS114" s="29">
        <f t="shared" ca="1" si="31"/>
        <v>3549.3189171227868</v>
      </c>
      <c r="FT114" s="29">
        <f t="shared" ca="1" si="31"/>
        <v>3750.3391893998833</v>
      </c>
      <c r="FU114" s="29">
        <f t="shared" ca="1" si="24"/>
        <v>4063.0205066468307</v>
      </c>
      <c r="FV114" s="29">
        <f t="shared" ca="1" si="24"/>
        <v>4177.1246015527522</v>
      </c>
      <c r="FW114" s="29">
        <f t="shared" ca="1" si="23"/>
        <v>4411.9754540569147</v>
      </c>
      <c r="FX114" s="29">
        <f t="shared" ca="1" si="20"/>
        <v>4579.4535989902006</v>
      </c>
      <c r="FY114" s="29">
        <f t="shared" ca="1" si="20"/>
        <v>4661.7847847334851</v>
      </c>
      <c r="FZ114" s="29">
        <f t="shared" ca="1" si="20"/>
        <v>4842.1721062788283</v>
      </c>
      <c r="GA114" s="29">
        <f t="shared" ca="1" si="20"/>
        <v>4974.7177553289357</v>
      </c>
      <c r="GB114" s="29">
        <f t="shared" ca="1" si="20"/>
        <v>4989.3523827016834</v>
      </c>
      <c r="GC114" s="29"/>
      <c r="GD114" s="29">
        <f t="shared" si="16"/>
        <v>305.82524271844659</v>
      </c>
      <c r="GE114" s="29">
        <f t="shared" ca="1" si="36"/>
        <v>578.07474630009835</v>
      </c>
      <c r="GF114" s="29">
        <f t="shared" ca="1" si="36"/>
        <v>762.28810355157498</v>
      </c>
      <c r="GG114" s="29">
        <f t="shared" ca="1" si="36"/>
        <v>1102.1706190259551</v>
      </c>
      <c r="GH114" s="29">
        <f t="shared" ca="1" si="36"/>
        <v>1481.0815706018625</v>
      </c>
      <c r="GI114" s="29">
        <f t="shared" ca="1" si="36"/>
        <v>1744.8891114572136</v>
      </c>
      <c r="GJ114" s="29">
        <f t="shared" ca="1" si="36"/>
        <v>2146.2796438846417</v>
      </c>
      <c r="GK114" s="29">
        <f t="shared" ca="1" si="36"/>
        <v>2316.3422641303946</v>
      </c>
      <c r="GL114" s="29">
        <f t="shared" ca="1" si="36"/>
        <v>2427.5588190529302</v>
      </c>
      <c r="GM114" s="29">
        <f t="shared" ca="1" si="36"/>
        <v>2667.7385147490299</v>
      </c>
      <c r="GN114" s="29">
        <f t="shared" ca="1" si="36"/>
        <v>3060.1998953274315</v>
      </c>
      <c r="GO114" s="29">
        <f t="shared" ca="1" si="36"/>
        <v>3440.9077811833149</v>
      </c>
      <c r="GP114" s="29">
        <f t="shared" ca="1" si="36"/>
        <v>3463.5150498049557</v>
      </c>
      <c r="GQ114" s="29">
        <f t="shared" ca="1" si="36"/>
        <v>3541.5757376981005</v>
      </c>
      <c r="GR114" s="29">
        <f t="shared" ca="1" si="36"/>
        <v>3794.9108889349855</v>
      </c>
      <c r="GS114" s="29">
        <f t="shared" ca="1" si="36"/>
        <v>3820.8307414854366</v>
      </c>
      <c r="GT114" s="29">
        <f t="shared" ca="1" si="34"/>
        <v>4038.7961897767891</v>
      </c>
      <c r="GU114" s="29">
        <f t="shared" ca="1" si="22"/>
        <v>4373.8049344398714</v>
      </c>
      <c r="GV114" s="29">
        <f t="shared" ca="1" si="22"/>
        <v>4500.1126433666113</v>
      </c>
      <c r="GW114" s="29">
        <f t="shared" ca="1" si="22"/>
        <v>4753.0151737149354</v>
      </c>
      <c r="GX114" s="29">
        <f t="shared" ca="1" si="22"/>
        <v>4934.9925998938688</v>
      </c>
      <c r="GY114" s="29">
        <f t="shared" ca="1" si="30"/>
        <v>5027.3873099718749</v>
      </c>
      <c r="GZ114" s="29">
        <f t="shared" ca="1" si="30"/>
        <v>5222.5677500678412</v>
      </c>
      <c r="HA114" s="29">
        <f t="shared" ca="1" si="30"/>
        <v>5367.3462664960425</v>
      </c>
      <c r="HB114" s="29">
        <f t="shared" ca="1" si="30"/>
        <v>5388.1549406991644</v>
      </c>
      <c r="HC114" s="29"/>
      <c r="HD114" s="29">
        <f t="shared" si="29"/>
        <v>170</v>
      </c>
      <c r="HE114" s="29">
        <f>SUM($GD114:GD114)-$HD114-SUM($FD114:FD114)</f>
        <v>-170</v>
      </c>
      <c r="HF114" s="29">
        <f ca="1">SUM($GD114:GE114)-$HD114-SUM($FD114:FE114)</f>
        <v>-146.80632803460787</v>
      </c>
      <c r="HG114" s="29">
        <f ca="1">SUM($GD114:GF114)-$HD114-SUM($FD114:FF114)</f>
        <v>-104.90912552549844</v>
      </c>
      <c r="HH114" s="29">
        <f ca="1">SUM($GD114:GG114)-$HD114-SUM($FD114:FG114)</f>
        <v>-37.184841411895377</v>
      </c>
      <c r="HI114" s="29">
        <f ca="1">SUM($GD114:GH114)-$HD114-SUM($FD114:FH114)</f>
        <v>57.944180489186692</v>
      </c>
      <c r="HJ114" s="29">
        <f ca="1">SUM($GD114:GI114)-$HD114-SUM($FD114:FI114)</f>
        <v>153.07320239026831</v>
      </c>
      <c r="HK114" s="29">
        <f ca="1">SUM($GD114:GJ114)-$HD114-SUM($FD114:FJ114)</f>
        <v>276.14003799909187</v>
      </c>
      <c r="HL114" s="29">
        <f ca="1">SUM($GD114:GK114)-$HD114-SUM($FD114:FK114)</f>
        <v>415.87206335772134</v>
      </c>
      <c r="HM114" s="29">
        <f ca="1">SUM($GD114:GL114)-$HD114-SUM($FD114:FL114)</f>
        <v>569.21756148890563</v>
      </c>
      <c r="HN114" s="29">
        <f ca="1">SUM($GD114:GM114)-$HD114-SUM($FD114:FM114)</f>
        <v>742.07537861537639</v>
      </c>
      <c r="HO114" s="29">
        <f ca="1">SUM($GD114:GN114)-$HD114-SUM($FD114:FN114)</f>
        <v>941.46182381400286</v>
      </c>
      <c r="HP114" s="29">
        <f ca="1">SUM($GD114:GO114)-$HD114-SUM($FD114:FO114)</f>
        <v>1166.5888576103389</v>
      </c>
      <c r="HQ114" s="29">
        <f ca="1">SUM($GD114:GP114)-$HD114-SUM($FD114:FP114)</f>
        <v>1400.182371359344</v>
      </c>
      <c r="HR114" s="29">
        <f ca="1">SUM($GD114:GQ114)-$HD114-SUM($FD114:FQ114)</f>
        <v>1644.6677630054546</v>
      </c>
      <c r="HS114" s="29">
        <f ca="1">SUM($GD114:GR114)-$HD114-SUM($FD114:FR114)</f>
        <v>1908.182463653884</v>
      </c>
      <c r="HT114" s="29">
        <f ca="1">SUM($GD114:GS114)-$HD114-SUM($FD114:FS114)</f>
        <v>2179.6942880165298</v>
      </c>
      <c r="HU114" s="29">
        <f ca="1">SUM($GD114:GT114)-$HD114-SUM($FD114:FT114)</f>
        <v>2468.1512883934338</v>
      </c>
      <c r="HV114" s="29">
        <f ca="1">SUM($GD114:GU114)-$HD114-SUM($FD114:FU114)</f>
        <v>2778.9357161864755</v>
      </c>
      <c r="HW114" s="29">
        <f ca="1">SUM($GD114:GV114)-$HD114-SUM($FD114:FV114)</f>
        <v>3101.9237580003391</v>
      </c>
      <c r="HX114" s="29">
        <f ca="1">SUM($GD114:GW114)-$HD114-SUM($FD114:FW114)</f>
        <v>3442.9634776583625</v>
      </c>
      <c r="HY114" s="29">
        <f ca="1">SUM($GD114:GX114)-$HD114-SUM($FD114:FX114)</f>
        <v>3798.5024785620335</v>
      </c>
      <c r="HZ114" s="29">
        <f ca="1">SUM($GD114:GY114)-$HD114-SUM($FD114:FY114)</f>
        <v>4164.105003800425</v>
      </c>
      <c r="IA114" s="29">
        <f ca="1">SUM($GD114:GZ114)-$HD114-SUM($FD114:FZ114)</f>
        <v>4544.5006475894406</v>
      </c>
      <c r="IB114" s="29">
        <f ca="1">SUM($GD114:HA114)-$HD114-SUM($FD114:GA114)</f>
        <v>4937.1291587565502</v>
      </c>
      <c r="IC114" s="29">
        <f ca="1">SUM($GD114:HB114)-$HD114-SUM($FD114:GB114)</f>
        <v>5335.931716754043</v>
      </c>
    </row>
    <row r="115" spans="2:237">
      <c r="B115" s="29">
        <f t="shared" ca="1" si="26"/>
        <v>0.68251886842097564</v>
      </c>
      <c r="C115" s="29">
        <f t="shared" ca="1" si="26"/>
        <v>0.44104136760310664</v>
      </c>
      <c r="D115" s="29">
        <f t="shared" ca="1" si="26"/>
        <v>0.41548473973782019</v>
      </c>
      <c r="E115" s="29">
        <f t="shared" ca="1" si="26"/>
        <v>0.81309034791500034</v>
      </c>
      <c r="F115" s="29">
        <f t="shared" ca="1" si="26"/>
        <v>0.97898653429358562</v>
      </c>
      <c r="G115" s="29">
        <f t="shared" ca="1" si="26"/>
        <v>0.82855255128992189</v>
      </c>
      <c r="H115" s="29">
        <f t="shared" ca="1" si="26"/>
        <v>3.7430288209415297E-2</v>
      </c>
      <c r="I115" s="29">
        <f t="shared" ca="1" si="26"/>
        <v>0.86727321528699253</v>
      </c>
      <c r="J115" s="29">
        <f t="shared" ca="1" si="26"/>
        <v>1.2554414233565847E-2</v>
      </c>
      <c r="K115" s="29">
        <f t="shared" ca="1" si="26"/>
        <v>0.46124634473961357</v>
      </c>
      <c r="L115" s="29">
        <f t="shared" ca="1" si="26"/>
        <v>0.72329021685427508</v>
      </c>
      <c r="M115" s="29">
        <f t="shared" ca="1" si="26"/>
        <v>0.96898796747047777</v>
      </c>
      <c r="N115" s="29">
        <f t="shared" ca="1" si="26"/>
        <v>0.38557874175479201</v>
      </c>
      <c r="O115" s="29">
        <f t="shared" ca="1" si="26"/>
        <v>0.27732404589209902</v>
      </c>
      <c r="P115" s="29">
        <f t="shared" ca="1" si="26"/>
        <v>0.63361285072624973</v>
      </c>
      <c r="Q115" s="29">
        <f t="shared" ca="1" si="26"/>
        <v>0.63137976703637244</v>
      </c>
      <c r="R115" s="29">
        <f t="shared" ca="1" si="33"/>
        <v>0.52340670181076954</v>
      </c>
      <c r="S115" s="29">
        <f t="shared" ca="1" si="33"/>
        <v>0.74499313094038377</v>
      </c>
      <c r="T115" s="29">
        <f t="shared" ca="1" si="35"/>
        <v>0.89527323737049258</v>
      </c>
      <c r="U115" s="29">
        <f t="shared" ca="1" si="35"/>
        <v>0.97976494227897226</v>
      </c>
      <c r="V115" s="29">
        <f t="shared" ca="1" si="35"/>
        <v>0.44216655093513046</v>
      </c>
      <c r="W115" s="29">
        <f t="shared" ca="1" si="35"/>
        <v>0.73761639683523239</v>
      </c>
      <c r="X115" s="29">
        <f t="shared" ca="1" si="35"/>
        <v>0.60830417119011926</v>
      </c>
      <c r="Y115" s="29">
        <f t="shared" ca="1" si="35"/>
        <v>0.59536197283260051</v>
      </c>
      <c r="Z115" s="29">
        <f t="shared" ca="1" si="35"/>
        <v>0.49966538675178296</v>
      </c>
      <c r="AC115" s="27">
        <f>IF(H$11="x",0,_xlfn.NORM.INV(B115,Satokasvi!$H$8,Satokasvi!$I$8)*IF(H$8="x",1+Toimenpiteet!$C$7,1)*IF(H$9="x",1+Toimenpiteet!$C$34,1)*(1+H$30)*_xlfn.BINOM.INV(1,(1-(Satokasvi!$H$15*(1+H$43))),B115))</f>
        <v>0</v>
      </c>
      <c r="AD115" s="27">
        <f ca="1">IF(I$11="x",0,_xlfn.NORM.INV(C115,Satokasvi!$H$8,Satokasvi!$I$8)*IF(I$8="x",1+Toimenpiteet!$C$7,1)*IF(I$9="x",1+Toimenpiteet!$C$34,1)*(1+I$30)*_xlfn.BINOM.INV(1,(1-(Satokasvi!$H$15*(1+I$43))),C115))</f>
        <v>2513.2470955149624</v>
      </c>
      <c r="AE115" s="27">
        <f ca="1">IF(J$11="x",0,_xlfn.NORM.INV(D115,Satokasvi!$H$8,Satokasvi!$I$8)*IF(J$8="x",1+Toimenpiteet!$C$7,1)*IF(J$9="x",1+Toimenpiteet!$C$34,1)*(1+J$30)*_xlfn.BINOM.INV(1,(1-(Satokasvi!$H$15*(1+J$43))),D115))</f>
        <v>2518.8011611295142</v>
      </c>
      <c r="AF115" s="27">
        <f ca="1">IF(K$11="x",0,_xlfn.NORM.INV(E115,Satokasvi!$H$8,Satokasvi!$I$8)*IF(K$8="x",1+Toimenpiteet!$C$7,1)*IF(K$9="x",1+Toimenpiteet!$C$34,1)*(1+K$30)*_xlfn.BINOM.INV(1,(1-(Satokasvi!$H$15*(1+K$43))),E115))</f>
        <v>2739.043354872746</v>
      </c>
      <c r="AG115" s="27">
        <f ca="1">IF(L$11="x",0,_xlfn.NORM.INV(F115,Satokasvi!$H$8,Satokasvi!$I$8)*IF(L$8="x",1+Toimenpiteet!$C$7,1)*IF(L$9="x",1+Toimenpiteet!$C$34,1)*(1+L$30)*_xlfn.BINOM.INV(1,(1-(Satokasvi!$H$15*(1+L$43))),F115))</f>
        <v>2969.6791894868043</v>
      </c>
      <c r="AH115" s="27">
        <f>IF(M$11="x",0,_xlfn.NORM.INV(G115,Satokasvi!$H$8,Satokasvi!$I$8)*IF(M$8="x",1+Toimenpiteet!$C$7,1)*IF(M$9="x",1+Toimenpiteet!$C$34,1)*(1+M$30)*_xlfn.BINOM.INV(1,(1-(Satokasvi!$H$15*(1+M$43))),G115))</f>
        <v>0</v>
      </c>
      <c r="AI115" s="27">
        <f ca="1">IF(N$11="x",0,_xlfn.NORM.INV(H115,Satokasvi!$H$8,Satokasvi!$I$8)*IF(N$8="x",1+Toimenpiteet!$C$7,1)*IF(N$9="x",1+Toimenpiteet!$C$34,1)*(1+N$30)*_xlfn.BINOM.INV(1,(1-(Satokasvi!$H$15*(1+N$43))),H115))</f>
        <v>0</v>
      </c>
      <c r="AJ115" s="27">
        <f ca="1">IF(O$11="x",0,_xlfn.NORM.INV(I115,Satokasvi!$H$8,Satokasvi!$I$8)*IF(O$8="x",1+Toimenpiteet!$C$7,1)*IF(O$9="x",1+Toimenpiteet!$C$34,1)*(1+O$30)*_xlfn.BINOM.INV(1,(1-(Satokasvi!$H$15*(1+O$43))),I115))</f>
        <v>2821.1033830564929</v>
      </c>
      <c r="AK115" s="27">
        <f ca="1">IF(P$11="x",0,_xlfn.NORM.INV(J115,Satokasvi!$H$8,Satokasvi!$I$8)*IF(P$8="x",1+Toimenpiteet!$C$7,1)*IF(P$9="x",1+Toimenpiteet!$C$34,1)*(1+P$30)*_xlfn.BINOM.INV(1,(1-(Satokasvi!$H$15*(1+P$43))),J115))</f>
        <v>0</v>
      </c>
      <c r="AL115" s="27">
        <f ca="1">IF(Q$11="x",0,_xlfn.NORM.INV(K115,Satokasvi!$H$8,Satokasvi!$I$8)*IF(Q$8="x",1+Toimenpiteet!$C$7,1)*IF(Q$9="x",1+Toimenpiteet!$C$34,1)*(1+Q$30)*_xlfn.BINOM.INV(1,(1-(Satokasvi!$H$15*(1+Q$43))),K115))</f>
        <v>2595.0790476101024</v>
      </c>
      <c r="AM115" s="27">
        <f ca="1">IF(R$11="x",0,_xlfn.NORM.INV(L115,Satokasvi!$H$8,Satokasvi!$I$8)*IF(R$8="x",1+Toimenpiteet!$C$7,1)*IF(R$9="x",1+Toimenpiteet!$C$34,1)*(1+R$30)*_xlfn.BINOM.INV(1,(1-(Satokasvi!$H$15*(1+R$43))),L115))</f>
        <v>2723.8628899330743</v>
      </c>
      <c r="AN115" s="27">
        <f ca="1">IF(S$11="x",0,_xlfn.NORM.INV(M115,Satokasvi!$H$8,Satokasvi!$I$8)*IF(S$8="x",1+Toimenpiteet!$C$7,1)*IF(S$9="x",1+Toimenpiteet!$C$34,1)*(1+S$30)*_xlfn.BINOM.INV(1,(1-(Satokasvi!$H$15*(1+S$43))),M115))</f>
        <v>2961.5706442366454</v>
      </c>
      <c r="AO115" s="27">
        <f ca="1">IF(T$11="x",0,_xlfn.NORM.INV(N115,Satokasvi!$H$8,Satokasvi!$I$8)*IF(T$8="x",1+Toimenpiteet!$C$7,1)*IF(T$9="x",1+Toimenpiteet!$C$34,1)*(1+T$30)*_xlfn.BINOM.INV(1,(1-(Satokasvi!$H$15*(1+T$43))),N115))</f>
        <v>2558.9478500326277</v>
      </c>
      <c r="AP115" s="27">
        <f ca="1">IF(U$11="x",0,_xlfn.NORM.INV(O115,Satokasvi!$H$8,Satokasvi!$I$8)*IF(U$8="x",1+Toimenpiteet!$C$7,1)*IF(U$9="x",1+Toimenpiteet!$C$34,1)*(1+U$30)*_xlfn.BINOM.INV(1,(1-(Satokasvi!$H$15*(1+U$43))),O115))</f>
        <v>2502.9595050832554</v>
      </c>
      <c r="AQ115" s="27">
        <f ca="1">IF(V$11="x",0,_xlfn.NORM.INV(P115,Satokasvi!$H$8,Satokasvi!$I$8)*IF(V$8="x",1+Toimenpiteet!$C$7,1)*IF(V$9="x",1+Toimenpiteet!$C$34,1)*(1+V$30)*_xlfn.BINOM.INV(1,(1-(Satokasvi!$H$15*(1+V$43))),P115))</f>
        <v>2676.9727113300341</v>
      </c>
      <c r="AR115" s="27">
        <f ca="1">IF(W$11="x",0,_xlfn.NORM.INV(Q115,Satokasvi!$H$8,Satokasvi!$I$8)*IF(W$8="x",1+Toimenpiteet!$C$7,1)*IF(W$9="x",1+Toimenpiteet!$C$34,1)*(1+W$30)*_xlfn.BINOM.INV(1,(1-(Satokasvi!$H$15*(1+W$43))),Q115))</f>
        <v>2675.8662809099101</v>
      </c>
      <c r="AS115" s="27">
        <f ca="1">IF(X$11="x",0,_xlfn.NORM.INV(R115,Satokasvi!$H$8,Satokasvi!$I$8)*IF(X$8="x",1+Toimenpiteet!$C$7,1)*IF(X$9="x",1+Toimenpiteet!$C$34,1)*(1+X$30)*_xlfn.BINOM.INV(1,(1-(Satokasvi!$H$15*(1+X$43))),R115))</f>
        <v>2624.1979878818047</v>
      </c>
      <c r="AT115" s="27">
        <f ca="1">IF(Y$11="x",0,_xlfn.NORM.INV(S115,Satokasvi!$H$8,Satokasvi!$I$8)*IF(Y$8="x",1+Toimenpiteet!$C$7,1)*IF(Y$9="x",1+Toimenpiteet!$C$34,1)*(1+Y$30)*_xlfn.BINOM.INV(1,(1-(Satokasvi!$H$15*(1+Y$43))),S115))</f>
        <v>2736.2146507943112</v>
      </c>
      <c r="AU115" s="27">
        <f ca="1">IF(Z$11="x",0,_xlfn.NORM.INV(T115,Satokasvi!$H$8,Satokasvi!$I$8)*IF(Z$8="x",1+Toimenpiteet!$C$7,1)*IF(Z$9="x",1+Toimenpiteet!$C$34,1)*(1+Z$30)*_xlfn.BINOM.INV(1,(1-(Satokasvi!$H$15*(1+Z$43))),T115))</f>
        <v>2847.5112759971557</v>
      </c>
      <c r="AV115" s="27">
        <f ca="1">IF(AA$11="x",0,_xlfn.NORM.INV(U115,Satokasvi!$H$8,Satokasvi!$I$8)*IF(AA$8="x",1+Toimenpiteet!$C$7,1)*IF(AA$9="x",1+Toimenpiteet!$C$34,1)*(1+AA$30)*_xlfn.BINOM.INV(1,(1-(Satokasvi!$H$15*(1+AA$43))),U115))</f>
        <v>2995.6910691192338</v>
      </c>
      <c r="AW115" s="27">
        <f ca="1">IF(AB$11="x",0,_xlfn.NORM.INV(V115,Satokasvi!$H$8,Satokasvi!$I$8)*IF(AB$8="x",1+Toimenpiteet!$C$7,1)*IF(AB$9="x",1+Toimenpiteet!$C$34,1)*(1+AB$30)*_xlfn.BINOM.INV(1,(1-(Satokasvi!$H$15*(1+AB$43))),V115))</f>
        <v>2586.0849860746539</v>
      </c>
      <c r="AX115" s="27">
        <f ca="1">IF(AC$11="x",0,_xlfn.NORM.INV(W115,Satokasvi!$H$8,Satokasvi!$I$8)*IF(AC$8="x",1+Toimenpiteet!$C$7,1)*IF(AC$9="x",1+Toimenpiteet!$C$34,1)*(1+AC$30)*_xlfn.BINOM.INV(1,(1-(Satokasvi!$H$15*(1+AC$43))),W115))</f>
        <v>2731.9583992267603</v>
      </c>
      <c r="AY115" s="27">
        <f ca="1">IF(AD$11="x",0,_xlfn.NORM.INV(X115,Satokasvi!$H$8,Satokasvi!$I$8)*IF(AD$8="x",1+Toimenpiteet!$C$7,1)*IF(AD$9="x",1+Toimenpiteet!$C$34,1)*(1+AD$30)*_xlfn.BINOM.INV(1,(1-(Satokasvi!$H$15*(1+AD$43))),X115))</f>
        <v>2664.553176447861</v>
      </c>
      <c r="AZ115" s="27">
        <f ca="1">IF(AE$11="x",0,_xlfn.NORM.INV(Y115,Satokasvi!$H$8,Satokasvi!$I$8)*IF(AE$8="x",1+Toimenpiteet!$C$7,1)*IF(AE$9="x",1+Toimenpiteet!$C$34,1)*(1+AE$30)*_xlfn.BINOM.INV(1,(1-(Satokasvi!$H$15*(1+AE$43))),Y115))</f>
        <v>2658.2922714366282</v>
      </c>
      <c r="BA115" s="27">
        <f ca="1">IF(AF$11="x",0,_xlfn.NORM.INV(Z115,Satokasvi!$H$8,Satokasvi!$I$8)*IF(AF$8="x",1+Toimenpiteet!$C$7,1)*IF(AF$9="x",1+Toimenpiteet!$C$34,1)*(1+AF$30)*_xlfn.BINOM.INV(1,(1-(Satokasvi!$H$15*(1+AF$43))),Z115))</f>
        <v>2613.0834387145615</v>
      </c>
      <c r="BD115" s="27">
        <f>IF(H$11="x",0,_xlfn.NORM.INV(B115,Satokasvi!$H$8,Satokasvi!$I$8)*IF(COUNTIF($H$12:H$12,"x")&gt;0,(1+$C$6),1)*IF(COUNTIF($H$13:H$13,"x")&gt;0,(1+$C$30),1)*IF(H$8="x",(1+Toimenpiteet!$C$7),1)*IF(H$9="x",(1+Toimenpiteet!$C$34),1)*(1+H$30)*_xlfn.BINOM.INV(1,(1-(Satokasvi!$H$15*(1+H$44))),B115))</f>
        <v>0</v>
      </c>
      <c r="BE115" s="27">
        <f ca="1">IF(I$11="x",0,_xlfn.NORM.INV(C115,Satokasvi!$H$8,Satokasvi!$I$8)*IF(COUNTIF($H$12:I$12,"x")&gt;0,(1+$C$6),1)*IF(COUNTIF($H$13:I$13,"x")&gt;0,(1+$C$30),1)*IF(I$8="x",(1+Toimenpiteet!$C$7),1)*IF(I$9="x",(1+Toimenpiteet!$C$34),1)*(1+I$30)*_xlfn.BINOM.INV(1,(1-(Satokasvi!$H$15*(1+I$44))),C115))</f>
        <v>2638.909450290711</v>
      </c>
      <c r="BF115" s="27">
        <f ca="1">IF(J$11="x",0,_xlfn.NORM.INV(D115,Satokasvi!$H$8,Satokasvi!$I$8)*IF(COUNTIF($H$12:J$12,"x")&gt;0,(1+$C$6),1)*IF(COUNTIF($H$13:J$13,"x")&gt;0,(1+$C$30),1)*IF(J$8="x",(1+Toimenpiteet!$C$7),1)*IF(J$9="x",(1+Toimenpiteet!$C$34),1)*(1+J$30)*_xlfn.BINOM.INV(1,(1-(Satokasvi!$H$15*(1+J$44))),D115))</f>
        <v>2644.7412191859903</v>
      </c>
      <c r="BG115" s="27">
        <f ca="1">IF(K$11="x",0,_xlfn.NORM.INV(E115,Satokasvi!$H$8,Satokasvi!$I$8)*IF(COUNTIF($H$12:K$12,"x")&gt;0,(1+$C$6),1)*IF(COUNTIF($H$13:K$13,"x")&gt;0,(1+$C$30),1)*IF(K$8="x",(1+Toimenpiteet!$C$7),1)*IF(K$9="x",(1+Toimenpiteet!$C$34),1)*(1+K$30)*_xlfn.BINOM.INV(1,(1-(Satokasvi!$H$15*(1+K$44))),E115))</f>
        <v>2875.9955226163838</v>
      </c>
      <c r="BH115" s="27">
        <f ca="1">IF(L$11="x",0,_xlfn.NORM.INV(F115,Satokasvi!$H$8,Satokasvi!$I$8)*IF(COUNTIF($H$12:L$12,"x")&gt;0,(1+$C$6),1)*IF(COUNTIF($H$13:L$13,"x")&gt;0,(1+$C$30),1)*IF(L$8="x",(1+Toimenpiteet!$C$7),1)*IF(L$9="x",(1+Toimenpiteet!$C$34),1)*(1+L$30)*_xlfn.BINOM.INV(1,(1-(Satokasvi!$H$15*(1+L$44))),F115))</f>
        <v>3118.1631489611441</v>
      </c>
      <c r="BI115" s="27">
        <f>IF(M$11="x",0,_xlfn.NORM.INV(G115,Satokasvi!$H$8,Satokasvi!$I$8)*IF(COUNTIF($H$12:M$12,"x")&gt;0,(1+$C$6),1)*IF(COUNTIF($H$13:M$13,"x")&gt;0,(1+$C$30),1)*IF(M$8="x",(1+Toimenpiteet!$C$7),1)*IF(M$9="x",(1+Toimenpiteet!$C$34),1)*(1+M$30)*_xlfn.BINOM.INV(1,(1-(Satokasvi!$H$15*(1+M$44))),G115))</f>
        <v>0</v>
      </c>
      <c r="BJ115" s="27">
        <f ca="1">IF(N$11="x",0,_xlfn.NORM.INV(H115,Satokasvi!$H$8,Satokasvi!$I$8)*IF(COUNTIF($H$12:N$12,"x")&gt;0,(1+$C$6),1)*IF(COUNTIF($H$13:N$13,"x")&gt;0,(1+$C$30),1)*IF(N$8="x",(1+Toimenpiteet!$C$7),1)*IF(N$9="x",(1+Toimenpiteet!$C$34),1)*(1+N$30)*_xlfn.BINOM.INV(1,(1-(Satokasvi!$H$15*(1+N$44))),H115))</f>
        <v>0</v>
      </c>
      <c r="BK115" s="27">
        <f ca="1">IF(O$11="x",0,_xlfn.NORM.INV(I115,Satokasvi!$H$8,Satokasvi!$I$8)*IF(COUNTIF($H$12:O$12,"x")&gt;0,(1+$C$6),1)*IF(COUNTIF($H$13:O$13,"x")&gt;0,(1+$C$30),1)*IF(O$8="x",(1+Toimenpiteet!$C$7),1)*IF(O$9="x",(1+Toimenpiteet!$C$34),1)*(1+O$30)*_xlfn.BINOM.INV(1,(1-(Satokasvi!$H$15*(1+O$44))),I115))</f>
        <v>2962.1585522093183</v>
      </c>
      <c r="BL115" s="27">
        <f ca="1">IF(P$11="x",0,_xlfn.NORM.INV(J115,Satokasvi!$H$8,Satokasvi!$I$8)*IF(COUNTIF($H$12:P$12,"x")&gt;0,(1+$C$6),1)*IF(COUNTIF($H$13:P$13,"x")&gt;0,(1+$C$30),1)*IF(P$8="x",(1+Toimenpiteet!$C$7),1)*IF(P$9="x",(1+Toimenpiteet!$C$34),1)*(1+P$30)*_xlfn.BINOM.INV(1,(1-(Satokasvi!$H$15*(1+P$44))),J115))</f>
        <v>0</v>
      </c>
      <c r="BM115" s="27">
        <f ca="1">IF(Q$11="x",0,_xlfn.NORM.INV(K115,Satokasvi!$H$8,Satokasvi!$I$8)*IF(COUNTIF($H$12:Q$12,"x")&gt;0,(1+$C$6),1)*IF(COUNTIF($H$13:Q$13,"x")&gt;0,(1+$C$30),1)*IF(Q$8="x",(1+Toimenpiteet!$C$7),1)*IF(Q$9="x",(1+Toimenpiteet!$C$34),1)*(1+Q$30)*_xlfn.BINOM.INV(1,(1-(Satokasvi!$H$15*(1+Q$44))),K115))</f>
        <v>2724.8329999906077</v>
      </c>
      <c r="BN115" s="27">
        <f ca="1">IF(R$11="x",0,_xlfn.NORM.INV(L115,Satokasvi!$H$8,Satokasvi!$I$8)*IF(COUNTIF($H$12:R$12,"x")&gt;0,(1+$C$6),1)*IF(COUNTIF($H$13:R$13,"x")&gt;0,(1+$C$30),1)*IF(R$8="x",(1+Toimenpiteet!$C$7),1)*IF(R$9="x",(1+Toimenpiteet!$C$34),1)*(1+R$30)*_xlfn.BINOM.INV(1,(1-(Satokasvi!$H$15*(1+R$44))),L115))</f>
        <v>2860.0560344297282</v>
      </c>
      <c r="BO115" s="27">
        <f ca="1">IF(S$11="x",0,_xlfn.NORM.INV(M115,Satokasvi!$H$8,Satokasvi!$I$8)*IF(COUNTIF($H$12:S$12,"x")&gt;0,(1+$C$6),1)*IF(COUNTIF($H$13:S$13,"x")&gt;0,(1+$C$30),1)*IF(S$8="x",(1+Toimenpiteet!$C$7),1)*IF(S$9="x",(1+Toimenpiteet!$C$34),1)*(1+S$30)*_xlfn.BINOM.INV(1,(1-(Satokasvi!$H$15*(1+S$44))),M115))</f>
        <v>3109.6491764484776</v>
      </c>
      <c r="BP115" s="27">
        <f ca="1">IF(T$11="x",0,_xlfn.NORM.INV(N115,Satokasvi!$H$8,Satokasvi!$I$8)*IF(COUNTIF($H$12:T$12,"x")&gt;0,(1+$C$6),1)*IF(COUNTIF($H$13:T$13,"x")&gt;0,(1+$C$30),1)*IF(T$8="x",(1+Toimenpiteet!$C$7),1)*IF(T$9="x",(1+Toimenpiteet!$C$34),1)*(1+T$30)*_xlfn.BINOM.INV(1,(1-(Satokasvi!$H$15*(1+T$44))),N115))</f>
        <v>2686.8952425342595</v>
      </c>
      <c r="BQ115" s="27">
        <f ca="1">IF(U$11="x",0,_xlfn.NORM.INV(O115,Satokasvi!$H$8,Satokasvi!$I$8)*IF(COUNTIF($H$12:U$12,"x")&gt;0,(1+$C$6),1)*IF(COUNTIF($H$13:U$13,"x")&gt;0,(1+$C$30),1)*IF(U$8="x",(1+Toimenpiteet!$C$7),1)*IF(U$9="x",(1+Toimenpiteet!$C$34),1)*(1+U$30)*_xlfn.BINOM.INV(1,(1-(Satokasvi!$H$15*(1+U$44))),O115))</f>
        <v>2628.1074803374177</v>
      </c>
      <c r="BR115" s="27">
        <f ca="1">IF(V$11="x",0,_xlfn.NORM.INV(P115,Satokasvi!$H$8,Satokasvi!$I$8)*IF(COUNTIF($H$12:V$12,"x")&gt;0,(1+$C$6),1)*IF(COUNTIF($H$13:V$13,"x")&gt;0,(1+$C$30),1)*IF(V$8="x",(1+Toimenpiteet!$C$7),1)*IF(V$9="x",(1+Toimenpiteet!$C$34),1)*(1+V$30)*_xlfn.BINOM.INV(1,(1-(Satokasvi!$H$15*(1+V$44))),P115))</f>
        <v>2810.8213468965355</v>
      </c>
      <c r="BS115" s="27">
        <f ca="1">IF(W$11="x",0,_xlfn.NORM.INV(Q115,Satokasvi!$H$8,Satokasvi!$I$8)*IF(COUNTIF($H$12:W$12,"x")&gt;0,(1+$C$6),1)*IF(COUNTIF($H$13:W$13,"x")&gt;0,(1+$C$30),1)*IF(W$8="x",(1+Toimenpiteet!$C$7),1)*IF(W$9="x",(1+Toimenpiteet!$C$34),1)*(1+W$30)*_xlfn.BINOM.INV(1,(1-(Satokasvi!$H$15*(1+W$44))),Q115))</f>
        <v>2809.6595949554057</v>
      </c>
      <c r="BT115" s="27">
        <f ca="1">IF(X$11="x",0,_xlfn.NORM.INV(R115,Satokasvi!$H$8,Satokasvi!$I$8)*IF(COUNTIF($H$12:X$12,"x")&gt;0,(1+$C$6),1)*IF(COUNTIF($H$13:X$13,"x")&gt;0,(1+$C$30),1)*IF(X$8="x",(1+Toimenpiteet!$C$7),1)*IF(X$9="x",(1+Toimenpiteet!$C$34),1)*(1+X$30)*_xlfn.BINOM.INV(1,(1-(Satokasvi!$H$15*(1+X$44))),R115))</f>
        <v>2755.4078872758955</v>
      </c>
      <c r="BU115" s="27">
        <f ca="1">IF(Y$11="x",0,_xlfn.NORM.INV(S115,Satokasvi!$H$8,Satokasvi!$I$8)*IF(COUNTIF($H$12:Y$12,"x")&gt;0,(1+$C$6),1)*IF(COUNTIF($H$13:Y$13,"x")&gt;0,(1+$C$30),1)*IF(Y$8="x",(1+Toimenpiteet!$C$7),1)*IF(Y$9="x",(1+Toimenpiteet!$C$34),1)*(1+Y$30)*_xlfn.BINOM.INV(1,(1-(Satokasvi!$H$15*(1+Y$44))),S115))</f>
        <v>2873.0253833340266</v>
      </c>
      <c r="BV115" s="27">
        <f ca="1">IF(Z$11="x",0,_xlfn.NORM.INV(T115,Satokasvi!$H$8,Satokasvi!$I$8)*IF(COUNTIF($H$12:Z$12,"x")&gt;0,(1+$C$6),1)*IF(COUNTIF($H$13:Z$13,"x")&gt;0,(1+$C$30),1)*IF(Z$8="x",(1+Toimenpiteet!$C$7),1)*IF(Z$9="x",(1+Toimenpiteet!$C$34),1)*(1+Z$30)*_xlfn.BINOM.INV(1,(1-(Satokasvi!$H$15*(1+Z$44))),T115))</f>
        <v>2989.8868397970141</v>
      </c>
      <c r="BW115" s="27">
        <f ca="1">IF(AA$11="x",0,_xlfn.NORM.INV(U115,Satokasvi!$H$8,Satokasvi!$I$8)*IF(COUNTIF($H$12:AA$12,"x")&gt;0,(1+$C$6),1)*IF(COUNTIF($H$13:AA$13,"x")&gt;0,(1+$C$30),1)*IF(AA$8="x",(1+Toimenpiteet!$C$7),1)*IF(AA$9="x",(1+Toimenpiteet!$C$34),1)*(1+AA$30)*_xlfn.BINOM.INV(1,(1-(Satokasvi!$H$15*(1+AA$44))),U115))</f>
        <v>3145.4756225751953</v>
      </c>
      <c r="BX115" s="27">
        <f ca="1">IF(AB$11="x",0,_xlfn.NORM.INV(V115,Satokasvi!$H$8,Satokasvi!$I$8)*IF(COUNTIF($H$12:AB$12,"x")&gt;0,(1+$C$6),1)*IF(COUNTIF($H$13:AB$13,"x")&gt;0,(1+$C$30),1)*IF(AB$8="x",(1+Toimenpiteet!$C$7),1)*IF(AB$9="x",(1+Toimenpiteet!$C$34),1)*(1+AB$30)*_xlfn.BINOM.INV(1,(1-(Satokasvi!$H$15*(1+AB$44))),V115))</f>
        <v>2715.3892353783867</v>
      </c>
      <c r="BY115" s="27">
        <f ca="1">IF(AC$11="x",0,_xlfn.NORM.INV(W115,Satokasvi!$H$8,Satokasvi!$I$8)*IF(COUNTIF($H$12:AC$12,"x")&gt;0,(1+$C$6),1)*IF(COUNTIF($H$13:AC$13,"x")&gt;0,(1+$C$30),1)*IF(AC$8="x",(1+Toimenpiteet!$C$7),1)*IF(AC$9="x",(1+Toimenpiteet!$C$34),1)*(1+AC$30)*_xlfn.BINOM.INV(1,(1-(Satokasvi!$H$15*(1+AC$44))),W115))</f>
        <v>2868.5563191880983</v>
      </c>
      <c r="BZ115" s="27">
        <f ca="1">IF(AD$11="x",0,_xlfn.NORM.INV(X115,Satokasvi!$H$8,Satokasvi!$I$8)*IF(COUNTIF($H$12:AD$12,"x")&gt;0,(1+$C$6),1)*IF(COUNTIF($H$13:AD$13,"x")&gt;0,(1+$C$30),1)*IF(AD$8="x",(1+Toimenpiteet!$C$7),1)*IF(AD$9="x",(1+Toimenpiteet!$C$34),1)*(1+AD$30)*_xlfn.BINOM.INV(1,(1-(Satokasvi!$H$15*(1+AD$44))),X115))</f>
        <v>2797.7808352702546</v>
      </c>
      <c r="CA115" s="27">
        <f ca="1">IF(AE$11="x",0,_xlfn.NORM.INV(Y115,Satokasvi!$H$8,Satokasvi!$I$8)*IF(COUNTIF($H$12:AE$12,"x")&gt;0,(1+$C$6),1)*IF(COUNTIF($H$13:AE$13,"x")&gt;0,(1+$C$30),1)*IF(AE$8="x",(1+Toimenpiteet!$C$7),1)*IF(AE$9="x",(1+Toimenpiteet!$C$34),1)*(1+AE$30)*_xlfn.BINOM.INV(1,(1-(Satokasvi!$H$15*(1+AE$44))),Y115))</f>
        <v>2791.2068850084597</v>
      </c>
      <c r="CB115" s="27">
        <f ca="1">IF(AF$11="x",0,_xlfn.NORM.INV(Z115,Satokasvi!$H$8,Satokasvi!$I$8)*IF(COUNTIF($H$12:AF$12,"x")&gt;0,(1+$C$6),1)*IF(COUNTIF($H$13:AF$13,"x")&gt;0,(1+$C$30),1)*IF(AF$8="x",(1+Toimenpiteet!$C$7),1)*IF(AF$9="x",(1+Toimenpiteet!$C$34),1)*(1+AF$30)*_xlfn.BINOM.INV(1,(1-(Satokasvi!$H$15*(1+AF$44))),Z115))</f>
        <v>2743.7376106502898</v>
      </c>
      <c r="CD115" s="29">
        <f ca="1">_xlfn.NORM.INV(RAND(),Satokasvi!$H$13,Satokasvi!$I$13)</f>
        <v>191.75212724312627</v>
      </c>
      <c r="CE115" s="29">
        <f ca="1">_xlfn.NORM.INV(RAND(),Satokasvi!$H$13,Satokasvi!$I$13)</f>
        <v>191.55261922563784</v>
      </c>
      <c r="CF115" s="29">
        <f ca="1">_xlfn.NORM.INV(RAND(),Satokasvi!$H$13,Satokasvi!$I$13)</f>
        <v>148.81618736989611</v>
      </c>
      <c r="CG115" s="29">
        <f ca="1">_xlfn.NORM.INV(RAND(),Satokasvi!$H$13,Satokasvi!$I$13)</f>
        <v>208.49211229493002</v>
      </c>
      <c r="CH115" s="29">
        <f ca="1">_xlfn.NORM.INV(RAND(),Satokasvi!$H$13,Satokasvi!$I$13)</f>
        <v>102.22662124211399</v>
      </c>
      <c r="CI115" s="29">
        <f ca="1">_xlfn.NORM.INV(RAND(),Satokasvi!$H$13,Satokasvi!$I$13)</f>
        <v>215.14546389782237</v>
      </c>
      <c r="CJ115" s="29">
        <f ca="1">_xlfn.NORM.INV(RAND(),Satokasvi!$H$13,Satokasvi!$I$13)</f>
        <v>174.70469566100167</v>
      </c>
      <c r="CK115" s="29">
        <f ca="1">_xlfn.NORM.INV(RAND(),Satokasvi!$H$13,Satokasvi!$I$13)</f>
        <v>179.44098962858419</v>
      </c>
      <c r="CL115" s="29">
        <f ca="1">_xlfn.NORM.INV(RAND(),Satokasvi!$H$13,Satokasvi!$I$13)</f>
        <v>149.42443885921332</v>
      </c>
      <c r="CM115" s="29">
        <f ca="1">_xlfn.NORM.INV(RAND(),Satokasvi!$H$13,Satokasvi!$I$13)</f>
        <v>120.67283690802307</v>
      </c>
      <c r="CN115" s="29">
        <f ca="1">_xlfn.NORM.INV(RAND(),Satokasvi!$H$13,Satokasvi!$I$13)</f>
        <v>98.190859122711927</v>
      </c>
      <c r="CO115" s="29">
        <f ca="1">_xlfn.NORM.INV(RAND(),Satokasvi!$H$13,Satokasvi!$I$13)</f>
        <v>190.21903991489427</v>
      </c>
      <c r="CP115" s="29">
        <f ca="1">_xlfn.NORM.INV(RAND(),Satokasvi!$H$13,Satokasvi!$I$13)</f>
        <v>181.74782968628381</v>
      </c>
      <c r="CQ115" s="29">
        <f ca="1">_xlfn.NORM.INV(RAND(),Satokasvi!$H$13,Satokasvi!$I$13)</f>
        <v>187.8828369695691</v>
      </c>
      <c r="CR115" s="29">
        <f ca="1">_xlfn.NORM.INV(RAND(),Satokasvi!$H$13,Satokasvi!$I$13)</f>
        <v>73.850612921387523</v>
      </c>
      <c r="CS115" s="29">
        <f ca="1">_xlfn.NORM.INV(RAND(),Satokasvi!$H$13,Satokasvi!$I$13)</f>
        <v>206.51618351495162</v>
      </c>
      <c r="CT115" s="29">
        <f ca="1">_xlfn.NORM.INV(RAND(),Satokasvi!$H$13,Satokasvi!$I$13)</f>
        <v>181.6551418584981</v>
      </c>
      <c r="CU115" s="29">
        <f ca="1">_xlfn.NORM.INV(RAND(),Satokasvi!$H$13,Satokasvi!$I$13)</f>
        <v>216.07890725334937</v>
      </c>
      <c r="CV115" s="29">
        <f ca="1">_xlfn.NORM.INV(RAND(),Satokasvi!$H$13,Satokasvi!$I$13)</f>
        <v>135.42968447325751</v>
      </c>
      <c r="CW115" s="29">
        <f ca="1">_xlfn.NORM.INV(RAND(),Satokasvi!$H$13,Satokasvi!$I$13)</f>
        <v>187.62925590649402</v>
      </c>
      <c r="CX115" s="29">
        <f ca="1">_xlfn.NORM.INV(RAND(),Satokasvi!$H$13,Satokasvi!$I$13)</f>
        <v>226.88460556863004</v>
      </c>
      <c r="CY115" s="29">
        <f ca="1">_xlfn.NORM.INV(RAND(),Satokasvi!$H$13,Satokasvi!$I$13)</f>
        <v>149.35772766298993</v>
      </c>
      <c r="CZ115" s="29">
        <f ca="1">_xlfn.NORM.INV(RAND(),Satokasvi!$H$13,Satokasvi!$I$13)</f>
        <v>196.27559130590933</v>
      </c>
      <c r="DA115" s="29">
        <f ca="1">_xlfn.NORM.INV(RAND(),Satokasvi!$H$13,Satokasvi!$I$13)</f>
        <v>237.77254053862768</v>
      </c>
      <c r="DB115" s="29">
        <f ca="1">_xlfn.NORM.INV(RAND(),Satokasvi!$H$13,Satokasvi!$I$13)</f>
        <v>192.47386580412339</v>
      </c>
      <c r="DD115" s="29">
        <f>IF(H$11="x",Toimenpiteet!$E$115,AC115*CD115/1000+(Satokasvi!$E$28-Satokasvi!$E$7)+IF(H$8="x",Toimenpiteet!$E$29,0)+IF(H$9="x",Toimenpiteet!$E$60,0)+IF(H$10="x",Toimenpiteet!$E$88,0))/(1+$H$15)^DD$59</f>
        <v>305.82524271844659</v>
      </c>
      <c r="DE115" s="29">
        <f ca="1">IF(I$11="x",Toimenpiteet!$E$115,AD115*CE115/1000+(Satokasvi!$E$28-Satokasvi!$E$7)+IF(I$8="x",Toimenpiteet!$E$29,0)+IF(I$9="x",Toimenpiteet!$E$60,0)+IF(I$10="x",Toimenpiteet!$E$88,0))/(1+$H$15)^DE$59</f>
        <v>238.96603252626818</v>
      </c>
      <c r="DF115" s="29">
        <f ca="1">IF(J$11="x",Toimenpiteet!$E$115,AE115*CF115/1000+(Satokasvi!$E$28-Satokasvi!$E$7)+IF(J$8="x",Toimenpiteet!$E$29,0)+IF(J$9="x",Toimenpiteet!$E$60,0)+IF(J$10="x",Toimenpiteet!$E$88,0))/(1+$H$15)^DF$59</f>
        <v>134.46943796772811</v>
      </c>
      <c r="DG115" s="29">
        <f ca="1">IF(K$11="x",Toimenpiteet!$E$115,AF115*CG115/1000+(Satokasvi!$E$28-Satokasvi!$E$7)+IF(K$8="x",Toimenpiteet!$E$29,0)+IF(K$9="x",Toimenpiteet!$E$60,0)+IF(K$10="x",Toimenpiteet!$E$88,0))/(1+$H$15)^DG$59</f>
        <v>304.90115375001864</v>
      </c>
      <c r="DH115" s="29">
        <f ca="1">IF(L$11="x",Toimenpiteet!$E$115,AG115*CH115/1000+(Satokasvi!$E$28-Satokasvi!$E$7)+IF(L$8="x",Toimenpiteet!$E$29,0)+IF(L$9="x",Toimenpiteet!$E$60,0)+IF(L$10="x",Toimenpiteet!$E$88,0))/(1+$H$15)^DH$59</f>
        <v>65.282465460079663</v>
      </c>
      <c r="DI115" s="29">
        <f>IF(M$11="x",Toimenpiteet!$E$115,AH115*CI115/1000+(Satokasvi!$E$28-Satokasvi!$E$7)+IF(M$8="x",Toimenpiteet!$E$29,0)+IF(M$9="x",Toimenpiteet!$E$60,0)+IF(M$10="x",Toimenpiteet!$E$88,0))/(1+$H$15)^DI$59</f>
        <v>263.80754085535114</v>
      </c>
      <c r="DJ115" s="29">
        <f ca="1">IF(N$11="x",Toimenpiteet!$E$115,AI115*CJ115/1000+(Satokasvi!$E$28-Satokasvi!$E$7)+IF(N$8="x",Toimenpiteet!$E$29,0)+IF(N$9="x",Toimenpiteet!$E$60,0)+IF(N$10="x",Toimenpiteet!$E$88,0))/(1+$H$15)^DJ$59</f>
        <v>-185.30355543515032</v>
      </c>
      <c r="DK115" s="29">
        <f ca="1">IF(O$11="x",Toimenpiteet!$E$115,AJ115*CK115/1000+(Satokasvi!$E$28-Satokasvi!$E$7)+IF(O$8="x",Toimenpiteet!$E$29,0)+IF(O$9="x",Toimenpiteet!$E$60,0)+IF(O$10="x",Toimenpiteet!$E$88,0))/(1+$H$15)^DK$59</f>
        <v>219.70962765029256</v>
      </c>
      <c r="DL115" s="29">
        <f ca="1">IF(P$11="x",Toimenpiteet!$E$115,AK115*CL115/1000+(Satokasvi!$E$28-Satokasvi!$E$7)+IF(P$8="x",Toimenpiteet!$E$29,0)+IF(P$9="x",Toimenpiteet!$E$60,0)+IF(P$10="x",Toimenpiteet!$E$88,0))/(1+$H$15)^DL$59</f>
        <v>-174.66637330111257</v>
      </c>
      <c r="DM115" s="29">
        <f ca="1">IF(Q$11="x",Toimenpiteet!$E$115,AL115*CM115/1000+(Satokasvi!$E$28-Satokasvi!$E$7)+IF(Q$8="x",Toimenpiteet!$E$29,0)+IF(Q$9="x",Toimenpiteet!$E$60,0)+IF(Q$10="x",Toimenpiteet!$E$88,0))/(1+$H$15)^DM$59</f>
        <v>63.438136468944172</v>
      </c>
      <c r="DN115" s="29">
        <f ca="1">IF(R$11="x",Toimenpiteet!$E$115,AM115*CN115/1000+(Satokasvi!$E$28-Satokasvi!$E$7)+IF(R$8="x",Toimenpiteet!$E$29,0)+IF(R$9="x",Toimenpiteet!$E$60,0)+IF(R$10="x",Toimenpiteet!$E$88,0))/(1+$H$15)^DN$59</f>
        <v>28.577856770907061</v>
      </c>
      <c r="DO115" s="29">
        <f ca="1">IF(S$11="x",Toimenpiteet!$E$115,AN115*CO115/1000+(Satokasvi!$E$28-Satokasvi!$E$7)+IF(S$8="x",Toimenpiteet!$E$29,0)+IF(S$9="x",Toimenpiteet!$E$60,0)+IF(S$10="x",Toimenpiteet!$E$88,0))/(1+$H$15)^DO$59</f>
        <v>235.27586405378787</v>
      </c>
      <c r="DP115" s="29">
        <f ca="1">IF(T$11="x",Toimenpiteet!$E$115,AO115*CP115/1000+(Satokasvi!$E$28-Satokasvi!$E$7)+IF(T$8="x",Toimenpiteet!$E$29,0)+IF(T$9="x",Toimenpiteet!$E$60,0)+IF(T$10="x",Toimenpiteet!$E$88,0))/(1+$H$15)^DP$59</f>
        <v>161.51023013720891</v>
      </c>
      <c r="DQ115" s="29">
        <f ca="1">IF(U$11="x",Toimenpiteet!$E$115,AP115*CQ115/1000+(Satokasvi!$E$28-Satokasvi!$E$7)+IF(U$8="x",Toimenpiteet!$E$29,0)+IF(U$9="x",Toimenpiteet!$E$60,0)+IF(U$10="x",Toimenpiteet!$E$88,0))/(1+$H$15)^DQ$59</f>
        <v>160.23058245897198</v>
      </c>
      <c r="DR115" s="29">
        <f ca="1">IF(V$11="x",Toimenpiteet!$E$115,AQ115*CR115/1000+(Satokasvi!$E$28-Satokasvi!$E$7)+IF(V$8="x",Toimenpiteet!$E$29,0)+IF(V$9="x",Toimenpiteet!$E$60,0)+IF(V$10="x",Toimenpiteet!$E$88,0))/(1+$H$15)^DR$59</f>
        <v>-19.386749795030063</v>
      </c>
      <c r="DS115" s="29">
        <f ca="1">IF(W$11="x",Toimenpiteet!$E$115,AR115*CS115/1000+(Satokasvi!$E$28-Satokasvi!$E$7)+IF(W$8="x",Toimenpiteet!$E$29,0)+IF(W$9="x",Toimenpiteet!$E$60,0)+IF(W$10="x",Toimenpiteet!$E$88,0))/(1+$H$15)^DS$59</f>
        <v>202.34834485503842</v>
      </c>
      <c r="DT115" s="29">
        <f ca="1">IF(X$11="x",Toimenpiteet!$E$115,AS115*CT115/1000+(Satokasvi!$E$28-Satokasvi!$E$7)+IF(X$8="x",Toimenpiteet!$E$29,0)+IF(X$9="x",Toimenpiteet!$E$60,0)+IF(X$10="x",Toimenpiteet!$E$88,0))/(1+$H$15)^DT$59</f>
        <v>150.52752165152302</v>
      </c>
      <c r="DU115" s="29">
        <f ca="1">IF(Y$11="x",Toimenpiteet!$E$115,AT115*CU115/1000+(Satokasvi!$E$28-Satokasvi!$E$7)+IF(Y$8="x",Toimenpiteet!$E$29,0)+IF(Y$9="x",Toimenpiteet!$E$60,0)+IF(Y$10="x",Toimenpiteet!$E$88,0))/(1+$H$15)^DU$59</f>
        <v>213.42294156905993</v>
      </c>
      <c r="DV115" s="29">
        <f ca="1">IF(Z$11="x",Toimenpiteet!$E$115,AU115*CV115/1000+(Satokasvi!$E$28-Satokasvi!$E$7)+IF(Z$8="x",Toimenpiteet!$E$29,0)+IF(Z$9="x",Toimenpiteet!$E$60,0)+IF(Z$10="x",Toimenpiteet!$E$88,0))/(1+$H$15)^DV$59</f>
        <v>89.955522745721623</v>
      </c>
      <c r="DW115" s="29">
        <f ca="1">IF(AA$11="x",Toimenpiteet!$E$115,AV115*CW115/1000+(Satokasvi!$E$28-Satokasvi!$E$7)+IF(AA$8="x",Toimenpiteet!$E$29,0)+IF(AA$9="x",Toimenpiteet!$E$60,0)+IF(AA$10="x",Toimenpiteet!$E$88,0))/(1+$H$15)^DW$59</f>
        <v>185.0269683338407</v>
      </c>
      <c r="DX115" s="29">
        <f ca="1">IF(AB$11="x",Toimenpiteet!$E$115,AW115*CX115/1000+(Satokasvi!$E$28-Satokasvi!$E$7)+IF(AB$8="x",Toimenpiteet!$E$29,0)+IF(AB$9="x",Toimenpiteet!$E$60,0)+IF(AB$10="x",Toimenpiteet!$E$88,0))/(1+$H$15)^DX$59</f>
        <v>192.89572602620109</v>
      </c>
      <c r="DY115" s="29">
        <f ca="1">IF(AC$11="x",Toimenpiteet!$E$115,AX115*CY115/1000+(Satokasvi!$E$28-Satokasvi!$E$7)+IF(AC$8="x",Toimenpiteet!$E$29,0)+IF(AC$9="x",Toimenpiteet!$E$60,0)+IF(AC$10="x",Toimenpiteet!$E$88,0))/(1+$H$15)^DY$59</f>
        <v>94.013244663778394</v>
      </c>
      <c r="DZ115" s="29">
        <f ca="1">IF(AD$11="x",Toimenpiteet!$E$115,AY115*CZ115/1000+(Satokasvi!$E$28-Satokasvi!$E$7)+IF(AD$8="x",Toimenpiteet!$E$29,0)+IF(AD$9="x",Toimenpiteet!$E$60,0)+IF(AD$10="x",Toimenpiteet!$E$88,0))/(1+$H$15)^DZ$59</f>
        <v>149.51802143443678</v>
      </c>
      <c r="EA115" s="29">
        <f ca="1">IF(AE$11="x",Toimenpiteet!$E$115,AZ115*DA115/1000+(Satokasvi!$E$28-Satokasvi!$E$7)+IF(AE$8="x",Toimenpiteet!$E$29,0)+IF(AE$9="x",Toimenpiteet!$E$60,0)+IF(AE$10="x",Toimenpiteet!$E$88,0))/(1+$H$15)^EA$59</f>
        <v>198.82432047062781</v>
      </c>
      <c r="EB115" s="29">
        <f ca="1">IF(AF$11="x",Toimenpiteet!$E$115,BA115*DB115/1000+(Satokasvi!$E$28-Satokasvi!$E$7)+IF(AF$8="x",Toimenpiteet!$E$29,0)+IF(AF$9="x",Toimenpiteet!$E$60,0)+IF(AF$10="x",Toimenpiteet!$E$88,0))/(1+$H$15)^EB$59</f>
        <v>131.36554131294534</v>
      </c>
      <c r="ED115" s="29">
        <f>IF(H$11="x",Toimenpiteet!$E$115,BD115*CD115/1000+(Satokasvi!$E$28-Satokasvi!$E$7)+IF(H$8="x",Toimenpiteet!$E$29,0)+IF(H$9="x",Toimenpiteet!$E$60,0)+IF(H$10="x",Toimenpiteet!$E$88,0))/(1+$H$15)^ED$59</f>
        <v>305.82524271844659</v>
      </c>
      <c r="EE115" s="29">
        <f ca="1">IF(I$11="x",Toimenpiteet!$E$115,BE115*CE115/1000+(Satokasvi!$E$28-Satokasvi!$E$7)+IF(I$8="x",Toimenpiteet!$E$29,0)+IF(I$9="x",Toimenpiteet!$E$60,0)+IF(I$10="x",Toimenpiteet!$E$88,0))/(1+$H$15)^EE$59</f>
        <v>261.6552145371607</v>
      </c>
      <c r="EF115" s="29">
        <f ca="1">IF(J$11="x",Toimenpiteet!$E$115,BF115*CF115/1000+(Satokasvi!$E$28-Satokasvi!$E$7)+IF(J$8="x",Toimenpiteet!$E$29,0)+IF(J$9="x",Toimenpiteet!$E$60,0)+IF(J$10="x",Toimenpiteet!$E$88,0))/(1+$H$15)^EF$59</f>
        <v>151.62094907444387</v>
      </c>
      <c r="EG115" s="29">
        <f ca="1">IF(K$11="x",Toimenpiteet!$E$115,BG115*CG115/1000+(Satokasvi!$E$28-Satokasvi!$E$7)+IF(K$8="x",Toimenpiteet!$E$29,0)+IF(K$9="x",Toimenpiteet!$E$60,0)+IF(K$10="x",Toimenpiteet!$E$88,0))/(1+$H$15)^EG$59</f>
        <v>330.27052134851891</v>
      </c>
      <c r="EH115" s="29">
        <f ca="1">IF(L$11="x",Toimenpiteet!$E$115,BH115*CH115/1000+(Satokasvi!$E$28-Satokasvi!$E$7)+IF(L$8="x",Toimenpiteet!$E$29,0)+IF(L$9="x",Toimenpiteet!$E$60,0)+IF(L$10="x",Toimenpiteet!$E$88,0))/(1+$H$15)^EH$59</f>
        <v>78.376015831141217</v>
      </c>
      <c r="EI115" s="29">
        <f>IF(M$11="x",Toimenpiteet!$E$115,BI115*CI115/1000+(Satokasvi!$E$28-Satokasvi!$E$7)+IF(M$8="x",Toimenpiteet!$E$29,0)+IF(M$9="x",Toimenpiteet!$E$60,0)+IF(M$10="x",Toimenpiteet!$E$88,0))/(1+$H$15)^EI$59</f>
        <v>263.80754085535114</v>
      </c>
      <c r="EJ115" s="29">
        <f ca="1">IF(N$11="x",Toimenpiteet!$E$115,BJ115*CJ115/1000+(Satokasvi!$E$28-Satokasvi!$E$7)+IF(N$8="x",Toimenpiteet!$E$29,0)+IF(N$9="x",Toimenpiteet!$E$60,0)+IF(N$10="x",Toimenpiteet!$E$88,0))/(1+$H$15)^EJ$59</f>
        <v>-185.30355543515032</v>
      </c>
      <c r="EK115" s="29">
        <f ca="1">IF(O$11="x",Toimenpiteet!$E$115,BK115*CK115/1000+(Satokasvi!$E$28-Satokasvi!$E$7)+IF(O$8="x",Toimenpiteet!$E$29,0)+IF(O$9="x",Toimenpiteet!$E$60,0)+IF(O$10="x",Toimenpiteet!$E$88,0))/(1+$H$15)^EK$59</f>
        <v>239.6904272578146</v>
      </c>
      <c r="EL115" s="29">
        <f ca="1">IF(P$11="x",Toimenpiteet!$E$115,BL115*CL115/1000+(Satokasvi!$E$28-Satokasvi!$E$7)+IF(P$8="x",Toimenpiteet!$E$29,0)+IF(P$9="x",Toimenpiteet!$E$60,0)+IF(P$10="x",Toimenpiteet!$E$88,0))/(1+$H$15)^EL$59</f>
        <v>-174.66637330111257</v>
      </c>
      <c r="EM115" s="29">
        <f ca="1">IF(Q$11="x",Toimenpiteet!$E$115,BM115*CM115/1000+(Satokasvi!$E$28-Satokasvi!$E$7)+IF(Q$8="x",Toimenpiteet!$E$29,0)+IF(Q$9="x",Toimenpiteet!$E$60,0)+IF(Q$10="x",Toimenpiteet!$E$88,0))/(1+$H$15)^EM$59</f>
        <v>75.088993452639571</v>
      </c>
      <c r="EN115" s="29">
        <f ca="1">IF(R$11="x",Toimenpiteet!$E$115,BN115*CN115/1000+(Satokasvi!$E$28-Satokasvi!$E$7)+IF(R$8="x",Toimenpiteet!$E$29,0)+IF(R$9="x",Toimenpiteet!$E$60,0)+IF(R$10="x",Toimenpiteet!$E$88,0))/(1+$H$15)^EN$59</f>
        <v>38.238740056295313</v>
      </c>
      <c r="EO115" s="29">
        <f ca="1">IF(S$11="x",Toimenpiteet!$E$115,BO115*CO115/1000+(Satokasvi!$E$28-Satokasvi!$E$7)+IF(S$8="x",Toimenpiteet!$E$29,0)+IF(S$9="x",Toimenpiteet!$E$60,0)+IF(S$10="x",Toimenpiteet!$E$88,0))/(1+$H$15)^EO$59</f>
        <v>255.03188099127621</v>
      </c>
      <c r="EP115" s="29">
        <f ca="1">IF(T$11="x",Toimenpiteet!$E$115,BP115*CP115/1000+(Satokasvi!$E$28-Satokasvi!$E$7)+IF(T$8="x",Toimenpiteet!$E$29,0)+IF(T$9="x",Toimenpiteet!$E$60,0)+IF(T$10="x",Toimenpiteet!$E$88,0))/(1+$H$15)^EP$59</f>
        <v>177.3451821632917</v>
      </c>
      <c r="EQ115" s="29">
        <f ca="1">IF(U$11="x",Toimenpiteet!$E$115,BQ115*CQ115/1000+(Satokasvi!$E$28-Satokasvi!$E$7)+IF(U$8="x",Toimenpiteet!$E$29,0)+IF(U$9="x",Toimenpiteet!$E$60,0)+IF(U$10="x",Toimenpiteet!$E$88,0))/(1+$H$15)^EQ$59</f>
        <v>175.77554897922369</v>
      </c>
      <c r="ER115" s="29">
        <f ca="1">IF(V$11="x",Toimenpiteet!$E$115,BR115*CR115/1000+(Satokasvi!$E$28-Satokasvi!$E$7)+IF(V$8="x",Toimenpiteet!$E$29,0)+IF(V$9="x",Toimenpiteet!$E$60,0)+IF(V$10="x",Toimenpiteet!$E$88,0))/(1+$H$15)^ER$59</f>
        <v>-13.042070394195999</v>
      </c>
      <c r="ES115" s="29">
        <f ca="1">IF(W$11="x",Toimenpiteet!$E$115,BS115*CS115/1000+(Satokasvi!$E$28-Satokasvi!$E$7)+IF(W$8="x",Toimenpiteet!$E$29,0)+IF(W$9="x",Toimenpiteet!$E$60,0)+IF(W$10="x",Toimenpiteet!$E$88,0))/(1+$H$15)^ES$59</f>
        <v>219.56674937020355</v>
      </c>
      <c r="ET115" s="29">
        <f ca="1">IF(X$11="x",Toimenpiteet!$E$115,BT115*CT115/1000+(Satokasvi!$E$28-Satokasvi!$E$7)+IF(X$8="x",Toimenpiteet!$E$29,0)+IF(X$9="x",Toimenpiteet!$E$60,0)+IF(X$10="x",Toimenpiteet!$E$88,0))/(1+$H$15)^ET$59</f>
        <v>164.94806013450042</v>
      </c>
      <c r="EU115" s="29">
        <f ca="1">IF(Y$11="x",Toimenpiteet!$E$115,BU115*CU115/1000+(Satokasvi!$E$28-Satokasvi!$E$7)+IF(Y$8="x",Toimenpiteet!$E$29,0)+IF(Y$9="x",Toimenpiteet!$E$60,0)+IF(Y$10="x",Toimenpiteet!$E$88,0))/(1+$H$15)^EU$59</f>
        <v>230.78745020130046</v>
      </c>
      <c r="EV115" s="29">
        <f ca="1">IF(Z$11="x",Toimenpiteet!$E$115,BV115*CV115/1000+(Satokasvi!$E$28-Satokasvi!$E$7)+IF(Z$8="x",Toimenpiteet!$E$29,0)+IF(Z$9="x",Toimenpiteet!$E$60,0)+IF(Z$10="x",Toimenpiteet!$E$88,0))/(1+$H$15)^EV$59</f>
        <v>100.95170815852966</v>
      </c>
      <c r="EW115" s="29">
        <f ca="1">IF(AA$11="x",Toimenpiteet!$E$115,BW115*CW115/1000+(Satokasvi!$E$28-Satokasvi!$E$7)+IF(AA$8="x",Toimenpiteet!$E$29,0)+IF(AA$9="x",Toimenpiteet!$E$60,0)+IF(AA$10="x",Toimenpiteet!$E$88,0))/(1+$H$15)^EW$59</f>
        <v>200.58745196948593</v>
      </c>
      <c r="EX115" s="29">
        <f ca="1">IF(AB$11="x",Toimenpiteet!$E$115,BX115*CX115/1000+(Satokasvi!$E$28-Satokasvi!$E$7)+IF(AB$8="x",Toimenpiteet!$E$29,0)+IF(AB$9="x",Toimenpiteet!$E$60,0)+IF(AB$10="x",Toimenpiteet!$E$88,0))/(1+$H$15)^EX$59</f>
        <v>208.66588632649496</v>
      </c>
      <c r="EY115" s="29">
        <f ca="1">IF(AC$11="x",Toimenpiteet!$E$115,BY115*CY115/1000+(Satokasvi!$E$28-Satokasvi!$E$7)+IF(AC$8="x",Toimenpiteet!$E$29,0)+IF(AC$9="x",Toimenpiteet!$E$60,0)+IF(AC$10="x",Toimenpiteet!$E$88,0))/(1+$H$15)^EY$59</f>
        <v>104.66087194452439</v>
      </c>
      <c r="EZ115" s="29">
        <f ca="1">IF(AD$11="x",Toimenpiteet!$E$115,BZ115*CZ115/1000+(Satokasvi!$E$28-Satokasvi!$E$7)+IF(AD$8="x",Toimenpiteet!$E$29,0)+IF(AD$9="x",Toimenpiteet!$E$60,0)+IF(AD$10="x",Toimenpiteet!$E$88,0))/(1+$H$15)^EZ$59</f>
        <v>162.76767497951502</v>
      </c>
      <c r="FA115" s="29">
        <f ca="1">IF(AE$11="x",Toimenpiteet!$E$115,CA115*DA115/1000+(Satokasvi!$E$28-Satokasvi!$E$7)+IF(AE$8="x",Toimenpiteet!$E$29,0)+IF(AE$9="x",Toimenpiteet!$E$60,0)+IF(AE$10="x",Toimenpiteet!$E$88,0))/(1+$H$15)^FA$59</f>
        <v>214.37112141974788</v>
      </c>
      <c r="FB115" s="29">
        <f ca="1">IF(AF$11="x",Toimenpiteet!$E$115,CB115*DB115/1000+(Satokasvi!$E$28-Satokasvi!$E$7)+IF(AF$8="x",Toimenpiteet!$E$29,0)+IF(AF$9="x",Toimenpiteet!$E$60,0)+IF(AF$10="x",Toimenpiteet!$E$88,0))/(1+$H$15)^FB$59</f>
        <v>143.37613384032923</v>
      </c>
      <c r="FD115" s="29">
        <f t="shared" si="15"/>
        <v>305.82524271844659</v>
      </c>
      <c r="FE115" s="29">
        <f t="shared" ca="1" si="32"/>
        <v>544.79127524471483</v>
      </c>
      <c r="FF115" s="29">
        <f t="shared" ca="1" si="32"/>
        <v>679.26071321244297</v>
      </c>
      <c r="FG115" s="29">
        <f t="shared" ca="1" si="32"/>
        <v>984.16186696246154</v>
      </c>
      <c r="FH115" s="29">
        <f t="shared" ca="1" si="32"/>
        <v>1049.4443324225413</v>
      </c>
      <c r="FI115" s="29">
        <f t="shared" ca="1" si="32"/>
        <v>1313.2518732778924</v>
      </c>
      <c r="FJ115" s="29">
        <f t="shared" ca="1" si="32"/>
        <v>1127.9483178427422</v>
      </c>
      <c r="FK115" s="29">
        <f t="shared" ca="1" si="32"/>
        <v>1347.6579454930347</v>
      </c>
      <c r="FL115" s="29">
        <f t="shared" ca="1" si="31"/>
        <v>1172.9915721919222</v>
      </c>
      <c r="FM115" s="29">
        <f t="shared" ca="1" si="31"/>
        <v>1236.4297086608663</v>
      </c>
      <c r="FN115" s="29">
        <f t="shared" ca="1" si="31"/>
        <v>1265.0075654317734</v>
      </c>
      <c r="FO115" s="29">
        <f t="shared" ca="1" si="31"/>
        <v>1500.2834294855613</v>
      </c>
      <c r="FP115" s="29">
        <f t="shared" ca="1" si="31"/>
        <v>1661.7936596227703</v>
      </c>
      <c r="FQ115" s="29">
        <f t="shared" ca="1" si="31"/>
        <v>1822.0242420817422</v>
      </c>
      <c r="FR115" s="29">
        <f t="shared" ca="1" si="31"/>
        <v>1802.6374922867121</v>
      </c>
      <c r="FS115" s="29">
        <f t="shared" ca="1" si="31"/>
        <v>2004.9858371417506</v>
      </c>
      <c r="FT115" s="29">
        <f t="shared" ca="1" si="31"/>
        <v>2155.5133587932737</v>
      </c>
      <c r="FU115" s="29">
        <f t="shared" ca="1" si="24"/>
        <v>2368.9363003623334</v>
      </c>
      <c r="FV115" s="29">
        <f t="shared" ca="1" si="24"/>
        <v>2458.8918231080552</v>
      </c>
      <c r="FW115" s="29">
        <f t="shared" ca="1" si="23"/>
        <v>2643.9187914418958</v>
      </c>
      <c r="FX115" s="29">
        <f t="shared" ca="1" si="20"/>
        <v>2836.8145174680967</v>
      </c>
      <c r="FY115" s="29">
        <f t="shared" ca="1" si="20"/>
        <v>2930.8277621318753</v>
      </c>
      <c r="FZ115" s="29">
        <f t="shared" ca="1" si="20"/>
        <v>3080.3457835663121</v>
      </c>
      <c r="GA115" s="29">
        <f t="shared" ca="1" si="20"/>
        <v>3279.1701040369398</v>
      </c>
      <c r="GB115" s="29">
        <f t="shared" ca="1" si="20"/>
        <v>3410.5356453498853</v>
      </c>
      <c r="GC115" s="29"/>
      <c r="GD115" s="29">
        <f t="shared" si="16"/>
        <v>305.82524271844659</v>
      </c>
      <c r="GE115" s="29">
        <f t="shared" ca="1" si="36"/>
        <v>567.48045725560723</v>
      </c>
      <c r="GF115" s="29">
        <f t="shared" ca="1" si="36"/>
        <v>719.10140633005108</v>
      </c>
      <c r="GG115" s="29">
        <f t="shared" ca="1" si="36"/>
        <v>1049.37192767857</v>
      </c>
      <c r="GH115" s="29">
        <f t="shared" ca="1" si="36"/>
        <v>1127.7479435097111</v>
      </c>
      <c r="GI115" s="29">
        <f t="shared" ca="1" si="36"/>
        <v>1391.5554843650623</v>
      </c>
      <c r="GJ115" s="29">
        <f t="shared" ca="1" si="36"/>
        <v>1206.2519289299121</v>
      </c>
      <c r="GK115" s="29">
        <f t="shared" ca="1" si="36"/>
        <v>1445.9423561877268</v>
      </c>
      <c r="GL115" s="29">
        <f t="shared" ca="1" si="36"/>
        <v>1271.2759828866142</v>
      </c>
      <c r="GM115" s="29">
        <f t="shared" ca="1" si="36"/>
        <v>1346.3649763392539</v>
      </c>
      <c r="GN115" s="29">
        <f t="shared" ca="1" si="36"/>
        <v>1384.6037163955491</v>
      </c>
      <c r="GO115" s="29">
        <f t="shared" ca="1" si="36"/>
        <v>1639.6355973868253</v>
      </c>
      <c r="GP115" s="29">
        <f t="shared" ca="1" si="36"/>
        <v>1816.9807795501169</v>
      </c>
      <c r="GQ115" s="29">
        <f t="shared" ca="1" si="36"/>
        <v>1992.7563285293406</v>
      </c>
      <c r="GR115" s="29">
        <f t="shared" ca="1" si="36"/>
        <v>1979.7142581351447</v>
      </c>
      <c r="GS115" s="29">
        <f t="shared" ca="1" si="36"/>
        <v>2199.2810075053485</v>
      </c>
      <c r="GT115" s="29">
        <f t="shared" ca="1" si="34"/>
        <v>2364.2290676398488</v>
      </c>
      <c r="GU115" s="29">
        <f t="shared" ca="1" si="22"/>
        <v>2595.0165178411494</v>
      </c>
      <c r="GV115" s="29">
        <f t="shared" ca="1" si="22"/>
        <v>2695.9682259996789</v>
      </c>
      <c r="GW115" s="29">
        <f t="shared" ca="1" si="22"/>
        <v>2896.5556779691647</v>
      </c>
      <c r="GX115" s="29">
        <f t="shared" ca="1" si="22"/>
        <v>3105.2215642956598</v>
      </c>
      <c r="GY115" s="29">
        <f t="shared" ca="1" si="30"/>
        <v>3209.8824362401842</v>
      </c>
      <c r="GZ115" s="29">
        <f t="shared" ca="1" si="30"/>
        <v>3372.6501112196993</v>
      </c>
      <c r="HA115" s="29">
        <f t="shared" ca="1" si="30"/>
        <v>3587.0212326394471</v>
      </c>
      <c r="HB115" s="29">
        <f t="shared" ca="1" si="30"/>
        <v>3730.3973664797763</v>
      </c>
      <c r="HC115" s="29"/>
      <c r="HD115" s="29">
        <f t="shared" si="29"/>
        <v>170</v>
      </c>
      <c r="HE115" s="29">
        <f>SUM($GD115:GD115)-$HD115-SUM($FD115:FD115)</f>
        <v>-170</v>
      </c>
      <c r="HF115" s="29">
        <f ca="1">SUM($GD115:GE115)-$HD115-SUM($FD115:FE115)</f>
        <v>-147.31081798910759</v>
      </c>
      <c r="HG115" s="29">
        <f ca="1">SUM($GD115:GF115)-$HD115-SUM($FD115:FF115)</f>
        <v>-107.47012487149937</v>
      </c>
      <c r="HH115" s="29">
        <f ca="1">SUM($GD115:GG115)-$HD115-SUM($FD115:FG115)</f>
        <v>-42.260064155390864</v>
      </c>
      <c r="HI115" s="29">
        <f ca="1">SUM($GD115:GH115)-$HD115-SUM($FD115:FH115)</f>
        <v>36.043546931779019</v>
      </c>
      <c r="HJ115" s="29">
        <f ca="1">SUM($GD115:GI115)-$HD115-SUM($FD115:FI115)</f>
        <v>114.3471580189489</v>
      </c>
      <c r="HK115" s="29">
        <f ca="1">SUM($GD115:GJ115)-$HD115-SUM($FD115:FJ115)</f>
        <v>192.65076910611788</v>
      </c>
      <c r="HL115" s="29">
        <f ca="1">SUM($GD115:GK115)-$HD115-SUM($FD115:FK115)</f>
        <v>290.93517980081015</v>
      </c>
      <c r="HM115" s="29">
        <f ca="1">SUM($GD115:GL115)-$HD115-SUM($FD115:FL115)</f>
        <v>389.21959049550242</v>
      </c>
      <c r="HN115" s="29">
        <f ca="1">SUM($GD115:GM115)-$HD115-SUM($FD115:FM115)</f>
        <v>499.15485817388981</v>
      </c>
      <c r="HO115" s="29">
        <f ca="1">SUM($GD115:GN115)-$HD115-SUM($FD115:FN115)</f>
        <v>618.75100913766619</v>
      </c>
      <c r="HP115" s="29">
        <f ca="1">SUM($GD115:GO115)-$HD115-SUM($FD115:FO115)</f>
        <v>758.10317703892906</v>
      </c>
      <c r="HQ115" s="29">
        <f ca="1">SUM($GD115:GP115)-$HD115-SUM($FD115:FP115)</f>
        <v>913.29029696627549</v>
      </c>
      <c r="HR115" s="29">
        <f ca="1">SUM($GD115:GQ115)-$HD115-SUM($FD115:FQ115)</f>
        <v>1084.0223834138742</v>
      </c>
      <c r="HS115" s="29">
        <f ca="1">SUM($GD115:GR115)-$HD115-SUM($FD115:FR115)</f>
        <v>1261.099149262307</v>
      </c>
      <c r="HT115" s="29">
        <f ca="1">SUM($GD115:GS115)-$HD115-SUM($FD115:FS115)</f>
        <v>1455.3943196259061</v>
      </c>
      <c r="HU115" s="29">
        <f ca="1">SUM($GD115:GT115)-$HD115-SUM($FD115:FT115)</f>
        <v>1664.1100284724816</v>
      </c>
      <c r="HV115" s="29">
        <f ca="1">SUM($GD115:GU115)-$HD115-SUM($FD115:FU115)</f>
        <v>1890.1902459512967</v>
      </c>
      <c r="HW115" s="29">
        <f ca="1">SUM($GD115:GV115)-$HD115-SUM($FD115:FV115)</f>
        <v>2127.266648842924</v>
      </c>
      <c r="HX115" s="29">
        <f ca="1">SUM($GD115:GW115)-$HD115-SUM($FD115:FW115)</f>
        <v>2379.9035353701947</v>
      </c>
      <c r="HY115" s="29">
        <f ca="1">SUM($GD115:GX115)-$HD115-SUM($FD115:FX115)</f>
        <v>2648.3105821977588</v>
      </c>
      <c r="HZ115" s="29">
        <f ca="1">SUM($GD115:GY115)-$HD115-SUM($FD115:FY115)</f>
        <v>2927.3652563060677</v>
      </c>
      <c r="IA115" s="29">
        <f ca="1">SUM($GD115:GZ115)-$HD115-SUM($FD115:FZ115)</f>
        <v>3219.669583959454</v>
      </c>
      <c r="IB115" s="29">
        <f ca="1">SUM($GD115:HA115)-$HD115-SUM($FD115:GA115)</f>
        <v>3527.5207125619636</v>
      </c>
      <c r="IC115" s="29">
        <f ca="1">SUM($GD115:HB115)-$HD115-SUM($FD115:GB115)</f>
        <v>3847.3824336918551</v>
      </c>
    </row>
    <row r="116" spans="2:237">
      <c r="B116" s="29">
        <f t="shared" ca="1" si="26"/>
        <v>0.74226045817194164</v>
      </c>
      <c r="C116" s="29">
        <f t="shared" ca="1" si="26"/>
        <v>0.69621907143087147</v>
      </c>
      <c r="D116" s="29">
        <f t="shared" ca="1" si="26"/>
        <v>0.10916250041983078</v>
      </c>
      <c r="E116" s="29">
        <f t="shared" ca="1" si="26"/>
        <v>0.83270700858721125</v>
      </c>
      <c r="F116" s="29">
        <f t="shared" ca="1" si="26"/>
        <v>0.31396665717891237</v>
      </c>
      <c r="G116" s="29">
        <f t="shared" ca="1" si="26"/>
        <v>2.2182137067307872E-2</v>
      </c>
      <c r="H116" s="29">
        <f t="shared" ca="1" si="26"/>
        <v>5.8870942488371547E-2</v>
      </c>
      <c r="I116" s="29">
        <f t="shared" ca="1" si="26"/>
        <v>0.59045863999938808</v>
      </c>
      <c r="J116" s="29">
        <f t="shared" ca="1" si="26"/>
        <v>0.40130102238985288</v>
      </c>
      <c r="K116" s="29">
        <f t="shared" ca="1" si="26"/>
        <v>0.69062947115885487</v>
      </c>
      <c r="L116" s="29">
        <f t="shared" ca="1" si="26"/>
        <v>0.59975716432316883</v>
      </c>
      <c r="M116" s="29">
        <f t="shared" ca="1" si="26"/>
        <v>0.18713214210281415</v>
      </c>
      <c r="N116" s="29">
        <f t="shared" ca="1" si="26"/>
        <v>0.42738353585338551</v>
      </c>
      <c r="O116" s="29">
        <f t="shared" ca="1" si="26"/>
        <v>0.83855742076575346</v>
      </c>
      <c r="P116" s="29">
        <f t="shared" ca="1" si="26"/>
        <v>0.63078136369182025</v>
      </c>
      <c r="Q116" s="29">
        <f t="shared" ca="1" si="26"/>
        <v>0.58747190172775421</v>
      </c>
      <c r="R116" s="29">
        <f t="shared" ca="1" si="33"/>
        <v>0.33772242341584147</v>
      </c>
      <c r="S116" s="29">
        <f t="shared" ca="1" si="33"/>
        <v>0.50609804739489805</v>
      </c>
      <c r="T116" s="29">
        <f t="shared" ca="1" si="35"/>
        <v>0.31499539748714356</v>
      </c>
      <c r="U116" s="29">
        <f t="shared" ca="1" si="35"/>
        <v>0.8387714719717011</v>
      </c>
      <c r="V116" s="29">
        <f t="shared" ca="1" si="35"/>
        <v>0.58426372762459577</v>
      </c>
      <c r="W116" s="29">
        <f t="shared" ca="1" si="35"/>
        <v>0.19740623733502782</v>
      </c>
      <c r="X116" s="29">
        <f t="shared" ca="1" si="35"/>
        <v>0.17053238561145811</v>
      </c>
      <c r="Y116" s="29">
        <f t="shared" ca="1" si="35"/>
        <v>0.25821241432553776</v>
      </c>
      <c r="Z116" s="29">
        <f t="shared" ca="1" si="35"/>
        <v>0.1708290428379946</v>
      </c>
      <c r="AC116" s="27">
        <f>IF(H$11="x",0,_xlfn.NORM.INV(B116,Satokasvi!$H$8,Satokasvi!$I$8)*IF(H$8="x",1+Toimenpiteet!$C$7,1)*IF(H$9="x",1+Toimenpiteet!$C$34,1)*(1+H$30)*_xlfn.BINOM.INV(1,(1-(Satokasvi!$H$15*(1+H$43))),B116))</f>
        <v>0</v>
      </c>
      <c r="AD116" s="27">
        <f ca="1">IF(I$11="x",0,_xlfn.NORM.INV(C116,Satokasvi!$H$8,Satokasvi!$I$8)*IF(I$8="x",1+Toimenpiteet!$C$7,1)*IF(I$9="x",1+Toimenpiteet!$C$34,1)*(1+I$30)*_xlfn.BINOM.INV(1,(1-(Satokasvi!$H$15*(1+I$43))),C116))</f>
        <v>2633.3397541687364</v>
      </c>
      <c r="AE116" s="27">
        <f ca="1">IF(J$11="x",0,_xlfn.NORM.INV(D116,Satokasvi!$H$8,Satokasvi!$I$8)*IF(J$8="x",1+Toimenpiteet!$C$7,1)*IF(J$9="x",1+Toimenpiteet!$C$34,1)*(1+J$30)*_xlfn.BINOM.INV(1,(1-(Satokasvi!$H$15*(1+J$43))),D116))</f>
        <v>2332.8973436813476</v>
      </c>
      <c r="AF116" s="27">
        <f ca="1">IF(K$11="x",0,_xlfn.NORM.INV(E116,Satokasvi!$H$8,Satokasvi!$I$8)*IF(K$8="x",1+Toimenpiteet!$C$7,1)*IF(K$9="x",1+Toimenpiteet!$C$34,1)*(1+K$30)*_xlfn.BINOM.INV(1,(1-(Satokasvi!$H$15*(1+K$43))),E116))</f>
        <v>2752.9462793339276</v>
      </c>
      <c r="AG116" s="27">
        <f ca="1">IF(L$11="x",0,_xlfn.NORM.INV(F116,Satokasvi!$H$8,Satokasvi!$I$8)*IF(L$8="x",1+Toimenpiteet!$C$7,1)*IF(L$9="x",1+Toimenpiteet!$C$34,1)*(1+L$30)*_xlfn.BINOM.INV(1,(1-(Satokasvi!$H$15*(1+L$43))),F116))</f>
        <v>2503.3153916711235</v>
      </c>
      <c r="AH116" s="27">
        <f>IF(M$11="x",0,_xlfn.NORM.INV(G116,Satokasvi!$H$8,Satokasvi!$I$8)*IF(M$8="x",1+Toimenpiteet!$C$7,1)*IF(M$9="x",1+Toimenpiteet!$C$34,1)*(1+M$30)*_xlfn.BINOM.INV(1,(1-(Satokasvi!$H$15*(1+M$43))),G116))</f>
        <v>0</v>
      </c>
      <c r="AI116" s="27">
        <f ca="1">IF(N$11="x",0,_xlfn.NORM.INV(H116,Satokasvi!$H$8,Satokasvi!$I$8)*IF(N$8="x",1+Toimenpiteet!$C$7,1)*IF(N$9="x",1+Toimenpiteet!$C$34,1)*(1+N$30)*_xlfn.BINOM.INV(1,(1-(Satokasvi!$H$15*(1+N$43))),H116))</f>
        <v>2321.243589370345</v>
      </c>
      <c r="AJ116" s="27">
        <f ca="1">IF(O$11="x",0,_xlfn.NORM.INV(I116,Satokasvi!$H$8,Satokasvi!$I$8)*IF(O$8="x",1+Toimenpiteet!$C$7,1)*IF(O$9="x",1+Toimenpiteet!$C$34,1)*(1+O$30)*_xlfn.BINOM.INV(1,(1-(Satokasvi!$H$15*(1+O$43))),I116))</f>
        <v>2655.9337947208983</v>
      </c>
      <c r="AK116" s="27">
        <f ca="1">IF(P$11="x",0,_xlfn.NORM.INV(J116,Satokasvi!$H$8,Satokasvi!$I$8)*IF(P$8="x",1+Toimenpiteet!$C$7,1)*IF(P$9="x",1+Toimenpiteet!$C$34,1)*(1+P$30)*_xlfn.BINOM.INV(1,(1-(Satokasvi!$H$15*(1+P$43))),J116))</f>
        <v>2566.5785471970585</v>
      </c>
      <c r="AL116" s="27">
        <f ca="1">IF(Q$11="x",0,_xlfn.NORM.INV(K116,Satokasvi!$H$8,Satokasvi!$I$8)*IF(Q$8="x",1+Toimenpiteet!$C$7,1)*IF(Q$9="x",1+Toimenpiteet!$C$34,1)*(1+Q$30)*_xlfn.BINOM.INV(1,(1-(Satokasvi!$H$15*(1+Q$43))),K116))</f>
        <v>2706.128621170566</v>
      </c>
      <c r="AM116" s="27">
        <f ca="1">IF(R$11="x",0,_xlfn.NORM.INV(L116,Satokasvi!$H$8,Satokasvi!$I$8)*IF(R$8="x",1+Toimenpiteet!$C$7,1)*IF(R$9="x",1+Toimenpiteet!$C$34,1)*(1+R$30)*_xlfn.BINOM.INV(1,(1-(Satokasvi!$H$15*(1+R$43))),L116))</f>
        <v>2660.4124544237288</v>
      </c>
      <c r="AN116" s="27">
        <f ca="1">IF(S$11="x",0,_xlfn.NORM.INV(M116,Satokasvi!$H$8,Satokasvi!$I$8)*IF(S$8="x",1+Toimenpiteet!$C$7,1)*IF(S$9="x",1+Toimenpiteet!$C$34,1)*(1+S$30)*_xlfn.BINOM.INV(1,(1-(Satokasvi!$H$15*(1+S$43))),M116))</f>
        <v>2447.3899613864523</v>
      </c>
      <c r="AO116" s="27">
        <f ca="1">IF(T$11="x",0,_xlfn.NORM.INV(N116,Satokasvi!$H$8,Satokasvi!$I$8)*IF(T$8="x",1+Toimenpiteet!$C$7,1)*IF(T$9="x",1+Toimenpiteet!$C$34,1)*(1+T$30)*_xlfn.BINOM.INV(1,(1-(Satokasvi!$H$15*(1+T$43))),N116))</f>
        <v>2579.0738578932255</v>
      </c>
      <c r="AP116" s="27">
        <f ca="1">IF(U$11="x",0,_xlfn.NORM.INV(O116,Satokasvi!$H$8,Satokasvi!$I$8)*IF(U$8="x",1+Toimenpiteet!$C$7,1)*IF(U$9="x",1+Toimenpiteet!$C$34,1)*(1+U$30)*_xlfn.BINOM.INV(1,(1-(Satokasvi!$H$15*(1+U$43))),O116))</f>
        <v>2797.7620570660406</v>
      </c>
      <c r="AQ116" s="27">
        <f ca="1">IF(V$11="x",0,_xlfn.NORM.INV(P116,Satokasvi!$H$8,Satokasvi!$I$8)*IF(V$8="x",1+Toimenpiteet!$C$7,1)*IF(V$9="x",1+Toimenpiteet!$C$34,1)*(1+V$30)*_xlfn.BINOM.INV(1,(1-(Satokasvi!$H$15*(1+V$43))),P116))</f>
        <v>2675.5701638693149</v>
      </c>
      <c r="AR116" s="27">
        <f ca="1">IF(W$11="x",0,_xlfn.NORM.INV(Q116,Satokasvi!$H$8,Satokasvi!$I$8)*IF(W$8="x",1+Toimenpiteet!$C$7,1)*IF(W$9="x",1+Toimenpiteet!$C$34,1)*(1+W$30)*_xlfn.BINOM.INV(1,(1-(Satokasvi!$H$15*(1+W$43))),Q116))</f>
        <v>2654.500546894983</v>
      </c>
      <c r="AS116" s="27">
        <f ca="1">IF(X$11="x",0,_xlfn.NORM.INV(R116,Satokasvi!$H$8,Satokasvi!$I$8)*IF(X$8="x",1+Toimenpiteet!$C$7,1)*IF(X$9="x",1+Toimenpiteet!$C$34,1)*(1+X$30)*_xlfn.BINOM.INV(1,(1-(Satokasvi!$H$15*(1+X$43))),R116))</f>
        <v>2535.0878715838408</v>
      </c>
      <c r="AT116" s="27">
        <f ca="1">IF(Y$11="x",0,_xlfn.NORM.INV(S116,Satokasvi!$H$8,Satokasvi!$I$8)*IF(Y$8="x",1+Toimenpiteet!$C$7,1)*IF(Y$9="x",1+Toimenpiteet!$C$34,1)*(1+Y$30)*_xlfn.BINOM.INV(1,(1-(Satokasvi!$H$15*(1+Y$43))),S116))</f>
        <v>2616.0933096431163</v>
      </c>
      <c r="AU116" s="27">
        <f ca="1">IF(Z$11="x",0,_xlfn.NORM.INV(T116,Satokasvi!$H$8,Satokasvi!$I$8)*IF(Z$8="x",1+Toimenpiteet!$C$7,1)*IF(Z$9="x",1+Toimenpiteet!$C$34,1)*(1+Z$30)*_xlfn.BINOM.INV(1,(1-(Satokasvi!$H$15*(1+Z$43))),T116))</f>
        <v>2523.3184478521684</v>
      </c>
      <c r="AV116" s="27">
        <f ca="1">IF(AA$11="x",0,_xlfn.NORM.INV(U116,Satokasvi!$H$8,Satokasvi!$I$8)*IF(AA$8="x",1+Toimenpiteet!$C$7,1)*IF(AA$9="x",1+Toimenpiteet!$C$34,1)*(1+AA$30)*_xlfn.BINOM.INV(1,(1-(Satokasvi!$H$15*(1+AA$43))),U116))</f>
        <v>2797.9253803859351</v>
      </c>
      <c r="AW116" s="27">
        <f ca="1">IF(AB$11="x",0,_xlfn.NORM.INV(V116,Satokasvi!$H$8,Satokasvi!$I$8)*IF(AB$8="x",1+Toimenpiteet!$C$7,1)*IF(AB$9="x",1+Toimenpiteet!$C$34,1)*(1+AB$30)*_xlfn.BINOM.INV(1,(1-(Satokasvi!$H$15*(1+AB$43))),V116))</f>
        <v>2652.963741278566</v>
      </c>
      <c r="AX116" s="27">
        <f ca="1">IF(AC$11="x",0,_xlfn.NORM.INV(W116,Satokasvi!$H$8,Satokasvi!$I$8)*IF(AC$8="x",1+Toimenpiteet!$C$7,1)*IF(AC$9="x",1+Toimenpiteet!$C$34,1)*(1+AC$30)*_xlfn.BINOM.INV(1,(1-(Satokasvi!$H$15*(1+AC$43))),W116))</f>
        <v>2454.4068294811095</v>
      </c>
      <c r="AY116" s="27">
        <f ca="1">IF(AD$11="x",0,_xlfn.NORM.INV(X116,Satokasvi!$H$8,Satokasvi!$I$8)*IF(AD$8="x",1+Toimenpiteet!$C$7,1)*IF(AD$9="x",1+Toimenpiteet!$C$34,1)*(1+AD$30)*_xlfn.BINOM.INV(1,(1-(Satokasvi!$H$15*(1+AD$43))),X116))</f>
        <v>2435.5278243508228</v>
      </c>
      <c r="AZ116" s="27">
        <f ca="1">IF(AE$11="x",0,_xlfn.NORM.INV(Y116,Satokasvi!$H$8,Satokasvi!$I$8)*IF(AE$8="x",1+Toimenpiteet!$C$7,1)*IF(AE$9="x",1+Toimenpiteet!$C$34,1)*(1+AE$30)*_xlfn.BINOM.INV(1,(1-(Satokasvi!$H$15*(1+AE$43))),Y116))</f>
        <v>2492.1226250415907</v>
      </c>
      <c r="BA116" s="27">
        <f ca="1">IF(AF$11="x",0,_xlfn.NORM.INV(Z116,Satokasvi!$H$8,Satokasvi!$I$8)*IF(AF$8="x",1+Toimenpiteet!$C$7,1)*IF(AF$9="x",1+Toimenpiteet!$C$34,1)*(1+AF$30)*_xlfn.BINOM.INV(1,(1-(Satokasvi!$H$15*(1+AF$43))),Z116))</f>
        <v>2435.7460883643575</v>
      </c>
      <c r="BD116" s="27">
        <f>IF(H$11="x",0,_xlfn.NORM.INV(B116,Satokasvi!$H$8,Satokasvi!$I$8)*IF(COUNTIF($H$12:H$12,"x")&gt;0,(1+$C$6),1)*IF(COUNTIF($H$13:H$13,"x")&gt;0,(1+$C$30),1)*IF(H$8="x",(1+Toimenpiteet!$C$7),1)*IF(H$9="x",(1+Toimenpiteet!$C$34),1)*(1+H$30)*_xlfn.BINOM.INV(1,(1-(Satokasvi!$H$15*(1+H$44))),B116))</f>
        <v>0</v>
      </c>
      <c r="BE116" s="27">
        <f ca="1">IF(I$11="x",0,_xlfn.NORM.INV(C116,Satokasvi!$H$8,Satokasvi!$I$8)*IF(COUNTIF($H$12:I$12,"x")&gt;0,(1+$C$6),1)*IF(COUNTIF($H$13:I$13,"x")&gt;0,(1+$C$30),1)*IF(I$8="x",(1+Toimenpiteet!$C$7),1)*IF(I$9="x",(1+Toimenpiteet!$C$34),1)*(1+I$30)*_xlfn.BINOM.INV(1,(1-(Satokasvi!$H$15*(1+I$44))),C116))</f>
        <v>2765.0067418771737</v>
      </c>
      <c r="BF116" s="27">
        <f ca="1">IF(J$11="x",0,_xlfn.NORM.INV(D116,Satokasvi!$H$8,Satokasvi!$I$8)*IF(COUNTIF($H$12:J$12,"x")&gt;0,(1+$C$6),1)*IF(COUNTIF($H$13:J$13,"x")&gt;0,(1+$C$30),1)*IF(J$8="x",(1+Toimenpiteet!$C$7),1)*IF(J$9="x",(1+Toimenpiteet!$C$34),1)*(1+J$30)*_xlfn.BINOM.INV(1,(1-(Satokasvi!$H$15*(1+J$44))),D116))</f>
        <v>2449.5422108654147</v>
      </c>
      <c r="BG116" s="27">
        <f ca="1">IF(K$11="x",0,_xlfn.NORM.INV(E116,Satokasvi!$H$8,Satokasvi!$I$8)*IF(COUNTIF($H$12:K$12,"x")&gt;0,(1+$C$6),1)*IF(COUNTIF($H$13:K$13,"x")&gt;0,(1+$C$30),1)*IF(K$8="x",(1+Toimenpiteet!$C$7),1)*IF(K$9="x",(1+Toimenpiteet!$C$34),1)*(1+K$30)*_xlfn.BINOM.INV(1,(1-(Satokasvi!$H$15*(1+K$44))),E116))</f>
        <v>2890.593593300624</v>
      </c>
      <c r="BH116" s="27">
        <f ca="1">IF(L$11="x",0,_xlfn.NORM.INV(F116,Satokasvi!$H$8,Satokasvi!$I$8)*IF(COUNTIF($H$12:L$12,"x")&gt;0,(1+$C$6),1)*IF(COUNTIF($H$13:L$13,"x")&gt;0,(1+$C$30),1)*IF(L$8="x",(1+Toimenpiteet!$C$7),1)*IF(L$9="x",(1+Toimenpiteet!$C$34),1)*(1+L$30)*_xlfn.BINOM.INV(1,(1-(Satokasvi!$H$15*(1+L$44))),F116))</f>
        <v>2628.4811612546796</v>
      </c>
      <c r="BI116" s="27">
        <f>IF(M$11="x",0,_xlfn.NORM.INV(G116,Satokasvi!$H$8,Satokasvi!$I$8)*IF(COUNTIF($H$12:M$12,"x")&gt;0,(1+$C$6),1)*IF(COUNTIF($H$13:M$13,"x")&gt;0,(1+$C$30),1)*IF(M$8="x",(1+Toimenpiteet!$C$7),1)*IF(M$9="x",(1+Toimenpiteet!$C$34),1)*(1+M$30)*_xlfn.BINOM.INV(1,(1-(Satokasvi!$H$15*(1+M$44))),G116))</f>
        <v>0</v>
      </c>
      <c r="BJ116" s="27">
        <f ca="1">IF(N$11="x",0,_xlfn.NORM.INV(H116,Satokasvi!$H$8,Satokasvi!$I$8)*IF(COUNTIF($H$12:N$12,"x")&gt;0,(1+$C$6),1)*IF(COUNTIF($H$13:N$13,"x")&gt;0,(1+$C$30),1)*IF(N$8="x",(1+Toimenpiteet!$C$7),1)*IF(N$9="x",(1+Toimenpiteet!$C$34),1)*(1+N$30)*_xlfn.BINOM.INV(1,(1-(Satokasvi!$H$15*(1+N$44))),H116))</f>
        <v>2437.3057688388622</v>
      </c>
      <c r="BK116" s="27">
        <f ca="1">IF(O$11="x",0,_xlfn.NORM.INV(I116,Satokasvi!$H$8,Satokasvi!$I$8)*IF(COUNTIF($H$12:O$12,"x")&gt;0,(1+$C$6),1)*IF(COUNTIF($H$13:O$13,"x")&gt;0,(1+$C$30),1)*IF(O$8="x",(1+Toimenpiteet!$C$7),1)*IF(O$9="x",(1+Toimenpiteet!$C$34),1)*(1+O$30)*_xlfn.BINOM.INV(1,(1-(Satokasvi!$H$15*(1+O$44))),I116))</f>
        <v>2788.730484456943</v>
      </c>
      <c r="BL116" s="27">
        <f ca="1">IF(P$11="x",0,_xlfn.NORM.INV(J116,Satokasvi!$H$8,Satokasvi!$I$8)*IF(COUNTIF($H$12:P$12,"x")&gt;0,(1+$C$6),1)*IF(COUNTIF($H$13:P$13,"x")&gt;0,(1+$C$30),1)*IF(P$8="x",(1+Toimenpiteet!$C$7),1)*IF(P$9="x",(1+Toimenpiteet!$C$34),1)*(1+P$30)*_xlfn.BINOM.INV(1,(1-(Satokasvi!$H$15*(1+P$44))),J116))</f>
        <v>2694.9074745569119</v>
      </c>
      <c r="BM116" s="27">
        <f ca="1">IF(Q$11="x",0,_xlfn.NORM.INV(K116,Satokasvi!$H$8,Satokasvi!$I$8)*IF(COUNTIF($H$12:Q$12,"x")&gt;0,(1+$C$6),1)*IF(COUNTIF($H$13:Q$13,"x")&gt;0,(1+$C$30),1)*IF(Q$8="x",(1+Toimenpiteet!$C$7),1)*IF(Q$9="x",(1+Toimenpiteet!$C$34),1)*(1+Q$30)*_xlfn.BINOM.INV(1,(1-(Satokasvi!$H$15*(1+Q$44))),K116))</f>
        <v>2841.4350522290947</v>
      </c>
      <c r="BN116" s="27">
        <f ca="1">IF(R$11="x",0,_xlfn.NORM.INV(L116,Satokasvi!$H$8,Satokasvi!$I$8)*IF(COUNTIF($H$12:R$12,"x")&gt;0,(1+$C$6),1)*IF(COUNTIF($H$13:R$13,"x")&gt;0,(1+$C$30),1)*IF(R$8="x",(1+Toimenpiteet!$C$7),1)*IF(R$9="x",(1+Toimenpiteet!$C$34),1)*(1+R$30)*_xlfn.BINOM.INV(1,(1-(Satokasvi!$H$15*(1+R$44))),L116))</f>
        <v>2793.4330771449149</v>
      </c>
      <c r="BO116" s="27">
        <f ca="1">IF(S$11="x",0,_xlfn.NORM.INV(M116,Satokasvi!$H$8,Satokasvi!$I$8)*IF(COUNTIF($H$12:S$12,"x")&gt;0,(1+$C$6),1)*IF(COUNTIF($H$13:S$13,"x")&gt;0,(1+$C$30),1)*IF(S$8="x",(1+Toimenpiteet!$C$7),1)*IF(S$9="x",(1+Toimenpiteet!$C$34),1)*(1+S$30)*_xlfn.BINOM.INV(1,(1-(Satokasvi!$H$15*(1+S$44))),M116))</f>
        <v>2569.7594594557754</v>
      </c>
      <c r="BP116" s="27">
        <f ca="1">IF(T$11="x",0,_xlfn.NORM.INV(N116,Satokasvi!$H$8,Satokasvi!$I$8)*IF(COUNTIF($H$12:T$12,"x")&gt;0,(1+$C$6),1)*IF(COUNTIF($H$13:T$13,"x")&gt;0,(1+$C$30),1)*IF(T$8="x",(1+Toimenpiteet!$C$7),1)*IF(T$9="x",(1+Toimenpiteet!$C$34),1)*(1+T$30)*_xlfn.BINOM.INV(1,(1-(Satokasvi!$H$15*(1+T$44))),N116))</f>
        <v>2708.0275507878864</v>
      </c>
      <c r="BQ116" s="27">
        <f ca="1">IF(U$11="x",0,_xlfn.NORM.INV(O116,Satokasvi!$H$8,Satokasvi!$I$8)*IF(COUNTIF($H$12:U$12,"x")&gt;0,(1+$C$6),1)*IF(COUNTIF($H$13:U$13,"x")&gt;0,(1+$C$30),1)*IF(U$8="x",(1+Toimenpiteet!$C$7),1)*IF(U$9="x",(1+Toimenpiteet!$C$34),1)*(1+U$30)*_xlfn.BINOM.INV(1,(1-(Satokasvi!$H$15*(1+U$44))),O116))</f>
        <v>2937.650159919343</v>
      </c>
      <c r="BR116" s="27">
        <f ca="1">IF(V$11="x",0,_xlfn.NORM.INV(P116,Satokasvi!$H$8,Satokasvi!$I$8)*IF(COUNTIF($H$12:V$12,"x")&gt;0,(1+$C$6),1)*IF(COUNTIF($H$13:V$13,"x")&gt;0,(1+$C$30),1)*IF(V$8="x",(1+Toimenpiteet!$C$7),1)*IF(V$9="x",(1+Toimenpiteet!$C$34),1)*(1+V$30)*_xlfn.BINOM.INV(1,(1-(Satokasvi!$H$15*(1+V$44))),P116))</f>
        <v>2809.3486720627807</v>
      </c>
      <c r="BS116" s="27">
        <f ca="1">IF(W$11="x",0,_xlfn.NORM.INV(Q116,Satokasvi!$H$8,Satokasvi!$I$8)*IF(COUNTIF($H$12:W$12,"x")&gt;0,(1+$C$6),1)*IF(COUNTIF($H$13:W$13,"x")&gt;0,(1+$C$30),1)*IF(W$8="x",(1+Toimenpiteet!$C$7),1)*IF(W$9="x",(1+Toimenpiteet!$C$34),1)*(1+W$30)*_xlfn.BINOM.INV(1,(1-(Satokasvi!$H$15*(1+W$44))),Q116))</f>
        <v>2787.2255742397319</v>
      </c>
      <c r="BT116" s="27">
        <f ca="1">IF(X$11="x",0,_xlfn.NORM.INV(R116,Satokasvi!$H$8,Satokasvi!$I$8)*IF(COUNTIF($H$12:X$12,"x")&gt;0,(1+$C$6),1)*IF(COUNTIF($H$13:X$13,"x")&gt;0,(1+$C$30),1)*IF(X$8="x",(1+Toimenpiteet!$C$7),1)*IF(X$9="x",(1+Toimenpiteet!$C$34),1)*(1+X$30)*_xlfn.BINOM.INV(1,(1-(Satokasvi!$H$15*(1+X$44))),R116))</f>
        <v>2661.8422651630326</v>
      </c>
      <c r="BU116" s="27">
        <f ca="1">IF(Y$11="x",0,_xlfn.NORM.INV(S116,Satokasvi!$H$8,Satokasvi!$I$8)*IF(COUNTIF($H$12:Y$12,"x")&gt;0,(1+$C$6),1)*IF(COUNTIF($H$13:Y$13,"x")&gt;0,(1+$C$30),1)*IF(Y$8="x",(1+Toimenpiteet!$C$7),1)*IF(Y$9="x",(1+Toimenpiteet!$C$34),1)*(1+Y$30)*_xlfn.BINOM.INV(1,(1-(Satokasvi!$H$15*(1+Y$44))),S116))</f>
        <v>2746.8979751252728</v>
      </c>
      <c r="BV116" s="27">
        <f ca="1">IF(Z$11="x",0,_xlfn.NORM.INV(T116,Satokasvi!$H$8,Satokasvi!$I$8)*IF(COUNTIF($H$12:Z$12,"x")&gt;0,(1+$C$6),1)*IF(COUNTIF($H$13:Z$13,"x")&gt;0,(1+$C$30),1)*IF(Z$8="x",(1+Toimenpiteet!$C$7),1)*IF(Z$9="x",(1+Toimenpiteet!$C$34),1)*(1+Z$30)*_xlfn.BINOM.INV(1,(1-(Satokasvi!$H$15*(1+Z$44))),T116))</f>
        <v>2649.4843702447774</v>
      </c>
      <c r="BW116" s="27">
        <f ca="1">IF(AA$11="x",0,_xlfn.NORM.INV(U116,Satokasvi!$H$8,Satokasvi!$I$8)*IF(COUNTIF($H$12:AA$12,"x")&gt;0,(1+$C$6),1)*IF(COUNTIF($H$13:AA$13,"x")&gt;0,(1+$C$30),1)*IF(AA$8="x",(1+Toimenpiteet!$C$7),1)*IF(AA$9="x",(1+Toimenpiteet!$C$34),1)*(1+AA$30)*_xlfn.BINOM.INV(1,(1-(Satokasvi!$H$15*(1+AA$44))),U116))</f>
        <v>2937.8216494052322</v>
      </c>
      <c r="BX116" s="27">
        <f ca="1">IF(AB$11="x",0,_xlfn.NORM.INV(V116,Satokasvi!$H$8,Satokasvi!$I$8)*IF(COUNTIF($H$12:AB$12,"x")&gt;0,(1+$C$6),1)*IF(COUNTIF($H$13:AB$13,"x")&gt;0,(1+$C$30),1)*IF(AB$8="x",(1+Toimenpiteet!$C$7),1)*IF(AB$9="x",(1+Toimenpiteet!$C$34),1)*(1+AB$30)*_xlfn.BINOM.INV(1,(1-(Satokasvi!$H$15*(1+AB$44))),V116))</f>
        <v>2785.6119283424941</v>
      </c>
      <c r="BY116" s="27">
        <f ca="1">IF(AC$11="x",0,_xlfn.NORM.INV(W116,Satokasvi!$H$8,Satokasvi!$I$8)*IF(COUNTIF($H$12:AC$12,"x")&gt;0,(1+$C$6),1)*IF(COUNTIF($H$13:AC$13,"x")&gt;0,(1+$C$30),1)*IF(AC$8="x",(1+Toimenpiteet!$C$7),1)*IF(AC$9="x",(1+Toimenpiteet!$C$34),1)*(1+AC$30)*_xlfn.BINOM.INV(1,(1-(Satokasvi!$H$15*(1+AC$44))),W116))</f>
        <v>2577.1271709551647</v>
      </c>
      <c r="BZ116" s="27">
        <f ca="1">IF(AD$11="x",0,_xlfn.NORM.INV(X116,Satokasvi!$H$8,Satokasvi!$I$8)*IF(COUNTIF($H$12:AD$12,"x")&gt;0,(1+$C$6),1)*IF(COUNTIF($H$13:AD$13,"x")&gt;0,(1+$C$30),1)*IF(AD$8="x",(1+Toimenpiteet!$C$7),1)*IF(AD$9="x",(1+Toimenpiteet!$C$34),1)*(1+AD$30)*_xlfn.BINOM.INV(1,(1-(Satokasvi!$H$15*(1+AD$44))),X116))</f>
        <v>2557.3042155683643</v>
      </c>
      <c r="CA116" s="27">
        <f ca="1">IF(AE$11="x",0,_xlfn.NORM.INV(Y116,Satokasvi!$H$8,Satokasvi!$I$8)*IF(COUNTIF($H$12:AE$12,"x")&gt;0,(1+$C$6),1)*IF(COUNTIF($H$13:AE$13,"x")&gt;0,(1+$C$30),1)*IF(AE$8="x",(1+Toimenpiteet!$C$7),1)*IF(AE$9="x",(1+Toimenpiteet!$C$34),1)*(1+AE$30)*_xlfn.BINOM.INV(1,(1-(Satokasvi!$H$15*(1+AE$44))),Y116))</f>
        <v>2616.7287562936704</v>
      </c>
      <c r="CB116" s="27">
        <f ca="1">IF(AF$11="x",0,_xlfn.NORM.INV(Z116,Satokasvi!$H$8,Satokasvi!$I$8)*IF(COUNTIF($H$12:AF$12,"x")&gt;0,(1+$C$6),1)*IF(COUNTIF($H$13:AF$13,"x")&gt;0,(1+$C$30),1)*IF(AF$8="x",(1+Toimenpiteet!$C$7),1)*IF(AF$9="x",(1+Toimenpiteet!$C$34),1)*(1+AF$30)*_xlfn.BINOM.INV(1,(1-(Satokasvi!$H$15*(1+AF$44))),Z116))</f>
        <v>2557.5333927825759</v>
      </c>
      <c r="CD116" s="29">
        <f ca="1">_xlfn.NORM.INV(RAND(),Satokasvi!$H$13,Satokasvi!$I$13)</f>
        <v>129.95437048207657</v>
      </c>
      <c r="CE116" s="29">
        <f ca="1">_xlfn.NORM.INV(RAND(),Satokasvi!$H$13,Satokasvi!$I$13)</f>
        <v>178.53832828364511</v>
      </c>
      <c r="CF116" s="29">
        <f ca="1">_xlfn.NORM.INV(RAND(),Satokasvi!$H$13,Satokasvi!$I$13)</f>
        <v>191.44451288425472</v>
      </c>
      <c r="CG116" s="29">
        <f ca="1">_xlfn.NORM.INV(RAND(),Satokasvi!$H$13,Satokasvi!$I$13)</f>
        <v>219.69025825700342</v>
      </c>
      <c r="CH116" s="29">
        <f ca="1">_xlfn.NORM.INV(RAND(),Satokasvi!$H$13,Satokasvi!$I$13)</f>
        <v>227.58416318122528</v>
      </c>
      <c r="CI116" s="29">
        <f ca="1">_xlfn.NORM.INV(RAND(),Satokasvi!$H$13,Satokasvi!$I$13)</f>
        <v>201.45924321432256</v>
      </c>
      <c r="CJ116" s="29">
        <f ca="1">_xlfn.NORM.INV(RAND(),Satokasvi!$H$13,Satokasvi!$I$13)</f>
        <v>270.10257869490653</v>
      </c>
      <c r="CK116" s="29">
        <f ca="1">_xlfn.NORM.INV(RAND(),Satokasvi!$H$13,Satokasvi!$I$13)</f>
        <v>173.3650503039047</v>
      </c>
      <c r="CL116" s="29">
        <f ca="1">_xlfn.NORM.INV(RAND(),Satokasvi!$H$13,Satokasvi!$I$13)</f>
        <v>158.5713630351112</v>
      </c>
      <c r="CM116" s="29">
        <f ca="1">_xlfn.NORM.INV(RAND(),Satokasvi!$H$13,Satokasvi!$I$13)</f>
        <v>111.08466407495803</v>
      </c>
      <c r="CN116" s="29">
        <f ca="1">_xlfn.NORM.INV(RAND(),Satokasvi!$H$13,Satokasvi!$I$13)</f>
        <v>158.46851853276695</v>
      </c>
      <c r="CO116" s="29">
        <f ca="1">_xlfn.NORM.INV(RAND(),Satokasvi!$H$13,Satokasvi!$I$13)</f>
        <v>154.78237827698479</v>
      </c>
      <c r="CP116" s="29">
        <f ca="1">_xlfn.NORM.INV(RAND(),Satokasvi!$H$13,Satokasvi!$I$13)</f>
        <v>319.69660015946943</v>
      </c>
      <c r="CQ116" s="29">
        <f ca="1">_xlfn.NORM.INV(RAND(),Satokasvi!$H$13,Satokasvi!$I$13)</f>
        <v>293.95934164714225</v>
      </c>
      <c r="CR116" s="29">
        <f ca="1">_xlfn.NORM.INV(RAND(),Satokasvi!$H$13,Satokasvi!$I$13)</f>
        <v>232.12130751707005</v>
      </c>
      <c r="CS116" s="29">
        <f ca="1">_xlfn.NORM.INV(RAND(),Satokasvi!$H$13,Satokasvi!$I$13)</f>
        <v>198.0400916406613</v>
      </c>
      <c r="CT116" s="29">
        <f ca="1">_xlfn.NORM.INV(RAND(),Satokasvi!$H$13,Satokasvi!$I$13)</f>
        <v>132.74414377167346</v>
      </c>
      <c r="CU116" s="29">
        <f ca="1">_xlfn.NORM.INV(RAND(),Satokasvi!$H$13,Satokasvi!$I$13)</f>
        <v>188.15942925465265</v>
      </c>
      <c r="CV116" s="29">
        <f ca="1">_xlfn.NORM.INV(RAND(),Satokasvi!$H$13,Satokasvi!$I$13)</f>
        <v>213.36339441754185</v>
      </c>
      <c r="CW116" s="29">
        <f ca="1">_xlfn.NORM.INV(RAND(),Satokasvi!$H$13,Satokasvi!$I$13)</f>
        <v>221.97079079118583</v>
      </c>
      <c r="CX116" s="29">
        <f ca="1">_xlfn.NORM.INV(RAND(),Satokasvi!$H$13,Satokasvi!$I$13)</f>
        <v>215.60132115178726</v>
      </c>
      <c r="CY116" s="29">
        <f ca="1">_xlfn.NORM.INV(RAND(),Satokasvi!$H$13,Satokasvi!$I$13)</f>
        <v>155.67649450357302</v>
      </c>
      <c r="CZ116" s="29">
        <f ca="1">_xlfn.NORM.INV(RAND(),Satokasvi!$H$13,Satokasvi!$I$13)</f>
        <v>164.29323145213141</v>
      </c>
      <c r="DA116" s="29">
        <f ca="1">_xlfn.NORM.INV(RAND(),Satokasvi!$H$13,Satokasvi!$I$13)</f>
        <v>162.55784440007122</v>
      </c>
      <c r="DB116" s="29">
        <f ca="1">_xlfn.NORM.INV(RAND(),Satokasvi!$H$13,Satokasvi!$I$13)</f>
        <v>265.73765415353682</v>
      </c>
      <c r="DD116" s="29">
        <f>IF(H$11="x",Toimenpiteet!$E$115,AC116*CD116/1000+(Satokasvi!$E$28-Satokasvi!$E$7)+IF(H$8="x",Toimenpiteet!$E$29,0)+IF(H$9="x",Toimenpiteet!$E$60,0)+IF(H$10="x",Toimenpiteet!$E$88,0))/(1+$H$15)^DD$59</f>
        <v>305.82524271844659</v>
      </c>
      <c r="DE116" s="29">
        <f ca="1">IF(I$11="x",Toimenpiteet!$E$115,AD116*CE116/1000+(Satokasvi!$E$28-Satokasvi!$E$7)+IF(I$8="x",Toimenpiteet!$E$29,0)+IF(I$9="x",Toimenpiteet!$E$60,0)+IF(I$10="x",Toimenpiteet!$E$88,0))/(1+$H$15)^DE$59</f>
        <v>228.34581724210685</v>
      </c>
      <c r="DF116" s="29">
        <f ca="1">IF(J$11="x",Toimenpiteet!$E$115,AE116*CF116/1000+(Satokasvi!$E$28-Satokasvi!$E$7)+IF(J$8="x",Toimenpiteet!$E$29,0)+IF(J$9="x",Toimenpiteet!$E$60,0)+IF(J$10="x",Toimenpiteet!$E$88,0))/(1+$H$15)^DF$59</f>
        <v>200.1601457363526</v>
      </c>
      <c r="DG116" s="29">
        <f ca="1">IF(K$11="x",Toimenpiteet!$E$115,AF116*CG116/1000+(Satokasvi!$E$28-Satokasvi!$E$7)+IF(K$8="x",Toimenpiteet!$E$29,0)+IF(K$9="x",Toimenpiteet!$E$60,0)+IF(K$10="x",Toimenpiteet!$E$88,0))/(1+$H$15)^DG$59</f>
        <v>334.86675157569613</v>
      </c>
      <c r="DH116" s="29">
        <f ca="1">IF(L$11="x",Toimenpiteet!$E$115,AG116*CH116/1000+(Satokasvi!$E$28-Satokasvi!$E$7)+IF(L$8="x",Toimenpiteet!$E$29,0)+IF(L$9="x",Toimenpiteet!$E$60,0)+IF(L$10="x",Toimenpiteet!$E$88,0))/(1+$H$15)^DH$59</f>
        <v>294.8525686633256</v>
      </c>
      <c r="DI116" s="29">
        <f>IF(M$11="x",Toimenpiteet!$E$115,AH116*CI116/1000+(Satokasvi!$E$28-Satokasvi!$E$7)+IF(M$8="x",Toimenpiteet!$E$29,0)+IF(M$9="x",Toimenpiteet!$E$60,0)+IF(M$10="x",Toimenpiteet!$E$88,0))/(1+$H$15)^DI$59</f>
        <v>263.80754085535114</v>
      </c>
      <c r="DJ116" s="29">
        <f ca="1">IF(N$11="x",Toimenpiteet!$E$115,AI116*CJ116/1000+(Satokasvi!$E$28-Satokasvi!$E$7)+IF(N$8="x",Toimenpiteet!$E$29,0)+IF(N$9="x",Toimenpiteet!$E$60,0)+IF(N$10="x",Toimenpiteet!$E$88,0))/(1+$H$15)^DJ$59</f>
        <v>324.48358363163334</v>
      </c>
      <c r="DK116" s="29">
        <f ca="1">IF(O$11="x",Toimenpiteet!$E$115,AJ116*CK116/1000+(Satokasvi!$E$28-Satokasvi!$E$7)+IF(O$8="x",Toimenpiteet!$E$29,0)+IF(O$9="x",Toimenpiteet!$E$60,0)+IF(O$10="x",Toimenpiteet!$E$88,0))/(1+$H$15)^DK$59</f>
        <v>183.57403552734587</v>
      </c>
      <c r="DL116" s="29">
        <f ca="1">IF(P$11="x",Toimenpiteet!$E$115,AK116*CL116/1000+(Satokasvi!$E$28-Satokasvi!$E$7)+IF(P$8="x",Toimenpiteet!$E$29,0)+IF(P$9="x",Toimenpiteet!$E$60,0)+IF(P$10="x",Toimenpiteet!$E$88,0))/(1+$H$15)^DL$59</f>
        <v>137.25439853088673</v>
      </c>
      <c r="DM116" s="29">
        <f ca="1">IF(Q$11="x",Toimenpiteet!$E$115,AL116*CM116/1000+(Satokasvi!$E$28-Satokasvi!$E$7)+IF(Q$8="x",Toimenpiteet!$E$29,0)+IF(Q$9="x",Toimenpiteet!$E$60,0)+IF(Q$10="x",Toimenpiteet!$E$88,0))/(1+$H$15)^DM$59</f>
        <v>54.102613781555668</v>
      </c>
      <c r="DN116" s="29">
        <f ca="1">IF(R$11="x",Toimenpiteet!$E$115,AM116*CN116/1000+(Satokasvi!$E$28-Satokasvi!$E$7)+IF(R$8="x",Toimenpiteet!$E$29,0)+IF(R$9="x",Toimenpiteet!$E$60,0)+IF(R$10="x",Toimenpiteet!$E$88,0))/(1+$H$15)^DN$59</f>
        <v>139.92694763153079</v>
      </c>
      <c r="DO116" s="29">
        <f ca="1">IF(S$11="x",Toimenpiteet!$E$115,AN116*CO116/1000+(Satokasvi!$E$28-Satokasvi!$E$7)+IF(S$8="x",Toimenpiteet!$E$29,0)+IF(S$9="x",Toimenpiteet!$E$60,0)+IF(S$10="x",Toimenpiteet!$E$88,0))/(1+$H$15)^DO$59</f>
        <v>105.84722879334718</v>
      </c>
      <c r="DP116" s="29">
        <f ca="1">IF(T$11="x",Toimenpiteet!$E$115,AO116*CP116/1000+(Satokasvi!$E$28-Satokasvi!$E$7)+IF(T$8="x",Toimenpiteet!$E$29,0)+IF(T$9="x",Toimenpiteet!$E$60,0)+IF(T$10="x",Toimenpiteet!$E$88,0))/(1+$H$15)^DP$59</f>
        <v>406.26996742646378</v>
      </c>
      <c r="DQ116" s="29">
        <f ca="1">IF(U$11="x",Toimenpiteet!$E$115,AP116*CQ116/1000+(Satokasvi!$E$28-Satokasvi!$E$7)+IF(U$8="x",Toimenpiteet!$E$29,0)+IF(U$9="x",Toimenpiteet!$E$60,0)+IF(U$10="x",Toimenpiteet!$E$88,0))/(1+$H$15)^DQ$59</f>
        <v>393.05324015567862</v>
      </c>
      <c r="DR116" s="29">
        <f ca="1">IF(V$11="x",Toimenpiteet!$E$115,AQ116*CR116/1000+(Satokasvi!$E$28-Satokasvi!$E$7)+IF(V$8="x",Toimenpiteet!$E$29,0)+IF(V$9="x",Toimenpiteet!$E$60,0)+IF(V$10="x",Toimenpiteet!$E$88,0))/(1+$H$15)^DR$59</f>
        <v>252.35241802990467</v>
      </c>
      <c r="DS116" s="29">
        <f ca="1">IF(W$11="x",Toimenpiteet!$E$115,AR116*CS116/1000+(Satokasvi!$E$28-Satokasvi!$E$7)+IF(W$8="x",Toimenpiteet!$E$29,0)+IF(W$9="x",Toimenpiteet!$E$60,0)+IF(W$10="x",Toimenpiteet!$E$88,0))/(1+$H$15)^DS$59</f>
        <v>185.57757625407973</v>
      </c>
      <c r="DT116" s="29">
        <f ca="1">IF(X$11="x",Toimenpiteet!$E$115,AS116*CT116/1000+(Satokasvi!$E$28-Satokasvi!$E$7)+IF(X$8="x",Toimenpiteet!$E$29,0)+IF(X$9="x",Toimenpiteet!$E$60,0)+IF(X$10="x",Toimenpiteet!$E$88,0))/(1+$H$15)^DT$59</f>
        <v>65.715718000007868</v>
      </c>
      <c r="DU116" s="29">
        <f ca="1">IF(Y$11="x",Toimenpiteet!$E$115,AT116*CU116/1000+(Satokasvi!$E$28-Satokasvi!$E$7)+IF(Y$8="x",Toimenpiteet!$E$29,0)+IF(Y$9="x",Toimenpiteet!$E$60,0)+IF(Y$10="x",Toimenpiteet!$E$88,0))/(1+$H$15)^DU$59</f>
        <v>155.2734319121129</v>
      </c>
      <c r="DV116" s="29">
        <f ca="1">IF(Z$11="x",Toimenpiteet!$E$115,AU116*CV116/1000+(Satokasvi!$E$28-Satokasvi!$E$7)+IF(Z$8="x",Toimenpiteet!$E$29,0)+IF(Z$9="x",Toimenpiteet!$E$60,0)+IF(Z$10="x",Toimenpiteet!$E$88,0))/(1+$H$15)^DV$59</f>
        <v>177.06456654956875</v>
      </c>
      <c r="DW116" s="29">
        <f ca="1">IF(AA$11="x",Toimenpiteet!$E$115,AV116*CW116/1000+(Satokasvi!$E$28-Satokasvi!$E$7)+IF(AA$8="x",Toimenpiteet!$E$29,0)+IF(AA$9="x",Toimenpiteet!$E$60,0)+IF(AA$10="x",Toimenpiteet!$E$88,0))/(1+$H$15)^DW$59</f>
        <v>217.68189118814615</v>
      </c>
      <c r="DX116" s="29">
        <f ca="1">IF(AB$11="x",Toimenpiteet!$E$115,AW116*CX116/1000+(Satokasvi!$E$28-Satokasvi!$E$7)+IF(AB$8="x",Toimenpiteet!$E$29,0)+IF(AB$9="x",Toimenpiteet!$E$60,0)+IF(AB$10="x",Toimenpiteet!$E$88,0))/(1+$H$15)^DX$59</f>
        <v>184.96129205562144</v>
      </c>
      <c r="DY116" s="29">
        <f ca="1">IF(AC$11="x",Toimenpiteet!$E$115,AX116*CY116/1000+(Satokasvi!$E$28-Satokasvi!$E$7)+IF(AC$8="x",Toimenpiteet!$E$29,0)+IF(AC$9="x",Toimenpiteet!$E$60,0)+IF(AC$10="x",Toimenpiteet!$E$88,0))/(1+$H$15)^DY$59</f>
        <v>80.472405918281723</v>
      </c>
      <c r="DZ116" s="29">
        <f ca="1">IF(AD$11="x",Toimenpiteet!$E$115,AY116*CZ116/1000+(Satokasvi!$E$28-Satokasvi!$E$7)+IF(AD$8="x",Toimenpiteet!$E$29,0)+IF(AD$9="x",Toimenpiteet!$E$60,0)+IF(AD$10="x",Toimenpiteet!$E$88,0))/(1+$H$15)^DZ$59</f>
        <v>87.272959955453757</v>
      </c>
      <c r="EA116" s="29">
        <f ca="1">IF(AE$11="x",Toimenpiteet!$E$115,AZ116*DA116/1000+(Satokasvi!$E$28-Satokasvi!$E$7)+IF(AE$8="x",Toimenpiteet!$E$29,0)+IF(AE$9="x",Toimenpiteet!$E$60,0)+IF(AE$10="x",Toimenpiteet!$E$88,0))/(1+$H$15)^EA$59</f>
        <v>87.17758544468704</v>
      </c>
      <c r="EB116" s="29">
        <f ca="1">IF(AF$11="x",Toimenpiteet!$E$115,BA116*DB116/1000+(Satokasvi!$E$28-Satokasvi!$E$7)+IF(AF$8="x",Toimenpiteet!$E$29,0)+IF(AF$9="x",Toimenpiteet!$E$60,0)+IF(AF$10="x",Toimenpiteet!$E$88,0))/(1+$H$15)^EB$59</f>
        <v>200.29318567936974</v>
      </c>
      <c r="ED116" s="29">
        <f>IF(H$11="x",Toimenpiteet!$E$115,BD116*CD116/1000+(Satokasvi!$E$28-Satokasvi!$E$7)+IF(H$8="x",Toimenpiteet!$E$29,0)+IF(H$9="x",Toimenpiteet!$E$60,0)+IF(H$10="x",Toimenpiteet!$E$88,0))/(1+$H$15)^ED$59</f>
        <v>305.82524271844659</v>
      </c>
      <c r="EE116" s="29">
        <f ca="1">IF(I$11="x",Toimenpiteet!$E$115,BE116*CE116/1000+(Satokasvi!$E$28-Satokasvi!$E$7)+IF(I$8="x",Toimenpiteet!$E$29,0)+IF(I$9="x",Toimenpiteet!$E$60,0)+IF(I$10="x",Toimenpiteet!$E$88,0))/(1+$H$15)^EE$59</f>
        <v>250.50398848879146</v>
      </c>
      <c r="EF116" s="29">
        <f ca="1">IF(J$11="x",Toimenpiteet!$E$115,BF116*CF116/1000+(Satokasvi!$E$28-Satokasvi!$E$7)+IF(J$8="x",Toimenpiteet!$E$29,0)+IF(J$9="x",Toimenpiteet!$E$60,0)+IF(J$10="x",Toimenpiteet!$E$88,0))/(1+$H$15)^EF$59</f>
        <v>220.59619223149943</v>
      </c>
      <c r="EG116" s="29">
        <f ca="1">IF(K$11="x",Toimenpiteet!$E$115,BG116*CG116/1000+(Satokasvi!$E$28-Satokasvi!$E$7)+IF(K$8="x",Toimenpiteet!$E$29,0)+IF(K$9="x",Toimenpiteet!$E$60,0)+IF(K$10="x",Toimenpiteet!$E$88,0))/(1+$H$15)^EG$59</f>
        <v>361.73439906548009</v>
      </c>
      <c r="EH116" s="29">
        <f ca="1">IF(L$11="x",Toimenpiteet!$E$115,BH116*CH116/1000+(Satokasvi!$E$28-Satokasvi!$E$7)+IF(L$8="x",Toimenpiteet!$E$29,0)+IF(L$9="x",Toimenpiteet!$E$60,0)+IF(L$10="x",Toimenpiteet!$E$88,0))/(1+$H$15)^EH$59</f>
        <v>319.42462419454938</v>
      </c>
      <c r="EI116" s="29">
        <f>IF(M$11="x",Toimenpiteet!$E$115,BI116*CI116/1000+(Satokasvi!$E$28-Satokasvi!$E$7)+IF(M$8="x",Toimenpiteet!$E$29,0)+IF(M$9="x",Toimenpiteet!$E$60,0)+IF(M$10="x",Toimenpiteet!$E$88,0))/(1+$H$15)^EI$59</f>
        <v>263.80754085535114</v>
      </c>
      <c r="EJ116" s="29">
        <f ca="1">IF(N$11="x",Toimenpiteet!$E$115,BJ116*CJ116/1000+(Satokasvi!$E$28-Satokasvi!$E$7)+IF(N$8="x",Toimenpiteet!$E$29,0)+IF(N$9="x",Toimenpiteet!$E$60,0)+IF(N$10="x",Toimenpiteet!$E$88,0))/(1+$H$15)^EJ$59</f>
        <v>349.97294058497249</v>
      </c>
      <c r="EK116" s="29">
        <f ca="1">IF(O$11="x",Toimenpiteet!$E$115,BK116*CK116/1000+(Satokasvi!$E$28-Satokasvi!$E$7)+IF(O$8="x",Toimenpiteet!$E$29,0)+IF(O$9="x",Toimenpiteet!$E$60,0)+IF(O$10="x",Toimenpiteet!$E$88,0))/(1+$H$15)^EK$59</f>
        <v>201.74805552872047</v>
      </c>
      <c r="EL116" s="29">
        <f ca="1">IF(P$11="x",Toimenpiteet!$E$115,BL116*CL116/1000+(Satokasvi!$E$28-Satokasvi!$E$7)+IF(P$8="x",Toimenpiteet!$E$29,0)+IF(P$9="x",Toimenpiteet!$E$60,0)+IF(P$10="x",Toimenpiteet!$E$88,0))/(1+$H$15)^EL$59</f>
        <v>152.85043712248674</v>
      </c>
      <c r="EM116" s="29">
        <f ca="1">IF(Q$11="x",Toimenpiteet!$E$115,BM116*CM116/1000+(Satokasvi!$E$28-Satokasvi!$E$7)+IF(Q$8="x",Toimenpiteet!$E$29,0)+IF(Q$9="x",Toimenpiteet!$E$60,0)+IF(Q$10="x",Toimenpiteet!$E$88,0))/(1+$H$15)^EM$59</f>
        <v>65.286694630881669</v>
      </c>
      <c r="EN116" s="29">
        <f ca="1">IF(R$11="x",Toimenpiteet!$E$115,BN116*CN116/1000+(Satokasvi!$E$28-Satokasvi!$E$7)+IF(R$8="x",Toimenpiteet!$E$29,0)+IF(R$9="x",Toimenpiteet!$E$60,0)+IF(R$10="x",Toimenpiteet!$E$88,0))/(1+$H$15)^EN$59</f>
        <v>155.15528545995019</v>
      </c>
      <c r="EO116" s="29">
        <f ca="1">IF(S$11="x",Toimenpiteet!$E$115,BO116*CO116/1000+(Satokasvi!$E$28-Satokasvi!$E$7)+IF(S$8="x",Toimenpiteet!$E$29,0)+IF(S$9="x",Toimenpiteet!$E$60,0)+IF(S$10="x",Toimenpiteet!$E$88,0))/(1+$H$15)^EO$59</f>
        <v>119.13181396781351</v>
      </c>
      <c r="EP116" s="29">
        <f ca="1">IF(T$11="x",Toimenpiteet!$E$115,BP116*CP116/1000+(Satokasvi!$E$28-Satokasvi!$E$7)+IF(T$8="x",Toimenpiteet!$E$29,0)+IF(T$9="x",Toimenpiteet!$E$60,0)+IF(T$10="x",Toimenpiteet!$E$88,0))/(1+$H$15)^EP$59</f>
        <v>434.34290631700912</v>
      </c>
      <c r="EQ116" s="29">
        <f ca="1">IF(U$11="x",Toimenpiteet!$E$115,BQ116*CQ116/1000+(Satokasvi!$E$28-Satokasvi!$E$7)+IF(U$8="x",Toimenpiteet!$E$29,0)+IF(U$9="x",Toimenpiteet!$E$60,0)+IF(U$10="x",Toimenpiteet!$E$88,0))/(1+$H$15)^EQ$59</f>
        <v>420.23933956076581</v>
      </c>
      <c r="ER116" s="29">
        <f ca="1">IF(V$11="x",Toimenpiteet!$E$115,BR116*CR116/1000+(Satokasvi!$E$28-Satokasvi!$E$7)+IF(V$8="x",Toimenpiteet!$E$29,0)+IF(V$9="x",Toimenpiteet!$E$60,0)+IF(V$10="x",Toimenpiteet!$E$88,0))/(1+$H$15)^ER$59</f>
        <v>272.28405582198553</v>
      </c>
      <c r="ES116" s="29">
        <f ca="1">IF(W$11="x",Toimenpiteet!$E$115,BS116*CS116/1000+(Satokasvi!$E$28-Satokasvi!$E$7)+IF(W$8="x",Toimenpiteet!$E$29,0)+IF(W$9="x",Toimenpiteet!$E$60,0)+IF(W$10="x",Toimenpiteet!$E$88,0))/(1+$H$15)^ES$59</f>
        <v>201.95744233919694</v>
      </c>
      <c r="ET116" s="29">
        <f ca="1">IF(X$11="x",Toimenpiteet!$E$115,BT116*CT116/1000+(Satokasvi!$E$28-Satokasvi!$E$7)+IF(X$8="x",Toimenpiteet!$E$29,0)+IF(X$9="x",Toimenpiteet!$E$60,0)+IF(X$10="x",Toimenpiteet!$E$88,0))/(1+$H$15)^ET$59</f>
        <v>75.895666300409388</v>
      </c>
      <c r="EU116" s="29">
        <f ca="1">IF(Y$11="x",Toimenpiteet!$E$115,BU116*CU116/1000+(Satokasvi!$E$28-Satokasvi!$E$7)+IF(Y$8="x",Toimenpiteet!$E$29,0)+IF(Y$9="x",Toimenpiteet!$E$60,0)+IF(Y$10="x",Toimenpiteet!$E$88,0))/(1+$H$15)^EU$59</f>
        <v>169.73046506150615</v>
      </c>
      <c r="EV116" s="29">
        <f ca="1">IF(Z$11="x",Toimenpiteet!$E$115,BV116*CV116/1000+(Satokasvi!$E$28-Satokasvi!$E$7)+IF(Z$8="x",Toimenpiteet!$E$29,0)+IF(Z$9="x",Toimenpiteet!$E$60,0)+IF(Z$10="x",Toimenpiteet!$E$88,0))/(1+$H$15)^EV$59</f>
        <v>192.41620415256909</v>
      </c>
      <c r="EW116" s="29">
        <f ca="1">IF(AA$11="x",Toimenpiteet!$E$115,BW116*CW116/1000+(Satokasvi!$E$28-Satokasvi!$E$7)+IF(AA$8="x",Toimenpiteet!$E$29,0)+IF(AA$9="x",Toimenpiteet!$E$60,0)+IF(AA$10="x",Toimenpiteet!$E$88,0))/(1+$H$15)^EW$59</f>
        <v>234.87512096650676</v>
      </c>
      <c r="EX116" s="29">
        <f ca="1">IF(AB$11="x",Toimenpiteet!$E$115,BX116*CX116/1000+(Satokasvi!$E$28-Satokasvi!$E$7)+IF(AB$8="x",Toimenpiteet!$E$29,0)+IF(AB$9="x",Toimenpiteet!$E$60,0)+IF(AB$10="x",Toimenpiteet!$E$88,0))/(1+$H$15)^EX$59</f>
        <v>200.3347306573863</v>
      </c>
      <c r="EY116" s="29">
        <f ca="1">IF(AC$11="x",Toimenpiteet!$E$115,BY116*CY116/1000+(Satokasvi!$E$28-Satokasvi!$E$7)+IF(AC$8="x",Toimenpiteet!$E$29,0)+IF(AC$9="x",Toimenpiteet!$E$60,0)+IF(AC$10="x",Toimenpiteet!$E$88,0))/(1+$H$15)^EY$59</f>
        <v>90.442991261752837</v>
      </c>
      <c r="EZ116" s="29">
        <f ca="1">IF(AD$11="x",Toimenpiteet!$E$115,BZ116*CZ116/1000+(Satokasvi!$E$28-Satokasvi!$E$7)+IF(AD$8="x",Toimenpiteet!$E$29,0)+IF(AD$9="x",Toimenpiteet!$E$60,0)+IF(AD$10="x",Toimenpiteet!$E$88,0))/(1+$H$15)^EZ$59</f>
        <v>97.410360426582841</v>
      </c>
      <c r="FA116" s="29">
        <f ca="1">IF(AE$11="x",Toimenpiteet!$E$115,CA116*DA116/1000+(Satokasvi!$E$28-Satokasvi!$E$7)+IF(AE$8="x",Toimenpiteet!$E$29,0)+IF(AE$9="x",Toimenpiteet!$E$60,0)+IF(AE$10="x",Toimenpiteet!$E$88,0))/(1+$H$15)^FA$59</f>
        <v>97.142049642510102</v>
      </c>
      <c r="FB116" s="29">
        <f ca="1">IF(AF$11="x",Toimenpiteet!$E$115,CB116*DB116/1000+(Satokasvi!$E$28-Satokasvi!$E$7)+IF(AF$8="x",Toimenpiteet!$E$29,0)+IF(AF$9="x",Toimenpiteet!$E$60,0)+IF(AF$10="x",Toimenpiteet!$E$88,0))/(1+$H$15)^FB$59</f>
        <v>215.75016042507488</v>
      </c>
      <c r="FD116" s="29">
        <f t="shared" si="15"/>
        <v>305.82524271844659</v>
      </c>
      <c r="FE116" s="29">
        <f t="shared" ca="1" si="32"/>
        <v>534.17105996055341</v>
      </c>
      <c r="FF116" s="29">
        <f t="shared" ca="1" si="32"/>
        <v>734.33120569690595</v>
      </c>
      <c r="FG116" s="29">
        <f t="shared" ca="1" si="32"/>
        <v>1069.197957272602</v>
      </c>
      <c r="FH116" s="29">
        <f t="shared" ca="1" si="32"/>
        <v>1364.0505259359277</v>
      </c>
      <c r="FI116" s="29">
        <f t="shared" ca="1" si="32"/>
        <v>1627.8580667912788</v>
      </c>
      <c r="FJ116" s="29">
        <f t="shared" ca="1" si="32"/>
        <v>1952.3416504229122</v>
      </c>
      <c r="FK116" s="29">
        <f t="shared" ca="1" si="32"/>
        <v>2135.9156859502582</v>
      </c>
      <c r="FL116" s="29">
        <f t="shared" ca="1" si="31"/>
        <v>2273.1700844811448</v>
      </c>
      <c r="FM116" s="29">
        <f t="shared" ca="1" si="31"/>
        <v>2327.2726982627005</v>
      </c>
      <c r="FN116" s="29">
        <f t="shared" ca="1" si="31"/>
        <v>2467.1996458942313</v>
      </c>
      <c r="FO116" s="29">
        <f t="shared" ca="1" si="31"/>
        <v>2573.0468746875786</v>
      </c>
      <c r="FP116" s="29">
        <f t="shared" ca="1" si="31"/>
        <v>2979.3168421140422</v>
      </c>
      <c r="FQ116" s="29">
        <f t="shared" ca="1" si="31"/>
        <v>3372.370082269721</v>
      </c>
      <c r="FR116" s="29">
        <f t="shared" ca="1" si="31"/>
        <v>3624.7225002996256</v>
      </c>
      <c r="FS116" s="29">
        <f t="shared" ca="1" si="31"/>
        <v>3810.3000765537054</v>
      </c>
      <c r="FT116" s="29">
        <f t="shared" ca="1" si="31"/>
        <v>3876.015794553713</v>
      </c>
      <c r="FU116" s="29">
        <f t="shared" ca="1" si="24"/>
        <v>4031.2892264658258</v>
      </c>
      <c r="FV116" s="29">
        <f t="shared" ca="1" si="24"/>
        <v>4208.3537930153943</v>
      </c>
      <c r="FW116" s="29">
        <f t="shared" ca="1" si="23"/>
        <v>4426.0356842035408</v>
      </c>
      <c r="FX116" s="29">
        <f t="shared" ca="1" si="20"/>
        <v>4610.9969762591618</v>
      </c>
      <c r="FY116" s="29">
        <f t="shared" ca="1" si="20"/>
        <v>4691.4693821774435</v>
      </c>
      <c r="FZ116" s="29">
        <f t="shared" ca="1" si="20"/>
        <v>4778.7423421328976</v>
      </c>
      <c r="GA116" s="29">
        <f t="shared" ca="1" si="20"/>
        <v>4865.9199275775845</v>
      </c>
      <c r="GB116" s="29">
        <f t="shared" ca="1" si="20"/>
        <v>5066.2131132569539</v>
      </c>
      <c r="GC116" s="29"/>
      <c r="GD116" s="29">
        <f t="shared" si="16"/>
        <v>305.82524271844659</v>
      </c>
      <c r="GE116" s="29">
        <f t="shared" ca="1" si="36"/>
        <v>556.32923120723808</v>
      </c>
      <c r="GF116" s="29">
        <f t="shared" ca="1" si="36"/>
        <v>776.92542343873754</v>
      </c>
      <c r="GG116" s="29">
        <f t="shared" ca="1" si="36"/>
        <v>1138.6598225042176</v>
      </c>
      <c r="GH116" s="29">
        <f t="shared" ca="1" si="36"/>
        <v>1458.0844466987669</v>
      </c>
      <c r="GI116" s="29">
        <f t="shared" ca="1" si="36"/>
        <v>1721.891987554118</v>
      </c>
      <c r="GJ116" s="29">
        <f t="shared" ca="1" si="36"/>
        <v>2071.8649281390904</v>
      </c>
      <c r="GK116" s="29">
        <f t="shared" ca="1" si="36"/>
        <v>2273.612983667811</v>
      </c>
      <c r="GL116" s="29">
        <f t="shared" ca="1" si="36"/>
        <v>2426.4634207902977</v>
      </c>
      <c r="GM116" s="29">
        <f t="shared" ca="1" si="36"/>
        <v>2491.7501154211795</v>
      </c>
      <c r="GN116" s="29">
        <f t="shared" ca="1" si="36"/>
        <v>2646.9054008811299</v>
      </c>
      <c r="GO116" s="29">
        <f t="shared" ca="1" si="36"/>
        <v>2766.0372148489432</v>
      </c>
      <c r="GP116" s="29">
        <f t="shared" ca="1" si="36"/>
        <v>3200.3801211659525</v>
      </c>
      <c r="GQ116" s="29">
        <f t="shared" ca="1" si="36"/>
        <v>3620.6194607267184</v>
      </c>
      <c r="GR116" s="29">
        <f t="shared" ca="1" si="36"/>
        <v>3892.9035165487039</v>
      </c>
      <c r="GS116" s="29">
        <f t="shared" ca="1" si="36"/>
        <v>4094.8609588879008</v>
      </c>
      <c r="GT116" s="29">
        <f t="shared" ca="1" si="34"/>
        <v>4170.75662518831</v>
      </c>
      <c r="GU116" s="29">
        <f t="shared" ca="1" si="22"/>
        <v>4340.487090249816</v>
      </c>
      <c r="GV116" s="29">
        <f t="shared" ca="1" si="22"/>
        <v>4532.9032944023847</v>
      </c>
      <c r="GW116" s="29">
        <f t="shared" ca="1" si="22"/>
        <v>4767.7784153688917</v>
      </c>
      <c r="GX116" s="29">
        <f t="shared" ca="1" si="22"/>
        <v>4968.1131460262777</v>
      </c>
      <c r="GY116" s="29">
        <f t="shared" ca="1" si="30"/>
        <v>5058.5561372880302</v>
      </c>
      <c r="GZ116" s="29">
        <f t="shared" ca="1" si="30"/>
        <v>5155.9664977146131</v>
      </c>
      <c r="HA116" s="29">
        <f t="shared" ca="1" si="30"/>
        <v>5253.1085473571229</v>
      </c>
      <c r="HB116" s="29">
        <f t="shared" ca="1" si="30"/>
        <v>5468.8587077821976</v>
      </c>
      <c r="HC116" s="29"/>
      <c r="HD116" s="29">
        <f t="shared" si="29"/>
        <v>170</v>
      </c>
      <c r="HE116" s="29">
        <f>SUM($GD116:GD116)-$HD116-SUM($FD116:FD116)</f>
        <v>-170</v>
      </c>
      <c r="HF116" s="29">
        <f ca="1">SUM($GD116:GE116)-$HD116-SUM($FD116:FE116)</f>
        <v>-147.84182875331533</v>
      </c>
      <c r="HG116" s="29">
        <f ca="1">SUM($GD116:GF116)-$HD116-SUM($FD116:FF116)</f>
        <v>-105.24761101148351</v>
      </c>
      <c r="HH116" s="29">
        <f ca="1">SUM($GD116:GG116)-$HD116-SUM($FD116:FG116)</f>
        <v>-35.785745779867739</v>
      </c>
      <c r="HI116" s="29">
        <f ca="1">SUM($GD116:GH116)-$HD116-SUM($FD116:FH116)</f>
        <v>58.24817498297125</v>
      </c>
      <c r="HJ116" s="29">
        <f ca="1">SUM($GD116:GI116)-$HD116-SUM($FD116:FI116)</f>
        <v>152.28209574580978</v>
      </c>
      <c r="HK116" s="29">
        <f ca="1">SUM($GD116:GJ116)-$HD116-SUM($FD116:FJ116)</f>
        <v>271.80537346198798</v>
      </c>
      <c r="HL116" s="29">
        <f ca="1">SUM($GD116:GK116)-$HD116-SUM($FD116:FK116)</f>
        <v>409.50267117954172</v>
      </c>
      <c r="HM116" s="29">
        <f ca="1">SUM($GD116:GL116)-$HD116-SUM($FD116:FL116)</f>
        <v>562.79600748869598</v>
      </c>
      <c r="HN116" s="29">
        <f ca="1">SUM($GD116:GM116)-$HD116-SUM($FD116:FM116)</f>
        <v>727.27342464717549</v>
      </c>
      <c r="HO116" s="29">
        <f ca="1">SUM($GD116:GN116)-$HD116-SUM($FD116:FN116)</f>
        <v>906.97917963407235</v>
      </c>
      <c r="HP116" s="29">
        <f ca="1">SUM($GD116:GO116)-$HD116-SUM($FD116:FO116)</f>
        <v>1099.9695197954388</v>
      </c>
      <c r="HQ116" s="29">
        <f ca="1">SUM($GD116:GP116)-$HD116-SUM($FD116:FP116)</f>
        <v>1321.0327988473473</v>
      </c>
      <c r="HR116" s="29">
        <f ca="1">SUM($GD116:GQ116)-$HD116-SUM($FD116:FQ116)</f>
        <v>1569.2821773043433</v>
      </c>
      <c r="HS116" s="29">
        <f ca="1">SUM($GD116:GR116)-$HD116-SUM($FD116:FR116)</f>
        <v>1837.4631935534235</v>
      </c>
      <c r="HT116" s="29">
        <f ca="1">SUM($GD116:GS116)-$HD116-SUM($FD116:FS116)</f>
        <v>2122.0240758876171</v>
      </c>
      <c r="HU116" s="29">
        <f ca="1">SUM($GD116:GT116)-$HD116-SUM($FD116:FT116)</f>
        <v>2416.764906522214</v>
      </c>
      <c r="HV116" s="29">
        <f ca="1">SUM($GD116:GU116)-$HD116-SUM($FD116:FU116)</f>
        <v>2725.9627703061997</v>
      </c>
      <c r="HW116" s="29">
        <f ca="1">SUM($GD116:GV116)-$HD116-SUM($FD116:FV116)</f>
        <v>3050.5122716931874</v>
      </c>
      <c r="HX116" s="29">
        <f ca="1">SUM($GD116:GW116)-$HD116-SUM($FD116:FW116)</f>
        <v>3392.2550028585392</v>
      </c>
      <c r="HY116" s="29">
        <f ca="1">SUM($GD116:GX116)-$HD116-SUM($FD116:FX116)</f>
        <v>3749.3711726256515</v>
      </c>
      <c r="HZ116" s="29">
        <f ca="1">SUM($GD116:GY116)-$HD116-SUM($FD116:FY116)</f>
        <v>4116.4579277362427</v>
      </c>
      <c r="IA116" s="29">
        <f ca="1">SUM($GD116:GZ116)-$HD116-SUM($FD116:FZ116)</f>
        <v>4493.6820833179518</v>
      </c>
      <c r="IB116" s="29">
        <f ca="1">SUM($GD116:HA116)-$HD116-SUM($FD116:GA116)</f>
        <v>4880.8707030974911</v>
      </c>
      <c r="IC116" s="29">
        <f ca="1">SUM($GD116:HB116)-$HD116-SUM($FD116:GB116)</f>
        <v>5283.5162976227439</v>
      </c>
    </row>
    <row r="117" spans="2:237">
      <c r="B117" s="29">
        <f t="shared" ca="1" si="26"/>
        <v>0.51577843712407068</v>
      </c>
      <c r="C117" s="29">
        <f t="shared" ca="1" si="26"/>
        <v>0.61584218550183301</v>
      </c>
      <c r="D117" s="29">
        <f t="shared" ca="1" si="26"/>
        <v>0.73996977127135899</v>
      </c>
      <c r="E117" s="29">
        <f t="shared" ca="1" si="26"/>
        <v>0.16941479818791005</v>
      </c>
      <c r="F117" s="29">
        <f t="shared" ca="1" si="26"/>
        <v>0.42417948374311842</v>
      </c>
      <c r="G117" s="29">
        <f t="shared" ca="1" si="26"/>
        <v>0.48578953235113798</v>
      </c>
      <c r="H117" s="29">
        <f t="shared" ca="1" si="26"/>
        <v>0.72383849284650925</v>
      </c>
      <c r="I117" s="29">
        <f t="shared" ca="1" si="26"/>
        <v>0.60931589011856679</v>
      </c>
      <c r="J117" s="29">
        <f t="shared" ca="1" si="26"/>
        <v>0.72468692501866172</v>
      </c>
      <c r="K117" s="29">
        <f t="shared" ca="1" si="26"/>
        <v>0.70315707710628195</v>
      </c>
      <c r="L117" s="29">
        <f t="shared" ca="1" si="26"/>
        <v>0.69608383474932489</v>
      </c>
      <c r="M117" s="29">
        <f t="shared" ca="1" si="26"/>
        <v>0.15054751126623045</v>
      </c>
      <c r="N117" s="29">
        <f t="shared" ca="1" si="26"/>
        <v>0.98383210305876445</v>
      </c>
      <c r="O117" s="29">
        <f t="shared" ca="1" si="26"/>
        <v>0.1946965024995474</v>
      </c>
      <c r="P117" s="29">
        <f t="shared" ca="1" si="26"/>
        <v>0.3339258138298169</v>
      </c>
      <c r="Q117" s="29">
        <f t="shared" ca="1" si="26"/>
        <v>0.26970790249117116</v>
      </c>
      <c r="R117" s="29">
        <f t="shared" ca="1" si="33"/>
        <v>0.60409365400222292</v>
      </c>
      <c r="S117" s="29">
        <f t="shared" ca="1" si="33"/>
        <v>0.18147037466008709</v>
      </c>
      <c r="T117" s="29">
        <f t="shared" ca="1" si="35"/>
        <v>0.9486968964553063</v>
      </c>
      <c r="U117" s="29">
        <f t="shared" ca="1" si="35"/>
        <v>0.39808385145437908</v>
      </c>
      <c r="V117" s="29">
        <f t="shared" ca="1" si="35"/>
        <v>4.8486650807336718E-3</v>
      </c>
      <c r="W117" s="29">
        <f t="shared" ca="1" si="35"/>
        <v>0.36312318319553794</v>
      </c>
      <c r="X117" s="29">
        <f t="shared" ca="1" si="35"/>
        <v>0.1515024615513999</v>
      </c>
      <c r="Y117" s="29">
        <f t="shared" ca="1" si="35"/>
        <v>0.13213488651712846</v>
      </c>
      <c r="Z117" s="29">
        <f t="shared" ca="1" si="35"/>
        <v>6.3990599396051673E-2</v>
      </c>
      <c r="AC117" s="27">
        <f>IF(H$11="x",0,_xlfn.NORM.INV(B117,Satokasvi!$H$8,Satokasvi!$I$8)*IF(H$8="x",1+Toimenpiteet!$C$7,1)*IF(H$9="x",1+Toimenpiteet!$C$34,1)*(1+H$30)*_xlfn.BINOM.INV(1,(1-(Satokasvi!$H$15*(1+H$43))),B117))</f>
        <v>0</v>
      </c>
      <c r="AD117" s="27">
        <f ca="1">IF(I$11="x",0,_xlfn.NORM.INV(C117,Satokasvi!$H$8,Satokasvi!$I$8)*IF(I$8="x",1+Toimenpiteet!$C$7,1)*IF(I$9="x",1+Toimenpiteet!$C$34,1)*(1+I$30)*_xlfn.BINOM.INV(1,(1-(Satokasvi!$H$15*(1+I$43))),C117))</f>
        <v>2593.6083846081847</v>
      </c>
      <c r="AE117" s="27">
        <f ca="1">IF(J$11="x",0,_xlfn.NORM.INV(D117,Satokasvi!$H$8,Satokasvi!$I$8)*IF(J$8="x",1+Toimenpiteet!$C$7,1)*IF(J$9="x",1+Toimenpiteet!$C$34,1)*(1+J$30)*_xlfn.BINOM.INV(1,(1-(Satokasvi!$H$15*(1+J$43))),D117))</f>
        <v>2675.3221796238286</v>
      </c>
      <c r="AF117" s="27">
        <f ca="1">IF(K$11="x",0,_xlfn.NORM.INV(E117,Satokasvi!$H$8,Satokasvi!$I$8)*IF(K$8="x",1+Toimenpiteet!$C$7,1)*IF(K$9="x",1+Toimenpiteet!$C$34,1)*(1+K$30)*_xlfn.BINOM.INV(1,(1-(Satokasvi!$H$15*(1+K$43))),E117))</f>
        <v>2399.4858708305965</v>
      </c>
      <c r="AG117" s="27">
        <f ca="1">IF(L$11="x",0,_xlfn.NORM.INV(F117,Satokasvi!$H$8,Satokasvi!$I$8)*IF(L$8="x",1+Toimenpiteet!$C$7,1)*IF(L$9="x",1+Toimenpiteet!$C$34,1)*(1+L$30)*_xlfn.BINOM.INV(1,(1-(Satokasvi!$H$15*(1+L$43))),F117))</f>
        <v>2557.6635868869848</v>
      </c>
      <c r="AH117" s="27">
        <f>IF(M$11="x",0,_xlfn.NORM.INV(G117,Satokasvi!$H$8,Satokasvi!$I$8)*IF(M$8="x",1+Toimenpiteet!$C$7,1)*IF(M$9="x",1+Toimenpiteet!$C$34,1)*(1+M$30)*_xlfn.BINOM.INV(1,(1-(Satokasvi!$H$15*(1+M$43))),G117))</f>
        <v>0</v>
      </c>
      <c r="AI117" s="27">
        <f ca="1">IF(N$11="x",0,_xlfn.NORM.INV(H117,Satokasvi!$H$8,Satokasvi!$I$8)*IF(N$8="x",1+Toimenpiteet!$C$7,1)*IF(N$9="x",1+Toimenpiteet!$C$34,1)*(1+N$30)*_xlfn.BINOM.INV(1,(1-(Satokasvi!$H$15*(1+N$43))),H117))</f>
        <v>2724.1688180703877</v>
      </c>
      <c r="AJ117" s="27">
        <f ca="1">IF(O$11="x",0,_xlfn.NORM.INV(I117,Satokasvi!$H$8,Satokasvi!$I$8)*IF(O$8="x",1+Toimenpiteet!$C$7,1)*IF(O$9="x",1+Toimenpiteet!$C$34,1)*(1+O$30)*_xlfn.BINOM.INV(1,(1-(Satokasvi!$H$15*(1+O$43))),I117))</f>
        <v>2665.0449541953608</v>
      </c>
      <c r="AK117" s="27">
        <f ca="1">IF(P$11="x",0,_xlfn.NORM.INV(J117,Satokasvi!$H$8,Satokasvi!$I$8)*IF(P$8="x",1+Toimenpiteet!$C$7,1)*IF(P$9="x",1+Toimenpiteet!$C$34,1)*(1+P$30)*_xlfn.BINOM.INV(1,(1-(Satokasvi!$H$15*(1+P$43))),J117))</f>
        <v>2724.6428163542446</v>
      </c>
      <c r="AL117" s="27">
        <f ca="1">IF(Q$11="x",0,_xlfn.NORM.INV(K117,Satokasvi!$H$8,Satokasvi!$I$8)*IF(Q$8="x",1+Toimenpiteet!$C$7,1)*IF(Q$9="x",1+Toimenpiteet!$C$34,1)*(1+Q$30)*_xlfn.BINOM.INV(1,(1-(Satokasvi!$H$15*(1+Q$43))),K117))</f>
        <v>2712.8235591545108</v>
      </c>
      <c r="AM117" s="27">
        <f ca="1">IF(R$11="x",0,_xlfn.NORM.INV(L117,Satokasvi!$H$8,Satokasvi!$I$8)*IF(R$8="x",1+Toimenpiteet!$C$7,1)*IF(R$9="x",1+Toimenpiteet!$C$34,1)*(1+R$30)*_xlfn.BINOM.INV(1,(1-(Satokasvi!$H$15*(1+R$43))),L117))</f>
        <v>2709.028333217379</v>
      </c>
      <c r="AN117" s="27">
        <f ca="1">IF(S$11="x",0,_xlfn.NORM.INV(M117,Satokasvi!$H$8,Satokasvi!$I$8)*IF(S$8="x",1+Toimenpiteet!$C$7,1)*IF(S$9="x",1+Toimenpiteet!$C$34,1)*(1+S$30)*_xlfn.BINOM.INV(1,(1-(Satokasvi!$H$15*(1+S$43))),M117))</f>
        <v>2420.2171326722155</v>
      </c>
      <c r="AO117" s="27">
        <f ca="1">IF(T$11="x",0,_xlfn.NORM.INV(N117,Satokasvi!$H$8,Satokasvi!$I$8)*IF(T$8="x",1+Toimenpiteet!$C$7,1)*IF(T$9="x",1+Toimenpiteet!$C$34,1)*(1+T$30)*_xlfn.BINOM.INV(1,(1-(Satokasvi!$H$15*(1+T$43))),N117))</f>
        <v>3012.7362329471744</v>
      </c>
      <c r="AP117" s="27">
        <f ca="1">IF(U$11="x",0,_xlfn.NORM.INV(O117,Satokasvi!$H$8,Satokasvi!$I$8)*IF(U$8="x",1+Toimenpiteet!$C$7,1)*IF(U$9="x",1+Toimenpiteet!$C$34,1)*(1+U$30)*_xlfn.BINOM.INV(1,(1-(Satokasvi!$H$15*(1+U$43))),O117))</f>
        <v>2452.5782521071405</v>
      </c>
      <c r="AQ117" s="27">
        <f ca="1">IF(V$11="x",0,_xlfn.NORM.INV(P117,Satokasvi!$H$8,Satokasvi!$I$8)*IF(V$8="x",1+Toimenpiteet!$C$7,1)*IF(V$9="x",1+Toimenpiteet!$C$34,1)*(1+V$30)*_xlfn.BINOM.INV(1,(1-(Satokasvi!$H$15*(1+V$43))),P117))</f>
        <v>2533.1444954890067</v>
      </c>
      <c r="AR117" s="27">
        <f ca="1">IF(W$11="x",0,_xlfn.NORM.INV(Q117,Satokasvi!$H$8,Satokasvi!$I$8)*IF(W$8="x",1+Toimenpiteet!$C$7,1)*IF(W$9="x",1+Toimenpiteet!$C$34,1)*(1+W$30)*_xlfn.BINOM.INV(1,(1-(Satokasvi!$H$15*(1+W$43))),Q117))</f>
        <v>2498.6873840123617</v>
      </c>
      <c r="AS117" s="27">
        <f ca="1">IF(X$11="x",0,_xlfn.NORM.INV(R117,Satokasvi!$H$8,Satokasvi!$I$8)*IF(X$8="x",1+Toimenpiteet!$C$7,1)*IF(X$9="x",1+Toimenpiteet!$C$34,1)*(1+X$30)*_xlfn.BINOM.INV(1,(1-(Satokasvi!$H$15*(1+X$43))),R117))</f>
        <v>2662.5103010604985</v>
      </c>
      <c r="AT117" s="27">
        <f ca="1">IF(Y$11="x",0,_xlfn.NORM.INV(S117,Satokasvi!$H$8,Satokasvi!$I$8)*IF(Y$8="x",1+Toimenpiteet!$C$7,1)*IF(Y$9="x",1+Toimenpiteet!$C$34,1)*(1+Y$30)*_xlfn.BINOM.INV(1,(1-(Satokasvi!$H$15*(1+Y$43))),S117))</f>
        <v>2443.4212455473639</v>
      </c>
      <c r="AU117" s="27">
        <f ca="1">IF(Z$11="x",0,_xlfn.NORM.INV(T117,Satokasvi!$H$8,Satokasvi!$I$8)*IF(Z$8="x",1+Toimenpiteet!$C$7,1)*IF(Z$9="x",1+Toimenpiteet!$C$34,1)*(1+Z$30)*_xlfn.BINOM.INV(1,(1-(Satokasvi!$H$15*(1+Z$43))),T117))</f>
        <v>2917.9340686028418</v>
      </c>
      <c r="AV117" s="27">
        <f ca="1">IF(AA$11="x",0,_xlfn.NORM.INV(U117,Satokasvi!$H$8,Satokasvi!$I$8)*IF(AA$8="x",1+Toimenpiteet!$C$7,1)*IF(AA$9="x",1+Toimenpiteet!$C$34,1)*(1+AA$30)*_xlfn.BINOM.INV(1,(1-(Satokasvi!$H$15*(1+AA$43))),U117))</f>
        <v>2565.0238635513915</v>
      </c>
      <c r="AW117" s="27">
        <f ca="1">IF(AB$11="x",0,_xlfn.NORM.INV(V117,Satokasvi!$H$8,Satokasvi!$I$8)*IF(AB$8="x",1+Toimenpiteet!$C$7,1)*IF(AB$9="x",1+Toimenpiteet!$C$34,1)*(1+AB$30)*_xlfn.BINOM.INV(1,(1-(Satokasvi!$H$15*(1+AB$43))),V117))</f>
        <v>0</v>
      </c>
      <c r="AX117" s="27">
        <f ca="1">IF(AC$11="x",0,_xlfn.NORM.INV(W117,Satokasvi!$H$8,Satokasvi!$I$8)*IF(AC$8="x",1+Toimenpiteet!$C$7,1)*IF(AC$9="x",1+Toimenpiteet!$C$34,1)*(1+AC$30)*_xlfn.BINOM.INV(1,(1-(Satokasvi!$H$15*(1+AC$43))),W117))</f>
        <v>2547.8860348207249</v>
      </c>
      <c r="AY117" s="27">
        <f ca="1">IF(AD$11="x",0,_xlfn.NORM.INV(X117,Satokasvi!$H$8,Satokasvi!$I$8)*IF(AD$8="x",1+Toimenpiteet!$C$7,1)*IF(AD$9="x",1+Toimenpiteet!$C$34,1)*(1+AD$30)*_xlfn.BINOM.INV(1,(1-(Satokasvi!$H$15*(1+AD$43))),X117))</f>
        <v>2420.9781790280522</v>
      </c>
      <c r="AZ117" s="27">
        <f ca="1">IF(AE$11="x",0,_xlfn.NORM.INV(Y117,Satokasvi!$H$8,Satokasvi!$I$8)*IF(AE$8="x",1+Toimenpiteet!$C$7,1)*IF(AE$9="x",1+Toimenpiteet!$C$34,1)*(1+AE$30)*_xlfn.BINOM.INV(1,(1-(Satokasvi!$H$15*(1+AE$43))),Y117))</f>
        <v>2404.8609861325604</v>
      </c>
      <c r="BA117" s="27">
        <f ca="1">IF(AF$11="x",0,_xlfn.NORM.INV(Z117,Satokasvi!$H$8,Satokasvi!$I$8)*IF(AF$8="x",1+Toimenpiteet!$C$7,1)*IF(AF$9="x",1+Toimenpiteet!$C$34,1)*(1+AF$30)*_xlfn.BINOM.INV(1,(1-(Satokasvi!$H$15*(1+AF$43))),Z117))</f>
        <v>2329.1227075147517</v>
      </c>
      <c r="BD117" s="27">
        <f>IF(H$11="x",0,_xlfn.NORM.INV(B117,Satokasvi!$H$8,Satokasvi!$I$8)*IF(COUNTIF($H$12:H$12,"x")&gt;0,(1+$C$6),1)*IF(COUNTIF($H$13:H$13,"x")&gt;0,(1+$C$30),1)*IF(H$8="x",(1+Toimenpiteet!$C$7),1)*IF(H$9="x",(1+Toimenpiteet!$C$34),1)*(1+H$30)*_xlfn.BINOM.INV(1,(1-(Satokasvi!$H$15*(1+H$44))),B117))</f>
        <v>0</v>
      </c>
      <c r="BE117" s="27">
        <f ca="1">IF(I$11="x",0,_xlfn.NORM.INV(C117,Satokasvi!$H$8,Satokasvi!$I$8)*IF(COUNTIF($H$12:I$12,"x")&gt;0,(1+$C$6),1)*IF(COUNTIF($H$13:I$13,"x")&gt;0,(1+$C$30),1)*IF(I$8="x",(1+Toimenpiteet!$C$7),1)*IF(I$9="x",(1+Toimenpiteet!$C$34),1)*(1+I$30)*_xlfn.BINOM.INV(1,(1-(Satokasvi!$H$15*(1+I$44))),C117))</f>
        <v>2723.288803838594</v>
      </c>
      <c r="BF117" s="27">
        <f ca="1">IF(J$11="x",0,_xlfn.NORM.INV(D117,Satokasvi!$H$8,Satokasvi!$I$8)*IF(COUNTIF($H$12:J$12,"x")&gt;0,(1+$C$6),1)*IF(COUNTIF($H$13:J$13,"x")&gt;0,(1+$C$30),1)*IF(J$8="x",(1+Toimenpiteet!$C$7),1)*IF(J$9="x",(1+Toimenpiteet!$C$34),1)*(1+J$30)*_xlfn.BINOM.INV(1,(1-(Satokasvi!$H$15*(1+J$44))),D117))</f>
        <v>2809.0882886050199</v>
      </c>
      <c r="BG117" s="27">
        <f ca="1">IF(K$11="x",0,_xlfn.NORM.INV(E117,Satokasvi!$H$8,Satokasvi!$I$8)*IF(COUNTIF($H$12:K$12,"x")&gt;0,(1+$C$6),1)*IF(COUNTIF($H$13:K$13,"x")&gt;0,(1+$C$30),1)*IF(K$8="x",(1+Toimenpiteet!$C$7),1)*IF(K$9="x",(1+Toimenpiteet!$C$34),1)*(1+K$30)*_xlfn.BINOM.INV(1,(1-(Satokasvi!$H$15*(1+K$44))),E117))</f>
        <v>2519.4601643721267</v>
      </c>
      <c r="BH117" s="27">
        <f ca="1">IF(L$11="x",0,_xlfn.NORM.INV(F117,Satokasvi!$H$8,Satokasvi!$I$8)*IF(COUNTIF($H$12:L$12,"x")&gt;0,(1+$C$6),1)*IF(COUNTIF($H$13:L$13,"x")&gt;0,(1+$C$30),1)*IF(L$8="x",(1+Toimenpiteet!$C$7),1)*IF(L$9="x",(1+Toimenpiteet!$C$34),1)*(1+L$30)*_xlfn.BINOM.INV(1,(1-(Satokasvi!$H$15*(1+L$44))),F117))</f>
        <v>2685.5467662313345</v>
      </c>
      <c r="BI117" s="27">
        <f>IF(M$11="x",0,_xlfn.NORM.INV(G117,Satokasvi!$H$8,Satokasvi!$I$8)*IF(COUNTIF($H$12:M$12,"x")&gt;0,(1+$C$6),1)*IF(COUNTIF($H$13:M$13,"x")&gt;0,(1+$C$30),1)*IF(M$8="x",(1+Toimenpiteet!$C$7),1)*IF(M$9="x",(1+Toimenpiteet!$C$34),1)*(1+M$30)*_xlfn.BINOM.INV(1,(1-(Satokasvi!$H$15*(1+M$44))),G117))</f>
        <v>0</v>
      </c>
      <c r="BJ117" s="27">
        <f ca="1">IF(N$11="x",0,_xlfn.NORM.INV(H117,Satokasvi!$H$8,Satokasvi!$I$8)*IF(COUNTIF($H$12:N$12,"x")&gt;0,(1+$C$6),1)*IF(COUNTIF($H$13:N$13,"x")&gt;0,(1+$C$30),1)*IF(N$8="x",(1+Toimenpiteet!$C$7),1)*IF(N$9="x",(1+Toimenpiteet!$C$34),1)*(1+N$30)*_xlfn.BINOM.INV(1,(1-(Satokasvi!$H$15*(1+N$44))),H117))</f>
        <v>2860.3772589739074</v>
      </c>
      <c r="BK117" s="27">
        <f ca="1">IF(O$11="x",0,_xlfn.NORM.INV(I117,Satokasvi!$H$8,Satokasvi!$I$8)*IF(COUNTIF($H$12:O$12,"x")&gt;0,(1+$C$6),1)*IF(COUNTIF($H$13:O$13,"x")&gt;0,(1+$C$30),1)*IF(O$8="x",(1+Toimenpiteet!$C$7),1)*IF(O$9="x",(1+Toimenpiteet!$C$34),1)*(1+O$30)*_xlfn.BINOM.INV(1,(1-(Satokasvi!$H$15*(1+O$44))),I117))</f>
        <v>2798.297201905129</v>
      </c>
      <c r="BL117" s="27">
        <f ca="1">IF(P$11="x",0,_xlfn.NORM.INV(J117,Satokasvi!$H$8,Satokasvi!$I$8)*IF(COUNTIF($H$12:P$12,"x")&gt;0,(1+$C$6),1)*IF(COUNTIF($H$13:P$13,"x")&gt;0,(1+$C$30),1)*IF(P$8="x",(1+Toimenpiteet!$C$7),1)*IF(P$9="x",(1+Toimenpiteet!$C$34),1)*(1+P$30)*_xlfn.BINOM.INV(1,(1-(Satokasvi!$H$15*(1+P$44))),J117))</f>
        <v>2860.8749571719572</v>
      </c>
      <c r="BM117" s="27">
        <f ca="1">IF(Q$11="x",0,_xlfn.NORM.INV(K117,Satokasvi!$H$8,Satokasvi!$I$8)*IF(COUNTIF($H$12:Q$12,"x")&gt;0,(1+$C$6),1)*IF(COUNTIF($H$13:Q$13,"x")&gt;0,(1+$C$30),1)*IF(Q$8="x",(1+Toimenpiteet!$C$7),1)*IF(Q$9="x",(1+Toimenpiteet!$C$34),1)*(1+Q$30)*_xlfn.BINOM.INV(1,(1-(Satokasvi!$H$15*(1+Q$44))),K117))</f>
        <v>2848.464737112236</v>
      </c>
      <c r="BN117" s="27">
        <f ca="1">IF(R$11="x",0,_xlfn.NORM.INV(L117,Satokasvi!$H$8,Satokasvi!$I$8)*IF(COUNTIF($H$12:R$12,"x")&gt;0,(1+$C$6),1)*IF(COUNTIF($H$13:R$13,"x")&gt;0,(1+$C$30),1)*IF(R$8="x",(1+Toimenpiteet!$C$7),1)*IF(R$9="x",(1+Toimenpiteet!$C$34),1)*(1+R$30)*_xlfn.BINOM.INV(1,(1-(Satokasvi!$H$15*(1+R$44))),L117))</f>
        <v>2844.4797498782482</v>
      </c>
      <c r="BO117" s="27">
        <f ca="1">IF(S$11="x",0,_xlfn.NORM.INV(M117,Satokasvi!$H$8,Satokasvi!$I$8)*IF(COUNTIF($H$12:S$12,"x")&gt;0,(1+$C$6),1)*IF(COUNTIF($H$13:S$13,"x")&gt;0,(1+$C$30),1)*IF(S$8="x",(1+Toimenpiteet!$C$7),1)*IF(S$9="x",(1+Toimenpiteet!$C$34),1)*(1+S$30)*_xlfn.BINOM.INV(1,(1-(Satokasvi!$H$15*(1+S$44))),M117))</f>
        <v>2541.2279893058258</v>
      </c>
      <c r="BP117" s="27">
        <f ca="1">IF(T$11="x",0,_xlfn.NORM.INV(N117,Satokasvi!$H$8,Satokasvi!$I$8)*IF(COUNTIF($H$12:T$12,"x")&gt;0,(1+$C$6),1)*IF(COUNTIF($H$13:T$13,"x")&gt;0,(1+$C$30),1)*IF(T$8="x",(1+Toimenpiteet!$C$7),1)*IF(T$9="x",(1+Toimenpiteet!$C$34),1)*(1+T$30)*_xlfn.BINOM.INV(1,(1-(Satokasvi!$H$15*(1+T$44))),N117))</f>
        <v>3163.373044594533</v>
      </c>
      <c r="BQ117" s="27">
        <f ca="1">IF(U$11="x",0,_xlfn.NORM.INV(O117,Satokasvi!$H$8,Satokasvi!$I$8)*IF(COUNTIF($H$12:U$12,"x")&gt;0,(1+$C$6),1)*IF(COUNTIF($H$13:U$13,"x")&gt;0,(1+$C$30),1)*IF(U$8="x",(1+Toimenpiteet!$C$7),1)*IF(U$9="x",(1+Toimenpiteet!$C$34),1)*(1+U$30)*_xlfn.BINOM.INV(1,(1-(Satokasvi!$H$15*(1+U$44))),O117))</f>
        <v>2575.2071647124981</v>
      </c>
      <c r="BR117" s="27">
        <f ca="1">IF(V$11="x",0,_xlfn.NORM.INV(P117,Satokasvi!$H$8,Satokasvi!$I$8)*IF(COUNTIF($H$12:V$12,"x")&gt;0,(1+$C$6),1)*IF(COUNTIF($H$13:V$13,"x")&gt;0,(1+$C$30),1)*IF(V$8="x",(1+Toimenpiteet!$C$7),1)*IF(V$9="x",(1+Toimenpiteet!$C$34),1)*(1+V$30)*_xlfn.BINOM.INV(1,(1-(Satokasvi!$H$15*(1+V$44))),P117))</f>
        <v>2659.8017202634569</v>
      </c>
      <c r="BS117" s="27">
        <f ca="1">IF(W$11="x",0,_xlfn.NORM.INV(Q117,Satokasvi!$H$8,Satokasvi!$I$8)*IF(COUNTIF($H$12:W$12,"x")&gt;0,(1+$C$6),1)*IF(COUNTIF($H$13:W$13,"x")&gt;0,(1+$C$30),1)*IF(W$8="x",(1+Toimenpiteet!$C$7),1)*IF(W$9="x",(1+Toimenpiteet!$C$34),1)*(1+W$30)*_xlfn.BINOM.INV(1,(1-(Satokasvi!$H$15*(1+W$44))),Q117))</f>
        <v>2623.6217532129799</v>
      </c>
      <c r="BT117" s="27">
        <f ca="1">IF(X$11="x",0,_xlfn.NORM.INV(R117,Satokasvi!$H$8,Satokasvi!$I$8)*IF(COUNTIF($H$12:X$12,"x")&gt;0,(1+$C$6),1)*IF(COUNTIF($H$13:X$13,"x")&gt;0,(1+$C$30),1)*IF(X$8="x",(1+Toimenpiteet!$C$7),1)*IF(X$9="x",(1+Toimenpiteet!$C$34),1)*(1+X$30)*_xlfn.BINOM.INV(1,(1-(Satokasvi!$H$15*(1+X$44))),R117))</f>
        <v>2795.6358161135236</v>
      </c>
      <c r="BU117" s="27">
        <f ca="1">IF(Y$11="x",0,_xlfn.NORM.INV(S117,Satokasvi!$H$8,Satokasvi!$I$8)*IF(COUNTIF($H$12:Y$12,"x")&gt;0,(1+$C$6),1)*IF(COUNTIF($H$13:Y$13,"x")&gt;0,(1+$C$30),1)*IF(Y$8="x",(1+Toimenpiteet!$C$7),1)*IF(Y$9="x",(1+Toimenpiteet!$C$34),1)*(1+Y$30)*_xlfn.BINOM.INV(1,(1-(Satokasvi!$H$15*(1+Y$44))),S117))</f>
        <v>2565.5923078247324</v>
      </c>
      <c r="BV117" s="27">
        <f ca="1">IF(Z$11="x",0,_xlfn.NORM.INV(T117,Satokasvi!$H$8,Satokasvi!$I$8)*IF(COUNTIF($H$12:Z$12,"x")&gt;0,(1+$C$6),1)*IF(COUNTIF($H$13:Z$13,"x")&gt;0,(1+$C$30),1)*IF(Z$8="x",(1+Toimenpiteet!$C$7),1)*IF(Z$9="x",(1+Toimenpiteet!$C$34),1)*(1+Z$30)*_xlfn.BINOM.INV(1,(1-(Satokasvi!$H$15*(1+Z$44))),T117))</f>
        <v>3063.8307720329844</v>
      </c>
      <c r="BW117" s="27">
        <f ca="1">IF(AA$11="x",0,_xlfn.NORM.INV(U117,Satokasvi!$H$8,Satokasvi!$I$8)*IF(COUNTIF($H$12:AA$12,"x")&gt;0,(1+$C$6),1)*IF(COUNTIF($H$13:AA$13,"x")&gt;0,(1+$C$30),1)*IF(AA$8="x",(1+Toimenpiteet!$C$7),1)*IF(AA$9="x",(1+Toimenpiteet!$C$34),1)*(1+AA$30)*_xlfn.BINOM.INV(1,(1-(Satokasvi!$H$15*(1+AA$44))),U117))</f>
        <v>2693.2750567289609</v>
      </c>
      <c r="BX117" s="27">
        <f ca="1">IF(AB$11="x",0,_xlfn.NORM.INV(V117,Satokasvi!$H$8,Satokasvi!$I$8)*IF(COUNTIF($H$12:AB$12,"x")&gt;0,(1+$C$6),1)*IF(COUNTIF($H$13:AB$13,"x")&gt;0,(1+$C$30),1)*IF(AB$8="x",(1+Toimenpiteet!$C$7),1)*IF(AB$9="x",(1+Toimenpiteet!$C$34),1)*(1+AB$30)*_xlfn.BINOM.INV(1,(1-(Satokasvi!$H$15*(1+AB$44))),V117))</f>
        <v>0</v>
      </c>
      <c r="BY117" s="27">
        <f ca="1">IF(AC$11="x",0,_xlfn.NORM.INV(W117,Satokasvi!$H$8,Satokasvi!$I$8)*IF(COUNTIF($H$12:AC$12,"x")&gt;0,(1+$C$6),1)*IF(COUNTIF($H$13:AC$13,"x")&gt;0,(1+$C$30),1)*IF(AC$8="x",(1+Toimenpiteet!$C$7),1)*IF(AC$9="x",(1+Toimenpiteet!$C$34),1)*(1+AC$30)*_xlfn.BINOM.INV(1,(1-(Satokasvi!$H$15*(1+AC$44))),W117))</f>
        <v>2675.2803365617615</v>
      </c>
      <c r="BZ117" s="27">
        <f ca="1">IF(AD$11="x",0,_xlfn.NORM.INV(X117,Satokasvi!$H$8,Satokasvi!$I$8)*IF(COUNTIF($H$12:AD$12,"x")&gt;0,(1+$C$6),1)*IF(COUNTIF($H$13:AD$13,"x")&gt;0,(1+$C$30),1)*IF(AD$8="x",(1+Toimenpiteet!$C$7),1)*IF(AD$9="x",(1+Toimenpiteet!$C$34),1)*(1+AD$30)*_xlfn.BINOM.INV(1,(1-(Satokasvi!$H$15*(1+AD$44))),X117))</f>
        <v>2542.0270879794543</v>
      </c>
      <c r="CA117" s="27">
        <f ca="1">IF(AE$11="x",0,_xlfn.NORM.INV(Y117,Satokasvi!$H$8,Satokasvi!$I$8)*IF(COUNTIF($H$12:AE$12,"x")&gt;0,(1+$C$6),1)*IF(COUNTIF($H$13:AE$13,"x")&gt;0,(1+$C$30),1)*IF(AE$8="x",(1+Toimenpiteet!$C$7),1)*IF(AE$9="x",(1+Toimenpiteet!$C$34),1)*(1+AE$30)*_xlfn.BINOM.INV(1,(1-(Satokasvi!$H$15*(1+AE$44))),Y117))</f>
        <v>2525.1040354391889</v>
      </c>
      <c r="CB117" s="27">
        <f ca="1">IF(AF$11="x",0,_xlfn.NORM.INV(Z117,Satokasvi!$H$8,Satokasvi!$I$8)*IF(COUNTIF($H$12:AF$12,"x")&gt;0,(1+$C$6),1)*IF(COUNTIF($H$13:AF$13,"x")&gt;0,(1+$C$30),1)*IF(AF$8="x",(1+Toimenpiteet!$C$7),1)*IF(AF$9="x",(1+Toimenpiteet!$C$34),1)*(1+AF$30)*_xlfn.BINOM.INV(1,(1-(Satokasvi!$H$15*(1+AF$44))),Z117))</f>
        <v>2445.5788428904893</v>
      </c>
      <c r="CD117" s="29">
        <f ca="1">_xlfn.NORM.INV(RAND(),Satokasvi!$H$13,Satokasvi!$I$13)</f>
        <v>198.53790691040524</v>
      </c>
      <c r="CE117" s="29">
        <f ca="1">_xlfn.NORM.INV(RAND(),Satokasvi!$H$13,Satokasvi!$I$13)</f>
        <v>210.57237711989424</v>
      </c>
      <c r="CF117" s="29">
        <f ca="1">_xlfn.NORM.INV(RAND(),Satokasvi!$H$13,Satokasvi!$I$13)</f>
        <v>162.11904909228633</v>
      </c>
      <c r="CG117" s="29">
        <f ca="1">_xlfn.NORM.INV(RAND(),Satokasvi!$H$13,Satokasvi!$I$13)</f>
        <v>119.48304794960679</v>
      </c>
      <c r="CH117" s="29">
        <f ca="1">_xlfn.NORM.INV(RAND(),Satokasvi!$H$13,Satokasvi!$I$13)</f>
        <v>156.06134891451205</v>
      </c>
      <c r="CI117" s="29">
        <f ca="1">_xlfn.NORM.INV(RAND(),Satokasvi!$H$13,Satokasvi!$I$13)</f>
        <v>304.21180883171121</v>
      </c>
      <c r="CJ117" s="29">
        <f ca="1">_xlfn.NORM.INV(RAND(),Satokasvi!$H$13,Satokasvi!$I$13)</f>
        <v>185.30920555076818</v>
      </c>
      <c r="CK117" s="29">
        <f ca="1">_xlfn.NORM.INV(RAND(),Satokasvi!$H$13,Satokasvi!$I$13)</f>
        <v>262.74553722001843</v>
      </c>
      <c r="CL117" s="29">
        <f ca="1">_xlfn.NORM.INV(RAND(),Satokasvi!$H$13,Satokasvi!$I$13)</f>
        <v>214.57385137299073</v>
      </c>
      <c r="CM117" s="29">
        <f ca="1">_xlfn.NORM.INV(RAND(),Satokasvi!$H$13,Satokasvi!$I$13)</f>
        <v>176.635736670798</v>
      </c>
      <c r="CN117" s="29">
        <f ca="1">_xlfn.NORM.INV(RAND(),Satokasvi!$H$13,Satokasvi!$I$13)</f>
        <v>160.08378248000832</v>
      </c>
      <c r="CO117" s="29">
        <f ca="1">_xlfn.NORM.INV(RAND(),Satokasvi!$H$13,Satokasvi!$I$13)</f>
        <v>199.59764533034357</v>
      </c>
      <c r="CP117" s="29">
        <f ca="1">_xlfn.NORM.INV(RAND(),Satokasvi!$H$13,Satokasvi!$I$13)</f>
        <v>287.00258428784849</v>
      </c>
      <c r="CQ117" s="29">
        <f ca="1">_xlfn.NORM.INV(RAND(),Satokasvi!$H$13,Satokasvi!$I$13)</f>
        <v>226.4325781184545</v>
      </c>
      <c r="CR117" s="29">
        <f ca="1">_xlfn.NORM.INV(RAND(),Satokasvi!$H$13,Satokasvi!$I$13)</f>
        <v>104.18129887685646</v>
      </c>
      <c r="CS117" s="29">
        <f ca="1">_xlfn.NORM.INV(RAND(),Satokasvi!$H$13,Satokasvi!$I$13)</f>
        <v>236.54884668679207</v>
      </c>
      <c r="CT117" s="29">
        <f ca="1">_xlfn.NORM.INV(RAND(),Satokasvi!$H$13,Satokasvi!$I$13)</f>
        <v>293.34663735037805</v>
      </c>
      <c r="CU117" s="29">
        <f ca="1">_xlfn.NORM.INV(RAND(),Satokasvi!$H$13,Satokasvi!$I$13)</f>
        <v>264.48680506249639</v>
      </c>
      <c r="CV117" s="29">
        <f ca="1">_xlfn.NORM.INV(RAND(),Satokasvi!$H$13,Satokasvi!$I$13)</f>
        <v>257.83766821613295</v>
      </c>
      <c r="CW117" s="29">
        <f ca="1">_xlfn.NORM.INV(RAND(),Satokasvi!$H$13,Satokasvi!$I$13)</f>
        <v>241.95374545390661</v>
      </c>
      <c r="CX117" s="29">
        <f ca="1">_xlfn.NORM.INV(RAND(),Satokasvi!$H$13,Satokasvi!$I$13)</f>
        <v>191.01945953042309</v>
      </c>
      <c r="CY117" s="29">
        <f ca="1">_xlfn.NORM.INV(RAND(),Satokasvi!$H$13,Satokasvi!$I$13)</f>
        <v>290.35629145572443</v>
      </c>
      <c r="CZ117" s="29">
        <f ca="1">_xlfn.NORM.INV(RAND(),Satokasvi!$H$13,Satokasvi!$I$13)</f>
        <v>173.20215752221623</v>
      </c>
      <c r="DA117" s="29">
        <f ca="1">_xlfn.NORM.INV(RAND(),Satokasvi!$H$13,Satokasvi!$I$13)</f>
        <v>205.92219595005781</v>
      </c>
      <c r="DB117" s="29">
        <f ca="1">_xlfn.NORM.INV(RAND(),Satokasvi!$H$13,Satokasvi!$I$13)</f>
        <v>233.644538723984</v>
      </c>
      <c r="DD117" s="29">
        <f>IF(H$11="x",Toimenpiteet!$E$115,AC117*CD117/1000+(Satokasvi!$E$28-Satokasvi!$E$7)+IF(H$8="x",Toimenpiteet!$E$29,0)+IF(H$9="x",Toimenpiteet!$E$60,0)+IF(H$10="x",Toimenpiteet!$E$88,0))/(1+$H$15)^DD$59</f>
        <v>305.82524271844659</v>
      </c>
      <c r="DE117" s="29">
        <f ca="1">IF(I$11="x",Toimenpiteet!$E$115,AD117*CE117/1000+(Satokasvi!$E$28-Satokasvi!$E$7)+IF(I$8="x",Toimenpiteet!$E$29,0)+IF(I$9="x",Toimenpiteet!$E$60,0)+IF(I$10="x",Toimenpiteet!$E$88,0))/(1+$H$15)^DE$59</f>
        <v>299.97387394196858</v>
      </c>
      <c r="DF117" s="29">
        <f ca="1">IF(J$11="x",Toimenpiteet!$E$115,AE117*CF117/1000+(Satokasvi!$E$28-Satokasvi!$E$7)+IF(J$8="x",Toimenpiteet!$E$29,0)+IF(J$9="x",Toimenpiteet!$E$60,0)+IF(J$10="x",Toimenpiteet!$E$88,0))/(1+$H$15)^DF$59</f>
        <v>188.35508574064511</v>
      </c>
      <c r="DG117" s="29">
        <f ca="1">IF(K$11="x",Toimenpiteet!$E$115,AF117*CG117/1000+(Satokasvi!$E$28-Satokasvi!$E$7)+IF(K$8="x",Toimenpiteet!$E$29,0)+IF(K$9="x",Toimenpiteet!$E$60,0)+IF(K$10="x",Toimenpiteet!$E$88,0))/(1+$H$15)^DG$59</f>
        <v>52.241159586175236</v>
      </c>
      <c r="DH117" s="29">
        <f ca="1">IF(L$11="x",Toimenpiteet!$E$115,AG117*CH117/1000+(Satokasvi!$E$28-Satokasvi!$E$7)+IF(L$8="x",Toimenpiteet!$E$29,0)+IF(L$9="x",Toimenpiteet!$E$60,0)+IF(L$10="x",Toimenpiteet!$E$88,0))/(1+$H$15)^DH$59</f>
        <v>147.72384998130738</v>
      </c>
      <c r="DI117" s="29">
        <f>IF(M$11="x",Toimenpiteet!$E$115,AH117*CI117/1000+(Satokasvi!$E$28-Satokasvi!$E$7)+IF(M$8="x",Toimenpiteet!$E$29,0)+IF(M$9="x",Toimenpiteet!$E$60,0)+IF(M$10="x",Toimenpiteet!$E$88,0))/(1+$H$15)^DI$59</f>
        <v>263.80754085535114</v>
      </c>
      <c r="DJ117" s="29">
        <f ca="1">IF(N$11="x",Toimenpiteet!$E$115,AI117*CJ117/1000+(Satokasvi!$E$28-Satokasvi!$E$7)+IF(N$8="x",Toimenpiteet!$E$29,0)+IF(N$9="x",Toimenpiteet!$E$60,0)+IF(N$10="x",Toimenpiteet!$E$88,0))/(1+$H$15)^DJ$59</f>
        <v>225.15606457507468</v>
      </c>
      <c r="DK117" s="29">
        <f ca="1">IF(O$11="x",Toimenpiteet!$E$115,AJ117*CK117/1000+(Satokasvi!$E$28-Satokasvi!$E$7)+IF(O$8="x",Toimenpiteet!$E$29,0)+IF(O$9="x",Toimenpiteet!$E$60,0)+IF(O$10="x",Toimenpiteet!$E$88,0))/(1+$H$15)^DK$59</f>
        <v>372.86061231267178</v>
      </c>
      <c r="DL117" s="29">
        <f ca="1">IF(P$11="x",Toimenpiteet!$E$115,AK117*CL117/1000+(Satokasvi!$E$28-Satokasvi!$E$7)+IF(P$8="x",Toimenpiteet!$E$29,0)+IF(P$9="x",Toimenpiteet!$E$60,0)+IF(P$10="x",Toimenpiteet!$E$88,0))/(1+$H$15)^DL$59</f>
        <v>273.40928457307155</v>
      </c>
      <c r="DM117" s="29">
        <f ca="1">IF(Q$11="x",Toimenpiteet!$E$115,AL117*CM117/1000+(Satokasvi!$E$28-Satokasvi!$E$7)+IF(Q$8="x",Toimenpiteet!$E$29,0)+IF(Q$9="x",Toimenpiteet!$E$60,0)+IF(Q$10="x",Toimenpiteet!$E$88,0))/(1+$H$15)^DM$59</f>
        <v>186.97710042925985</v>
      </c>
      <c r="DN117" s="29">
        <f ca="1">IF(R$11="x",Toimenpiteet!$E$115,AM117*CN117/1000+(Satokasvi!$E$28-Satokasvi!$E$7)+IF(R$8="x",Toimenpiteet!$E$29,0)+IF(R$9="x",Toimenpiteet!$E$60,0)+IF(R$10="x",Toimenpiteet!$E$88,0))/(1+$H$15)^DN$59</f>
        <v>148.65371147092281</v>
      </c>
      <c r="DO117" s="29">
        <f ca="1">IF(S$11="x",Toimenpiteet!$E$115,AN117*CO117/1000+(Satokasvi!$E$28-Satokasvi!$E$7)+IF(S$8="x",Toimenpiteet!$E$29,0)+IF(S$9="x",Toimenpiteet!$E$60,0)+IF(S$10="x",Toimenpiteet!$E$88,0))/(1+$H$15)^DO$59</f>
        <v>178.97085214195488</v>
      </c>
      <c r="DP117" s="29">
        <f ca="1">IF(T$11="x",Toimenpiteet!$E$115,AO117*CP117/1000+(Satokasvi!$E$28-Satokasvi!$E$7)+IF(T$8="x",Toimenpiteet!$E$29,0)+IF(T$9="x",Toimenpiteet!$E$60,0)+IF(T$10="x",Toimenpiteet!$E$88,0))/(1+$H$15)^DP$59</f>
        <v>433.60467573935529</v>
      </c>
      <c r="DQ117" s="29">
        <f ca="1">IF(U$11="x",Toimenpiteet!$E$115,AP117*CQ117/1000+(Satokasvi!$E$28-Satokasvi!$E$7)+IF(U$8="x",Toimenpiteet!$E$29,0)+IF(U$9="x",Toimenpiteet!$E$60,0)+IF(U$10="x",Toimenpiteet!$E$88,0))/(1+$H$15)^DQ$59</f>
        <v>216.47880537681039</v>
      </c>
      <c r="DR117" s="29">
        <f ca="1">IF(V$11="x",Toimenpiteet!$E$115,AQ117*CR117/1000+(Satokasvi!$E$28-Satokasvi!$E$7)+IF(V$8="x",Toimenpiteet!$E$29,0)+IF(V$9="x",Toimenpiteet!$E$60,0)+IF(V$10="x",Toimenpiteet!$E$88,0))/(1+$H$15)^DR$59</f>
        <v>23.111063427349425</v>
      </c>
      <c r="DS117" s="29">
        <f ca="1">IF(W$11="x",Toimenpiteet!$E$115,AR117*CS117/1000+(Satokasvi!$E$28-Satokasvi!$E$7)+IF(W$8="x",Toimenpiteet!$E$29,0)+IF(W$9="x",Toimenpiteet!$E$60,0)+IF(W$10="x",Toimenpiteet!$E$88,0))/(1+$H$15)^DS$59</f>
        <v>226.31031450395096</v>
      </c>
      <c r="DT117" s="29">
        <f ca="1">IF(X$11="x",Toimenpiteet!$E$115,AS117*CT117/1000+(Satokasvi!$E$28-Satokasvi!$E$7)+IF(X$8="x",Toimenpiteet!$E$29,0)+IF(X$9="x",Toimenpiteet!$E$60,0)+IF(X$10="x",Toimenpiteet!$E$88,0))/(1+$H$15)^DT$59</f>
        <v>334.65785528372072</v>
      </c>
      <c r="DU117" s="29">
        <f ca="1">IF(Y$11="x",Toimenpiteet!$E$115,AT117*CU117/1000+(Satokasvi!$E$28-Satokasvi!$E$7)+IF(Y$8="x",Toimenpiteet!$E$29,0)+IF(Y$9="x",Toimenpiteet!$E$60,0)+IF(Y$10="x",Toimenpiteet!$E$88,0))/(1+$H$15)^DU$59</f>
        <v>245.7381075247425</v>
      </c>
      <c r="DV117" s="29">
        <f ca="1">IF(Z$11="x",Toimenpiteet!$E$115,AU117*CV117/1000+(Satokasvi!$E$28-Satokasvi!$E$7)+IF(Z$8="x",Toimenpiteet!$E$29,0)+IF(Z$9="x",Toimenpiteet!$E$60,0)+IF(Z$10="x",Toimenpiteet!$E$88,0))/(1+$H$15)^DV$59</f>
        <v>299.08839797652564</v>
      </c>
      <c r="DW117" s="29">
        <f ca="1">IF(AA$11="x",Toimenpiteet!$E$115,AV117*CW117/1000+(Satokasvi!$E$28-Satokasvi!$E$7)+IF(AA$8="x",Toimenpiteet!$E$29,0)+IF(AA$9="x",Toimenpiteet!$E$60,0)+IF(AA$10="x",Toimenpiteet!$E$88,0))/(1+$H$15)^DW$59</f>
        <v>217.43795366888989</v>
      </c>
      <c r="DX117" s="29">
        <f ca="1">IF(AB$11="x",Toimenpiteet!$E$115,AW117*CX117/1000+(Satokasvi!$E$28-Satokasvi!$E$7)+IF(AB$8="x",Toimenpiteet!$E$29,0)+IF(AB$9="x",Toimenpiteet!$E$60,0)+IF(AB$10="x",Toimenpiteet!$E$88,0))/(1+$H$15)^DX$59</f>
        <v>-122.50747997967548</v>
      </c>
      <c r="DY117" s="29">
        <f ca="1">IF(AC$11="x",Toimenpiteet!$E$115,AX117*CY117/1000+(Satokasvi!$E$28-Satokasvi!$E$7)+IF(AC$8="x",Toimenpiteet!$E$29,0)+IF(AC$9="x",Toimenpiteet!$E$60,0)+IF(AC$10="x",Toimenpiteet!$E$88,0))/(1+$H$15)^DY$59</f>
        <v>267.15402611110824</v>
      </c>
      <c r="DZ117" s="29">
        <f ca="1">IF(AD$11="x",Toimenpiteet!$E$115,AY117*CZ117/1000+(Satokasvi!$E$28-Satokasvi!$E$7)+IF(AD$8="x",Toimenpiteet!$E$29,0)+IF(AD$9="x",Toimenpiteet!$E$60,0)+IF(AD$10="x",Toimenpiteet!$E$88,0))/(1+$H$15)^DZ$59</f>
        <v>96.990247370810849</v>
      </c>
      <c r="EA117" s="29">
        <f ca="1">IF(AE$11="x",Toimenpiteet!$E$115,AZ117*DA117/1000+(Satokasvi!$E$28-Satokasvi!$E$7)+IF(AE$8="x",Toimenpiteet!$E$29,0)+IF(AE$9="x",Toimenpiteet!$E$60,0)+IF(AE$10="x",Toimenpiteet!$E$88,0))/(1+$H$15)^EA$59</f>
        <v>131.50090034671476</v>
      </c>
      <c r="EB117" s="29">
        <f ca="1">IF(AF$11="x",Toimenpiteet!$E$115,BA117*DB117/1000+(Satokasvi!$E$28-Satokasvi!$E$7)+IF(AF$8="x",Toimenpiteet!$E$29,0)+IF(AF$9="x",Toimenpiteet!$E$60,0)+IF(AF$10="x",Toimenpiteet!$E$88,0))/(1+$H$15)^EB$59</f>
        <v>151.06033746428659</v>
      </c>
      <c r="ED117" s="29">
        <f>IF(H$11="x",Toimenpiteet!$E$115,BD117*CD117/1000+(Satokasvi!$E$28-Satokasvi!$E$7)+IF(H$8="x",Toimenpiteet!$E$29,0)+IF(H$9="x",Toimenpiteet!$E$60,0)+IF(H$10="x",Toimenpiteet!$E$88,0))/(1+$H$15)^ED$59</f>
        <v>305.82524271844659</v>
      </c>
      <c r="EE117" s="29">
        <f ca="1">IF(I$11="x",Toimenpiteet!$E$115,BE117*CE117/1000+(Satokasvi!$E$28-Satokasvi!$E$7)+IF(I$8="x",Toimenpiteet!$E$29,0)+IF(I$9="x",Toimenpiteet!$E$60,0)+IF(I$10="x",Toimenpiteet!$E$88,0))/(1+$H$15)^EE$59</f>
        <v>325.71344802364604</v>
      </c>
      <c r="EF117" s="29">
        <f ca="1">IF(J$11="x",Toimenpiteet!$E$115,BF117*CF117/1000+(Satokasvi!$E$28-Satokasvi!$E$7)+IF(J$8="x",Toimenpiteet!$E$29,0)+IF(J$9="x",Toimenpiteet!$E$60,0)+IF(J$10="x",Toimenpiteet!$E$88,0))/(1+$H$15)^EF$59</f>
        <v>208.20087923600661</v>
      </c>
      <c r="EG117" s="29">
        <f ca="1">IF(K$11="x",Toimenpiteet!$E$115,BG117*CG117/1000+(Satokasvi!$E$28-Satokasvi!$E$7)+IF(K$8="x",Toimenpiteet!$E$29,0)+IF(K$9="x",Toimenpiteet!$E$60,0)+IF(K$10="x",Toimenpiteet!$E$88,0))/(1+$H$15)^EG$59</f>
        <v>64.97752747648326</v>
      </c>
      <c r="EH117" s="29">
        <f ca="1">IF(L$11="x",Toimenpiteet!$E$115,BH117*CH117/1000+(Satokasvi!$E$28-Satokasvi!$E$7)+IF(L$8="x",Toimenpiteet!$E$29,0)+IF(L$9="x",Toimenpiteet!$E$60,0)+IF(L$10="x",Toimenpiteet!$E$88,0))/(1+$H$15)^EH$59</f>
        <v>164.93946957843031</v>
      </c>
      <c r="EI117" s="29">
        <f>IF(M$11="x",Toimenpiteet!$E$115,BI117*CI117/1000+(Satokasvi!$E$28-Satokasvi!$E$7)+IF(M$8="x",Toimenpiteet!$E$29,0)+IF(M$9="x",Toimenpiteet!$E$60,0)+IF(M$10="x",Toimenpiteet!$E$88,0))/(1+$H$15)^EI$59</f>
        <v>263.80754085535114</v>
      </c>
      <c r="EJ117" s="29">
        <f ca="1">IF(N$11="x",Toimenpiteet!$E$115,BJ117*CJ117/1000+(Satokasvi!$E$28-Satokasvi!$E$7)+IF(N$8="x",Toimenpiteet!$E$29,0)+IF(N$9="x",Toimenpiteet!$E$60,0)+IF(N$10="x",Toimenpiteet!$E$88,0))/(1+$H$15)^EJ$59</f>
        <v>245.67904557558597</v>
      </c>
      <c r="EK117" s="29">
        <f ca="1">IF(O$11="x",Toimenpiteet!$E$115,BK117*CK117/1000+(Satokasvi!$E$28-Satokasvi!$E$7)+IF(O$8="x",Toimenpiteet!$E$29,0)+IF(O$9="x",Toimenpiteet!$E$60,0)+IF(O$10="x",Toimenpiteet!$E$88,0))/(1+$H$15)^EK$59</f>
        <v>400.49896115331268</v>
      </c>
      <c r="EL117" s="29">
        <f ca="1">IF(P$11="x",Toimenpiteet!$E$115,BL117*CL117/1000+(Satokasvi!$E$28-Satokasvi!$E$7)+IF(P$8="x",Toimenpiteet!$E$29,0)+IF(P$9="x",Toimenpiteet!$E$60,0)+IF(P$10="x",Toimenpiteet!$E$88,0))/(1+$H$15)^EL$59</f>
        <v>295.81306746678092</v>
      </c>
      <c r="EM117" s="29">
        <f ca="1">IF(Q$11="x",Toimenpiteet!$E$115,BM117*CM117/1000+(Satokasvi!$E$28-Satokasvi!$E$7)+IF(Q$8="x",Toimenpiteet!$E$29,0)+IF(Q$9="x",Toimenpiteet!$E$60,0)+IF(Q$10="x",Toimenpiteet!$E$88,0))/(1+$H$15)^EM$59</f>
        <v>204.80490561097105</v>
      </c>
      <c r="EN117" s="29">
        <f ca="1">IF(R$11="x",Toimenpiteet!$E$115,BN117*CN117/1000+(Satokasvi!$E$28-Satokasvi!$E$7)+IF(R$8="x",Toimenpiteet!$E$29,0)+IF(R$9="x",Toimenpiteet!$E$60,0)+IF(R$10="x",Toimenpiteet!$E$88,0))/(1+$H$15)^EN$59</f>
        <v>164.31838749131188</v>
      </c>
      <c r="EO117" s="29">
        <f ca="1">IF(S$11="x",Toimenpiteet!$E$115,BO117*CO117/1000+(Satokasvi!$E$28-Satokasvi!$E$7)+IF(S$8="x",Toimenpiteet!$E$29,0)+IF(S$9="x",Toimenpiteet!$E$60,0)+IF(S$10="x",Toimenpiteet!$E$88,0))/(1+$H$15)^EO$59</f>
        <v>195.91161848385156</v>
      </c>
      <c r="EP117" s="29">
        <f ca="1">IF(T$11="x",Toimenpiteet!$E$115,BP117*CP117/1000+(Satokasvi!$E$28-Satokasvi!$E$7)+IF(T$8="x",Toimenpiteet!$E$29,0)+IF(T$9="x",Toimenpiteet!$E$60,0)+IF(T$10="x",Toimenpiteet!$E$88,0))/(1+$H$15)^EP$59</f>
        <v>463.04435004554529</v>
      </c>
      <c r="EQ117" s="29">
        <f ca="1">IF(U$11="x",Toimenpiteet!$E$115,BQ117*CQ117/1000+(Satokasvi!$E$28-Satokasvi!$E$7)+IF(U$8="x",Toimenpiteet!$E$29,0)+IF(U$9="x",Toimenpiteet!$E$60,0)+IF(U$10="x",Toimenpiteet!$E$88,0))/(1+$H$15)^EQ$59</f>
        <v>234.8361830429541</v>
      </c>
      <c r="ER117" s="29">
        <f ca="1">IF(V$11="x",Toimenpiteet!$E$115,BR117*CR117/1000+(Satokasvi!$E$28-Satokasvi!$E$7)+IF(V$8="x",Toimenpiteet!$E$29,0)+IF(V$9="x",Toimenpiteet!$E$60,0)+IF(V$10="x",Toimenpiteet!$E$88,0))/(1+$H$15)^ER$59</f>
        <v>31.580633489302468</v>
      </c>
      <c r="ES117" s="29">
        <f ca="1">IF(W$11="x",Toimenpiteet!$E$115,BS117*CS117/1000+(Satokasvi!$E$28-Satokasvi!$E$7)+IF(W$8="x",Toimenpiteet!$E$29,0)+IF(W$9="x",Toimenpiteet!$E$60,0)+IF(W$10="x",Toimenpiteet!$E$88,0))/(1+$H$15)^ES$59</f>
        <v>244.72681750156175</v>
      </c>
      <c r="ET117" s="29">
        <f ca="1">IF(X$11="x",Toimenpiteet!$E$115,BT117*CT117/1000+(Satokasvi!$E$28-Satokasvi!$E$7)+IF(X$8="x",Toimenpiteet!$E$29,0)+IF(X$9="x",Toimenpiteet!$E$60,0)+IF(X$10="x",Toimenpiteet!$E$88,0))/(1+$H$15)^ET$59</f>
        <v>358.28491044830793</v>
      </c>
      <c r="EU117" s="29">
        <f ca="1">IF(Y$11="x",Toimenpiteet!$E$115,BU117*CU117/1000+(Satokasvi!$E$28-Satokasvi!$E$7)+IF(Y$8="x",Toimenpiteet!$E$29,0)+IF(Y$9="x",Toimenpiteet!$E$60,0)+IF(Y$10="x",Toimenpiteet!$E$88,0))/(1+$H$15)^EU$59</f>
        <v>264.71837445476712</v>
      </c>
      <c r="EV117" s="29">
        <f ca="1">IF(Z$11="x",Toimenpiteet!$E$115,BV117*CV117/1000+(Satokasvi!$E$28-Satokasvi!$E$7)+IF(Z$8="x",Toimenpiteet!$E$29,0)+IF(Z$9="x",Toimenpiteet!$E$60,0)+IF(Z$10="x",Toimenpiteet!$E$88,0))/(1+$H$15)^EV$59</f>
        <v>320.54122715087391</v>
      </c>
      <c r="EW117" s="29">
        <f ca="1">IF(AA$11="x",Toimenpiteet!$E$115,BW117*CW117/1000+(Satokasvi!$E$28-Satokasvi!$E$7)+IF(AA$8="x",Toimenpiteet!$E$29,0)+IF(AA$9="x",Toimenpiteet!$E$60,0)+IF(AA$10="x",Toimenpiteet!$E$88,0))/(1+$H$15)^EW$59</f>
        <v>234.61898657128765</v>
      </c>
      <c r="EX117" s="29">
        <f ca="1">IF(AB$11="x",Toimenpiteet!$E$115,BX117*CX117/1000+(Satokasvi!$E$28-Satokasvi!$E$7)+IF(AB$8="x",Toimenpiteet!$E$29,0)+IF(AB$9="x",Toimenpiteet!$E$60,0)+IF(AB$10="x",Toimenpiteet!$E$88,0))/(1+$H$15)^EX$59</f>
        <v>-122.50747997967548</v>
      </c>
      <c r="EY117" s="29">
        <f ca="1">IF(AC$11="x",Toimenpiteet!$E$115,BY117*CY117/1000+(Satokasvi!$E$28-Satokasvi!$E$7)+IF(AC$8="x",Toimenpiteet!$E$29,0)+IF(AC$9="x",Toimenpiteet!$E$60,0)+IF(AC$10="x",Toimenpiteet!$E$88,0))/(1+$H$15)^EY$59</f>
        <v>286.4586924642208</v>
      </c>
      <c r="EZ117" s="29">
        <f ca="1">IF(AD$11="x",Toimenpiteet!$E$115,BZ117*CZ117/1000+(Satokasvi!$E$28-Satokasvi!$E$7)+IF(AD$8="x",Toimenpiteet!$E$29,0)+IF(AD$9="x",Toimenpiteet!$E$60,0)+IF(AD$10="x",Toimenpiteet!$E$88,0))/(1+$H$15)^EZ$59</f>
        <v>107.61351221270775</v>
      </c>
      <c r="FA117" s="29">
        <f ca="1">IF(AE$11="x",Toimenpiteet!$E$115,CA117*DA117/1000+(Satokasvi!$E$28-Satokasvi!$E$7)+IF(AE$8="x",Toimenpiteet!$E$29,0)+IF(AE$9="x",Toimenpiteet!$E$60,0)+IF(AE$10="x",Toimenpiteet!$E$88,0))/(1+$H$15)^FA$59</f>
        <v>143.68153028963928</v>
      </c>
      <c r="FB117" s="29">
        <f ca="1">IF(AF$11="x",Toimenpiteet!$E$115,CB117*DB117/1000+(Satokasvi!$E$28-Satokasvi!$E$7)+IF(AF$8="x",Toimenpiteet!$E$29,0)+IF(AF$9="x",Toimenpiteet!$E$60,0)+IF(AF$10="x",Toimenpiteet!$E$88,0))/(1+$H$15)^FB$59</f>
        <v>164.05566979923753</v>
      </c>
      <c r="FD117" s="29">
        <f t="shared" si="15"/>
        <v>305.82524271844659</v>
      </c>
      <c r="FE117" s="29">
        <f t="shared" ca="1" si="32"/>
        <v>605.79911666041517</v>
      </c>
      <c r="FF117" s="29">
        <f t="shared" ca="1" si="32"/>
        <v>794.15420240106027</v>
      </c>
      <c r="FG117" s="29">
        <f t="shared" ca="1" si="32"/>
        <v>846.39536198723556</v>
      </c>
      <c r="FH117" s="29">
        <f t="shared" ca="1" si="32"/>
        <v>994.11921196854291</v>
      </c>
      <c r="FI117" s="29">
        <f t="shared" ca="1" si="32"/>
        <v>1257.926752823894</v>
      </c>
      <c r="FJ117" s="29">
        <f t="shared" ca="1" si="32"/>
        <v>1483.0828173989687</v>
      </c>
      <c r="FK117" s="29">
        <f t="shared" ca="1" si="32"/>
        <v>1855.9434297116404</v>
      </c>
      <c r="FL117" s="29">
        <f t="shared" ca="1" si="31"/>
        <v>2129.352714284712</v>
      </c>
      <c r="FM117" s="29">
        <f t="shared" ca="1" si="31"/>
        <v>2316.3298147139717</v>
      </c>
      <c r="FN117" s="29">
        <f t="shared" ca="1" si="31"/>
        <v>2464.9835261848943</v>
      </c>
      <c r="FO117" s="29">
        <f t="shared" ca="1" si="31"/>
        <v>2643.9543783268491</v>
      </c>
      <c r="FP117" s="29">
        <f t="shared" ca="1" si="31"/>
        <v>3077.5590540662042</v>
      </c>
      <c r="FQ117" s="29">
        <f t="shared" ca="1" si="31"/>
        <v>3294.0378594430144</v>
      </c>
      <c r="FR117" s="29">
        <f t="shared" ca="1" si="31"/>
        <v>3317.148922870364</v>
      </c>
      <c r="FS117" s="29">
        <f t="shared" ca="1" si="31"/>
        <v>3543.4592373743149</v>
      </c>
      <c r="FT117" s="29">
        <f t="shared" ca="1" si="31"/>
        <v>3878.1170926580357</v>
      </c>
      <c r="FU117" s="29">
        <f t="shared" ca="1" si="24"/>
        <v>4123.8552001827784</v>
      </c>
      <c r="FV117" s="29">
        <f t="shared" ca="1" si="24"/>
        <v>4422.9435981593042</v>
      </c>
      <c r="FW117" s="29">
        <f t="shared" ca="1" si="23"/>
        <v>4640.3815518281945</v>
      </c>
      <c r="FX117" s="29">
        <f t="shared" ca="1" si="20"/>
        <v>4517.8740718485187</v>
      </c>
      <c r="FY117" s="29">
        <f t="shared" ca="1" si="20"/>
        <v>4785.0280979596273</v>
      </c>
      <c r="FZ117" s="29">
        <f t="shared" ca="1" si="20"/>
        <v>4882.018345330438</v>
      </c>
      <c r="GA117" s="29">
        <f t="shared" ca="1" si="20"/>
        <v>5013.5192456771529</v>
      </c>
      <c r="GB117" s="29">
        <f t="shared" ca="1" si="20"/>
        <v>5164.5795831414398</v>
      </c>
      <c r="GC117" s="29"/>
      <c r="GD117" s="29">
        <f t="shared" si="16"/>
        <v>305.82524271844659</v>
      </c>
      <c r="GE117" s="29">
        <f t="shared" ca="1" si="36"/>
        <v>631.53869074209263</v>
      </c>
      <c r="GF117" s="29">
        <f t="shared" ca="1" si="36"/>
        <v>839.73956997809921</v>
      </c>
      <c r="GG117" s="29">
        <f t="shared" ca="1" si="36"/>
        <v>904.71709745458247</v>
      </c>
      <c r="GH117" s="29">
        <f t="shared" ca="1" si="36"/>
        <v>1069.6565670330128</v>
      </c>
      <c r="GI117" s="29">
        <f t="shared" ca="1" si="36"/>
        <v>1333.464107888364</v>
      </c>
      <c r="GJ117" s="29">
        <f t="shared" ca="1" si="36"/>
        <v>1579.1431534639501</v>
      </c>
      <c r="GK117" s="29">
        <f t="shared" ca="1" si="36"/>
        <v>1979.6421146172627</v>
      </c>
      <c r="GL117" s="29">
        <f t="shared" ca="1" si="36"/>
        <v>2275.4551820840434</v>
      </c>
      <c r="GM117" s="29">
        <f t="shared" ca="1" si="36"/>
        <v>2480.2600876950146</v>
      </c>
      <c r="GN117" s="29">
        <f t="shared" ca="1" si="36"/>
        <v>2644.5784751863266</v>
      </c>
      <c r="GO117" s="29">
        <f t="shared" ca="1" si="36"/>
        <v>2840.4900936701783</v>
      </c>
      <c r="GP117" s="29">
        <f t="shared" ca="1" si="36"/>
        <v>3303.5344437157237</v>
      </c>
      <c r="GQ117" s="29">
        <f t="shared" ca="1" si="36"/>
        <v>3538.3706267586776</v>
      </c>
      <c r="GR117" s="29">
        <f t="shared" ca="1" si="36"/>
        <v>3569.9512602479799</v>
      </c>
      <c r="GS117" s="29">
        <f t="shared" ca="1" si="36"/>
        <v>3814.6780777495414</v>
      </c>
      <c r="GT117" s="29">
        <f t="shared" ca="1" si="34"/>
        <v>4172.962988197849</v>
      </c>
      <c r="GU117" s="29">
        <f t="shared" ca="1" si="22"/>
        <v>4437.6813626526164</v>
      </c>
      <c r="GV117" s="29">
        <f t="shared" ca="1" si="22"/>
        <v>4758.2225898034903</v>
      </c>
      <c r="GW117" s="29">
        <f t="shared" ca="1" si="22"/>
        <v>4992.841576374778</v>
      </c>
      <c r="GX117" s="29">
        <f t="shared" ca="1" si="22"/>
        <v>4870.3340963951023</v>
      </c>
      <c r="GY117" s="29">
        <f t="shared" ca="1" si="30"/>
        <v>5156.7927888593231</v>
      </c>
      <c r="GZ117" s="29">
        <f t="shared" ca="1" si="30"/>
        <v>5264.4063010720311</v>
      </c>
      <c r="HA117" s="29">
        <f t="shared" ca="1" si="30"/>
        <v>5408.0878313616704</v>
      </c>
      <c r="HB117" s="29">
        <f t="shared" ca="1" si="30"/>
        <v>5572.1435011609083</v>
      </c>
      <c r="HC117" s="29"/>
      <c r="HD117" s="29">
        <f t="shared" si="29"/>
        <v>170</v>
      </c>
      <c r="HE117" s="29">
        <f>SUM($GD117:GD117)-$HD117-SUM($FD117:FD117)</f>
        <v>-170</v>
      </c>
      <c r="HF117" s="29">
        <f ca="1">SUM($GD117:GE117)-$HD117-SUM($FD117:FE117)</f>
        <v>-144.26042591832254</v>
      </c>
      <c r="HG117" s="29">
        <f ca="1">SUM($GD117:GF117)-$HD117-SUM($FD117:FF117)</f>
        <v>-98.675058341283602</v>
      </c>
      <c r="HH117" s="29">
        <f ca="1">SUM($GD117:GG117)-$HD117-SUM($FD117:FG117)</f>
        <v>-40.353322873936577</v>
      </c>
      <c r="HI117" s="29">
        <f ca="1">SUM($GD117:GH117)-$HD117-SUM($FD117:FH117)</f>
        <v>35.184032190533344</v>
      </c>
      <c r="HJ117" s="29">
        <f ca="1">SUM($GD117:GI117)-$HD117-SUM($FD117:FI117)</f>
        <v>110.72138725500372</v>
      </c>
      <c r="HK117" s="29">
        <f ca="1">SUM($GD117:GJ117)-$HD117-SUM($FD117:FJ117)</f>
        <v>206.78172331998485</v>
      </c>
      <c r="HL117" s="29">
        <f ca="1">SUM($GD117:GK117)-$HD117-SUM($FD117:FK117)</f>
        <v>330.48040822560779</v>
      </c>
      <c r="HM117" s="29">
        <f ca="1">SUM($GD117:GL117)-$HD117-SUM($FD117:FL117)</f>
        <v>476.58287602494056</v>
      </c>
      <c r="HN117" s="29">
        <f ca="1">SUM($GD117:GM117)-$HD117-SUM($FD117:FM117)</f>
        <v>640.513149005983</v>
      </c>
      <c r="HO117" s="29">
        <f ca="1">SUM($GD117:GN117)-$HD117-SUM($FD117:FN117)</f>
        <v>820.10809800741481</v>
      </c>
      <c r="HP117" s="29">
        <f ca="1">SUM($GD117:GO117)-$HD117-SUM($FD117:FO117)</f>
        <v>1016.6438133507436</v>
      </c>
      <c r="HQ117" s="29">
        <f ca="1">SUM($GD117:GP117)-$HD117-SUM($FD117:FP117)</f>
        <v>1242.6192030002603</v>
      </c>
      <c r="HR117" s="29">
        <f ca="1">SUM($GD117:GQ117)-$HD117-SUM($FD117:FQ117)</f>
        <v>1486.951970315924</v>
      </c>
      <c r="HS117" s="29">
        <f ca="1">SUM($GD117:GR117)-$HD117-SUM($FD117:FR117)</f>
        <v>1739.7543076935399</v>
      </c>
      <c r="HT117" s="29">
        <f ca="1">SUM($GD117:GS117)-$HD117-SUM($FD117:FS117)</f>
        <v>2010.973148068766</v>
      </c>
      <c r="HU117" s="29">
        <f ca="1">SUM($GD117:GT117)-$HD117-SUM($FD117:FT117)</f>
        <v>2305.8190436085788</v>
      </c>
      <c r="HV117" s="29">
        <f ca="1">SUM($GD117:GU117)-$HD117-SUM($FD117:FU117)</f>
        <v>2619.645206078414</v>
      </c>
      <c r="HW117" s="29">
        <f ca="1">SUM($GD117:GV117)-$HD117-SUM($FD117:FV117)</f>
        <v>2954.9241977225975</v>
      </c>
      <c r="HX117" s="29">
        <f ca="1">SUM($GD117:GW117)-$HD117-SUM($FD117:FW117)</f>
        <v>3307.3842222691819</v>
      </c>
      <c r="HY117" s="29">
        <f ca="1">SUM($GD117:GX117)-$HD117-SUM($FD117:FX117)</f>
        <v>3659.8442468157664</v>
      </c>
      <c r="HZ117" s="29">
        <f ca="1">SUM($GD117:GY117)-$HD117-SUM($FD117:FY117)</f>
        <v>4031.608937715464</v>
      </c>
      <c r="IA117" s="29">
        <f ca="1">SUM($GD117:GZ117)-$HD117-SUM($FD117:FZ117)</f>
        <v>4413.9968934570643</v>
      </c>
      <c r="IB117" s="29">
        <f ca="1">SUM($GD117:HA117)-$HD117-SUM($FD117:GA117)</f>
        <v>4808.5654791415873</v>
      </c>
      <c r="IC117" s="29">
        <f ca="1">SUM($GD117:HB117)-$HD117-SUM($FD117:GB117)</f>
        <v>5216.1293971610576</v>
      </c>
    </row>
    <row r="118" spans="2:237">
      <c r="B118" s="29">
        <f t="shared" ca="1" si="26"/>
        <v>0.34754185661694259</v>
      </c>
      <c r="C118" s="29">
        <f t="shared" ca="1" si="26"/>
        <v>0.85403583190951271</v>
      </c>
      <c r="D118" s="29">
        <f t="shared" ca="1" si="26"/>
        <v>0.44167804944546007</v>
      </c>
      <c r="E118" s="29">
        <f t="shared" ca="1" si="26"/>
        <v>0.23008639692782928</v>
      </c>
      <c r="F118" s="29">
        <f t="shared" ca="1" si="26"/>
        <v>0.60483439687767904</v>
      </c>
      <c r="G118" s="29">
        <f t="shared" ca="1" si="26"/>
        <v>0.75465787360577052</v>
      </c>
      <c r="H118" s="29">
        <f t="shared" ca="1" si="26"/>
        <v>0.29659438309636577</v>
      </c>
      <c r="I118" s="29">
        <f t="shared" ca="1" si="26"/>
        <v>0.92238095451342772</v>
      </c>
      <c r="J118" s="29">
        <f t="shared" ca="1" si="26"/>
        <v>0.99258540612965973</v>
      </c>
      <c r="K118" s="29">
        <f t="shared" ca="1" si="26"/>
        <v>0.65902162366705086</v>
      </c>
      <c r="L118" s="29">
        <f t="shared" ca="1" si="26"/>
        <v>0.1184832560266188</v>
      </c>
      <c r="M118" s="29">
        <f t="shared" ca="1" si="26"/>
        <v>0.3033879859765336</v>
      </c>
      <c r="N118" s="29">
        <f t="shared" ca="1" si="26"/>
        <v>3.7878846589103676E-2</v>
      </c>
      <c r="O118" s="29">
        <f t="shared" ca="1" si="26"/>
        <v>0.99480467661610916</v>
      </c>
      <c r="P118" s="29">
        <f t="shared" ca="1" si="26"/>
        <v>0.18392708665983382</v>
      </c>
      <c r="Q118" s="29">
        <f t="shared" ca="1" si="26"/>
        <v>0.80722306303962144</v>
      </c>
      <c r="R118" s="29">
        <f t="shared" ca="1" si="33"/>
        <v>0.13190396089951362</v>
      </c>
      <c r="S118" s="29">
        <f t="shared" ca="1" si="33"/>
        <v>0.53969214999274673</v>
      </c>
      <c r="T118" s="29">
        <f t="shared" ca="1" si="35"/>
        <v>0.26362096490109455</v>
      </c>
      <c r="U118" s="29">
        <f t="shared" ca="1" si="35"/>
        <v>0.40003496156411</v>
      </c>
      <c r="V118" s="29">
        <f t="shared" ca="1" si="35"/>
        <v>0.22599770453630952</v>
      </c>
      <c r="W118" s="29">
        <f t="shared" ca="1" si="35"/>
        <v>0.81542042898490885</v>
      </c>
      <c r="X118" s="29">
        <f t="shared" ca="1" si="35"/>
        <v>1.6209131557209155E-2</v>
      </c>
      <c r="Y118" s="29">
        <f t="shared" ca="1" si="35"/>
        <v>0.32777706637474702</v>
      </c>
      <c r="Z118" s="29">
        <f t="shared" ca="1" si="35"/>
        <v>0.15756171619518533</v>
      </c>
      <c r="AC118" s="27">
        <f>IF(H$11="x",0,_xlfn.NORM.INV(B118,Satokasvi!$H$8,Satokasvi!$I$8)*IF(H$8="x",1+Toimenpiteet!$C$7,1)*IF(H$9="x",1+Toimenpiteet!$C$34,1)*(1+H$30)*_xlfn.BINOM.INV(1,(1-(Satokasvi!$H$15*(1+H$43))),B118))</f>
        <v>0</v>
      </c>
      <c r="AD118" s="27">
        <f ca="1">IF(I$11="x",0,_xlfn.NORM.INV(C118,Satokasvi!$H$8,Satokasvi!$I$8)*IF(I$8="x",1+Toimenpiteet!$C$7,1)*IF(I$9="x",1+Toimenpiteet!$C$34,1)*(1+I$30)*_xlfn.BINOM.INV(1,(1-(Satokasvi!$H$15*(1+I$43))),C118))</f>
        <v>2731.3797613208467</v>
      </c>
      <c r="AE118" s="27">
        <f ca="1">IF(J$11="x",0,_xlfn.NORM.INV(D118,Satokasvi!$H$8,Satokasvi!$I$8)*IF(J$8="x",1+Toimenpiteet!$C$7,1)*IF(J$9="x",1+Toimenpiteet!$C$34,1)*(1+J$30)*_xlfn.BINOM.INV(1,(1-(Satokasvi!$H$15*(1+J$43))),D118))</f>
        <v>2530.9949659204735</v>
      </c>
      <c r="AF118" s="27">
        <f ca="1">IF(K$11="x",0,_xlfn.NORM.INV(E118,Satokasvi!$H$8,Satokasvi!$I$8)*IF(K$8="x",1+Toimenpiteet!$C$7,1)*IF(K$9="x",1+Toimenpiteet!$C$34,1)*(1+K$30)*_xlfn.BINOM.INV(1,(1-(Satokasvi!$H$15*(1+K$43))),E118))</f>
        <v>2439.5740702251146</v>
      </c>
      <c r="AG118" s="27">
        <f ca="1">IF(L$11="x",0,_xlfn.NORM.INV(F118,Satokasvi!$H$8,Satokasvi!$I$8)*IF(L$8="x",1+Toimenpiteet!$C$7,1)*IF(L$9="x",1+Toimenpiteet!$C$34,1)*(1+L$30)*_xlfn.BINOM.INV(1,(1-(Satokasvi!$H$15*(1+L$43))),F118))</f>
        <v>2642.3263951618032</v>
      </c>
      <c r="AH118" s="27">
        <f>IF(M$11="x",0,_xlfn.NORM.INV(G118,Satokasvi!$H$8,Satokasvi!$I$8)*IF(M$8="x",1+Toimenpiteet!$C$7,1)*IF(M$9="x",1+Toimenpiteet!$C$34,1)*(1+M$30)*_xlfn.BINOM.INV(1,(1-(Satokasvi!$H$15*(1+M$43))),G118))</f>
        <v>0</v>
      </c>
      <c r="AI118" s="27">
        <f ca="1">IF(N$11="x",0,_xlfn.NORM.INV(H118,Satokasvi!$H$8,Satokasvi!$I$8)*IF(N$8="x",1+Toimenpiteet!$C$7,1)*IF(N$9="x",1+Toimenpiteet!$C$34,1)*(1+N$30)*_xlfn.BINOM.INV(1,(1-(Satokasvi!$H$15*(1+N$43))),H118))</f>
        <v>2513.522341736787</v>
      </c>
      <c r="AJ118" s="27">
        <f ca="1">IF(O$11="x",0,_xlfn.NORM.INV(I118,Satokasvi!$H$8,Satokasvi!$I$8)*IF(O$8="x",1+Toimenpiteet!$C$7,1)*IF(O$9="x",1+Toimenpiteet!$C$34,1)*(1+O$30)*_xlfn.BINOM.INV(1,(1-(Satokasvi!$H$15*(1+O$43))),I118))</f>
        <v>2878.5343805467946</v>
      </c>
      <c r="AK118" s="27">
        <f ca="1">IF(P$11="x",0,_xlfn.NORM.INV(J118,Satokasvi!$H$8,Satokasvi!$I$8)*IF(P$8="x",1+Toimenpiteet!$C$7,1)*IF(P$9="x",1+Toimenpiteet!$C$34,1)*(1+P$30)*_xlfn.BINOM.INV(1,(1-(Satokasvi!$H$15*(1+P$43))),J118))</f>
        <v>3068.0415590088132</v>
      </c>
      <c r="AL118" s="27">
        <f ca="1">IF(Q$11="x",0,_xlfn.NORM.INV(K118,Satokasvi!$H$8,Satokasvi!$I$8)*IF(Q$8="x",1+Toimenpiteet!$C$7,1)*IF(Q$9="x",1+Toimenpiteet!$C$34,1)*(1+Q$30)*_xlfn.BINOM.INV(1,(1-(Satokasvi!$H$15*(1+Q$43))),K118))</f>
        <v>2689.7322282644873</v>
      </c>
      <c r="AM118" s="27">
        <f ca="1">IF(R$11="x",0,_xlfn.NORM.INV(L118,Satokasvi!$H$8,Satokasvi!$I$8)*IF(R$8="x",1+Toimenpiteet!$C$7,1)*IF(R$9="x",1+Toimenpiteet!$C$34,1)*(1+R$30)*_xlfn.BINOM.INV(1,(1-(Satokasvi!$H$15*(1+R$43))),L118))</f>
        <v>2392.4953188644149</v>
      </c>
      <c r="AN118" s="27">
        <f ca="1">IF(S$11="x",0,_xlfn.NORM.INV(M118,Satokasvi!$H$8,Satokasvi!$I$8)*IF(S$8="x",1+Toimenpiteet!$C$7,1)*IF(S$9="x",1+Toimenpiteet!$C$34,1)*(1+S$30)*_xlfn.BINOM.INV(1,(1-(Satokasvi!$H$15*(1+S$43))),M118))</f>
        <v>2517.1696497139324</v>
      </c>
      <c r="AO118" s="27">
        <f ca="1">IF(T$11="x",0,_xlfn.NORM.INV(N118,Satokasvi!$H$8,Satokasvi!$I$8)*IF(T$8="x",1+Toimenpiteet!$C$7,1)*IF(T$9="x",1+Toimenpiteet!$C$34,1)*(1+T$30)*_xlfn.BINOM.INV(1,(1-(Satokasvi!$H$15*(1+T$43))),N118))</f>
        <v>0</v>
      </c>
      <c r="AP118" s="27">
        <f ca="1">IF(U$11="x",0,_xlfn.NORM.INV(O118,Satokasvi!$H$8,Satokasvi!$I$8)*IF(U$8="x",1+Toimenpiteet!$C$7,1)*IF(U$9="x",1+Toimenpiteet!$C$34,1)*(1+U$30)*_xlfn.BINOM.INV(1,(1-(Satokasvi!$H$15*(1+U$43))),O118))</f>
        <v>3091.5656812025495</v>
      </c>
      <c r="AQ118" s="27">
        <f ca="1">IF(V$11="x",0,_xlfn.NORM.INV(P118,Satokasvi!$H$8,Satokasvi!$I$8)*IF(V$8="x",1+Toimenpiteet!$C$7,1)*IF(V$9="x",1+Toimenpiteet!$C$34,1)*(1+V$30)*_xlfn.BINOM.INV(1,(1-(Satokasvi!$H$15*(1+V$43))),P118))</f>
        <v>2445.1526517543412</v>
      </c>
      <c r="AR118" s="27">
        <f ca="1">IF(W$11="x",0,_xlfn.NORM.INV(Q118,Satokasvi!$H$8,Satokasvi!$I$8)*IF(W$8="x",1+Toimenpiteet!$C$7,1)*IF(W$9="x",1+Toimenpiteet!$C$34,1)*(1+W$30)*_xlfn.BINOM.INV(1,(1-(Satokasvi!$H$15*(1+W$43))),Q118))</f>
        <v>2775.2064882178388</v>
      </c>
      <c r="AS118" s="27">
        <f ca="1">IF(X$11="x",0,_xlfn.NORM.INV(R118,Satokasvi!$H$8,Satokasvi!$I$8)*IF(X$8="x",1+Toimenpiteet!$C$7,1)*IF(X$9="x",1+Toimenpiteet!$C$34,1)*(1+X$30)*_xlfn.BINOM.INV(1,(1-(Satokasvi!$H$15*(1+X$43))),R118))</f>
        <v>2404.659384010542</v>
      </c>
      <c r="AT118" s="27">
        <f ca="1">IF(Y$11="x",0,_xlfn.NORM.INV(S118,Satokasvi!$H$8,Satokasvi!$I$8)*IF(Y$8="x",1+Toimenpiteet!$C$7,1)*IF(Y$9="x",1+Toimenpiteet!$C$34,1)*(1+Y$30)*_xlfn.BINOM.INV(1,(1-(Satokasvi!$H$15*(1+Y$43))),S118))</f>
        <v>2631.8421965144835</v>
      </c>
      <c r="AU118" s="27">
        <f ca="1">IF(Z$11="x",0,_xlfn.NORM.INV(T118,Satokasvi!$H$8,Satokasvi!$I$8)*IF(Z$8="x",1+Toimenpiteet!$C$7,1)*IF(Z$9="x",1+Toimenpiteet!$C$34,1)*(1+Z$30)*_xlfn.BINOM.INV(1,(1-(Satokasvi!$H$15*(1+Z$43))),T118))</f>
        <v>2495.2294718372686</v>
      </c>
      <c r="AV118" s="27">
        <f ca="1">IF(AA$11="x",0,_xlfn.NORM.INV(U118,Satokasvi!$H$8,Satokasvi!$I$8)*IF(AA$8="x",1+Toimenpiteet!$C$7,1)*IF(AA$9="x",1+Toimenpiteet!$C$34,1)*(1+AA$30)*_xlfn.BINOM.INV(1,(1-(Satokasvi!$H$15*(1+AA$43))),U118))</f>
        <v>2565.9671210885226</v>
      </c>
      <c r="AW118" s="27">
        <f ca="1">IF(AB$11="x",0,_xlfn.NORM.INV(V118,Satokasvi!$H$8,Satokasvi!$I$8)*IF(AB$8="x",1+Toimenpiteet!$C$7,1)*IF(AB$9="x",1+Toimenpiteet!$C$34,1)*(1+AB$30)*_xlfn.BINOM.INV(1,(1-(Satokasvi!$H$15*(1+AB$43))),V118))</f>
        <v>2472.8544062395358</v>
      </c>
      <c r="AX118" s="27">
        <f ca="1">IF(AC$11="x",0,_xlfn.NORM.INV(W118,Satokasvi!$H$8,Satokasvi!$I$8)*IF(AC$8="x",1+Toimenpiteet!$C$7,1)*IF(AC$9="x",1+Toimenpiteet!$C$34,1)*(1+AC$30)*_xlfn.BINOM.INV(1,(1-(Satokasvi!$H$15*(1+AC$43))),W118))</f>
        <v>2780.8699260336807</v>
      </c>
      <c r="AY118" s="27">
        <f ca="1">IF(AD$11="x",0,_xlfn.NORM.INV(X118,Satokasvi!$H$8,Satokasvi!$I$8)*IF(AD$8="x",1+Toimenpiteet!$C$7,1)*IF(AD$9="x",1+Toimenpiteet!$C$34,1)*(1+AD$30)*_xlfn.BINOM.INV(1,(1-(Satokasvi!$H$15*(1+AD$43))),X118))</f>
        <v>0</v>
      </c>
      <c r="AZ118" s="27">
        <f ca="1">IF(AE$11="x",0,_xlfn.NORM.INV(Y118,Satokasvi!$H$8,Satokasvi!$I$8)*IF(AE$8="x",1+Toimenpiteet!$C$7,1)*IF(AE$9="x",1+Toimenpiteet!$C$34,1)*(1+AE$30)*_xlfn.BINOM.INV(1,(1-(Satokasvi!$H$15*(1+AE$43))),Y118))</f>
        <v>2529.9784990797448</v>
      </c>
      <c r="BA118" s="27">
        <f ca="1">IF(AF$11="x",0,_xlfn.NORM.INV(Z118,Satokasvi!$H$8,Satokasvi!$I$8)*IF(AF$8="x",1+Toimenpiteet!$C$7,1)*IF(AF$9="x",1+Toimenpiteet!$C$34,1)*(1+AF$30)*_xlfn.BINOM.INV(1,(1-(Satokasvi!$H$15*(1+AF$43))),Z118))</f>
        <v>2425.7345130595386</v>
      </c>
      <c r="BD118" s="27">
        <f>IF(H$11="x",0,_xlfn.NORM.INV(B118,Satokasvi!$H$8,Satokasvi!$I$8)*IF(COUNTIF($H$12:H$12,"x")&gt;0,(1+$C$6),1)*IF(COUNTIF($H$13:H$13,"x")&gt;0,(1+$C$30),1)*IF(H$8="x",(1+Toimenpiteet!$C$7),1)*IF(H$9="x",(1+Toimenpiteet!$C$34),1)*(1+H$30)*_xlfn.BINOM.INV(1,(1-(Satokasvi!$H$15*(1+H$44))),B118))</f>
        <v>0</v>
      </c>
      <c r="BE118" s="27">
        <f ca="1">IF(I$11="x",0,_xlfn.NORM.INV(C118,Satokasvi!$H$8,Satokasvi!$I$8)*IF(COUNTIF($H$12:I$12,"x")&gt;0,(1+$C$6),1)*IF(COUNTIF($H$13:I$13,"x")&gt;0,(1+$C$30),1)*IF(I$8="x",(1+Toimenpiteet!$C$7),1)*IF(I$9="x",(1+Toimenpiteet!$C$34),1)*(1+I$30)*_xlfn.BINOM.INV(1,(1-(Satokasvi!$H$15*(1+I$44))),C118))</f>
        <v>2867.9487493868892</v>
      </c>
      <c r="BF118" s="27">
        <f ca="1">IF(J$11="x",0,_xlfn.NORM.INV(D118,Satokasvi!$H$8,Satokasvi!$I$8)*IF(COUNTIF($H$12:J$12,"x")&gt;0,(1+$C$6),1)*IF(COUNTIF($H$13:J$13,"x")&gt;0,(1+$C$30),1)*IF(J$8="x",(1+Toimenpiteet!$C$7),1)*IF(J$9="x",(1+Toimenpiteet!$C$34),1)*(1+J$30)*_xlfn.BINOM.INV(1,(1-(Satokasvi!$H$15*(1+J$44))),D118))</f>
        <v>2657.5447142164976</v>
      </c>
      <c r="BG118" s="27">
        <f ca="1">IF(K$11="x",0,_xlfn.NORM.INV(E118,Satokasvi!$H$8,Satokasvi!$I$8)*IF(COUNTIF($H$12:K$12,"x")&gt;0,(1+$C$6),1)*IF(COUNTIF($H$13:K$13,"x")&gt;0,(1+$C$30),1)*IF(K$8="x",(1+Toimenpiteet!$C$7),1)*IF(K$9="x",(1+Toimenpiteet!$C$34),1)*(1+K$30)*_xlfn.BINOM.INV(1,(1-(Satokasvi!$H$15*(1+K$44))),E118))</f>
        <v>2561.55277373637</v>
      </c>
      <c r="BH118" s="27">
        <f ca="1">IF(L$11="x",0,_xlfn.NORM.INV(F118,Satokasvi!$H$8,Satokasvi!$I$8)*IF(COUNTIF($H$12:L$12,"x")&gt;0,(1+$C$6),1)*IF(COUNTIF($H$13:L$13,"x")&gt;0,(1+$C$30),1)*IF(L$8="x",(1+Toimenpiteet!$C$7),1)*IF(L$9="x",(1+Toimenpiteet!$C$34),1)*(1+L$30)*_xlfn.BINOM.INV(1,(1-(Satokasvi!$H$15*(1+L$44))),F118))</f>
        <v>2774.4427149198932</v>
      </c>
      <c r="BI118" s="27">
        <f>IF(M$11="x",0,_xlfn.NORM.INV(G118,Satokasvi!$H$8,Satokasvi!$I$8)*IF(COUNTIF($H$12:M$12,"x")&gt;0,(1+$C$6),1)*IF(COUNTIF($H$13:M$13,"x")&gt;0,(1+$C$30),1)*IF(M$8="x",(1+Toimenpiteet!$C$7),1)*IF(M$9="x",(1+Toimenpiteet!$C$34),1)*(1+M$30)*_xlfn.BINOM.INV(1,(1-(Satokasvi!$H$15*(1+M$44))),G118))</f>
        <v>0</v>
      </c>
      <c r="BJ118" s="27">
        <f ca="1">IF(N$11="x",0,_xlfn.NORM.INV(H118,Satokasvi!$H$8,Satokasvi!$I$8)*IF(COUNTIF($H$12:N$12,"x")&gt;0,(1+$C$6),1)*IF(COUNTIF($H$13:N$13,"x")&gt;0,(1+$C$30),1)*IF(N$8="x",(1+Toimenpiteet!$C$7),1)*IF(N$9="x",(1+Toimenpiteet!$C$34),1)*(1+N$30)*_xlfn.BINOM.INV(1,(1-(Satokasvi!$H$15*(1+N$44))),H118))</f>
        <v>2639.1984588236264</v>
      </c>
      <c r="BK118" s="27">
        <f ca="1">IF(O$11="x",0,_xlfn.NORM.INV(I118,Satokasvi!$H$8,Satokasvi!$I$8)*IF(COUNTIF($H$12:O$12,"x")&gt;0,(1+$C$6),1)*IF(COUNTIF($H$13:O$13,"x")&gt;0,(1+$C$30),1)*IF(O$8="x",(1+Toimenpiteet!$C$7),1)*IF(O$9="x",(1+Toimenpiteet!$C$34),1)*(1+O$30)*_xlfn.BINOM.INV(1,(1-(Satokasvi!$H$15*(1+O$44))),I118))</f>
        <v>3022.4610995741346</v>
      </c>
      <c r="BL118" s="27">
        <f ca="1">IF(P$11="x",0,_xlfn.NORM.INV(J118,Satokasvi!$H$8,Satokasvi!$I$8)*IF(COUNTIF($H$12:P$12,"x")&gt;0,(1+$C$6),1)*IF(COUNTIF($H$13:P$13,"x")&gt;0,(1+$C$30),1)*IF(P$8="x",(1+Toimenpiteet!$C$7),1)*IF(P$9="x",(1+Toimenpiteet!$C$34),1)*(1+P$30)*_xlfn.BINOM.INV(1,(1-(Satokasvi!$H$15*(1+P$44))),J118))</f>
        <v>3221.443636959254</v>
      </c>
      <c r="BM118" s="27">
        <f ca="1">IF(Q$11="x",0,_xlfn.NORM.INV(K118,Satokasvi!$H$8,Satokasvi!$I$8)*IF(COUNTIF($H$12:Q$12,"x")&gt;0,(1+$C$6),1)*IF(COUNTIF($H$13:Q$13,"x")&gt;0,(1+$C$30),1)*IF(Q$8="x",(1+Toimenpiteet!$C$7),1)*IF(Q$9="x",(1+Toimenpiteet!$C$34),1)*(1+Q$30)*_xlfn.BINOM.INV(1,(1-(Satokasvi!$H$15*(1+Q$44))),K118))</f>
        <v>2824.2188396777115</v>
      </c>
      <c r="BN118" s="27">
        <f ca="1">IF(R$11="x",0,_xlfn.NORM.INV(L118,Satokasvi!$H$8,Satokasvi!$I$8)*IF(COUNTIF($H$12:R$12,"x")&gt;0,(1+$C$6),1)*IF(COUNTIF($H$13:R$13,"x")&gt;0,(1+$C$30),1)*IF(R$8="x",(1+Toimenpiteet!$C$7),1)*IF(R$9="x",(1+Toimenpiteet!$C$34),1)*(1+R$30)*_xlfn.BINOM.INV(1,(1-(Satokasvi!$H$15*(1+R$44))),L118))</f>
        <v>2512.1200848076355</v>
      </c>
      <c r="BO118" s="27">
        <f ca="1">IF(S$11="x",0,_xlfn.NORM.INV(M118,Satokasvi!$H$8,Satokasvi!$I$8)*IF(COUNTIF($H$12:S$12,"x")&gt;0,(1+$C$6),1)*IF(COUNTIF($H$13:S$13,"x")&gt;0,(1+$C$30),1)*IF(S$8="x",(1+Toimenpiteet!$C$7),1)*IF(S$9="x",(1+Toimenpiteet!$C$34),1)*(1+S$30)*_xlfn.BINOM.INV(1,(1-(Satokasvi!$H$15*(1+S$44))),M118))</f>
        <v>2643.028132199629</v>
      </c>
      <c r="BP118" s="27">
        <f ca="1">IF(T$11="x",0,_xlfn.NORM.INV(N118,Satokasvi!$H$8,Satokasvi!$I$8)*IF(COUNTIF($H$12:T$12,"x")&gt;0,(1+$C$6),1)*IF(COUNTIF($H$13:T$13,"x")&gt;0,(1+$C$30),1)*IF(T$8="x",(1+Toimenpiteet!$C$7),1)*IF(T$9="x",(1+Toimenpiteet!$C$34),1)*(1+T$30)*_xlfn.BINOM.INV(1,(1-(Satokasvi!$H$15*(1+T$44))),N118))</f>
        <v>0</v>
      </c>
      <c r="BQ118" s="27">
        <f ca="1">IF(U$11="x",0,_xlfn.NORM.INV(O118,Satokasvi!$H$8,Satokasvi!$I$8)*IF(COUNTIF($H$12:U$12,"x")&gt;0,(1+$C$6),1)*IF(COUNTIF($H$13:U$13,"x")&gt;0,(1+$C$30),1)*IF(U$8="x",(1+Toimenpiteet!$C$7),1)*IF(U$9="x",(1+Toimenpiteet!$C$34),1)*(1+U$30)*_xlfn.BINOM.INV(1,(1-(Satokasvi!$H$15*(1+U$44))),O118))</f>
        <v>3246.1439652626773</v>
      </c>
      <c r="BR118" s="27">
        <f ca="1">IF(V$11="x",0,_xlfn.NORM.INV(P118,Satokasvi!$H$8,Satokasvi!$I$8)*IF(COUNTIF($H$12:V$12,"x")&gt;0,(1+$C$6),1)*IF(COUNTIF($H$13:V$13,"x")&gt;0,(1+$C$30),1)*IF(V$8="x",(1+Toimenpiteet!$C$7),1)*IF(V$9="x",(1+Toimenpiteet!$C$34),1)*(1+V$30)*_xlfn.BINOM.INV(1,(1-(Satokasvi!$H$15*(1+V$44))),P118))</f>
        <v>2567.4102843420587</v>
      </c>
      <c r="BS118" s="27">
        <f ca="1">IF(W$11="x",0,_xlfn.NORM.INV(Q118,Satokasvi!$H$8,Satokasvi!$I$8)*IF(COUNTIF($H$12:W$12,"x")&gt;0,(1+$C$6),1)*IF(COUNTIF($H$13:W$13,"x")&gt;0,(1+$C$30),1)*IF(W$8="x",(1+Toimenpiteet!$C$7),1)*IF(W$9="x",(1+Toimenpiteet!$C$34),1)*(1+W$30)*_xlfn.BINOM.INV(1,(1-(Satokasvi!$H$15*(1+W$44))),Q118))</f>
        <v>2913.9668126287315</v>
      </c>
      <c r="BT118" s="27">
        <f ca="1">IF(X$11="x",0,_xlfn.NORM.INV(R118,Satokasvi!$H$8,Satokasvi!$I$8)*IF(COUNTIF($H$12:X$12,"x")&gt;0,(1+$C$6),1)*IF(COUNTIF($H$13:X$13,"x")&gt;0,(1+$C$30),1)*IF(X$8="x",(1+Toimenpiteet!$C$7),1)*IF(X$9="x",(1+Toimenpiteet!$C$34),1)*(1+X$30)*_xlfn.BINOM.INV(1,(1-(Satokasvi!$H$15*(1+X$44))),R118))</f>
        <v>2524.8923532110693</v>
      </c>
      <c r="BU118" s="27">
        <f ca="1">IF(Y$11="x",0,_xlfn.NORM.INV(S118,Satokasvi!$H$8,Satokasvi!$I$8)*IF(COUNTIF($H$12:Y$12,"x")&gt;0,(1+$C$6),1)*IF(COUNTIF($H$13:Y$13,"x")&gt;0,(1+$C$30),1)*IF(Y$8="x",(1+Toimenpiteet!$C$7),1)*IF(Y$9="x",(1+Toimenpiteet!$C$34),1)*(1+Y$30)*_xlfn.BINOM.INV(1,(1-(Satokasvi!$H$15*(1+Y$44))),S118))</f>
        <v>2763.4343063402075</v>
      </c>
      <c r="BV118" s="27">
        <f ca="1">IF(Z$11="x",0,_xlfn.NORM.INV(T118,Satokasvi!$H$8,Satokasvi!$I$8)*IF(COUNTIF($H$12:Z$12,"x")&gt;0,(1+$C$6),1)*IF(COUNTIF($H$13:Z$13,"x")&gt;0,(1+$C$30),1)*IF(Z$8="x",(1+Toimenpiteet!$C$7),1)*IF(Z$9="x",(1+Toimenpiteet!$C$34),1)*(1+Z$30)*_xlfn.BINOM.INV(1,(1-(Satokasvi!$H$15*(1+Z$44))),T118))</f>
        <v>2619.9909454291324</v>
      </c>
      <c r="BW118" s="27">
        <f ca="1">IF(AA$11="x",0,_xlfn.NORM.INV(U118,Satokasvi!$H$8,Satokasvi!$I$8)*IF(COUNTIF($H$12:AA$12,"x")&gt;0,(1+$C$6),1)*IF(COUNTIF($H$13:AA$13,"x")&gt;0,(1+$C$30),1)*IF(AA$8="x",(1+Toimenpiteet!$C$7),1)*IF(AA$9="x",(1+Toimenpiteet!$C$34),1)*(1+AA$30)*_xlfn.BINOM.INV(1,(1-(Satokasvi!$H$15*(1+AA$44))),U118))</f>
        <v>2694.2654771429493</v>
      </c>
      <c r="BX118" s="27">
        <f ca="1">IF(AB$11="x",0,_xlfn.NORM.INV(V118,Satokasvi!$H$8,Satokasvi!$I$8)*IF(COUNTIF($H$12:AB$12,"x")&gt;0,(1+$C$6),1)*IF(COUNTIF($H$13:AB$13,"x")&gt;0,(1+$C$30),1)*IF(AB$8="x",(1+Toimenpiteet!$C$7),1)*IF(AB$9="x",(1+Toimenpiteet!$C$34),1)*(1+AB$30)*_xlfn.BINOM.INV(1,(1-(Satokasvi!$H$15*(1+AB$44))),V118))</f>
        <v>2596.4971265515123</v>
      </c>
      <c r="BY118" s="27">
        <f ca="1">IF(AC$11="x",0,_xlfn.NORM.INV(W118,Satokasvi!$H$8,Satokasvi!$I$8)*IF(COUNTIF($H$12:AC$12,"x")&gt;0,(1+$C$6),1)*IF(COUNTIF($H$13:AC$13,"x")&gt;0,(1+$C$30),1)*IF(AC$8="x",(1+Toimenpiteet!$C$7),1)*IF(AC$9="x",(1+Toimenpiteet!$C$34),1)*(1+AC$30)*_xlfn.BINOM.INV(1,(1-(Satokasvi!$H$15*(1+AC$44))),W118))</f>
        <v>2919.9134223353649</v>
      </c>
      <c r="BZ118" s="27">
        <f ca="1">IF(AD$11="x",0,_xlfn.NORM.INV(X118,Satokasvi!$H$8,Satokasvi!$I$8)*IF(COUNTIF($H$12:AD$12,"x")&gt;0,(1+$C$6),1)*IF(COUNTIF($H$13:AD$13,"x")&gt;0,(1+$C$30),1)*IF(AD$8="x",(1+Toimenpiteet!$C$7),1)*IF(AD$9="x",(1+Toimenpiteet!$C$34),1)*(1+AD$30)*_xlfn.BINOM.INV(1,(1-(Satokasvi!$H$15*(1+AD$44))),X118))</f>
        <v>0</v>
      </c>
      <c r="CA118" s="27">
        <f ca="1">IF(AE$11="x",0,_xlfn.NORM.INV(Y118,Satokasvi!$H$8,Satokasvi!$I$8)*IF(COUNTIF($H$12:AE$12,"x")&gt;0,(1+$C$6),1)*IF(COUNTIF($H$13:AE$13,"x")&gt;0,(1+$C$30),1)*IF(AE$8="x",(1+Toimenpiteet!$C$7),1)*IF(AE$9="x",(1+Toimenpiteet!$C$34),1)*(1+AE$30)*_xlfn.BINOM.INV(1,(1-(Satokasvi!$H$15*(1+AE$44))),Y118))</f>
        <v>2656.4774240337324</v>
      </c>
      <c r="CB118" s="27">
        <f ca="1">IF(AF$11="x",0,_xlfn.NORM.INV(Z118,Satokasvi!$H$8,Satokasvi!$I$8)*IF(COUNTIF($H$12:AF$12,"x")&gt;0,(1+$C$6),1)*IF(COUNTIF($H$13:AF$13,"x")&gt;0,(1+$C$30),1)*IF(AF$8="x",(1+Toimenpiteet!$C$7),1)*IF(AF$9="x",(1+Toimenpiteet!$C$34),1)*(1+AF$30)*_xlfn.BINOM.INV(1,(1-(Satokasvi!$H$15*(1+AF$44))),Z118))</f>
        <v>2547.0212387125157</v>
      </c>
      <c r="CD118" s="29">
        <f ca="1">_xlfn.NORM.INV(RAND(),Satokasvi!$H$13,Satokasvi!$I$13)</f>
        <v>203.94312088121299</v>
      </c>
      <c r="CE118" s="29">
        <f ca="1">_xlfn.NORM.INV(RAND(),Satokasvi!$H$13,Satokasvi!$I$13)</f>
        <v>178.4047898026601</v>
      </c>
      <c r="CF118" s="29">
        <f ca="1">_xlfn.NORM.INV(RAND(),Satokasvi!$H$13,Satokasvi!$I$13)</f>
        <v>169.37359701188791</v>
      </c>
      <c r="CG118" s="29">
        <f ca="1">_xlfn.NORM.INV(RAND(),Satokasvi!$H$13,Satokasvi!$I$13)</f>
        <v>256.43238327245274</v>
      </c>
      <c r="CH118" s="29">
        <f ca="1">_xlfn.NORM.INV(RAND(),Satokasvi!$H$13,Satokasvi!$I$13)</f>
        <v>181.96123722671567</v>
      </c>
      <c r="CI118" s="29">
        <f ca="1">_xlfn.NORM.INV(RAND(),Satokasvi!$H$13,Satokasvi!$I$13)</f>
        <v>238.83678824883887</v>
      </c>
      <c r="CJ118" s="29">
        <f ca="1">_xlfn.NORM.INV(RAND(),Satokasvi!$H$13,Satokasvi!$I$13)</f>
        <v>134.62179280279565</v>
      </c>
      <c r="CK118" s="29">
        <f ca="1">_xlfn.NORM.INV(RAND(),Satokasvi!$H$13,Satokasvi!$I$13)</f>
        <v>223.25080849015623</v>
      </c>
      <c r="CL118" s="29">
        <f ca="1">_xlfn.NORM.INV(RAND(),Satokasvi!$H$13,Satokasvi!$I$13)</f>
        <v>208.29839460893476</v>
      </c>
      <c r="CM118" s="29">
        <f ca="1">_xlfn.NORM.INV(RAND(),Satokasvi!$H$13,Satokasvi!$I$13)</f>
        <v>145.61124558530298</v>
      </c>
      <c r="CN118" s="29">
        <f ca="1">_xlfn.NORM.INV(RAND(),Satokasvi!$H$13,Satokasvi!$I$13)</f>
        <v>281.72578104109255</v>
      </c>
      <c r="CO118" s="29">
        <f ca="1">_xlfn.NORM.INV(RAND(),Satokasvi!$H$13,Satokasvi!$I$13)</f>
        <v>121.27001876735531</v>
      </c>
      <c r="CP118" s="29">
        <f ca="1">_xlfn.NORM.INV(RAND(),Satokasvi!$H$13,Satokasvi!$I$13)</f>
        <v>283.48556195433258</v>
      </c>
      <c r="CQ118" s="29">
        <f ca="1">_xlfn.NORM.INV(RAND(),Satokasvi!$H$13,Satokasvi!$I$13)</f>
        <v>216.38328539956811</v>
      </c>
      <c r="CR118" s="29">
        <f ca="1">_xlfn.NORM.INV(RAND(),Satokasvi!$H$13,Satokasvi!$I$13)</f>
        <v>215.57976542083878</v>
      </c>
      <c r="CS118" s="29">
        <f ca="1">_xlfn.NORM.INV(RAND(),Satokasvi!$H$13,Satokasvi!$I$13)</f>
        <v>152.01241185205612</v>
      </c>
      <c r="CT118" s="29">
        <f ca="1">_xlfn.NORM.INV(RAND(),Satokasvi!$H$13,Satokasvi!$I$13)</f>
        <v>156.7423754539434</v>
      </c>
      <c r="CU118" s="29">
        <f ca="1">_xlfn.NORM.INV(RAND(),Satokasvi!$H$13,Satokasvi!$I$13)</f>
        <v>184.11265720356064</v>
      </c>
      <c r="CV118" s="29">
        <f ca="1">_xlfn.NORM.INV(RAND(),Satokasvi!$H$13,Satokasvi!$I$13)</f>
        <v>109.38854044820508</v>
      </c>
      <c r="CW118" s="29">
        <f ca="1">_xlfn.NORM.INV(RAND(),Satokasvi!$H$13,Satokasvi!$I$13)</f>
        <v>163.02892746594588</v>
      </c>
      <c r="CX118" s="29">
        <f ca="1">_xlfn.NORM.INV(RAND(),Satokasvi!$H$13,Satokasvi!$I$13)</f>
        <v>148.64977105275361</v>
      </c>
      <c r="CY118" s="29">
        <f ca="1">_xlfn.NORM.INV(RAND(),Satokasvi!$H$13,Satokasvi!$I$13)</f>
        <v>201.27787842484383</v>
      </c>
      <c r="CZ118" s="29">
        <f ca="1">_xlfn.NORM.INV(RAND(),Satokasvi!$H$13,Satokasvi!$I$13)</f>
        <v>111.04686925186054</v>
      </c>
      <c r="DA118" s="29">
        <f ca="1">_xlfn.NORM.INV(RAND(),Satokasvi!$H$13,Satokasvi!$I$13)</f>
        <v>159.2720274104999</v>
      </c>
      <c r="DB118" s="29">
        <f ca="1">_xlfn.NORM.INV(RAND(),Satokasvi!$H$13,Satokasvi!$I$13)</f>
        <v>217.70682555632479</v>
      </c>
      <c r="DD118" s="29">
        <f>IF(H$11="x",Toimenpiteet!$E$115,AC118*CD118/1000+(Satokasvi!$E$28-Satokasvi!$E$7)+IF(H$8="x",Toimenpiteet!$E$29,0)+IF(H$9="x",Toimenpiteet!$E$60,0)+IF(H$10="x",Toimenpiteet!$E$88,0))/(1+$H$15)^DD$59</f>
        <v>305.82524271844659</v>
      </c>
      <c r="DE118" s="29">
        <f ca="1">IF(I$11="x",Toimenpiteet!$E$115,AD118*CE118/1000+(Satokasvi!$E$28-Satokasvi!$E$7)+IF(I$8="x",Toimenpiteet!$E$29,0)+IF(I$9="x",Toimenpiteet!$E$60,0)+IF(I$10="x",Toimenpiteet!$E$88,0))/(1+$H$15)^DE$59</f>
        <v>244.50111432716142</v>
      </c>
      <c r="DF118" s="29">
        <f ca="1">IF(J$11="x",Toimenpiteet!$E$115,AE118*CF118/1000+(Satokasvi!$E$28-Satokasvi!$E$7)+IF(J$8="x",Toimenpiteet!$E$29,0)+IF(J$9="x",Toimenpiteet!$E$60,0)+IF(J$10="x",Toimenpiteet!$E$88,0))/(1+$H$15)^DF$59</f>
        <v>183.74554797029018</v>
      </c>
      <c r="DG118" s="29">
        <f ca="1">IF(K$11="x",Toimenpiteet!$E$115,AF118*CG118/1000+(Satokasvi!$E$28-Satokasvi!$E$7)+IF(K$8="x",Toimenpiteet!$E$29,0)+IF(K$9="x",Toimenpiteet!$E$60,0)+IF(K$10="x",Toimenpiteet!$E$88,0))/(1+$H$15)^DG$59</f>
        <v>353.3386762183622</v>
      </c>
      <c r="DH118" s="29">
        <f ca="1">IF(L$11="x",Toimenpiteet!$E$115,AG118*CH118/1000+(Satokasvi!$E$28-Satokasvi!$E$7)+IF(L$8="x",Toimenpiteet!$E$29,0)+IF(L$9="x",Toimenpiteet!$E$60,0)+IF(L$10="x",Toimenpiteet!$E$88,0))/(1+$H$15)^DH$59</f>
        <v>218.15460694500356</v>
      </c>
      <c r="DI118" s="29">
        <f>IF(M$11="x",Toimenpiteet!$E$115,AH118*CI118/1000+(Satokasvi!$E$28-Satokasvi!$E$7)+IF(M$8="x",Toimenpiteet!$E$29,0)+IF(M$9="x",Toimenpiteet!$E$60,0)+IF(M$10="x",Toimenpiteet!$E$88,0))/(1+$H$15)^DI$59</f>
        <v>263.80754085535114</v>
      </c>
      <c r="DJ118" s="29">
        <f ca="1">IF(N$11="x",Toimenpiteet!$E$115,AI118*CJ118/1000+(Satokasvi!$E$28-Satokasvi!$E$7)+IF(N$8="x",Toimenpiteet!$E$29,0)+IF(N$9="x",Toimenpiteet!$E$60,0)+IF(N$10="x",Toimenpiteet!$E$88,0))/(1+$H$15)^DJ$59</f>
        <v>89.826190311250357</v>
      </c>
      <c r="DK118" s="29">
        <f ca="1">IF(O$11="x",Toimenpiteet!$E$115,AJ118*CK118/1000+(Satokasvi!$E$28-Satokasvi!$E$7)+IF(O$8="x",Toimenpiteet!$E$29,0)+IF(O$9="x",Toimenpiteet!$E$60,0)+IF(O$10="x",Toimenpiteet!$E$88,0))/(1+$H$15)^DK$59</f>
        <v>327.39573961952385</v>
      </c>
      <c r="DL118" s="29">
        <f ca="1">IF(P$11="x",Toimenpiteet!$E$115,AK118*CL118/1000+(Satokasvi!$E$28-Satokasvi!$E$7)+IF(P$8="x",Toimenpiteet!$E$29,0)+IF(P$9="x",Toimenpiteet!$E$60,0)+IF(P$10="x",Toimenpiteet!$E$88,0))/(1+$H$15)^DL$59</f>
        <v>315.12613566162833</v>
      </c>
      <c r="DM118" s="29">
        <f ca="1">IF(Q$11="x",Toimenpiteet!$E$115,AL118*CM118/1000+(Satokasvi!$E$28-Satokasvi!$E$7)+IF(Q$8="x",Toimenpiteet!$E$29,0)+IF(Q$9="x",Toimenpiteet!$E$60,0)+IF(Q$10="x",Toimenpiteet!$E$88,0))/(1+$H$15)^DM$59</f>
        <v>121.84929253443788</v>
      </c>
      <c r="DN118" s="29">
        <f ca="1">IF(R$11="x",Toimenpiteet!$E$115,AM118*CN118/1000+(Satokasvi!$E$28-Satokasvi!$E$7)+IF(R$8="x",Toimenpiteet!$E$29,0)+IF(R$9="x",Toimenpiteet!$E$60,0)+IF(R$10="x",Toimenpiteet!$E$88,0))/(1+$H$15)^DN$59</f>
        <v>322.29207923568009</v>
      </c>
      <c r="DO118" s="29">
        <f ca="1">IF(S$11="x",Toimenpiteet!$E$115,AN118*CO118/1000+(Satokasvi!$E$28-Satokasvi!$E$7)+IF(S$8="x",Toimenpiteet!$E$29,0)+IF(S$9="x",Toimenpiteet!$E$60,0)+IF(S$10="x",Toimenpiteet!$E$88,0))/(1+$H$15)^DO$59</f>
        <v>54.256791145773413</v>
      </c>
      <c r="DP118" s="29">
        <f ca="1">IF(T$11="x",Toimenpiteet!$E$115,AO118*CP118/1000+(Satokasvi!$E$28-Satokasvi!$E$7)+IF(T$8="x",Toimenpiteet!$E$29,0)+IF(T$9="x",Toimenpiteet!$E$60,0)+IF(T$10="x",Toimenpiteet!$E$88,0))/(1+$H$15)^DP$59</f>
        <v>-155.18881038444522</v>
      </c>
      <c r="DQ118" s="29">
        <f ca="1">IF(U$11="x",Toimenpiteet!$E$115,AP118*CQ118/1000+(Satokasvi!$E$28-Satokasvi!$E$7)+IF(U$8="x",Toimenpiteet!$E$29,0)+IF(U$9="x",Toimenpiteet!$E$60,0)+IF(U$10="x",Toimenpiteet!$E$88,0))/(1+$H$15)^DQ$59</f>
        <v>291.59469476722143</v>
      </c>
      <c r="DR118" s="29">
        <f ca="1">IF(V$11="x",Toimenpiteet!$E$115,AQ118*CR118/1000+(Satokasvi!$E$28-Satokasvi!$E$7)+IF(V$8="x",Toimenpiteet!$E$29,0)+IF(V$9="x",Toimenpiteet!$E$60,0)+IF(V$10="x",Toimenpiteet!$E$88,0))/(1+$H$15)^DR$59</f>
        <v>192.0614204732245</v>
      </c>
      <c r="DS118" s="29">
        <f ca="1">IF(W$11="x",Toimenpiteet!$E$115,AR118*CS118/1000+(Satokasvi!$E$28-Satokasvi!$E$7)+IF(W$8="x",Toimenpiteet!$E$29,0)+IF(W$9="x",Toimenpiteet!$E$60,0)+IF(W$10="x",Toimenpiteet!$E$88,0))/(1+$H$15)^DS$59</f>
        <v>120.87309362976121</v>
      </c>
      <c r="DT118" s="29">
        <f ca="1">IF(X$11="x",Toimenpiteet!$E$115,AS118*CT118/1000+(Satokasvi!$E$28-Satokasvi!$E$7)+IF(X$8="x",Toimenpiteet!$E$29,0)+IF(X$9="x",Toimenpiteet!$E$60,0)+IF(X$10="x",Toimenpiteet!$E$88,0))/(1+$H$15)^DT$59</f>
        <v>90.154725153110178</v>
      </c>
      <c r="DU118" s="29">
        <f ca="1">IF(Y$11="x",Toimenpiteet!$E$115,AT118*CU118/1000+(Satokasvi!$E$28-Satokasvi!$E$7)+IF(Y$8="x",Toimenpiteet!$E$29,0)+IF(Y$9="x",Toimenpiteet!$E$60,0)+IF(Y$10="x",Toimenpiteet!$E$88,0))/(1+$H$15)^DU$59</f>
        <v>150.75803330194483</v>
      </c>
      <c r="DV118" s="29">
        <f ca="1">IF(Z$11="x",Toimenpiteet!$E$115,AU118*CV118/1000+(Satokasvi!$E$28-Satokasvi!$E$7)+IF(Z$8="x",Toimenpiteet!$E$29,0)+IF(Z$9="x",Toimenpiteet!$E$60,0)+IF(Z$10="x",Toimenpiteet!$E$88,0))/(1+$H$15)^DV$59</f>
        <v>25.691106072072191</v>
      </c>
      <c r="DW118" s="29">
        <f ca="1">IF(AA$11="x",Toimenpiteet!$E$115,AV118*CW118/1000+(Satokasvi!$E$28-Satokasvi!$E$7)+IF(AA$8="x",Toimenpiteet!$E$29,0)+IF(AA$9="x",Toimenpiteet!$E$60,0)+IF(AA$10="x",Toimenpiteet!$E$88,0))/(1+$H$15)^DW$59</f>
        <v>105.43473957117489</v>
      </c>
      <c r="DX118" s="29">
        <f ca="1">IF(AB$11="x",Toimenpiteet!$E$115,AW118*CX118/1000+(Satokasvi!$E$28-Satokasvi!$E$7)+IF(AB$8="x",Toimenpiteet!$E$29,0)+IF(AB$9="x",Toimenpiteet!$E$60,0)+IF(AB$10="x",Toimenpiteet!$E$88,0))/(1+$H$15)^DX$59</f>
        <v>75.089850531539312</v>
      </c>
      <c r="DY118" s="29">
        <f ca="1">IF(AC$11="x",Toimenpiteet!$E$115,AX118*CY118/1000+(Satokasvi!$E$28-Satokasvi!$E$7)+IF(AC$8="x",Toimenpiteet!$E$29,0)+IF(AC$9="x",Toimenpiteet!$E$60,0)+IF(AC$10="x",Toimenpiteet!$E$88,0))/(1+$H$15)^DY$59</f>
        <v>173.1783354452669</v>
      </c>
      <c r="DZ118" s="29">
        <f ca="1">IF(AD$11="x",Toimenpiteet!$E$115,AY118*CZ118/1000+(Satokasvi!$E$28-Satokasvi!$E$7)+IF(AD$8="x",Toimenpiteet!$E$29,0)+IF(AD$9="x",Toimenpiteet!$E$60,0)+IF(AD$10="x",Toimenpiteet!$E$88,0))/(1+$H$15)^DZ$59</f>
        <v>-115.47504946712741</v>
      </c>
      <c r="EA118" s="29">
        <f ca="1">IF(AE$11="x",Toimenpiteet!$E$115,AZ118*DA118/1000+(Satokasvi!$E$28-Satokasvi!$E$7)+IF(AE$8="x",Toimenpiteet!$E$29,0)+IF(AE$9="x",Toimenpiteet!$E$60,0)+IF(AE$10="x",Toimenpiteet!$E$88,0))/(1+$H$15)^EA$59</f>
        <v>86.115364215718984</v>
      </c>
      <c r="EB118" s="29">
        <f ca="1">IF(AF$11="x",Toimenpiteet!$E$115,BA118*DB118/1000+(Satokasvi!$E$28-Satokasvi!$E$7)+IF(AF$8="x",Toimenpiteet!$E$29,0)+IF(AF$9="x",Toimenpiteet!$E$60,0)+IF(AF$10="x",Toimenpiteet!$E$88,0))/(1+$H$15)^EB$59</f>
        <v>143.37669541209996</v>
      </c>
      <c r="ED118" s="29">
        <f>IF(H$11="x",Toimenpiteet!$E$115,BD118*CD118/1000+(Satokasvi!$E$28-Satokasvi!$E$7)+IF(H$8="x",Toimenpiteet!$E$29,0)+IF(H$9="x",Toimenpiteet!$E$60,0)+IF(H$10="x",Toimenpiteet!$E$88,0))/(1+$H$15)^ED$59</f>
        <v>305.82524271844659</v>
      </c>
      <c r="EE118" s="29">
        <f ca="1">IF(I$11="x",Toimenpiteet!$E$115,BE118*CE118/1000+(Satokasvi!$E$28-Satokasvi!$E$7)+IF(I$8="x",Toimenpiteet!$E$29,0)+IF(I$9="x",Toimenpiteet!$E$60,0)+IF(I$10="x",Toimenpiteet!$E$88,0))/(1+$H$15)^EE$59</f>
        <v>267.46705042809867</v>
      </c>
      <c r="EF118" s="29">
        <f ca="1">IF(J$11="x",Toimenpiteet!$E$115,BF118*CF118/1000+(Satokasvi!$E$28-Satokasvi!$E$7)+IF(J$8="x",Toimenpiteet!$E$29,0)+IF(J$9="x",Toimenpiteet!$E$60,0)+IF(J$10="x",Toimenpiteet!$E$88,0))/(1+$H$15)^EF$59</f>
        <v>203.36086457713395</v>
      </c>
      <c r="EG118" s="29">
        <f ca="1">IF(K$11="x",Toimenpiteet!$E$115,BG118*CG118/1000+(Satokasvi!$E$28-Satokasvi!$E$7)+IF(K$8="x",Toimenpiteet!$E$29,0)+IF(K$9="x",Toimenpiteet!$E$60,0)+IF(K$10="x",Toimenpiteet!$E$88,0))/(1+$H$15)^EG$59</f>
        <v>381.12991994027954</v>
      </c>
      <c r="EH118" s="29">
        <f ca="1">IF(L$11="x",Toimenpiteet!$E$115,BH118*CH118/1000+(Satokasvi!$E$28-Satokasvi!$E$7)+IF(L$8="x",Toimenpiteet!$E$29,0)+IF(L$9="x",Toimenpiteet!$E$60,0)+IF(L$10="x",Toimenpiteet!$E$88,0))/(1+$H$15)^EH$59</f>
        <v>238.89176439031127</v>
      </c>
      <c r="EI118" s="29">
        <f>IF(M$11="x",Toimenpiteet!$E$115,BI118*CI118/1000+(Satokasvi!$E$28-Satokasvi!$E$7)+IF(M$8="x",Toimenpiteet!$E$29,0)+IF(M$9="x",Toimenpiteet!$E$60,0)+IF(M$10="x",Toimenpiteet!$E$88,0))/(1+$H$15)^EI$59</f>
        <v>263.80754085535114</v>
      </c>
      <c r="EJ118" s="29">
        <f ca="1">IF(N$11="x",Toimenpiteet!$E$115,BJ118*CJ118/1000+(Satokasvi!$E$28-Satokasvi!$E$7)+IF(N$8="x",Toimenpiteet!$E$29,0)+IF(N$9="x",Toimenpiteet!$E$60,0)+IF(N$10="x",Toimenpiteet!$E$88,0))/(1+$H$15)^EJ$59</f>
        <v>103.58267759857037</v>
      </c>
      <c r="EK118" s="29">
        <f ca="1">IF(O$11="x",Toimenpiteet!$E$115,BK118*CK118/1000+(Satokasvi!$E$28-Satokasvi!$E$7)+IF(O$8="x",Toimenpiteet!$E$29,0)+IF(O$9="x",Toimenpiteet!$E$60,0)+IF(O$10="x",Toimenpiteet!$E$88,0))/(1+$H$15)^EK$59</f>
        <v>352.76084482550738</v>
      </c>
      <c r="EL118" s="29">
        <f ca="1">IF(P$11="x",Toimenpiteet!$E$115,BL118*CL118/1000+(Satokasvi!$E$28-Satokasvi!$E$7)+IF(P$8="x",Toimenpiteet!$E$29,0)+IF(P$9="x",Toimenpiteet!$E$60,0)+IF(P$10="x",Toimenpiteet!$E$88,0))/(1+$H$15)^EL$59</f>
        <v>339.6157611097654</v>
      </c>
      <c r="EM118" s="29">
        <f ca="1">IF(Q$11="x",Toimenpiteet!$E$115,BM118*CM118/1000+(Satokasvi!$E$28-Satokasvi!$E$7)+IF(Q$8="x",Toimenpiteet!$E$29,0)+IF(Q$9="x",Toimenpiteet!$E$60,0)+IF(Q$10="x",Toimenpiteet!$E$88,0))/(1+$H$15)^EM$59</f>
        <v>136.42070732140795</v>
      </c>
      <c r="EN118" s="29">
        <f ca="1">IF(R$11="x",Toimenpiteet!$E$115,BN118*CN118/1000+(Satokasvi!$E$28-Satokasvi!$E$7)+IF(R$8="x",Toimenpiteet!$E$29,0)+IF(R$9="x",Toimenpiteet!$E$60,0)+IF(R$10="x",Toimenpiteet!$E$88,0))/(1+$H$15)^EN$59</f>
        <v>346.63867364430695</v>
      </c>
      <c r="EO118" s="29">
        <f ca="1">IF(S$11="x",Toimenpiteet!$E$115,BO118*CO118/1000+(Satokasvi!$E$28-Satokasvi!$E$7)+IF(S$8="x",Toimenpiteet!$E$29,0)+IF(S$9="x",Toimenpiteet!$E$60,0)+IF(S$10="x",Toimenpiteet!$E$88,0))/(1+$H$15)^EO$59</f>
        <v>64.961854437860993</v>
      </c>
      <c r="EP118" s="29">
        <f ca="1">IF(T$11="x",Toimenpiteet!$E$115,BP118*CP118/1000+(Satokasvi!$E$28-Satokasvi!$E$7)+IF(T$8="x",Toimenpiteet!$E$29,0)+IF(T$9="x",Toimenpiteet!$E$60,0)+IF(T$10="x",Toimenpiteet!$E$88,0))/(1+$H$15)^EP$59</f>
        <v>-155.18881038444522</v>
      </c>
      <c r="EQ118" s="29">
        <f ca="1">IF(U$11="x",Toimenpiteet!$E$115,BQ118*CQ118/1000+(Satokasvi!$E$28-Satokasvi!$E$7)+IF(U$8="x",Toimenpiteet!$E$29,0)+IF(U$9="x",Toimenpiteet!$E$60,0)+IF(U$10="x",Toimenpiteet!$E$88,0))/(1+$H$15)^EQ$59</f>
        <v>313.70786690288566</v>
      </c>
      <c r="ER118" s="29">
        <f ca="1">IF(V$11="x",Toimenpiteet!$E$115,BR118*CR118/1000+(Satokasvi!$E$28-Satokasvi!$E$7)+IF(V$8="x",Toimenpiteet!$E$29,0)+IF(V$9="x",Toimenpiteet!$E$60,0)+IF(V$10="x",Toimenpiteet!$E$88,0))/(1+$H$15)^ER$59</f>
        <v>208.97850838747144</v>
      </c>
      <c r="ES118" s="29">
        <f ca="1">IF(W$11="x",Toimenpiteet!$E$115,BS118*CS118/1000+(Satokasvi!$E$28-Satokasvi!$E$7)+IF(W$8="x",Toimenpiteet!$E$29,0)+IF(W$9="x",Toimenpiteet!$E$60,0)+IF(W$10="x",Toimenpiteet!$E$88,0))/(1+$H$15)^ES$59</f>
        <v>134.01773558366258</v>
      </c>
      <c r="ET118" s="29">
        <f ca="1">IF(X$11="x",Toimenpiteet!$E$115,BT118*CT118/1000+(Satokasvi!$E$28-Satokasvi!$E$7)+IF(X$8="x",Toimenpiteet!$E$29,0)+IF(X$9="x",Toimenpiteet!$E$60,0)+IF(X$10="x",Toimenpiteet!$E$88,0))/(1+$H$15)^ET$59</f>
        <v>101.55662381116687</v>
      </c>
      <c r="EU118" s="29">
        <f ca="1">IF(Y$11="x",Toimenpiteet!$E$115,BU118*CU118/1000+(Satokasvi!$E$28-Satokasvi!$E$7)+IF(Y$8="x",Toimenpiteet!$E$29,0)+IF(Y$9="x",Toimenpiteet!$E$60,0)+IF(Y$10="x",Toimenpiteet!$E$88,0))/(1+$H$15)^EU$59</f>
        <v>164.98929652082958</v>
      </c>
      <c r="EV118" s="29">
        <f ca="1">IF(Z$11="x",Toimenpiteet!$E$115,BV118*CV118/1000+(Satokasvi!$E$28-Satokasvi!$E$7)+IF(Z$8="x",Toimenpiteet!$E$29,0)+IF(Z$9="x",Toimenpiteet!$E$60,0)+IF(Z$10="x",Toimenpiteet!$E$88,0))/(1+$H$15)^EV$59</f>
        <v>33.474070651197728</v>
      </c>
      <c r="EW118" s="29">
        <f ca="1">IF(AA$11="x",Toimenpiteet!$E$115,BW118*CW118/1000+(Satokasvi!$E$28-Satokasvi!$E$7)+IF(AA$8="x",Toimenpiteet!$E$29,0)+IF(AA$9="x",Toimenpiteet!$E$60,0)+IF(AA$10="x",Toimenpiteet!$E$88,0))/(1+$H$15)^EW$59</f>
        <v>117.01561176868697</v>
      </c>
      <c r="EX118" s="29">
        <f ca="1">IF(AB$11="x",Toimenpiteet!$E$115,BX118*CX118/1000+(Satokasvi!$E$28-Satokasvi!$E$7)+IF(AB$8="x",Toimenpiteet!$E$29,0)+IF(AB$9="x",Toimenpiteet!$E$60,0)+IF(AB$10="x",Toimenpiteet!$E$88,0))/(1+$H$15)^EX$59</f>
        <v>84.969717057100027</v>
      </c>
      <c r="EY118" s="29">
        <f ca="1">IF(AC$11="x",Toimenpiteet!$E$115,BY118*CY118/1000+(Satokasvi!$E$28-Satokasvi!$E$7)+IF(AC$8="x",Toimenpiteet!$E$29,0)+IF(AC$9="x",Toimenpiteet!$E$60,0)+IF(AC$10="x",Toimenpiteet!$E$88,0))/(1+$H$15)^EY$59</f>
        <v>187.78421726508736</v>
      </c>
      <c r="EZ118" s="29">
        <f ca="1">IF(AD$11="x",Toimenpiteet!$E$115,BZ118*CZ118/1000+(Satokasvi!$E$28-Satokasvi!$E$7)+IF(AD$8="x",Toimenpiteet!$E$29,0)+IF(AD$9="x",Toimenpiteet!$E$60,0)+IF(AD$10="x",Toimenpiteet!$E$88,0))/(1+$H$15)^EZ$59</f>
        <v>-115.47504946712741</v>
      </c>
      <c r="FA118" s="29">
        <f ca="1">IF(AE$11="x",Toimenpiteet!$E$115,CA118*DA118/1000+(Satokasvi!$E$28-Satokasvi!$E$7)+IF(AE$8="x",Toimenpiteet!$E$29,0)+IF(AE$9="x",Toimenpiteet!$E$60,0)+IF(AE$10="x",Toimenpiteet!$E$88,0))/(1+$H$15)^FA$59</f>
        <v>96.026717352093684</v>
      </c>
      <c r="FB118" s="29">
        <f ca="1">IF(AF$11="x",Toimenpiteet!$E$115,CB118*DB118/1000+(Satokasvi!$E$28-Satokasvi!$E$7)+IF(AF$8="x",Toimenpiteet!$E$29,0)+IF(AF$9="x",Toimenpiteet!$E$60,0)+IF(AF$10="x",Toimenpiteet!$E$88,0))/(1+$H$15)^FB$59</f>
        <v>155.98784564444159</v>
      </c>
      <c r="FD118" s="29">
        <f t="shared" si="15"/>
        <v>305.82524271844659</v>
      </c>
      <c r="FE118" s="29">
        <f t="shared" ca="1" si="32"/>
        <v>550.32635704560801</v>
      </c>
      <c r="FF118" s="29">
        <f t="shared" ca="1" si="32"/>
        <v>734.07190501589821</v>
      </c>
      <c r="FG118" s="29">
        <f t="shared" ca="1" si="32"/>
        <v>1087.4105812342605</v>
      </c>
      <c r="FH118" s="29">
        <f t="shared" ca="1" si="32"/>
        <v>1305.5651881792639</v>
      </c>
      <c r="FI118" s="29">
        <f t="shared" ca="1" si="32"/>
        <v>1569.3727290346151</v>
      </c>
      <c r="FJ118" s="29">
        <f t="shared" ca="1" si="32"/>
        <v>1659.1989193458655</v>
      </c>
      <c r="FK118" s="29">
        <f t="shared" ca="1" si="32"/>
        <v>1986.5946589653895</v>
      </c>
      <c r="FL118" s="29">
        <f t="shared" ca="1" si="31"/>
        <v>2301.7207946270178</v>
      </c>
      <c r="FM118" s="29">
        <f t="shared" ca="1" si="31"/>
        <v>2423.5700871614558</v>
      </c>
      <c r="FN118" s="29">
        <f t="shared" ca="1" si="31"/>
        <v>2745.8621663971358</v>
      </c>
      <c r="FO118" s="29">
        <f t="shared" ca="1" si="31"/>
        <v>2800.1189575429094</v>
      </c>
      <c r="FP118" s="29">
        <f t="shared" ca="1" si="31"/>
        <v>2644.930147158464</v>
      </c>
      <c r="FQ118" s="29">
        <f t="shared" ca="1" si="31"/>
        <v>2936.5248419256855</v>
      </c>
      <c r="FR118" s="29">
        <f t="shared" ca="1" si="31"/>
        <v>3128.5862623989101</v>
      </c>
      <c r="FS118" s="29">
        <f t="shared" ca="1" si="31"/>
        <v>3249.4593560286712</v>
      </c>
      <c r="FT118" s="29">
        <f t="shared" ca="1" si="31"/>
        <v>3339.6140811817813</v>
      </c>
      <c r="FU118" s="29">
        <f t="shared" ca="1" si="24"/>
        <v>3490.3721144837264</v>
      </c>
      <c r="FV118" s="29">
        <f t="shared" ca="1" si="24"/>
        <v>3516.0632205557986</v>
      </c>
      <c r="FW118" s="29">
        <f t="shared" ca="1" si="23"/>
        <v>3621.4979601269733</v>
      </c>
      <c r="FX118" s="29">
        <f t="shared" ca="1" si="20"/>
        <v>3696.5878106585128</v>
      </c>
      <c r="FY118" s="29">
        <f t="shared" ca="1" si="20"/>
        <v>3869.7661461037796</v>
      </c>
      <c r="FZ118" s="29">
        <f t="shared" ca="1" si="20"/>
        <v>3754.2910966366521</v>
      </c>
      <c r="GA118" s="29">
        <f t="shared" ca="1" si="20"/>
        <v>3840.4064608523713</v>
      </c>
      <c r="GB118" s="29">
        <f t="shared" ca="1" si="20"/>
        <v>3983.7831562644715</v>
      </c>
      <c r="GC118" s="29"/>
      <c r="GD118" s="29">
        <f t="shared" si="16"/>
        <v>305.82524271844659</v>
      </c>
      <c r="GE118" s="29">
        <f t="shared" ca="1" si="36"/>
        <v>573.29229314654526</v>
      </c>
      <c r="GF118" s="29">
        <f t="shared" ca="1" si="36"/>
        <v>776.65315772367921</v>
      </c>
      <c r="GG118" s="29">
        <f t="shared" ca="1" si="36"/>
        <v>1157.7830776639587</v>
      </c>
      <c r="GH118" s="29">
        <f t="shared" ca="1" si="36"/>
        <v>1396.6748420542699</v>
      </c>
      <c r="GI118" s="29">
        <f t="shared" ca="1" si="36"/>
        <v>1660.482382909621</v>
      </c>
      <c r="GJ118" s="29">
        <f t="shared" ca="1" si="36"/>
        <v>1764.0650605081914</v>
      </c>
      <c r="GK118" s="29">
        <f t="shared" ca="1" si="36"/>
        <v>2116.8259053336988</v>
      </c>
      <c r="GL118" s="29">
        <f t="shared" ca="1" si="36"/>
        <v>2456.4416664434643</v>
      </c>
      <c r="GM118" s="29">
        <f t="shared" ca="1" si="36"/>
        <v>2592.8623737648722</v>
      </c>
      <c r="GN118" s="29">
        <f t="shared" ca="1" si="36"/>
        <v>2939.5010474091791</v>
      </c>
      <c r="GO118" s="29">
        <f t="shared" ca="1" si="36"/>
        <v>3004.46290184704</v>
      </c>
      <c r="GP118" s="29">
        <f t="shared" ca="1" si="36"/>
        <v>2849.2740914625947</v>
      </c>
      <c r="GQ118" s="29">
        <f t="shared" ca="1" si="36"/>
        <v>3162.9819583654803</v>
      </c>
      <c r="GR118" s="29">
        <f t="shared" ca="1" si="36"/>
        <v>3371.9604667529516</v>
      </c>
      <c r="GS118" s="29">
        <f t="shared" ca="1" si="36"/>
        <v>3505.9782023366142</v>
      </c>
      <c r="GT118" s="29">
        <f t="shared" ca="1" si="34"/>
        <v>3607.5348261477811</v>
      </c>
      <c r="GU118" s="29">
        <f t="shared" ca="1" si="22"/>
        <v>3772.5241226686107</v>
      </c>
      <c r="GV118" s="29">
        <f t="shared" ca="1" si="22"/>
        <v>3805.9981933198083</v>
      </c>
      <c r="GW118" s="29">
        <f t="shared" ca="1" si="22"/>
        <v>3923.0138050884952</v>
      </c>
      <c r="GX118" s="29">
        <f t="shared" ca="1" si="22"/>
        <v>4007.9835221455951</v>
      </c>
      <c r="GY118" s="29">
        <f t="shared" ca="1" si="30"/>
        <v>4195.7677394106822</v>
      </c>
      <c r="GZ118" s="29">
        <f t="shared" ca="1" si="30"/>
        <v>4080.2926899435547</v>
      </c>
      <c r="HA118" s="29">
        <f t="shared" ca="1" si="30"/>
        <v>4176.3194072956485</v>
      </c>
      <c r="HB118" s="29">
        <f t="shared" ca="1" si="30"/>
        <v>4332.3072529400897</v>
      </c>
      <c r="HC118" s="29"/>
      <c r="HD118" s="29">
        <f t="shared" si="29"/>
        <v>170</v>
      </c>
      <c r="HE118" s="29">
        <f>SUM($GD118:GD118)-$HD118-SUM($FD118:FD118)</f>
        <v>-170</v>
      </c>
      <c r="HF118" s="29">
        <f ca="1">SUM($GD118:GE118)-$HD118-SUM($FD118:FE118)</f>
        <v>-147.03406389906274</v>
      </c>
      <c r="HG118" s="29">
        <f ca="1">SUM($GD118:GF118)-$HD118-SUM($FD118:FF118)</f>
        <v>-104.45281119128163</v>
      </c>
      <c r="HH118" s="29">
        <f ca="1">SUM($GD118:GG118)-$HD118-SUM($FD118:FG118)</f>
        <v>-34.080314761583395</v>
      </c>
      <c r="HI118" s="29">
        <f ca="1">SUM($GD118:GH118)-$HD118-SUM($FD118:FH118)</f>
        <v>57.029339113421884</v>
      </c>
      <c r="HJ118" s="29">
        <f ca="1">SUM($GD118:GI118)-$HD118-SUM($FD118:FI118)</f>
        <v>148.13899298842807</v>
      </c>
      <c r="HK118" s="29">
        <f ca="1">SUM($GD118:GJ118)-$HD118-SUM($FD118:FJ118)</f>
        <v>253.00513415075329</v>
      </c>
      <c r="HL118" s="29">
        <f ca="1">SUM($GD118:GK118)-$HD118-SUM($FD118:FK118)</f>
        <v>383.23638051906346</v>
      </c>
      <c r="HM118" s="29">
        <f ca="1">SUM($GD118:GL118)-$HD118-SUM($FD118:FL118)</f>
        <v>537.95725233551093</v>
      </c>
      <c r="HN118" s="29">
        <f ca="1">SUM($GD118:GM118)-$HD118-SUM($FD118:FM118)</f>
        <v>707.2495389389278</v>
      </c>
      <c r="HO118" s="29">
        <f ca="1">SUM($GD118:GN118)-$HD118-SUM($FD118:FN118)</f>
        <v>900.88841995097027</v>
      </c>
      <c r="HP118" s="29">
        <f ca="1">SUM($GD118:GO118)-$HD118-SUM($FD118:FO118)</f>
        <v>1105.2323642551019</v>
      </c>
      <c r="HQ118" s="29">
        <f ca="1">SUM($GD118:GP118)-$HD118-SUM($FD118:FP118)</f>
        <v>1309.5763085592298</v>
      </c>
      <c r="HR118" s="29">
        <f ca="1">SUM($GD118:GQ118)-$HD118-SUM($FD118:FQ118)</f>
        <v>1536.0334249990228</v>
      </c>
      <c r="HS118" s="29">
        <f ca="1">SUM($GD118:GR118)-$HD118-SUM($FD118:FR118)</f>
        <v>1779.407629353067</v>
      </c>
      <c r="HT118" s="29">
        <f ca="1">SUM($GD118:GS118)-$HD118-SUM($FD118:FS118)</f>
        <v>2035.9264756610137</v>
      </c>
      <c r="HU118" s="29">
        <f ca="1">SUM($GD118:GT118)-$HD118-SUM($FD118:FT118)</f>
        <v>2303.8472206270089</v>
      </c>
      <c r="HV118" s="29">
        <f ca="1">SUM($GD118:GU118)-$HD118-SUM($FD118:FU118)</f>
        <v>2585.9992288118956</v>
      </c>
      <c r="HW118" s="29">
        <f ca="1">SUM($GD118:GV118)-$HD118-SUM($FD118:FV118)</f>
        <v>2875.934201575903</v>
      </c>
      <c r="HX118" s="29">
        <f ca="1">SUM($GD118:GW118)-$HD118-SUM($FD118:FW118)</f>
        <v>3177.4500465374222</v>
      </c>
      <c r="HY118" s="29">
        <f ca="1">SUM($GD118:GX118)-$HD118-SUM($FD118:FX118)</f>
        <v>3488.8457580245013</v>
      </c>
      <c r="HZ118" s="29">
        <f ca="1">SUM($GD118:GY118)-$HD118-SUM($FD118:FY118)</f>
        <v>3814.847351331402</v>
      </c>
      <c r="IA118" s="29">
        <f ca="1">SUM($GD118:GZ118)-$HD118-SUM($FD118:FZ118)</f>
        <v>4140.8489446383028</v>
      </c>
      <c r="IB118" s="29">
        <f ca="1">SUM($GD118:HA118)-$HD118-SUM($FD118:GA118)</f>
        <v>4476.76189108158</v>
      </c>
      <c r="IC118" s="29">
        <f ca="1">SUM($GD118:HB118)-$HD118-SUM($FD118:GB118)</f>
        <v>4825.2859877572046</v>
      </c>
    </row>
    <row r="119" spans="2:237">
      <c r="B119" s="29">
        <f t="shared" ca="1" si="26"/>
        <v>0.12974957622529371</v>
      </c>
      <c r="C119" s="29">
        <f t="shared" ca="1" si="26"/>
        <v>0.48008367741920099</v>
      </c>
      <c r="D119" s="29">
        <f t="shared" ca="1" si="26"/>
        <v>0.13018193936484768</v>
      </c>
      <c r="E119" s="29">
        <f t="shared" ca="1" si="26"/>
        <v>0.68178343594882129</v>
      </c>
      <c r="F119" s="29">
        <f t="shared" ca="1" si="26"/>
        <v>0.51784615561590952</v>
      </c>
      <c r="G119" s="29">
        <f t="shared" ca="1" si="26"/>
        <v>0.98740492190433027</v>
      </c>
      <c r="H119" s="29">
        <f t="shared" ca="1" si="26"/>
        <v>0.47730279791726671</v>
      </c>
      <c r="I119" s="29">
        <f t="shared" ca="1" si="26"/>
        <v>0.65817112272098721</v>
      </c>
      <c r="J119" s="29">
        <f t="shared" ca="1" si="26"/>
        <v>0.77628974545028973</v>
      </c>
      <c r="K119" s="29">
        <f t="shared" ca="1" si="26"/>
        <v>0.88654325224103592</v>
      </c>
      <c r="L119" s="29">
        <f t="shared" ca="1" si="26"/>
        <v>0.63373374699185669</v>
      </c>
      <c r="M119" s="29">
        <f t="shared" ca="1" si="26"/>
        <v>0.73770129303804621</v>
      </c>
      <c r="N119" s="29">
        <f t="shared" ca="1" si="26"/>
        <v>0.4923299271086653</v>
      </c>
      <c r="O119" s="29">
        <f t="shared" ca="1" si="26"/>
        <v>0.26993392460964238</v>
      </c>
      <c r="P119" s="29">
        <f t="shared" ca="1" si="26"/>
        <v>0.9258499822908981</v>
      </c>
      <c r="Q119" s="29">
        <f t="shared" ca="1" si="26"/>
        <v>0.95124173780531385</v>
      </c>
      <c r="R119" s="29">
        <f t="shared" ca="1" si="33"/>
        <v>0.33129216550671192</v>
      </c>
      <c r="S119" s="29">
        <f t="shared" ca="1" si="33"/>
        <v>0.48263764787489061</v>
      </c>
      <c r="T119" s="29">
        <f t="shared" ca="1" si="35"/>
        <v>0.8709315854118751</v>
      </c>
      <c r="U119" s="29">
        <f t="shared" ca="1" si="35"/>
        <v>0.35409776132858695</v>
      </c>
      <c r="V119" s="29">
        <f t="shared" ca="1" si="35"/>
        <v>0.55148421068440923</v>
      </c>
      <c r="W119" s="29">
        <f t="shared" ca="1" si="35"/>
        <v>0.44134811744336466</v>
      </c>
      <c r="X119" s="29">
        <f t="shared" ca="1" si="35"/>
        <v>0.81881993733301184</v>
      </c>
      <c r="Y119" s="29">
        <f t="shared" ca="1" si="35"/>
        <v>0.76177285419035856</v>
      </c>
      <c r="Z119" s="29">
        <f t="shared" ca="1" si="35"/>
        <v>8.5180941009018629E-2</v>
      </c>
      <c r="AC119" s="27">
        <f>IF(H$11="x",0,_xlfn.NORM.INV(B119,Satokasvi!$H$8,Satokasvi!$I$8)*IF(H$8="x",1+Toimenpiteet!$C$7,1)*IF(H$9="x",1+Toimenpiteet!$C$34,1)*(1+H$30)*_xlfn.BINOM.INV(1,(1-(Satokasvi!$H$15*(1+H$43))),B119))</f>
        <v>0</v>
      </c>
      <c r="AD119" s="27">
        <f ca="1">IF(I$11="x",0,_xlfn.NORM.INV(C119,Satokasvi!$H$8,Satokasvi!$I$8)*IF(I$8="x",1+Toimenpiteet!$C$7,1)*IF(I$9="x",1+Toimenpiteet!$C$34,1)*(1+I$30)*_xlfn.BINOM.INV(1,(1-(Satokasvi!$H$15*(1+I$43))),C119))</f>
        <v>2531.0982382201291</v>
      </c>
      <c r="AE119" s="27">
        <f ca="1">IF(J$11="x",0,_xlfn.NORM.INV(D119,Satokasvi!$H$8,Satokasvi!$I$8)*IF(J$8="x",1+Toimenpiteet!$C$7,1)*IF(J$9="x",1+Toimenpiteet!$C$34,1)*(1+J$30)*_xlfn.BINOM.INV(1,(1-(Satokasvi!$H$15*(1+J$43))),D119))</f>
        <v>2352.165395812015</v>
      </c>
      <c r="AF119" s="27">
        <f ca="1">IF(K$11="x",0,_xlfn.NORM.INV(E119,Satokasvi!$H$8,Satokasvi!$I$8)*IF(K$8="x",1+Toimenpiteet!$C$7,1)*IF(K$9="x",1+Toimenpiteet!$C$34,1)*(1+K$30)*_xlfn.BINOM.INV(1,(1-(Satokasvi!$H$15*(1+K$43))),E119))</f>
        <v>2662.3963705207043</v>
      </c>
      <c r="AG119" s="27">
        <f ca="1">IF(L$11="x",0,_xlfn.NORM.INV(F119,Satokasvi!$H$8,Satokasvi!$I$8)*IF(L$8="x",1+Toimenpiteet!$C$7,1)*IF(L$9="x",1+Toimenpiteet!$C$34,1)*(1+L$30)*_xlfn.BINOM.INV(1,(1-(Satokasvi!$H$15*(1+L$43))),F119))</f>
        <v>2601.368337203518</v>
      </c>
      <c r="AH119" s="27">
        <f>IF(M$11="x",0,_xlfn.NORM.INV(G119,Satokasvi!$H$8,Satokasvi!$I$8)*IF(M$8="x",1+Toimenpiteet!$C$7,1)*IF(M$9="x",1+Toimenpiteet!$C$34,1)*(1+M$30)*_xlfn.BINOM.INV(1,(1-(Satokasvi!$H$15*(1+M$43))),G119))</f>
        <v>0</v>
      </c>
      <c r="AI119" s="27">
        <f ca="1">IF(N$11="x",0,_xlfn.NORM.INV(H119,Satokasvi!$H$8,Satokasvi!$I$8)*IF(N$8="x",1+Toimenpiteet!$C$7,1)*IF(N$9="x",1+Toimenpiteet!$C$34,1)*(1+N$30)*_xlfn.BINOM.INV(1,(1-(Satokasvi!$H$15*(1+N$43))),H119))</f>
        <v>2602.6145332991409</v>
      </c>
      <c r="AJ119" s="27">
        <f ca="1">IF(O$11="x",0,_xlfn.NORM.INV(I119,Satokasvi!$H$8,Satokasvi!$I$8)*IF(O$8="x",1+Toimenpiteet!$C$7,1)*IF(O$9="x",1+Toimenpiteet!$C$34,1)*(1+O$30)*_xlfn.BINOM.INV(1,(1-(Satokasvi!$H$15*(1+O$43))),I119))</f>
        <v>2689.299638739592</v>
      </c>
      <c r="AK119" s="27">
        <f ca="1">IF(P$11="x",0,_xlfn.NORM.INV(J119,Satokasvi!$H$8,Satokasvi!$I$8)*IF(P$8="x",1+Toimenpiteet!$C$7,1)*IF(P$9="x",1+Toimenpiteet!$C$34,1)*(1+P$30)*_xlfn.BINOM.INV(1,(1-(Satokasvi!$H$15*(1+P$43))),J119))</f>
        <v>2755.0497916881072</v>
      </c>
      <c r="AL119" s="27">
        <f ca="1">IF(Q$11="x",0,_xlfn.NORM.INV(K119,Satokasvi!$H$8,Satokasvi!$I$8)*IF(Q$8="x",1+Toimenpiteet!$C$7,1)*IF(Q$9="x",1+Toimenpiteet!$C$34,1)*(1+Q$30)*_xlfn.BINOM.INV(1,(1-(Satokasvi!$H$15*(1+Q$43))),K119))</f>
        <v>2838.7902071038816</v>
      </c>
      <c r="AM119" s="27">
        <f ca="1">IF(R$11="x",0,_xlfn.NORM.INV(L119,Satokasvi!$H$8,Satokasvi!$I$8)*IF(R$8="x",1+Toimenpiteet!$C$7,1)*IF(R$9="x",1+Toimenpiteet!$C$34,1)*(1+R$30)*_xlfn.BINOM.INV(1,(1-(Satokasvi!$H$15*(1+R$43))),L119))</f>
        <v>2677.0326756383365</v>
      </c>
      <c r="AN119" s="27">
        <f ca="1">IF(S$11="x",0,_xlfn.NORM.INV(M119,Satokasvi!$H$8,Satokasvi!$I$8)*IF(S$8="x",1+Toimenpiteet!$C$7,1)*IF(S$9="x",1+Toimenpiteet!$C$34,1)*(1+S$30)*_xlfn.BINOM.INV(1,(1-(Satokasvi!$H$15*(1+S$43))),M119))</f>
        <v>2732.0070292573587</v>
      </c>
      <c r="AO119" s="27">
        <f ca="1">IF(T$11="x",0,_xlfn.NORM.INV(N119,Satokasvi!$H$8,Satokasvi!$I$8)*IF(T$8="x",1+Toimenpiteet!$C$7,1)*IF(T$9="x",1+Toimenpiteet!$C$34,1)*(1+T$30)*_xlfn.BINOM.INV(1,(1-(Satokasvi!$H$15*(1+T$43))),N119))</f>
        <v>2609.651049694075</v>
      </c>
      <c r="AP119" s="27">
        <f ca="1">IF(U$11="x",0,_xlfn.NORM.INV(O119,Satokasvi!$H$8,Satokasvi!$I$8)*IF(U$8="x",1+Toimenpiteet!$C$7,1)*IF(U$9="x",1+Toimenpiteet!$C$34,1)*(1+U$30)*_xlfn.BINOM.INV(1,(1-(Satokasvi!$H$15*(1+U$43))),O119))</f>
        <v>2498.8150231354311</v>
      </c>
      <c r="AQ119" s="27">
        <f ca="1">IF(V$11="x",0,_xlfn.NORM.INV(P119,Satokasvi!$H$8,Satokasvi!$I$8)*IF(V$8="x",1+Toimenpiteet!$C$7,1)*IF(V$9="x",1+Toimenpiteet!$C$34,1)*(1+V$30)*_xlfn.BINOM.INV(1,(1-(Satokasvi!$H$15*(1+V$43))),P119))</f>
        <v>2883.0686401483194</v>
      </c>
      <c r="AR119" s="27">
        <f ca="1">IF(W$11="x",0,_xlfn.NORM.INV(Q119,Satokasvi!$H$8,Satokasvi!$I$8)*IF(W$8="x",1+Toimenpiteet!$C$7,1)*IF(W$9="x",1+Toimenpiteet!$C$34,1)*(1+W$30)*_xlfn.BINOM.INV(1,(1-(Satokasvi!$H$15*(1+W$43))),Q119))</f>
        <v>2922.5383442828938</v>
      </c>
      <c r="AS119" s="27">
        <f ca="1">IF(X$11="x",0,_xlfn.NORM.INV(R119,Satokasvi!$H$8,Satokasvi!$I$8)*IF(X$8="x",1+Toimenpiteet!$C$7,1)*IF(X$9="x",1+Toimenpiteet!$C$34,1)*(1+X$30)*_xlfn.BINOM.INV(1,(1-(Satokasvi!$H$15*(1+X$43))),R119))</f>
        <v>2531.7913003660187</v>
      </c>
      <c r="AT119" s="27">
        <f ca="1">IF(Y$11="x",0,_xlfn.NORM.INV(S119,Satokasvi!$H$8,Satokasvi!$I$8)*IF(Y$8="x",1+Toimenpiteet!$C$7,1)*IF(Y$9="x",1+Toimenpiteet!$C$34,1)*(1+Y$30)*_xlfn.BINOM.INV(1,(1-(Satokasvi!$H$15*(1+Y$43))),S119))</f>
        <v>2605.113810934055</v>
      </c>
      <c r="AU119" s="27">
        <f ca="1">IF(Z$11="x",0,_xlfn.NORM.INV(T119,Satokasvi!$H$8,Satokasvi!$I$8)*IF(Z$8="x",1+Toimenpiteet!$C$7,1)*IF(Z$9="x",1+Toimenpiteet!$C$34,1)*(1+Z$30)*_xlfn.BINOM.INV(1,(1-(Satokasvi!$H$15*(1+Z$43))),T119))</f>
        <v>2824.3162146377858</v>
      </c>
      <c r="AV119" s="27">
        <f ca="1">IF(AA$11="x",0,_xlfn.NORM.INV(U119,Satokasvi!$H$8,Satokasvi!$I$8)*IF(AA$8="x",1+Toimenpiteet!$C$7,1)*IF(AA$9="x",1+Toimenpiteet!$C$34,1)*(1+AA$30)*_xlfn.BINOM.INV(1,(1-(Satokasvi!$H$15*(1+AA$43))),U119))</f>
        <v>2543.3767728574358</v>
      </c>
      <c r="AW119" s="27">
        <f ca="1">IF(AB$11="x",0,_xlfn.NORM.INV(V119,Satokasvi!$H$8,Satokasvi!$I$8)*IF(AB$8="x",1+Toimenpiteet!$C$7,1)*IF(AB$9="x",1+Toimenpiteet!$C$34,1)*(1+AB$30)*_xlfn.BINOM.INV(1,(1-(Satokasvi!$H$15*(1+AB$43))),V119))</f>
        <v>2637.3960614407461</v>
      </c>
      <c r="AX119" s="27">
        <f ca="1">IF(AC$11="x",0,_xlfn.NORM.INV(W119,Satokasvi!$H$8,Satokasvi!$I$8)*IF(AC$8="x",1+Toimenpiteet!$C$7,1)*IF(AC$9="x",1+Toimenpiteet!$C$34,1)*(1+AC$30)*_xlfn.BINOM.INV(1,(1-(Satokasvi!$H$15*(1+AC$43))),W119))</f>
        <v>2585.6979191094738</v>
      </c>
      <c r="AY119" s="27">
        <f ca="1">IF(AD$11="x",0,_xlfn.NORM.INV(X119,Satokasvi!$H$8,Satokasvi!$I$8)*IF(AD$8="x",1+Toimenpiteet!$C$7,1)*IF(AD$9="x",1+Toimenpiteet!$C$34,1)*(1+AD$30)*_xlfn.BINOM.INV(1,(1-(Satokasvi!$H$15*(1+AD$43))),X119))</f>
        <v>2783.264322141124</v>
      </c>
      <c r="AZ119" s="27">
        <f ca="1">IF(AE$11="x",0,_xlfn.NORM.INV(Y119,Satokasvi!$H$8,Satokasvi!$I$8)*IF(AE$8="x",1+Toimenpiteet!$C$7,1)*IF(AE$9="x",1+Toimenpiteet!$C$34,1)*(1+AE$30)*_xlfn.BINOM.INV(1,(1-(Satokasvi!$H$15*(1+AE$43))),Y119))</f>
        <v>2746.1450803775447</v>
      </c>
      <c r="BA119" s="27">
        <f ca="1">IF(AF$11="x",0,_xlfn.NORM.INV(Z119,Satokasvi!$H$8,Satokasvi!$I$8)*IF(AF$8="x",1+Toimenpiteet!$C$7,1)*IF(AF$9="x",1+Toimenpiteet!$C$34,1)*(1+AF$30)*_xlfn.BINOM.INV(1,(1-(Satokasvi!$H$15*(1+AF$43))),Z119))</f>
        <v>2357.3213112642807</v>
      </c>
      <c r="BD119" s="27">
        <f>IF(H$11="x",0,_xlfn.NORM.INV(B119,Satokasvi!$H$8,Satokasvi!$I$8)*IF(COUNTIF($H$12:H$12,"x")&gt;0,(1+$C$6),1)*IF(COUNTIF($H$13:H$13,"x")&gt;0,(1+$C$30),1)*IF(H$8="x",(1+Toimenpiteet!$C$7),1)*IF(H$9="x",(1+Toimenpiteet!$C$34),1)*(1+H$30)*_xlfn.BINOM.INV(1,(1-(Satokasvi!$H$15*(1+H$44))),B119))</f>
        <v>0</v>
      </c>
      <c r="BE119" s="27">
        <f ca="1">IF(I$11="x",0,_xlfn.NORM.INV(C119,Satokasvi!$H$8,Satokasvi!$I$8)*IF(COUNTIF($H$12:I$12,"x")&gt;0,(1+$C$6),1)*IF(COUNTIF($H$13:I$13,"x")&gt;0,(1+$C$30),1)*IF(I$8="x",(1+Toimenpiteet!$C$7),1)*IF(I$9="x",(1+Toimenpiteet!$C$34),1)*(1+I$30)*_xlfn.BINOM.INV(1,(1-(Satokasvi!$H$15*(1+I$44))),C119))</f>
        <v>2657.653150131136</v>
      </c>
      <c r="BF119" s="27">
        <f ca="1">IF(J$11="x",0,_xlfn.NORM.INV(D119,Satokasvi!$H$8,Satokasvi!$I$8)*IF(COUNTIF($H$12:J$12,"x")&gt;0,(1+$C$6),1)*IF(COUNTIF($H$13:J$13,"x")&gt;0,(1+$C$30),1)*IF(J$8="x",(1+Toimenpiteet!$C$7),1)*IF(J$9="x",(1+Toimenpiteet!$C$34),1)*(1+J$30)*_xlfn.BINOM.INV(1,(1-(Satokasvi!$H$15*(1+J$44))),D119))</f>
        <v>2469.7736656026159</v>
      </c>
      <c r="BG119" s="27">
        <f ca="1">IF(K$11="x",0,_xlfn.NORM.INV(E119,Satokasvi!$H$8,Satokasvi!$I$8)*IF(COUNTIF($H$12:K$12,"x")&gt;0,(1+$C$6),1)*IF(COUNTIF($H$13:K$13,"x")&gt;0,(1+$C$30),1)*IF(K$8="x",(1+Toimenpiteet!$C$7),1)*IF(K$9="x",(1+Toimenpiteet!$C$34),1)*(1+K$30)*_xlfn.BINOM.INV(1,(1-(Satokasvi!$H$15*(1+K$44))),E119))</f>
        <v>2795.5161890467398</v>
      </c>
      <c r="BH119" s="27">
        <f ca="1">IF(L$11="x",0,_xlfn.NORM.INV(F119,Satokasvi!$H$8,Satokasvi!$I$8)*IF(COUNTIF($H$12:L$12,"x")&gt;0,(1+$C$6),1)*IF(COUNTIF($H$13:L$13,"x")&gt;0,(1+$C$30),1)*IF(L$8="x",(1+Toimenpiteet!$C$7),1)*IF(L$9="x",(1+Toimenpiteet!$C$34),1)*(1+L$30)*_xlfn.BINOM.INV(1,(1-(Satokasvi!$H$15*(1+L$44))),F119))</f>
        <v>2731.436754063694</v>
      </c>
      <c r="BI119" s="27">
        <f>IF(M$11="x",0,_xlfn.NORM.INV(G119,Satokasvi!$H$8,Satokasvi!$I$8)*IF(COUNTIF($H$12:M$12,"x")&gt;0,(1+$C$6),1)*IF(COUNTIF($H$13:M$13,"x")&gt;0,(1+$C$30),1)*IF(M$8="x",(1+Toimenpiteet!$C$7),1)*IF(M$9="x",(1+Toimenpiteet!$C$34),1)*(1+M$30)*_xlfn.BINOM.INV(1,(1-(Satokasvi!$H$15*(1+M$44))),G119))</f>
        <v>0</v>
      </c>
      <c r="BJ119" s="27">
        <f ca="1">IF(N$11="x",0,_xlfn.NORM.INV(H119,Satokasvi!$H$8,Satokasvi!$I$8)*IF(COUNTIF($H$12:N$12,"x")&gt;0,(1+$C$6),1)*IF(COUNTIF($H$13:N$13,"x")&gt;0,(1+$C$30),1)*IF(N$8="x",(1+Toimenpiteet!$C$7),1)*IF(N$9="x",(1+Toimenpiteet!$C$34),1)*(1+N$30)*_xlfn.BINOM.INV(1,(1-(Satokasvi!$H$15*(1+N$44))),H119))</f>
        <v>2732.7452599640978</v>
      </c>
      <c r="BK119" s="27">
        <f ca="1">IF(O$11="x",0,_xlfn.NORM.INV(I119,Satokasvi!$H$8,Satokasvi!$I$8)*IF(COUNTIF($H$12:O$12,"x")&gt;0,(1+$C$6),1)*IF(COUNTIF($H$13:O$13,"x")&gt;0,(1+$C$30),1)*IF(O$8="x",(1+Toimenpiteet!$C$7),1)*IF(O$9="x",(1+Toimenpiteet!$C$34),1)*(1+O$30)*_xlfn.BINOM.INV(1,(1-(Satokasvi!$H$15*(1+O$44))),I119))</f>
        <v>2823.7646206765712</v>
      </c>
      <c r="BL119" s="27">
        <f ca="1">IF(P$11="x",0,_xlfn.NORM.INV(J119,Satokasvi!$H$8,Satokasvi!$I$8)*IF(COUNTIF($H$12:P$12,"x")&gt;0,(1+$C$6),1)*IF(COUNTIF($H$13:P$13,"x")&gt;0,(1+$C$30),1)*IF(P$8="x",(1+Toimenpiteet!$C$7),1)*IF(P$9="x",(1+Toimenpiteet!$C$34),1)*(1+P$30)*_xlfn.BINOM.INV(1,(1-(Satokasvi!$H$15*(1+P$44))),J119))</f>
        <v>2892.8022812725126</v>
      </c>
      <c r="BM119" s="27">
        <f ca="1">IF(Q$11="x",0,_xlfn.NORM.INV(K119,Satokasvi!$H$8,Satokasvi!$I$8)*IF(COUNTIF($H$12:Q$12,"x")&gt;0,(1+$C$6),1)*IF(COUNTIF($H$13:Q$13,"x")&gt;0,(1+$C$30),1)*IF(Q$8="x",(1+Toimenpiteet!$C$7),1)*IF(Q$9="x",(1+Toimenpiteet!$C$34),1)*(1+Q$30)*_xlfn.BINOM.INV(1,(1-(Satokasvi!$H$15*(1+Q$44))),K119))</f>
        <v>2980.7297174590763</v>
      </c>
      <c r="BN119" s="27">
        <f ca="1">IF(R$11="x",0,_xlfn.NORM.INV(L119,Satokasvi!$H$8,Satokasvi!$I$8)*IF(COUNTIF($H$12:R$12,"x")&gt;0,(1+$C$6),1)*IF(COUNTIF($H$13:R$13,"x")&gt;0,(1+$C$30),1)*IF(R$8="x",(1+Toimenpiteet!$C$7),1)*IF(R$9="x",(1+Toimenpiteet!$C$34),1)*(1+R$30)*_xlfn.BINOM.INV(1,(1-(Satokasvi!$H$15*(1+R$44))),L119))</f>
        <v>2810.8843094202534</v>
      </c>
      <c r="BO119" s="27">
        <f ca="1">IF(S$11="x",0,_xlfn.NORM.INV(M119,Satokasvi!$H$8,Satokasvi!$I$8)*IF(COUNTIF($H$12:S$12,"x")&gt;0,(1+$C$6),1)*IF(COUNTIF($H$13:S$13,"x")&gt;0,(1+$C$30),1)*IF(S$8="x",(1+Toimenpiteet!$C$7),1)*IF(S$9="x",(1+Toimenpiteet!$C$34),1)*(1+S$30)*_xlfn.BINOM.INV(1,(1-(Satokasvi!$H$15*(1+S$44))),M119))</f>
        <v>2868.607380720227</v>
      </c>
      <c r="BP119" s="27">
        <f ca="1">IF(T$11="x",0,_xlfn.NORM.INV(N119,Satokasvi!$H$8,Satokasvi!$I$8)*IF(COUNTIF($H$12:T$12,"x")&gt;0,(1+$C$6),1)*IF(COUNTIF($H$13:T$13,"x")&gt;0,(1+$C$30),1)*IF(T$8="x",(1+Toimenpiteet!$C$7),1)*IF(T$9="x",(1+Toimenpiteet!$C$34),1)*(1+T$30)*_xlfn.BINOM.INV(1,(1-(Satokasvi!$H$15*(1+T$44))),N119))</f>
        <v>2740.1336021787783</v>
      </c>
      <c r="BQ119" s="27">
        <f ca="1">IF(U$11="x",0,_xlfn.NORM.INV(O119,Satokasvi!$H$8,Satokasvi!$I$8)*IF(COUNTIF($H$12:U$12,"x")&gt;0,(1+$C$6),1)*IF(COUNTIF($H$13:U$13,"x")&gt;0,(1+$C$30),1)*IF(U$8="x",(1+Toimenpiteet!$C$7),1)*IF(U$9="x",(1+Toimenpiteet!$C$34),1)*(1+U$30)*_xlfn.BINOM.INV(1,(1-(Satokasvi!$H$15*(1+U$44))),O119))</f>
        <v>2623.7557742922027</v>
      </c>
      <c r="BR119" s="27">
        <f ca="1">IF(V$11="x",0,_xlfn.NORM.INV(P119,Satokasvi!$H$8,Satokasvi!$I$8)*IF(COUNTIF($H$12:V$12,"x")&gt;0,(1+$C$6),1)*IF(COUNTIF($H$13:V$13,"x")&gt;0,(1+$C$30),1)*IF(V$8="x",(1+Toimenpiteet!$C$7),1)*IF(V$9="x",(1+Toimenpiteet!$C$34),1)*(1+V$30)*_xlfn.BINOM.INV(1,(1-(Satokasvi!$H$15*(1+V$44))),P119))</f>
        <v>3027.2220721557351</v>
      </c>
      <c r="BS119" s="27">
        <f ca="1">IF(W$11="x",0,_xlfn.NORM.INV(Q119,Satokasvi!$H$8,Satokasvi!$I$8)*IF(COUNTIF($H$12:W$12,"x")&gt;0,(1+$C$6),1)*IF(COUNTIF($H$13:W$13,"x")&gt;0,(1+$C$30),1)*IF(W$8="x",(1+Toimenpiteet!$C$7),1)*IF(W$9="x",(1+Toimenpiteet!$C$34),1)*(1+W$30)*_xlfn.BINOM.INV(1,(1-(Satokasvi!$H$15*(1+W$44))),Q119))</f>
        <v>3068.6652614970385</v>
      </c>
      <c r="BT119" s="27">
        <f ca="1">IF(X$11="x",0,_xlfn.NORM.INV(R119,Satokasvi!$H$8,Satokasvi!$I$8)*IF(COUNTIF($H$12:X$12,"x")&gt;0,(1+$C$6),1)*IF(COUNTIF($H$13:X$13,"x")&gt;0,(1+$C$30),1)*IF(X$8="x",(1+Toimenpiteet!$C$7),1)*IF(X$9="x",(1+Toimenpiteet!$C$34),1)*(1+X$30)*_xlfn.BINOM.INV(1,(1-(Satokasvi!$H$15*(1+X$44))),R119))</f>
        <v>2658.3808653843198</v>
      </c>
      <c r="BU119" s="27">
        <f ca="1">IF(Y$11="x",0,_xlfn.NORM.INV(S119,Satokasvi!$H$8,Satokasvi!$I$8)*IF(COUNTIF($H$12:Y$12,"x")&gt;0,(1+$C$6),1)*IF(COUNTIF($H$13:Y$13,"x")&gt;0,(1+$C$30),1)*IF(Y$8="x",(1+Toimenpiteet!$C$7),1)*IF(Y$9="x",(1+Toimenpiteet!$C$34),1)*(1+Y$30)*_xlfn.BINOM.INV(1,(1-(Satokasvi!$H$15*(1+Y$44))),S119))</f>
        <v>2735.3695014807577</v>
      </c>
      <c r="BV119" s="27">
        <f ca="1">IF(Z$11="x",0,_xlfn.NORM.INV(T119,Satokasvi!$H$8,Satokasvi!$I$8)*IF(COUNTIF($H$12:Z$12,"x")&gt;0,(1+$C$6),1)*IF(COUNTIF($H$13:Z$13,"x")&gt;0,(1+$C$30),1)*IF(Z$8="x",(1+Toimenpiteet!$C$7),1)*IF(Z$9="x",(1+Toimenpiteet!$C$34),1)*(1+Z$30)*_xlfn.BINOM.INV(1,(1-(Satokasvi!$H$15*(1+Z$44))),T119))</f>
        <v>2965.5320253696755</v>
      </c>
      <c r="BW119" s="27">
        <f ca="1">IF(AA$11="x",0,_xlfn.NORM.INV(U119,Satokasvi!$H$8,Satokasvi!$I$8)*IF(COUNTIF($H$12:AA$12,"x")&gt;0,(1+$C$6),1)*IF(COUNTIF($H$13:AA$13,"x")&gt;0,(1+$C$30),1)*IF(AA$8="x",(1+Toimenpiteet!$C$7),1)*IF(AA$9="x",(1+Toimenpiteet!$C$34),1)*(1+AA$30)*_xlfn.BINOM.INV(1,(1-(Satokasvi!$H$15*(1+AA$44))),U119))</f>
        <v>2670.545611500308</v>
      </c>
      <c r="BX119" s="27">
        <f ca="1">IF(AB$11="x",0,_xlfn.NORM.INV(V119,Satokasvi!$H$8,Satokasvi!$I$8)*IF(COUNTIF($H$12:AB$12,"x")&gt;0,(1+$C$6),1)*IF(COUNTIF($H$13:AB$13,"x")&gt;0,(1+$C$30),1)*IF(AB$8="x",(1+Toimenpiteet!$C$7),1)*IF(AB$9="x",(1+Toimenpiteet!$C$34),1)*(1+AB$30)*_xlfn.BINOM.INV(1,(1-(Satokasvi!$H$15*(1+AB$44))),V119))</f>
        <v>2769.2658645127835</v>
      </c>
      <c r="BY119" s="27">
        <f ca="1">IF(AC$11="x",0,_xlfn.NORM.INV(W119,Satokasvi!$H$8,Satokasvi!$I$8)*IF(COUNTIF($H$12:AC$12,"x")&gt;0,(1+$C$6),1)*IF(COUNTIF($H$13:AC$13,"x")&gt;0,(1+$C$30),1)*IF(AC$8="x",(1+Toimenpiteet!$C$7),1)*IF(AC$9="x",(1+Toimenpiteet!$C$34),1)*(1+AC$30)*_xlfn.BINOM.INV(1,(1-(Satokasvi!$H$15*(1+AC$44))),W119))</f>
        <v>2714.9828150649478</v>
      </c>
      <c r="BZ119" s="27">
        <f ca="1">IF(AD$11="x",0,_xlfn.NORM.INV(X119,Satokasvi!$H$8,Satokasvi!$I$8)*IF(COUNTIF($H$12:AD$12,"x")&gt;0,(1+$C$6),1)*IF(COUNTIF($H$13:AD$13,"x")&gt;0,(1+$C$30),1)*IF(AD$8="x",(1+Toimenpiteet!$C$7),1)*IF(AD$9="x",(1+Toimenpiteet!$C$34),1)*(1+AD$30)*_xlfn.BINOM.INV(1,(1-(Satokasvi!$H$15*(1+AD$44))),X119))</f>
        <v>2922.4275382481801</v>
      </c>
      <c r="CA119" s="27">
        <f ca="1">IF(AE$11="x",0,_xlfn.NORM.INV(Y119,Satokasvi!$H$8,Satokasvi!$I$8)*IF(COUNTIF($H$12:AE$12,"x")&gt;0,(1+$C$6),1)*IF(COUNTIF($H$13:AE$13,"x")&gt;0,(1+$C$30),1)*IF(AE$8="x",(1+Toimenpiteet!$C$7),1)*IF(AE$9="x",(1+Toimenpiteet!$C$34),1)*(1+AE$30)*_xlfn.BINOM.INV(1,(1-(Satokasvi!$H$15*(1+AE$44))),Y119))</f>
        <v>2883.452334396422</v>
      </c>
      <c r="CB119" s="27">
        <f ca="1">IF(AF$11="x",0,_xlfn.NORM.INV(Z119,Satokasvi!$H$8,Satokasvi!$I$8)*IF(COUNTIF($H$12:AF$12,"x")&gt;0,(1+$C$6),1)*IF(COUNTIF($H$13:AF$13,"x")&gt;0,(1+$C$30),1)*IF(AF$8="x",(1+Toimenpiteet!$C$7),1)*IF(AF$9="x",(1+Toimenpiteet!$C$34),1)*(1+AF$30)*_xlfn.BINOM.INV(1,(1-(Satokasvi!$H$15*(1+AF$44))),Z119))</f>
        <v>2475.187376827495</v>
      </c>
      <c r="CD119" s="29">
        <f ca="1">_xlfn.NORM.INV(RAND(),Satokasvi!$H$13,Satokasvi!$I$13)</f>
        <v>212.78365464084484</v>
      </c>
      <c r="CE119" s="29">
        <f ca="1">_xlfn.NORM.INV(RAND(),Satokasvi!$H$13,Satokasvi!$I$13)</f>
        <v>265.29873141456488</v>
      </c>
      <c r="CF119" s="29">
        <f ca="1">_xlfn.NORM.INV(RAND(),Satokasvi!$H$13,Satokasvi!$I$13)</f>
        <v>253.43977126435385</v>
      </c>
      <c r="CG119" s="29">
        <f ca="1">_xlfn.NORM.INV(RAND(),Satokasvi!$H$13,Satokasvi!$I$13)</f>
        <v>235.04573155174245</v>
      </c>
      <c r="CH119" s="29">
        <f ca="1">_xlfn.NORM.INV(RAND(),Satokasvi!$H$13,Satokasvi!$I$13)</f>
        <v>210.64652623520118</v>
      </c>
      <c r="CI119" s="29">
        <f ca="1">_xlfn.NORM.INV(RAND(),Satokasvi!$H$13,Satokasvi!$I$13)</f>
        <v>204.8166687485203</v>
      </c>
      <c r="CJ119" s="29">
        <f ca="1">_xlfn.NORM.INV(RAND(),Satokasvi!$H$13,Satokasvi!$I$13)</f>
        <v>282.44513159771248</v>
      </c>
      <c r="CK119" s="29">
        <f ca="1">_xlfn.NORM.INV(RAND(),Satokasvi!$H$13,Satokasvi!$I$13)</f>
        <v>158.76882355870126</v>
      </c>
      <c r="CL119" s="29">
        <f ca="1">_xlfn.NORM.INV(RAND(),Satokasvi!$H$13,Satokasvi!$I$13)</f>
        <v>245.69878399795448</v>
      </c>
      <c r="CM119" s="29">
        <f ca="1">_xlfn.NORM.INV(RAND(),Satokasvi!$H$13,Satokasvi!$I$13)</f>
        <v>309.2604952461428</v>
      </c>
      <c r="CN119" s="29">
        <f ca="1">_xlfn.NORM.INV(RAND(),Satokasvi!$H$13,Satokasvi!$I$13)</f>
        <v>189.80524897280529</v>
      </c>
      <c r="CO119" s="29">
        <f ca="1">_xlfn.NORM.INV(RAND(),Satokasvi!$H$13,Satokasvi!$I$13)</f>
        <v>192.39758577147845</v>
      </c>
      <c r="CP119" s="29">
        <f ca="1">_xlfn.NORM.INV(RAND(),Satokasvi!$H$13,Satokasvi!$I$13)</f>
        <v>206.4603300329415</v>
      </c>
      <c r="CQ119" s="29">
        <f ca="1">_xlfn.NORM.INV(RAND(),Satokasvi!$H$13,Satokasvi!$I$13)</f>
        <v>223.46302380152605</v>
      </c>
      <c r="CR119" s="29">
        <f ca="1">_xlfn.NORM.INV(RAND(),Satokasvi!$H$13,Satokasvi!$I$13)</f>
        <v>154.33691310721457</v>
      </c>
      <c r="CS119" s="29">
        <f ca="1">_xlfn.NORM.INV(RAND(),Satokasvi!$H$13,Satokasvi!$I$13)</f>
        <v>198.25887995383653</v>
      </c>
      <c r="CT119" s="29">
        <f ca="1">_xlfn.NORM.INV(RAND(),Satokasvi!$H$13,Satokasvi!$I$13)</f>
        <v>286.77485061942866</v>
      </c>
      <c r="CU119" s="29">
        <f ca="1">_xlfn.NORM.INV(RAND(),Satokasvi!$H$13,Satokasvi!$I$13)</f>
        <v>215.10660411068471</v>
      </c>
      <c r="CV119" s="29">
        <f ca="1">_xlfn.NORM.INV(RAND(),Satokasvi!$H$13,Satokasvi!$I$13)</f>
        <v>230.3295418113656</v>
      </c>
      <c r="CW119" s="29">
        <f ca="1">_xlfn.NORM.INV(RAND(),Satokasvi!$H$13,Satokasvi!$I$13)</f>
        <v>178.6264835180001</v>
      </c>
      <c r="CX119" s="29">
        <f ca="1">_xlfn.NORM.INV(RAND(),Satokasvi!$H$13,Satokasvi!$I$13)</f>
        <v>286.7113231355878</v>
      </c>
      <c r="CY119" s="29">
        <f ca="1">_xlfn.NORM.INV(RAND(),Satokasvi!$H$13,Satokasvi!$I$13)</f>
        <v>276.95660291583857</v>
      </c>
      <c r="CZ119" s="29">
        <f ca="1">_xlfn.NORM.INV(RAND(),Satokasvi!$H$13,Satokasvi!$I$13)</f>
        <v>185.59605130306866</v>
      </c>
      <c r="DA119" s="29">
        <f ca="1">_xlfn.NORM.INV(RAND(),Satokasvi!$H$13,Satokasvi!$I$13)</f>
        <v>173.18692716796753</v>
      </c>
      <c r="DB119" s="29">
        <f ca="1">_xlfn.NORM.INV(RAND(),Satokasvi!$H$13,Satokasvi!$I$13)</f>
        <v>213.4973518371138</v>
      </c>
      <c r="DD119" s="29">
        <f>IF(H$11="x",Toimenpiteet!$E$115,AC119*CD119/1000+(Satokasvi!$E$28-Satokasvi!$E$7)+IF(H$8="x",Toimenpiteet!$E$29,0)+IF(H$9="x",Toimenpiteet!$E$60,0)+IF(H$10="x",Toimenpiteet!$E$88,0))/(1+$H$15)^DD$59</f>
        <v>305.82524271844659</v>
      </c>
      <c r="DE119" s="29">
        <f ca="1">IF(I$11="x",Toimenpiteet!$E$115,AD119*CE119/1000+(Satokasvi!$E$28-Satokasvi!$E$7)+IF(I$8="x",Toimenpiteet!$E$29,0)+IF(I$9="x",Toimenpiteet!$E$60,0)+IF(I$10="x",Toimenpiteet!$E$88,0))/(1+$H$15)^DE$59</f>
        <v>418.13286048208175</v>
      </c>
      <c r="DF119" s="29">
        <f ca="1">IF(J$11="x",Toimenpiteet!$E$115,AE119*CF119/1000+(Satokasvi!$E$28-Satokasvi!$E$7)+IF(J$8="x",Toimenpiteet!$E$29,0)+IF(J$9="x",Toimenpiteet!$E$60,0)+IF(J$10="x",Toimenpiteet!$E$88,0))/(1+$H$15)^DF$59</f>
        <v>336.98468134357938</v>
      </c>
      <c r="DG119" s="29">
        <f ca="1">IF(K$11="x",Toimenpiteet!$E$115,AF119*CG119/1000+(Satokasvi!$E$28-Satokasvi!$E$7)+IF(K$8="x",Toimenpiteet!$E$29,0)+IF(K$9="x",Toimenpiteet!$E$60,0)+IF(K$10="x",Toimenpiteet!$E$88,0))/(1+$H$15)^DG$59</f>
        <v>353.51558251218222</v>
      </c>
      <c r="DH119" s="29">
        <f ca="1">IF(L$11="x",Toimenpiteet!$E$115,AG119*CH119/1000+(Satokasvi!$E$28-Satokasvi!$E$7)+IF(L$8="x",Toimenpiteet!$E$29,0)+IF(L$9="x",Toimenpiteet!$E$60,0)+IF(L$10="x",Toimenpiteet!$E$88,0))/(1+$H$15)^DH$59</f>
        <v>276.09450671397855</v>
      </c>
      <c r="DI119" s="29">
        <f>IF(M$11="x",Toimenpiteet!$E$115,AH119*CI119/1000+(Satokasvi!$E$28-Satokasvi!$E$7)+IF(M$8="x",Toimenpiteet!$E$29,0)+IF(M$9="x",Toimenpiteet!$E$60,0)+IF(M$10="x",Toimenpiteet!$E$88,0))/(1+$H$15)^DI$59</f>
        <v>263.80754085535114</v>
      </c>
      <c r="DJ119" s="29">
        <f ca="1">IF(N$11="x",Toimenpiteet!$E$115,AI119*CJ119/1000+(Satokasvi!$E$28-Satokasvi!$E$7)+IF(N$8="x",Toimenpiteet!$E$29,0)+IF(N$9="x",Toimenpiteet!$E$60,0)+IF(N$10="x",Toimenpiteet!$E$88,0))/(1+$H$15)^DJ$59</f>
        <v>412.39660311066132</v>
      </c>
      <c r="DK119" s="29">
        <f ca="1">IF(O$11="x",Toimenpiteet!$E$115,AJ119*CK119/1000+(Satokasvi!$E$28-Satokasvi!$E$7)+IF(O$8="x",Toimenpiteet!$E$29,0)+IF(O$9="x",Toimenpiteet!$E$60,0)+IF(O$10="x",Toimenpiteet!$E$88,0))/(1+$H$15)^DK$59</f>
        <v>157.15317464828112</v>
      </c>
      <c r="DL119" s="29">
        <f ca="1">IF(P$11="x",Toimenpiteet!$E$115,AK119*CL119/1000+(Satokasvi!$E$28-Satokasvi!$E$7)+IF(P$8="x",Toimenpiteet!$E$29,0)+IF(P$9="x",Toimenpiteet!$E$60,0)+IF(P$10="x",Toimenpiteet!$E$88,0))/(1+$H$15)^DL$59</f>
        <v>344.13060387539969</v>
      </c>
      <c r="DM119" s="29">
        <f ca="1">IF(Q$11="x",Toimenpiteet!$E$115,AL119*CM119/1000+(Satokasvi!$E$28-Satokasvi!$E$7)+IF(Q$8="x",Toimenpiteet!$E$29,0)+IF(Q$9="x",Toimenpiteet!$E$60,0)+IF(Q$10="x",Toimenpiteet!$E$88,0))/(1+$H$15)^DM$59</f>
        <v>483.68014211277193</v>
      </c>
      <c r="DN119" s="29">
        <f ca="1">IF(R$11="x",Toimenpiteet!$E$115,AM119*CN119/1000+(Satokasvi!$E$28-Satokasvi!$E$7)+IF(R$8="x",Toimenpiteet!$E$29,0)+IF(R$9="x",Toimenpiteet!$E$60,0)+IF(R$10="x",Toimenpiteet!$E$88,0))/(1+$H$15)^DN$59</f>
        <v>202.43317219309034</v>
      </c>
      <c r="DO119" s="29">
        <f ca="1">IF(S$11="x",Toimenpiteet!$E$115,AN119*CO119/1000+(Satokasvi!$E$28-Satokasvi!$E$7)+IF(S$8="x",Toimenpiteet!$E$29,0)+IF(S$9="x",Toimenpiteet!$E$60,0)+IF(S$10="x",Toimenpiteet!$E$88,0))/(1+$H$15)^DO$59</f>
        <v>208.82292359584571</v>
      </c>
      <c r="DP119" s="29">
        <f ca="1">IF(T$11="x",Toimenpiteet!$E$115,AO119*CP119/1000+(Satokasvi!$E$28-Satokasvi!$E$7)+IF(T$8="x",Toimenpiteet!$E$29,0)+IF(T$9="x",Toimenpiteet!$E$60,0)+IF(T$10="x",Toimenpiteet!$E$88,0))/(1+$H$15)^DP$59</f>
        <v>211.70056508948161</v>
      </c>
      <c r="DQ119" s="29">
        <f ca="1">IF(U$11="x",Toimenpiteet!$E$115,AP119*CQ119/1000+(Satokasvi!$E$28-Satokasvi!$E$7)+IF(U$8="x",Toimenpiteet!$E$29,0)+IF(U$9="x",Toimenpiteet!$E$60,0)+IF(U$10="x",Toimenpiteet!$E$88,0))/(1+$H$15)^DQ$59</f>
        <v>218.49464898499241</v>
      </c>
      <c r="DR119" s="29">
        <f ca="1">IF(V$11="x",Toimenpiteet!$E$115,AQ119*CR119/1000+(Satokasvi!$E$28-Satokasvi!$E$7)+IF(V$8="x",Toimenpiteet!$E$29,0)+IF(V$9="x",Toimenpiteet!$E$60,0)+IF(V$10="x",Toimenpiteet!$E$88,0))/(1+$H$15)^DR$59</f>
        <v>139.32506667585201</v>
      </c>
      <c r="DS119" s="29">
        <f ca="1">IF(W$11="x",Toimenpiteet!$E$115,AR119*CS119/1000+(Satokasvi!$E$28-Satokasvi!$E$7)+IF(W$8="x",Toimenpiteet!$E$29,0)+IF(W$9="x",Toimenpiteet!$E$60,0)+IF(W$10="x",Toimenpiteet!$E$88,0))/(1+$H$15)^DS$59</f>
        <v>219.05513070482954</v>
      </c>
      <c r="DT119" s="29">
        <f ca="1">IF(X$11="x",Toimenpiteet!$E$115,AS119*CT119/1000+(Satokasvi!$E$28-Satokasvi!$E$7)+IF(X$8="x",Toimenpiteet!$E$29,0)+IF(X$9="x",Toimenpiteet!$E$60,0)+IF(X$10="x",Toimenpiteet!$E$88,0))/(1+$H$15)^DT$59</f>
        <v>301.39140610157028</v>
      </c>
      <c r="DU119" s="29">
        <f ca="1">IF(Y$11="x",Toimenpiteet!$E$115,AT119*CU119/1000+(Satokasvi!$E$28-Satokasvi!$E$7)+IF(Y$8="x",Toimenpiteet!$E$29,0)+IF(Y$9="x",Toimenpiteet!$E$60,0)+IF(Y$10="x",Toimenpiteet!$E$88,0))/(1+$H$15)^DU$59</f>
        <v>195.29530573714399</v>
      </c>
      <c r="DV119" s="29">
        <f ca="1">IF(Z$11="x",Toimenpiteet!$E$115,AU119*CV119/1000+(Satokasvi!$E$28-Satokasvi!$E$7)+IF(Z$8="x",Toimenpiteet!$E$29,0)+IF(Z$9="x",Toimenpiteet!$E$60,0)+IF(Z$10="x",Toimenpiteet!$E$88,0))/(1+$H$15)^DV$59</f>
        <v>241.01625364012892</v>
      </c>
      <c r="DW119" s="29">
        <f ca="1">IF(AA$11="x",Toimenpiteet!$E$115,AV119*CW119/1000+(Satokasvi!$E$28-Satokasvi!$E$7)+IF(AA$8="x",Toimenpiteet!$E$29,0)+IF(AA$9="x",Toimenpiteet!$E$60,0)+IF(AA$10="x",Toimenpiteet!$E$88,0))/(1+$H$15)^DW$59</f>
        <v>125.36019091776782</v>
      </c>
      <c r="DX119" s="29">
        <f ca="1">IF(AB$11="x",Toimenpiteet!$E$115,AW119*CX119/1000+(Satokasvi!$E$28-Satokasvi!$E$7)+IF(AB$8="x",Toimenpiteet!$E$29,0)+IF(AB$9="x",Toimenpiteet!$E$60,0)+IF(AB$10="x",Toimenpiteet!$E$88,0))/(1+$H$15)^DX$59</f>
        <v>283.97186254369154</v>
      </c>
      <c r="DY119" s="29">
        <f ca="1">IF(AC$11="x",Toimenpiteet!$E$115,AX119*CY119/1000+(Satokasvi!$E$28-Satokasvi!$E$7)+IF(AC$8="x",Toimenpiteet!$E$29,0)+IF(AC$9="x",Toimenpiteet!$E$60,0)+IF(AC$10="x",Toimenpiteet!$E$88,0))/(1+$H$15)^DY$59</f>
        <v>254.80154650598297</v>
      </c>
      <c r="DZ119" s="29">
        <f ca="1">IF(AD$11="x",Toimenpiteet!$E$115,AY119*CZ119/1000+(Satokasvi!$E$28-Satokasvi!$E$7)+IF(AD$8="x",Toimenpiteet!$E$29,0)+IF(AD$9="x",Toimenpiteet!$E$60,0)+IF(AD$10="x",Toimenpiteet!$E$88,0))/(1+$H$15)^DZ$59</f>
        <v>146.26309325418126</v>
      </c>
      <c r="EA119" s="29">
        <f ca="1">IF(AE$11="x",Toimenpiteet!$E$115,AZ119*DA119/1000+(Satokasvi!$E$28-Satokasvi!$E$7)+IF(AE$8="x",Toimenpiteet!$E$29,0)+IF(AE$9="x",Toimenpiteet!$E$60,0)+IF(AE$10="x",Toimenpiteet!$E$88,0))/(1+$H$15)^EA$59</f>
        <v>121.85022931777337</v>
      </c>
      <c r="EB119" s="29">
        <f ca="1">IF(AF$11="x",Toimenpiteet!$E$115,BA119*DB119/1000+(Satokasvi!$E$28-Satokasvi!$E$7)+IF(AF$8="x",Toimenpiteet!$E$29,0)+IF(AF$9="x",Toimenpiteet!$E$60,0)+IF(AF$10="x",Toimenpiteet!$E$88,0))/(1+$H$15)^EB$59</f>
        <v>131.52390876027414</v>
      </c>
      <c r="ED119" s="29">
        <f>IF(H$11="x",Toimenpiteet!$E$115,BD119*CD119/1000+(Satokasvi!$E$28-Satokasvi!$E$7)+IF(H$8="x",Toimenpiteet!$E$29,0)+IF(H$9="x",Toimenpiteet!$E$60,0)+IF(H$10="x",Toimenpiteet!$E$88,0))/(1+$H$15)^ED$59</f>
        <v>305.82524271844659</v>
      </c>
      <c r="EE119" s="29">
        <f ca="1">IF(I$11="x",Toimenpiteet!$E$115,BE119*CE119/1000+(Satokasvi!$E$28-Satokasvi!$E$7)+IF(I$8="x",Toimenpiteet!$E$29,0)+IF(I$9="x",Toimenpiteet!$E$60,0)+IF(I$10="x",Toimenpiteet!$E$88,0))/(1+$H$15)^EE$59</f>
        <v>449.78038389076494</v>
      </c>
      <c r="EF119" s="29">
        <f ca="1">IF(J$11="x",Toimenpiteet!$E$115,BF119*CF119/1000+(Satokasvi!$E$28-Satokasvi!$E$7)+IF(J$8="x",Toimenpiteet!$E$29,0)+IF(J$9="x",Toimenpiteet!$E$60,0)+IF(J$10="x",Toimenpiteet!$E$88,0))/(1+$H$15)^EF$59</f>
        <v>364.26195461908765</v>
      </c>
      <c r="EG119" s="29">
        <f ca="1">IF(K$11="x",Toimenpiteet!$E$115,BG119*CG119/1000+(Satokasvi!$E$28-Satokasvi!$E$7)+IF(K$8="x",Toimenpiteet!$E$29,0)+IF(K$9="x",Toimenpiteet!$E$60,0)+IF(K$10="x",Toimenpiteet!$E$88,0))/(1+$H$15)^EG$59</f>
        <v>381.31567154879053</v>
      </c>
      <c r="EH119" s="29">
        <f ca="1">IF(L$11="x",Toimenpiteet!$E$115,BH119*CH119/1000+(Satokasvi!$E$28-Satokasvi!$E$7)+IF(L$8="x",Toimenpiteet!$E$29,0)+IF(L$9="x",Toimenpiteet!$E$60,0)+IF(L$10="x",Toimenpiteet!$E$88,0))/(1+$H$15)^EH$59</f>
        <v>299.72865914773496</v>
      </c>
      <c r="EI119" s="29">
        <f>IF(M$11="x",Toimenpiteet!$E$115,BI119*CI119/1000+(Satokasvi!$E$28-Satokasvi!$E$7)+IF(M$8="x",Toimenpiteet!$E$29,0)+IF(M$9="x",Toimenpiteet!$E$60,0)+IF(M$10="x",Toimenpiteet!$E$88,0))/(1+$H$15)^EI$59</f>
        <v>263.80754085535114</v>
      </c>
      <c r="EJ119" s="29">
        <f ca="1">IF(N$11="x",Toimenpiteet!$E$115,BJ119*CJ119/1000+(Satokasvi!$E$28-Satokasvi!$E$7)+IF(N$8="x",Toimenpiteet!$E$29,0)+IF(N$9="x",Toimenpiteet!$E$60,0)+IF(N$10="x",Toimenpiteet!$E$88,0))/(1+$H$15)^EJ$59</f>
        <v>442.28161103795185</v>
      </c>
      <c r="EK119" s="29">
        <f ca="1">IF(O$11="x",Toimenpiteet!$E$115,BK119*CK119/1000+(Satokasvi!$E$28-Satokasvi!$E$7)+IF(O$8="x",Toimenpiteet!$E$29,0)+IF(O$9="x",Toimenpiteet!$E$60,0)+IF(O$10="x",Toimenpiteet!$E$88,0))/(1+$H$15)^EK$59</f>
        <v>174.00615160570246</v>
      </c>
      <c r="EL119" s="29">
        <f ca="1">IF(P$11="x",Toimenpiteet!$E$115,BL119*CL119/1000+(Satokasvi!$E$28-Satokasvi!$E$7)+IF(P$8="x",Toimenpiteet!$E$29,0)+IF(P$9="x",Toimenpiteet!$E$60,0)+IF(P$10="x",Toimenpiteet!$E$88,0))/(1+$H$15)^EL$59</f>
        <v>370.07045273422528</v>
      </c>
      <c r="EM119" s="29">
        <f ca="1">IF(Q$11="x",Toimenpiteet!$E$115,BM119*CM119/1000+(Satokasvi!$E$28-Satokasvi!$E$7)+IF(Q$8="x",Toimenpiteet!$E$29,0)+IF(Q$9="x",Toimenpiteet!$E$60,0)+IF(Q$10="x",Toimenpiteet!$E$88,0))/(1+$H$15)^EM$59</f>
        <v>516.34309937865885</v>
      </c>
      <c r="EN119" s="29">
        <f ca="1">IF(R$11="x",Toimenpiteet!$E$115,BN119*CN119/1000+(Satokasvi!$E$28-Satokasvi!$E$7)+IF(R$8="x",Toimenpiteet!$E$29,0)+IF(R$9="x",Toimenpiteet!$E$60,0)+IF(R$10="x",Toimenpiteet!$E$88,0))/(1+$H$15)^EN$59</f>
        <v>220.7868212495878</v>
      </c>
      <c r="EO119" s="29">
        <f ca="1">IF(S$11="x",Toimenpiteet!$E$115,BO119*CO119/1000+(Satokasvi!$E$28-Satokasvi!$E$7)+IF(S$8="x",Toimenpiteet!$E$29,0)+IF(S$9="x",Toimenpiteet!$E$60,0)+IF(S$10="x",Toimenpiteet!$E$88,0))/(1+$H$15)^EO$59</f>
        <v>227.25629351043693</v>
      </c>
      <c r="EP119" s="29">
        <f ca="1">IF(T$11="x",Toimenpiteet!$E$115,BP119*CP119/1000+(Satokasvi!$E$28-Satokasvi!$E$7)+IF(T$8="x",Toimenpiteet!$E$29,0)+IF(T$9="x",Toimenpiteet!$E$60,0)+IF(T$10="x",Toimenpiteet!$E$88,0))/(1+$H$15)^EP$59</f>
        <v>230.04503386317796</v>
      </c>
      <c r="EQ119" s="29">
        <f ca="1">IF(U$11="x",Toimenpiteet!$E$115,BQ119*CQ119/1000+(Satokasvi!$E$28-Satokasvi!$E$7)+IF(U$8="x",Toimenpiteet!$E$29,0)+IF(U$9="x",Toimenpiteet!$E$60,0)+IF(U$10="x",Toimenpiteet!$E$88,0))/(1+$H$15)^EQ$59</f>
        <v>236.95281883154516</v>
      </c>
      <c r="ER119" s="29">
        <f ca="1">IF(V$11="x",Toimenpiteet!$E$115,BR119*CR119/1000+(Satokasvi!$E$28-Satokasvi!$E$7)+IF(V$8="x",Toimenpiteet!$E$29,0)+IF(V$9="x",Toimenpiteet!$E$60,0)+IF(V$10="x",Toimenpiteet!$E$88,0))/(1+$H$15)^ER$59</f>
        <v>153.60533690023018</v>
      </c>
      <c r="ES119" s="29">
        <f ca="1">IF(W$11="x",Toimenpiteet!$E$115,BS119*CS119/1000+(Satokasvi!$E$28-Satokasvi!$E$7)+IF(W$8="x",Toimenpiteet!$E$29,0)+IF(W$9="x",Toimenpiteet!$E$60,0)+IF(W$10="x",Toimenpiteet!$E$88,0))/(1+$H$15)^ES$59</f>
        <v>237.10887451248425</v>
      </c>
      <c r="ET119" s="29">
        <f ca="1">IF(X$11="x",Toimenpiteet!$E$115,BT119*CT119/1000+(Satokasvi!$E$28-Satokasvi!$E$7)+IF(X$8="x",Toimenpiteet!$E$29,0)+IF(X$9="x",Toimenpiteet!$E$60,0)+IF(X$10="x",Toimenpiteet!$E$88,0))/(1+$H$15)^ET$59</f>
        <v>323.35513880704997</v>
      </c>
      <c r="EU119" s="29">
        <f ca="1">IF(Y$11="x",Toimenpiteet!$E$115,BU119*CU119/1000+(Satokasvi!$E$28-Satokasvi!$E$7)+IF(Y$8="x",Toimenpiteet!$E$29,0)+IF(Y$9="x",Toimenpiteet!$E$60,0)+IF(Y$10="x",Toimenpiteet!$E$88,0))/(1+$H$15)^EU$59</f>
        <v>211.75343257778874</v>
      </c>
      <c r="EV119" s="29">
        <f ca="1">IF(Z$11="x",Toimenpiteet!$E$115,BV119*CV119/1000+(Satokasvi!$E$28-Satokasvi!$E$7)+IF(Z$8="x",Toimenpiteet!$E$29,0)+IF(Z$9="x",Toimenpiteet!$E$60,0)+IF(Z$10="x",Toimenpiteet!$E$88,0))/(1+$H$15)^EV$59</f>
        <v>259.56547559765733</v>
      </c>
      <c r="EW119" s="29">
        <f ca="1">IF(AA$11="x",Toimenpiteet!$E$115,BW119*CW119/1000+(Satokasvi!$E$28-Satokasvi!$E$7)+IF(AA$8="x",Toimenpiteet!$E$29,0)+IF(AA$9="x",Toimenpiteet!$E$60,0)+IF(AA$10="x",Toimenpiteet!$E$88,0))/(1+$H$15)^EW$59</f>
        <v>137.93733568260956</v>
      </c>
      <c r="EX119" s="29">
        <f ca="1">IF(AB$11="x",Toimenpiteet!$E$115,BX119*CX119/1000+(Satokasvi!$E$28-Satokasvi!$E$7)+IF(AB$8="x",Toimenpiteet!$E$29,0)+IF(AB$9="x",Toimenpiteet!$E$60,0)+IF(AB$10="x",Toimenpiteet!$E$88,0))/(1+$H$15)^EX$59</f>
        <v>304.29582966985987</v>
      </c>
      <c r="EY119" s="29">
        <f ca="1">IF(AC$11="x",Toimenpiteet!$E$115,BY119*CY119/1000+(Satokasvi!$E$28-Satokasvi!$E$7)+IF(AC$8="x",Toimenpiteet!$E$29,0)+IF(AC$9="x",Toimenpiteet!$E$60,0)+IF(AC$10="x",Toimenpiteet!$E$88,0))/(1+$H$15)^EY$59</f>
        <v>273.48858887883915</v>
      </c>
      <c r="EZ119" s="29">
        <f ca="1">IF(AD$11="x",Toimenpiteet!$E$115,BZ119*CZ119/1000+(Satokasvi!$E$28-Satokasvi!$E$7)+IF(AD$8="x",Toimenpiteet!$E$29,0)+IF(AD$9="x",Toimenpiteet!$E$60,0)+IF(AD$10="x",Toimenpiteet!$E$88,0))/(1+$H$15)^EZ$59</f>
        <v>159.35000039024672</v>
      </c>
      <c r="FA119" s="29">
        <f ca="1">IF(AE$11="x",Toimenpiteet!$E$115,CA119*DA119/1000+(Satokasvi!$E$28-Satokasvi!$E$7)+IF(AE$8="x",Toimenpiteet!$E$29,0)+IF(AE$9="x",Toimenpiteet!$E$60,0)+IF(AE$10="x",Toimenpiteet!$E$88,0))/(1+$H$15)^FA$59</f>
        <v>133.54832570925072</v>
      </c>
      <c r="FB119" s="29">
        <f ca="1">IF(AF$11="x",Toimenpiteet!$E$115,CB119*DB119/1000+(Satokasvi!$E$28-Satokasvi!$E$7)+IF(AF$8="x",Toimenpiteet!$E$29,0)+IF(AF$9="x",Toimenpiteet!$E$60,0)+IF(AF$10="x",Toimenpiteet!$E$88,0))/(1+$H$15)^FB$59</f>
        <v>143.54241966002456</v>
      </c>
      <c r="FD119" s="29">
        <f t="shared" si="15"/>
        <v>305.82524271844659</v>
      </c>
      <c r="FE119" s="29">
        <f t="shared" ca="1" si="32"/>
        <v>723.95810320052829</v>
      </c>
      <c r="FF119" s="29">
        <f t="shared" ca="1" si="32"/>
        <v>1060.9427845441078</v>
      </c>
      <c r="FG119" s="29">
        <f t="shared" ca="1" si="32"/>
        <v>1414.4583670562899</v>
      </c>
      <c r="FH119" s="29">
        <f t="shared" ca="1" si="32"/>
        <v>1690.5528737702684</v>
      </c>
      <c r="FI119" s="29">
        <f t="shared" ca="1" si="32"/>
        <v>1954.3604146256196</v>
      </c>
      <c r="FJ119" s="29">
        <f t="shared" ca="1" si="32"/>
        <v>2366.7570177362809</v>
      </c>
      <c r="FK119" s="29">
        <f t="shared" ca="1" si="32"/>
        <v>2523.9101923845619</v>
      </c>
      <c r="FL119" s="29">
        <f t="shared" ca="1" si="31"/>
        <v>2868.0407962599616</v>
      </c>
      <c r="FM119" s="29">
        <f t="shared" ca="1" si="31"/>
        <v>3351.7209383727336</v>
      </c>
      <c r="FN119" s="29">
        <f t="shared" ca="1" si="31"/>
        <v>3554.1541105658239</v>
      </c>
      <c r="FO119" s="29">
        <f t="shared" ca="1" si="31"/>
        <v>3762.9770341616695</v>
      </c>
      <c r="FP119" s="29">
        <f t="shared" ca="1" si="31"/>
        <v>3974.6775992511512</v>
      </c>
      <c r="FQ119" s="29">
        <f t="shared" ca="1" si="31"/>
        <v>4193.1722482361438</v>
      </c>
      <c r="FR119" s="29">
        <f t="shared" ca="1" si="31"/>
        <v>4332.497314911996</v>
      </c>
      <c r="FS119" s="29">
        <f t="shared" ca="1" si="31"/>
        <v>4551.5524456168259</v>
      </c>
      <c r="FT119" s="29">
        <f t="shared" ca="1" si="31"/>
        <v>4852.9438517183962</v>
      </c>
      <c r="FU119" s="29">
        <f t="shared" ca="1" si="24"/>
        <v>5048.2391574555404</v>
      </c>
      <c r="FV119" s="29">
        <f t="shared" ca="1" si="24"/>
        <v>5289.2554110956689</v>
      </c>
      <c r="FW119" s="29">
        <f t="shared" ca="1" si="23"/>
        <v>5414.6156020134367</v>
      </c>
      <c r="FX119" s="29">
        <f t="shared" ca="1" si="20"/>
        <v>5698.5874645571284</v>
      </c>
      <c r="FY119" s="29">
        <f t="shared" ca="1" si="20"/>
        <v>5953.389011063111</v>
      </c>
      <c r="FZ119" s="29">
        <f t="shared" ca="1" si="20"/>
        <v>6099.6521043172925</v>
      </c>
      <c r="GA119" s="29">
        <f t="shared" ca="1" si="20"/>
        <v>6221.502333635066</v>
      </c>
      <c r="GB119" s="29">
        <f t="shared" ca="1" si="20"/>
        <v>6353.02624239534</v>
      </c>
      <c r="GC119" s="29"/>
      <c r="GD119" s="29">
        <f t="shared" si="16"/>
        <v>305.82524271844659</v>
      </c>
      <c r="GE119" s="29">
        <f t="shared" ca="1" si="36"/>
        <v>755.60562660921153</v>
      </c>
      <c r="GF119" s="29">
        <f t="shared" ca="1" si="36"/>
        <v>1119.8675812282991</v>
      </c>
      <c r="GG119" s="29">
        <f t="shared" ca="1" si="36"/>
        <v>1501.1832527770896</v>
      </c>
      <c r="GH119" s="29">
        <f t="shared" ca="1" si="36"/>
        <v>1800.9119119248246</v>
      </c>
      <c r="GI119" s="29">
        <f t="shared" ca="1" si="36"/>
        <v>2064.7194527801757</v>
      </c>
      <c r="GJ119" s="29">
        <f t="shared" ca="1" si="36"/>
        <v>2507.0010638181275</v>
      </c>
      <c r="GK119" s="29">
        <f t="shared" ca="1" si="36"/>
        <v>2681.0072154238301</v>
      </c>
      <c r="GL119" s="29">
        <f t="shared" ca="1" si="36"/>
        <v>3051.0776681580555</v>
      </c>
      <c r="GM119" s="29">
        <f t="shared" ca="1" si="36"/>
        <v>3567.4207675367143</v>
      </c>
      <c r="GN119" s="29">
        <f t="shared" ca="1" si="36"/>
        <v>3788.207588786302</v>
      </c>
      <c r="GO119" s="29">
        <f t="shared" ca="1" si="36"/>
        <v>4015.463882296739</v>
      </c>
      <c r="GP119" s="29">
        <f t="shared" ca="1" si="36"/>
        <v>4245.5089161599171</v>
      </c>
      <c r="GQ119" s="29">
        <f t="shared" ca="1" si="36"/>
        <v>4482.4617349914624</v>
      </c>
      <c r="GR119" s="29">
        <f t="shared" ca="1" si="36"/>
        <v>4636.0670718916926</v>
      </c>
      <c r="GS119" s="29">
        <f t="shared" ca="1" si="36"/>
        <v>4873.175946404177</v>
      </c>
      <c r="GT119" s="29">
        <f t="shared" ca="1" si="34"/>
        <v>5196.531085211227</v>
      </c>
      <c r="GU119" s="29">
        <f t="shared" ca="1" si="22"/>
        <v>5408.2845177890158</v>
      </c>
      <c r="GV119" s="29">
        <f t="shared" ca="1" si="22"/>
        <v>5667.8499933866733</v>
      </c>
      <c r="GW119" s="29">
        <f t="shared" ca="1" si="22"/>
        <v>5805.7873290692833</v>
      </c>
      <c r="GX119" s="29">
        <f t="shared" ca="1" si="22"/>
        <v>6110.0831587391431</v>
      </c>
      <c r="GY119" s="29">
        <f t="shared" ca="1" si="30"/>
        <v>6383.5717476179825</v>
      </c>
      <c r="GZ119" s="29">
        <f t="shared" ca="1" si="30"/>
        <v>6542.9217480082289</v>
      </c>
      <c r="HA119" s="29">
        <f t="shared" ca="1" si="30"/>
        <v>6676.4700737174799</v>
      </c>
      <c r="HB119" s="29">
        <f t="shared" ca="1" si="30"/>
        <v>6820.0124933775041</v>
      </c>
      <c r="HC119" s="29"/>
      <c r="HD119" s="29">
        <f t="shared" si="29"/>
        <v>170</v>
      </c>
      <c r="HE119" s="29">
        <f>SUM($GD119:GD119)-$HD119-SUM($FD119:FD119)</f>
        <v>-170</v>
      </c>
      <c r="HF119" s="29">
        <f ca="1">SUM($GD119:GE119)-$HD119-SUM($FD119:FE119)</f>
        <v>-138.35247659131687</v>
      </c>
      <c r="HG119" s="29">
        <f ca="1">SUM($GD119:GF119)-$HD119-SUM($FD119:FF119)</f>
        <v>-79.427679907125821</v>
      </c>
      <c r="HH119" s="29">
        <f ca="1">SUM($GD119:GG119)-$HD119-SUM($FD119:FG119)</f>
        <v>7.2972058136738269</v>
      </c>
      <c r="HI119" s="29">
        <f ca="1">SUM($GD119:GH119)-$HD119-SUM($FD119:FH119)</f>
        <v>117.65624396823023</v>
      </c>
      <c r="HJ119" s="29">
        <f ca="1">SUM($GD119:GI119)-$HD119-SUM($FD119:FI119)</f>
        <v>228.01528212278663</v>
      </c>
      <c r="HK119" s="29">
        <f ca="1">SUM($GD119:GJ119)-$HD119-SUM($FD119:FJ119)</f>
        <v>368.25932820463458</v>
      </c>
      <c r="HL119" s="29">
        <f ca="1">SUM($GD119:GK119)-$HD119-SUM($FD119:FK119)</f>
        <v>525.35635124390319</v>
      </c>
      <c r="HM119" s="29">
        <f ca="1">SUM($GD119:GL119)-$HD119-SUM($FD119:FL119)</f>
        <v>708.39322314199671</v>
      </c>
      <c r="HN119" s="29">
        <f ca="1">SUM($GD119:GM119)-$HD119-SUM($FD119:FM119)</f>
        <v>924.09305230597965</v>
      </c>
      <c r="HO119" s="29">
        <f ca="1">SUM($GD119:GN119)-$HD119-SUM($FD119:FN119)</f>
        <v>1158.1465305264574</v>
      </c>
      <c r="HP119" s="29">
        <f ca="1">SUM($GD119:GO119)-$HD119-SUM($FD119:FO119)</f>
        <v>1410.6333786615287</v>
      </c>
      <c r="HQ119" s="29">
        <f ca="1">SUM($GD119:GP119)-$HD119-SUM($FD119:FP119)</f>
        <v>1681.4646955702956</v>
      </c>
      <c r="HR119" s="29">
        <f ca="1">SUM($GD119:GQ119)-$HD119-SUM($FD119:FQ119)</f>
        <v>1970.7541823256106</v>
      </c>
      <c r="HS119" s="29">
        <f ca="1">SUM($GD119:GR119)-$HD119-SUM($FD119:FR119)</f>
        <v>2274.3239393053082</v>
      </c>
      <c r="HT119" s="29">
        <f ca="1">SUM($GD119:GS119)-$HD119-SUM($FD119:FS119)</f>
        <v>2595.9474400926556</v>
      </c>
      <c r="HU119" s="29">
        <f ca="1">SUM($GD119:GT119)-$HD119-SUM($FD119:FT119)</f>
        <v>2939.534673585491</v>
      </c>
      <c r="HV119" s="29">
        <f ca="1">SUM($GD119:GU119)-$HD119-SUM($FD119:FU119)</f>
        <v>3299.5800339189591</v>
      </c>
      <c r="HW119" s="29">
        <f ca="1">SUM($GD119:GV119)-$HD119-SUM($FD119:FV119)</f>
        <v>3678.1746162099589</v>
      </c>
      <c r="HX119" s="29">
        <f ca="1">SUM($GD119:GW119)-$HD119-SUM($FD119:FW119)</f>
        <v>4069.3463432658027</v>
      </c>
      <c r="HY119" s="29">
        <f ca="1">SUM($GD119:GX119)-$HD119-SUM($FD119:FX119)</f>
        <v>4480.8420374478155</v>
      </c>
      <c r="HZ119" s="29">
        <f ca="1">SUM($GD119:GY119)-$HD119-SUM($FD119:FY119)</f>
        <v>4911.0247740026825</v>
      </c>
      <c r="IA119" s="29">
        <f ca="1">SUM($GD119:GZ119)-$HD119-SUM($FD119:FZ119)</f>
        <v>5354.2944176936144</v>
      </c>
      <c r="IB119" s="29">
        <f ca="1">SUM($GD119:HA119)-$HD119-SUM($FD119:GA119)</f>
        <v>5809.2621577760292</v>
      </c>
      <c r="IC119" s="29">
        <f ca="1">SUM($GD119:HB119)-$HD119-SUM($FD119:GB119)</f>
        <v>6276.2484087581979</v>
      </c>
    </row>
    <row r="120" spans="2:237">
      <c r="B120" s="29">
        <f t="shared" ca="1" si="26"/>
        <v>0.9102746944702913</v>
      </c>
      <c r="C120" s="29">
        <f t="shared" ca="1" si="26"/>
        <v>0.87955536006931956</v>
      </c>
      <c r="D120" s="29">
        <f t="shared" ca="1" si="26"/>
        <v>0.26964366418523067</v>
      </c>
      <c r="E120" s="29">
        <f t="shared" ca="1" si="26"/>
        <v>0.55038463321631159</v>
      </c>
      <c r="F120" s="29">
        <f t="shared" ca="1" si="26"/>
        <v>0.53455080851611192</v>
      </c>
      <c r="G120" s="29">
        <f t="shared" ca="1" si="26"/>
        <v>0.51381888338916859</v>
      </c>
      <c r="H120" s="29">
        <f t="shared" ca="1" si="26"/>
        <v>0.85937537939464581</v>
      </c>
      <c r="I120" s="29">
        <f t="shared" ca="1" si="26"/>
        <v>0.72743152416023926</v>
      </c>
      <c r="J120" s="29">
        <f t="shared" ca="1" si="26"/>
        <v>9.421037508696406E-2</v>
      </c>
      <c r="K120" s="29">
        <f t="shared" ca="1" si="26"/>
        <v>0.99879011245649618</v>
      </c>
      <c r="L120" s="29">
        <f t="shared" ca="1" si="26"/>
        <v>0.25286283000619092</v>
      </c>
      <c r="M120" s="29">
        <f t="shared" ca="1" si="26"/>
        <v>0.7145941765553977</v>
      </c>
      <c r="N120" s="29">
        <f t="shared" ca="1" si="26"/>
        <v>0.43590092055491647</v>
      </c>
      <c r="O120" s="29">
        <f t="shared" ca="1" si="26"/>
        <v>0.23018111905880134</v>
      </c>
      <c r="P120" s="29">
        <f t="shared" ca="1" si="26"/>
        <v>5.7235402205902286E-2</v>
      </c>
      <c r="Q120" s="29">
        <f t="shared" ca="1" si="26"/>
        <v>0.4850348839438654</v>
      </c>
      <c r="R120" s="29">
        <f t="shared" ca="1" si="33"/>
        <v>0.84158413519700515</v>
      </c>
      <c r="S120" s="29">
        <f t="shared" ca="1" si="33"/>
        <v>0.75942077113287487</v>
      </c>
      <c r="T120" s="29">
        <f t="shared" ca="1" si="33"/>
        <v>6.7022399343629968E-2</v>
      </c>
      <c r="U120" s="29">
        <f t="shared" ca="1" si="35"/>
        <v>0.31361796308021528</v>
      </c>
      <c r="V120" s="29">
        <f t="shared" ca="1" si="35"/>
        <v>0.90178902354036383</v>
      </c>
      <c r="W120" s="29">
        <f t="shared" ca="1" si="35"/>
        <v>0.86109340172957349</v>
      </c>
      <c r="X120" s="29">
        <f t="shared" ca="1" si="35"/>
        <v>0.70664999974508336</v>
      </c>
      <c r="Y120" s="29">
        <f t="shared" ca="1" si="35"/>
        <v>9.3596842922146761E-2</v>
      </c>
      <c r="Z120" s="29">
        <f t="shared" ca="1" si="35"/>
        <v>0.65202688963833311</v>
      </c>
      <c r="AC120" s="27">
        <f>IF(H$11="x",0,_xlfn.NORM.INV(B120,Satokasvi!$H$8,Satokasvi!$I$8)*IF(H$8="x",1+Toimenpiteet!$C$7,1)*IF(H$9="x",1+Toimenpiteet!$C$34,1)*(1+H$30)*_xlfn.BINOM.INV(1,(1-(Satokasvi!$H$15*(1+H$43))),B120))</f>
        <v>0</v>
      </c>
      <c r="AD120" s="27">
        <f ca="1">IF(I$11="x",0,_xlfn.NORM.INV(C120,Satokasvi!$H$8,Satokasvi!$I$8)*IF(I$8="x",1+Toimenpiteet!$C$7,1)*IF(I$9="x",1+Toimenpiteet!$C$34,1)*(1+I$30)*_xlfn.BINOM.INV(1,(1-(Satokasvi!$H$15*(1+I$43))),C120))</f>
        <v>2752.9468332403303</v>
      </c>
      <c r="AE120" s="27">
        <f ca="1">IF(J$11="x",0,_xlfn.NORM.INV(D120,Satokasvi!$H$8,Satokasvi!$I$8)*IF(J$8="x",1+Toimenpiteet!$C$7,1)*IF(J$9="x",1+Toimenpiteet!$C$34,1)*(1+J$30)*_xlfn.BINOM.INV(1,(1-(Satokasvi!$H$15*(1+J$43))),D120))</f>
        <v>2445.6421061433225</v>
      </c>
      <c r="AF120" s="27">
        <f ca="1">IF(K$11="x",0,_xlfn.NORM.INV(E120,Satokasvi!$H$8,Satokasvi!$I$8)*IF(K$8="x",1+Toimenpiteet!$C$7,1)*IF(K$9="x",1+Toimenpiteet!$C$34,1)*(1+K$30)*_xlfn.BINOM.INV(1,(1-(Satokasvi!$H$15*(1+K$43))),E120))</f>
        <v>2598.735440008265</v>
      </c>
      <c r="AG120" s="27">
        <f ca="1">IF(L$11="x",0,_xlfn.NORM.INV(F120,Satokasvi!$H$8,Satokasvi!$I$8)*IF(L$8="x",1+Toimenpiteet!$C$7,1)*IF(L$9="x",1+Toimenpiteet!$C$34,1)*(1+L$30)*_xlfn.BINOM.INV(1,(1-(Satokasvi!$H$15*(1+L$43))),F120))</f>
        <v>2609.1412754261628</v>
      </c>
      <c r="AH120" s="27">
        <f>IF(M$11="x",0,_xlfn.NORM.INV(G120,Satokasvi!$H$8,Satokasvi!$I$8)*IF(M$8="x",1+Toimenpiteet!$C$7,1)*IF(M$9="x",1+Toimenpiteet!$C$34,1)*(1+M$30)*_xlfn.BINOM.INV(1,(1-(Satokasvi!$H$15*(1+M$43))),G120))</f>
        <v>0</v>
      </c>
      <c r="AI120" s="27">
        <f ca="1">IF(N$11="x",0,_xlfn.NORM.INV(H120,Satokasvi!$H$8,Satokasvi!$I$8)*IF(N$8="x",1+Toimenpiteet!$C$7,1)*IF(N$9="x",1+Toimenpiteet!$C$34,1)*(1+N$30)*_xlfn.BINOM.INV(1,(1-(Satokasvi!$H$15*(1+N$43))),H120))</f>
        <v>2814.3693729555716</v>
      </c>
      <c r="AJ120" s="27">
        <f ca="1">IF(O$11="x",0,_xlfn.NORM.INV(I120,Satokasvi!$H$8,Satokasvi!$I$8)*IF(O$8="x",1+Toimenpiteet!$C$7,1)*IF(O$9="x",1+Toimenpiteet!$C$34,1)*(1+O$30)*_xlfn.BINOM.INV(1,(1-(Satokasvi!$H$15*(1+O$43))),I120))</f>
        <v>2726.1811117810471</v>
      </c>
      <c r="AK120" s="27">
        <f ca="1">IF(P$11="x",0,_xlfn.NORM.INV(J120,Satokasvi!$H$8,Satokasvi!$I$8)*IF(P$8="x",1+Toimenpiteet!$C$7,1)*IF(P$9="x",1+Toimenpiteet!$C$34,1)*(1+P$30)*_xlfn.BINOM.INV(1,(1-(Satokasvi!$H$15*(1+P$43))),J120))</f>
        <v>2367.7325759715636</v>
      </c>
      <c r="AL120" s="27">
        <f ca="1">IF(Q$11="x",0,_xlfn.NORM.INV(K120,Satokasvi!$H$8,Satokasvi!$I$8)*IF(Q$8="x",1+Toimenpiteet!$C$7,1)*IF(Q$9="x",1+Toimenpiteet!$C$34,1)*(1+Q$30)*_xlfn.BINOM.INV(1,(1-(Satokasvi!$H$15*(1+Q$43))),K120))</f>
        <v>3179.4165679937428</v>
      </c>
      <c r="AM120" s="27">
        <f ca="1">IF(R$11="x",0,_xlfn.NORM.INV(L120,Satokasvi!$H$8,Satokasvi!$I$8)*IF(R$8="x",1+Toimenpiteet!$C$7,1)*IF(R$9="x",1+Toimenpiteet!$C$34,1)*(1+R$30)*_xlfn.BINOM.INV(1,(1-(Satokasvi!$H$15*(1+R$43))),L120))</f>
        <v>2489.0162859426327</v>
      </c>
      <c r="AN120" s="27">
        <f ca="1">IF(S$11="x",0,_xlfn.NORM.INV(M120,Satokasvi!$H$8,Satokasvi!$I$8)*IF(S$8="x",1+Toimenpiteet!$C$7,1)*IF(S$9="x",1+Toimenpiteet!$C$34,1)*(1+S$30)*_xlfn.BINOM.INV(1,(1-(Satokasvi!$H$15*(1+S$43))),M120))</f>
        <v>2719.0494434947082</v>
      </c>
      <c r="AO120" s="27">
        <f ca="1">IF(T$11="x",0,_xlfn.NORM.INV(N120,Satokasvi!$H$8,Satokasvi!$I$8)*IF(T$8="x",1+Toimenpiteet!$C$7,1)*IF(T$9="x",1+Toimenpiteet!$C$34,1)*(1+T$30)*_xlfn.BINOM.INV(1,(1-(Satokasvi!$H$15*(1+T$43))),N120))</f>
        <v>2583.1186396783892</v>
      </c>
      <c r="AP120" s="27">
        <f ca="1">IF(U$11="x",0,_xlfn.NORM.INV(O120,Satokasvi!$H$8,Satokasvi!$I$8)*IF(U$8="x",1+Toimenpiteet!$C$7,1)*IF(U$9="x",1+Toimenpiteet!$C$34,1)*(1+U$30)*_xlfn.BINOM.INV(1,(1-(Satokasvi!$H$15*(1+U$43))),O120))</f>
        <v>2475.438160983791</v>
      </c>
      <c r="AQ120" s="27">
        <f ca="1">IF(V$11="x",0,_xlfn.NORM.INV(P120,Satokasvi!$H$8,Satokasvi!$I$8)*IF(V$8="x",1+Toimenpiteet!$C$7,1)*IF(V$9="x",1+Toimenpiteet!$C$34,1)*(1+V$30)*_xlfn.BINOM.INV(1,(1-(Satokasvi!$H$15*(1+V$43))),P120))</f>
        <v>2318.6134650460544</v>
      </c>
      <c r="AR120" s="27">
        <f ca="1">IF(W$11="x",0,_xlfn.NORM.INV(Q120,Satokasvi!$H$8,Satokasvi!$I$8)*IF(W$8="x",1+Toimenpiteet!$C$7,1)*IF(W$9="x",1+Toimenpiteet!$C$34,1)*(1+W$30)*_xlfn.BINOM.INV(1,(1-(Satokasvi!$H$15*(1+W$43))),Q120))</f>
        <v>2606.2363702969824</v>
      </c>
      <c r="AS120" s="27">
        <f ca="1">IF(X$11="x",0,_xlfn.NORM.INV(R120,Satokasvi!$H$8,Satokasvi!$I$8)*IF(X$8="x",1+Toimenpiteet!$C$7,1)*IF(X$9="x",1+Toimenpiteet!$C$34,1)*(1+X$30)*_xlfn.BINOM.INV(1,(1-(Satokasvi!$H$15*(1+X$43))),R120))</f>
        <v>2800.0847599560511</v>
      </c>
      <c r="AT120" s="27">
        <f ca="1">IF(Y$11="x",0,_xlfn.NORM.INV(S120,Satokasvi!$H$8,Satokasvi!$I$8)*IF(Y$8="x",1+Toimenpiteet!$C$7,1)*IF(Y$9="x",1+Toimenpiteet!$C$34,1)*(1+Y$30)*_xlfn.BINOM.INV(1,(1-(Satokasvi!$H$15*(1+Y$43))),S120))</f>
        <v>2744.7308739494329</v>
      </c>
      <c r="AU120" s="27">
        <f ca="1">IF(Z$11="x",0,_xlfn.NORM.INV(T120,Satokasvi!$H$8,Satokasvi!$I$8)*IF(Z$8="x",1+Toimenpiteet!$C$7,1)*IF(Z$9="x",1+Toimenpiteet!$C$34,1)*(1+Z$30)*_xlfn.BINOM.INV(1,(1-(Satokasvi!$H$15*(1+Z$43))),T120))</f>
        <v>2333.5597565033095</v>
      </c>
      <c r="AV120" s="27">
        <f ca="1">IF(AA$11="x",0,_xlfn.NORM.INV(U120,Satokasvi!$H$8,Satokasvi!$I$8)*IF(AA$8="x",1+Toimenpiteet!$C$7,1)*IF(AA$9="x",1+Toimenpiteet!$C$34,1)*(1+AA$30)*_xlfn.BINOM.INV(1,(1-(Satokasvi!$H$15*(1+AA$43))),U120))</f>
        <v>2522.5939898469546</v>
      </c>
      <c r="AW120" s="27">
        <f ca="1">IF(AB$11="x",0,_xlfn.NORM.INV(V120,Satokasvi!$H$8,Satokasvi!$I$8)*IF(AB$8="x",1+Toimenpiteet!$C$7,1)*IF(AB$9="x",1+Toimenpiteet!$C$34,1)*(1+AB$30)*_xlfn.BINOM.INV(1,(1-(Satokasvi!$H$15*(1+AB$43))),V120))</f>
        <v>2854.3697926533455</v>
      </c>
      <c r="AX120" s="27">
        <f ca="1">IF(AC$11="x",0,_xlfn.NORM.INV(W120,Satokasvi!$H$8,Satokasvi!$I$8)*IF(AC$8="x",1+Toimenpiteet!$C$7,1)*IF(AC$9="x",1+Toimenpiteet!$C$34,1)*(1+AC$30)*_xlfn.BINOM.INV(1,(1-(Satokasvi!$H$15*(1+AC$43))),W120))</f>
        <v>2815.8118156152823</v>
      </c>
      <c r="AY120" s="27">
        <f ca="1">IF(AD$11="x",0,_xlfn.NORM.INV(X120,Satokasvi!$H$8,Satokasvi!$I$8)*IF(AD$8="x",1+Toimenpiteet!$C$7,1)*IF(AD$9="x",1+Toimenpiteet!$C$34,1)*(1+AD$30)*_xlfn.BINOM.INV(1,(1-(Satokasvi!$H$15*(1+AD$43))),X120))</f>
        <v>2714.7129210281723</v>
      </c>
      <c r="AZ120" s="27">
        <f ca="1">IF(AE$11="x",0,_xlfn.NORM.INV(Y120,Satokasvi!$H$8,Satokasvi!$I$8)*IF(AE$8="x",1+Toimenpiteet!$C$7,1)*IF(AE$9="x",1+Toimenpiteet!$C$34,1)*(1+AE$30)*_xlfn.BINOM.INV(1,(1-(Satokasvi!$H$15*(1+AE$43))),Y120))</f>
        <v>2367.0491795311432</v>
      </c>
      <c r="BA120" s="27">
        <f ca="1">IF(AF$11="x",0,_xlfn.NORM.INV(Z120,Satokasvi!$H$8,Satokasvi!$I$8)*IF(AF$8="x",1+Toimenpiteet!$C$7,1)*IF(AF$9="x",1+Toimenpiteet!$C$34,1)*(1+AF$30)*_xlfn.BINOM.INV(1,(1-(Satokasvi!$H$15*(1+AF$43))),Z120))</f>
        <v>2686.18643868859</v>
      </c>
      <c r="BD120" s="27">
        <f>IF(H$11="x",0,_xlfn.NORM.INV(B120,Satokasvi!$H$8,Satokasvi!$I$8)*IF(COUNTIF($H$12:H$12,"x")&gt;0,(1+$C$6),1)*IF(COUNTIF($H$13:H$13,"x")&gt;0,(1+$C$30),1)*IF(H$8="x",(1+Toimenpiteet!$C$7),1)*IF(H$9="x",(1+Toimenpiteet!$C$34),1)*(1+H$30)*_xlfn.BINOM.INV(1,(1-(Satokasvi!$H$15*(1+H$44))),B120))</f>
        <v>0</v>
      </c>
      <c r="BE120" s="27">
        <f ca="1">IF(I$11="x",0,_xlfn.NORM.INV(C120,Satokasvi!$H$8,Satokasvi!$I$8)*IF(COUNTIF($H$12:I$12,"x")&gt;0,(1+$C$6),1)*IF(COUNTIF($H$13:I$13,"x")&gt;0,(1+$C$30),1)*IF(I$8="x",(1+Toimenpiteet!$C$7),1)*IF(I$9="x",(1+Toimenpiteet!$C$34),1)*(1+I$30)*_xlfn.BINOM.INV(1,(1-(Satokasvi!$H$15*(1+I$44))),C120))</f>
        <v>2890.5941749023473</v>
      </c>
      <c r="BF120" s="27">
        <f ca="1">IF(J$11="x",0,_xlfn.NORM.INV(D120,Satokasvi!$H$8,Satokasvi!$I$8)*IF(COUNTIF($H$12:J$12,"x")&gt;0,(1+$C$6),1)*IF(COUNTIF($H$13:J$13,"x")&gt;0,(1+$C$30),1)*IF(J$8="x",(1+Toimenpiteet!$C$7),1)*IF(J$9="x",(1+Toimenpiteet!$C$34),1)*(1+J$30)*_xlfn.BINOM.INV(1,(1-(Satokasvi!$H$15*(1+J$44))),D120))</f>
        <v>2567.9242114504891</v>
      </c>
      <c r="BG120" s="27">
        <f ca="1">IF(K$11="x",0,_xlfn.NORM.INV(E120,Satokasvi!$H$8,Satokasvi!$I$8)*IF(COUNTIF($H$12:K$12,"x")&gt;0,(1+$C$6),1)*IF(COUNTIF($H$13:K$13,"x")&gt;0,(1+$C$30),1)*IF(K$8="x",(1+Toimenpiteet!$C$7),1)*IF(K$9="x",(1+Toimenpiteet!$C$34),1)*(1+K$30)*_xlfn.BINOM.INV(1,(1-(Satokasvi!$H$15*(1+K$44))),E120))</f>
        <v>2728.6722120086779</v>
      </c>
      <c r="BH120" s="27">
        <f ca="1">IF(L$11="x",0,_xlfn.NORM.INV(F120,Satokasvi!$H$8,Satokasvi!$I$8)*IF(COUNTIF($H$12:L$12,"x")&gt;0,(1+$C$6),1)*IF(COUNTIF($H$13:L$13,"x")&gt;0,(1+$C$30),1)*IF(L$8="x",(1+Toimenpiteet!$C$7),1)*IF(L$9="x",(1+Toimenpiteet!$C$34),1)*(1+L$30)*_xlfn.BINOM.INV(1,(1-(Satokasvi!$H$15*(1+L$44))),F120))</f>
        <v>2739.5983391974705</v>
      </c>
      <c r="BI120" s="27">
        <f>IF(M$11="x",0,_xlfn.NORM.INV(G120,Satokasvi!$H$8,Satokasvi!$I$8)*IF(COUNTIF($H$12:M$12,"x")&gt;0,(1+$C$6),1)*IF(COUNTIF($H$13:M$13,"x")&gt;0,(1+$C$30),1)*IF(M$8="x",(1+Toimenpiteet!$C$7),1)*IF(M$9="x",(1+Toimenpiteet!$C$34),1)*(1+M$30)*_xlfn.BINOM.INV(1,(1-(Satokasvi!$H$15*(1+M$44))),G120))</f>
        <v>0</v>
      </c>
      <c r="BJ120" s="27">
        <f ca="1">IF(N$11="x",0,_xlfn.NORM.INV(H120,Satokasvi!$H$8,Satokasvi!$I$8)*IF(COUNTIF($H$12:N$12,"x")&gt;0,(1+$C$6),1)*IF(COUNTIF($H$13:N$13,"x")&gt;0,(1+$C$30),1)*IF(N$8="x",(1+Toimenpiteet!$C$7),1)*IF(N$9="x",(1+Toimenpiteet!$C$34),1)*(1+N$30)*_xlfn.BINOM.INV(1,(1-(Satokasvi!$H$15*(1+N$44))),H120))</f>
        <v>2955.0878416033506</v>
      </c>
      <c r="BK120" s="27">
        <f ca="1">IF(O$11="x",0,_xlfn.NORM.INV(I120,Satokasvi!$H$8,Satokasvi!$I$8)*IF(COUNTIF($H$12:O$12,"x")&gt;0,(1+$C$6),1)*IF(COUNTIF($H$13:O$13,"x")&gt;0,(1+$C$30),1)*IF(O$8="x",(1+Toimenpiteet!$C$7),1)*IF(O$9="x",(1+Toimenpiteet!$C$34),1)*(1+O$30)*_xlfn.BINOM.INV(1,(1-(Satokasvi!$H$15*(1+O$44))),I120))</f>
        <v>2862.4901673700997</v>
      </c>
      <c r="BL120" s="27">
        <f ca="1">IF(P$11="x",0,_xlfn.NORM.INV(J120,Satokasvi!$H$8,Satokasvi!$I$8)*IF(COUNTIF($H$12:P$12,"x")&gt;0,(1+$C$6),1)*IF(COUNTIF($H$13:P$13,"x")&gt;0,(1+$C$30),1)*IF(P$8="x",(1+Toimenpiteet!$C$7),1)*IF(P$9="x",(1+Toimenpiteet!$C$34),1)*(1+P$30)*_xlfn.BINOM.INV(1,(1-(Satokasvi!$H$15*(1+P$44))),J120))</f>
        <v>2486.1192047701416</v>
      </c>
      <c r="BM120" s="27">
        <f ca="1">IF(Q$11="x",0,_xlfn.NORM.INV(K120,Satokasvi!$H$8,Satokasvi!$I$8)*IF(COUNTIF($H$12:Q$12,"x")&gt;0,(1+$C$6),1)*IF(COUNTIF($H$13:Q$13,"x")&gt;0,(1+$C$30),1)*IF(Q$8="x",(1+Toimenpiteet!$C$7),1)*IF(Q$9="x",(1+Toimenpiteet!$C$34),1)*(1+Q$30)*_xlfn.BINOM.INV(1,(1-(Satokasvi!$H$15*(1+Q$44))),K120))</f>
        <v>3338.3873963934298</v>
      </c>
      <c r="BN120" s="27">
        <f ca="1">IF(R$11="x",0,_xlfn.NORM.INV(L120,Satokasvi!$H$8,Satokasvi!$I$8)*IF(COUNTIF($H$12:R$12,"x")&gt;0,(1+$C$6),1)*IF(COUNTIF($H$13:R$13,"x")&gt;0,(1+$C$30),1)*IF(R$8="x",(1+Toimenpiteet!$C$7),1)*IF(R$9="x",(1+Toimenpiteet!$C$34),1)*(1+R$30)*_xlfn.BINOM.INV(1,(1-(Satokasvi!$H$15*(1+R$44))),L120))</f>
        <v>2613.467100239764</v>
      </c>
      <c r="BO120" s="27">
        <f ca="1">IF(S$11="x",0,_xlfn.NORM.INV(M120,Satokasvi!$H$8,Satokasvi!$I$8)*IF(COUNTIF($H$12:S$12,"x")&gt;0,(1+$C$6),1)*IF(COUNTIF($H$13:S$13,"x")&gt;0,(1+$C$30),1)*IF(S$8="x",(1+Toimenpiteet!$C$7),1)*IF(S$9="x",(1+Toimenpiteet!$C$34),1)*(1+S$30)*_xlfn.BINOM.INV(1,(1-(Satokasvi!$H$15*(1+S$44))),M120))</f>
        <v>2855.0019156694434</v>
      </c>
      <c r="BP120" s="27">
        <f ca="1">IF(T$11="x",0,_xlfn.NORM.INV(N120,Satokasvi!$H$8,Satokasvi!$I$8)*IF(COUNTIF($H$12:T$12,"x")&gt;0,(1+$C$6),1)*IF(COUNTIF($H$13:T$13,"x")&gt;0,(1+$C$30),1)*IF(T$8="x",(1+Toimenpiteet!$C$7),1)*IF(T$9="x",(1+Toimenpiteet!$C$34),1)*(1+T$30)*_xlfn.BINOM.INV(1,(1-(Satokasvi!$H$15*(1+T$44))),N120))</f>
        <v>2712.2745716623085</v>
      </c>
      <c r="BQ120" s="27">
        <f ca="1">IF(U$11="x",0,_xlfn.NORM.INV(O120,Satokasvi!$H$8,Satokasvi!$I$8)*IF(COUNTIF($H$12:U$12,"x")&gt;0,(1+$C$6),1)*IF(COUNTIF($H$13:U$13,"x")&gt;0,(1+$C$30),1)*IF(U$8="x",(1+Toimenpiteet!$C$7),1)*IF(U$9="x",(1+Toimenpiteet!$C$34),1)*(1+U$30)*_xlfn.BINOM.INV(1,(1-(Satokasvi!$H$15*(1+U$44))),O120))</f>
        <v>2599.2100690329808</v>
      </c>
      <c r="BR120" s="27">
        <f ca="1">IF(V$11="x",0,_xlfn.NORM.INV(P120,Satokasvi!$H$8,Satokasvi!$I$8)*IF(COUNTIF($H$12:V$12,"x")&gt;0,(1+$C$6),1)*IF(COUNTIF($H$13:V$13,"x")&gt;0,(1+$C$30),1)*IF(V$8="x",(1+Toimenpiteet!$C$7),1)*IF(V$9="x",(1+Toimenpiteet!$C$34),1)*(1+V$30)*_xlfn.BINOM.INV(1,(1-(Satokasvi!$H$15*(1+V$44))),P120))</f>
        <v>2434.5441382983572</v>
      </c>
      <c r="BS120" s="27">
        <f ca="1">IF(W$11="x",0,_xlfn.NORM.INV(Q120,Satokasvi!$H$8,Satokasvi!$I$8)*IF(COUNTIF($H$12:W$12,"x")&gt;0,(1+$C$6),1)*IF(COUNTIF($H$13:W$13,"x")&gt;0,(1+$C$30),1)*IF(W$8="x",(1+Toimenpiteet!$C$7),1)*IF(W$9="x",(1+Toimenpiteet!$C$34),1)*(1+W$30)*_xlfn.BINOM.INV(1,(1-(Satokasvi!$H$15*(1+W$44))),Q120))</f>
        <v>2736.5481888118311</v>
      </c>
      <c r="BT120" s="27">
        <f ca="1">IF(X$11="x",0,_xlfn.NORM.INV(R120,Satokasvi!$H$8,Satokasvi!$I$8)*IF(COUNTIF($H$12:X$12,"x")&gt;0,(1+$C$6),1)*IF(COUNTIF($H$13:X$13,"x")&gt;0,(1+$C$30),1)*IF(X$8="x",(1+Toimenpiteet!$C$7),1)*IF(X$9="x",(1+Toimenpiteet!$C$34),1)*(1+X$30)*_xlfn.BINOM.INV(1,(1-(Satokasvi!$H$15*(1+X$44))),R120))</f>
        <v>2940.0889979538538</v>
      </c>
      <c r="BU120" s="27">
        <f ca="1">IF(Y$11="x",0,_xlfn.NORM.INV(S120,Satokasvi!$H$8,Satokasvi!$I$8)*IF(COUNTIF($H$12:Y$12,"x")&gt;0,(1+$C$6),1)*IF(COUNTIF($H$13:Y$13,"x")&gt;0,(1+$C$30),1)*IF(Y$8="x",(1+Toimenpiteet!$C$7),1)*IF(Y$9="x",(1+Toimenpiteet!$C$34),1)*(1+Y$30)*_xlfn.BINOM.INV(1,(1-(Satokasvi!$H$15*(1+Y$44))),S120))</f>
        <v>2881.9674176469048</v>
      </c>
      <c r="BV120" s="27">
        <f ca="1">IF(Z$11="x",0,_xlfn.NORM.INV(T120,Satokasvi!$H$8,Satokasvi!$I$8)*IF(COUNTIF($H$12:Z$12,"x")&gt;0,(1+$C$6),1)*IF(COUNTIF($H$13:Z$13,"x")&gt;0,(1+$C$30),1)*IF(Z$8="x",(1+Toimenpiteet!$C$7),1)*IF(Z$9="x",(1+Toimenpiteet!$C$34),1)*(1+Z$30)*_xlfn.BINOM.INV(1,(1-(Satokasvi!$H$15*(1+Z$44))),T120))</f>
        <v>2450.2377443284749</v>
      </c>
      <c r="BW120" s="27">
        <f ca="1">IF(AA$11="x",0,_xlfn.NORM.INV(U120,Satokasvi!$H$8,Satokasvi!$I$8)*IF(COUNTIF($H$12:AA$12,"x")&gt;0,(1+$C$6),1)*IF(COUNTIF($H$13:AA$13,"x")&gt;0,(1+$C$30),1)*IF(AA$8="x",(1+Toimenpiteet!$C$7),1)*IF(AA$9="x",(1+Toimenpiteet!$C$34),1)*(1+AA$30)*_xlfn.BINOM.INV(1,(1-(Satokasvi!$H$15*(1+AA$44))),U120))</f>
        <v>2648.7236893393024</v>
      </c>
      <c r="BX120" s="27">
        <f ca="1">IF(AB$11="x",0,_xlfn.NORM.INV(V120,Satokasvi!$H$8,Satokasvi!$I$8)*IF(COUNTIF($H$12:AB$12,"x")&gt;0,(1+$C$6),1)*IF(COUNTIF($H$13:AB$13,"x")&gt;0,(1+$C$30),1)*IF(AB$8="x",(1+Toimenpiteet!$C$7),1)*IF(AB$9="x",(1+Toimenpiteet!$C$34),1)*(1+AB$30)*_xlfn.BINOM.INV(1,(1-(Satokasvi!$H$15*(1+AB$44))),V120))</f>
        <v>2997.0882822860126</v>
      </c>
      <c r="BY120" s="27">
        <f ca="1">IF(AC$11="x",0,_xlfn.NORM.INV(W120,Satokasvi!$H$8,Satokasvi!$I$8)*IF(COUNTIF($H$12:AC$12,"x")&gt;0,(1+$C$6),1)*IF(COUNTIF($H$13:AC$13,"x")&gt;0,(1+$C$30),1)*IF(AC$8="x",(1+Toimenpiteet!$C$7),1)*IF(AC$9="x",(1+Toimenpiteet!$C$34),1)*(1+AC$30)*_xlfn.BINOM.INV(1,(1-(Satokasvi!$H$15*(1+AC$44))),W120))</f>
        <v>2956.6024063960467</v>
      </c>
      <c r="BZ120" s="27">
        <f ca="1">IF(AD$11="x",0,_xlfn.NORM.INV(X120,Satokasvi!$H$8,Satokasvi!$I$8)*IF(COUNTIF($H$12:AD$12,"x")&gt;0,(1+$C$6),1)*IF(COUNTIF($H$13:AD$13,"x")&gt;0,(1+$C$30),1)*IF(AD$8="x",(1+Toimenpiteet!$C$7),1)*IF(AD$9="x",(1+Toimenpiteet!$C$34),1)*(1+AD$30)*_xlfn.BINOM.INV(1,(1-(Satokasvi!$H$15*(1+AD$44))),X120))</f>
        <v>2850.4485670795816</v>
      </c>
      <c r="CA120" s="27">
        <f ca="1">IF(AE$11="x",0,_xlfn.NORM.INV(Y120,Satokasvi!$H$8,Satokasvi!$I$8)*IF(COUNTIF($H$12:AE$12,"x")&gt;0,(1+$C$6),1)*IF(COUNTIF($H$13:AE$13,"x")&gt;0,(1+$C$30),1)*IF(AE$8="x",(1+Toimenpiteet!$C$7),1)*IF(AE$9="x",(1+Toimenpiteet!$C$34),1)*(1+AE$30)*_xlfn.BINOM.INV(1,(1-(Satokasvi!$H$15*(1+AE$44))),Y120))</f>
        <v>2485.4016385077007</v>
      </c>
      <c r="CB120" s="27">
        <f ca="1">IF(AF$11="x",0,_xlfn.NORM.INV(Z120,Satokasvi!$H$8,Satokasvi!$I$8)*IF(COUNTIF($H$12:AF$12,"x")&gt;0,(1+$C$6),1)*IF(COUNTIF($H$13:AF$13,"x")&gt;0,(1+$C$30),1)*IF(AF$8="x",(1+Toimenpiteet!$C$7),1)*IF(AF$9="x",(1+Toimenpiteet!$C$34),1)*(1+AF$30)*_xlfn.BINOM.INV(1,(1-(Satokasvi!$H$15*(1+AF$44))),Z120))</f>
        <v>2820.4957606230196</v>
      </c>
      <c r="CD120" s="29">
        <f ca="1">_xlfn.NORM.INV(RAND(),Satokasvi!$H$13,Satokasvi!$I$13)</f>
        <v>275.77244646686216</v>
      </c>
      <c r="CE120" s="29">
        <f ca="1">_xlfn.NORM.INV(RAND(),Satokasvi!$H$13,Satokasvi!$I$13)</f>
        <v>186.26472972158089</v>
      </c>
      <c r="CF120" s="29">
        <f ca="1">_xlfn.NORM.INV(RAND(),Satokasvi!$H$13,Satokasvi!$I$13)</f>
        <v>235.34258232979454</v>
      </c>
      <c r="CG120" s="29">
        <f ca="1">_xlfn.NORM.INV(RAND(),Satokasvi!$H$13,Satokasvi!$I$13)</f>
        <v>265.55764607349028</v>
      </c>
      <c r="CH120" s="29">
        <f ca="1">_xlfn.NORM.INV(RAND(),Satokasvi!$H$13,Satokasvi!$I$13)</f>
        <v>112.3956252070946</v>
      </c>
      <c r="CI120" s="29">
        <f ca="1">_xlfn.NORM.INV(RAND(),Satokasvi!$H$13,Satokasvi!$I$13)</f>
        <v>275.55452566684983</v>
      </c>
      <c r="CJ120" s="29">
        <f ca="1">_xlfn.NORM.INV(RAND(),Satokasvi!$H$13,Satokasvi!$I$13)</f>
        <v>280.97935651226351</v>
      </c>
      <c r="CK120" s="29">
        <f ca="1">_xlfn.NORM.INV(RAND(),Satokasvi!$H$13,Satokasvi!$I$13)</f>
        <v>261.66634196227409</v>
      </c>
      <c r="CL120" s="29">
        <f ca="1">_xlfn.NORM.INV(RAND(),Satokasvi!$H$13,Satokasvi!$I$13)</f>
        <v>254.59005374473927</v>
      </c>
      <c r="CM120" s="29">
        <f ca="1">_xlfn.NORM.INV(RAND(),Satokasvi!$H$13,Satokasvi!$I$13)</f>
        <v>227.16062865027351</v>
      </c>
      <c r="CN120" s="29">
        <f ca="1">_xlfn.NORM.INV(RAND(),Satokasvi!$H$13,Satokasvi!$I$13)</f>
        <v>198.42886678653409</v>
      </c>
      <c r="CO120" s="29">
        <f ca="1">_xlfn.NORM.INV(RAND(),Satokasvi!$H$13,Satokasvi!$I$13)</f>
        <v>213.92281108944104</v>
      </c>
      <c r="CP120" s="29">
        <f ca="1">_xlfn.NORM.INV(RAND(),Satokasvi!$H$13,Satokasvi!$I$13)</f>
        <v>201.59287467022725</v>
      </c>
      <c r="CQ120" s="29">
        <f ca="1">_xlfn.NORM.INV(RAND(),Satokasvi!$H$13,Satokasvi!$I$13)</f>
        <v>237.51797678096995</v>
      </c>
      <c r="CR120" s="29">
        <f ca="1">_xlfn.NORM.INV(RAND(),Satokasvi!$H$13,Satokasvi!$I$13)</f>
        <v>230.39640033911201</v>
      </c>
      <c r="CS120" s="29">
        <f ca="1">_xlfn.NORM.INV(RAND(),Satokasvi!$H$13,Satokasvi!$I$13)</f>
        <v>154.57483267766884</v>
      </c>
      <c r="CT120" s="29">
        <f ca="1">_xlfn.NORM.INV(RAND(),Satokasvi!$H$13,Satokasvi!$I$13)</f>
        <v>158.65362946573248</v>
      </c>
      <c r="CU120" s="29">
        <f ca="1">_xlfn.NORM.INV(RAND(),Satokasvi!$H$13,Satokasvi!$I$13)</f>
        <v>252.91769432820655</v>
      </c>
      <c r="CV120" s="29">
        <f ca="1">_xlfn.NORM.INV(RAND(),Satokasvi!$H$13,Satokasvi!$I$13)</f>
        <v>174.7459386345169</v>
      </c>
      <c r="CW120" s="29">
        <f ca="1">_xlfn.NORM.INV(RAND(),Satokasvi!$H$13,Satokasvi!$I$13)</f>
        <v>250.57520090541962</v>
      </c>
      <c r="CX120" s="29">
        <f ca="1">_xlfn.NORM.INV(RAND(),Satokasvi!$H$13,Satokasvi!$I$13)</f>
        <v>227.82835562017257</v>
      </c>
      <c r="CY120" s="29">
        <f ca="1">_xlfn.NORM.INV(RAND(),Satokasvi!$H$13,Satokasvi!$I$13)</f>
        <v>191.1807219025938</v>
      </c>
      <c r="CZ120" s="29">
        <f ca="1">_xlfn.NORM.INV(RAND(),Satokasvi!$H$13,Satokasvi!$I$13)</f>
        <v>181.55557399364875</v>
      </c>
      <c r="DA120" s="29">
        <f ca="1">_xlfn.NORM.INV(RAND(),Satokasvi!$H$13,Satokasvi!$I$13)</f>
        <v>201.90961540943957</v>
      </c>
      <c r="DB120" s="29">
        <f ca="1">_xlfn.NORM.INV(RAND(),Satokasvi!$H$13,Satokasvi!$I$13)</f>
        <v>93.352478246877311</v>
      </c>
      <c r="DD120" s="29">
        <f>IF(H$11="x",Toimenpiteet!$E$115,AC120*CD120/1000+(Satokasvi!$E$28-Satokasvi!$E$7)+IF(H$8="x",Toimenpiteet!$E$29,0)+IF(H$9="x",Toimenpiteet!$E$60,0)+IF(H$10="x",Toimenpiteet!$E$88,0))/(1+$H$15)^DD$59</f>
        <v>305.82524271844659</v>
      </c>
      <c r="DE120" s="29">
        <f ca="1">IF(I$11="x",Toimenpiteet!$E$115,AD120*CE120/1000+(Satokasvi!$E$28-Satokasvi!$E$7)+IF(I$8="x",Toimenpiteet!$E$29,0)+IF(I$9="x",Toimenpiteet!$E$60,0)+IF(I$10="x",Toimenpiteet!$E$88,0))/(1+$H$15)^DE$59</f>
        <v>268.52379850258478</v>
      </c>
      <c r="DF120" s="29">
        <f ca="1">IF(J$11="x",Toimenpiteet!$E$115,AE120*CF120/1000+(Satokasvi!$E$28-Satokasvi!$E$7)+IF(J$8="x",Toimenpiteet!$E$29,0)+IF(J$9="x",Toimenpiteet!$E$60,0)+IF(J$10="x",Toimenpiteet!$E$88,0))/(1+$H$15)^DF$59</f>
        <v>318.1615615924627</v>
      </c>
      <c r="DG120" s="29">
        <f ca="1">IF(K$11="x",Toimenpiteet!$E$115,AF120*CG120/1000+(Satokasvi!$E$28-Satokasvi!$E$7)+IF(K$8="x",Toimenpiteet!$E$29,0)+IF(K$9="x",Toimenpiteet!$E$60,0)+IF(K$10="x",Toimenpiteet!$E$88,0))/(1+$H$15)^DG$59</f>
        <v>410.67121119767245</v>
      </c>
      <c r="DH120" s="29">
        <f ca="1">IF(L$11="x",Toimenpiteet!$E$115,AG120*CH120/1000+(Satokasvi!$E$28-Satokasvi!$E$7)+IF(L$8="x",Toimenpiteet!$E$29,0)+IF(L$9="x",Toimenpiteet!$E$60,0)+IF(L$10="x",Toimenpiteet!$E$88,0))/(1+$H$15)^DH$59</f>
        <v>56.376715699972372</v>
      </c>
      <c r="DI120" s="29">
        <f>IF(M$11="x",Toimenpiteet!$E$115,AH120*CI120/1000+(Satokasvi!$E$28-Satokasvi!$E$7)+IF(M$8="x",Toimenpiteet!$E$29,0)+IF(M$9="x",Toimenpiteet!$E$60,0)+IF(M$10="x",Toimenpiteet!$E$88,0))/(1+$H$15)^DI$59</f>
        <v>263.80754085535114</v>
      </c>
      <c r="DJ120" s="29">
        <f ca="1">IF(N$11="x",Toimenpiteet!$E$115,AI120*CJ120/1000+(Satokasvi!$E$28-Satokasvi!$E$7)+IF(N$8="x",Toimenpiteet!$E$29,0)+IF(N$9="x",Toimenpiteet!$E$60,0)+IF(N$10="x",Toimenpiteet!$E$88,0))/(1+$H$15)^DJ$59</f>
        <v>457.67270223798738</v>
      </c>
      <c r="DK120" s="29">
        <f ca="1">IF(O$11="x",Toimenpiteet!$E$115,AJ120*CK120/1000+(Satokasvi!$E$28-Satokasvi!$E$7)+IF(O$8="x",Toimenpiteet!$E$29,0)+IF(O$9="x",Toimenpiteet!$E$60,0)+IF(O$10="x",Toimenpiteet!$E$88,0))/(1+$H$15)^DK$59</f>
        <v>383.21858573943575</v>
      </c>
      <c r="DL120" s="29">
        <f ca="1">IF(P$11="x",Toimenpiteet!$E$115,AK120*CL120/1000+(Satokasvi!$E$28-Satokasvi!$E$7)+IF(P$8="x",Toimenpiteet!$E$29,0)+IF(P$9="x",Toimenpiteet!$E$60,0)+IF(P$10="x",Toimenpiteet!$E$88,0))/(1+$H$15)^DL$59</f>
        <v>287.3305248882503</v>
      </c>
      <c r="DM120" s="29">
        <f ca="1">IF(Q$11="x",Toimenpiteet!$E$115,AL120*CM120/1000+(Satokasvi!$E$28-Satokasvi!$E$7)+IF(Q$8="x",Toimenpiteet!$E$29,0)+IF(Q$9="x",Toimenpiteet!$E$60,0)+IF(Q$10="x",Toimenpiteet!$E$88,0))/(1+$H$15)^DM$59</f>
        <v>367.83409587418532</v>
      </c>
      <c r="DN120" s="29">
        <f ca="1">IF(R$11="x",Toimenpiteet!$E$115,AM120*CN120/1000+(Satokasvi!$E$28-Satokasvi!$E$7)+IF(R$8="x",Toimenpiteet!$E$29,0)+IF(R$9="x",Toimenpiteet!$E$60,0)+IF(R$10="x",Toimenpiteet!$E$88,0))/(1+$H$15)^DN$59</f>
        <v>192.15877219766048</v>
      </c>
      <c r="DO120" s="29">
        <f ca="1">IF(S$11="x",Toimenpiteet!$E$115,AN120*CO120/1000+(Satokasvi!$E$28-Satokasvi!$E$7)+IF(S$8="x",Toimenpiteet!$E$29,0)+IF(S$9="x",Toimenpiteet!$E$60,0)+IF(S$10="x",Toimenpiteet!$E$88,0))/(1+$H$15)^DO$59</f>
        <v>248.1248459733734</v>
      </c>
      <c r="DP120" s="29">
        <f ca="1">IF(T$11="x",Toimenpiteet!$E$115,AO120*CP120/1000+(Satokasvi!$E$28-Satokasvi!$E$7)+IF(T$8="x",Toimenpiteet!$E$29,0)+IF(T$9="x",Toimenpiteet!$E$60,0)+IF(T$10="x",Toimenpiteet!$E$88,0))/(1+$H$15)^DP$59</f>
        <v>199.40864108508737</v>
      </c>
      <c r="DQ120" s="29">
        <f ca="1">IF(U$11="x",Toimenpiteet!$E$115,AP120*CQ120/1000+(Satokasvi!$E$28-Satokasvi!$E$7)+IF(U$8="x",Toimenpiteet!$E$29,0)+IF(U$9="x",Toimenpiteet!$E$60,0)+IF(U$10="x",Toimenpiteet!$E$88,0))/(1+$H$15)^DQ$59</f>
        <v>238.04278035656029</v>
      </c>
      <c r="DR120" s="29">
        <f ca="1">IF(V$11="x",Toimenpiteet!$E$115,AQ120*CR120/1000+(Satokasvi!$E$28-Satokasvi!$E$7)+IF(V$8="x",Toimenpiteet!$E$29,0)+IF(V$9="x",Toimenpiteet!$E$60,0)+IF(V$10="x",Toimenpiteet!$E$88,0))/(1+$H$15)^DR$59</f>
        <v>196.60244037240804</v>
      </c>
      <c r="DS120" s="29">
        <f ca="1">IF(W$11="x",Toimenpiteet!$E$115,AR120*CS120/1000+(Satokasvi!$E$28-Satokasvi!$E$7)+IF(W$8="x",Toimenpiteet!$E$29,0)+IF(W$9="x",Toimenpiteet!$E$60,0)+IF(W$10="x",Toimenpiteet!$E$88,0))/(1+$H$15)^DS$59</f>
        <v>109.02838462801256</v>
      </c>
      <c r="DT120" s="29">
        <f ca="1">IF(X$11="x",Toimenpiteet!$E$115,AS120*CT120/1000+(Satokasvi!$E$28-Satokasvi!$E$7)+IF(X$8="x",Toimenpiteet!$E$29,0)+IF(X$9="x",Toimenpiteet!$E$60,0)+IF(X$10="x",Toimenpiteet!$E$88,0))/(1+$H$15)^DT$59</f>
        <v>130.89144199054758</v>
      </c>
      <c r="DU120" s="29">
        <f ca="1">IF(Y$11="x",Toimenpiteet!$E$115,AT120*CU120/1000+(Satokasvi!$E$28-Satokasvi!$E$7)+IF(Y$8="x",Toimenpiteet!$E$29,0)+IF(Y$9="x",Toimenpiteet!$E$60,0)+IF(Y$10="x",Toimenpiteet!$E$88,0))/(1+$H$15)^DU$59</f>
        <v>273.89682144161861</v>
      </c>
      <c r="DV120" s="29">
        <f ca="1">IF(Z$11="x",Toimenpiteet!$E$115,AU120*CV120/1000+(Satokasvi!$E$28-Satokasvi!$E$7)+IF(Z$8="x",Toimenpiteet!$E$29,0)+IF(Z$9="x",Toimenpiteet!$E$60,0)+IF(Z$10="x",Toimenpiteet!$E$88,0))/(1+$H$15)^DV$59</f>
        <v>102.58310183432044</v>
      </c>
      <c r="DW120" s="29">
        <f ca="1">IF(AA$11="x",Toimenpiteet!$E$115,AV120*CW120/1000+(Satokasvi!$E$28-Satokasvi!$E$7)+IF(AA$8="x",Toimenpiteet!$E$29,0)+IF(AA$9="x",Toimenpiteet!$E$60,0)+IF(AA$10="x",Toimenpiteet!$E$88,0))/(1+$H$15)^DW$59</f>
        <v>223.79546068362097</v>
      </c>
      <c r="DX120" s="29">
        <f ca="1">IF(AB$11="x",Toimenpiteet!$E$115,AW120*CX120/1000+(Satokasvi!$E$28-Satokasvi!$E$7)+IF(AB$8="x",Toimenpiteet!$E$29,0)+IF(AB$9="x",Toimenpiteet!$E$60,0)+IF(AB$10="x",Toimenpiteet!$E$88,0))/(1+$H$15)^DX$59</f>
        <v>227.06424166143717</v>
      </c>
      <c r="DY120" s="29">
        <f ca="1">IF(AC$11="x",Toimenpiteet!$E$115,AX120*CY120/1000+(Satokasvi!$E$28-Satokasvi!$E$7)+IF(AC$8="x",Toimenpiteet!$E$29,0)+IF(AC$9="x",Toimenpiteet!$E$60,0)+IF(AC$10="x",Toimenpiteet!$E$88,0))/(1+$H$15)^DY$59</f>
        <v>162.01053357331512</v>
      </c>
      <c r="DZ120" s="29">
        <f ca="1">IF(AD$11="x",Toimenpiteet!$E$115,AY120*CZ120/1000+(Satokasvi!$E$28-Satokasvi!$E$7)+IF(AD$8="x",Toimenpiteet!$E$29,0)+IF(AD$9="x",Toimenpiteet!$E$60,0)+IF(AD$10="x",Toimenpiteet!$E$88,0))/(1+$H$15)^DZ$59</f>
        <v>134.25875233307517</v>
      </c>
      <c r="EA120" s="29">
        <f ca="1">IF(AE$11="x",Toimenpiteet!$E$115,AZ120*DA120/1000+(Satokasvi!$E$28-Satokasvi!$E$7)+IF(AE$8="x",Toimenpiteet!$E$29,0)+IF(AE$9="x",Toimenpiteet!$E$60,0)+IF(AE$10="x",Toimenpiteet!$E$88,0))/(1+$H$15)^EA$59</f>
        <v>122.99818692889008</v>
      </c>
      <c r="EB120" s="29">
        <f ca="1">IF(AF$11="x",Toimenpiteet!$E$115,BA120*DB120/1000+(Satokasvi!$E$28-Satokasvi!$E$7)+IF(AF$8="x",Toimenpiteet!$E$29,0)+IF(AF$9="x",Toimenpiteet!$E$60,0)+IF(AF$10="x",Toimenpiteet!$E$88,0))/(1+$H$15)^EB$59</f>
        <v>10.919095459425872</v>
      </c>
      <c r="ED120" s="29">
        <f>IF(H$11="x",Toimenpiteet!$E$115,BD120*CD120/1000+(Satokasvi!$E$28-Satokasvi!$E$7)+IF(H$8="x",Toimenpiteet!$E$29,0)+IF(H$9="x",Toimenpiteet!$E$60,0)+IF(H$10="x",Toimenpiteet!$E$88,0))/(1+$H$15)^ED$59</f>
        <v>305.82524271844659</v>
      </c>
      <c r="EE120" s="29">
        <f ca="1">IF(I$11="x",Toimenpiteet!$E$115,BE120*CE120/1000+(Satokasvi!$E$28-Satokasvi!$E$7)+IF(I$8="x",Toimenpiteet!$E$29,0)+IF(I$9="x",Toimenpiteet!$E$60,0)+IF(I$10="x",Toimenpiteet!$E$88,0))/(1+$H$15)^EE$59</f>
        <v>292.69086881229316</v>
      </c>
      <c r="EF120" s="29">
        <f ca="1">IF(J$11="x",Toimenpiteet!$E$115,BF120*CF120/1000+(Satokasvi!$E$28-Satokasvi!$E$7)+IF(J$8="x",Toimenpiteet!$E$29,0)+IF(J$9="x",Toimenpiteet!$E$60,0)+IF(J$10="x",Toimenpiteet!$E$88,0))/(1+$H$15)^EF$59</f>
        <v>344.49767888041526</v>
      </c>
      <c r="EG120" s="29">
        <f ca="1">IF(K$11="x",Toimenpiteet!$E$115,BG120*CG120/1000+(Satokasvi!$E$28-Satokasvi!$E$7)+IF(K$8="x",Toimenpiteet!$E$29,0)+IF(K$9="x",Toimenpiteet!$E$60,0)+IF(K$10="x",Toimenpiteet!$E$88,0))/(1+$H$15)^EG$59</f>
        <v>441.32908166855515</v>
      </c>
      <c r="EH120" s="29">
        <f ca="1">IF(L$11="x",Toimenpiteet!$E$115,BH120*CH120/1000+(Satokasvi!$E$28-Satokasvi!$E$7)+IF(L$8="x",Toimenpiteet!$E$29,0)+IF(L$9="x",Toimenpiteet!$E$60,0)+IF(L$10="x",Toimenpiteet!$E$88,0))/(1+$H$15)^EH$59</f>
        <v>69.024978583028485</v>
      </c>
      <c r="EI120" s="29">
        <f>IF(M$11="x",Toimenpiteet!$E$115,BI120*CI120/1000+(Satokasvi!$E$28-Satokasvi!$E$7)+IF(M$8="x",Toimenpiteet!$E$29,0)+IF(M$9="x",Toimenpiteet!$E$60,0)+IF(M$10="x",Toimenpiteet!$E$88,0))/(1+$H$15)^EI$59</f>
        <v>263.80754085535114</v>
      </c>
      <c r="EJ120" s="29">
        <f ca="1">IF(N$11="x",Toimenpiteet!$E$115,BJ120*CJ120/1000+(Satokasvi!$E$28-Satokasvi!$E$7)+IF(N$8="x",Toimenpiteet!$E$29,0)+IF(N$9="x",Toimenpiteet!$E$60,0)+IF(N$10="x",Toimenpiteet!$E$88,0))/(1+$H$15)^EJ$59</f>
        <v>489.82151512164438</v>
      </c>
      <c r="EK120" s="29">
        <f ca="1">IF(O$11="x",Toimenpiteet!$E$115,BK120*CK120/1000+(Satokasvi!$E$28-Satokasvi!$E$7)+IF(O$8="x",Toimenpiteet!$E$29,0)+IF(O$9="x",Toimenpiteet!$E$60,0)+IF(O$10="x",Toimenpiteet!$E$88,0))/(1+$H$15)^EK$59</f>
        <v>411.37483325141488</v>
      </c>
      <c r="EL120" s="29">
        <f ca="1">IF(P$11="x",Toimenpiteet!$E$115,BL120*CL120/1000+(Satokasvi!$E$28-Satokasvi!$E$7)+IF(P$8="x",Toimenpiteet!$E$29,0)+IF(P$9="x",Toimenpiteet!$E$60,0)+IF(P$10="x",Toimenpiteet!$E$88,0))/(1+$H$15)^EL$59</f>
        <v>310.43036979771841</v>
      </c>
      <c r="EM120" s="29">
        <f ca="1">IF(Q$11="x",Toimenpiteet!$E$115,BM120*CM120/1000+(Satokasvi!$E$28-Satokasvi!$E$7)+IF(Q$8="x",Toimenpiteet!$E$29,0)+IF(Q$9="x",Toimenpiteet!$E$60,0)+IF(Q$10="x",Toimenpiteet!$E$88,0))/(1+$H$15)^EM$59</f>
        <v>394.70475082814266</v>
      </c>
      <c r="EN120" s="29">
        <f ca="1">IF(R$11="x",Toimenpiteet!$E$115,BN120*CN120/1000+(Satokasvi!$E$28-Satokasvi!$E$7)+IF(R$8="x",Toimenpiteet!$E$29,0)+IF(R$9="x",Toimenpiteet!$E$60,0)+IF(R$10="x",Toimenpiteet!$E$88,0))/(1+$H$15)^EN$59</f>
        <v>209.99870125438636</v>
      </c>
      <c r="EO120" s="29">
        <f ca="1">IF(S$11="x",Toimenpiteet!$E$115,BO120*CO120/1000+(Satokasvi!$E$28-Satokasvi!$E$7)+IF(S$8="x",Toimenpiteet!$E$29,0)+IF(S$9="x",Toimenpiteet!$E$60,0)+IF(S$10="x",Toimenpiteet!$E$88,0))/(1+$H$15)^EO$59</f>
        <v>268.52331200684097</v>
      </c>
      <c r="EP120" s="29">
        <f ca="1">IF(T$11="x",Toimenpiteet!$E$115,BP120*CP120/1000+(Satokasvi!$E$28-Satokasvi!$E$7)+IF(T$8="x",Toimenpiteet!$E$29,0)+IF(T$9="x",Toimenpiteet!$E$60,0)+IF(T$10="x",Toimenpiteet!$E$88,0))/(1+$H$15)^EP$59</f>
        <v>217.13851365856394</v>
      </c>
      <c r="EQ120" s="29">
        <f ca="1">IF(U$11="x",Toimenpiteet!$E$115,BQ120*CQ120/1000+(Satokasvi!$E$28-Satokasvi!$E$7)+IF(U$8="x",Toimenpiteet!$E$29,0)+IF(U$9="x",Toimenpiteet!$E$60,0)+IF(U$10="x",Toimenpiteet!$E$88,0))/(1+$H$15)^EQ$59</f>
        <v>257.47835677169144</v>
      </c>
      <c r="ER120" s="29">
        <f ca="1">IF(V$11="x",Toimenpiteet!$E$115,BR120*CR120/1000+(Satokasvi!$E$28-Satokasvi!$E$7)+IF(V$8="x",Toimenpiteet!$E$29,0)+IF(V$9="x",Toimenpiteet!$E$60,0)+IF(V$10="x",Toimenpiteet!$E$88,0))/(1+$H$15)^ER$59</f>
        <v>213.74657928161406</v>
      </c>
      <c r="ES120" s="29">
        <f ca="1">IF(W$11="x",Toimenpiteet!$E$115,BS120*CS120/1000+(Satokasvi!$E$28-Satokasvi!$E$7)+IF(W$8="x",Toimenpiteet!$E$29,0)+IF(W$9="x",Toimenpiteet!$E$60,0)+IF(W$10="x",Toimenpiteet!$E$88,0))/(1+$H$15)^ES$59</f>
        <v>121.58079113182639</v>
      </c>
      <c r="ET120" s="29">
        <f ca="1">IF(X$11="x",Toimenpiteet!$E$115,BT120*CT120/1000+(Satokasvi!$E$28-Satokasvi!$E$7)+IF(X$8="x",Toimenpiteet!$E$29,0)+IF(X$9="x",Toimenpiteet!$E$60,0)+IF(X$10="x",Toimenpiteet!$E$88,0))/(1+$H$15)^ET$59</f>
        <v>144.33017649047613</v>
      </c>
      <c r="EU120" s="29">
        <f ca="1">IF(Y$11="x",Toimenpiteet!$E$115,BU120*CU120/1000+(Satokasvi!$E$28-Satokasvi!$E$7)+IF(Y$8="x",Toimenpiteet!$E$29,0)+IF(Y$9="x",Toimenpiteet!$E$60,0)+IF(Y$10="x",Toimenpiteet!$E$88,0))/(1+$H$15)^EU$59</f>
        <v>294.28502406748714</v>
      </c>
      <c r="EV120" s="29">
        <f ca="1">IF(Z$11="x",Toimenpiteet!$E$115,BV120*CV120/1000+(Satokasvi!$E$28-Satokasvi!$E$7)+IF(Z$8="x",Toimenpiteet!$E$29,0)+IF(Z$9="x",Toimenpiteet!$E$60,0)+IF(Z$10="x",Toimenpiteet!$E$88,0))/(1+$H$15)^EV$59</f>
        <v>114.21066620155835</v>
      </c>
      <c r="EW120" s="29">
        <f ca="1">IF(AA$11="x",Toimenpiteet!$E$115,BW120*CW120/1000+(Satokasvi!$E$28-Satokasvi!$E$7)+IF(AA$8="x",Toimenpiteet!$E$29,0)+IF(AA$9="x",Toimenpiteet!$E$60,0)+IF(AA$10="x",Toimenpiteet!$E$88,0))/(1+$H$15)^EW$59</f>
        <v>241.29436893675523</v>
      </c>
      <c r="EX120" s="29">
        <f ca="1">IF(AB$11="x",Toimenpiteet!$E$115,BX120*CX120/1000+(Satokasvi!$E$28-Satokasvi!$E$7)+IF(AB$8="x",Toimenpiteet!$E$29,0)+IF(AB$9="x",Toimenpiteet!$E$60,0)+IF(AB$10="x",Toimenpiteet!$E$88,0))/(1+$H$15)^EX$59</f>
        <v>244.54282774349281</v>
      </c>
      <c r="EY120" s="29">
        <f ca="1">IF(AC$11="x",Toimenpiteet!$E$115,BY120*CY120/1000+(Satokasvi!$E$28-Satokasvi!$E$7)+IF(AC$8="x",Toimenpiteet!$E$29,0)+IF(AC$9="x",Toimenpiteet!$E$60,0)+IF(AC$10="x",Toimenpiteet!$E$88,0))/(1+$H$15)^EY$59</f>
        <v>176.058025299538</v>
      </c>
      <c r="EZ120" s="29">
        <f ca="1">IF(AD$11="x",Toimenpiteet!$E$115,BZ120*CZ120/1000+(Satokasvi!$E$28-Satokasvi!$E$7)+IF(AD$8="x",Toimenpiteet!$E$29,0)+IF(AD$9="x",Toimenpiteet!$E$60,0)+IF(AD$10="x",Toimenpiteet!$E$88,0))/(1+$H$15)^EZ$59</f>
        <v>146.74544242308536</v>
      </c>
      <c r="FA120" s="29">
        <f ca="1">IF(AE$11="x",Toimenpiteet!$E$115,CA120*DA120/1000+(Satokasvi!$E$28-Satokasvi!$E$7)+IF(AE$8="x",Toimenpiteet!$E$29,0)+IF(AE$9="x",Toimenpiteet!$E$60,0)+IF(AE$10="x",Toimenpiteet!$E$88,0))/(1+$H$15)^FA$59</f>
        <v>134.75368120092332</v>
      </c>
      <c r="FB120" s="29">
        <f ca="1">IF(AF$11="x",Toimenpiteet!$E$115,CB120*DB120/1000+(Satokasvi!$E$28-Satokasvi!$E$7)+IF(AF$8="x",Toimenpiteet!$E$29,0)+IF(AF$9="x",Toimenpiteet!$E$60,0)+IF(AF$10="x",Toimenpiteet!$E$88,0))/(1+$H$15)^FB$59</f>
        <v>16.907365694133784</v>
      </c>
      <c r="FD120" s="29">
        <f t="shared" si="15"/>
        <v>305.82524271844659</v>
      </c>
      <c r="FE120" s="29">
        <f t="shared" ca="1" si="32"/>
        <v>574.34904122103137</v>
      </c>
      <c r="FF120" s="29">
        <f t="shared" ca="1" si="32"/>
        <v>892.51060281349407</v>
      </c>
      <c r="FG120" s="29">
        <f t="shared" ca="1" si="32"/>
        <v>1303.1818140111666</v>
      </c>
      <c r="FH120" s="29">
        <f t="shared" ca="1" si="32"/>
        <v>1359.558529711139</v>
      </c>
      <c r="FI120" s="29">
        <f t="shared" ca="1" si="32"/>
        <v>1623.3660705664902</v>
      </c>
      <c r="FJ120" s="29">
        <f t="shared" ca="1" si="32"/>
        <v>2081.0387728044775</v>
      </c>
      <c r="FK120" s="29">
        <f t="shared" ca="1" si="32"/>
        <v>2464.2573585439131</v>
      </c>
      <c r="FL120" s="29">
        <f t="shared" ca="1" si="31"/>
        <v>2751.5878834321634</v>
      </c>
      <c r="FM120" s="29">
        <f t="shared" ca="1" si="31"/>
        <v>3119.4219793063485</v>
      </c>
      <c r="FN120" s="29">
        <f t="shared" ca="1" si="31"/>
        <v>3311.5807515040087</v>
      </c>
      <c r="FO120" s="29">
        <f t="shared" ca="1" si="31"/>
        <v>3559.7055974773821</v>
      </c>
      <c r="FP120" s="29">
        <f t="shared" ca="1" si="31"/>
        <v>3759.1142385624694</v>
      </c>
      <c r="FQ120" s="29">
        <f t="shared" ca="1" si="31"/>
        <v>3997.1570189190297</v>
      </c>
      <c r="FR120" s="29">
        <f t="shared" ca="1" si="31"/>
        <v>4193.7594592914375</v>
      </c>
      <c r="FS120" s="29">
        <f t="shared" ca="1" si="31"/>
        <v>4302.7878439194501</v>
      </c>
      <c r="FT120" s="29">
        <f t="shared" ca="1" si="31"/>
        <v>4433.6792859099978</v>
      </c>
      <c r="FU120" s="29">
        <f t="shared" ca="1" si="24"/>
        <v>4707.5761073516169</v>
      </c>
      <c r="FV120" s="29">
        <f t="shared" ca="1" si="24"/>
        <v>4810.1592091859375</v>
      </c>
      <c r="FW120" s="29">
        <f t="shared" ca="1" si="23"/>
        <v>5033.9546698695585</v>
      </c>
      <c r="FX120" s="29">
        <f t="shared" ca="1" si="20"/>
        <v>5261.0189115309959</v>
      </c>
      <c r="FY120" s="29">
        <f t="shared" ca="1" si="20"/>
        <v>5423.029445104311</v>
      </c>
      <c r="FZ120" s="29">
        <f t="shared" ca="1" si="20"/>
        <v>5557.2881974373859</v>
      </c>
      <c r="GA120" s="29">
        <f t="shared" ca="1" si="20"/>
        <v>5680.2863843662763</v>
      </c>
      <c r="GB120" s="29">
        <f t="shared" ca="1" si="20"/>
        <v>5691.2054798257022</v>
      </c>
      <c r="GC120" s="29"/>
      <c r="GD120" s="29">
        <f t="shared" si="16"/>
        <v>305.82524271844659</v>
      </c>
      <c r="GE120" s="29">
        <f t="shared" ca="1" si="36"/>
        <v>598.51611153073975</v>
      </c>
      <c r="GF120" s="29">
        <f t="shared" ca="1" si="36"/>
        <v>943.01379041115501</v>
      </c>
      <c r="GG120" s="29">
        <f t="shared" ca="1" si="36"/>
        <v>1384.3428720797101</v>
      </c>
      <c r="GH120" s="29">
        <f t="shared" ca="1" si="36"/>
        <v>1453.3678506627386</v>
      </c>
      <c r="GI120" s="29">
        <f t="shared" ca="1" si="36"/>
        <v>1717.1753915180898</v>
      </c>
      <c r="GJ120" s="29">
        <f t="shared" ca="1" si="36"/>
        <v>2206.9969066397343</v>
      </c>
      <c r="GK120" s="29">
        <f t="shared" ca="1" si="36"/>
        <v>2618.3717398911494</v>
      </c>
      <c r="GL120" s="29">
        <f t="shared" ca="1" si="36"/>
        <v>2928.8021096888679</v>
      </c>
      <c r="GM120" s="29">
        <f t="shared" ca="1" si="36"/>
        <v>3323.5068605170104</v>
      </c>
      <c r="GN120" s="29">
        <f t="shared" ca="1" si="36"/>
        <v>3533.505561771397</v>
      </c>
      <c r="GO120" s="29">
        <f t="shared" ca="1" si="36"/>
        <v>3802.028873778238</v>
      </c>
      <c r="GP120" s="29">
        <f t="shared" ca="1" si="36"/>
        <v>4019.1673874368021</v>
      </c>
      <c r="GQ120" s="29">
        <f t="shared" ca="1" si="36"/>
        <v>4276.6457442084939</v>
      </c>
      <c r="GR120" s="29">
        <f t="shared" ca="1" si="36"/>
        <v>4490.3923234901076</v>
      </c>
      <c r="GS120" s="29">
        <f t="shared" ca="1" si="36"/>
        <v>4611.9731146219337</v>
      </c>
      <c r="GT120" s="29">
        <f t="shared" ca="1" si="34"/>
        <v>4756.3032911124101</v>
      </c>
      <c r="GU120" s="29">
        <f t="shared" ca="1" si="22"/>
        <v>5050.5883151798971</v>
      </c>
      <c r="GV120" s="29">
        <f t="shared" ca="1" si="22"/>
        <v>5164.7989813814556</v>
      </c>
      <c r="GW120" s="29">
        <f t="shared" ca="1" si="22"/>
        <v>5406.0933503182105</v>
      </c>
      <c r="GX120" s="29">
        <f t="shared" ca="1" si="22"/>
        <v>5650.6361780617035</v>
      </c>
      <c r="GY120" s="29">
        <f t="shared" ca="1" si="30"/>
        <v>5826.6942033612413</v>
      </c>
      <c r="GZ120" s="29">
        <f t="shared" ca="1" si="30"/>
        <v>5973.4396457843268</v>
      </c>
      <c r="HA120" s="29">
        <f t="shared" ca="1" si="30"/>
        <v>6108.1933269852498</v>
      </c>
      <c r="HB120" s="29">
        <f t="shared" ca="1" si="30"/>
        <v>6125.1006926793834</v>
      </c>
      <c r="HC120" s="29"/>
      <c r="HD120" s="29">
        <f t="shared" si="29"/>
        <v>170</v>
      </c>
      <c r="HE120" s="29">
        <f>SUM($GD120:GD120)-$HD120-SUM($FD120:FD120)</f>
        <v>-170</v>
      </c>
      <c r="HF120" s="29">
        <f ca="1">SUM($GD120:GE120)-$HD120-SUM($FD120:FE120)</f>
        <v>-145.83292969029162</v>
      </c>
      <c r="HG120" s="29">
        <f ca="1">SUM($GD120:GF120)-$HD120-SUM($FD120:FF120)</f>
        <v>-95.329742092630568</v>
      </c>
      <c r="HH120" s="29">
        <f ca="1">SUM($GD120:GG120)-$HD120-SUM($FD120:FG120)</f>
        <v>-14.16868402408727</v>
      </c>
      <c r="HI120" s="29">
        <f ca="1">SUM($GD120:GH120)-$HD120-SUM($FD120:FH120)</f>
        <v>79.640636927511878</v>
      </c>
      <c r="HJ120" s="29">
        <f ca="1">SUM($GD120:GI120)-$HD120-SUM($FD120:FI120)</f>
        <v>173.44995787911103</v>
      </c>
      <c r="HK120" s="29">
        <f ca="1">SUM($GD120:GJ120)-$HD120-SUM($FD120:FJ120)</f>
        <v>299.40809171436922</v>
      </c>
      <c r="HL120" s="29">
        <f ca="1">SUM($GD120:GK120)-$HD120-SUM($FD120:FK120)</f>
        <v>453.52247306160643</v>
      </c>
      <c r="HM120" s="29">
        <f ca="1">SUM($GD120:GL120)-$HD120-SUM($FD120:FL120)</f>
        <v>630.73669931831137</v>
      </c>
      <c r="HN120" s="29">
        <f ca="1">SUM($GD120:GM120)-$HD120-SUM($FD120:FM120)</f>
        <v>834.82158052897285</v>
      </c>
      <c r="HO120" s="29">
        <f ca="1">SUM($GD120:GN120)-$HD120-SUM($FD120:FN120)</f>
        <v>1056.7463907963611</v>
      </c>
      <c r="HP120" s="29">
        <f ca="1">SUM($GD120:GO120)-$HD120-SUM($FD120:FO120)</f>
        <v>1299.0696670972175</v>
      </c>
      <c r="HQ120" s="29">
        <f ca="1">SUM($GD120:GP120)-$HD120-SUM($FD120:FP120)</f>
        <v>1559.1228159715502</v>
      </c>
      <c r="HR120" s="29">
        <f ca="1">SUM($GD120:GQ120)-$HD120-SUM($FD120:FQ120)</f>
        <v>1838.6115412610088</v>
      </c>
      <c r="HS120" s="29">
        <f ca="1">SUM($GD120:GR120)-$HD120-SUM($FD120:FR120)</f>
        <v>2135.2444054596781</v>
      </c>
      <c r="HT120" s="29">
        <f ca="1">SUM($GD120:GS120)-$HD120-SUM($FD120:FS120)</f>
        <v>2444.4296761621663</v>
      </c>
      <c r="HU120" s="29">
        <f ca="1">SUM($GD120:GT120)-$HD120-SUM($FD120:FT120)</f>
        <v>2767.0536813645813</v>
      </c>
      <c r="HV120" s="29">
        <f ca="1">SUM($GD120:GU120)-$HD120-SUM($FD120:FU120)</f>
        <v>3110.0658891928615</v>
      </c>
      <c r="HW120" s="29">
        <f ca="1">SUM($GD120:GV120)-$HD120-SUM($FD120:FV120)</f>
        <v>3464.7056613883833</v>
      </c>
      <c r="HX120" s="29">
        <f ca="1">SUM($GD120:GW120)-$HD120-SUM($FD120:FW120)</f>
        <v>3836.8443418370371</v>
      </c>
      <c r="HY120" s="29">
        <f ca="1">SUM($GD120:GX120)-$HD120-SUM($FD120:FX120)</f>
        <v>4226.4616083677392</v>
      </c>
      <c r="HZ120" s="29">
        <f ca="1">SUM($GD120:GY120)-$HD120-SUM($FD120:FY120)</f>
        <v>4630.1263666246668</v>
      </c>
      <c r="IA120" s="29">
        <f ca="1">SUM($GD120:GZ120)-$HD120-SUM($FD120:FZ120)</f>
        <v>5046.2778149716032</v>
      </c>
      <c r="IB120" s="29">
        <f ca="1">SUM($GD120:HA120)-$HD120-SUM($FD120:GA120)</f>
        <v>5474.1847575905704</v>
      </c>
      <c r="IC120" s="29">
        <f ca="1">SUM($GD120:HB120)-$HD120-SUM($FD120:GB120)</f>
        <v>5908.079970444247</v>
      </c>
    </row>
    <row r="121" spans="2:237">
      <c r="B121" s="29">
        <f t="shared" ref="B121:Q136" ca="1" si="37">RAND()</f>
        <v>0.18386946466456688</v>
      </c>
      <c r="C121" s="29">
        <f t="shared" ca="1" si="37"/>
        <v>0.70602693559540231</v>
      </c>
      <c r="D121" s="29">
        <f t="shared" ca="1" si="37"/>
        <v>0.42747065949939145</v>
      </c>
      <c r="E121" s="29">
        <f t="shared" ca="1" si="37"/>
        <v>0.75834592275691959</v>
      </c>
      <c r="F121" s="29">
        <f t="shared" ca="1" si="37"/>
        <v>0.33929668357069143</v>
      </c>
      <c r="G121" s="29">
        <f t="shared" ca="1" si="37"/>
        <v>0.24056866501929675</v>
      </c>
      <c r="H121" s="29">
        <f t="shared" ca="1" si="37"/>
        <v>0.36718633368142362</v>
      </c>
      <c r="I121" s="29">
        <f t="shared" ca="1" si="37"/>
        <v>0.93545815962655821</v>
      </c>
      <c r="J121" s="29">
        <f t="shared" ca="1" si="37"/>
        <v>0.65925408884308867</v>
      </c>
      <c r="K121" s="29">
        <f t="shared" ca="1" si="37"/>
        <v>0.79685008063246354</v>
      </c>
      <c r="L121" s="29">
        <f t="shared" ca="1" si="37"/>
        <v>0.97741916615223445</v>
      </c>
      <c r="M121" s="29">
        <f t="shared" ca="1" si="37"/>
        <v>0.57837912949221948</v>
      </c>
      <c r="N121" s="29">
        <f t="shared" ca="1" si="37"/>
        <v>0.82943408107322547</v>
      </c>
      <c r="O121" s="29">
        <f t="shared" ca="1" si="37"/>
        <v>0.34899067951596408</v>
      </c>
      <c r="P121" s="29">
        <f t="shared" ca="1" si="37"/>
        <v>0.98996546417712483</v>
      </c>
      <c r="Q121" s="29">
        <f t="shared" ca="1" si="37"/>
        <v>0.72445861877607876</v>
      </c>
      <c r="R121" s="29">
        <f t="shared" ref="R121:Z136" ca="1" si="38">RAND()</f>
        <v>0.28308389170834913</v>
      </c>
      <c r="S121" s="29">
        <f t="shared" ca="1" si="38"/>
        <v>0.38859783277313775</v>
      </c>
      <c r="T121" s="29">
        <f t="shared" ca="1" si="35"/>
        <v>0.33866305230103599</v>
      </c>
      <c r="U121" s="29">
        <f t="shared" ca="1" si="35"/>
        <v>0.67815214544606783</v>
      </c>
      <c r="V121" s="29">
        <f t="shared" ca="1" si="35"/>
        <v>0.21747395593222463</v>
      </c>
      <c r="W121" s="29">
        <f t="shared" ca="1" si="35"/>
        <v>0.15089817996602517</v>
      </c>
      <c r="X121" s="29">
        <f t="shared" ca="1" si="35"/>
        <v>0.51321209545111091</v>
      </c>
      <c r="Y121" s="29">
        <f t="shared" ca="1" si="35"/>
        <v>0.71498601290388042</v>
      </c>
      <c r="Z121" s="29">
        <f t="shared" ca="1" si="35"/>
        <v>0.98226137755630683</v>
      </c>
      <c r="AC121" s="27">
        <f>IF(H$11="x",0,_xlfn.NORM.INV(B121,Satokasvi!$H$8,Satokasvi!$I$8)*IF(H$8="x",1+Toimenpiteet!$C$7,1)*IF(H$9="x",1+Toimenpiteet!$C$34,1)*(1+H$30)*_xlfn.BINOM.INV(1,(1-(Satokasvi!$H$15*(1+H$43))),B121))</f>
        <v>0</v>
      </c>
      <c r="AD121" s="27">
        <f ca="1">IF(I$11="x",0,_xlfn.NORM.INV(C121,Satokasvi!$H$8,Satokasvi!$I$8)*IF(I$8="x",1+Toimenpiteet!$C$7,1)*IF(I$9="x",1+Toimenpiteet!$C$34,1)*(1+I$30)*_xlfn.BINOM.INV(1,(1-(Satokasvi!$H$15*(1+I$43))),C121))</f>
        <v>2638.4668683436425</v>
      </c>
      <c r="AE121" s="27">
        <f ca="1">IF(J$11="x",0,_xlfn.NORM.INV(D121,Satokasvi!$H$8,Satokasvi!$I$8)*IF(J$8="x",1+Toimenpiteet!$C$7,1)*IF(J$9="x",1+Toimenpiteet!$C$34,1)*(1+J$30)*_xlfn.BINOM.INV(1,(1-(Satokasvi!$H$15*(1+J$43))),D121))</f>
        <v>2524.3992664975199</v>
      </c>
      <c r="AF121" s="27">
        <f ca="1">IF(K$11="x",0,_xlfn.NORM.INV(E121,Satokasvi!$H$8,Satokasvi!$I$8)*IF(K$8="x",1+Toimenpiteet!$C$7,1)*IF(K$9="x",1+Toimenpiteet!$C$34,1)*(1+K$30)*_xlfn.BINOM.INV(1,(1-(Satokasvi!$H$15*(1+K$43))),E121))</f>
        <v>2704.3944450775716</v>
      </c>
      <c r="AG121" s="27">
        <f ca="1">IF(L$11="x",0,_xlfn.NORM.INV(F121,Satokasvi!$H$8,Satokasvi!$I$8)*IF(L$8="x",1+Toimenpiteet!$C$7,1)*IF(L$9="x",1+Toimenpiteet!$C$34,1)*(1+L$30)*_xlfn.BINOM.INV(1,(1-(Satokasvi!$H$15*(1+L$43))),F121))</f>
        <v>2516.3279124905662</v>
      </c>
      <c r="AH121" s="27">
        <f>IF(M$11="x",0,_xlfn.NORM.INV(G121,Satokasvi!$H$8,Satokasvi!$I$8)*IF(M$8="x",1+Toimenpiteet!$C$7,1)*IF(M$9="x",1+Toimenpiteet!$C$34,1)*(1+M$30)*_xlfn.BINOM.INV(1,(1-(Satokasvi!$H$15*(1+M$43))),G121))</f>
        <v>0</v>
      </c>
      <c r="AI121" s="27">
        <f ca="1">IF(N$11="x",0,_xlfn.NORM.INV(H121,Satokasvi!$H$8,Satokasvi!$I$8)*IF(N$8="x",1+Toimenpiteet!$C$7,1)*IF(N$9="x",1+Toimenpiteet!$C$34,1)*(1+N$30)*_xlfn.BINOM.INV(1,(1-(Satokasvi!$H$15*(1+N$43))),H121))</f>
        <v>2549.9035174816013</v>
      </c>
      <c r="AJ121" s="27">
        <f ca="1">IF(O$11="x",0,_xlfn.NORM.INV(I121,Satokasvi!$H$8,Satokasvi!$I$8)*IF(O$8="x",1+Toimenpiteet!$C$7,1)*IF(O$9="x",1+Toimenpiteet!$C$34,1)*(1+O$30)*_xlfn.BINOM.INV(1,(1-(Satokasvi!$H$15*(1+O$43))),I121))</f>
        <v>2896.538591599066</v>
      </c>
      <c r="AK121" s="27">
        <f ca="1">IF(P$11="x",0,_xlfn.NORM.INV(J121,Satokasvi!$H$8,Satokasvi!$I$8)*IF(P$8="x",1+Toimenpiteet!$C$7,1)*IF(P$9="x",1+Toimenpiteet!$C$34,1)*(1+P$30)*_xlfn.BINOM.INV(1,(1-(Satokasvi!$H$15*(1+P$43))),J121))</f>
        <v>2689.8505382455705</v>
      </c>
      <c r="AL121" s="27">
        <f ca="1">IF(Q$11="x",0,_xlfn.NORM.INV(K121,Satokasvi!$H$8,Satokasvi!$I$8)*IF(Q$8="x",1+Toimenpiteet!$C$7,1)*IF(Q$9="x",1+Toimenpiteet!$C$34,1)*(1+Q$30)*_xlfn.BINOM.INV(1,(1-(Satokasvi!$H$15*(1+Q$43))),K121))</f>
        <v>2768.246700168721</v>
      </c>
      <c r="AM121" s="27">
        <f ca="1">IF(R$11="x",0,_xlfn.NORM.INV(L121,Satokasvi!$H$8,Satokasvi!$I$8)*IF(R$8="x",1+Toimenpiteet!$C$7,1)*IF(R$9="x",1+Toimenpiteet!$C$34,1)*(1+R$30)*_xlfn.BINOM.INV(1,(1-(Satokasvi!$H$15*(1+R$43))),L121))</f>
        <v>2987.1471490196427</v>
      </c>
      <c r="AN121" s="27">
        <f ca="1">IF(S$11="x",0,_xlfn.NORM.INV(M121,Satokasvi!$H$8,Satokasvi!$I$8)*IF(S$8="x",1+Toimenpiteet!$C$7,1)*IF(S$9="x",1+Toimenpiteet!$C$34,1)*(1+S$30)*_xlfn.BINOM.INV(1,(1-(Satokasvi!$H$15*(1+S$43))),M121))</f>
        <v>2650.1517589586747</v>
      </c>
      <c r="AO121" s="27">
        <f ca="1">IF(T$11="x",0,_xlfn.NORM.INV(N121,Satokasvi!$H$8,Satokasvi!$I$8)*IF(T$8="x",1+Toimenpiteet!$C$7,1)*IF(T$9="x",1+Toimenpiteet!$C$34,1)*(1+T$30)*_xlfn.BINOM.INV(1,(1-(Satokasvi!$H$15*(1+T$43))),N121))</f>
        <v>2790.9274915078654</v>
      </c>
      <c r="AP121" s="27">
        <f ca="1">IF(U$11="x",0,_xlfn.NORM.INV(O121,Satokasvi!$H$8,Satokasvi!$I$8)*IF(U$8="x",1+Toimenpiteet!$C$7,1)*IF(U$9="x",1+Toimenpiteet!$C$34,1)*(1+U$30)*_xlfn.BINOM.INV(1,(1-(Satokasvi!$H$15*(1+U$43))),O121))</f>
        <v>2540.8071738592625</v>
      </c>
      <c r="AQ121" s="27">
        <f ca="1">IF(V$11="x",0,_xlfn.NORM.INV(P121,Satokasvi!$H$8,Satokasvi!$I$8)*IF(V$8="x",1+Toimenpiteet!$C$7,1)*IF(V$9="x",1+Toimenpiteet!$C$34,1)*(1+V$30)*_xlfn.BINOM.INV(1,(1-(Satokasvi!$H$15*(1+V$43))),P121))</f>
        <v>3047.2345840650819</v>
      </c>
      <c r="AR121" s="27">
        <f ca="1">IF(W$11="x",0,_xlfn.NORM.INV(Q121,Satokasvi!$H$8,Satokasvi!$I$8)*IF(W$8="x",1+Toimenpiteet!$C$7,1)*IF(W$9="x",1+Toimenpiteet!$C$34,1)*(1+W$30)*_xlfn.BINOM.INV(1,(1-(Satokasvi!$H$15*(1+W$43))),Q121))</f>
        <v>2724.5151967116408</v>
      </c>
      <c r="AS121" s="27">
        <f ca="1">IF(X$11="x",0,_xlfn.NORM.INV(R121,Satokasvi!$H$8,Satokasvi!$I$8)*IF(X$8="x",1+Toimenpiteet!$C$7,1)*IF(X$9="x",1+Toimenpiteet!$C$34,1)*(1+X$30)*_xlfn.BINOM.INV(1,(1-(Satokasvi!$H$15*(1+X$43))),R121))</f>
        <v>2506.1523182394494</v>
      </c>
      <c r="AT121" s="27">
        <f ca="1">IF(Y$11="x",0,_xlfn.NORM.INV(S121,Satokasvi!$H$8,Satokasvi!$I$8)*IF(Y$8="x",1+Toimenpiteet!$C$7,1)*IF(Y$9="x",1+Toimenpiteet!$C$34,1)*(1+Y$30)*_xlfn.BINOM.INV(1,(1-(Satokasvi!$H$15*(1+Y$43))),S121))</f>
        <v>2560.4198047696109</v>
      </c>
      <c r="AU121" s="27">
        <f ca="1">IF(Z$11="x",0,_xlfn.NORM.INV(T121,Satokasvi!$H$8,Satokasvi!$I$8)*IF(Z$8="x",1+Toimenpiteet!$C$7,1)*IF(Z$9="x",1+Toimenpiteet!$C$34,1)*(1+Z$30)*_xlfn.BINOM.INV(1,(1-(Satokasvi!$H$15*(1+Z$43))),T121))</f>
        <v>2535.568037969646</v>
      </c>
      <c r="AV121" s="27">
        <f ca="1">IF(AA$11="x",0,_xlfn.NORM.INV(U121,Satokasvi!$H$8,Satokasvi!$I$8)*IF(AA$8="x",1+Toimenpiteet!$C$7,1)*IF(AA$9="x",1+Toimenpiteet!$C$34,1)*(1+AA$30)*_xlfn.BINOM.INV(1,(1-(Satokasvi!$H$15*(1+AA$43))),U121))</f>
        <v>2699.577303826316</v>
      </c>
      <c r="AW121" s="27">
        <f ca="1">IF(AB$11="x",0,_xlfn.NORM.INV(V121,Satokasvi!$H$8,Satokasvi!$I$8)*IF(AB$8="x",1+Toimenpiteet!$C$7,1)*IF(AB$9="x",1+Toimenpiteet!$C$34,1)*(1+AB$30)*_xlfn.BINOM.INV(1,(1-(Satokasvi!$H$15*(1+AB$43))),V121))</f>
        <v>2467.5046862349354</v>
      </c>
      <c r="AX121" s="27">
        <f ca="1">IF(AC$11="x",0,_xlfn.NORM.INV(W121,Satokasvi!$H$8,Satokasvi!$I$8)*IF(AC$8="x",1+Toimenpiteet!$C$7,1)*IF(AC$9="x",1+Toimenpiteet!$C$34,1)*(1+AC$30)*_xlfn.BINOM.INV(1,(1-(Satokasvi!$H$15*(1+AC$43))),W121))</f>
        <v>2420.4969698906684</v>
      </c>
      <c r="AY121" s="27">
        <f ca="1">IF(AD$11="x",0,_xlfn.NORM.INV(X121,Satokasvi!$H$8,Satokasvi!$I$8)*IF(AD$8="x",1+Toimenpiteet!$C$7,1)*IF(AD$9="x",1+Toimenpiteet!$C$34,1)*(1+AD$30)*_xlfn.BINOM.INV(1,(1-(Satokasvi!$H$15*(1+AD$43))),X121))</f>
        <v>2619.4229012434112</v>
      </c>
      <c r="AZ121" s="27">
        <f ca="1">IF(AE$11="x",0,_xlfn.NORM.INV(Y121,Satokasvi!$H$8,Satokasvi!$I$8)*IF(AE$8="x",1+Toimenpiteet!$C$7,1)*IF(AE$9="x",1+Toimenpiteet!$C$34,1)*(1+AE$30)*_xlfn.BINOM.INV(1,(1-(Satokasvi!$H$15*(1+AE$43))),Y121))</f>
        <v>2719.2648025569069</v>
      </c>
      <c r="BA121" s="27">
        <f ca="1">IF(AF$11="x",0,_xlfn.NORM.INV(Z121,Satokasvi!$H$8,Satokasvi!$I$8)*IF(AF$8="x",1+Toimenpiteet!$C$7,1)*IF(AF$9="x",1+Toimenpiteet!$C$34,1)*(1+AF$30)*_xlfn.BINOM.INV(1,(1-(Satokasvi!$H$15*(1+AF$43))),Z121))</f>
        <v>3005.7614794232618</v>
      </c>
      <c r="BD121" s="27">
        <f>IF(H$11="x",0,_xlfn.NORM.INV(B121,Satokasvi!$H$8,Satokasvi!$I$8)*IF(COUNTIF($H$12:H$12,"x")&gt;0,(1+$C$6),1)*IF(COUNTIF($H$13:H$13,"x")&gt;0,(1+$C$30),1)*IF(H$8="x",(1+Toimenpiteet!$C$7),1)*IF(H$9="x",(1+Toimenpiteet!$C$34),1)*(1+H$30)*_xlfn.BINOM.INV(1,(1-(Satokasvi!$H$15*(1+H$44))),B121))</f>
        <v>0</v>
      </c>
      <c r="BE121" s="27">
        <f ca="1">IF(I$11="x",0,_xlfn.NORM.INV(C121,Satokasvi!$H$8,Satokasvi!$I$8)*IF(COUNTIF($H$12:I$12,"x")&gt;0,(1+$C$6),1)*IF(COUNTIF($H$13:I$13,"x")&gt;0,(1+$C$30),1)*IF(I$8="x",(1+Toimenpiteet!$C$7),1)*IF(I$9="x",(1+Toimenpiteet!$C$34),1)*(1+I$30)*_xlfn.BINOM.INV(1,(1-(Satokasvi!$H$15*(1+I$44))),C121))</f>
        <v>2770.3902117608245</v>
      </c>
      <c r="BF121" s="27">
        <f ca="1">IF(J$11="x",0,_xlfn.NORM.INV(D121,Satokasvi!$H$8,Satokasvi!$I$8)*IF(COUNTIF($H$12:J$12,"x")&gt;0,(1+$C$6),1)*IF(COUNTIF($H$13:J$13,"x")&gt;0,(1+$C$30),1)*IF(J$8="x",(1+Toimenpiteet!$C$7),1)*IF(J$9="x",(1+Toimenpiteet!$C$34),1)*(1+J$30)*_xlfn.BINOM.INV(1,(1-(Satokasvi!$H$15*(1+J$44))),D121))</f>
        <v>2650.6192298223964</v>
      </c>
      <c r="BG121" s="27">
        <f ca="1">IF(K$11="x",0,_xlfn.NORM.INV(E121,Satokasvi!$H$8,Satokasvi!$I$8)*IF(COUNTIF($H$12:K$12,"x")&gt;0,(1+$C$6),1)*IF(COUNTIF($H$13:K$13,"x")&gt;0,(1+$C$30),1)*IF(K$8="x",(1+Toimenpiteet!$C$7),1)*IF(K$9="x",(1+Toimenpiteet!$C$34),1)*(1+K$30)*_xlfn.BINOM.INV(1,(1-(Satokasvi!$H$15*(1+K$44))),E121))</f>
        <v>2839.6141673314505</v>
      </c>
      <c r="BH121" s="27">
        <f ca="1">IF(L$11="x",0,_xlfn.NORM.INV(F121,Satokasvi!$H$8,Satokasvi!$I$8)*IF(COUNTIF($H$12:L$12,"x")&gt;0,(1+$C$6),1)*IF(COUNTIF($H$13:L$13,"x")&gt;0,(1+$C$30),1)*IF(L$8="x",(1+Toimenpiteet!$C$7),1)*IF(L$9="x",(1+Toimenpiteet!$C$34),1)*(1+L$30)*_xlfn.BINOM.INV(1,(1-(Satokasvi!$H$15*(1+L$44))),F121))</f>
        <v>2642.1443081150946</v>
      </c>
      <c r="BI121" s="27">
        <f>IF(M$11="x",0,_xlfn.NORM.INV(G121,Satokasvi!$H$8,Satokasvi!$I$8)*IF(COUNTIF($H$12:M$12,"x")&gt;0,(1+$C$6),1)*IF(COUNTIF($H$13:M$13,"x")&gt;0,(1+$C$30),1)*IF(M$8="x",(1+Toimenpiteet!$C$7),1)*IF(M$9="x",(1+Toimenpiteet!$C$34),1)*(1+M$30)*_xlfn.BINOM.INV(1,(1-(Satokasvi!$H$15*(1+M$44))),G121))</f>
        <v>0</v>
      </c>
      <c r="BJ121" s="27">
        <f ca="1">IF(N$11="x",0,_xlfn.NORM.INV(H121,Satokasvi!$H$8,Satokasvi!$I$8)*IF(COUNTIF($H$12:N$12,"x")&gt;0,(1+$C$6),1)*IF(COUNTIF($H$13:N$13,"x")&gt;0,(1+$C$30),1)*IF(N$8="x",(1+Toimenpiteet!$C$7),1)*IF(N$9="x",(1+Toimenpiteet!$C$34),1)*(1+N$30)*_xlfn.BINOM.INV(1,(1-(Satokasvi!$H$15*(1+N$44))),H121))</f>
        <v>2677.3986933556807</v>
      </c>
      <c r="BK121" s="27">
        <f ca="1">IF(O$11="x",0,_xlfn.NORM.INV(I121,Satokasvi!$H$8,Satokasvi!$I$8)*IF(COUNTIF($H$12:O$12,"x")&gt;0,(1+$C$6),1)*IF(COUNTIF($H$13:O$13,"x")&gt;0,(1+$C$30),1)*IF(O$8="x",(1+Toimenpiteet!$C$7),1)*IF(O$9="x",(1+Toimenpiteet!$C$34),1)*(1+O$30)*_xlfn.BINOM.INV(1,(1-(Satokasvi!$H$15*(1+O$44))),I121))</f>
        <v>3041.3655211790192</v>
      </c>
      <c r="BL121" s="27">
        <f ca="1">IF(P$11="x",0,_xlfn.NORM.INV(J121,Satokasvi!$H$8,Satokasvi!$I$8)*IF(COUNTIF($H$12:P$12,"x")&gt;0,(1+$C$6),1)*IF(COUNTIF($H$13:P$13,"x")&gt;0,(1+$C$30),1)*IF(P$8="x",(1+Toimenpiteet!$C$7),1)*IF(P$9="x",(1+Toimenpiteet!$C$34),1)*(1+P$30)*_xlfn.BINOM.INV(1,(1-(Satokasvi!$H$15*(1+P$44))),J121))</f>
        <v>2824.3430651578492</v>
      </c>
      <c r="BM121" s="27">
        <f ca="1">IF(Q$11="x",0,_xlfn.NORM.INV(K121,Satokasvi!$H$8,Satokasvi!$I$8)*IF(COUNTIF($H$12:Q$12,"x")&gt;0,(1+$C$6),1)*IF(COUNTIF($H$13:Q$13,"x")&gt;0,(1+$C$30),1)*IF(Q$8="x",(1+Toimenpiteet!$C$7),1)*IF(Q$9="x",(1+Toimenpiteet!$C$34),1)*(1+Q$30)*_xlfn.BINOM.INV(1,(1-(Satokasvi!$H$15*(1+Q$44))),K121))</f>
        <v>2906.6590351771574</v>
      </c>
      <c r="BN121" s="27">
        <f ca="1">IF(R$11="x",0,_xlfn.NORM.INV(L121,Satokasvi!$H$8,Satokasvi!$I$8)*IF(COUNTIF($H$12:R$12,"x")&gt;0,(1+$C$6),1)*IF(COUNTIF($H$13:R$13,"x")&gt;0,(1+$C$30),1)*IF(R$8="x",(1+Toimenpiteet!$C$7),1)*IF(R$9="x",(1+Toimenpiteet!$C$34),1)*(1+R$30)*_xlfn.BINOM.INV(1,(1-(Satokasvi!$H$15*(1+R$44))),L121))</f>
        <v>3136.5045064706255</v>
      </c>
      <c r="BO121" s="27">
        <f ca="1">IF(S$11="x",0,_xlfn.NORM.INV(M121,Satokasvi!$H$8,Satokasvi!$I$8)*IF(COUNTIF($H$12:S$12,"x")&gt;0,(1+$C$6),1)*IF(COUNTIF($H$13:S$13,"x")&gt;0,(1+$C$30),1)*IF(S$8="x",(1+Toimenpiteet!$C$7),1)*IF(S$9="x",(1+Toimenpiteet!$C$34),1)*(1+S$30)*_xlfn.BINOM.INV(1,(1-(Satokasvi!$H$15*(1+S$44))),M121))</f>
        <v>2782.6593469066079</v>
      </c>
      <c r="BP121" s="27">
        <f ca="1">IF(T$11="x",0,_xlfn.NORM.INV(N121,Satokasvi!$H$8,Satokasvi!$I$8)*IF(COUNTIF($H$12:T$12,"x")&gt;0,(1+$C$6),1)*IF(COUNTIF($H$13:T$13,"x")&gt;0,(1+$C$30),1)*IF(T$8="x",(1+Toimenpiteet!$C$7),1)*IF(T$9="x",(1+Toimenpiteet!$C$34),1)*(1+T$30)*_xlfn.BINOM.INV(1,(1-(Satokasvi!$H$15*(1+T$44))),N121))</f>
        <v>2930.4738660832581</v>
      </c>
      <c r="BQ121" s="27">
        <f ca="1">IF(U$11="x",0,_xlfn.NORM.INV(O121,Satokasvi!$H$8,Satokasvi!$I$8)*IF(COUNTIF($H$12:U$12,"x")&gt;0,(1+$C$6),1)*IF(COUNTIF($H$13:U$13,"x")&gt;0,(1+$C$30),1)*IF(U$8="x",(1+Toimenpiteet!$C$7),1)*IF(U$9="x",(1+Toimenpiteet!$C$34),1)*(1+U$30)*_xlfn.BINOM.INV(1,(1-(Satokasvi!$H$15*(1+U$44))),O121))</f>
        <v>2667.8475325522259</v>
      </c>
      <c r="BR121" s="27">
        <f ca="1">IF(V$11="x",0,_xlfn.NORM.INV(P121,Satokasvi!$H$8,Satokasvi!$I$8)*IF(COUNTIF($H$12:V$12,"x")&gt;0,(1+$C$6),1)*IF(COUNTIF($H$13:V$13,"x")&gt;0,(1+$C$30),1)*IF(V$8="x",(1+Toimenpiteet!$C$7),1)*IF(V$9="x",(1+Toimenpiteet!$C$34),1)*(1+V$30)*_xlfn.BINOM.INV(1,(1-(Satokasvi!$H$15*(1+V$44))),P121))</f>
        <v>3199.596313268336</v>
      </c>
      <c r="BS121" s="27">
        <f ca="1">IF(W$11="x",0,_xlfn.NORM.INV(Q121,Satokasvi!$H$8,Satokasvi!$I$8)*IF(COUNTIF($H$12:W$12,"x")&gt;0,(1+$C$6),1)*IF(COUNTIF($H$13:W$13,"x")&gt;0,(1+$C$30),1)*IF(W$8="x",(1+Toimenpiteet!$C$7),1)*IF(W$9="x",(1+Toimenpiteet!$C$34),1)*(1+W$30)*_xlfn.BINOM.INV(1,(1-(Satokasvi!$H$15*(1+W$44))),Q121))</f>
        <v>2860.7409565472226</v>
      </c>
      <c r="BT121" s="27">
        <f ca="1">IF(X$11="x",0,_xlfn.NORM.INV(R121,Satokasvi!$H$8,Satokasvi!$I$8)*IF(COUNTIF($H$12:X$12,"x")&gt;0,(1+$C$6),1)*IF(COUNTIF($H$13:X$13,"x")&gt;0,(1+$C$30),1)*IF(X$8="x",(1+Toimenpiteet!$C$7),1)*IF(X$9="x",(1+Toimenpiteet!$C$34),1)*(1+X$30)*_xlfn.BINOM.INV(1,(1-(Satokasvi!$H$15*(1+X$44))),R121))</f>
        <v>2631.4599341514217</v>
      </c>
      <c r="BU121" s="27">
        <f ca="1">IF(Y$11="x",0,_xlfn.NORM.INV(S121,Satokasvi!$H$8,Satokasvi!$I$8)*IF(COUNTIF($H$12:Y$12,"x")&gt;0,(1+$C$6),1)*IF(COUNTIF($H$13:Y$13,"x")&gt;0,(1+$C$30),1)*IF(Y$8="x",(1+Toimenpiteet!$C$7),1)*IF(Y$9="x",(1+Toimenpiteet!$C$34),1)*(1+Y$30)*_xlfn.BINOM.INV(1,(1-(Satokasvi!$H$15*(1+Y$44))),S121))</f>
        <v>2688.4407950080918</v>
      </c>
      <c r="BV121" s="27">
        <f ca="1">IF(Z$11="x",0,_xlfn.NORM.INV(T121,Satokasvi!$H$8,Satokasvi!$I$8)*IF(COUNTIF($H$12:Z$12,"x")&gt;0,(1+$C$6),1)*IF(COUNTIF($H$13:Z$13,"x")&gt;0,(1+$C$30),1)*IF(Z$8="x",(1+Toimenpiteet!$C$7),1)*IF(Z$9="x",(1+Toimenpiteet!$C$34),1)*(1+Z$30)*_xlfn.BINOM.INV(1,(1-(Satokasvi!$H$15*(1+Z$44))),T121))</f>
        <v>2662.3464398681285</v>
      </c>
      <c r="BW121" s="27">
        <f ca="1">IF(AA$11="x",0,_xlfn.NORM.INV(U121,Satokasvi!$H$8,Satokasvi!$I$8)*IF(COUNTIF($H$12:AA$12,"x")&gt;0,(1+$C$6),1)*IF(COUNTIF($H$13:AA$13,"x")&gt;0,(1+$C$30),1)*IF(AA$8="x",(1+Toimenpiteet!$C$7),1)*IF(AA$9="x",(1+Toimenpiteet!$C$34),1)*(1+AA$30)*_xlfn.BINOM.INV(1,(1-(Satokasvi!$H$15*(1+AA$44))),U121))</f>
        <v>2834.5561690176319</v>
      </c>
      <c r="BX121" s="27">
        <f ca="1">IF(AB$11="x",0,_xlfn.NORM.INV(V121,Satokasvi!$H$8,Satokasvi!$I$8)*IF(COUNTIF($H$12:AB$12,"x")&gt;0,(1+$C$6),1)*IF(COUNTIF($H$13:AB$13,"x")&gt;0,(1+$C$30),1)*IF(AB$8="x",(1+Toimenpiteet!$C$7),1)*IF(AB$9="x",(1+Toimenpiteet!$C$34),1)*(1+AB$30)*_xlfn.BINOM.INV(1,(1-(Satokasvi!$H$15*(1+AB$44))),V121))</f>
        <v>2590.8799205466826</v>
      </c>
      <c r="BY121" s="27">
        <f ca="1">IF(AC$11="x",0,_xlfn.NORM.INV(W121,Satokasvi!$H$8,Satokasvi!$I$8)*IF(COUNTIF($H$12:AC$12,"x")&gt;0,(1+$C$6),1)*IF(COUNTIF($H$13:AC$13,"x")&gt;0,(1+$C$30),1)*IF(AC$8="x",(1+Toimenpiteet!$C$7),1)*IF(AC$9="x",(1+Toimenpiteet!$C$34),1)*(1+AC$30)*_xlfn.BINOM.INV(1,(1-(Satokasvi!$H$15*(1+AC$44))),W121))</f>
        <v>2541.5218183852021</v>
      </c>
      <c r="BZ121" s="27">
        <f ca="1">IF(AD$11="x",0,_xlfn.NORM.INV(X121,Satokasvi!$H$8,Satokasvi!$I$8)*IF(COUNTIF($H$12:AD$12,"x")&gt;0,(1+$C$6),1)*IF(COUNTIF($H$13:AD$13,"x")&gt;0,(1+$C$30),1)*IF(AD$8="x",(1+Toimenpiteet!$C$7),1)*IF(AD$9="x",(1+Toimenpiteet!$C$34),1)*(1+AD$30)*_xlfn.BINOM.INV(1,(1-(Satokasvi!$H$15*(1+AD$44))),X121))</f>
        <v>2750.3940463055819</v>
      </c>
      <c r="CA121" s="27">
        <f ca="1">IF(AE$11="x",0,_xlfn.NORM.INV(Y121,Satokasvi!$H$8,Satokasvi!$I$8)*IF(COUNTIF($H$12:AE$12,"x")&gt;0,(1+$C$6),1)*IF(COUNTIF($H$13:AE$13,"x")&gt;0,(1+$C$30),1)*IF(AE$8="x",(1+Toimenpiteet!$C$7),1)*IF(AE$9="x",(1+Toimenpiteet!$C$34),1)*(1+AE$30)*_xlfn.BINOM.INV(1,(1-(Satokasvi!$H$15*(1+AE$44))),Y121))</f>
        <v>2855.2280426847519</v>
      </c>
      <c r="CB121" s="27">
        <f ca="1">IF(AF$11="x",0,_xlfn.NORM.INV(Z121,Satokasvi!$H$8,Satokasvi!$I$8)*IF(COUNTIF($H$12:AF$12,"x")&gt;0,(1+$C$6),1)*IF(COUNTIF($H$13:AF$13,"x")&gt;0,(1+$C$30),1)*IF(AF$8="x",(1+Toimenpiteet!$C$7),1)*IF(AF$9="x",(1+Toimenpiteet!$C$34),1)*(1+AF$30)*_xlfn.BINOM.INV(1,(1-(Satokasvi!$H$15*(1+AF$44))),Z121))</f>
        <v>3156.0495533944249</v>
      </c>
      <c r="CD121" s="29">
        <f ca="1">_xlfn.NORM.INV(RAND(),Satokasvi!$H$13,Satokasvi!$I$13)</f>
        <v>158.55676349906565</v>
      </c>
      <c r="CE121" s="29">
        <f ca="1">_xlfn.NORM.INV(RAND(),Satokasvi!$H$13,Satokasvi!$I$13)</f>
        <v>196.89895862477138</v>
      </c>
      <c r="CF121" s="29">
        <f ca="1">_xlfn.NORM.INV(RAND(),Satokasvi!$H$13,Satokasvi!$I$13)</f>
        <v>255.38661672120696</v>
      </c>
      <c r="CG121" s="29">
        <f ca="1">_xlfn.NORM.INV(RAND(),Satokasvi!$H$13,Satokasvi!$I$13)</f>
        <v>164.21272410689394</v>
      </c>
      <c r="CH121" s="29">
        <f ca="1">_xlfn.NORM.INV(RAND(),Satokasvi!$H$13,Satokasvi!$I$13)</f>
        <v>201.95441314093486</v>
      </c>
      <c r="CI121" s="29">
        <f ca="1">_xlfn.NORM.INV(RAND(),Satokasvi!$H$13,Satokasvi!$I$13)</f>
        <v>264.8461443168643</v>
      </c>
      <c r="CJ121" s="29">
        <f ca="1">_xlfn.NORM.INV(RAND(),Satokasvi!$H$13,Satokasvi!$I$13)</f>
        <v>152.59088009005336</v>
      </c>
      <c r="CK121" s="29">
        <f ca="1">_xlfn.NORM.INV(RAND(),Satokasvi!$H$13,Satokasvi!$I$13)</f>
        <v>158.27860126125267</v>
      </c>
      <c r="CL121" s="29">
        <f ca="1">_xlfn.NORM.INV(RAND(),Satokasvi!$H$13,Satokasvi!$I$13)</f>
        <v>208.49084015154509</v>
      </c>
      <c r="CM121" s="29">
        <f ca="1">_xlfn.NORM.INV(RAND(),Satokasvi!$H$13,Satokasvi!$I$13)</f>
        <v>223.11247172704665</v>
      </c>
      <c r="CN121" s="29">
        <f ca="1">_xlfn.NORM.INV(RAND(),Satokasvi!$H$13,Satokasvi!$I$13)</f>
        <v>218.13093596274655</v>
      </c>
      <c r="CO121" s="29">
        <f ca="1">_xlfn.NORM.INV(RAND(),Satokasvi!$H$13,Satokasvi!$I$13)</f>
        <v>315.71557593684872</v>
      </c>
      <c r="CP121" s="29">
        <f ca="1">_xlfn.NORM.INV(RAND(),Satokasvi!$H$13,Satokasvi!$I$13)</f>
        <v>274.74770019428672</v>
      </c>
      <c r="CQ121" s="29">
        <f ca="1">_xlfn.NORM.INV(RAND(),Satokasvi!$H$13,Satokasvi!$I$13)</f>
        <v>335.64352803152354</v>
      </c>
      <c r="CR121" s="29">
        <f ca="1">_xlfn.NORM.INV(RAND(),Satokasvi!$H$13,Satokasvi!$I$13)</f>
        <v>184.20867052812406</v>
      </c>
      <c r="CS121" s="29">
        <f ca="1">_xlfn.NORM.INV(RAND(),Satokasvi!$H$13,Satokasvi!$I$13)</f>
        <v>196.35420782555479</v>
      </c>
      <c r="CT121" s="29">
        <f ca="1">_xlfn.NORM.INV(RAND(),Satokasvi!$H$13,Satokasvi!$I$13)</f>
        <v>247.82549426594997</v>
      </c>
      <c r="CU121" s="29">
        <f ca="1">_xlfn.NORM.INV(RAND(),Satokasvi!$H$13,Satokasvi!$I$13)</f>
        <v>160.06758340152402</v>
      </c>
      <c r="CV121" s="29">
        <f ca="1">_xlfn.NORM.INV(RAND(),Satokasvi!$H$13,Satokasvi!$I$13)</f>
        <v>247.93853945983994</v>
      </c>
      <c r="CW121" s="29">
        <f ca="1">_xlfn.NORM.INV(RAND(),Satokasvi!$H$13,Satokasvi!$I$13)</f>
        <v>251.31467507705113</v>
      </c>
      <c r="CX121" s="29">
        <f ca="1">_xlfn.NORM.INV(RAND(),Satokasvi!$H$13,Satokasvi!$I$13)</f>
        <v>252.42195745676173</v>
      </c>
      <c r="CY121" s="29">
        <f ca="1">_xlfn.NORM.INV(RAND(),Satokasvi!$H$13,Satokasvi!$I$13)</f>
        <v>201.92509590858791</v>
      </c>
      <c r="CZ121" s="29">
        <f ca="1">_xlfn.NORM.INV(RAND(),Satokasvi!$H$13,Satokasvi!$I$13)</f>
        <v>179.65590561336251</v>
      </c>
      <c r="DA121" s="29">
        <f ca="1">_xlfn.NORM.INV(RAND(),Satokasvi!$H$13,Satokasvi!$I$13)</f>
        <v>275.20296129102678</v>
      </c>
      <c r="DB121" s="29">
        <f ca="1">_xlfn.NORM.INV(RAND(),Satokasvi!$H$13,Satokasvi!$I$13)</f>
        <v>186.45037198797775</v>
      </c>
      <c r="DD121" s="29">
        <f>IF(H$11="x",Toimenpiteet!$E$115,AC121*CD121/1000+(Satokasvi!$E$28-Satokasvi!$E$7)+IF(H$8="x",Toimenpiteet!$E$29,0)+IF(H$9="x",Toimenpiteet!$E$60,0)+IF(H$10="x",Toimenpiteet!$E$88,0))/(1+$H$15)^DD$59</f>
        <v>305.82524271844659</v>
      </c>
      <c r="DE121" s="29">
        <f ca="1">IF(I$11="x",Toimenpiteet!$E$115,AD121*CE121/1000+(Satokasvi!$E$28-Satokasvi!$E$7)+IF(I$8="x",Toimenpiteet!$E$29,0)+IF(I$9="x",Toimenpiteet!$E$60,0)+IF(I$10="x",Toimenpiteet!$E$88,0))/(1+$H$15)^DE$59</f>
        <v>274.87169265984079</v>
      </c>
      <c r="DF121" s="29">
        <f ca="1">IF(J$11="x",Toimenpiteet!$E$115,AE121*CF121/1000+(Satokasvi!$E$28-Satokasvi!$E$7)+IF(J$8="x",Toimenpiteet!$E$29,0)+IF(J$9="x",Toimenpiteet!$E$60,0)+IF(J$10="x",Toimenpiteet!$E$88,0))/(1+$H$15)^DF$59</f>
        <v>381.42901925576842</v>
      </c>
      <c r="DG121" s="29">
        <f ca="1">IF(K$11="x",Toimenpiteet!$E$115,AF121*CG121/1000+(Satokasvi!$E$28-Satokasvi!$E$7)+IF(K$8="x",Toimenpiteet!$E$29,0)+IF(K$9="x",Toimenpiteet!$E$60,0)+IF(K$10="x",Toimenpiteet!$E$88,0))/(1+$H$15)^DG$59</f>
        <v>192.08732705143356</v>
      </c>
      <c r="DH121" s="29">
        <f ca="1">IF(L$11="x",Toimenpiteet!$E$115,AG121*CH121/1000+(Satokasvi!$E$28-Satokasvi!$E$7)+IF(L$8="x",Toimenpiteet!$E$29,0)+IF(L$9="x",Toimenpiteet!$E$60,0)+IF(L$10="x",Toimenpiteet!$E$88,0))/(1+$H$15)^DH$59</f>
        <v>241.7750323679312</v>
      </c>
      <c r="DI121" s="29">
        <f>IF(M$11="x",Toimenpiteet!$E$115,AH121*CI121/1000+(Satokasvi!$E$28-Satokasvi!$E$7)+IF(M$8="x",Toimenpiteet!$E$29,0)+IF(M$9="x",Toimenpiteet!$E$60,0)+IF(M$10="x",Toimenpiteet!$E$88,0))/(1+$H$15)^DI$59</f>
        <v>263.80754085535114</v>
      </c>
      <c r="DJ121" s="29">
        <f ca="1">IF(N$11="x",Toimenpiteet!$E$115,AI121*CJ121/1000+(Satokasvi!$E$28-Satokasvi!$E$7)+IF(N$8="x",Toimenpiteet!$E$29,0)+IF(N$9="x",Toimenpiteet!$E$60,0)+IF(N$10="x",Toimenpiteet!$E$88,0))/(1+$H$15)^DJ$59</f>
        <v>131.06386468465627</v>
      </c>
      <c r="DK121" s="29">
        <f ca="1">IF(O$11="x",Toimenpiteet!$E$115,AJ121*CK121/1000+(Satokasvi!$E$28-Satokasvi!$E$7)+IF(O$8="x",Toimenpiteet!$E$29,0)+IF(O$9="x",Toimenpiteet!$E$60,0)+IF(O$10="x",Toimenpiteet!$E$88,0))/(1+$H$15)^DK$59</f>
        <v>182.00625367231927</v>
      </c>
      <c r="DL121" s="29">
        <f ca="1">IF(P$11="x",Toimenpiteet!$E$115,AK121*CL121/1000+(Satokasvi!$E$28-Satokasvi!$E$7)+IF(P$8="x",Toimenpiteet!$E$29,0)+IF(P$9="x",Toimenpiteet!$E$60,0)+IF(P$10="x",Toimenpiteet!$E$88,0))/(1+$H$15)^DL$59</f>
        <v>255.147180158841</v>
      </c>
      <c r="DM121" s="29">
        <f ca="1">IF(Q$11="x",Toimenpiteet!$E$115,AL121*CM121/1000+(Satokasvi!$E$28-Satokasvi!$E$7)+IF(Q$8="x",Toimenpiteet!$E$29,0)+IF(Q$9="x",Toimenpiteet!$E$60,0)+IF(Q$10="x",Toimenpiteet!$E$88,0))/(1+$H$15)^DM$59</f>
        <v>289.99599202376413</v>
      </c>
      <c r="DN121" s="29">
        <f ca="1">IF(R$11="x",Toimenpiteet!$E$115,AM121*CN121/1000+(Satokasvi!$E$28-Satokasvi!$E$7)+IF(R$8="x",Toimenpiteet!$E$29,0)+IF(R$9="x",Toimenpiteet!$E$60,0)+IF(R$10="x",Toimenpiteet!$E$88,0))/(1+$H$15)^DN$59</f>
        <v>306.08209525487547</v>
      </c>
      <c r="DO121" s="29">
        <f ca="1">IF(S$11="x",Toimenpiteet!$E$115,AN121*CO121/1000+(Satokasvi!$E$28-Satokasvi!$E$7)+IF(S$8="x",Toimenpiteet!$E$29,0)+IF(S$9="x",Toimenpiteet!$E$60,0)+IF(S$10="x",Toimenpiteet!$E$88,0))/(1+$H$15)^DO$59</f>
        <v>426.99599527264331</v>
      </c>
      <c r="DP121" s="29">
        <f ca="1">IF(T$11="x",Toimenpiteet!$E$115,AO121*CP121/1000+(Satokasvi!$E$28-Satokasvi!$E$7)+IF(T$8="x",Toimenpiteet!$E$29,0)+IF(T$9="x",Toimenpiteet!$E$60,0)+IF(T$10="x",Toimenpiteet!$E$88,0))/(1+$H$15)^DP$59</f>
        <v>366.96529658429938</v>
      </c>
      <c r="DQ121" s="29">
        <f ca="1">IF(U$11="x",Toimenpiteet!$E$115,AP121*CQ121/1000+(Satokasvi!$E$28-Satokasvi!$E$7)+IF(U$8="x",Toimenpiteet!$E$29,0)+IF(U$9="x",Toimenpiteet!$E$60,0)+IF(U$10="x",Toimenpiteet!$E$88,0))/(1+$H$15)^DQ$59</f>
        <v>413.13614234804248</v>
      </c>
      <c r="DR121" s="29">
        <f ca="1">IF(V$11="x",Toimenpiteet!$E$115,AQ121*CR121/1000+(Satokasvi!$E$28-Satokasvi!$E$7)+IF(V$8="x",Toimenpiteet!$E$29,0)+IF(V$9="x",Toimenpiteet!$E$60,0)+IF(V$10="x",Toimenpiteet!$E$88,0))/(1+$H$15)^DR$59</f>
        <v>214.01412376481801</v>
      </c>
      <c r="DS121" s="29">
        <f ca="1">IF(W$11="x",Toimenpiteet!$E$115,AR121*CS121/1000+(Satokasvi!$E$28-Satokasvi!$E$7)+IF(W$8="x",Toimenpiteet!$E$29,0)+IF(W$9="x",Toimenpiteet!$E$60,0)+IF(W$10="x",Toimenpiteet!$E$88,0))/(1+$H$15)^DS$59</f>
        <v>191.35588645824359</v>
      </c>
      <c r="DT121" s="29">
        <f ca="1">IF(X$11="x",Toimenpiteet!$E$115,AS121*CT121/1000+(Satokasvi!$E$28-Satokasvi!$E$7)+IF(X$8="x",Toimenpiteet!$E$29,0)+IF(X$9="x",Toimenpiteet!$E$60,0)+IF(X$10="x",Toimenpiteet!$E$88,0))/(1+$H$15)^DT$59</f>
        <v>237.88547068493628</v>
      </c>
      <c r="DU121" s="29">
        <f ca="1">IF(Y$11="x",Toimenpiteet!$E$115,AT121*CU121/1000+(Satokasvi!$E$28-Satokasvi!$E$7)+IF(Y$8="x",Toimenpiteet!$E$29,0)+IF(Y$9="x",Toimenpiteet!$E$60,0)+IF(Y$10="x",Toimenpiteet!$E$88,0))/(1+$H$15)^DU$59</f>
        <v>106.87069864019453</v>
      </c>
      <c r="DV121" s="29">
        <f ca="1">IF(Z$11="x",Toimenpiteet!$E$115,AU121*CV121/1000+(Satokasvi!$E$28-Satokasvi!$E$7)+IF(Z$8="x",Toimenpiteet!$E$29,0)+IF(Z$9="x",Toimenpiteet!$E$60,0)+IF(Z$10="x",Toimenpiteet!$E$88,0))/(1+$H$15)^DV$59</f>
        <v>228.55070008567839</v>
      </c>
      <c r="DW121" s="29">
        <f ca="1">IF(AA$11="x",Toimenpiteet!$E$115,AV121*CW121/1000+(Satokasvi!$E$28-Satokasvi!$E$7)+IF(AA$8="x",Toimenpiteet!$E$29,0)+IF(AA$9="x",Toimenpiteet!$E$60,0)+IF(AA$10="x",Toimenpiteet!$E$88,0))/(1+$H$15)^DW$59</f>
        <v>249.45495288885621</v>
      </c>
      <c r="DX121" s="29">
        <f ca="1">IF(AB$11="x",Toimenpiteet!$E$115,AW121*CX121/1000+(Satokasvi!$E$28-Satokasvi!$E$7)+IF(AB$8="x",Toimenpiteet!$E$29,0)+IF(AB$9="x",Toimenpiteet!$E$60,0)+IF(AB$10="x",Toimenpiteet!$E$88,0))/(1+$H$15)^DX$59</f>
        <v>212.30635671329102</v>
      </c>
      <c r="DY121" s="29">
        <f ca="1">IF(AC$11="x",Toimenpiteet!$E$115,AX121*CY121/1000+(Satokasvi!$E$28-Satokasvi!$E$7)+IF(AC$8="x",Toimenpiteet!$E$29,0)+IF(AC$9="x",Toimenpiteet!$E$60,0)+IF(AC$10="x",Toimenpiteet!$E$88,0))/(1+$H$15)^DY$59</f>
        <v>136.14039909605577</v>
      </c>
      <c r="DZ121" s="29">
        <f ca="1">IF(AD$11="x",Toimenpiteet!$E$115,AY121*CZ121/1000+(Satokasvi!$E$28-Satokasvi!$E$7)+IF(AD$8="x",Toimenpiteet!$E$29,0)+IF(AD$9="x",Toimenpiteet!$E$60,0)+IF(AD$10="x",Toimenpiteet!$E$88,0))/(1+$H$15)^DZ$59</f>
        <v>122.97144925698053</v>
      </c>
      <c r="EA121" s="29">
        <f ca="1">IF(AE$11="x",Toimenpiteet!$E$115,AZ121*DA121/1000+(Satokasvi!$E$28-Satokasvi!$E$7)+IF(AE$8="x",Toimenpiteet!$E$29,0)+IF(AE$9="x",Toimenpiteet!$E$60,0)+IF(AE$10="x",Toimenpiteet!$E$88,0))/(1+$H$15)^EA$59</f>
        <v>256.02677838551585</v>
      </c>
      <c r="EB121" s="29">
        <f ca="1">IF(AF$11="x",Toimenpiteet!$E$115,BA121*DB121/1000+(Satokasvi!$E$28-Satokasvi!$E$7)+IF(AF$8="x",Toimenpiteet!$E$29,0)+IF(AF$9="x",Toimenpiteet!$E$60,0)+IF(AF$10="x",Toimenpiteet!$E$88,0))/(1+$H$15)^EB$59</f>
        <v>158.81595714427934</v>
      </c>
      <c r="ED121" s="29">
        <f>IF(H$11="x",Toimenpiteet!$E$115,BD121*CD121/1000+(Satokasvi!$E$28-Satokasvi!$E$7)+IF(H$8="x",Toimenpiteet!$E$29,0)+IF(H$9="x",Toimenpiteet!$E$60,0)+IF(H$10="x",Toimenpiteet!$E$88,0))/(1+$H$15)^ED$59</f>
        <v>305.82524271844659</v>
      </c>
      <c r="EE121" s="29">
        <f ca="1">IF(I$11="x",Toimenpiteet!$E$115,BE121*CE121/1000+(Satokasvi!$E$28-Satokasvi!$E$7)+IF(I$8="x",Toimenpiteet!$E$29,0)+IF(I$9="x",Toimenpiteet!$E$60,0)+IF(I$10="x",Toimenpiteet!$E$88,0))/(1+$H$15)^EE$59</f>
        <v>299.35615767741183</v>
      </c>
      <c r="EF121" s="29">
        <f ca="1">IF(J$11="x",Toimenpiteet!$E$115,BF121*CF121/1000+(Satokasvi!$E$28-Satokasvi!$E$7)+IF(J$8="x",Toimenpiteet!$E$29,0)+IF(J$9="x",Toimenpiteet!$E$60,0)+IF(J$10="x",Toimenpiteet!$E$88,0))/(1+$H$15)^EF$59</f>
        <v>410.92850942688636</v>
      </c>
      <c r="EG121" s="29">
        <f ca="1">IF(K$11="x",Toimenpiteet!$E$115,BG121*CG121/1000+(Satokasvi!$E$28-Satokasvi!$E$7)+IF(K$8="x",Toimenpiteet!$E$29,0)+IF(K$9="x",Toimenpiteet!$E$60,0)+IF(K$10="x",Toimenpiteet!$E$88,0))/(1+$H$15)^EG$59</f>
        <v>211.81600331500456</v>
      </c>
      <c r="EH121" s="29">
        <f ca="1">IF(L$11="x",Toimenpiteet!$E$115,BH121*CH121/1000+(Satokasvi!$E$28-Satokasvi!$E$7)+IF(L$8="x",Toimenpiteet!$E$29,0)+IF(L$9="x",Toimenpiteet!$E$60,0)+IF(L$10="x",Toimenpiteet!$E$88,0))/(1+$H$15)^EH$59</f>
        <v>263.69321108438538</v>
      </c>
      <c r="EI121" s="29">
        <f>IF(M$11="x",Toimenpiteet!$E$115,BI121*CI121/1000+(Satokasvi!$E$28-Satokasvi!$E$7)+IF(M$8="x",Toimenpiteet!$E$29,0)+IF(M$9="x",Toimenpiteet!$E$60,0)+IF(M$10="x",Toimenpiteet!$E$88,0))/(1+$H$15)^EI$59</f>
        <v>263.80754085535114</v>
      </c>
      <c r="EJ121" s="29">
        <f ca="1">IF(N$11="x",Toimenpiteet!$E$115,BJ121*CJ121/1000+(Satokasvi!$E$28-Satokasvi!$E$7)+IF(N$8="x",Toimenpiteet!$E$29,0)+IF(N$9="x",Toimenpiteet!$E$60,0)+IF(N$10="x",Toimenpiteet!$E$88,0))/(1+$H$15)^EJ$59</f>
        <v>146.88223569064652</v>
      </c>
      <c r="EK121" s="29">
        <f ca="1">IF(O$11="x",Toimenpiteet!$E$115,BK121*CK121/1000+(Satokasvi!$E$28-Satokasvi!$E$7)+IF(O$8="x",Toimenpiteet!$E$29,0)+IF(O$9="x",Toimenpiteet!$E$60,0)+IF(O$10="x",Toimenpiteet!$E$88,0))/(1+$H$15)^EK$59</f>
        <v>200.10188458094251</v>
      </c>
      <c r="EL121" s="29">
        <f ca="1">IF(P$11="x",Toimenpiteet!$E$115,BL121*CL121/1000+(Satokasvi!$E$28-Satokasvi!$E$7)+IF(P$8="x",Toimenpiteet!$E$29,0)+IF(P$9="x",Toimenpiteet!$E$60,0)+IF(P$10="x",Toimenpiteet!$E$88,0))/(1+$H$15)^EL$59</f>
        <v>276.63785783183874</v>
      </c>
      <c r="EM121" s="29">
        <f ca="1">IF(Q$11="x",Toimenpiteet!$E$115,BM121*CM121/1000+(Satokasvi!$E$28-Satokasvi!$E$7)+IF(Q$8="x",Toimenpiteet!$E$29,0)+IF(Q$9="x",Toimenpiteet!$E$60,0)+IF(Q$10="x",Toimenpiteet!$E$88,0))/(1+$H$15)^EM$59</f>
        <v>312.97474178520059</v>
      </c>
      <c r="EN121" s="29">
        <f ca="1">IF(R$11="x",Toimenpiteet!$E$115,BN121*CN121/1000+(Satokasvi!$E$28-Satokasvi!$E$7)+IF(R$8="x",Toimenpiteet!$E$29,0)+IF(R$9="x",Toimenpiteet!$E$60,0)+IF(R$10="x",Toimenpiteet!$E$88,0))/(1+$H$15)^EN$59</f>
        <v>329.6181904644622</v>
      </c>
      <c r="EO121" s="29">
        <f ca="1">IF(S$11="x",Toimenpiteet!$E$115,BO121*CO121/1000+(Satokasvi!$E$28-Satokasvi!$E$7)+IF(S$8="x",Toimenpiteet!$E$29,0)+IF(S$9="x",Toimenpiteet!$E$60,0)+IF(S$10="x",Toimenpiteet!$E$88,0))/(1+$H$15)^EO$59</f>
        <v>456.33801877107436</v>
      </c>
      <c r="EP121" s="29">
        <f ca="1">IF(T$11="x",Toimenpiteet!$E$115,BP121*CP121/1000+(Satokasvi!$E$28-Satokasvi!$E$7)+IF(T$8="x",Toimenpiteet!$E$29,0)+IF(T$9="x",Toimenpiteet!$E$60,0)+IF(T$10="x",Toimenpiteet!$E$88,0))/(1+$H$15)^EP$59</f>
        <v>393.07300193273653</v>
      </c>
      <c r="EQ121" s="29">
        <f ca="1">IF(U$11="x",Toimenpiteet!$E$115,BQ121*CQ121/1000+(Satokasvi!$E$28-Satokasvi!$E$7)+IF(U$8="x",Toimenpiteet!$E$29,0)+IF(U$9="x",Toimenpiteet!$E$60,0)+IF(U$10="x",Toimenpiteet!$E$88,0))/(1+$H$15)^EQ$59</f>
        <v>441.32638686274777</v>
      </c>
      <c r="ER121" s="29">
        <f ca="1">IF(V$11="x",Toimenpiteet!$E$115,BR121*CR121/1000+(Satokasvi!$E$28-Satokasvi!$E$7)+IF(V$8="x",Toimenpiteet!$E$29,0)+IF(V$9="x",Toimenpiteet!$E$60,0)+IF(V$10="x",Toimenpiteet!$E$88,0))/(1+$H$15)^ER$59</f>
        <v>232.02884684364454</v>
      </c>
      <c r="ES121" s="29">
        <f ca="1">IF(W$11="x",Toimenpiteet!$E$115,BS121*CS121/1000+(Satokasvi!$E$28-Satokasvi!$E$7)+IF(W$8="x",Toimenpiteet!$E$29,0)+IF(W$9="x",Toimenpiteet!$E$60,0)+IF(W$10="x",Toimenpiteet!$E$88,0))/(1+$H$15)^ES$59</f>
        <v>208.02466805356894</v>
      </c>
      <c r="ET121" s="29">
        <f ca="1">IF(X$11="x",Toimenpiteet!$E$115,BT121*CT121/1000+(Satokasvi!$E$28-Satokasvi!$E$7)+IF(X$8="x",Toimenpiteet!$E$29,0)+IF(X$9="x",Toimenpiteet!$E$60,0)+IF(X$10="x",Toimenpiteet!$E$88,0))/(1+$H$15)^ET$59</f>
        <v>256.67390661958427</v>
      </c>
      <c r="EU121" s="29">
        <f ca="1">IF(Y$11="x",Toimenpiteet!$E$115,BU121*CU121/1000+(Satokasvi!$E$28-Satokasvi!$E$7)+IF(Y$8="x",Toimenpiteet!$E$29,0)+IF(Y$9="x",Toimenpiteet!$E$60,0)+IF(Y$10="x",Toimenpiteet!$E$88,0))/(1+$H$15)^EU$59</f>
        <v>118.90759512599182</v>
      </c>
      <c r="EV121" s="29">
        <f ca="1">IF(Z$11="x",Toimenpiteet!$E$115,BV121*CV121/1000+(Satokasvi!$E$28-Satokasvi!$E$7)+IF(Z$8="x",Toimenpiteet!$E$29,0)+IF(Z$9="x",Toimenpiteet!$E$60,0)+IF(Z$10="x",Toimenpiteet!$E$88,0))/(1+$H$15)^EV$59</f>
        <v>246.47664436548422</v>
      </c>
      <c r="EW121" s="29">
        <f ca="1">IF(AA$11="x",Toimenpiteet!$E$115,BW121*CW121/1000+(Satokasvi!$E$28-Satokasvi!$E$7)+IF(AA$8="x",Toimenpiteet!$E$29,0)+IF(AA$9="x",Toimenpiteet!$E$60,0)+IF(AA$10="x",Toimenpiteet!$E$88,0))/(1+$H$15)^EW$59</f>
        <v>268.23683575225232</v>
      </c>
      <c r="EX121" s="29">
        <f ca="1">IF(AB$11="x",Toimenpiteet!$E$115,BX121*CX121/1000+(Satokasvi!$E$28-Satokasvi!$E$7)+IF(AB$8="x",Toimenpiteet!$E$29,0)+IF(AB$9="x",Toimenpiteet!$E$60,0)+IF(AB$10="x",Toimenpiteet!$E$88,0))/(1+$H$15)^EX$59</f>
        <v>229.04704854793945</v>
      </c>
      <c r="EY121" s="29">
        <f ca="1">IF(AC$11="x",Toimenpiteet!$E$115,BY121*CY121/1000+(Satokasvi!$E$28-Satokasvi!$E$7)+IF(AC$8="x",Toimenpiteet!$E$29,0)+IF(AC$9="x",Toimenpiteet!$E$60,0)+IF(AC$10="x",Toimenpiteet!$E$88,0))/(1+$H$15)^EY$59</f>
        <v>148.89438409841566</v>
      </c>
      <c r="EZ121" s="29">
        <f ca="1">IF(AD$11="x",Toimenpiteet!$E$115,BZ121*CZ121/1000+(Satokasvi!$E$28-Satokasvi!$E$7)+IF(AD$8="x",Toimenpiteet!$E$29,0)+IF(AD$9="x",Toimenpiteet!$E$60,0)+IF(AD$10="x",Toimenpiteet!$E$88,0))/(1+$H$15)^EZ$59</f>
        <v>134.89377419318595</v>
      </c>
      <c r="FA121" s="29">
        <f ca="1">IF(AE$11="x",Toimenpiteet!$E$115,CA121*DA121/1000+(Satokasvi!$E$28-Satokasvi!$E$7)+IF(AE$8="x",Toimenpiteet!$E$29,0)+IF(AE$9="x",Toimenpiteet!$E$60,0)+IF(AE$10="x",Toimenpiteet!$E$88,0))/(1+$H$15)^FA$59</f>
        <v>274.43370223038033</v>
      </c>
      <c r="FB121" s="29">
        <f ca="1">IF(AF$11="x",Toimenpiteet!$E$115,CB121*DB121/1000+(Satokasvi!$E$28-Satokasvi!$E$7)+IF(AF$8="x",Toimenpiteet!$E$29,0)+IF(AF$9="x",Toimenpiteet!$E$60,0)+IF(AF$10="x",Toimenpiteet!$E$88,0))/(1+$H$15)^FB$59</f>
        <v>172.19907046322993</v>
      </c>
      <c r="FD121" s="29">
        <f t="shared" si="15"/>
        <v>305.82524271844659</v>
      </c>
      <c r="FE121" s="29">
        <f t="shared" ca="1" si="32"/>
        <v>580.69693537828744</v>
      </c>
      <c r="FF121" s="29">
        <f t="shared" ca="1" si="32"/>
        <v>962.12595463405592</v>
      </c>
      <c r="FG121" s="29">
        <f t="shared" ca="1" si="32"/>
        <v>1154.2132816854894</v>
      </c>
      <c r="FH121" s="29">
        <f t="shared" ca="1" si="32"/>
        <v>1395.9883140534207</v>
      </c>
      <c r="FI121" s="29">
        <f t="shared" ca="1" si="32"/>
        <v>1659.7958549087718</v>
      </c>
      <c r="FJ121" s="29">
        <f t="shared" ca="1" si="32"/>
        <v>1790.8597195934281</v>
      </c>
      <c r="FK121" s="29">
        <f t="shared" ca="1" si="32"/>
        <v>1972.8659732657472</v>
      </c>
      <c r="FL121" s="29">
        <f t="shared" ca="1" si="31"/>
        <v>2228.0131534245884</v>
      </c>
      <c r="FM121" s="29">
        <f t="shared" ca="1" si="31"/>
        <v>2518.0091454483527</v>
      </c>
      <c r="FN121" s="29">
        <f t="shared" ca="1" si="31"/>
        <v>2824.0912407032283</v>
      </c>
      <c r="FO121" s="29">
        <f t="shared" ca="1" si="31"/>
        <v>3251.0872359758714</v>
      </c>
      <c r="FP121" s="29">
        <f t="shared" ca="1" si="31"/>
        <v>3618.0525325601707</v>
      </c>
      <c r="FQ121" s="29">
        <f t="shared" ca="1" si="31"/>
        <v>4031.1886749082132</v>
      </c>
      <c r="FR121" s="29">
        <f t="shared" ca="1" si="31"/>
        <v>4245.2027986730309</v>
      </c>
      <c r="FS121" s="29">
        <f t="shared" ca="1" si="31"/>
        <v>4436.5586851312746</v>
      </c>
      <c r="FT121" s="29">
        <f t="shared" ca="1" si="31"/>
        <v>4674.4441558162107</v>
      </c>
      <c r="FU121" s="29">
        <f t="shared" ca="1" si="24"/>
        <v>4781.3148544564056</v>
      </c>
      <c r="FV121" s="29">
        <f t="shared" ca="1" si="24"/>
        <v>5009.8655545420843</v>
      </c>
      <c r="FW121" s="29">
        <f t="shared" ca="1" si="23"/>
        <v>5259.3205074309408</v>
      </c>
      <c r="FX121" s="29">
        <f t="shared" ca="1" si="20"/>
        <v>5471.6268641442321</v>
      </c>
      <c r="FY121" s="29">
        <f t="shared" ca="1" si="20"/>
        <v>5607.7672632402882</v>
      </c>
      <c r="FZ121" s="29">
        <f t="shared" ca="1" si="20"/>
        <v>5730.7387124972684</v>
      </c>
      <c r="GA121" s="29">
        <f t="shared" ca="1" si="20"/>
        <v>5986.7654908827844</v>
      </c>
      <c r="GB121" s="29">
        <f t="shared" ca="1" si="20"/>
        <v>6145.5814480270637</v>
      </c>
      <c r="GC121" s="29"/>
      <c r="GD121" s="29">
        <f t="shared" si="16"/>
        <v>305.82524271844659</v>
      </c>
      <c r="GE121" s="29">
        <f t="shared" ca="1" si="36"/>
        <v>605.18140039585842</v>
      </c>
      <c r="GF121" s="29">
        <f t="shared" ca="1" si="36"/>
        <v>1016.1099098227448</v>
      </c>
      <c r="GG121" s="29">
        <f t="shared" ca="1" si="36"/>
        <v>1227.9259131377494</v>
      </c>
      <c r="GH121" s="29">
        <f t="shared" ca="1" si="36"/>
        <v>1491.6191242221348</v>
      </c>
      <c r="GI121" s="29">
        <f t="shared" ca="1" si="36"/>
        <v>1755.4266650774859</v>
      </c>
      <c r="GJ121" s="29">
        <f t="shared" ca="1" si="36"/>
        <v>1902.3089007681324</v>
      </c>
      <c r="GK121" s="29">
        <f t="shared" ca="1" si="36"/>
        <v>2102.410785349075</v>
      </c>
      <c r="GL121" s="29">
        <f t="shared" ca="1" si="36"/>
        <v>2379.0486431809136</v>
      </c>
      <c r="GM121" s="29">
        <f t="shared" ca="1" si="36"/>
        <v>2692.023384966114</v>
      </c>
      <c r="GN121" s="29">
        <f t="shared" ca="1" si="36"/>
        <v>3021.6415754305763</v>
      </c>
      <c r="GO121" s="29">
        <f t="shared" ca="1" si="36"/>
        <v>3477.9795942016508</v>
      </c>
      <c r="GP121" s="29">
        <f t="shared" ca="1" si="36"/>
        <v>3871.0525961343874</v>
      </c>
      <c r="GQ121" s="29">
        <f t="shared" ca="1" si="36"/>
        <v>4312.3789829971356</v>
      </c>
      <c r="GR121" s="29">
        <f t="shared" ca="1" si="36"/>
        <v>4544.4078298407803</v>
      </c>
      <c r="GS121" s="29">
        <f t="shared" ca="1" si="36"/>
        <v>4752.4324978943496</v>
      </c>
      <c r="GT121" s="29">
        <f t="shared" ca="1" si="34"/>
        <v>5009.1064045139337</v>
      </c>
      <c r="GU121" s="29">
        <f t="shared" ca="1" si="22"/>
        <v>5128.0139996399257</v>
      </c>
      <c r="GV121" s="29">
        <f t="shared" ca="1" si="22"/>
        <v>5374.4906440054101</v>
      </c>
      <c r="GW121" s="29">
        <f t="shared" ca="1" si="22"/>
        <v>5642.7274797576629</v>
      </c>
      <c r="GX121" s="29">
        <f t="shared" ca="1" si="22"/>
        <v>5871.774528305602</v>
      </c>
      <c r="GY121" s="29">
        <f t="shared" ca="1" si="30"/>
        <v>6020.6689124040176</v>
      </c>
      <c r="GZ121" s="29">
        <f t="shared" ca="1" si="30"/>
        <v>6155.5626865972035</v>
      </c>
      <c r="HA121" s="29">
        <f t="shared" ca="1" si="30"/>
        <v>6429.9963888275843</v>
      </c>
      <c r="HB121" s="29">
        <f t="shared" ca="1" si="30"/>
        <v>6602.1954592908141</v>
      </c>
      <c r="HC121" s="29"/>
      <c r="HD121" s="29">
        <f t="shared" si="29"/>
        <v>170</v>
      </c>
      <c r="HE121" s="29">
        <f>SUM($GD121:GD121)-$HD121-SUM($FD121:FD121)</f>
        <v>-170</v>
      </c>
      <c r="HF121" s="29">
        <f ca="1">SUM($GD121:GE121)-$HD121-SUM($FD121:FE121)</f>
        <v>-145.51553498242902</v>
      </c>
      <c r="HG121" s="29">
        <f ca="1">SUM($GD121:GF121)-$HD121-SUM($FD121:FF121)</f>
        <v>-91.531579793740093</v>
      </c>
      <c r="HH121" s="29">
        <f ca="1">SUM($GD121:GG121)-$HD121-SUM($FD121:FG121)</f>
        <v>-17.818948341479881</v>
      </c>
      <c r="HI121" s="29">
        <f ca="1">SUM($GD121:GH121)-$HD121-SUM($FD121:FH121)</f>
        <v>77.81186182723377</v>
      </c>
      <c r="HJ121" s="29">
        <f ca="1">SUM($GD121:GI121)-$HD121-SUM($FD121:FI121)</f>
        <v>173.44267199594833</v>
      </c>
      <c r="HK121" s="29">
        <f ca="1">SUM($GD121:GJ121)-$HD121-SUM($FD121:FJ121)</f>
        <v>284.89185317065312</v>
      </c>
      <c r="HL121" s="29">
        <f ca="1">SUM($GD121:GK121)-$HD121-SUM($FD121:FK121)</f>
        <v>414.43666525398112</v>
      </c>
      <c r="HM121" s="29">
        <f ca="1">SUM($GD121:GL121)-$HD121-SUM($FD121:FL121)</f>
        <v>565.47215501030587</v>
      </c>
      <c r="HN121" s="29">
        <f ca="1">SUM($GD121:GM121)-$HD121-SUM($FD121:FM121)</f>
        <v>739.48639452806674</v>
      </c>
      <c r="HO121" s="29">
        <f ca="1">SUM($GD121:GN121)-$HD121-SUM($FD121:FN121)</f>
        <v>937.03672925541468</v>
      </c>
      <c r="HP121" s="29">
        <f ca="1">SUM($GD121:GO121)-$HD121-SUM($FD121:FO121)</f>
        <v>1163.9290874811923</v>
      </c>
      <c r="HQ121" s="29">
        <f ca="1">SUM($GD121:GP121)-$HD121-SUM($FD121:FP121)</f>
        <v>1416.9291510554103</v>
      </c>
      <c r="HR121" s="29">
        <f ca="1">SUM($GD121:GQ121)-$HD121-SUM($FD121:FQ121)</f>
        <v>1698.1194591443345</v>
      </c>
      <c r="HS121" s="29">
        <f ca="1">SUM($GD121:GR121)-$HD121-SUM($FD121:FR121)</f>
        <v>1997.3244903120794</v>
      </c>
      <c r="HT121" s="29">
        <f ca="1">SUM($GD121:GS121)-$HD121-SUM($FD121:FS121)</f>
        <v>2313.1983030751508</v>
      </c>
      <c r="HU121" s="29">
        <f ca="1">SUM($GD121:GT121)-$HD121-SUM($FD121:FT121)</f>
        <v>2647.860551772872</v>
      </c>
      <c r="HV121" s="29">
        <f ca="1">SUM($GD121:GU121)-$HD121-SUM($FD121:FU121)</f>
        <v>2994.5596969563921</v>
      </c>
      <c r="HW121" s="29">
        <f ca="1">SUM($GD121:GV121)-$HD121-SUM($FD121:FV121)</f>
        <v>3359.1847864197189</v>
      </c>
      <c r="HX121" s="29">
        <f ca="1">SUM($GD121:GW121)-$HD121-SUM($FD121:FW121)</f>
        <v>3742.5917587464355</v>
      </c>
      <c r="HY121" s="29">
        <f ca="1">SUM($GD121:GX121)-$HD121-SUM($FD121:FX121)</f>
        <v>4142.7394229078054</v>
      </c>
      <c r="HZ121" s="29">
        <f ca="1">SUM($GD121:GY121)-$HD121-SUM($FD121:FY121)</f>
        <v>4555.6410720715357</v>
      </c>
      <c r="IA121" s="29">
        <f ca="1">SUM($GD121:GZ121)-$HD121-SUM($FD121:FZ121)</f>
        <v>4980.4650461714627</v>
      </c>
      <c r="IB121" s="29">
        <f ca="1">SUM($GD121:HA121)-$HD121-SUM($FD121:GA121)</f>
        <v>5423.6959441162617</v>
      </c>
      <c r="IC121" s="29">
        <f ca="1">SUM($GD121:HB121)-$HD121-SUM($FD121:GB121)</f>
        <v>5880.309955380013</v>
      </c>
    </row>
    <row r="122" spans="2:237">
      <c r="B122" s="29">
        <f t="shared" ca="1" si="37"/>
        <v>0.40963337500040553</v>
      </c>
      <c r="C122" s="29">
        <f t="shared" ca="1" si="37"/>
        <v>6.4399311030635897E-2</v>
      </c>
      <c r="D122" s="29">
        <f t="shared" ca="1" si="37"/>
        <v>0.60904250047921238</v>
      </c>
      <c r="E122" s="29">
        <f t="shared" ca="1" si="37"/>
        <v>0.43818827043550557</v>
      </c>
      <c r="F122" s="29">
        <f t="shared" ca="1" si="37"/>
        <v>0.99085679129539472</v>
      </c>
      <c r="G122" s="29">
        <f t="shared" ca="1" si="37"/>
        <v>0.77869729520510167</v>
      </c>
      <c r="H122" s="29">
        <f t="shared" ca="1" si="37"/>
        <v>0.45497521469488933</v>
      </c>
      <c r="I122" s="29">
        <f t="shared" ca="1" si="37"/>
        <v>0.32933130925654819</v>
      </c>
      <c r="J122" s="29">
        <f t="shared" ca="1" si="37"/>
        <v>0.80301840206177533</v>
      </c>
      <c r="K122" s="29">
        <f t="shared" ca="1" si="37"/>
        <v>0.87383290615478748</v>
      </c>
      <c r="L122" s="29">
        <f t="shared" ca="1" si="37"/>
        <v>0.1370816581191393</v>
      </c>
      <c r="M122" s="29">
        <f t="shared" ca="1" si="37"/>
        <v>0.25773904181936302</v>
      </c>
      <c r="N122" s="29">
        <f t="shared" ca="1" si="37"/>
        <v>0.61783182966928296</v>
      </c>
      <c r="O122" s="29">
        <f t="shared" ca="1" si="37"/>
        <v>0.3106756731410093</v>
      </c>
      <c r="P122" s="29">
        <f t="shared" ca="1" si="37"/>
        <v>0.40093320494405882</v>
      </c>
      <c r="Q122" s="29">
        <f t="shared" ca="1" si="37"/>
        <v>0.52133713328509834</v>
      </c>
      <c r="R122" s="29">
        <f t="shared" ca="1" si="38"/>
        <v>0.79954474469371062</v>
      </c>
      <c r="S122" s="29">
        <f t="shared" ca="1" si="38"/>
        <v>0.26081882249313781</v>
      </c>
      <c r="T122" s="29">
        <f t="shared" ca="1" si="35"/>
        <v>0.98285779404168139</v>
      </c>
      <c r="U122" s="29">
        <f t="shared" ca="1" si="35"/>
        <v>0.29418898457164111</v>
      </c>
      <c r="V122" s="29">
        <f t="shared" ca="1" si="35"/>
        <v>3.5815599865469339E-2</v>
      </c>
      <c r="W122" s="29">
        <f t="shared" ca="1" si="35"/>
        <v>0.59474282129247757</v>
      </c>
      <c r="X122" s="29">
        <f t="shared" ca="1" si="35"/>
        <v>0.35639368677509409</v>
      </c>
      <c r="Y122" s="29">
        <f t="shared" ca="1" si="35"/>
        <v>0.71173364436141306</v>
      </c>
      <c r="Z122" s="29">
        <f t="shared" ca="1" si="35"/>
        <v>0.81978396551825117</v>
      </c>
      <c r="AC122" s="27">
        <f>IF(H$11="x",0,_xlfn.NORM.INV(B122,Satokasvi!$H$8,Satokasvi!$I$8)*IF(H$8="x",1+Toimenpiteet!$C$7,1)*IF(H$9="x",1+Toimenpiteet!$C$34,1)*(1+H$30)*_xlfn.BINOM.INV(1,(1-(Satokasvi!$H$15*(1+H$43))),B122))</f>
        <v>0</v>
      </c>
      <c r="AD122" s="27">
        <f ca="1">IF(I$11="x",0,_xlfn.NORM.INV(C122,Satokasvi!$H$8,Satokasvi!$I$8)*IF(I$8="x",1+Toimenpiteet!$C$7,1)*IF(I$9="x",1+Toimenpiteet!$C$34,1)*(1+I$30)*_xlfn.BINOM.INV(1,(1-(Satokasvi!$H$15*(1+I$43))),C122))</f>
        <v>2264.5786777595504</v>
      </c>
      <c r="AE122" s="27">
        <f ca="1">IF(J$11="x",0,_xlfn.NORM.INV(D122,Satokasvi!$H$8,Satokasvi!$I$8)*IF(J$8="x",1+Toimenpiteet!$C$7,1)*IF(J$9="x",1+Toimenpiteet!$C$34,1)*(1+J$30)*_xlfn.BINOM.INV(1,(1-(Satokasvi!$H$15*(1+J$43))),D122))</f>
        <v>2608.3758049178477</v>
      </c>
      <c r="AF122" s="27">
        <f ca="1">IF(K$11="x",0,_xlfn.NORM.INV(E122,Satokasvi!$H$8,Satokasvi!$I$8)*IF(K$8="x",1+Toimenpiteet!$C$7,1)*IF(K$9="x",1+Toimenpiteet!$C$34,1)*(1+K$30)*_xlfn.BINOM.INV(1,(1-(Satokasvi!$H$15*(1+K$43))),E122))</f>
        <v>2546.8224086684086</v>
      </c>
      <c r="AG122" s="27">
        <f ca="1">IF(L$11="x",0,_xlfn.NORM.INV(F122,Satokasvi!$H$8,Satokasvi!$I$8)*IF(L$8="x",1+Toimenpiteet!$C$7,1)*IF(L$9="x",1+Toimenpiteet!$C$34,1)*(1+L$30)*_xlfn.BINOM.INV(1,(1-(Satokasvi!$H$15*(1+L$43))),F122))</f>
        <v>3030.1560399059836</v>
      </c>
      <c r="AH122" s="27">
        <f>IF(M$11="x",0,_xlfn.NORM.INV(G122,Satokasvi!$H$8,Satokasvi!$I$8)*IF(M$8="x",1+Toimenpiteet!$C$7,1)*IF(M$9="x",1+Toimenpiteet!$C$34,1)*(1+M$30)*_xlfn.BINOM.INV(1,(1-(Satokasvi!$H$15*(1+M$43))),G122))</f>
        <v>0</v>
      </c>
      <c r="AI122" s="27">
        <f ca="1">IF(N$11="x",0,_xlfn.NORM.INV(H122,Satokasvi!$H$8,Satokasvi!$I$8)*IF(N$8="x",1+Toimenpiteet!$C$7,1)*IF(N$9="x",1+Toimenpiteet!$C$34,1)*(1+N$30)*_xlfn.BINOM.INV(1,(1-(Satokasvi!$H$15*(1+N$43))),H122))</f>
        <v>2592.1285549071854</v>
      </c>
      <c r="AJ122" s="27">
        <f ca="1">IF(O$11="x",0,_xlfn.NORM.INV(I122,Satokasvi!$H$8,Satokasvi!$I$8)*IF(O$8="x",1+Toimenpiteet!$C$7,1)*IF(O$9="x",1+Toimenpiteet!$C$34,1)*(1+O$30)*_xlfn.BINOM.INV(1,(1-(Satokasvi!$H$15*(1+O$43))),I122))</f>
        <v>2530.7810092455384</v>
      </c>
      <c r="AK122" s="27">
        <f ca="1">IF(P$11="x",0,_xlfn.NORM.INV(J122,Satokasvi!$H$8,Satokasvi!$I$8)*IF(P$8="x",1+Toimenpiteet!$C$7,1)*IF(P$9="x",1+Toimenpiteet!$C$34,1)*(1+P$30)*_xlfn.BINOM.INV(1,(1-(Satokasvi!$H$15*(1+P$43))),J122))</f>
        <v>2772.3587150465969</v>
      </c>
      <c r="AL122" s="27">
        <f ca="1">IF(Q$11="x",0,_xlfn.NORM.INV(K122,Satokasvi!$H$8,Satokasvi!$I$8)*IF(Q$8="x",1+Toimenpiteet!$C$7,1)*IF(Q$9="x",1+Toimenpiteet!$C$34,1)*(1+Q$30)*_xlfn.BINOM.INV(1,(1-(Satokasvi!$H$15*(1+Q$43))),K122))</f>
        <v>2826.909370362252</v>
      </c>
      <c r="AM122" s="27">
        <f ca="1">IF(R$11="x",0,_xlfn.NORM.INV(L122,Satokasvi!$H$8,Satokasvi!$I$8)*IF(R$8="x",1+Toimenpiteet!$C$7,1)*IF(R$9="x",1+Toimenpiteet!$C$34,1)*(1+R$30)*_xlfn.BINOM.INV(1,(1-(Satokasvi!$H$15*(1+R$43))),L122))</f>
        <v>2409.1226054761059</v>
      </c>
      <c r="AN122" s="27">
        <f ca="1">IF(S$11="x",0,_xlfn.NORM.INV(M122,Satokasvi!$H$8,Satokasvi!$I$8)*IF(S$8="x",1+Toimenpiteet!$C$7,1)*IF(S$9="x",1+Toimenpiteet!$C$34,1)*(1+S$30)*_xlfn.BINOM.INV(1,(1-(Satokasvi!$H$15*(1+S$43))),M122))</f>
        <v>2491.8491134318197</v>
      </c>
      <c r="AO122" s="27">
        <f ca="1">IF(T$11="x",0,_xlfn.NORM.INV(N122,Satokasvi!$H$8,Satokasvi!$I$8)*IF(T$8="x",1+Toimenpiteet!$C$7,1)*IF(T$9="x",1+Toimenpiteet!$C$34,1)*(1+T$30)*_xlfn.BINOM.INV(1,(1-(Satokasvi!$H$15*(1+T$43))),N122))</f>
        <v>2669.1990468028225</v>
      </c>
      <c r="AP122" s="27">
        <f ca="1">IF(U$11="x",0,_xlfn.NORM.INV(O122,Satokasvi!$H$8,Satokasvi!$I$8)*IF(U$8="x",1+Toimenpiteet!$C$7,1)*IF(U$9="x",1+Toimenpiteet!$C$34,1)*(1+U$30)*_xlfn.BINOM.INV(1,(1-(Satokasvi!$H$15*(1+U$43))),O122))</f>
        <v>2521.0418975547145</v>
      </c>
      <c r="AQ122" s="27">
        <f ca="1">IF(V$11="x",0,_xlfn.NORM.INV(P122,Satokasvi!$H$8,Satokasvi!$I$8)*IF(V$8="x",1+Toimenpiteet!$C$7,1)*IF(V$9="x",1+Toimenpiteet!$C$34,1)*(1+V$30)*_xlfn.BINOM.INV(1,(1-(Satokasvi!$H$15*(1+V$43))),P122))</f>
        <v>2566.400966864092</v>
      </c>
      <c r="AR122" s="27">
        <f ca="1">IF(W$11="x",0,_xlfn.NORM.INV(Q122,Satokasvi!$H$8,Satokasvi!$I$8)*IF(W$8="x",1+Toimenpiteet!$C$7,1)*IF(W$9="x",1+Toimenpiteet!$C$34,1)*(1+W$30)*_xlfn.BINOM.INV(1,(1-(Satokasvi!$H$15*(1+W$43))),Q122))</f>
        <v>2623.2281367229871</v>
      </c>
      <c r="AS122" s="27">
        <f ca="1">IF(X$11="x",0,_xlfn.NORM.INV(R122,Satokasvi!$H$8,Satokasvi!$I$8)*IF(X$8="x",1+Toimenpiteet!$C$7,1)*IF(X$9="x",1+Toimenpiteet!$C$34,1)*(1+X$30)*_xlfn.BINOM.INV(1,(1-(Satokasvi!$H$15*(1+X$43))),R122))</f>
        <v>2770.0336928641432</v>
      </c>
      <c r="AT122" s="27">
        <f ca="1">IF(Y$11="x",0,_xlfn.NORM.INV(S122,Satokasvi!$H$8,Satokasvi!$I$8)*IF(Y$8="x",1+Toimenpiteet!$C$7,1)*IF(Y$9="x",1+Toimenpiteet!$C$34,1)*(1+Y$30)*_xlfn.BINOM.INV(1,(1-(Satokasvi!$H$15*(1+Y$43))),S122))</f>
        <v>2493.623966507846</v>
      </c>
      <c r="AU122" s="27">
        <f ca="1">IF(Z$11="x",0,_xlfn.NORM.INV(T122,Satokasvi!$H$8,Satokasvi!$I$8)*IF(Z$8="x",1+Toimenpiteet!$C$7,1)*IF(Z$9="x",1+Toimenpiteet!$C$34,1)*(1+Z$30)*_xlfn.BINOM.INV(1,(1-(Satokasvi!$H$15*(1+Z$43))),T122))</f>
        <v>3008.3452110347316</v>
      </c>
      <c r="AV122" s="27">
        <f ca="1">IF(AA$11="x",0,_xlfn.NORM.INV(U122,Satokasvi!$H$8,Satokasvi!$I$8)*IF(AA$8="x",1+Toimenpiteet!$C$7,1)*IF(AA$9="x",1+Toimenpiteet!$C$34,1)*(1+AA$30)*_xlfn.BINOM.INV(1,(1-(Satokasvi!$H$15*(1+AA$43))),U122))</f>
        <v>2512.2218374526879</v>
      </c>
      <c r="AW122" s="27">
        <f ca="1">IF(AB$11="x",0,_xlfn.NORM.INV(V122,Satokasvi!$H$8,Satokasvi!$I$8)*IF(AB$8="x",1+Toimenpiteet!$C$7,1)*IF(AB$9="x",1+Toimenpiteet!$C$34,1)*(1+AB$30)*_xlfn.BINOM.INV(1,(1-(Satokasvi!$H$15*(1+AB$43))),V122))</f>
        <v>0</v>
      </c>
      <c r="AX122" s="27">
        <f ca="1">IF(AC$11="x",0,_xlfn.NORM.INV(W122,Satokasvi!$H$8,Satokasvi!$I$8)*IF(AC$8="x",1+Toimenpiteet!$C$7,1)*IF(AC$9="x",1+Toimenpiteet!$C$34,1)*(1+AC$30)*_xlfn.BINOM.INV(1,(1-(Satokasvi!$H$15*(1+AC$43))),W122))</f>
        <v>2657.9940736256367</v>
      </c>
      <c r="AY122" s="27">
        <f ca="1">IF(AD$11="x",0,_xlfn.NORM.INV(X122,Satokasvi!$H$8,Satokasvi!$I$8)*IF(AD$8="x",1+Toimenpiteet!$C$7,1)*IF(AD$9="x",1+Toimenpiteet!$C$34,1)*(1+AD$30)*_xlfn.BINOM.INV(1,(1-(Satokasvi!$H$15*(1+AD$43))),X122))</f>
        <v>2544.5276257908622</v>
      </c>
      <c r="AZ122" s="27">
        <f ca="1">IF(AE$11="x",0,_xlfn.NORM.INV(Y122,Satokasvi!$H$8,Satokasvi!$I$8)*IF(AE$8="x",1+Toimenpiteet!$C$7,1)*IF(AE$9="x",1+Toimenpiteet!$C$34,1)*(1+AE$30)*_xlfn.BINOM.INV(1,(1-(Satokasvi!$H$15*(1+AE$43))),Y122))</f>
        <v>2717.4814874152162</v>
      </c>
      <c r="BA122" s="27">
        <f ca="1">IF(AF$11="x",0,_xlfn.NORM.INV(Z122,Satokasvi!$H$8,Satokasvi!$I$8)*IF(AF$8="x",1+Toimenpiteet!$C$7,1)*IF(AF$9="x",1+Toimenpiteet!$C$34,1)*(1+AF$30)*_xlfn.BINOM.INV(1,(1-(Satokasvi!$H$15*(1+AF$43))),Z122))</f>
        <v>2783.948427590366</v>
      </c>
      <c r="BD122" s="27">
        <f>IF(H$11="x",0,_xlfn.NORM.INV(B122,Satokasvi!$H$8,Satokasvi!$I$8)*IF(COUNTIF($H$12:H$12,"x")&gt;0,(1+$C$6),1)*IF(COUNTIF($H$13:H$13,"x")&gt;0,(1+$C$30),1)*IF(H$8="x",(1+Toimenpiteet!$C$7),1)*IF(H$9="x",(1+Toimenpiteet!$C$34),1)*(1+H$30)*_xlfn.BINOM.INV(1,(1-(Satokasvi!$H$15*(1+H$44))),B122))</f>
        <v>0</v>
      </c>
      <c r="BE122" s="27">
        <f ca="1">IF(I$11="x",0,_xlfn.NORM.INV(C122,Satokasvi!$H$8,Satokasvi!$I$8)*IF(COUNTIF($H$12:I$12,"x")&gt;0,(1+$C$6),1)*IF(COUNTIF($H$13:I$13,"x")&gt;0,(1+$C$30),1)*IF(I$8="x",(1+Toimenpiteet!$C$7),1)*IF(I$9="x",(1+Toimenpiteet!$C$34),1)*(1+I$30)*_xlfn.BINOM.INV(1,(1-(Satokasvi!$H$15*(1+I$44))),C122))</f>
        <v>2377.8076116475281</v>
      </c>
      <c r="BF122" s="27">
        <f ca="1">IF(J$11="x",0,_xlfn.NORM.INV(D122,Satokasvi!$H$8,Satokasvi!$I$8)*IF(COUNTIF($H$12:J$12,"x")&gt;0,(1+$C$6),1)*IF(COUNTIF($H$13:J$13,"x")&gt;0,(1+$C$30),1)*IF(J$8="x",(1+Toimenpiteet!$C$7),1)*IF(J$9="x",(1+Toimenpiteet!$C$34),1)*(1+J$30)*_xlfn.BINOM.INV(1,(1-(Satokasvi!$H$15*(1+J$44))),D122))</f>
        <v>2738.7945951637403</v>
      </c>
      <c r="BG122" s="27">
        <f ca="1">IF(K$11="x",0,_xlfn.NORM.INV(E122,Satokasvi!$H$8,Satokasvi!$I$8)*IF(COUNTIF($H$12:K$12,"x")&gt;0,(1+$C$6),1)*IF(COUNTIF($H$13:K$13,"x")&gt;0,(1+$C$30),1)*IF(K$8="x",(1+Toimenpiteet!$C$7),1)*IF(K$9="x",(1+Toimenpiteet!$C$34),1)*(1+K$30)*_xlfn.BINOM.INV(1,(1-(Satokasvi!$H$15*(1+K$44))),E122))</f>
        <v>2674.1635291018297</v>
      </c>
      <c r="BH122" s="27">
        <f ca="1">IF(L$11="x",0,_xlfn.NORM.INV(F122,Satokasvi!$H$8,Satokasvi!$I$8)*IF(COUNTIF($H$12:L$12,"x")&gt;0,(1+$C$6),1)*IF(COUNTIF($H$13:L$13,"x")&gt;0,(1+$C$30),1)*IF(L$8="x",(1+Toimenpiteet!$C$7),1)*IF(L$9="x",(1+Toimenpiteet!$C$34),1)*(1+L$30)*_xlfn.BINOM.INV(1,(1-(Satokasvi!$H$15*(1+L$44))),F122))</f>
        <v>3181.6638419012829</v>
      </c>
      <c r="BI122" s="27">
        <f>IF(M$11="x",0,_xlfn.NORM.INV(G122,Satokasvi!$H$8,Satokasvi!$I$8)*IF(COUNTIF($H$12:M$12,"x")&gt;0,(1+$C$6),1)*IF(COUNTIF($H$13:M$13,"x")&gt;0,(1+$C$30),1)*IF(M$8="x",(1+Toimenpiteet!$C$7),1)*IF(M$9="x",(1+Toimenpiteet!$C$34),1)*(1+M$30)*_xlfn.BINOM.INV(1,(1-(Satokasvi!$H$15*(1+M$44))),G122))</f>
        <v>0</v>
      </c>
      <c r="BJ122" s="27">
        <f ca="1">IF(N$11="x",0,_xlfn.NORM.INV(H122,Satokasvi!$H$8,Satokasvi!$I$8)*IF(COUNTIF($H$12:N$12,"x")&gt;0,(1+$C$6),1)*IF(COUNTIF($H$13:N$13,"x")&gt;0,(1+$C$30),1)*IF(N$8="x",(1+Toimenpiteet!$C$7),1)*IF(N$9="x",(1+Toimenpiteet!$C$34),1)*(1+N$30)*_xlfn.BINOM.INV(1,(1-(Satokasvi!$H$15*(1+N$44))),H122))</f>
        <v>2721.7349826525451</v>
      </c>
      <c r="BK122" s="27">
        <f ca="1">IF(O$11="x",0,_xlfn.NORM.INV(I122,Satokasvi!$H$8,Satokasvi!$I$8)*IF(COUNTIF($H$12:O$12,"x")&gt;0,(1+$C$6),1)*IF(COUNTIF($H$13:O$13,"x")&gt;0,(1+$C$30),1)*IF(O$8="x",(1+Toimenpiteet!$C$7),1)*IF(O$9="x",(1+Toimenpiteet!$C$34),1)*(1+O$30)*_xlfn.BINOM.INV(1,(1-(Satokasvi!$H$15*(1+O$44))),I122))</f>
        <v>2657.3200597078157</v>
      </c>
      <c r="BL122" s="27">
        <f ca="1">IF(P$11="x",0,_xlfn.NORM.INV(J122,Satokasvi!$H$8,Satokasvi!$I$8)*IF(COUNTIF($H$12:P$12,"x")&gt;0,(1+$C$6),1)*IF(COUNTIF($H$13:P$13,"x")&gt;0,(1+$C$30),1)*IF(P$8="x",(1+Toimenpiteet!$C$7),1)*IF(P$9="x",(1+Toimenpiteet!$C$34),1)*(1+P$30)*_xlfn.BINOM.INV(1,(1-(Satokasvi!$H$15*(1+P$44))),J122))</f>
        <v>2910.9766507989275</v>
      </c>
      <c r="BM122" s="27">
        <f ca="1">IF(Q$11="x",0,_xlfn.NORM.INV(K122,Satokasvi!$H$8,Satokasvi!$I$8)*IF(COUNTIF($H$12:Q$12,"x")&gt;0,(1+$C$6),1)*IF(COUNTIF($H$13:Q$13,"x")&gt;0,(1+$C$30),1)*IF(Q$8="x",(1+Toimenpiteet!$C$7),1)*IF(Q$9="x",(1+Toimenpiteet!$C$34),1)*(1+Q$30)*_xlfn.BINOM.INV(1,(1-(Satokasvi!$H$15*(1+Q$44))),K122))</f>
        <v>2968.2548388803648</v>
      </c>
      <c r="BN122" s="27">
        <f ca="1">IF(R$11="x",0,_xlfn.NORM.INV(L122,Satokasvi!$H$8,Satokasvi!$I$8)*IF(COUNTIF($H$12:R$12,"x")&gt;0,(1+$C$6),1)*IF(COUNTIF($H$13:R$13,"x")&gt;0,(1+$C$30),1)*IF(R$8="x",(1+Toimenpiteet!$C$7),1)*IF(R$9="x",(1+Toimenpiteet!$C$34),1)*(1+R$30)*_xlfn.BINOM.INV(1,(1-(Satokasvi!$H$15*(1+R$44))),L122))</f>
        <v>2529.5787357499112</v>
      </c>
      <c r="BO122" s="27">
        <f ca="1">IF(S$11="x",0,_xlfn.NORM.INV(M122,Satokasvi!$H$8,Satokasvi!$I$8)*IF(COUNTIF($H$12:S$12,"x")&gt;0,(1+$C$6),1)*IF(COUNTIF($H$13:S$13,"x")&gt;0,(1+$C$30),1)*IF(S$8="x",(1+Toimenpiteet!$C$7),1)*IF(S$9="x",(1+Toimenpiteet!$C$34),1)*(1+S$30)*_xlfn.BINOM.INV(1,(1-(Satokasvi!$H$15*(1+S$44))),M122))</f>
        <v>2616.441569103411</v>
      </c>
      <c r="BP122" s="27">
        <f ca="1">IF(T$11="x",0,_xlfn.NORM.INV(N122,Satokasvi!$H$8,Satokasvi!$I$8)*IF(COUNTIF($H$12:T$12,"x")&gt;0,(1+$C$6),1)*IF(COUNTIF($H$13:T$13,"x")&gt;0,(1+$C$30),1)*IF(T$8="x",(1+Toimenpiteet!$C$7),1)*IF(T$9="x",(1+Toimenpiteet!$C$34),1)*(1+T$30)*_xlfn.BINOM.INV(1,(1-(Satokasvi!$H$15*(1+T$44))),N122))</f>
        <v>2802.6589991429632</v>
      </c>
      <c r="BQ122" s="27">
        <f ca="1">IF(U$11="x",0,_xlfn.NORM.INV(O122,Satokasvi!$H$8,Satokasvi!$I$8)*IF(COUNTIF($H$12:U$12,"x")&gt;0,(1+$C$6),1)*IF(COUNTIF($H$13:U$13,"x")&gt;0,(1+$C$30),1)*IF(U$8="x",(1+Toimenpiteet!$C$7),1)*IF(U$9="x",(1+Toimenpiteet!$C$34),1)*(1+U$30)*_xlfn.BINOM.INV(1,(1-(Satokasvi!$H$15*(1+U$44))),O122))</f>
        <v>2647.0939924324502</v>
      </c>
      <c r="BR122" s="27">
        <f ca="1">IF(V$11="x",0,_xlfn.NORM.INV(P122,Satokasvi!$H$8,Satokasvi!$I$8)*IF(COUNTIF($H$12:V$12,"x")&gt;0,(1+$C$6),1)*IF(COUNTIF($H$13:V$13,"x")&gt;0,(1+$C$30),1)*IF(V$8="x",(1+Toimenpiteet!$C$7),1)*IF(V$9="x",(1+Toimenpiteet!$C$34),1)*(1+V$30)*_xlfn.BINOM.INV(1,(1-(Satokasvi!$H$15*(1+V$44))),P122))</f>
        <v>2694.7210152072967</v>
      </c>
      <c r="BS122" s="27">
        <f ca="1">IF(W$11="x",0,_xlfn.NORM.INV(Q122,Satokasvi!$H$8,Satokasvi!$I$8)*IF(COUNTIF($H$12:W$12,"x")&gt;0,(1+$C$6),1)*IF(COUNTIF($H$13:W$13,"x")&gt;0,(1+$C$30),1)*IF(W$8="x",(1+Toimenpiteet!$C$7),1)*IF(W$9="x",(1+Toimenpiteet!$C$34),1)*(1+W$30)*_xlfn.BINOM.INV(1,(1-(Satokasvi!$H$15*(1+W$44))),Q122))</f>
        <v>2754.3895435591367</v>
      </c>
      <c r="BT122" s="27">
        <f ca="1">IF(X$11="x",0,_xlfn.NORM.INV(R122,Satokasvi!$H$8,Satokasvi!$I$8)*IF(COUNTIF($H$12:X$12,"x")&gt;0,(1+$C$6),1)*IF(COUNTIF($H$13:X$13,"x")&gt;0,(1+$C$30),1)*IF(X$8="x",(1+Toimenpiteet!$C$7),1)*IF(X$9="x",(1+Toimenpiteet!$C$34),1)*(1+X$30)*_xlfn.BINOM.INV(1,(1-(Satokasvi!$H$15*(1+X$44))),R122))</f>
        <v>2908.5353775073499</v>
      </c>
      <c r="BU122" s="27">
        <f ca="1">IF(Y$11="x",0,_xlfn.NORM.INV(S122,Satokasvi!$H$8,Satokasvi!$I$8)*IF(COUNTIF($H$12:Y$12,"x")&gt;0,(1+$C$6),1)*IF(COUNTIF($H$13:Y$13,"x")&gt;0,(1+$C$30),1)*IF(Y$8="x",(1+Toimenpiteet!$C$7),1)*IF(Y$9="x",(1+Toimenpiteet!$C$34),1)*(1+Y$30)*_xlfn.BINOM.INV(1,(1-(Satokasvi!$H$15*(1+Y$44))),S122))</f>
        <v>2618.305164833238</v>
      </c>
      <c r="BV122" s="27">
        <f ca="1">IF(Z$11="x",0,_xlfn.NORM.INV(T122,Satokasvi!$H$8,Satokasvi!$I$8)*IF(COUNTIF($H$12:Z$12,"x")&gt;0,(1+$C$6),1)*IF(COUNTIF($H$13:Z$13,"x")&gt;0,(1+$C$30),1)*IF(Z$8="x",(1+Toimenpiteet!$C$7),1)*IF(Z$9="x",(1+Toimenpiteet!$C$34),1)*(1+Z$30)*_xlfn.BINOM.INV(1,(1-(Satokasvi!$H$15*(1+Z$44))),T122))</f>
        <v>3158.7624715864686</v>
      </c>
      <c r="BW122" s="27">
        <f ca="1">IF(AA$11="x",0,_xlfn.NORM.INV(U122,Satokasvi!$H$8,Satokasvi!$I$8)*IF(COUNTIF($H$12:AA$12,"x")&gt;0,(1+$C$6),1)*IF(COUNTIF($H$13:AA$13,"x")&gt;0,(1+$C$30),1)*IF(AA$8="x",(1+Toimenpiteet!$C$7),1)*IF(AA$9="x",(1+Toimenpiteet!$C$34),1)*(1+AA$30)*_xlfn.BINOM.INV(1,(1-(Satokasvi!$H$15*(1+AA$44))),U122))</f>
        <v>2637.8329293253228</v>
      </c>
      <c r="BX122" s="27">
        <f ca="1">IF(AB$11="x",0,_xlfn.NORM.INV(V122,Satokasvi!$H$8,Satokasvi!$I$8)*IF(COUNTIF($H$12:AB$12,"x")&gt;0,(1+$C$6),1)*IF(COUNTIF($H$13:AB$13,"x")&gt;0,(1+$C$30),1)*IF(AB$8="x",(1+Toimenpiteet!$C$7),1)*IF(AB$9="x",(1+Toimenpiteet!$C$34),1)*(1+AB$30)*_xlfn.BINOM.INV(1,(1-(Satokasvi!$H$15*(1+AB$44))),V122))</f>
        <v>0</v>
      </c>
      <c r="BY122" s="27">
        <f ca="1">IF(AC$11="x",0,_xlfn.NORM.INV(W122,Satokasvi!$H$8,Satokasvi!$I$8)*IF(COUNTIF($H$12:AC$12,"x")&gt;0,(1+$C$6),1)*IF(COUNTIF($H$13:AC$13,"x")&gt;0,(1+$C$30),1)*IF(AC$8="x",(1+Toimenpiteet!$C$7),1)*IF(AC$9="x",(1+Toimenpiteet!$C$34),1)*(1+AC$30)*_xlfn.BINOM.INV(1,(1-(Satokasvi!$H$15*(1+AC$44))),W122))</f>
        <v>2790.8937773069188</v>
      </c>
      <c r="BZ122" s="27">
        <f ca="1">IF(AD$11="x",0,_xlfn.NORM.INV(X122,Satokasvi!$H$8,Satokasvi!$I$8)*IF(COUNTIF($H$12:AD$12,"x")&gt;0,(1+$C$6),1)*IF(COUNTIF($H$13:AD$13,"x")&gt;0,(1+$C$30),1)*IF(AD$8="x",(1+Toimenpiteet!$C$7),1)*IF(AD$9="x",(1+Toimenpiteet!$C$34),1)*(1+AD$30)*_xlfn.BINOM.INV(1,(1-(Satokasvi!$H$15*(1+AD$44))),X122))</f>
        <v>2671.7540070804057</v>
      </c>
      <c r="CA122" s="27">
        <f ca="1">IF(AE$11="x",0,_xlfn.NORM.INV(Y122,Satokasvi!$H$8,Satokasvi!$I$8)*IF(COUNTIF($H$12:AE$12,"x")&gt;0,(1+$C$6),1)*IF(COUNTIF($H$13:AE$13,"x")&gt;0,(1+$C$30),1)*IF(AE$8="x",(1+Toimenpiteet!$C$7),1)*IF(AE$9="x",(1+Toimenpiteet!$C$34),1)*(1+AE$30)*_xlfn.BINOM.INV(1,(1-(Satokasvi!$H$15*(1+AE$44))),Y122))</f>
        <v>2853.355561785977</v>
      </c>
      <c r="CB122" s="27">
        <f ca="1">IF(AF$11="x",0,_xlfn.NORM.INV(Z122,Satokasvi!$H$8,Satokasvi!$I$8)*IF(COUNTIF($H$12:AF$12,"x")&gt;0,(1+$C$6),1)*IF(COUNTIF($H$13:AF$13,"x")&gt;0,(1+$C$30),1)*IF(AF$8="x",(1+Toimenpiteet!$C$7),1)*IF(AF$9="x",(1+Toimenpiteet!$C$34),1)*(1+AF$30)*_xlfn.BINOM.INV(1,(1-(Satokasvi!$H$15*(1+AF$44))),Z122))</f>
        <v>2923.1458489698844</v>
      </c>
      <c r="CD122" s="29">
        <f ca="1">_xlfn.NORM.INV(RAND(),Satokasvi!$H$13,Satokasvi!$I$13)</f>
        <v>298.68904143007342</v>
      </c>
      <c r="CE122" s="29">
        <f ca="1">_xlfn.NORM.INV(RAND(),Satokasvi!$H$13,Satokasvi!$I$13)</f>
        <v>196.55765984028761</v>
      </c>
      <c r="CF122" s="29">
        <f ca="1">_xlfn.NORM.INV(RAND(),Satokasvi!$H$13,Satokasvi!$I$13)</f>
        <v>214.13745162770022</v>
      </c>
      <c r="CG122" s="29">
        <f ca="1">_xlfn.NORM.INV(RAND(),Satokasvi!$H$13,Satokasvi!$I$13)</f>
        <v>159.91563744890115</v>
      </c>
      <c r="CH122" s="29">
        <f ca="1">_xlfn.NORM.INV(RAND(),Satokasvi!$H$13,Satokasvi!$I$13)</f>
        <v>240.67706586899578</v>
      </c>
      <c r="CI122" s="29">
        <f ca="1">_xlfn.NORM.INV(RAND(),Satokasvi!$H$13,Satokasvi!$I$13)</f>
        <v>267.72157824187178</v>
      </c>
      <c r="CJ122" s="29">
        <f ca="1">_xlfn.NORM.INV(RAND(),Satokasvi!$H$13,Satokasvi!$I$13)</f>
        <v>186.00331874868198</v>
      </c>
      <c r="CK122" s="29">
        <f ca="1">_xlfn.NORM.INV(RAND(),Satokasvi!$H$13,Satokasvi!$I$13)</f>
        <v>309.80516376749159</v>
      </c>
      <c r="CL122" s="29">
        <f ca="1">_xlfn.NORM.INV(RAND(),Satokasvi!$H$13,Satokasvi!$I$13)</f>
        <v>179.23386666764793</v>
      </c>
      <c r="CM122" s="29">
        <f ca="1">_xlfn.NORM.INV(RAND(),Satokasvi!$H$13,Satokasvi!$I$13)</f>
        <v>189.27475230325908</v>
      </c>
      <c r="CN122" s="29">
        <f ca="1">_xlfn.NORM.INV(RAND(),Satokasvi!$H$13,Satokasvi!$I$13)</f>
        <v>118.54197807548812</v>
      </c>
      <c r="CO122" s="29">
        <f ca="1">_xlfn.NORM.INV(RAND(),Satokasvi!$H$13,Satokasvi!$I$13)</f>
        <v>160.86453586918333</v>
      </c>
      <c r="CP122" s="29">
        <f ca="1">_xlfn.NORM.INV(RAND(),Satokasvi!$H$13,Satokasvi!$I$13)</f>
        <v>318.37244234254416</v>
      </c>
      <c r="CQ122" s="29">
        <f ca="1">_xlfn.NORM.INV(RAND(),Satokasvi!$H$13,Satokasvi!$I$13)</f>
        <v>214.20299168087763</v>
      </c>
      <c r="CR122" s="29">
        <f ca="1">_xlfn.NORM.INV(RAND(),Satokasvi!$H$13,Satokasvi!$I$13)</f>
        <v>259.89279203142905</v>
      </c>
      <c r="CS122" s="29">
        <f ca="1">_xlfn.NORM.INV(RAND(),Satokasvi!$H$13,Satokasvi!$I$13)</f>
        <v>248.62151584993822</v>
      </c>
      <c r="CT122" s="29">
        <f ca="1">_xlfn.NORM.INV(RAND(),Satokasvi!$H$13,Satokasvi!$I$13)</f>
        <v>176.43983960301597</v>
      </c>
      <c r="CU122" s="29">
        <f ca="1">_xlfn.NORM.INV(RAND(),Satokasvi!$H$13,Satokasvi!$I$13)</f>
        <v>267.47926762426937</v>
      </c>
      <c r="CV122" s="29">
        <f ca="1">_xlfn.NORM.INV(RAND(),Satokasvi!$H$13,Satokasvi!$I$13)</f>
        <v>214.40710602965976</v>
      </c>
      <c r="CW122" s="29">
        <f ca="1">_xlfn.NORM.INV(RAND(),Satokasvi!$H$13,Satokasvi!$I$13)</f>
        <v>165.69189805021506</v>
      </c>
      <c r="CX122" s="29">
        <f ca="1">_xlfn.NORM.INV(RAND(),Satokasvi!$H$13,Satokasvi!$I$13)</f>
        <v>237.57749257529008</v>
      </c>
      <c r="CY122" s="29">
        <f ca="1">_xlfn.NORM.INV(RAND(),Satokasvi!$H$13,Satokasvi!$I$13)</f>
        <v>164.69628841227922</v>
      </c>
      <c r="CZ122" s="29">
        <f ca="1">_xlfn.NORM.INV(RAND(),Satokasvi!$H$13,Satokasvi!$I$13)</f>
        <v>227.13450756459596</v>
      </c>
      <c r="DA122" s="29">
        <f ca="1">_xlfn.NORM.INV(RAND(),Satokasvi!$H$13,Satokasvi!$I$13)</f>
        <v>202.3019717214172</v>
      </c>
      <c r="DB122" s="29">
        <f ca="1">_xlfn.NORM.INV(RAND(),Satokasvi!$H$13,Satokasvi!$I$13)</f>
        <v>176.43407668109663</v>
      </c>
      <c r="DD122" s="29">
        <f>IF(H$11="x",Toimenpiteet!$E$115,AC122*CD122/1000+(Satokasvi!$E$28-Satokasvi!$E$7)+IF(H$8="x",Toimenpiteet!$E$29,0)+IF(H$9="x",Toimenpiteet!$E$60,0)+IF(H$10="x",Toimenpiteet!$E$88,0))/(1+$H$15)^DD$59</f>
        <v>305.82524271844659</v>
      </c>
      <c r="DE122" s="29">
        <f ca="1">IF(I$11="x",Toimenpiteet!$E$115,AD122*CE122/1000+(Satokasvi!$E$28-Satokasvi!$E$7)+IF(I$8="x",Toimenpiteet!$E$29,0)+IF(I$9="x",Toimenpiteet!$E$60,0)+IF(I$10="x",Toimenpiteet!$E$88,0))/(1+$H$15)^DE$59</f>
        <v>204.75095242212271</v>
      </c>
      <c r="DF122" s="29">
        <f ca="1">IF(J$11="x",Toimenpiteet!$E$115,AE122*CF122/1000+(Satokasvi!$E$28-Satokasvi!$E$7)+IF(J$8="x",Toimenpiteet!$E$29,0)+IF(J$9="x",Toimenpiteet!$E$60,0)+IF(J$10="x",Toimenpiteet!$E$88,0))/(1+$H$15)^DF$59</f>
        <v>302.59245699288044</v>
      </c>
      <c r="DG122" s="29">
        <f ca="1">IF(K$11="x",Toimenpiteet!$E$115,AF122*CG122/1000+(Satokasvi!$E$28-Satokasvi!$E$7)+IF(K$8="x",Toimenpiteet!$E$29,0)+IF(K$9="x",Toimenpiteet!$E$60,0)+IF(K$10="x",Toimenpiteet!$E$88,0))/(1+$H$15)^DG$59</f>
        <v>159.37390037076159</v>
      </c>
      <c r="DH122" s="29">
        <f ca="1">IF(L$11="x",Toimenpiteet!$E$115,AG122*CH122/1000+(Satokasvi!$E$28-Satokasvi!$E$7)+IF(L$8="x",Toimenpiteet!$E$29,0)+IF(L$9="x",Toimenpiteet!$E$60,0)+IF(L$10="x",Toimenpiteet!$E$88,0))/(1+$H$15)^DH$59</f>
        <v>432.5026116990839</v>
      </c>
      <c r="DI122" s="29">
        <f>IF(M$11="x",Toimenpiteet!$E$115,AH122*CI122/1000+(Satokasvi!$E$28-Satokasvi!$E$7)+IF(M$8="x",Toimenpiteet!$E$29,0)+IF(M$9="x",Toimenpiteet!$E$60,0)+IF(M$10="x",Toimenpiteet!$E$88,0))/(1+$H$15)^DI$59</f>
        <v>263.80754085535114</v>
      </c>
      <c r="DJ122" s="29">
        <f ca="1">IF(N$11="x",Toimenpiteet!$E$115,AI122*CJ122/1000+(Satokasvi!$E$28-Satokasvi!$E$7)+IF(N$8="x",Toimenpiteet!$E$29,0)+IF(N$9="x",Toimenpiteet!$E$60,0)+IF(N$10="x",Toimenpiteet!$E$88,0))/(1+$H$15)^DJ$59</f>
        <v>206.7240560056382</v>
      </c>
      <c r="DK122" s="29">
        <f ca="1">IF(O$11="x",Toimenpiteet!$E$115,AJ122*CK122/1000+(Satokasvi!$E$28-Satokasvi!$E$7)+IF(O$8="x",Toimenpiteet!$E$29,0)+IF(O$9="x",Toimenpiteet!$E$60,0)+IF(O$10="x",Toimenpiteet!$E$88,0))/(1+$H$15)^DK$59</f>
        <v>439.02917601256252</v>
      </c>
      <c r="DL122" s="29">
        <f ca="1">IF(P$11="x",Toimenpiteet!$E$115,AK122*CL122/1000+(Satokasvi!$E$28-Satokasvi!$E$7)+IF(P$8="x",Toimenpiteet!$E$29,0)+IF(P$9="x",Toimenpiteet!$E$60,0)+IF(P$10="x",Toimenpiteet!$E$88,0))/(1+$H$15)^DL$59</f>
        <v>206.16653961119235</v>
      </c>
      <c r="DM122" s="29">
        <f ca="1">IF(Q$11="x",Toimenpiteet!$E$115,AL122*CM122/1000+(Satokasvi!$E$28-Satokasvi!$E$7)+IF(Q$8="x",Toimenpiteet!$E$29,0)+IF(Q$9="x",Toimenpiteet!$E$60,0)+IF(Q$10="x",Toimenpiteet!$E$88,0))/(1+$H$15)^DM$59</f>
        <v>228.55779986027366</v>
      </c>
      <c r="DN122" s="29">
        <f ca="1">IF(R$11="x",Toimenpiteet!$E$115,AM122*CN122/1000+(Satokasvi!$E$28-Satokasvi!$E$7)+IF(R$8="x",Toimenpiteet!$E$29,0)+IF(R$9="x",Toimenpiteet!$E$60,0)+IF(R$10="x",Toimenpiteet!$E$88,0))/(1+$H$15)^DN$59</f>
        <v>41.670818999193486</v>
      </c>
      <c r="DO122" s="29">
        <f ca="1">IF(S$11="x",Toimenpiteet!$E$115,AN122*CO122/1000+(Satokasvi!$E$28-Satokasvi!$E$7)+IF(S$8="x",Toimenpiteet!$E$29,0)+IF(S$9="x",Toimenpiteet!$E$60,0)+IF(S$10="x",Toimenpiteet!$E$88,0))/(1+$H$15)^DO$59</f>
        <v>121.30375624963034</v>
      </c>
      <c r="DP122" s="29">
        <f ca="1">IF(T$11="x",Toimenpiteet!$E$115,AO122*CP122/1000+(Satokasvi!$E$28-Satokasvi!$E$7)+IF(T$8="x",Toimenpiteet!$E$29,0)+IF(T$9="x",Toimenpiteet!$E$60,0)+IF(T$10="x",Toimenpiteet!$E$88,0))/(1+$H$15)^DP$59</f>
        <v>423.48324313735094</v>
      </c>
      <c r="DQ122" s="29">
        <f ca="1">IF(U$11="x",Toimenpiteet!$E$115,AP122*CQ122/1000+(Satokasvi!$E$28-Satokasvi!$E$7)+IF(U$8="x",Toimenpiteet!$E$29,0)+IF(U$9="x",Toimenpiteet!$E$60,0)+IF(U$10="x",Toimenpiteet!$E$88,0))/(1+$H$15)^DQ$59</f>
        <v>206.34459660827957</v>
      </c>
      <c r="DR122" s="29">
        <f ca="1">IF(V$11="x",Toimenpiteet!$E$115,AQ122*CR122/1000+(Satokasvi!$E$28-Satokasvi!$E$7)+IF(V$8="x",Toimenpiteet!$E$29,0)+IF(V$9="x",Toimenpiteet!$E$60,0)+IF(V$10="x",Toimenpiteet!$E$88,0))/(1+$H$15)^DR$59</f>
        <v>281.83459299071222</v>
      </c>
      <c r="DS122" s="29">
        <f ca="1">IF(W$11="x",Toimenpiteet!$E$115,AR122*CS122/1000+(Satokasvi!$E$28-Satokasvi!$E$7)+IF(W$8="x",Toimenpiteet!$E$29,0)+IF(W$9="x",Toimenpiteet!$E$60,0)+IF(W$10="x",Toimenpiteet!$E$88,0))/(1+$H$15)^DS$59</f>
        <v>264.40409624738743</v>
      </c>
      <c r="DT122" s="29">
        <f ca="1">IF(X$11="x",Toimenpiteet!$E$115,AS122*CT122/1000+(Satokasvi!$E$28-Satokasvi!$E$7)+IF(X$8="x",Toimenpiteet!$E$29,0)+IF(X$9="x",Toimenpiteet!$E$60,0)+IF(X$10="x",Toimenpiteet!$E$88,0))/(1+$H$15)^DT$59</f>
        <v>157.81509158553405</v>
      </c>
      <c r="DU122" s="29">
        <f ca="1">IF(Y$11="x",Toimenpiteet!$E$115,AT122*CU122/1000+(Satokasvi!$E$28-Satokasvi!$E$7)+IF(Y$8="x",Toimenpiteet!$E$29,0)+IF(Y$9="x",Toimenpiteet!$E$60,0)+IF(Y$10="x",Toimenpiteet!$E$88,0))/(1+$H$15)^DU$59</f>
        <v>257.92069144383726</v>
      </c>
      <c r="DV122" s="29">
        <f ca="1">IF(Z$11="x",Toimenpiteet!$E$115,AU122*CV122/1000+(Satokasvi!$E$28-Satokasvi!$E$7)+IF(Z$8="x",Toimenpiteet!$E$29,0)+IF(Z$9="x",Toimenpiteet!$E$60,0)+IF(Z$10="x",Toimenpiteet!$E$88,0))/(1+$H$15)^DV$59</f>
        <v>237.87234147506126</v>
      </c>
      <c r="DW122" s="29">
        <f ca="1">IF(AA$11="x",Toimenpiteet!$E$115,AV122*CW122/1000+(Satokasvi!$E$28-Satokasvi!$E$7)+IF(AA$8="x",Toimenpiteet!$E$29,0)+IF(AA$9="x",Toimenpiteet!$E$60,0)+IF(AA$10="x",Toimenpiteet!$E$88,0))/(1+$H$15)^DW$59</f>
        <v>104.28748847532125</v>
      </c>
      <c r="DX122" s="29">
        <f ca="1">IF(AB$11="x",Toimenpiteet!$E$115,AW122*CX122/1000+(Satokasvi!$E$28-Satokasvi!$E$7)+IF(AB$8="x",Toimenpiteet!$E$29,0)+IF(AB$9="x",Toimenpiteet!$E$60,0)+IF(AB$10="x",Toimenpiteet!$E$88,0))/(1+$H$15)^DX$59</f>
        <v>-122.50747997967548</v>
      </c>
      <c r="DY122" s="29">
        <f ca="1">IF(AC$11="x",Toimenpiteet!$E$115,AX122*CY122/1000+(Satokasvi!$E$28-Satokasvi!$E$7)+IF(AC$8="x",Toimenpiteet!$E$29,0)+IF(AC$9="x",Toimenpiteet!$E$60,0)+IF(AC$10="x",Toimenpiteet!$E$88,0))/(1+$H$15)^DY$59</f>
        <v>109.52527800822092</v>
      </c>
      <c r="DZ122" s="29">
        <f ca="1">IF(AD$11="x",Toimenpiteet!$E$115,AY122*CZ122/1000+(Satokasvi!$E$28-Satokasvi!$E$7)+IF(AD$8="x",Toimenpiteet!$E$29,0)+IF(AD$9="x",Toimenpiteet!$E$60,0)+IF(AD$10="x",Toimenpiteet!$E$88,0))/(1+$H$15)^DZ$59</f>
        <v>177.36746136793116</v>
      </c>
      <c r="EA122" s="29">
        <f ca="1">IF(AE$11="x",Toimenpiteet!$E$115,AZ122*DA122/1000+(Satokasvi!$E$28-Satokasvi!$E$7)+IF(AE$8="x",Toimenpiteet!$E$29,0)+IF(AE$9="x",Toimenpiteet!$E$60,0)+IF(AE$10="x",Toimenpiteet!$E$88,0))/(1+$H$15)^EA$59</f>
        <v>158.32978952353011</v>
      </c>
      <c r="EB122" s="29">
        <f ca="1">IF(AF$11="x",Toimenpiteet!$E$115,BA122*DB122/1000+(Satokasvi!$E$28-Satokasvi!$E$7)+IF(AF$8="x",Toimenpiteet!$E$29,0)+IF(AF$9="x",Toimenpiteet!$E$60,0)+IF(AF$10="x",Toimenpiteet!$E$88,0))/(1+$H$15)^EB$59</f>
        <v>125.74560397299538</v>
      </c>
      <c r="ED122" s="29">
        <f>IF(H$11="x",Toimenpiteet!$E$115,BD122*CD122/1000+(Satokasvi!$E$28-Satokasvi!$E$7)+IF(H$8="x",Toimenpiteet!$E$29,0)+IF(H$9="x",Toimenpiteet!$E$60,0)+IF(H$10="x",Toimenpiteet!$E$88,0))/(1+$H$15)^ED$59</f>
        <v>305.82524271844659</v>
      </c>
      <c r="EE122" s="29">
        <f ca="1">IF(I$11="x",Toimenpiteet!$E$115,BE122*CE122/1000+(Satokasvi!$E$28-Satokasvi!$E$7)+IF(I$8="x",Toimenpiteet!$E$29,0)+IF(I$9="x",Toimenpiteet!$E$60,0)+IF(I$10="x",Toimenpiteet!$E$88,0))/(1+$H$15)^EE$59</f>
        <v>225.72938042780802</v>
      </c>
      <c r="EF122" s="29">
        <f ca="1">IF(J$11="x",Toimenpiteet!$E$115,BF122*CF122/1000+(Satokasvi!$E$28-Satokasvi!$E$7)+IF(J$8="x",Toimenpiteet!$E$29,0)+IF(J$9="x",Toimenpiteet!$E$60,0)+IF(J$10="x",Toimenpiteet!$E$88,0))/(1+$H$15)^EF$59</f>
        <v>328.15011905085379</v>
      </c>
      <c r="EG122" s="29">
        <f ca="1">IF(K$11="x",Toimenpiteet!$E$115,BG122*CG122/1000+(Satokasvi!$E$28-Satokasvi!$E$7)+IF(K$8="x",Toimenpiteet!$E$29,0)+IF(K$9="x",Toimenpiteet!$E$60,0)+IF(K$10="x",Toimenpiteet!$E$88,0))/(1+$H$15)^EG$59</f>
        <v>177.466905300299</v>
      </c>
      <c r="EH122" s="29">
        <f ca="1">IF(L$11="x",Toimenpiteet!$E$115,BH122*CH122/1000+(Satokasvi!$E$28-Satokasvi!$E$7)+IF(L$8="x",Toimenpiteet!$E$29,0)+IF(L$9="x",Toimenpiteet!$E$60,0)+IF(L$10="x",Toimenpiteet!$E$88,0))/(1+$H$15)^EH$59</f>
        <v>463.9571693820958</v>
      </c>
      <c r="EI122" s="29">
        <f>IF(M$11="x",Toimenpiteet!$E$115,BI122*CI122/1000+(Satokasvi!$E$28-Satokasvi!$E$7)+IF(M$8="x",Toimenpiteet!$E$29,0)+IF(M$9="x",Toimenpiteet!$E$60,0)+IF(M$10="x",Toimenpiteet!$E$88,0))/(1+$H$15)^EI$59</f>
        <v>263.80754085535114</v>
      </c>
      <c r="EJ122" s="29">
        <f ca="1">IF(N$11="x",Toimenpiteet!$E$115,BJ122*CJ122/1000+(Satokasvi!$E$28-Satokasvi!$E$7)+IF(N$8="x",Toimenpiteet!$E$29,0)+IF(N$9="x",Toimenpiteet!$E$60,0)+IF(N$10="x",Toimenpiteet!$E$88,0))/(1+$H$15)^EJ$59</f>
        <v>226.32543657767778</v>
      </c>
      <c r="EK122" s="29">
        <f ca="1">IF(O$11="x",Toimenpiteet!$E$115,BK122*CK122/1000+(Satokasvi!$E$28-Satokasvi!$E$7)+IF(O$8="x",Toimenpiteet!$E$29,0)+IF(O$9="x",Toimenpiteet!$E$60,0)+IF(O$10="x",Toimenpiteet!$E$88,0))/(1+$H$15)^EK$59</f>
        <v>469.97595303819799</v>
      </c>
      <c r="EL122" s="29">
        <f ca="1">IF(P$11="x",Toimenpiteet!$E$115,BL122*CL122/1000+(Satokasvi!$E$28-Satokasvi!$E$7)+IF(P$8="x",Toimenpiteet!$E$29,0)+IF(P$9="x",Toimenpiteet!$E$60,0)+IF(P$10="x",Toimenpiteet!$E$88,0))/(1+$H$15)^EL$59</f>
        <v>225.20818525680772</v>
      </c>
      <c r="EM122" s="29">
        <f ca="1">IF(Q$11="x",Toimenpiteet!$E$115,BM122*CM122/1000+(Satokasvi!$E$28-Satokasvi!$E$7)+IF(Q$8="x",Toimenpiteet!$E$29,0)+IF(Q$9="x",Toimenpiteet!$E$60,0)+IF(Q$10="x",Toimenpiteet!$E$88,0))/(1+$H$15)^EM$59</f>
        <v>248.4646400135355</v>
      </c>
      <c r="EN122" s="29">
        <f ca="1">IF(R$11="x",Toimenpiteet!$E$115,BN122*CN122/1000+(Satokasvi!$E$28-Satokasvi!$E$7)+IF(R$8="x",Toimenpiteet!$E$29,0)+IF(R$9="x",Toimenpiteet!$E$60,0)+IF(R$10="x",Toimenpiteet!$E$88,0))/(1+$H$15)^EN$59</f>
        <v>51.986350395996041</v>
      </c>
      <c r="EO122" s="29">
        <f ca="1">IF(S$11="x",Toimenpiteet!$E$115,BO122*CO122/1000+(Satokasvi!$E$28-Satokasvi!$E$7)+IF(S$8="x",Toimenpiteet!$E$29,0)+IF(S$9="x",Toimenpiteet!$E$60,0)+IF(S$10="x",Toimenpiteet!$E$88,0))/(1+$H$15)^EO$59</f>
        <v>135.36116779691082</v>
      </c>
      <c r="EP122" s="29">
        <f ca="1">IF(T$11="x",Toimenpiteet!$E$115,BP122*CP122/1000+(Satokasvi!$E$28-Satokasvi!$E$7)+IF(T$8="x",Toimenpiteet!$E$29,0)+IF(T$9="x",Toimenpiteet!$E$60,0)+IF(T$10="x",Toimenpiteet!$E$88,0))/(1+$H$15)^EP$59</f>
        <v>452.41684581344055</v>
      </c>
      <c r="EQ122" s="29">
        <f ca="1">IF(U$11="x",Toimenpiteet!$E$115,BQ122*CQ122/1000+(Satokasvi!$E$28-Satokasvi!$E$7)+IF(U$8="x",Toimenpiteet!$E$29,0)+IF(U$9="x",Toimenpiteet!$E$60,0)+IF(U$10="x",Toimenpiteet!$E$88,0))/(1+$H$15)^EQ$59</f>
        <v>224.19526383599674</v>
      </c>
      <c r="ER122" s="29">
        <f ca="1">IF(V$11="x",Toimenpiteet!$E$115,BR122*CR122/1000+(Satokasvi!$E$28-Satokasvi!$E$7)+IF(V$8="x",Toimenpiteet!$E$29,0)+IF(V$9="x",Toimenpiteet!$E$60,0)+IF(V$10="x",Toimenpiteet!$E$88,0))/(1+$H$15)^ER$59</f>
        <v>303.24033953083347</v>
      </c>
      <c r="ES122" s="29">
        <f ca="1">IF(W$11="x",Toimenpiteet!$E$115,BS122*CS122/1000+(Satokasvi!$E$28-Satokasvi!$E$7)+IF(W$8="x",Toimenpiteet!$E$29,0)+IF(W$9="x",Toimenpiteet!$E$60,0)+IF(W$10="x",Toimenpiteet!$E$88,0))/(1+$H$15)^ES$59</f>
        <v>284.72528833217001</v>
      </c>
      <c r="ET122" s="29">
        <f ca="1">IF(X$11="x",Toimenpiteet!$E$115,BT122*CT122/1000+(Satokasvi!$E$28-Satokasvi!$E$7)+IF(X$8="x",Toimenpiteet!$E$29,0)+IF(X$9="x",Toimenpiteet!$E$60,0)+IF(X$10="x",Toimenpiteet!$E$88,0))/(1+$H$15)^ET$59</f>
        <v>172.60000856521188</v>
      </c>
      <c r="EU122" s="29">
        <f ca="1">IF(Y$11="x",Toimenpiteet!$E$115,BU122*CU122/1000+(Satokasvi!$E$28-Satokasvi!$E$7)+IF(Y$8="x",Toimenpiteet!$E$29,0)+IF(Y$9="x",Toimenpiteet!$E$60,0)+IF(Y$10="x",Toimenpiteet!$E$88,0))/(1+$H$15)^EU$59</f>
        <v>277.51008756981656</v>
      </c>
      <c r="EV122" s="29">
        <f ca="1">IF(Z$11="x",Toimenpiteet!$E$115,BV122*CV122/1000+(Satokasvi!$E$28-Satokasvi!$E$7)+IF(Z$8="x",Toimenpiteet!$E$29,0)+IF(Z$9="x",Toimenpiteet!$E$60,0)+IF(Z$10="x",Toimenpiteet!$E$88,0))/(1+$H$15)^EV$59</f>
        <v>256.2643678243362</v>
      </c>
      <c r="EW122" s="29">
        <f ca="1">IF(AA$11="x",Toimenpiteet!$E$115,BW122*CW122/1000+(Satokasvi!$E$28-Satokasvi!$E$7)+IF(AA$8="x",Toimenpiteet!$E$29,0)+IF(AA$9="x",Toimenpiteet!$E$60,0)+IF(AA$10="x",Toimenpiteet!$E$88,0))/(1+$H$15)^EW$59</f>
        <v>115.81099811804066</v>
      </c>
      <c r="EX122" s="29">
        <f ca="1">IF(AB$11="x",Toimenpiteet!$E$115,BX122*CX122/1000+(Satokasvi!$E$28-Satokasvi!$E$7)+IF(AB$8="x",Toimenpiteet!$E$29,0)+IF(AB$9="x",Toimenpiteet!$E$60,0)+IF(AB$10="x",Toimenpiteet!$E$88,0))/(1+$H$15)^EX$59</f>
        <v>-122.50747997967548</v>
      </c>
      <c r="EY122" s="29">
        <f ca="1">IF(AC$11="x",Toimenpiteet!$E$115,BY122*CY122/1000+(Satokasvi!$E$28-Satokasvi!$E$7)+IF(AC$8="x",Toimenpiteet!$E$29,0)+IF(AC$9="x",Toimenpiteet!$E$60,0)+IF(AC$10="x",Toimenpiteet!$E$88,0))/(1+$H$15)^EY$59</f>
        <v>120.94850695618904</v>
      </c>
      <c r="EZ122" s="29">
        <f ca="1">IF(AD$11="x",Toimenpiteet!$E$115,BZ122*CZ122/1000+(Satokasvi!$E$28-Satokasvi!$E$7)+IF(AD$8="x",Toimenpiteet!$E$29,0)+IF(AD$9="x",Toimenpiteet!$E$60,0)+IF(AD$10="x",Toimenpiteet!$E$88,0))/(1+$H$15)^EZ$59</f>
        <v>192.0095869096842</v>
      </c>
      <c r="FA122" s="29">
        <f ca="1">IF(AE$11="x",Toimenpiteet!$E$115,CA122*DA122/1000+(Satokasvi!$E$28-Satokasvi!$E$7)+IF(AE$8="x",Toimenpiteet!$E$29,0)+IF(AE$9="x",Toimenpiteet!$E$60,0)+IF(AE$10="x",Toimenpiteet!$E$88,0))/(1+$H$15)^FA$59</f>
        <v>171.85186392529533</v>
      </c>
      <c r="FB122" s="29">
        <f ca="1">IF(AF$11="x",Toimenpiteet!$E$115,CB122*DB122/1000+(Satokasvi!$E$28-Satokasvi!$E$7)+IF(AF$8="x",Toimenpiteet!$E$29,0)+IF(AF$9="x",Toimenpiteet!$E$60,0)+IF(AF$10="x",Toimenpiteet!$E$88,0))/(1+$H$15)^FB$59</f>
        <v>137.47519963338183</v>
      </c>
      <c r="FD122" s="29">
        <f t="shared" si="15"/>
        <v>305.82524271844659</v>
      </c>
      <c r="FE122" s="29">
        <f t="shared" ca="1" si="32"/>
        <v>510.57619514056933</v>
      </c>
      <c r="FF122" s="29">
        <f t="shared" ca="1" si="32"/>
        <v>813.16865213344977</v>
      </c>
      <c r="FG122" s="29">
        <f t="shared" ca="1" si="32"/>
        <v>972.54255250421136</v>
      </c>
      <c r="FH122" s="29">
        <f t="shared" ca="1" si="32"/>
        <v>1405.0451642032954</v>
      </c>
      <c r="FI122" s="29">
        <f t="shared" ca="1" si="32"/>
        <v>1668.8527050586465</v>
      </c>
      <c r="FJ122" s="29">
        <f t="shared" ca="1" si="32"/>
        <v>1875.5767610642847</v>
      </c>
      <c r="FK122" s="29">
        <f t="shared" ca="1" si="32"/>
        <v>2314.6059370768471</v>
      </c>
      <c r="FL122" s="29">
        <f t="shared" ca="1" si="31"/>
        <v>2520.7724766880397</v>
      </c>
      <c r="FM122" s="29">
        <f t="shared" ca="1" si="31"/>
        <v>2749.3302765483131</v>
      </c>
      <c r="FN122" s="29">
        <f t="shared" ca="1" si="31"/>
        <v>2791.0010955475068</v>
      </c>
      <c r="FO122" s="29">
        <f t="shared" ca="1" si="31"/>
        <v>2912.304851797137</v>
      </c>
      <c r="FP122" s="29">
        <f t="shared" ca="1" si="31"/>
        <v>3335.7880949344881</v>
      </c>
      <c r="FQ122" s="29">
        <f t="shared" ca="1" si="31"/>
        <v>3542.1326915427676</v>
      </c>
      <c r="FR122" s="29">
        <f t="shared" ca="1" si="31"/>
        <v>3823.9672845334799</v>
      </c>
      <c r="FS122" s="29">
        <f t="shared" ca="1" si="31"/>
        <v>4088.3713807808672</v>
      </c>
      <c r="FT122" s="29">
        <f t="shared" ca="1" si="31"/>
        <v>4246.1864723664012</v>
      </c>
      <c r="FU122" s="29">
        <f t="shared" ca="1" si="24"/>
        <v>4504.1071638102385</v>
      </c>
      <c r="FV122" s="29">
        <f t="shared" ca="1" si="24"/>
        <v>4741.9795052852996</v>
      </c>
      <c r="FW122" s="29">
        <f t="shared" ca="1" si="23"/>
        <v>4846.2669937606206</v>
      </c>
      <c r="FX122" s="29">
        <f t="shared" ca="1" si="23"/>
        <v>4723.7595137809449</v>
      </c>
      <c r="FY122" s="29">
        <f t="shared" ca="1" si="23"/>
        <v>4833.2847917891659</v>
      </c>
      <c r="FZ122" s="29">
        <f t="shared" ca="1" si="23"/>
        <v>5010.6522531570972</v>
      </c>
      <c r="GA122" s="29">
        <f t="shared" ca="1" si="23"/>
        <v>5168.9820426806273</v>
      </c>
      <c r="GB122" s="29">
        <f t="shared" ca="1" si="23"/>
        <v>5294.7276466536223</v>
      </c>
      <c r="GC122" s="29"/>
      <c r="GD122" s="29">
        <f t="shared" si="16"/>
        <v>305.82524271844659</v>
      </c>
      <c r="GE122" s="29">
        <f t="shared" ca="1" si="36"/>
        <v>531.55462314625458</v>
      </c>
      <c r="GF122" s="29">
        <f t="shared" ca="1" si="36"/>
        <v>859.70474219710832</v>
      </c>
      <c r="GG122" s="29">
        <f t="shared" ca="1" si="36"/>
        <v>1037.1716474974073</v>
      </c>
      <c r="GH122" s="29">
        <f t="shared" ca="1" si="36"/>
        <v>1501.1288168795031</v>
      </c>
      <c r="GI122" s="29">
        <f t="shared" ca="1" si="36"/>
        <v>1764.9363577348543</v>
      </c>
      <c r="GJ122" s="29">
        <f t="shared" ca="1" si="36"/>
        <v>1991.2617943125319</v>
      </c>
      <c r="GK122" s="29">
        <f t="shared" ca="1" si="36"/>
        <v>2461.2377473507299</v>
      </c>
      <c r="GL122" s="29">
        <f t="shared" ca="1" si="36"/>
        <v>2686.4459326075375</v>
      </c>
      <c r="GM122" s="29">
        <f t="shared" ca="1" si="36"/>
        <v>2934.9105726210732</v>
      </c>
      <c r="GN122" s="29">
        <f t="shared" ca="1" si="36"/>
        <v>2986.8969230170692</v>
      </c>
      <c r="GO122" s="29">
        <f t="shared" ca="1" si="36"/>
        <v>3122.2580908139798</v>
      </c>
      <c r="GP122" s="29">
        <f t="shared" ca="1" si="36"/>
        <v>3574.6749366274203</v>
      </c>
      <c r="GQ122" s="29">
        <f t="shared" ca="1" si="36"/>
        <v>3798.8702004634169</v>
      </c>
      <c r="GR122" s="29">
        <f t="shared" ca="1" si="36"/>
        <v>4102.1105399942508</v>
      </c>
      <c r="GS122" s="29">
        <f t="shared" ca="1" si="36"/>
        <v>4386.8358283264206</v>
      </c>
      <c r="GT122" s="29">
        <f t="shared" ca="1" si="34"/>
        <v>4559.4358368916328</v>
      </c>
      <c r="GU122" s="29">
        <f t="shared" ca="1" si="22"/>
        <v>4836.9459244614491</v>
      </c>
      <c r="GV122" s="29">
        <f t="shared" ca="1" si="22"/>
        <v>5093.2102922857848</v>
      </c>
      <c r="GW122" s="29">
        <f t="shared" ca="1" si="22"/>
        <v>5209.0212904038253</v>
      </c>
      <c r="GX122" s="29">
        <f t="shared" ca="1" si="22"/>
        <v>5086.5138104241496</v>
      </c>
      <c r="GY122" s="29">
        <f t="shared" ca="1" si="30"/>
        <v>5207.4623173803384</v>
      </c>
      <c r="GZ122" s="29">
        <f t="shared" ca="1" si="30"/>
        <v>5399.4719042900224</v>
      </c>
      <c r="HA122" s="29">
        <f t="shared" ca="1" si="30"/>
        <v>5571.3237682153176</v>
      </c>
      <c r="HB122" s="29">
        <f t="shared" ca="1" si="30"/>
        <v>5708.7989678486992</v>
      </c>
      <c r="HC122" s="29"/>
      <c r="HD122" s="29">
        <f t="shared" si="29"/>
        <v>170</v>
      </c>
      <c r="HE122" s="29">
        <f>SUM($GD122:GD122)-$HD122-SUM($FD122:FD122)</f>
        <v>-170</v>
      </c>
      <c r="HF122" s="29">
        <f ca="1">SUM($GD122:GE122)-$HD122-SUM($FD122:FE122)</f>
        <v>-149.02157199431474</v>
      </c>
      <c r="HG122" s="29">
        <f ca="1">SUM($GD122:GF122)-$HD122-SUM($FD122:FF122)</f>
        <v>-102.48548193065631</v>
      </c>
      <c r="HH122" s="29">
        <f ca="1">SUM($GD122:GG122)-$HD122-SUM($FD122:FG122)</f>
        <v>-37.856386937460229</v>
      </c>
      <c r="HI122" s="29">
        <f ca="1">SUM($GD122:GH122)-$HD122-SUM($FD122:FH122)</f>
        <v>58.227265738747064</v>
      </c>
      <c r="HJ122" s="29">
        <f ca="1">SUM($GD122:GI122)-$HD122-SUM($FD122:FI122)</f>
        <v>154.31091841495436</v>
      </c>
      <c r="HK122" s="29">
        <f ca="1">SUM($GD122:GJ122)-$HD122-SUM($FD122:FJ122)</f>
        <v>269.99595166320069</v>
      </c>
      <c r="HL122" s="29">
        <f ca="1">SUM($GD122:GK122)-$HD122-SUM($FD122:FK122)</f>
        <v>416.62776193708305</v>
      </c>
      <c r="HM122" s="29">
        <f ca="1">SUM($GD122:GL122)-$HD122-SUM($FD122:FL122)</f>
        <v>582.30121785658048</v>
      </c>
      <c r="HN122" s="29">
        <f ca="1">SUM($GD122:GM122)-$HD122-SUM($FD122:FM122)</f>
        <v>767.88151392934014</v>
      </c>
      <c r="HO122" s="29">
        <f ca="1">SUM($GD122:GN122)-$HD122-SUM($FD122:FN122)</f>
        <v>963.77734139890163</v>
      </c>
      <c r="HP122" s="29">
        <f ca="1">SUM($GD122:GO122)-$HD122-SUM($FD122:FO122)</f>
        <v>1173.730580415744</v>
      </c>
      <c r="HQ122" s="29">
        <f ca="1">SUM($GD122:GP122)-$HD122-SUM($FD122:FP122)</f>
        <v>1412.6174221086767</v>
      </c>
      <c r="HR122" s="29">
        <f ca="1">SUM($GD122:GQ122)-$HD122-SUM($FD122:FQ122)</f>
        <v>1669.3549310293274</v>
      </c>
      <c r="HS122" s="29">
        <f ca="1">SUM($GD122:GR122)-$HD122-SUM($FD122:FR122)</f>
        <v>1947.4981864900983</v>
      </c>
      <c r="HT122" s="29">
        <f ca="1">SUM($GD122:GS122)-$HD122-SUM($FD122:FS122)</f>
        <v>2245.9626340356481</v>
      </c>
      <c r="HU122" s="29">
        <f ca="1">SUM($GD122:GT122)-$HD122-SUM($FD122:FT122)</f>
        <v>2559.2119985608733</v>
      </c>
      <c r="HV122" s="29">
        <f ca="1">SUM($GD122:GU122)-$HD122-SUM($FD122:FU122)</f>
        <v>2892.0507592120848</v>
      </c>
      <c r="HW122" s="29">
        <f ca="1">SUM($GD122:GV122)-$HD122-SUM($FD122:FV122)</f>
        <v>3243.2815462125654</v>
      </c>
      <c r="HX122" s="29">
        <f ca="1">SUM($GD122:GW122)-$HD122-SUM($FD122:FW122)</f>
        <v>3606.0358428557738</v>
      </c>
      <c r="HY122" s="29">
        <f ca="1">SUM($GD122:GX122)-$HD122-SUM($FD122:FX122)</f>
        <v>3968.7901394989749</v>
      </c>
      <c r="HZ122" s="29">
        <f ca="1">SUM($GD122:GY122)-$HD122-SUM($FD122:FY122)</f>
        <v>4342.9676650901456</v>
      </c>
      <c r="IA122" s="29">
        <f ca="1">SUM($GD122:GZ122)-$HD122-SUM($FD122:FZ122)</f>
        <v>4731.787316223068</v>
      </c>
      <c r="IB122" s="29">
        <f ca="1">SUM($GD122:HA122)-$HD122-SUM($FD122:GA122)</f>
        <v>5134.1290417577547</v>
      </c>
      <c r="IC122" s="29">
        <f ca="1">SUM($GD122:HB122)-$HD122-SUM($FD122:GB122)</f>
        <v>5548.2003629528335</v>
      </c>
    </row>
    <row r="123" spans="2:237">
      <c r="B123" s="29">
        <f t="shared" ca="1" si="37"/>
        <v>0.77737867618357526</v>
      </c>
      <c r="C123" s="29">
        <f t="shared" ca="1" si="37"/>
        <v>9.809185725578895E-2</v>
      </c>
      <c r="D123" s="29">
        <f t="shared" ca="1" si="37"/>
        <v>0.40974271040964982</v>
      </c>
      <c r="E123" s="29">
        <f t="shared" ca="1" si="37"/>
        <v>0.2752669061701094</v>
      </c>
      <c r="F123" s="29">
        <f t="shared" ca="1" si="37"/>
        <v>0.41367288651369583</v>
      </c>
      <c r="G123" s="29">
        <f t="shared" ca="1" si="37"/>
        <v>0.83443205598271519</v>
      </c>
      <c r="H123" s="29">
        <f t="shared" ca="1" si="37"/>
        <v>0.40194248541021516</v>
      </c>
      <c r="I123" s="29">
        <f t="shared" ca="1" si="37"/>
        <v>0.74385349100069353</v>
      </c>
      <c r="J123" s="29">
        <f t="shared" ca="1" si="37"/>
        <v>0.23521035037749349</v>
      </c>
      <c r="K123" s="29">
        <f t="shared" ca="1" si="37"/>
        <v>0.33446017164340591</v>
      </c>
      <c r="L123" s="29">
        <f t="shared" ca="1" si="37"/>
        <v>0.34027094799546287</v>
      </c>
      <c r="M123" s="29">
        <f t="shared" ca="1" si="37"/>
        <v>0.2545029506877412</v>
      </c>
      <c r="N123" s="29">
        <f t="shared" ca="1" si="37"/>
        <v>0.98245318551193439</v>
      </c>
      <c r="O123" s="29">
        <f t="shared" ca="1" si="37"/>
        <v>0.34206351517015354</v>
      </c>
      <c r="P123" s="29">
        <f t="shared" ca="1" si="37"/>
        <v>0.40916535132291931</v>
      </c>
      <c r="Q123" s="29">
        <f t="shared" ca="1" si="37"/>
        <v>0.80503999720915087</v>
      </c>
      <c r="R123" s="29">
        <f t="shared" ca="1" si="38"/>
        <v>0.3827212518226647</v>
      </c>
      <c r="S123" s="29">
        <f t="shared" ca="1" si="38"/>
        <v>0.79104421558872073</v>
      </c>
      <c r="T123" s="29">
        <f t="shared" ca="1" si="38"/>
        <v>0.70951382341007629</v>
      </c>
      <c r="U123" s="29">
        <f t="shared" ca="1" si="38"/>
        <v>0.24174993948405199</v>
      </c>
      <c r="V123" s="29">
        <f t="shared" ca="1" si="38"/>
        <v>0.85636858511107428</v>
      </c>
      <c r="W123" s="29">
        <f t="shared" ca="1" si="38"/>
        <v>0.70148045043125662</v>
      </c>
      <c r="X123" s="29">
        <f t="shared" ca="1" si="38"/>
        <v>0.14771233196016531</v>
      </c>
      <c r="Y123" s="29">
        <f t="shared" ca="1" si="38"/>
        <v>0.65736809125873152</v>
      </c>
      <c r="Z123" s="29">
        <f t="shared" ca="1" si="38"/>
        <v>0.21680134239005677</v>
      </c>
      <c r="AC123" s="27">
        <f>IF(H$11="x",0,_xlfn.NORM.INV(B123,Satokasvi!$H$8,Satokasvi!$I$8)*IF(H$8="x",1+Toimenpiteet!$C$7,1)*IF(H$9="x",1+Toimenpiteet!$C$34,1)*(1+H$30)*_xlfn.BINOM.INV(1,(1-(Satokasvi!$H$15*(1+H$43))),B123))</f>
        <v>0</v>
      </c>
      <c r="AD123" s="27">
        <f ca="1">IF(I$11="x",0,_xlfn.NORM.INV(C123,Satokasvi!$H$8,Satokasvi!$I$8)*IF(I$8="x",1+Toimenpiteet!$C$7,1)*IF(I$9="x",1+Toimenpiteet!$C$34,1)*(1+I$30)*_xlfn.BINOM.INV(1,(1-(Satokasvi!$H$15*(1+I$43))),C123))</f>
        <v>2305.6486262487206</v>
      </c>
      <c r="AE123" s="27">
        <f ca="1">IF(J$11="x",0,_xlfn.NORM.INV(D123,Satokasvi!$H$8,Satokasvi!$I$8)*IF(J$8="x",1+Toimenpiteet!$C$7,1)*IF(J$9="x",1+Toimenpiteet!$C$34,1)*(1+J$30)*_xlfn.BINOM.INV(1,(1-(Satokasvi!$H$15*(1+J$43))),D123))</f>
        <v>2516.1066048417683</v>
      </c>
      <c r="AF123" s="27">
        <f ca="1">IF(K$11="x",0,_xlfn.NORM.INV(E123,Satokasvi!$H$8,Satokasvi!$I$8)*IF(K$8="x",1+Toimenpiteet!$C$7,1)*IF(K$9="x",1+Toimenpiteet!$C$34,1)*(1+K$30)*_xlfn.BINOM.INV(1,(1-(Satokasvi!$H$15*(1+K$43))),E123))</f>
        <v>2465.6231627780353</v>
      </c>
      <c r="AG123" s="27">
        <f ca="1">IF(L$11="x",0,_xlfn.NORM.INV(F123,Satokasvi!$H$8,Satokasvi!$I$8)*IF(L$8="x",1+Toimenpiteet!$C$7,1)*IF(L$9="x",1+Toimenpiteet!$C$34,1)*(1+L$30)*_xlfn.BINOM.INV(1,(1-(Satokasvi!$H$15*(1+L$43))),F123))</f>
        <v>2552.6822284827172</v>
      </c>
      <c r="AH123" s="27">
        <f>IF(M$11="x",0,_xlfn.NORM.INV(G123,Satokasvi!$H$8,Satokasvi!$I$8)*IF(M$8="x",1+Toimenpiteet!$C$7,1)*IF(M$9="x",1+Toimenpiteet!$C$34,1)*(1+M$30)*_xlfn.BINOM.INV(1,(1-(Satokasvi!$H$15*(1+M$43))),G123))</f>
        <v>0</v>
      </c>
      <c r="AI123" s="27">
        <f ca="1">IF(N$11="x",0,_xlfn.NORM.INV(H123,Satokasvi!$H$8,Satokasvi!$I$8)*IF(N$8="x",1+Toimenpiteet!$C$7,1)*IF(N$9="x",1+Toimenpiteet!$C$34,1)*(1+N$30)*_xlfn.BINOM.INV(1,(1-(Satokasvi!$H$15*(1+N$43))),H123))</f>
        <v>2566.8881412593091</v>
      </c>
      <c r="AJ123" s="27">
        <f ca="1">IF(O$11="x",0,_xlfn.NORM.INV(I123,Satokasvi!$H$8,Satokasvi!$I$8)*IF(O$8="x",1+Toimenpiteet!$C$7,1)*IF(O$9="x",1+Toimenpiteet!$C$34,1)*(1+O$30)*_xlfn.BINOM.INV(1,(1-(Satokasvi!$H$15*(1+O$43))),I123))</f>
        <v>2735.5529633548535</v>
      </c>
      <c r="AK123" s="27">
        <f ca="1">IF(P$11="x",0,_xlfn.NORM.INV(J123,Satokasvi!$H$8,Satokasvi!$I$8)*IF(P$8="x",1+Toimenpiteet!$C$7,1)*IF(P$9="x",1+Toimenpiteet!$C$34,1)*(1+P$30)*_xlfn.BINOM.INV(1,(1-(Satokasvi!$H$15*(1+P$43))),J123))</f>
        <v>2478.5097989585065</v>
      </c>
      <c r="AL123" s="27">
        <f ca="1">IF(Q$11="x",0,_xlfn.NORM.INV(K123,Satokasvi!$H$8,Satokasvi!$I$8)*IF(Q$8="x",1+Toimenpiteet!$C$7,1)*IF(Q$9="x",1+Toimenpiteet!$C$34,1)*(1+Q$30)*_xlfn.BINOM.INV(1,(1-(Satokasvi!$H$15*(1+Q$43))),K123))</f>
        <v>2533.4185386944469</v>
      </c>
      <c r="AM123" s="27">
        <f ca="1">IF(R$11="x",0,_xlfn.NORM.INV(L123,Satokasvi!$H$8,Satokasvi!$I$8)*IF(R$8="x",1+Toimenpiteet!$C$7,1)*IF(R$9="x",1+Toimenpiteet!$C$34,1)*(1+R$30)*_xlfn.BINOM.INV(1,(1-(Satokasvi!$H$15*(1+R$43))),L123))</f>
        <v>2536.3876399561591</v>
      </c>
      <c r="AN123" s="27">
        <f ca="1">IF(S$11="x",0,_xlfn.NORM.INV(M123,Satokasvi!$H$8,Satokasvi!$I$8)*IF(S$8="x",1+Toimenpiteet!$C$7,1)*IF(S$9="x",1+Toimenpiteet!$C$34,1)*(1+S$30)*_xlfn.BINOM.INV(1,(1-(Satokasvi!$H$15*(1+S$43))),M123))</f>
        <v>2489.9722757277232</v>
      </c>
      <c r="AO123" s="27">
        <f ca="1">IF(T$11="x",0,_xlfn.NORM.INV(N123,Satokasvi!$H$8,Satokasvi!$I$8)*IF(T$8="x",1+Toimenpiteet!$C$7,1)*IF(T$9="x",1+Toimenpiteet!$C$34,1)*(1+T$30)*_xlfn.BINOM.INV(1,(1-(Satokasvi!$H$15*(1+T$43))),N123))</f>
        <v>3006.5842103027226</v>
      </c>
      <c r="AP123" s="27">
        <f ca="1">IF(U$11="x",0,_xlfn.NORM.INV(O123,Satokasvi!$H$8,Satokasvi!$I$8)*IF(U$8="x",1+Toimenpiteet!$C$7,1)*IF(U$9="x",1+Toimenpiteet!$C$34,1)*(1+U$30)*_xlfn.BINOM.INV(1,(1-(Satokasvi!$H$15*(1+U$43))),O123))</f>
        <v>2537.2996329582083</v>
      </c>
      <c r="AQ123" s="27">
        <f ca="1">IF(V$11="x",0,_xlfn.NORM.INV(P123,Satokasvi!$H$8,Satokasvi!$I$8)*IF(V$8="x",1+Toimenpiteet!$C$7,1)*IF(V$9="x",1+Toimenpiteet!$C$34,1)*(1+V$30)*_xlfn.BINOM.INV(1,(1-(Satokasvi!$H$15*(1+V$43))),P123))</f>
        <v>2570.3655930028431</v>
      </c>
      <c r="AR123" s="27">
        <f ca="1">IF(W$11="x",0,_xlfn.NORM.INV(Q123,Satokasvi!$H$8,Satokasvi!$I$8)*IF(W$8="x",1+Toimenpiteet!$C$7,1)*IF(W$9="x",1+Toimenpiteet!$C$34,1)*(1+W$30)*_xlfn.BINOM.INV(1,(1-(Satokasvi!$H$15*(1+W$43))),Q123))</f>
        <v>2773.7232577410482</v>
      </c>
      <c r="AS123" s="27">
        <f ca="1">IF(X$11="x",0,_xlfn.NORM.INV(R123,Satokasvi!$H$8,Satokasvi!$I$8)*IF(X$8="x",1+Toimenpiteet!$C$7,1)*IF(X$9="x",1+Toimenpiteet!$C$34,1)*(1+X$30)*_xlfn.BINOM.INV(1,(1-(Satokasvi!$H$15*(1+X$43))),R123))</f>
        <v>2557.5515683826484</v>
      </c>
      <c r="AT123" s="27">
        <f ca="1">IF(Y$11="x",0,_xlfn.NORM.INV(S123,Satokasvi!$H$8,Satokasvi!$I$8)*IF(Y$8="x",1+Toimenpiteet!$C$7,1)*IF(Y$9="x",1+Toimenpiteet!$C$34,1)*(1+Y$30)*_xlfn.BINOM.INV(1,(1-(Satokasvi!$H$15*(1+Y$43))),S123))</f>
        <v>2764.4438909767027</v>
      </c>
      <c r="AU123" s="27">
        <f ca="1">IF(Z$11="x",0,_xlfn.NORM.INV(T123,Satokasvi!$H$8,Satokasvi!$I$8)*IF(Z$8="x",1+Toimenpiteet!$C$7,1)*IF(Z$9="x",1+Toimenpiteet!$C$34,1)*(1+Z$30)*_xlfn.BINOM.INV(1,(1-(Satokasvi!$H$15*(1+Z$43))),T123))</f>
        <v>2716.269781438104</v>
      </c>
      <c r="AV123" s="27">
        <f ca="1">IF(AA$11="x",0,_xlfn.NORM.INV(U123,Satokasvi!$H$8,Satokasvi!$I$8)*IF(AA$8="x",1+Toimenpiteet!$C$7,1)*IF(AA$9="x",1+Toimenpiteet!$C$34,1)*(1+AA$30)*_xlfn.BINOM.INV(1,(1-(Satokasvi!$H$15*(1+AA$43))),U123))</f>
        <v>2482.4502155986343</v>
      </c>
      <c r="AW123" s="27">
        <f ca="1">IF(AB$11="x",0,_xlfn.NORM.INV(V123,Satokasvi!$H$8,Satokasvi!$I$8)*IF(AB$8="x",1+Toimenpiteet!$C$7,1)*IF(AB$9="x",1+Toimenpiteet!$C$34,1)*(1+AB$30)*_xlfn.BINOM.INV(1,(1-(Satokasvi!$H$15*(1+AB$43))),V123))</f>
        <v>2811.8733832871471</v>
      </c>
      <c r="AX123" s="27">
        <f ca="1">IF(AC$11="x",0,_xlfn.NORM.INV(W123,Satokasvi!$H$8,Satokasvi!$I$8)*IF(AC$8="x",1+Toimenpiteet!$C$7,1)*IF(AC$9="x",1+Toimenpiteet!$C$34,1)*(1+AC$30)*_xlfn.BINOM.INV(1,(1-(Satokasvi!$H$15*(1+AC$43))),W123))</f>
        <v>2711.9202757669846</v>
      </c>
      <c r="AY123" s="27">
        <f ca="1">IF(AD$11="x",0,_xlfn.NORM.INV(X123,Satokasvi!$H$8,Satokasvi!$I$8)*IF(AD$8="x",1+Toimenpiteet!$C$7,1)*IF(AD$9="x",1+Toimenpiteet!$C$34,1)*(1+AD$30)*_xlfn.BINOM.INV(1,(1-(Satokasvi!$H$15*(1+AD$43))),X123))</f>
        <v>2417.9384987583958</v>
      </c>
      <c r="AZ123" s="27">
        <f ca="1">IF(AE$11="x",0,_xlfn.NORM.INV(Y123,Satokasvi!$H$8,Satokasvi!$I$8)*IF(AE$8="x",1+Toimenpiteet!$C$7,1)*IF(AE$9="x",1+Toimenpiteet!$C$34,1)*(1+AE$30)*_xlfn.BINOM.INV(1,(1-(Satokasvi!$H$15*(1+AE$43))),Y123))</f>
        <v>2688.8915682212773</v>
      </c>
      <c r="BA123" s="27">
        <f ca="1">IF(AF$11="x",0,_xlfn.NORM.INV(Z123,Satokasvi!$H$8,Satokasvi!$I$8)*IF(AF$8="x",1+Toimenpiteet!$C$7,1)*IF(AF$9="x",1+Toimenpiteet!$C$34,1)*(1+AF$30)*_xlfn.BINOM.INV(1,(1-(Satokasvi!$H$15*(1+AF$43))),Z123))</f>
        <v>2467.0774553167212</v>
      </c>
      <c r="BD123" s="27">
        <f>IF(H$11="x",0,_xlfn.NORM.INV(B123,Satokasvi!$H$8,Satokasvi!$I$8)*IF(COUNTIF($H$12:H$12,"x")&gt;0,(1+$C$6),1)*IF(COUNTIF($H$13:H$13,"x")&gt;0,(1+$C$30),1)*IF(H$8="x",(1+Toimenpiteet!$C$7),1)*IF(H$9="x",(1+Toimenpiteet!$C$34),1)*(1+H$30)*_xlfn.BINOM.INV(1,(1-(Satokasvi!$H$15*(1+H$44))),B123))</f>
        <v>0</v>
      </c>
      <c r="BE123" s="27">
        <f ca="1">IF(I$11="x",0,_xlfn.NORM.INV(C123,Satokasvi!$H$8,Satokasvi!$I$8)*IF(COUNTIF($H$12:I$12,"x")&gt;0,(1+$C$6),1)*IF(COUNTIF($H$13:I$13,"x")&gt;0,(1+$C$30),1)*IF(I$8="x",(1+Toimenpiteet!$C$7),1)*IF(I$9="x",(1+Toimenpiteet!$C$34),1)*(1+I$30)*_xlfn.BINOM.INV(1,(1-(Satokasvi!$H$15*(1+I$44))),C123))</f>
        <v>2420.9310575611571</v>
      </c>
      <c r="BF123" s="27">
        <f ca="1">IF(J$11="x",0,_xlfn.NORM.INV(D123,Satokasvi!$H$8,Satokasvi!$I$8)*IF(COUNTIF($H$12:J$12,"x")&gt;0,(1+$C$6),1)*IF(COUNTIF($H$13:J$13,"x")&gt;0,(1+$C$30),1)*IF(J$8="x",(1+Toimenpiteet!$C$7),1)*IF(J$9="x",(1+Toimenpiteet!$C$34),1)*(1+J$30)*_xlfn.BINOM.INV(1,(1-(Satokasvi!$H$15*(1+J$44))),D123))</f>
        <v>2641.9119350838564</v>
      </c>
      <c r="BG123" s="27">
        <f ca="1">IF(K$11="x",0,_xlfn.NORM.INV(E123,Satokasvi!$H$8,Satokasvi!$I$8)*IF(COUNTIF($H$12:K$12,"x")&gt;0,(1+$C$6),1)*IF(COUNTIF($H$13:K$13,"x")&gt;0,(1+$C$30),1)*IF(K$8="x",(1+Toimenpiteet!$C$7),1)*IF(K$9="x",(1+Toimenpiteet!$C$34),1)*(1+K$30)*_xlfn.BINOM.INV(1,(1-(Satokasvi!$H$15*(1+K$44))),E123))</f>
        <v>2588.9043209169372</v>
      </c>
      <c r="BH123" s="27">
        <f ca="1">IF(L$11="x",0,_xlfn.NORM.INV(F123,Satokasvi!$H$8,Satokasvi!$I$8)*IF(COUNTIF($H$12:L$12,"x")&gt;0,(1+$C$6),1)*IF(COUNTIF($H$13:L$13,"x")&gt;0,(1+$C$30),1)*IF(L$8="x",(1+Toimenpiteet!$C$7),1)*IF(L$9="x",(1+Toimenpiteet!$C$34),1)*(1+L$30)*_xlfn.BINOM.INV(1,(1-(Satokasvi!$H$15*(1+L$44))),F123))</f>
        <v>2680.3163399068535</v>
      </c>
      <c r="BI123" s="27">
        <f>IF(M$11="x",0,_xlfn.NORM.INV(G123,Satokasvi!$H$8,Satokasvi!$I$8)*IF(COUNTIF($H$12:M$12,"x")&gt;0,(1+$C$6),1)*IF(COUNTIF($H$13:M$13,"x")&gt;0,(1+$C$30),1)*IF(M$8="x",(1+Toimenpiteet!$C$7),1)*IF(M$9="x",(1+Toimenpiteet!$C$34),1)*(1+M$30)*_xlfn.BINOM.INV(1,(1-(Satokasvi!$H$15*(1+M$44))),G123))</f>
        <v>0</v>
      </c>
      <c r="BJ123" s="27">
        <f ca="1">IF(N$11="x",0,_xlfn.NORM.INV(H123,Satokasvi!$H$8,Satokasvi!$I$8)*IF(COUNTIF($H$12:N$12,"x")&gt;0,(1+$C$6),1)*IF(COUNTIF($H$13:N$13,"x")&gt;0,(1+$C$30),1)*IF(N$8="x",(1+Toimenpiteet!$C$7),1)*IF(N$9="x",(1+Toimenpiteet!$C$34),1)*(1+N$30)*_xlfn.BINOM.INV(1,(1-(Satokasvi!$H$15*(1+N$44))),H123))</f>
        <v>2695.2325483222753</v>
      </c>
      <c r="BK123" s="27">
        <f ca="1">IF(O$11="x",0,_xlfn.NORM.INV(I123,Satokasvi!$H$8,Satokasvi!$I$8)*IF(COUNTIF($H$12:O$12,"x")&gt;0,(1+$C$6),1)*IF(COUNTIF($H$13:O$13,"x")&gt;0,(1+$C$30),1)*IF(O$8="x",(1+Toimenpiteet!$C$7),1)*IF(O$9="x",(1+Toimenpiteet!$C$34),1)*(1+O$30)*_xlfn.BINOM.INV(1,(1-(Satokasvi!$H$15*(1+O$44))),I123))</f>
        <v>2872.3306115225964</v>
      </c>
      <c r="BL123" s="27">
        <f ca="1">IF(P$11="x",0,_xlfn.NORM.INV(J123,Satokasvi!$H$8,Satokasvi!$I$8)*IF(COUNTIF($H$12:P$12,"x")&gt;0,(1+$C$6),1)*IF(COUNTIF($H$13:P$13,"x")&gt;0,(1+$C$30),1)*IF(P$8="x",(1+Toimenpiteet!$C$7),1)*IF(P$9="x",(1+Toimenpiteet!$C$34),1)*(1+P$30)*_xlfn.BINOM.INV(1,(1-(Satokasvi!$H$15*(1+P$44))),J123))</f>
        <v>2602.4352889064317</v>
      </c>
      <c r="BM123" s="27">
        <f ca="1">IF(Q$11="x",0,_xlfn.NORM.INV(K123,Satokasvi!$H$8,Satokasvi!$I$8)*IF(COUNTIF($H$12:Q$12,"x")&gt;0,(1+$C$6),1)*IF(COUNTIF($H$13:Q$13,"x")&gt;0,(1+$C$30),1)*IF(Q$8="x",(1+Toimenpiteet!$C$7),1)*IF(Q$9="x",(1+Toimenpiteet!$C$34),1)*(1+Q$30)*_xlfn.BINOM.INV(1,(1-(Satokasvi!$H$15*(1+Q$44))),K123))</f>
        <v>2660.0894656291689</v>
      </c>
      <c r="BN123" s="27">
        <f ca="1">IF(R$11="x",0,_xlfn.NORM.INV(L123,Satokasvi!$H$8,Satokasvi!$I$8)*IF(COUNTIF($H$12:R$12,"x")&gt;0,(1+$C$6),1)*IF(COUNTIF($H$13:R$13,"x")&gt;0,(1+$C$30),1)*IF(R$8="x",(1+Toimenpiteet!$C$7),1)*IF(R$9="x",(1+Toimenpiteet!$C$34),1)*(1+R$30)*_xlfn.BINOM.INV(1,(1-(Satokasvi!$H$15*(1+R$44))),L123))</f>
        <v>2663.2070219539673</v>
      </c>
      <c r="BO123" s="27">
        <f ca="1">IF(S$11="x",0,_xlfn.NORM.INV(M123,Satokasvi!$H$8,Satokasvi!$I$8)*IF(COUNTIF($H$12:S$12,"x")&gt;0,(1+$C$6),1)*IF(COUNTIF($H$13:S$13,"x")&gt;0,(1+$C$30),1)*IF(S$8="x",(1+Toimenpiteet!$C$7),1)*IF(S$9="x",(1+Toimenpiteet!$C$34),1)*(1+S$30)*_xlfn.BINOM.INV(1,(1-(Satokasvi!$H$15*(1+S$44))),M123))</f>
        <v>2614.4708895141098</v>
      </c>
      <c r="BP123" s="27">
        <f ca="1">IF(T$11="x",0,_xlfn.NORM.INV(N123,Satokasvi!$H$8,Satokasvi!$I$8)*IF(COUNTIF($H$12:T$12,"x")&gt;0,(1+$C$6),1)*IF(COUNTIF($H$13:T$13,"x")&gt;0,(1+$C$30),1)*IF(T$8="x",(1+Toimenpiteet!$C$7),1)*IF(T$9="x",(1+Toimenpiteet!$C$34),1)*(1+T$30)*_xlfn.BINOM.INV(1,(1-(Satokasvi!$H$15*(1+T$44))),N123))</f>
        <v>3156.9134208178589</v>
      </c>
      <c r="BQ123" s="27">
        <f ca="1">IF(U$11="x",0,_xlfn.NORM.INV(O123,Satokasvi!$H$8,Satokasvi!$I$8)*IF(COUNTIF($H$12:U$12,"x")&gt;0,(1+$C$6),1)*IF(COUNTIF($H$13:U$13,"x")&gt;0,(1+$C$30),1)*IF(U$8="x",(1+Toimenpiteet!$C$7),1)*IF(U$9="x",(1+Toimenpiteet!$C$34),1)*(1+U$30)*_xlfn.BINOM.INV(1,(1-(Satokasvi!$H$15*(1+U$44))),O123))</f>
        <v>2664.1646146061189</v>
      </c>
      <c r="BR123" s="27">
        <f ca="1">IF(V$11="x",0,_xlfn.NORM.INV(P123,Satokasvi!$H$8,Satokasvi!$I$8)*IF(COUNTIF($H$12:V$12,"x")&gt;0,(1+$C$6),1)*IF(COUNTIF($H$13:V$13,"x")&gt;0,(1+$C$30),1)*IF(V$8="x",(1+Toimenpiteet!$C$7),1)*IF(V$9="x",(1+Toimenpiteet!$C$34),1)*(1+V$30)*_xlfn.BINOM.INV(1,(1-(Satokasvi!$H$15*(1+V$44))),P123))</f>
        <v>2698.8838726529852</v>
      </c>
      <c r="BS123" s="27">
        <f ca="1">IF(W$11="x",0,_xlfn.NORM.INV(Q123,Satokasvi!$H$8,Satokasvi!$I$8)*IF(COUNTIF($H$12:W$12,"x")&gt;0,(1+$C$6),1)*IF(COUNTIF($H$13:W$13,"x")&gt;0,(1+$C$30),1)*IF(W$8="x",(1+Toimenpiteet!$C$7),1)*IF(W$9="x",(1+Toimenpiteet!$C$34),1)*(1+W$30)*_xlfn.BINOM.INV(1,(1-(Satokasvi!$H$15*(1+W$44))),Q123))</f>
        <v>2912.4094206281011</v>
      </c>
      <c r="BT123" s="27">
        <f ca="1">IF(X$11="x",0,_xlfn.NORM.INV(R123,Satokasvi!$H$8,Satokasvi!$I$8)*IF(COUNTIF($H$12:X$12,"x")&gt;0,(1+$C$6),1)*IF(COUNTIF($H$13:X$13,"x")&gt;0,(1+$C$30),1)*IF(X$8="x",(1+Toimenpiteet!$C$7),1)*IF(X$9="x",(1+Toimenpiteet!$C$34),1)*(1+X$30)*_xlfn.BINOM.INV(1,(1-(Satokasvi!$H$15*(1+X$44))),R123))</f>
        <v>2685.4291468017809</v>
      </c>
      <c r="BU123" s="27">
        <f ca="1">IF(Y$11="x",0,_xlfn.NORM.INV(S123,Satokasvi!$H$8,Satokasvi!$I$8)*IF(COUNTIF($H$12:Y$12,"x")&gt;0,(1+$C$6),1)*IF(COUNTIF($H$13:Y$13,"x")&gt;0,(1+$C$30),1)*IF(Y$8="x",(1+Toimenpiteet!$C$7),1)*IF(Y$9="x",(1+Toimenpiteet!$C$34),1)*(1+Y$30)*_xlfn.BINOM.INV(1,(1-(Satokasvi!$H$15*(1+Y$44))),S123))</f>
        <v>2902.6660855255377</v>
      </c>
      <c r="BV123" s="27">
        <f ca="1">IF(Z$11="x",0,_xlfn.NORM.INV(T123,Satokasvi!$H$8,Satokasvi!$I$8)*IF(COUNTIF($H$12:Z$12,"x")&gt;0,(1+$C$6),1)*IF(COUNTIF($H$13:Z$13,"x")&gt;0,(1+$C$30),1)*IF(Z$8="x",(1+Toimenpiteet!$C$7),1)*IF(Z$9="x",(1+Toimenpiteet!$C$34),1)*(1+Z$30)*_xlfn.BINOM.INV(1,(1-(Satokasvi!$H$15*(1+Z$44))),T123))</f>
        <v>2852.0832705100097</v>
      </c>
      <c r="BW123" s="27">
        <f ca="1">IF(AA$11="x",0,_xlfn.NORM.INV(U123,Satokasvi!$H$8,Satokasvi!$I$8)*IF(COUNTIF($H$12:AA$12,"x")&gt;0,(1+$C$6),1)*IF(COUNTIF($H$13:AA$13,"x")&gt;0,(1+$C$30),1)*IF(AA$8="x",(1+Toimenpiteet!$C$7),1)*IF(AA$9="x",(1+Toimenpiteet!$C$34),1)*(1+AA$30)*_xlfn.BINOM.INV(1,(1-(Satokasvi!$H$15*(1+AA$44))),U123))</f>
        <v>2606.5727263785661</v>
      </c>
      <c r="BX123" s="27">
        <f ca="1">IF(AB$11="x",0,_xlfn.NORM.INV(V123,Satokasvi!$H$8,Satokasvi!$I$8)*IF(COUNTIF($H$12:AB$12,"x")&gt;0,(1+$C$6),1)*IF(COUNTIF($H$13:AB$13,"x")&gt;0,(1+$C$30),1)*IF(AB$8="x",(1+Toimenpiteet!$C$7),1)*IF(AB$9="x",(1+Toimenpiteet!$C$34),1)*(1+AB$30)*_xlfn.BINOM.INV(1,(1-(Satokasvi!$H$15*(1+AB$44))),V123))</f>
        <v>2952.4670524515045</v>
      </c>
      <c r="BY123" s="27">
        <f ca="1">IF(AC$11="x",0,_xlfn.NORM.INV(W123,Satokasvi!$H$8,Satokasvi!$I$8)*IF(COUNTIF($H$12:AC$12,"x")&gt;0,(1+$C$6),1)*IF(COUNTIF($H$13:AC$13,"x")&gt;0,(1+$C$30),1)*IF(AC$8="x",(1+Toimenpiteet!$C$7),1)*IF(AC$9="x",(1+Toimenpiteet!$C$34),1)*(1+AC$30)*_xlfn.BINOM.INV(1,(1-(Satokasvi!$H$15*(1+AC$44))),W123))</f>
        <v>2847.516289555334</v>
      </c>
      <c r="BZ123" s="27">
        <f ca="1">IF(AD$11="x",0,_xlfn.NORM.INV(X123,Satokasvi!$H$8,Satokasvi!$I$8)*IF(COUNTIF($H$12:AD$12,"x")&gt;0,(1+$C$6),1)*IF(COUNTIF($H$13:AD$13,"x")&gt;0,(1+$C$30),1)*IF(AD$8="x",(1+Toimenpiteet!$C$7),1)*IF(AD$9="x",(1+Toimenpiteet!$C$34),1)*(1+AD$30)*_xlfn.BINOM.INV(1,(1-(Satokasvi!$H$15*(1+AD$44))),X123))</f>
        <v>2538.8354236963155</v>
      </c>
      <c r="CA123" s="27">
        <f ca="1">IF(AE$11="x",0,_xlfn.NORM.INV(Y123,Satokasvi!$H$8,Satokasvi!$I$8)*IF(COUNTIF($H$12:AE$12,"x")&gt;0,(1+$C$6),1)*IF(COUNTIF($H$13:AE$13,"x")&gt;0,(1+$C$30),1)*IF(AE$8="x",(1+Toimenpiteet!$C$7),1)*IF(AE$9="x",(1+Toimenpiteet!$C$34),1)*(1+AE$30)*_xlfn.BINOM.INV(1,(1-(Satokasvi!$H$15*(1+AE$44))),Y123))</f>
        <v>2823.3361466323408</v>
      </c>
      <c r="CB123" s="27">
        <f ca="1">IF(AF$11="x",0,_xlfn.NORM.INV(Z123,Satokasvi!$H$8,Satokasvi!$I$8)*IF(COUNTIF($H$12:AF$12,"x")&gt;0,(1+$C$6),1)*IF(COUNTIF($H$13:AF$13,"x")&gt;0,(1+$C$30),1)*IF(AF$8="x",(1+Toimenpiteet!$C$7),1)*IF(AF$9="x",(1+Toimenpiteet!$C$34),1)*(1+AF$30)*_xlfn.BINOM.INV(1,(1-(Satokasvi!$H$15*(1+AF$44))),Z123))</f>
        <v>2590.4313280825572</v>
      </c>
      <c r="CD123" s="29">
        <f ca="1">_xlfn.NORM.INV(RAND(),Satokasvi!$H$13,Satokasvi!$I$13)</f>
        <v>237.58688582793064</v>
      </c>
      <c r="CE123" s="29">
        <f ca="1">_xlfn.NORM.INV(RAND(),Satokasvi!$H$13,Satokasvi!$I$13)</f>
        <v>228.59646198740214</v>
      </c>
      <c r="CF123" s="29">
        <f ca="1">_xlfn.NORM.INV(RAND(),Satokasvi!$H$13,Satokasvi!$I$13)</f>
        <v>225.27104512526415</v>
      </c>
      <c r="CG123" s="29">
        <f ca="1">_xlfn.NORM.INV(RAND(),Satokasvi!$H$13,Satokasvi!$I$13)</f>
        <v>273.08227900004704</v>
      </c>
      <c r="CH123" s="29">
        <f ca="1">_xlfn.NORM.INV(RAND(),Satokasvi!$H$13,Satokasvi!$I$13)</f>
        <v>188.57583563115884</v>
      </c>
      <c r="CI123" s="29">
        <f ca="1">_xlfn.NORM.INV(RAND(),Satokasvi!$H$13,Satokasvi!$I$13)</f>
        <v>218.37855119899271</v>
      </c>
      <c r="CJ123" s="29">
        <f ca="1">_xlfn.NORM.INV(RAND(),Satokasvi!$H$13,Satokasvi!$I$13)</f>
        <v>71.52399904756021</v>
      </c>
      <c r="CK123" s="29">
        <f ca="1">_xlfn.NORM.INV(RAND(),Satokasvi!$H$13,Satokasvi!$I$13)</f>
        <v>138.57748762176831</v>
      </c>
      <c r="CL123" s="29">
        <f ca="1">_xlfn.NORM.INV(RAND(),Satokasvi!$H$13,Satokasvi!$I$13)</f>
        <v>213.37366500112392</v>
      </c>
      <c r="CM123" s="29">
        <f ca="1">_xlfn.NORM.INV(RAND(),Satokasvi!$H$13,Satokasvi!$I$13)</f>
        <v>193.81779002024675</v>
      </c>
      <c r="CN123" s="29">
        <f ca="1">_xlfn.NORM.INV(RAND(),Satokasvi!$H$13,Satokasvi!$I$13)</f>
        <v>170.05676885052256</v>
      </c>
      <c r="CO123" s="29">
        <f ca="1">_xlfn.NORM.INV(RAND(),Satokasvi!$H$13,Satokasvi!$I$13)</f>
        <v>227.74859781137144</v>
      </c>
      <c r="CP123" s="29">
        <f ca="1">_xlfn.NORM.INV(RAND(),Satokasvi!$H$13,Satokasvi!$I$13)</f>
        <v>234.16990683317343</v>
      </c>
      <c r="CQ123" s="29">
        <f ca="1">_xlfn.NORM.INV(RAND(),Satokasvi!$H$13,Satokasvi!$I$13)</f>
        <v>183.17079183365286</v>
      </c>
      <c r="CR123" s="29">
        <f ca="1">_xlfn.NORM.INV(RAND(),Satokasvi!$H$13,Satokasvi!$I$13)</f>
        <v>213.44829022554882</v>
      </c>
      <c r="CS123" s="29">
        <f ca="1">_xlfn.NORM.INV(RAND(),Satokasvi!$H$13,Satokasvi!$I$13)</f>
        <v>217.88125303891195</v>
      </c>
      <c r="CT123" s="29">
        <f ca="1">_xlfn.NORM.INV(RAND(),Satokasvi!$H$13,Satokasvi!$I$13)</f>
        <v>159.30358700255721</v>
      </c>
      <c r="CU123" s="29">
        <f ca="1">_xlfn.NORM.INV(RAND(),Satokasvi!$H$13,Satokasvi!$I$13)</f>
        <v>233.3803557494353</v>
      </c>
      <c r="CV123" s="29">
        <f ca="1">_xlfn.NORM.INV(RAND(),Satokasvi!$H$13,Satokasvi!$I$13)</f>
        <v>266.1228059828897</v>
      </c>
      <c r="CW123" s="29">
        <f ca="1">_xlfn.NORM.INV(RAND(),Satokasvi!$H$13,Satokasvi!$I$13)</f>
        <v>236.08735905512003</v>
      </c>
      <c r="CX123" s="29">
        <f ca="1">_xlfn.NORM.INV(RAND(),Satokasvi!$H$13,Satokasvi!$I$13)</f>
        <v>135.31556530480441</v>
      </c>
      <c r="CY123" s="29">
        <f ca="1">_xlfn.NORM.INV(RAND(),Satokasvi!$H$13,Satokasvi!$I$13)</f>
        <v>184.09810635796592</v>
      </c>
      <c r="CZ123" s="29">
        <f ca="1">_xlfn.NORM.INV(RAND(),Satokasvi!$H$13,Satokasvi!$I$13)</f>
        <v>268.78336756486044</v>
      </c>
      <c r="DA123" s="29">
        <f ca="1">_xlfn.NORM.INV(RAND(),Satokasvi!$H$13,Satokasvi!$I$13)</f>
        <v>265.60001418368557</v>
      </c>
      <c r="DB123" s="29">
        <f ca="1">_xlfn.NORM.INV(RAND(),Satokasvi!$H$13,Satokasvi!$I$13)</f>
        <v>235.88361302503125</v>
      </c>
      <c r="DD123" s="29">
        <f>IF(H$11="x",Toimenpiteet!$E$115,AC123*CD123/1000+(Satokasvi!$E$28-Satokasvi!$E$7)+IF(H$8="x",Toimenpiteet!$E$29,0)+IF(H$9="x",Toimenpiteet!$E$60,0)+IF(H$10="x",Toimenpiteet!$E$88,0))/(1+$H$15)^DD$59</f>
        <v>305.82524271844659</v>
      </c>
      <c r="DE123" s="29">
        <f ca="1">IF(I$11="x",Toimenpiteet!$E$115,AD123*CE123/1000+(Satokasvi!$E$28-Satokasvi!$E$7)+IF(I$8="x",Toimenpiteet!$E$29,0)+IF(I$9="x",Toimenpiteet!$E$60,0)+IF(I$10="x",Toimenpiteet!$E$88,0))/(1+$H$15)^DE$59</f>
        <v>281.9899317056948</v>
      </c>
      <c r="DF123" s="29">
        <f ca="1">IF(J$11="x",Toimenpiteet!$E$115,AE123*CF123/1000+(Satokasvi!$E$28-Satokasvi!$E$7)+IF(J$8="x",Toimenpiteet!$E$29,0)+IF(J$9="x",Toimenpiteet!$E$60,0)+IF(J$10="x",Toimenpiteet!$E$88,0))/(1+$H$15)^DF$59</f>
        <v>310.14696673486162</v>
      </c>
      <c r="DG123" s="29">
        <f ca="1">IF(K$11="x",Toimenpiteet!$E$115,AF123*CG123/1000+(Satokasvi!$E$28-Satokasvi!$E$7)+IF(K$8="x",Toimenpiteet!$E$29,0)+IF(K$9="x",Toimenpiteet!$E$60,0)+IF(K$10="x",Toimenpiteet!$E$88,0))/(1+$H$15)^DG$59</f>
        <v>395.74811719752762</v>
      </c>
      <c r="DH123" s="29">
        <f ca="1">IF(L$11="x",Toimenpiteet!$E$115,AG123*CH123/1000+(Satokasvi!$E$28-Satokasvi!$E$7)+IF(L$8="x",Toimenpiteet!$E$29,0)+IF(L$9="x",Toimenpiteet!$E$60,0)+IF(L$10="x",Toimenpiteet!$E$88,0))/(1+$H$15)^DH$59</f>
        <v>218.64905802365288</v>
      </c>
      <c r="DI123" s="29">
        <f>IF(M$11="x",Toimenpiteet!$E$115,AH123*CI123/1000+(Satokasvi!$E$28-Satokasvi!$E$7)+IF(M$8="x",Toimenpiteet!$E$29,0)+IF(M$9="x",Toimenpiteet!$E$60,0)+IF(M$10="x",Toimenpiteet!$E$88,0))/(1+$H$15)^DI$59</f>
        <v>263.80754085535114</v>
      </c>
      <c r="DJ123" s="29">
        <f ca="1">IF(N$11="x",Toimenpiteet!$E$115,AI123*CJ123/1000+(Satokasvi!$E$28-Satokasvi!$E$7)+IF(N$8="x",Toimenpiteet!$E$29,0)+IF(N$9="x",Toimenpiteet!$E$60,0)+IF(N$10="x",Toimenpiteet!$E$88,0))/(1+$H$15)^DJ$59</f>
        <v>-36.024747150854964</v>
      </c>
      <c r="DK123" s="29">
        <f ca="1">IF(O$11="x",Toimenpiteet!$E$115,AJ123*CK123/1000+(Satokasvi!$E$28-Satokasvi!$E$7)+IF(O$8="x",Toimenpiteet!$E$29,0)+IF(O$9="x",Toimenpiteet!$E$60,0)+IF(O$10="x",Toimenpiteet!$E$88,0))/(1+$H$15)^DK$59</f>
        <v>119.34766943058054</v>
      </c>
      <c r="DL123" s="29">
        <f ca="1">IF(P$11="x",Toimenpiteet!$E$115,AK123*CL123/1000+(Satokasvi!$E$28-Satokasvi!$E$7)+IF(P$8="x",Toimenpiteet!$E$29,0)+IF(P$9="x",Toimenpiteet!$E$60,0)+IF(P$10="x",Toimenpiteet!$E$88,0))/(1+$H$15)^DL$59</f>
        <v>230.65213423665861</v>
      </c>
      <c r="DM123" s="29">
        <f ca="1">IF(Q$11="x",Toimenpiteet!$E$115,AL123*CM123/1000+(Satokasvi!$E$28-Satokasvi!$E$7)+IF(Q$8="x",Toimenpiteet!$E$29,0)+IF(Q$9="x",Toimenpiteet!$E$60,0)+IF(Q$10="x",Toimenpiteet!$E$88,0))/(1+$H$15)^DM$59</f>
        <v>195.78716831659813</v>
      </c>
      <c r="DN123" s="29">
        <f ca="1">IF(R$11="x",Toimenpiteet!$E$115,AM123*CN123/1000+(Satokasvi!$E$28-Satokasvi!$E$7)+IF(R$8="x",Toimenpiteet!$E$29,0)+IF(R$9="x",Toimenpiteet!$E$60,0)+IF(R$10="x",Toimenpiteet!$E$88,0))/(1+$H$15)^DN$59</f>
        <v>146.96207837833134</v>
      </c>
      <c r="DO123" s="29">
        <f ca="1">IF(S$11="x",Toimenpiteet!$E$115,AN123*CO123/1000+(Satokasvi!$E$28-Satokasvi!$E$7)+IF(S$8="x",Toimenpiteet!$E$29,0)+IF(S$9="x",Toimenpiteet!$E$60,0)+IF(S$10="x",Toimenpiteet!$E$88,0))/(1+$H$15)^DO$59</f>
        <v>237.89942445150874</v>
      </c>
      <c r="DP123" s="29">
        <f ca="1">IF(T$11="x",Toimenpiteet!$E$115,AO123*CP123/1000+(Satokasvi!$E$28-Satokasvi!$E$7)+IF(T$8="x",Toimenpiteet!$E$29,0)+IF(T$9="x",Toimenpiteet!$E$60,0)+IF(T$10="x",Toimenpiteet!$E$88,0))/(1+$H$15)^DP$59</f>
        <v>324.23603220763482</v>
      </c>
      <c r="DQ123" s="29">
        <f ca="1">IF(U$11="x",Toimenpiteet!$E$115,AP123*CQ123/1000+(Satokasvi!$E$28-Satokasvi!$E$7)+IF(U$8="x",Toimenpiteet!$E$29,0)+IF(U$9="x",Toimenpiteet!$E$60,0)+IF(U$10="x",Toimenpiteet!$E$88,0))/(1+$H$15)^DQ$59</f>
        <v>156.59182327903241</v>
      </c>
      <c r="DR123" s="29">
        <f ca="1">IF(V$11="x",Toimenpiteet!$E$115,AQ123*CR123/1000+(Satokasvi!$E$28-Satokasvi!$E$7)+IF(V$8="x",Toimenpiteet!$E$29,0)+IF(V$9="x",Toimenpiteet!$E$60,0)+IF(V$10="x",Toimenpiteet!$E$88,0))/(1+$H$15)^DR$59</f>
        <v>205.87089156257159</v>
      </c>
      <c r="DS123" s="29">
        <f ca="1">IF(W$11="x",Toimenpiteet!$E$115,AR123*CS123/1000+(Satokasvi!$E$28-Satokasvi!$E$7)+IF(W$8="x",Toimenpiteet!$E$29,0)+IF(W$9="x",Toimenpiteet!$E$60,0)+IF(W$10="x",Toimenpiteet!$E$88,0))/(1+$H$15)^DS$59</f>
        <v>234.5863952482205</v>
      </c>
      <c r="DT123" s="29">
        <f ca="1">IF(X$11="x",Toimenpiteet!$E$115,AS123*CT123/1000+(Satokasvi!$E$28-Satokasvi!$E$7)+IF(X$8="x",Toimenpiteet!$E$29,0)+IF(X$9="x",Toimenpiteet!$E$60,0)+IF(X$10="x",Toimenpiteet!$E$88,0))/(1+$H$15)^DT$59</f>
        <v>108.6168714418167</v>
      </c>
      <c r="DU123" s="29">
        <f ca="1">IF(Y$11="x",Toimenpiteet!$E$115,AT123*CU123/1000+(Satokasvi!$E$28-Satokasvi!$E$7)+IF(Y$8="x",Toimenpiteet!$E$29,0)+IF(Y$9="x",Toimenpiteet!$E$60,0)+IF(Y$10="x",Toimenpiteet!$E$88,0))/(1+$H$15)^DU$59</f>
        <v>245.10032624812595</v>
      </c>
      <c r="DV123" s="29">
        <f ca="1">IF(Z$11="x",Toimenpiteet!$E$115,AU123*CV123/1000+(Satokasvi!$E$28-Satokasvi!$E$7)+IF(Z$8="x",Toimenpiteet!$E$29,0)+IF(Z$9="x",Toimenpiteet!$E$60,0)+IF(Z$10="x",Toimenpiteet!$E$88,0))/(1+$H$15)^DV$59</f>
        <v>282.26953375739254</v>
      </c>
      <c r="DW123" s="29">
        <f ca="1">IF(AA$11="x",Toimenpiteet!$E$115,AV123*CW123/1000+(Satokasvi!$E$28-Satokasvi!$E$7)+IF(AA$8="x",Toimenpiteet!$E$29,0)+IF(AA$9="x",Toimenpiteet!$E$60,0)+IF(AA$10="x",Toimenpiteet!$E$88,0))/(1+$H$15)^DW$59</f>
        <v>198.31287714239511</v>
      </c>
      <c r="DX123" s="29">
        <f ca="1">IF(AB$11="x",Toimenpiteet!$E$115,AW123*CX123/1000+(Satokasvi!$E$28-Satokasvi!$E$7)+IF(AB$8="x",Toimenpiteet!$E$29,0)+IF(AB$9="x",Toimenpiteet!$E$60,0)+IF(AB$10="x",Toimenpiteet!$E$88,0))/(1+$H$15)^DX$59</f>
        <v>82.024771101069391</v>
      </c>
      <c r="DY123" s="29">
        <f ca="1">IF(AC$11="x",Toimenpiteet!$E$115,AX123*CY123/1000+(Satokasvi!$E$28-Satokasvi!$E$7)+IF(AC$8="x",Toimenpiteet!$E$29,0)+IF(AC$9="x",Toimenpiteet!$E$60,0)+IF(AC$10="x",Toimenpiteet!$E$88,0))/(1+$H$15)^DY$59</f>
        <v>141.62042930856811</v>
      </c>
      <c r="DZ123" s="29">
        <f ca="1">IF(AD$11="x",Toimenpiteet!$E$115,AY123*CZ123/1000+(Satokasvi!$E$28-Satokasvi!$E$7)+IF(AD$8="x",Toimenpiteet!$E$29,0)+IF(AD$9="x",Toimenpiteet!$E$60,0)+IF(AD$10="x",Toimenpiteet!$E$88,0))/(1+$H$15)^DZ$59</f>
        <v>213.82475502434852</v>
      </c>
      <c r="EA123" s="29">
        <f ca="1">IF(AE$11="x",Toimenpiteet!$E$115,AZ123*DA123/1000+(Satokasvi!$E$28-Satokasvi!$E$7)+IF(AE$8="x",Toimenpiteet!$E$29,0)+IF(AE$9="x",Toimenpiteet!$E$60,0)+IF(AE$10="x",Toimenpiteet!$E$88,0))/(1+$H$15)^EA$59</f>
        <v>239.2124402134753</v>
      </c>
      <c r="EB123" s="29">
        <f ca="1">IF(AF$11="x",Toimenpiteet!$E$115,BA123*DB123/1000+(Satokasvi!$E$28-Satokasvi!$E$7)+IF(AF$8="x",Toimenpiteet!$E$29,0)+IF(AF$9="x",Toimenpiteet!$E$60,0)+IF(AF$10="x",Toimenpiteet!$E$88,0))/(1+$H$15)^EB$59</f>
        <v>169.09297722475196</v>
      </c>
      <c r="ED123" s="29">
        <f>IF(H$11="x",Toimenpiteet!$E$115,BD123*CD123/1000+(Satokasvi!$E$28-Satokasvi!$E$7)+IF(H$8="x",Toimenpiteet!$E$29,0)+IF(H$9="x",Toimenpiteet!$E$60,0)+IF(H$10="x",Toimenpiteet!$E$88,0))/(1+$H$15)^ED$59</f>
        <v>305.82524271844659</v>
      </c>
      <c r="EE123" s="29">
        <f ca="1">IF(I$11="x",Toimenpiteet!$E$115,BE123*CE123/1000+(Satokasvi!$E$28-Satokasvi!$E$7)+IF(I$8="x",Toimenpiteet!$E$29,0)+IF(I$9="x",Toimenpiteet!$E$60,0)+IF(I$10="x",Toimenpiteet!$E$88,0))/(1+$H$15)^EE$59</f>
        <v>306.83030867555885</v>
      </c>
      <c r="EF123" s="29">
        <f ca="1">IF(J$11="x",Toimenpiteet!$E$115,BF123*CF123/1000+(Satokasvi!$E$28-Satokasvi!$E$7)+IF(J$8="x",Toimenpiteet!$E$29,0)+IF(J$9="x",Toimenpiteet!$E$60,0)+IF(J$10="x",Toimenpiteet!$E$88,0))/(1+$H$15)^EF$59</f>
        <v>336.08235427993395</v>
      </c>
      <c r="EG123" s="29">
        <f ca="1">IF(K$11="x",Toimenpiteet!$E$115,BG123*CG123/1000+(Satokasvi!$E$28-Satokasvi!$E$7)+IF(K$8="x",Toimenpiteet!$E$29,0)+IF(K$9="x",Toimenpiteet!$E$60,0)+IF(K$10="x",Toimenpiteet!$E$88,0))/(1+$H$15)^EG$59</f>
        <v>425.65983296840341</v>
      </c>
      <c r="EH123" s="29">
        <f ca="1">IF(L$11="x",Toimenpiteet!$E$115,BH123*CH123/1000+(Satokasvi!$E$28-Satokasvi!$E$7)+IF(L$8="x",Toimenpiteet!$E$29,0)+IF(L$9="x",Toimenpiteet!$E$60,0)+IF(L$10="x",Toimenpiteet!$E$88,0))/(1+$H$15)^EH$59</f>
        <v>239.41093802289316</v>
      </c>
      <c r="EI123" s="29">
        <f>IF(M$11="x",Toimenpiteet!$E$115,BI123*CI123/1000+(Satokasvi!$E$28-Satokasvi!$E$7)+IF(M$8="x",Toimenpiteet!$E$29,0)+IF(M$9="x",Toimenpiteet!$E$60,0)+IF(M$10="x",Toimenpiteet!$E$88,0))/(1+$H$15)^EI$59</f>
        <v>263.80754085535114</v>
      </c>
      <c r="EJ123" s="29">
        <f ca="1">IF(N$11="x",Toimenpiteet!$E$115,BJ123*CJ123/1000+(Satokasvi!$E$28-Satokasvi!$E$7)+IF(N$8="x",Toimenpiteet!$E$29,0)+IF(N$9="x",Toimenpiteet!$E$60,0)+IF(N$10="x",Toimenpiteet!$E$88,0))/(1+$H$15)^EJ$59</f>
        <v>-28.560806736640181</v>
      </c>
      <c r="EK123" s="29">
        <f ca="1">IF(O$11="x",Toimenpiteet!$E$115,BK123*CK123/1000+(Satokasvi!$E$28-Satokasvi!$E$7)+IF(O$8="x",Toimenpiteet!$E$29,0)+IF(O$9="x",Toimenpiteet!$E$60,0)+IF(O$10="x",Toimenpiteet!$E$88,0))/(1+$H$15)^EK$59</f>
        <v>134.31037112711695</v>
      </c>
      <c r="EL123" s="29">
        <f ca="1">IF(P$11="x",Toimenpiteet!$E$115,BL123*CL123/1000+(Satokasvi!$E$28-Satokasvi!$E$7)+IF(P$8="x",Toimenpiteet!$E$29,0)+IF(P$9="x",Toimenpiteet!$E$60,0)+IF(P$10="x",Toimenpiteet!$E$88,0))/(1+$H$15)^EL$59</f>
        <v>250.9180596135472</v>
      </c>
      <c r="EM123" s="29">
        <f ca="1">IF(Q$11="x",Toimenpiteet!$E$115,BM123*CM123/1000+(Satokasvi!$E$28-Satokasvi!$E$7)+IF(Q$8="x",Toimenpiteet!$E$29,0)+IF(Q$9="x",Toimenpiteet!$E$60,0)+IF(Q$10="x",Toimenpiteet!$E$88,0))/(1+$H$15)^EM$59</f>
        <v>214.05547689267615</v>
      </c>
      <c r="EN123" s="29">
        <f ca="1">IF(R$11="x",Toimenpiteet!$E$115,BN123*CN123/1000+(Satokasvi!$E$28-Satokasvi!$E$7)+IF(R$8="x",Toimenpiteet!$E$29,0)+IF(R$9="x",Toimenpiteet!$E$60,0)+IF(R$10="x",Toimenpiteet!$E$88,0))/(1+$H$15)^EN$59</f>
        <v>162.54217274409086</v>
      </c>
      <c r="EO123" s="29">
        <f ca="1">IF(S$11="x",Toimenpiteet!$E$115,BO123*CO123/1000+(Satokasvi!$E$28-Satokasvi!$E$7)+IF(S$8="x",Toimenpiteet!$E$29,0)+IF(S$9="x",Toimenpiteet!$E$60,0)+IF(S$10="x",Toimenpiteet!$E$88,0))/(1+$H$15)^EO$59</f>
        <v>257.78661940888315</v>
      </c>
      <c r="EP123" s="29">
        <f ca="1">IF(T$11="x",Toimenpiteet!$E$115,BP123*CP123/1000+(Satokasvi!$E$28-Satokasvi!$E$7)+IF(T$8="x",Toimenpiteet!$E$29,0)+IF(T$9="x",Toimenpiteet!$E$60,0)+IF(T$10="x",Toimenpiteet!$E$88,0))/(1+$H$15)^EP$59</f>
        <v>348.20727433723886</v>
      </c>
      <c r="EQ123" s="29">
        <f ca="1">IF(U$11="x",Toimenpiteet!$E$115,BQ123*CQ123/1000+(Satokasvi!$E$28-Satokasvi!$E$7)+IF(U$8="x",Toimenpiteet!$E$29,0)+IF(U$9="x",Toimenpiteet!$E$60,0)+IF(U$10="x",Toimenpiteet!$E$88,0))/(1+$H$15)^EQ$59</f>
        <v>171.95485184028718</v>
      </c>
      <c r="ER123" s="29">
        <f ca="1">IF(V$11="x",Toimenpiteet!$E$115,BR123*CR123/1000+(Satokasvi!$E$28-Satokasvi!$E$7)+IF(V$8="x",Toimenpiteet!$E$29,0)+IF(V$9="x",Toimenpiteet!$E$60,0)+IF(V$10="x",Toimenpiteet!$E$88,0))/(1+$H$15)^ER$59</f>
        <v>223.4784530312858</v>
      </c>
      <c r="ES123" s="29">
        <f ca="1">IF(W$11="x",Toimenpiteet!$E$115,BS123*CS123/1000+(Satokasvi!$E$28-Satokasvi!$E$7)+IF(W$8="x",Toimenpiteet!$E$29,0)+IF(W$9="x",Toimenpiteet!$E$60,0)+IF(W$10="x",Toimenpiteet!$E$88,0))/(1+$H$15)^ES$59</f>
        <v>253.41670228304474</v>
      </c>
      <c r="ET123" s="29">
        <f ca="1">IF(X$11="x",Toimenpiteet!$E$115,BT123*CT123/1000+(Satokasvi!$E$28-Satokasvi!$E$7)+IF(X$8="x",Toimenpiteet!$E$29,0)+IF(X$9="x",Toimenpiteet!$E$60,0)+IF(X$10="x",Toimenpiteet!$E$88,0))/(1+$H$15)^ET$59</f>
        <v>120.94187741430869</v>
      </c>
      <c r="EU123" s="29">
        <f ca="1">IF(Y$11="x",Toimenpiteet!$E$115,BU123*CU123/1000+(Satokasvi!$E$28-Satokasvi!$E$7)+IF(Y$8="x",Toimenpiteet!$E$29,0)+IF(Y$9="x",Toimenpiteet!$E$60,0)+IF(Y$10="x",Toimenpiteet!$E$88,0))/(1+$H$15)^EU$59</f>
        <v>264.04870411431972</v>
      </c>
      <c r="EV123" s="29">
        <f ca="1">IF(Z$11="x",Toimenpiteet!$E$115,BV123*CV123/1000+(Satokasvi!$E$28-Satokasvi!$E$7)+IF(Z$8="x",Toimenpiteet!$E$29,0)+IF(Z$9="x",Toimenpiteet!$E$60,0)+IF(Z$10="x",Toimenpiteet!$E$88,0))/(1+$H$15)^EV$59</f>
        <v>302.88141972078421</v>
      </c>
      <c r="EW123" s="29">
        <f ca="1">IF(AA$11="x",Toimenpiteet!$E$115,BW123*CW123/1000+(Satokasvi!$E$28-Satokasvi!$E$7)+IF(AA$8="x",Toimenpiteet!$E$29,0)+IF(AA$9="x",Toimenpiteet!$E$60,0)+IF(AA$10="x",Toimenpiteet!$E$88,0))/(1+$H$15)^EW$59</f>
        <v>214.53765621846821</v>
      </c>
      <c r="EX123" s="29">
        <f ca="1">IF(AB$11="x",Toimenpiteet!$E$115,BX123*CX123/1000+(Satokasvi!$E$28-Satokasvi!$E$7)+IF(AB$8="x",Toimenpiteet!$E$29,0)+IF(AB$9="x",Toimenpiteet!$E$60,0)+IF(AB$10="x",Toimenpiteet!$E$88,0))/(1+$H$15)^EX$59</f>
        <v>92.25138365510665</v>
      </c>
      <c r="EY123" s="29">
        <f ca="1">IF(AC$11="x",Toimenpiteet!$E$115,BY123*CY123/1000+(Satokasvi!$E$28-Satokasvi!$E$7)+IF(AC$8="x",Toimenpiteet!$E$29,0)+IF(AC$9="x",Toimenpiteet!$E$60,0)+IF(AC$10="x",Toimenpiteet!$E$88,0))/(1+$H$15)^EY$59</f>
        <v>154.64841582155361</v>
      </c>
      <c r="EZ123" s="29">
        <f ca="1">IF(AD$11="x",Toimenpiteet!$E$115,BZ123*CZ123/1000+(Satokasvi!$E$28-Satokasvi!$E$7)+IF(AD$8="x",Toimenpiteet!$E$29,0)+IF(AD$9="x",Toimenpiteet!$E$60,0)+IF(AD$10="x",Toimenpiteet!$E$88,0))/(1+$H$15)^EZ$59</f>
        <v>230.28974524892229</v>
      </c>
      <c r="FA123" s="29">
        <f ca="1">IF(AE$11="x",Toimenpiteet!$E$115,CA123*DA123/1000+(Satokasvi!$E$28-Satokasvi!$E$7)+IF(AE$8="x",Toimenpiteet!$E$29,0)+IF(AE$9="x",Toimenpiteet!$E$60,0)+IF(AE$10="x",Toimenpiteet!$E$88,0))/(1+$H$15)^FA$59</f>
        <v>256.77864714973771</v>
      </c>
      <c r="FB123" s="29">
        <f ca="1">IF(AF$11="x",Toimenpiteet!$E$115,CB123*DB123/1000+(Satokasvi!$E$28-Satokasvi!$E$7)+IF(AF$8="x",Toimenpiteet!$E$29,0)+IF(AF$9="x",Toimenpiteet!$E$60,0)+IF(AF$10="x",Toimenpiteet!$E$88,0))/(1+$H$15)^FB$59</f>
        <v>182.98994154772615</v>
      </c>
      <c r="FD123" s="29">
        <f t="shared" si="15"/>
        <v>305.82524271844659</v>
      </c>
      <c r="FE123" s="29">
        <f t="shared" ca="1" si="32"/>
        <v>587.81517442414133</v>
      </c>
      <c r="FF123" s="29">
        <f t="shared" ca="1" si="32"/>
        <v>897.96214115900295</v>
      </c>
      <c r="FG123" s="29">
        <f t="shared" ca="1" si="32"/>
        <v>1293.7102583565306</v>
      </c>
      <c r="FH123" s="29">
        <f t="shared" ca="1" si="32"/>
        <v>1512.3593163801836</v>
      </c>
      <c r="FI123" s="29">
        <f t="shared" ca="1" si="32"/>
        <v>1776.1668572355347</v>
      </c>
      <c r="FJ123" s="29">
        <f t="shared" ca="1" si="32"/>
        <v>1740.1421100846799</v>
      </c>
      <c r="FK123" s="29">
        <f t="shared" ca="1" si="32"/>
        <v>1859.4897795152604</v>
      </c>
      <c r="FL123" s="29">
        <f t="shared" ca="1" si="31"/>
        <v>2090.1419137519188</v>
      </c>
      <c r="FM123" s="29">
        <f t="shared" ca="1" si="31"/>
        <v>2285.9290820685169</v>
      </c>
      <c r="FN123" s="29">
        <f t="shared" ca="1" si="31"/>
        <v>2432.8911604468481</v>
      </c>
      <c r="FO123" s="29">
        <f t="shared" ca="1" si="31"/>
        <v>2670.7905848983569</v>
      </c>
      <c r="FP123" s="29">
        <f t="shared" ca="1" si="31"/>
        <v>2995.0266171059916</v>
      </c>
      <c r="FQ123" s="29">
        <f t="shared" ca="1" si="31"/>
        <v>3151.6184403850239</v>
      </c>
      <c r="FR123" s="29">
        <f t="shared" ca="1" si="31"/>
        <v>3357.4893319475955</v>
      </c>
      <c r="FS123" s="29">
        <f t="shared" ca="1" si="31"/>
        <v>3592.0757271958159</v>
      </c>
      <c r="FT123" s="29">
        <f t="shared" ca="1" si="31"/>
        <v>3700.6925986376327</v>
      </c>
      <c r="FU123" s="29">
        <f t="shared" ca="1" si="24"/>
        <v>3945.7929248857586</v>
      </c>
      <c r="FV123" s="29">
        <f t="shared" ca="1" si="24"/>
        <v>4228.0624586431513</v>
      </c>
      <c r="FW123" s="29">
        <f t="shared" ca="1" si="23"/>
        <v>4426.3753357855467</v>
      </c>
      <c r="FX123" s="29">
        <f t="shared" ca="1" si="23"/>
        <v>4508.4001068866164</v>
      </c>
      <c r="FY123" s="29">
        <f t="shared" ca="1" si="23"/>
        <v>4650.0205361951848</v>
      </c>
      <c r="FZ123" s="29">
        <f t="shared" ca="1" si="23"/>
        <v>4863.8452912195335</v>
      </c>
      <c r="GA123" s="29">
        <f t="shared" ca="1" si="23"/>
        <v>5103.0577314330085</v>
      </c>
      <c r="GB123" s="29">
        <f t="shared" ca="1" si="23"/>
        <v>5272.1507086577603</v>
      </c>
      <c r="GC123" s="29"/>
      <c r="GD123" s="29">
        <f t="shared" si="16"/>
        <v>305.82524271844659</v>
      </c>
      <c r="GE123" s="29">
        <f t="shared" ca="1" si="36"/>
        <v>612.65555139400544</v>
      </c>
      <c r="GF123" s="29">
        <f t="shared" ca="1" si="36"/>
        <v>948.73790567393939</v>
      </c>
      <c r="GG123" s="29">
        <f t="shared" ca="1" si="36"/>
        <v>1374.3977386423428</v>
      </c>
      <c r="GH123" s="29">
        <f t="shared" ca="1" si="36"/>
        <v>1613.8086766652359</v>
      </c>
      <c r="GI123" s="29">
        <f t="shared" ca="1" si="36"/>
        <v>1877.616217520587</v>
      </c>
      <c r="GJ123" s="29">
        <f t="shared" ca="1" si="36"/>
        <v>1849.0554107839469</v>
      </c>
      <c r="GK123" s="29">
        <f t="shared" ca="1" si="36"/>
        <v>1983.3657819110638</v>
      </c>
      <c r="GL123" s="29">
        <f t="shared" ca="1" si="36"/>
        <v>2234.283841524611</v>
      </c>
      <c r="GM123" s="29">
        <f t="shared" ca="1" si="36"/>
        <v>2448.3393184172874</v>
      </c>
      <c r="GN123" s="29">
        <f t="shared" ca="1" si="36"/>
        <v>2610.8814911613781</v>
      </c>
      <c r="GO123" s="29">
        <f t="shared" ca="1" si="36"/>
        <v>2868.6681105702614</v>
      </c>
      <c r="GP123" s="29">
        <f t="shared" ca="1" si="36"/>
        <v>3216.8753849075001</v>
      </c>
      <c r="GQ123" s="29">
        <f t="shared" ca="1" si="36"/>
        <v>3388.8302367477872</v>
      </c>
      <c r="GR123" s="29">
        <f t="shared" ca="1" si="36"/>
        <v>3612.3086897790731</v>
      </c>
      <c r="GS123" s="29">
        <f t="shared" ca="1" si="36"/>
        <v>3865.7253920621179</v>
      </c>
      <c r="GT123" s="29">
        <f t="shared" ca="1" si="34"/>
        <v>3986.6672694764266</v>
      </c>
      <c r="GU123" s="29">
        <f t="shared" ca="1" si="22"/>
        <v>4250.7159735907462</v>
      </c>
      <c r="GV123" s="29">
        <f t="shared" ca="1" si="22"/>
        <v>4553.5973933115301</v>
      </c>
      <c r="GW123" s="29">
        <f t="shared" ca="1" si="22"/>
        <v>4768.1350495299985</v>
      </c>
      <c r="GX123" s="29">
        <f t="shared" ca="1" si="22"/>
        <v>4860.3864331851055</v>
      </c>
      <c r="GY123" s="29">
        <f t="shared" ca="1" si="30"/>
        <v>5015.034849006659</v>
      </c>
      <c r="GZ123" s="29">
        <f t="shared" ca="1" si="30"/>
        <v>5245.3245942555814</v>
      </c>
      <c r="HA123" s="29">
        <f t="shared" ca="1" si="30"/>
        <v>5502.1032414053188</v>
      </c>
      <c r="HB123" s="29">
        <f t="shared" ca="1" si="30"/>
        <v>5685.0931829530446</v>
      </c>
      <c r="HC123" s="29"/>
      <c r="HD123" s="29">
        <f t="shared" si="29"/>
        <v>170</v>
      </c>
      <c r="HE123" s="29">
        <f>SUM($GD123:GD123)-$HD123-SUM($FD123:FD123)</f>
        <v>-170</v>
      </c>
      <c r="HF123" s="29">
        <f ca="1">SUM($GD123:GE123)-$HD123-SUM($FD123:FE123)</f>
        <v>-145.15962303013589</v>
      </c>
      <c r="HG123" s="29">
        <f ca="1">SUM($GD123:GF123)-$HD123-SUM($FD123:FF123)</f>
        <v>-94.383858515199336</v>
      </c>
      <c r="HH123" s="29">
        <f ca="1">SUM($GD123:GG123)-$HD123-SUM($FD123:FG123)</f>
        <v>-13.696378229387392</v>
      </c>
      <c r="HI123" s="29">
        <f ca="1">SUM($GD123:GH123)-$HD123-SUM($FD123:FH123)</f>
        <v>87.752982055664688</v>
      </c>
      <c r="HJ123" s="29">
        <f ca="1">SUM($GD123:GI123)-$HD123-SUM($FD123:FI123)</f>
        <v>189.20234234071722</v>
      </c>
      <c r="HK123" s="29">
        <f ca="1">SUM($GD123:GJ123)-$HD123-SUM($FD123:FJ123)</f>
        <v>298.11564303998421</v>
      </c>
      <c r="HL123" s="29">
        <f ca="1">SUM($GD123:GK123)-$HD123-SUM($FD123:FK123)</f>
        <v>421.99164543578627</v>
      </c>
      <c r="HM123" s="29">
        <f ca="1">SUM($GD123:GL123)-$HD123-SUM($FD123:FL123)</f>
        <v>566.13357320847899</v>
      </c>
      <c r="HN123" s="29">
        <f ca="1">SUM($GD123:GM123)-$HD123-SUM($FD123:FM123)</f>
        <v>728.54380955724992</v>
      </c>
      <c r="HO123" s="29">
        <f ca="1">SUM($GD123:GN123)-$HD123-SUM($FD123:FN123)</f>
        <v>906.5341402717786</v>
      </c>
      <c r="HP123" s="29">
        <f ca="1">SUM($GD123:GO123)-$HD123-SUM($FD123:FO123)</f>
        <v>1104.4116659436841</v>
      </c>
      <c r="HQ123" s="29">
        <f ca="1">SUM($GD123:GP123)-$HD123-SUM($FD123:FP123)</f>
        <v>1326.2604337451921</v>
      </c>
      <c r="HR123" s="29">
        <f ca="1">SUM($GD123:GQ123)-$HD123-SUM($FD123:FQ123)</f>
        <v>1563.4722301079564</v>
      </c>
      <c r="HS123" s="29">
        <f ca="1">SUM($GD123:GR123)-$HD123-SUM($FD123:FR123)</f>
        <v>1818.291587939435</v>
      </c>
      <c r="HT123" s="29">
        <f ca="1">SUM($GD123:GS123)-$HD123-SUM($FD123:FS123)</f>
        <v>2091.9412528057328</v>
      </c>
      <c r="HU123" s="29">
        <f ca="1">SUM($GD123:GT123)-$HD123-SUM($FD123:FT123)</f>
        <v>2377.9159236445266</v>
      </c>
      <c r="HV123" s="29">
        <f ca="1">SUM($GD123:GU123)-$HD123-SUM($FD123:FU123)</f>
        <v>2682.8389723495129</v>
      </c>
      <c r="HW123" s="29">
        <f ca="1">SUM($GD123:GV123)-$HD123-SUM($FD123:FV123)</f>
        <v>3008.3739070178926</v>
      </c>
      <c r="HX123" s="29">
        <f ca="1">SUM($GD123:GW123)-$HD123-SUM($FD123:FW123)</f>
        <v>3350.1336207623463</v>
      </c>
      <c r="HY123" s="29">
        <f ca="1">SUM($GD123:GX123)-$HD123-SUM($FD123:FX123)</f>
        <v>3702.1199470608408</v>
      </c>
      <c r="HZ123" s="29">
        <f ca="1">SUM($GD123:GY123)-$HD123-SUM($FD123:FY123)</f>
        <v>4067.1342598723204</v>
      </c>
      <c r="IA123" s="29">
        <f ca="1">SUM($GD123:GZ123)-$HD123-SUM($FD123:FZ123)</f>
        <v>4448.6135629083728</v>
      </c>
      <c r="IB123" s="29">
        <f ca="1">SUM($GD123:HA123)-$HD123-SUM($FD123:GA123)</f>
        <v>4847.6590728806768</v>
      </c>
      <c r="IC123" s="29">
        <f ca="1">SUM($GD123:HB123)-$HD123-SUM($FD123:GB123)</f>
        <v>5260.6015471759601</v>
      </c>
    </row>
    <row r="124" spans="2:237">
      <c r="B124" s="29">
        <f t="shared" ca="1" si="37"/>
        <v>0.5665021720680562</v>
      </c>
      <c r="C124" s="29">
        <f t="shared" ca="1" si="37"/>
        <v>0.15075907782588605</v>
      </c>
      <c r="D124" s="29">
        <f t="shared" ca="1" si="37"/>
        <v>0.67933368554508511</v>
      </c>
      <c r="E124" s="29">
        <f t="shared" ca="1" si="37"/>
        <v>0.97068270557594427</v>
      </c>
      <c r="F124" s="29">
        <f t="shared" ca="1" si="37"/>
        <v>0.86741040041653539</v>
      </c>
      <c r="G124" s="29">
        <f t="shared" ca="1" si="37"/>
        <v>3.2935768905025031E-2</v>
      </c>
      <c r="H124" s="29">
        <f t="shared" ca="1" si="37"/>
        <v>0.41289368361267498</v>
      </c>
      <c r="I124" s="29">
        <f t="shared" ca="1" si="37"/>
        <v>0.86315584648267918</v>
      </c>
      <c r="J124" s="29">
        <f t="shared" ca="1" si="37"/>
        <v>0.27065464260040961</v>
      </c>
      <c r="K124" s="29">
        <f t="shared" ca="1" si="37"/>
        <v>0.10320843147854819</v>
      </c>
      <c r="L124" s="29">
        <f t="shared" ca="1" si="37"/>
        <v>0.49834699607857846</v>
      </c>
      <c r="M124" s="29">
        <f t="shared" ca="1" si="37"/>
        <v>0.50643945750976305</v>
      </c>
      <c r="N124" s="29">
        <f t="shared" ca="1" si="37"/>
        <v>0.57453896081254374</v>
      </c>
      <c r="O124" s="29">
        <f t="shared" ca="1" si="37"/>
        <v>0.31841063004953662</v>
      </c>
      <c r="P124" s="29">
        <f t="shared" ca="1" si="37"/>
        <v>0.64910330803768013</v>
      </c>
      <c r="Q124" s="29">
        <f t="shared" ca="1" si="37"/>
        <v>0.76190395989548942</v>
      </c>
      <c r="R124" s="29">
        <f t="shared" ca="1" si="38"/>
        <v>0.69951226958056678</v>
      </c>
      <c r="S124" s="29">
        <f t="shared" ca="1" si="38"/>
        <v>0.65090362902692189</v>
      </c>
      <c r="T124" s="29">
        <f t="shared" ca="1" si="38"/>
        <v>0.49357963959241458</v>
      </c>
      <c r="U124" s="29">
        <f t="shared" ca="1" si="38"/>
        <v>0.72274417053227125</v>
      </c>
      <c r="V124" s="29">
        <f t="shared" ca="1" si="38"/>
        <v>0.2370711599897829</v>
      </c>
      <c r="W124" s="29">
        <f t="shared" ca="1" si="38"/>
        <v>0.48471565193495458</v>
      </c>
      <c r="X124" s="29">
        <f t="shared" ca="1" si="38"/>
        <v>0.60771588810902599</v>
      </c>
      <c r="Y124" s="29">
        <f t="shared" ca="1" si="38"/>
        <v>0.37600580886804258</v>
      </c>
      <c r="Z124" s="29">
        <f t="shared" ca="1" si="38"/>
        <v>0.36138924934882311</v>
      </c>
      <c r="AC124" s="27">
        <f>IF(H$11="x",0,_xlfn.NORM.INV(B124,Satokasvi!$H$8,Satokasvi!$I$8)*IF(H$8="x",1+Toimenpiteet!$C$7,1)*IF(H$9="x",1+Toimenpiteet!$C$34,1)*(1+H$30)*_xlfn.BINOM.INV(1,(1-(Satokasvi!$H$15*(1+H$43))),B124))</f>
        <v>0</v>
      </c>
      <c r="AD124" s="27">
        <f ca="1">IF(I$11="x",0,_xlfn.NORM.INV(C124,Satokasvi!$H$8,Satokasvi!$I$8)*IF(I$8="x",1+Toimenpiteet!$C$7,1)*IF(I$9="x",1+Toimenpiteet!$C$34,1)*(1+I$30)*_xlfn.BINOM.INV(1,(1-(Satokasvi!$H$15*(1+I$43))),C124))</f>
        <v>2352.699233324925</v>
      </c>
      <c r="AE124" s="27">
        <f ca="1">IF(J$11="x",0,_xlfn.NORM.INV(D124,Satokasvi!$H$8,Satokasvi!$I$8)*IF(J$8="x",1+Toimenpiteet!$C$7,1)*IF(J$9="x",1+Toimenpiteet!$C$34,1)*(1+J$30)*_xlfn.BINOM.INV(1,(1-(Satokasvi!$H$15*(1+J$43))),D124))</f>
        <v>2642.9083049831152</v>
      </c>
      <c r="AF124" s="27">
        <f ca="1">IF(K$11="x",0,_xlfn.NORM.INV(E124,Satokasvi!$H$8,Satokasvi!$I$8)*IF(K$8="x",1+Toimenpiteet!$C$7,1)*IF(K$9="x",1+Toimenpiteet!$C$34,1)*(1+K$30)*_xlfn.BINOM.INV(1,(1-(Satokasvi!$H$15*(1+K$43))),E124))</f>
        <v>2923.2942430669254</v>
      </c>
      <c r="AG124" s="27">
        <f ca="1">IF(L$11="x",0,_xlfn.NORM.INV(F124,Satokasvi!$H$8,Satokasvi!$I$8)*IF(L$8="x",1+Toimenpiteet!$C$7,1)*IF(L$9="x",1+Toimenpiteet!$C$34,1)*(1+L$30)*_xlfn.BINOM.INV(1,(1-(Satokasvi!$H$15*(1+L$43))),F124))</f>
        <v>2799.4582546387642</v>
      </c>
      <c r="AH124" s="27">
        <f>IF(M$11="x",0,_xlfn.NORM.INV(G124,Satokasvi!$H$8,Satokasvi!$I$8)*IF(M$8="x",1+Toimenpiteet!$C$7,1)*IF(M$9="x",1+Toimenpiteet!$C$34,1)*(1+M$30)*_xlfn.BINOM.INV(1,(1-(Satokasvi!$H$15*(1+M$43))),G124))</f>
        <v>0</v>
      </c>
      <c r="AI124" s="27">
        <f ca="1">IF(N$11="x",0,_xlfn.NORM.INV(H124,Satokasvi!$H$8,Satokasvi!$I$8)*IF(N$8="x",1+Toimenpiteet!$C$7,1)*IF(N$9="x",1+Toimenpiteet!$C$34,1)*(1+N$30)*_xlfn.BINOM.INV(1,(1-(Satokasvi!$H$15*(1+N$43))),H124))</f>
        <v>2572.154718072889</v>
      </c>
      <c r="AJ124" s="27">
        <f ca="1">IF(O$11="x",0,_xlfn.NORM.INV(I124,Satokasvi!$H$8,Satokasvi!$I$8)*IF(O$8="x",1+Toimenpiteet!$C$7,1)*IF(O$9="x",1+Toimenpiteet!$C$34,1)*(1+O$30)*_xlfn.BINOM.INV(1,(1-(Satokasvi!$H$15*(1+O$43))),I124))</f>
        <v>2817.5595728191192</v>
      </c>
      <c r="AK124" s="27">
        <f ca="1">IF(P$11="x",0,_xlfn.NORM.INV(J124,Satokasvi!$H$8,Satokasvi!$I$8)*IF(P$8="x",1+Toimenpiteet!$C$7,1)*IF(P$9="x",1+Toimenpiteet!$C$34,1)*(1+P$30)*_xlfn.BINOM.INV(1,(1-(Satokasvi!$H$15*(1+P$43))),J124))</f>
        <v>2499.2216700632675</v>
      </c>
      <c r="AL124" s="27">
        <f ca="1">IF(Q$11="x",0,_xlfn.NORM.INV(K124,Satokasvi!$H$8,Satokasvi!$I$8)*IF(Q$8="x",1+Toimenpiteet!$C$7,1)*IF(Q$9="x",1+Toimenpiteet!$C$34,1)*(1+Q$30)*_xlfn.BINOM.INV(1,(1-(Satokasvi!$H$15*(1+Q$43))),K124))</f>
        <v>2377.3988924258947</v>
      </c>
      <c r="AM124" s="27">
        <f ca="1">IF(R$11="x",0,_xlfn.NORM.INV(L124,Satokasvi!$H$8,Satokasvi!$I$8)*IF(R$8="x",1+Toimenpiteet!$C$7,1)*IF(R$9="x",1+Toimenpiteet!$C$34,1)*(1+R$30)*_xlfn.BINOM.INV(1,(1-(Satokasvi!$H$15*(1+R$43))),L124))</f>
        <v>2612.4665783547757</v>
      </c>
      <c r="AN124" s="27">
        <f ca="1">IF(S$11="x",0,_xlfn.NORM.INV(M124,Satokasvi!$H$8,Satokasvi!$I$8)*IF(S$8="x",1+Toimenpiteet!$C$7,1)*IF(S$9="x",1+Toimenpiteet!$C$34,1)*(1+S$30)*_xlfn.BINOM.INV(1,(1-(Satokasvi!$H$15*(1+S$43))),M124))</f>
        <v>2616.2530708060863</v>
      </c>
      <c r="AO124" s="27">
        <f ca="1">IF(T$11="x",0,_xlfn.NORM.INV(N124,Satokasvi!$H$8,Satokasvi!$I$8)*IF(T$8="x",1+Toimenpiteet!$C$7,1)*IF(T$9="x",1+Toimenpiteet!$C$34,1)*(1+T$30)*_xlfn.BINOM.INV(1,(1-(Satokasvi!$H$15*(1+T$43))),N124))</f>
        <v>2648.3212631799634</v>
      </c>
      <c r="AP124" s="27">
        <f ca="1">IF(U$11="x",0,_xlfn.NORM.INV(O124,Satokasvi!$H$8,Satokasvi!$I$8)*IF(U$8="x",1+Toimenpiteet!$C$7,1)*IF(U$9="x",1+Toimenpiteet!$C$34,1)*(1+U$30)*_xlfn.BINOM.INV(1,(1-(Satokasvi!$H$15*(1+U$43))),O124))</f>
        <v>2525.1088822922561</v>
      </c>
      <c r="AQ124" s="27">
        <f ca="1">IF(V$11="x",0,_xlfn.NORM.INV(P124,Satokasvi!$H$8,Satokasvi!$I$8)*IF(V$8="x",1+Toimenpiteet!$C$7,1)*IF(V$9="x",1+Toimenpiteet!$C$34,1)*(1+V$30)*_xlfn.BINOM.INV(1,(1-(Satokasvi!$H$15*(1+V$43))),P124))</f>
        <v>2684.7122467762711</v>
      </c>
      <c r="AR124" s="27">
        <f ca="1">IF(W$11="x",0,_xlfn.NORM.INV(Q124,Satokasvi!$H$8,Satokasvi!$I$8)*IF(W$8="x",1+Toimenpiteet!$C$7,1)*IF(W$9="x",1+Toimenpiteet!$C$34,1)*(1+W$30)*_xlfn.BINOM.INV(1,(1-(Satokasvi!$H$15*(1+W$43))),Q124))</f>
        <v>2746.2241327674483</v>
      </c>
      <c r="AS124" s="27">
        <f ca="1">IF(X$11="x",0,_xlfn.NORM.INV(R124,Satokasvi!$H$8,Satokasvi!$I$8)*IF(X$8="x",1+Toimenpiteet!$C$7,1)*IF(X$9="x",1+Toimenpiteet!$C$34,1)*(1+X$30)*_xlfn.BINOM.INV(1,(1-(Satokasvi!$H$15*(1+X$43))),R124))</f>
        <v>2710.8628560879324</v>
      </c>
      <c r="AT124" s="27">
        <f ca="1">IF(Y$11="x",0,_xlfn.NORM.INV(S124,Satokasvi!$H$8,Satokasvi!$I$8)*IF(Y$8="x",1+Toimenpiteet!$C$7,1)*IF(Y$9="x",1+Toimenpiteet!$C$34,1)*(1+Y$30)*_xlfn.BINOM.INV(1,(1-(Satokasvi!$H$15*(1+Y$43))),S124))</f>
        <v>2685.6195104391131</v>
      </c>
      <c r="AU124" s="27">
        <f ca="1">IF(Z$11="x",0,_xlfn.NORM.INV(T124,Satokasvi!$H$8,Satokasvi!$I$8)*IF(Z$8="x",1+Toimenpiteet!$C$7,1)*IF(Z$9="x",1+Toimenpiteet!$C$34,1)*(1+Z$30)*_xlfn.BINOM.INV(1,(1-(Satokasvi!$H$15*(1+Z$43))),T124))</f>
        <v>2610.2358656449624</v>
      </c>
      <c r="AV124" s="27">
        <f ca="1">IF(AA$11="x",0,_xlfn.NORM.INV(U124,Satokasvi!$H$8,Satokasvi!$I$8)*IF(AA$8="x",1+Toimenpiteet!$C$7,1)*IF(AA$9="x",1+Toimenpiteet!$C$34,1)*(1+AA$30)*_xlfn.BINOM.INV(1,(1-(Satokasvi!$H$15*(1+AA$43))),U124))</f>
        <v>2723.5585009707629</v>
      </c>
      <c r="AW124" s="27">
        <f ca="1">IF(AB$11="x",0,_xlfn.NORM.INV(V124,Satokasvi!$H$8,Satokasvi!$I$8)*IF(AB$8="x",1+Toimenpiteet!$C$7,1)*IF(AB$9="x",1+Toimenpiteet!$C$34,1)*(1+AB$30)*_xlfn.BINOM.INV(1,(1-(Satokasvi!$H$15*(1+AB$43))),V124))</f>
        <v>2479.6370740221705</v>
      </c>
      <c r="AX124" s="27">
        <f ca="1">IF(AC$11="x",0,_xlfn.NORM.INV(W124,Satokasvi!$H$8,Satokasvi!$I$8)*IF(AC$8="x",1+Toimenpiteet!$C$7,1)*IF(AC$9="x",1+Toimenpiteet!$C$34,1)*(1+AC$30)*_xlfn.BINOM.INV(1,(1-(Satokasvi!$H$15*(1+AC$43))),W124))</f>
        <v>2606.0868982785369</v>
      </c>
      <c r="AY124" s="27">
        <f ca="1">IF(AD$11="x",0,_xlfn.NORM.INV(X124,Satokasvi!$H$8,Satokasvi!$I$8)*IF(AD$8="x",1+Toimenpiteet!$C$7,1)*IF(AD$9="x",1+Toimenpiteet!$C$34,1)*(1+AD$30)*_xlfn.BINOM.INV(1,(1-(Satokasvi!$H$15*(1+AD$43))),X124))</f>
        <v>2664.2673868859351</v>
      </c>
      <c r="AZ124" s="27">
        <f ca="1">IF(AE$11="x",0,_xlfn.NORM.INV(Y124,Satokasvi!$H$8,Satokasvi!$I$8)*IF(AE$8="x",1+Toimenpiteet!$C$7,1)*IF(AE$9="x",1+Toimenpiteet!$C$34,1)*(1+AE$30)*_xlfn.BINOM.INV(1,(1-(Satokasvi!$H$15*(1+AE$43))),Y124))</f>
        <v>2554.2576802333924</v>
      </c>
      <c r="BA124" s="27">
        <f ca="1">IF(AF$11="x",0,_xlfn.NORM.INV(Z124,Satokasvi!$H$8,Satokasvi!$I$8)*IF(AF$8="x",1+Toimenpiteet!$C$7,1)*IF(AF$9="x",1+Toimenpiteet!$C$34,1)*(1+AF$30)*_xlfn.BINOM.INV(1,(1-(Satokasvi!$H$15*(1+AF$43))),Z124))</f>
        <v>2547.022765954247</v>
      </c>
      <c r="BD124" s="27">
        <f>IF(H$11="x",0,_xlfn.NORM.INV(B124,Satokasvi!$H$8,Satokasvi!$I$8)*IF(COUNTIF($H$12:H$12,"x")&gt;0,(1+$C$6),1)*IF(COUNTIF($H$13:H$13,"x")&gt;0,(1+$C$30),1)*IF(H$8="x",(1+Toimenpiteet!$C$7),1)*IF(H$9="x",(1+Toimenpiteet!$C$34),1)*(1+H$30)*_xlfn.BINOM.INV(1,(1-(Satokasvi!$H$15*(1+H$44))),B124))</f>
        <v>0</v>
      </c>
      <c r="BE124" s="27">
        <f ca="1">IF(I$11="x",0,_xlfn.NORM.INV(C124,Satokasvi!$H$8,Satokasvi!$I$8)*IF(COUNTIF($H$12:I$12,"x")&gt;0,(1+$C$6),1)*IF(COUNTIF($H$13:I$13,"x")&gt;0,(1+$C$30),1)*IF(I$8="x",(1+Toimenpiteet!$C$7),1)*IF(I$9="x",(1+Toimenpiteet!$C$34),1)*(1+I$30)*_xlfn.BINOM.INV(1,(1-(Satokasvi!$H$15*(1+I$44))),C124))</f>
        <v>2470.334194991171</v>
      </c>
      <c r="BF124" s="27">
        <f ca="1">IF(J$11="x",0,_xlfn.NORM.INV(D124,Satokasvi!$H$8,Satokasvi!$I$8)*IF(COUNTIF($H$12:J$12,"x")&gt;0,(1+$C$6),1)*IF(COUNTIF($H$13:J$13,"x")&gt;0,(1+$C$30),1)*IF(J$8="x",(1+Toimenpiteet!$C$7),1)*IF(J$9="x",(1+Toimenpiteet!$C$34),1)*(1+J$30)*_xlfn.BINOM.INV(1,(1-(Satokasvi!$H$15*(1+J$44))),D124))</f>
        <v>2775.0537202322707</v>
      </c>
      <c r="BG124" s="27">
        <f ca="1">IF(K$11="x",0,_xlfn.NORM.INV(E124,Satokasvi!$H$8,Satokasvi!$I$8)*IF(COUNTIF($H$12:K$12,"x")&gt;0,(1+$C$6),1)*IF(COUNTIF($H$13:K$13,"x")&gt;0,(1+$C$30),1)*IF(K$8="x",(1+Toimenpiteet!$C$7),1)*IF(K$9="x",(1+Toimenpiteet!$C$34),1)*(1+K$30)*_xlfn.BINOM.INV(1,(1-(Satokasvi!$H$15*(1+K$44))),E124))</f>
        <v>3069.4589552202719</v>
      </c>
      <c r="BH124" s="27">
        <f ca="1">IF(L$11="x",0,_xlfn.NORM.INV(F124,Satokasvi!$H$8,Satokasvi!$I$8)*IF(COUNTIF($H$12:L$12,"x")&gt;0,(1+$C$6),1)*IF(COUNTIF($H$13:L$13,"x")&gt;0,(1+$C$30),1)*IF(L$8="x",(1+Toimenpiteet!$C$7),1)*IF(L$9="x",(1+Toimenpiteet!$C$34),1)*(1+L$30)*_xlfn.BINOM.INV(1,(1-(Satokasvi!$H$15*(1+L$44))),F124))</f>
        <v>2939.4311673707025</v>
      </c>
      <c r="BI124" s="27">
        <f>IF(M$11="x",0,_xlfn.NORM.INV(G124,Satokasvi!$H$8,Satokasvi!$I$8)*IF(COUNTIF($H$12:M$12,"x")&gt;0,(1+$C$6),1)*IF(COUNTIF($H$13:M$13,"x")&gt;0,(1+$C$30),1)*IF(M$8="x",(1+Toimenpiteet!$C$7),1)*IF(M$9="x",(1+Toimenpiteet!$C$34),1)*(1+M$30)*_xlfn.BINOM.INV(1,(1-(Satokasvi!$H$15*(1+M$44))),G124))</f>
        <v>0</v>
      </c>
      <c r="BJ124" s="27">
        <f ca="1">IF(N$11="x",0,_xlfn.NORM.INV(H124,Satokasvi!$H$8,Satokasvi!$I$8)*IF(COUNTIF($H$12:N$12,"x")&gt;0,(1+$C$6),1)*IF(COUNTIF($H$13:N$13,"x")&gt;0,(1+$C$30),1)*IF(N$8="x",(1+Toimenpiteet!$C$7),1)*IF(N$9="x",(1+Toimenpiteet!$C$34),1)*(1+N$30)*_xlfn.BINOM.INV(1,(1-(Satokasvi!$H$15*(1+N$44))),H124))</f>
        <v>2700.7624539765338</v>
      </c>
      <c r="BK124" s="27">
        <f ca="1">IF(O$11="x",0,_xlfn.NORM.INV(I124,Satokasvi!$H$8,Satokasvi!$I$8)*IF(COUNTIF($H$12:O$12,"x")&gt;0,(1+$C$6),1)*IF(COUNTIF($H$13:O$13,"x")&gt;0,(1+$C$30),1)*IF(O$8="x",(1+Toimenpiteet!$C$7),1)*IF(O$9="x",(1+Toimenpiteet!$C$34),1)*(1+O$30)*_xlfn.BINOM.INV(1,(1-(Satokasvi!$H$15*(1+O$44))),I124))</f>
        <v>2958.4375514600761</v>
      </c>
      <c r="BL124" s="27">
        <f ca="1">IF(P$11="x",0,_xlfn.NORM.INV(J124,Satokasvi!$H$8,Satokasvi!$I$8)*IF(COUNTIF($H$12:P$12,"x")&gt;0,(1+$C$6),1)*IF(COUNTIF($H$13:P$13,"x")&gt;0,(1+$C$30),1)*IF(P$8="x",(1+Toimenpiteet!$C$7),1)*IF(P$9="x",(1+Toimenpiteet!$C$34),1)*(1+P$30)*_xlfn.BINOM.INV(1,(1-(Satokasvi!$H$15*(1+P$44))),J124))</f>
        <v>2624.1827535664311</v>
      </c>
      <c r="BM124" s="27">
        <f ca="1">IF(Q$11="x",0,_xlfn.NORM.INV(K124,Satokasvi!$H$8,Satokasvi!$I$8)*IF(COUNTIF($H$12:Q$12,"x")&gt;0,(1+$C$6),1)*IF(COUNTIF($H$13:Q$13,"x")&gt;0,(1+$C$30),1)*IF(Q$8="x",(1+Toimenpiteet!$C$7),1)*IF(Q$9="x",(1+Toimenpiteet!$C$34),1)*(1+Q$30)*_xlfn.BINOM.INV(1,(1-(Satokasvi!$H$15*(1+Q$44))),K124))</f>
        <v>2496.2688370471897</v>
      </c>
      <c r="BN124" s="27">
        <f ca="1">IF(R$11="x",0,_xlfn.NORM.INV(L124,Satokasvi!$H$8,Satokasvi!$I$8)*IF(COUNTIF($H$12:R$12,"x")&gt;0,(1+$C$6),1)*IF(COUNTIF($H$13:R$13,"x")&gt;0,(1+$C$30),1)*IF(R$8="x",(1+Toimenpiteet!$C$7),1)*IF(R$9="x",(1+Toimenpiteet!$C$34),1)*(1+R$30)*_xlfn.BINOM.INV(1,(1-(Satokasvi!$H$15*(1+R$44))),L124))</f>
        <v>2743.0899072725151</v>
      </c>
      <c r="BO124" s="27">
        <f ca="1">IF(S$11="x",0,_xlfn.NORM.INV(M124,Satokasvi!$H$8,Satokasvi!$I$8)*IF(COUNTIF($H$12:S$12,"x")&gt;0,(1+$C$6),1)*IF(COUNTIF($H$13:S$13,"x")&gt;0,(1+$C$30),1)*IF(S$8="x",(1+Toimenpiteet!$C$7),1)*IF(S$9="x",(1+Toimenpiteet!$C$34),1)*(1+S$30)*_xlfn.BINOM.INV(1,(1-(Satokasvi!$H$15*(1+S$44))),M124))</f>
        <v>2747.0657243463907</v>
      </c>
      <c r="BP124" s="27">
        <f ca="1">IF(T$11="x",0,_xlfn.NORM.INV(N124,Satokasvi!$H$8,Satokasvi!$I$8)*IF(COUNTIF($H$12:T$12,"x")&gt;0,(1+$C$6),1)*IF(COUNTIF($H$13:T$13,"x")&gt;0,(1+$C$30),1)*IF(T$8="x",(1+Toimenpiteet!$C$7),1)*IF(T$9="x",(1+Toimenpiteet!$C$34),1)*(1+T$30)*_xlfn.BINOM.INV(1,(1-(Satokasvi!$H$15*(1+T$44))),N124))</f>
        <v>2780.7373263389613</v>
      </c>
      <c r="BQ124" s="27">
        <f ca="1">IF(U$11="x",0,_xlfn.NORM.INV(O124,Satokasvi!$H$8,Satokasvi!$I$8)*IF(COUNTIF($H$12:U$12,"x")&gt;0,(1+$C$6),1)*IF(COUNTIF($H$13:U$13,"x")&gt;0,(1+$C$30),1)*IF(U$8="x",(1+Toimenpiteet!$C$7),1)*IF(U$9="x",(1+Toimenpiteet!$C$34),1)*(1+U$30)*_xlfn.BINOM.INV(1,(1-(Satokasvi!$H$15*(1+U$44))),O124))</f>
        <v>2651.3643264068692</v>
      </c>
      <c r="BR124" s="27">
        <f ca="1">IF(V$11="x",0,_xlfn.NORM.INV(P124,Satokasvi!$H$8,Satokasvi!$I$8)*IF(COUNTIF($H$12:V$12,"x")&gt;0,(1+$C$6),1)*IF(COUNTIF($H$13:V$13,"x")&gt;0,(1+$C$30),1)*IF(V$8="x",(1+Toimenpiteet!$C$7),1)*IF(V$9="x",(1+Toimenpiteet!$C$34),1)*(1+V$30)*_xlfn.BINOM.INV(1,(1-(Satokasvi!$H$15*(1+V$44))),P124))</f>
        <v>2818.9478591150846</v>
      </c>
      <c r="BS124" s="27">
        <f ca="1">IF(W$11="x",0,_xlfn.NORM.INV(Q124,Satokasvi!$H$8,Satokasvi!$I$8)*IF(COUNTIF($H$12:W$12,"x")&gt;0,(1+$C$6),1)*IF(COUNTIF($H$13:W$13,"x")&gt;0,(1+$C$30),1)*IF(W$8="x",(1+Toimenpiteet!$C$7),1)*IF(W$9="x",(1+Toimenpiteet!$C$34),1)*(1+W$30)*_xlfn.BINOM.INV(1,(1-(Satokasvi!$H$15*(1+W$44))),Q124))</f>
        <v>2883.5353394058211</v>
      </c>
      <c r="BT124" s="27">
        <f ca="1">IF(X$11="x",0,_xlfn.NORM.INV(R124,Satokasvi!$H$8,Satokasvi!$I$8)*IF(COUNTIF($H$12:X$12,"x")&gt;0,(1+$C$6),1)*IF(COUNTIF($H$13:X$13,"x")&gt;0,(1+$C$30),1)*IF(X$8="x",(1+Toimenpiteet!$C$7),1)*IF(X$9="x",(1+Toimenpiteet!$C$34),1)*(1+X$30)*_xlfn.BINOM.INV(1,(1-(Satokasvi!$H$15*(1+X$44))),R124))</f>
        <v>2846.4059988923291</v>
      </c>
      <c r="BU124" s="27">
        <f ca="1">IF(Y$11="x",0,_xlfn.NORM.INV(S124,Satokasvi!$H$8,Satokasvi!$I$8)*IF(COUNTIF($H$12:Y$12,"x")&gt;0,(1+$C$6),1)*IF(COUNTIF($H$13:Y$13,"x")&gt;0,(1+$C$30),1)*IF(Y$8="x",(1+Toimenpiteet!$C$7),1)*IF(Y$9="x",(1+Toimenpiteet!$C$34),1)*(1+Y$30)*_xlfn.BINOM.INV(1,(1-(Satokasvi!$H$15*(1+Y$44))),S124))</f>
        <v>2819.9004859610695</v>
      </c>
      <c r="BV124" s="27">
        <f ca="1">IF(Z$11="x",0,_xlfn.NORM.INV(T124,Satokasvi!$H$8,Satokasvi!$I$8)*IF(COUNTIF($H$12:Z$12,"x")&gt;0,(1+$C$6),1)*IF(COUNTIF($H$13:Z$13,"x")&gt;0,(1+$C$30),1)*IF(Z$8="x",(1+Toimenpiteet!$C$7),1)*IF(Z$9="x",(1+Toimenpiteet!$C$34),1)*(1+Z$30)*_xlfn.BINOM.INV(1,(1-(Satokasvi!$H$15*(1+Z$44))),T124))</f>
        <v>2740.747658927211</v>
      </c>
      <c r="BW124" s="27">
        <f ca="1">IF(AA$11="x",0,_xlfn.NORM.INV(U124,Satokasvi!$H$8,Satokasvi!$I$8)*IF(COUNTIF($H$12:AA$12,"x")&gt;0,(1+$C$6),1)*IF(COUNTIF($H$13:AA$13,"x")&gt;0,(1+$C$30),1)*IF(AA$8="x",(1+Toimenpiteet!$C$7),1)*IF(AA$9="x",(1+Toimenpiteet!$C$34),1)*(1+AA$30)*_xlfn.BINOM.INV(1,(1-(Satokasvi!$H$15*(1+AA$44))),U124))</f>
        <v>2859.7364260193012</v>
      </c>
      <c r="BX124" s="27">
        <f ca="1">IF(AB$11="x",0,_xlfn.NORM.INV(V124,Satokasvi!$H$8,Satokasvi!$I$8)*IF(COUNTIF($H$12:AB$12,"x")&gt;0,(1+$C$6),1)*IF(COUNTIF($H$13:AB$13,"x")&gt;0,(1+$C$30),1)*IF(AB$8="x",(1+Toimenpiteet!$C$7),1)*IF(AB$9="x",(1+Toimenpiteet!$C$34),1)*(1+AB$30)*_xlfn.BINOM.INV(1,(1-(Satokasvi!$H$15*(1+AB$44))),V124))</f>
        <v>2603.6189277232793</v>
      </c>
      <c r="BY124" s="27">
        <f ca="1">IF(AC$11="x",0,_xlfn.NORM.INV(W124,Satokasvi!$H$8,Satokasvi!$I$8)*IF(COUNTIF($H$12:AC$12,"x")&gt;0,(1+$C$6),1)*IF(COUNTIF($H$13:AC$13,"x")&gt;0,(1+$C$30),1)*IF(AC$8="x",(1+Toimenpiteet!$C$7),1)*IF(AC$9="x",(1+Toimenpiteet!$C$34),1)*(1+AC$30)*_xlfn.BINOM.INV(1,(1-(Satokasvi!$H$15*(1+AC$44))),W124))</f>
        <v>2736.3912431924637</v>
      </c>
      <c r="BZ124" s="27">
        <f ca="1">IF(AD$11="x",0,_xlfn.NORM.INV(X124,Satokasvi!$H$8,Satokasvi!$I$8)*IF(COUNTIF($H$12:AD$12,"x")&gt;0,(1+$C$6),1)*IF(COUNTIF($H$13:AD$13,"x")&gt;0,(1+$C$30),1)*IF(AD$8="x",(1+Toimenpiteet!$C$7),1)*IF(AD$9="x",(1+Toimenpiteet!$C$34),1)*(1+AD$30)*_xlfn.BINOM.INV(1,(1-(Satokasvi!$H$15*(1+AD$44))),X124))</f>
        <v>2797.4807562302317</v>
      </c>
      <c r="CA124" s="27">
        <f ca="1">IF(AE$11="x",0,_xlfn.NORM.INV(Y124,Satokasvi!$H$8,Satokasvi!$I$8)*IF(COUNTIF($H$12:AE$12,"x")&gt;0,(1+$C$6),1)*IF(COUNTIF($H$13:AE$13,"x")&gt;0,(1+$C$30),1)*IF(AE$8="x",(1+Toimenpiteet!$C$7),1)*IF(AE$9="x",(1+Toimenpiteet!$C$34),1)*(1+AE$30)*_xlfn.BINOM.INV(1,(1-(Satokasvi!$H$15*(1+AE$44))),Y124))</f>
        <v>2681.9705642450622</v>
      </c>
      <c r="CB124" s="27">
        <f ca="1">IF(AF$11="x",0,_xlfn.NORM.INV(Z124,Satokasvi!$H$8,Satokasvi!$I$8)*IF(COUNTIF($H$12:AF$12,"x")&gt;0,(1+$C$6),1)*IF(COUNTIF($H$13:AF$13,"x")&gt;0,(1+$C$30),1)*IF(AF$8="x",(1+Toimenpiteet!$C$7),1)*IF(AF$9="x",(1+Toimenpiteet!$C$34),1)*(1+AF$30)*_xlfn.BINOM.INV(1,(1-(Satokasvi!$H$15*(1+AF$44))),Z124))</f>
        <v>2674.3739042519592</v>
      </c>
      <c r="CD124" s="29">
        <f ca="1">_xlfn.NORM.INV(RAND(),Satokasvi!$H$13,Satokasvi!$I$13)</f>
        <v>234.70811447412552</v>
      </c>
      <c r="CE124" s="29">
        <f ca="1">_xlfn.NORM.INV(RAND(),Satokasvi!$H$13,Satokasvi!$I$13)</f>
        <v>215.33045153842758</v>
      </c>
      <c r="CF124" s="29">
        <f ca="1">_xlfn.NORM.INV(RAND(),Satokasvi!$H$13,Satokasvi!$I$13)</f>
        <v>167.22325956842491</v>
      </c>
      <c r="CG124" s="29">
        <f ca="1">_xlfn.NORM.INV(RAND(),Satokasvi!$H$13,Satokasvi!$I$13)</f>
        <v>243.15417790627413</v>
      </c>
      <c r="CH124" s="29">
        <f ca="1">_xlfn.NORM.INV(RAND(),Satokasvi!$H$13,Satokasvi!$I$13)</f>
        <v>175.57502172591759</v>
      </c>
      <c r="CI124" s="29">
        <f ca="1">_xlfn.NORM.INV(RAND(),Satokasvi!$H$13,Satokasvi!$I$13)</f>
        <v>229.02237076594341</v>
      </c>
      <c r="CJ124" s="29">
        <f ca="1">_xlfn.NORM.INV(RAND(),Satokasvi!$H$13,Satokasvi!$I$13)</f>
        <v>258.95873112218283</v>
      </c>
      <c r="CK124" s="29">
        <f ca="1">_xlfn.NORM.INV(RAND(),Satokasvi!$H$13,Satokasvi!$I$13)</f>
        <v>280.7245925919579</v>
      </c>
      <c r="CL124" s="29">
        <f ca="1">_xlfn.NORM.INV(RAND(),Satokasvi!$H$13,Satokasvi!$I$13)</f>
        <v>128.28230927461613</v>
      </c>
      <c r="CM124" s="29">
        <f ca="1">_xlfn.NORM.INV(RAND(),Satokasvi!$H$13,Satokasvi!$I$13)</f>
        <v>228.93546622389553</v>
      </c>
      <c r="CN124" s="29">
        <f ca="1">_xlfn.NORM.INV(RAND(),Satokasvi!$H$13,Satokasvi!$I$13)</f>
        <v>104.18552688112813</v>
      </c>
      <c r="CO124" s="29">
        <f ca="1">_xlfn.NORM.INV(RAND(),Satokasvi!$H$13,Satokasvi!$I$13)</f>
        <v>205.91831772649084</v>
      </c>
      <c r="CP124" s="29">
        <f ca="1">_xlfn.NORM.INV(RAND(),Satokasvi!$H$13,Satokasvi!$I$13)</f>
        <v>202.20831835568791</v>
      </c>
      <c r="CQ124" s="29">
        <f ca="1">_xlfn.NORM.INV(RAND(),Satokasvi!$H$13,Satokasvi!$I$13)</f>
        <v>177.79501141217983</v>
      </c>
      <c r="CR124" s="29">
        <f ca="1">_xlfn.NORM.INV(RAND(),Satokasvi!$H$13,Satokasvi!$I$13)</f>
        <v>186.67107863784921</v>
      </c>
      <c r="CS124" s="29">
        <f ca="1">_xlfn.NORM.INV(RAND(),Satokasvi!$H$13,Satokasvi!$I$13)</f>
        <v>156.98034518433462</v>
      </c>
      <c r="CT124" s="29">
        <f ca="1">_xlfn.NORM.INV(RAND(),Satokasvi!$H$13,Satokasvi!$I$13)</f>
        <v>243.46165658611596</v>
      </c>
      <c r="CU124" s="29">
        <f ca="1">_xlfn.NORM.INV(RAND(),Satokasvi!$H$13,Satokasvi!$I$13)</f>
        <v>52.191661716541773</v>
      </c>
      <c r="CV124" s="29">
        <f ca="1">_xlfn.NORM.INV(RAND(),Satokasvi!$H$13,Satokasvi!$I$13)</f>
        <v>183.79580952137533</v>
      </c>
      <c r="CW124" s="29">
        <f ca="1">_xlfn.NORM.INV(RAND(),Satokasvi!$H$13,Satokasvi!$I$13)</f>
        <v>222.33200558482901</v>
      </c>
      <c r="CX124" s="29">
        <f ca="1">_xlfn.NORM.INV(RAND(),Satokasvi!$H$13,Satokasvi!$I$13)</f>
        <v>207.58930669378813</v>
      </c>
      <c r="CY124" s="29">
        <f ca="1">_xlfn.NORM.INV(RAND(),Satokasvi!$H$13,Satokasvi!$I$13)</f>
        <v>176.72611556699277</v>
      </c>
      <c r="CZ124" s="29">
        <f ca="1">_xlfn.NORM.INV(RAND(),Satokasvi!$H$13,Satokasvi!$I$13)</f>
        <v>260.52091213122628</v>
      </c>
      <c r="DA124" s="29">
        <f ca="1">_xlfn.NORM.INV(RAND(),Satokasvi!$H$13,Satokasvi!$I$13)</f>
        <v>111.47234019257864</v>
      </c>
      <c r="DB124" s="29">
        <f ca="1">_xlfn.NORM.INV(RAND(),Satokasvi!$H$13,Satokasvi!$I$13)</f>
        <v>222.95521793207718</v>
      </c>
      <c r="DD124" s="29">
        <f>IF(H$11="x",Toimenpiteet!$E$115,AC124*CD124/1000+(Satokasvi!$E$28-Satokasvi!$E$7)+IF(H$8="x",Toimenpiteet!$E$29,0)+IF(H$9="x",Toimenpiteet!$E$60,0)+IF(H$10="x",Toimenpiteet!$E$88,0))/(1+$H$15)^DD$59</f>
        <v>305.82524271844659</v>
      </c>
      <c r="DE124" s="29">
        <f ca="1">IF(I$11="x",Toimenpiteet!$E$115,AD124*CE124/1000+(Satokasvi!$E$28-Satokasvi!$E$7)+IF(I$8="x",Toimenpiteet!$E$29,0)+IF(I$9="x",Toimenpiteet!$E$60,0)+IF(I$10="x",Toimenpiteet!$E$88,0))/(1+$H$15)^DE$59</f>
        <v>262.70882104436657</v>
      </c>
      <c r="DF124" s="29">
        <f ca="1">IF(J$11="x",Toimenpiteet!$E$115,AE124*CF124/1000+(Satokasvi!$E$28-Satokasvi!$E$7)+IF(J$8="x",Toimenpiteet!$E$29,0)+IF(J$9="x",Toimenpiteet!$E$60,0)+IF(J$10="x",Toimenpiteet!$E$88,0))/(1+$H$15)^DF$59</f>
        <v>195.89132647014063</v>
      </c>
      <c r="DG124" s="29">
        <f ca="1">IF(K$11="x",Toimenpiteet!$E$115,AF124*CG124/1000+(Satokasvi!$E$28-Satokasvi!$E$7)+IF(K$8="x",Toimenpiteet!$E$29,0)+IF(K$9="x",Toimenpiteet!$E$60,0)+IF(K$10="x",Toimenpiteet!$E$88,0))/(1+$H$15)^DG$59</f>
        <v>429.06035400209993</v>
      </c>
      <c r="DH124" s="29">
        <f ca="1">IF(L$11="x",Toimenpiteet!$E$115,AG124*CH124/1000+(Satokasvi!$E$28-Satokasvi!$E$7)+IF(L$8="x",Toimenpiteet!$E$29,0)+IF(L$9="x",Toimenpiteet!$E$60,0)+IF(L$10="x",Toimenpiteet!$E$88,0))/(1+$H$15)^DH$59</f>
        <v>227.39656628496419</v>
      </c>
      <c r="DI124" s="29">
        <f>IF(M$11="x",Toimenpiteet!$E$115,AH124*CI124/1000+(Satokasvi!$E$28-Satokasvi!$E$7)+IF(M$8="x",Toimenpiteet!$E$29,0)+IF(M$9="x",Toimenpiteet!$E$60,0)+IF(M$10="x",Toimenpiteet!$E$88,0))/(1+$H$15)^DI$59</f>
        <v>263.80754085535114</v>
      </c>
      <c r="DJ124" s="29">
        <f ca="1">IF(N$11="x",Toimenpiteet!$E$115,AI124*CJ124/1000+(Satokasvi!$E$28-Satokasvi!$E$7)+IF(N$8="x",Toimenpiteet!$E$29,0)+IF(N$9="x",Toimenpiteet!$E$60,0)+IF(N$10="x",Toimenpiteet!$E$88,0))/(1+$H$15)^DJ$59</f>
        <v>356.2820012365396</v>
      </c>
      <c r="DK124" s="29">
        <f ca="1">IF(O$11="x",Toimenpiteet!$E$115,AJ124*CK124/1000+(Satokasvi!$E$28-Satokasvi!$E$7)+IF(O$8="x",Toimenpiteet!$E$29,0)+IF(O$9="x",Toimenpiteet!$E$60,0)+IF(O$10="x",Toimenpiteet!$E$88,0))/(1+$H$15)^DK$59</f>
        <v>444.48339241359878</v>
      </c>
      <c r="DL124" s="29">
        <f ca="1">IF(P$11="x",Toimenpiteet!$E$115,AK124*CL124/1000+(Satokasvi!$E$28-Satokasvi!$E$7)+IF(P$8="x",Toimenpiteet!$E$29,0)+IF(P$9="x",Toimenpiteet!$E$60,0)+IF(P$10="x",Toimenpiteet!$E$88,0))/(1+$H$15)^DL$59</f>
        <v>71.051373812577623</v>
      </c>
      <c r="DM124" s="29">
        <f ca="1">IF(Q$11="x",Toimenpiteet!$E$115,AL124*CM124/1000+(Satokasvi!$E$28-Satokasvi!$E$7)+IF(Q$8="x",Toimenpiteet!$E$29,0)+IF(Q$9="x",Toimenpiteet!$E$60,0)+IF(Q$10="x",Toimenpiteet!$E$88,0))/(1+$H$15)^DM$59</f>
        <v>235.40967927788418</v>
      </c>
      <c r="DN124" s="29">
        <f ca="1">IF(R$11="x",Toimenpiteet!$E$115,AM124*CN124/1000+(Satokasvi!$E$28-Satokasvi!$E$7)+IF(R$8="x",Toimenpiteet!$E$29,0)+IF(R$9="x",Toimenpiteet!$E$60,0)+IF(R$10="x",Toimenpiteet!$E$88,0))/(1+$H$15)^DN$59</f>
        <v>31.989686036258821</v>
      </c>
      <c r="DO124" s="29">
        <f ca="1">IF(S$11="x",Toimenpiteet!$E$115,AN124*CO124/1000+(Satokasvi!$E$28-Satokasvi!$E$7)+IF(S$8="x",Toimenpiteet!$E$29,0)+IF(S$9="x",Toimenpiteet!$E$60,0)+IF(S$10="x",Toimenpiteet!$E$88,0))/(1+$H$15)^DO$59</f>
        <v>218.01301603575979</v>
      </c>
      <c r="DP124" s="29">
        <f ca="1">IF(T$11="x",Toimenpiteet!$E$115,AO124*CP124/1000+(Satokasvi!$E$28-Satokasvi!$E$7)+IF(T$8="x",Toimenpiteet!$E$29,0)+IF(T$9="x",Toimenpiteet!$E$60,0)+IF(T$10="x",Toimenpiteet!$E$88,0))/(1+$H$15)^DP$59</f>
        <v>209.46920474180686</v>
      </c>
      <c r="DQ124" s="29">
        <f ca="1">IF(U$11="x",Toimenpiteet!$E$115,AP124*CQ124/1000+(Satokasvi!$E$28-Satokasvi!$E$7)+IF(U$8="x",Toimenpiteet!$E$29,0)+IF(U$9="x",Toimenpiteet!$E$60,0)+IF(U$10="x",Toimenpiteet!$E$88,0))/(1+$H$15)^DQ$59</f>
        <v>146.14125622552578</v>
      </c>
      <c r="DR124" s="29">
        <f ca="1">IF(V$11="x",Toimenpiteet!$E$115,AQ124*CR124/1000+(Satokasvi!$E$28-Satokasvi!$E$7)+IF(V$8="x",Toimenpiteet!$E$29,0)+IF(V$9="x",Toimenpiteet!$E$60,0)+IF(V$10="x",Toimenpiteet!$E$88,0))/(1+$H$15)^DR$59</f>
        <v>175.39399606583277</v>
      </c>
      <c r="DS124" s="29">
        <f ca="1">IF(W$11="x",Toimenpiteet!$E$115,AR124*CS124/1000+(Satokasvi!$E$28-Satokasvi!$E$7)+IF(W$8="x",Toimenpiteet!$E$29,0)+IF(W$9="x",Toimenpiteet!$E$60,0)+IF(W$10="x",Toimenpiteet!$E$88,0))/(1+$H$15)^DS$59</f>
        <v>126.62952385827289</v>
      </c>
      <c r="DT124" s="29">
        <f ca="1">IF(X$11="x",Toimenpiteet!$E$115,AS124*CT124/1000+(Satokasvi!$E$28-Satokasvi!$E$7)+IF(X$8="x",Toimenpiteet!$E$29,0)+IF(X$9="x",Toimenpiteet!$E$60,0)+IF(X$10="x",Toimenpiteet!$E$88,0))/(1+$H$15)^DT$59</f>
        <v>261.42225894534005</v>
      </c>
      <c r="DU124" s="29">
        <f ca="1">IF(Y$11="x",Toimenpiteet!$E$115,AT124*CU124/1000+(Satokasvi!$E$28-Satokasvi!$E$7)+IF(Y$8="x",Toimenpiteet!$E$29,0)+IF(Y$9="x",Toimenpiteet!$E$60,0)+IF(Y$10="x",Toimenpiteet!$E$88,0))/(1+$H$15)^DU$59</f>
        <v>-51.533923423644168</v>
      </c>
      <c r="DV124" s="29">
        <f ca="1">IF(Z$11="x",Toimenpiteet!$E$115,AU124*CV124/1000+(Satokasvi!$E$28-Satokasvi!$E$7)+IF(Z$8="x",Toimenpiteet!$E$29,0)+IF(Z$9="x",Toimenpiteet!$E$60,0)+IF(Z$10="x",Toimenpiteet!$E$88,0))/(1+$H$15)^DV$59</f>
        <v>143.62677193271719</v>
      </c>
      <c r="DW124" s="29">
        <f ca="1">IF(AA$11="x",Toimenpiteet!$E$115,AV124*CW124/1000+(Satokasvi!$E$28-Satokasvi!$E$7)+IF(AA$8="x",Toimenpiteet!$E$29,0)+IF(AA$9="x",Toimenpiteet!$E$60,0)+IF(AA$10="x",Toimenpiteet!$E$88,0))/(1+$H$15)^DW$59</f>
        <v>209.0869136958564</v>
      </c>
      <c r="DX124" s="29">
        <f ca="1">IF(AB$11="x",Toimenpiteet!$E$115,AW124*CX124/1000+(Satokasvi!$E$28-Satokasvi!$E$7)+IF(AB$8="x",Toimenpiteet!$E$29,0)+IF(AB$9="x",Toimenpiteet!$E$60,0)+IF(AB$10="x",Toimenpiteet!$E$88,0))/(1+$H$15)^DX$59</f>
        <v>154.19393541791717</v>
      </c>
      <c r="DY124" s="29">
        <f ca="1">IF(AC$11="x",Toimenpiteet!$E$115,AX124*CY124/1000+(Satokasvi!$E$28-Satokasvi!$E$7)+IF(AC$8="x",Toimenpiteet!$E$29,0)+IF(AC$9="x",Toimenpiteet!$E$60,0)+IF(AC$10="x",Toimenpiteet!$E$88,0))/(1+$H$15)^DY$59</f>
        <v>121.42539556418231</v>
      </c>
      <c r="DZ124" s="29">
        <f ca="1">IF(AD$11="x",Toimenpiteet!$E$115,AY124*CZ124/1000+(Satokasvi!$E$28-Satokasvi!$E$7)+IF(AD$8="x",Toimenpiteet!$E$29,0)+IF(AD$9="x",Toimenpiteet!$E$60,0)+IF(AD$10="x",Toimenpiteet!$E$88,0))/(1+$H$15)^DZ$59</f>
        <v>236.21836041374141</v>
      </c>
      <c r="EA124" s="29">
        <f ca="1">IF(AE$11="x",Toimenpiteet!$E$115,AZ124*DA124/1000+(Satokasvi!$E$28-Satokasvi!$E$7)+IF(AE$8="x",Toimenpiteet!$E$29,0)+IF(AE$9="x",Toimenpiteet!$E$60,0)+IF(AE$10="x",Toimenpiteet!$E$88,0))/(1+$H$15)^EA$59</f>
        <v>27.956142183743815</v>
      </c>
      <c r="EB124" s="29">
        <f ca="1">IF(AF$11="x",Toimenpiteet!$E$115,BA124*DB124/1000+(Satokasvi!$E$28-Satokasvi!$E$7)+IF(AF$8="x",Toimenpiteet!$E$29,0)+IF(AF$9="x",Toimenpiteet!$E$60,0)+IF(AF$10="x",Toimenpiteet!$E$88,0))/(1+$H$15)^EB$59</f>
        <v>162.37252816846592</v>
      </c>
      <c r="ED124" s="29">
        <f>IF(H$11="x",Toimenpiteet!$E$115,BD124*CD124/1000+(Satokasvi!$E$28-Satokasvi!$E$7)+IF(H$8="x",Toimenpiteet!$E$29,0)+IF(H$9="x",Toimenpiteet!$E$60,0)+IF(H$10="x",Toimenpiteet!$E$88,0))/(1+$H$15)^ED$59</f>
        <v>305.82524271844659</v>
      </c>
      <c r="EE124" s="29">
        <f ca="1">IF(I$11="x",Toimenpiteet!$E$115,BE124*CE124/1000+(Satokasvi!$E$28-Satokasvi!$E$7)+IF(I$8="x",Toimenpiteet!$E$29,0)+IF(I$9="x",Toimenpiteet!$E$60,0)+IF(I$10="x",Toimenpiteet!$E$88,0))/(1+$H$15)^EE$59</f>
        <v>286.58514248116404</v>
      </c>
      <c r="EF124" s="29">
        <f ca="1">IF(J$11="x",Toimenpiteet!$E$115,BF124*CF124/1000+(Satokasvi!$E$28-Satokasvi!$E$7)+IF(J$8="x",Toimenpiteet!$E$29,0)+IF(J$9="x",Toimenpiteet!$E$60,0)+IF(J$10="x",Toimenpiteet!$E$88,0))/(1+$H$15)^EF$59</f>
        <v>216.11393200197691</v>
      </c>
      <c r="EG124" s="29">
        <f ca="1">IF(K$11="x",Toimenpiteet!$E$115,BG124*CG124/1000+(Satokasvi!$E$28-Satokasvi!$E$7)+IF(K$8="x",Toimenpiteet!$E$29,0)+IF(K$9="x",Toimenpiteet!$E$60,0)+IF(K$10="x",Toimenpiteet!$E$88,0))/(1+$H$15)^EG$59</f>
        <v>460.63768161320422</v>
      </c>
      <c r="EH124" s="29">
        <f ca="1">IF(L$11="x",Toimenpiteet!$E$115,BH124*CH124/1000+(Satokasvi!$E$28-Satokasvi!$E$7)+IF(L$8="x",Toimenpiteet!$E$29,0)+IF(L$9="x",Toimenpiteet!$E$60,0)+IF(L$10="x",Toimenpiteet!$E$88,0))/(1+$H$15)^EH$59</f>
        <v>248.59582169726997</v>
      </c>
      <c r="EI124" s="29">
        <f>IF(M$11="x",Toimenpiteet!$E$115,BI124*CI124/1000+(Satokasvi!$E$28-Satokasvi!$E$7)+IF(M$8="x",Toimenpiteet!$E$29,0)+IF(M$9="x",Toimenpiteet!$E$60,0)+IF(M$10="x",Toimenpiteet!$E$88,0))/(1+$H$15)^EI$59</f>
        <v>263.80754085535114</v>
      </c>
      <c r="EJ124" s="29">
        <f ca="1">IF(N$11="x",Toimenpiteet!$E$115,BJ124*CJ124/1000+(Satokasvi!$E$28-Satokasvi!$E$7)+IF(N$8="x",Toimenpiteet!$E$29,0)+IF(N$9="x",Toimenpiteet!$E$60,0)+IF(N$10="x",Toimenpiteet!$E$88,0))/(1+$H$15)^EJ$59</f>
        <v>383.36127907012417</v>
      </c>
      <c r="EK124" s="29">
        <f ca="1">IF(O$11="x",Toimenpiteet!$E$115,BK124*CK124/1000+(Satokasvi!$E$28-Satokasvi!$E$7)+IF(O$8="x",Toimenpiteet!$E$29,0)+IF(O$9="x",Toimenpiteet!$E$60,0)+IF(O$10="x",Toimenpiteet!$E$88,0))/(1+$H$15)^EK$59</f>
        <v>475.70288025928619</v>
      </c>
      <c r="EL124" s="29">
        <f ca="1">IF(P$11="x",Toimenpiteet!$E$115,BL124*CL124/1000+(Satokasvi!$E$28-Satokasvi!$E$7)+IF(P$8="x",Toimenpiteet!$E$29,0)+IF(P$9="x",Toimenpiteet!$E$60,0)+IF(P$10="x",Toimenpiteet!$E$88,0))/(1+$H$15)^EL$59</f>
        <v>83.337261168262174</v>
      </c>
      <c r="EM124" s="29">
        <f ca="1">IF(Q$11="x",Toimenpiteet!$E$115,BM124*CM124/1000+(Satokasvi!$E$28-Satokasvi!$E$7)+IF(Q$8="x",Toimenpiteet!$E$29,0)+IF(Q$9="x",Toimenpiteet!$E$60,0)+IF(Q$10="x",Toimenpiteet!$E$88,0))/(1+$H$15)^EM$59</f>
        <v>255.65911340202661</v>
      </c>
      <c r="EN124" s="29">
        <f ca="1">IF(R$11="x",Toimenpiteet!$E$115,BN124*CN124/1000+(Satokasvi!$E$28-Satokasvi!$E$7)+IF(R$8="x",Toimenpiteet!$E$29,0)+IF(R$9="x",Toimenpiteet!$E$60,0)+IF(R$10="x",Toimenpiteet!$E$88,0))/(1+$H$15)^EN$59</f>
        <v>41.821160784914703</v>
      </c>
      <c r="EO124" s="29">
        <f ca="1">IF(S$11="x",Toimenpiteet!$E$115,BO124*CO124/1000+(Satokasvi!$E$28-Satokasvi!$E$7)+IF(S$8="x",Toimenpiteet!$E$29,0)+IF(S$9="x",Toimenpiteet!$E$60,0)+IF(S$10="x",Toimenpiteet!$E$88,0))/(1+$H$15)^EO$59</f>
        <v>236.90589057234672</v>
      </c>
      <c r="EP124" s="29">
        <f ca="1">IF(T$11="x",Toimenpiteet!$E$115,BP124*CP124/1000+(Satokasvi!$E$28-Satokasvi!$E$7)+IF(T$8="x",Toimenpiteet!$E$29,0)+IF(T$9="x",Toimenpiteet!$E$60,0)+IF(T$10="x",Toimenpiteet!$E$88,0))/(1+$H$15)^EP$59</f>
        <v>227.70210549811941</v>
      </c>
      <c r="EQ124" s="29">
        <f ca="1">IF(U$11="x",Toimenpiteet!$E$115,BQ124*CQ124/1000+(Satokasvi!$E$28-Satokasvi!$E$7)+IF(U$8="x",Toimenpiteet!$E$29,0)+IF(U$9="x",Toimenpiteet!$E$60,0)+IF(U$10="x",Toimenpiteet!$E$88,0))/(1+$H$15)^EQ$59</f>
        <v>160.98175643410525</v>
      </c>
      <c r="ER124" s="29">
        <f ca="1">IF(V$11="x",Toimenpiteet!$E$115,BR124*CR124/1000+(Satokasvi!$E$28-Satokasvi!$E$7)+IF(V$8="x",Toimenpiteet!$E$29,0)+IF(V$9="x",Toimenpiteet!$E$60,0)+IF(V$10="x",Toimenpiteet!$E$88,0))/(1+$H$15)^ER$59</f>
        <v>191.47771275971007</v>
      </c>
      <c r="ES124" s="29">
        <f ca="1">IF(W$11="x",Toimenpiteet!$E$115,BS124*CS124/1000+(Satokasvi!$E$28-Satokasvi!$E$7)+IF(W$8="x",Toimenpiteet!$E$29,0)+IF(W$9="x",Toimenpiteet!$E$60,0)+IF(W$10="x",Toimenpiteet!$E$88,0))/(1+$H$15)^ES$59</f>
        <v>140.06198732359979</v>
      </c>
      <c r="ET124" s="29">
        <f ca="1">IF(X$11="x",Toimenpiteet!$E$115,BT124*CT124/1000+(Satokasvi!$E$28-Satokasvi!$E$7)+IF(X$8="x",Toimenpiteet!$E$29,0)+IF(X$9="x",Toimenpiteet!$E$60,0)+IF(X$10="x",Toimenpiteet!$E$88,0))/(1+$H$15)^ET$59</f>
        <v>281.38753429300823</v>
      </c>
      <c r="EU124" s="29">
        <f ca="1">IF(Y$11="x",Toimenpiteet!$E$115,BU124*CU124/1000+(Satokasvi!$E$28-Satokasvi!$E$7)+IF(Y$8="x",Toimenpiteet!$E$29,0)+IF(Y$9="x",Toimenpiteet!$E$60,0)+IF(Y$10="x",Toimenpiteet!$E$88,0))/(1+$H$15)^EU$59</f>
        <v>-47.417258041038806</v>
      </c>
      <c r="EV124" s="29">
        <f ca="1">IF(Z$11="x",Toimenpiteet!$E$115,BV124*CV124/1000+(Satokasvi!$E$28-Satokasvi!$E$7)+IF(Z$8="x",Toimenpiteet!$E$29,0)+IF(Z$9="x",Toimenpiteet!$E$60,0)+IF(Z$10="x",Toimenpiteet!$E$88,0))/(1+$H$15)^EV$59</f>
        <v>157.30651980487502</v>
      </c>
      <c r="EW124" s="29">
        <f ca="1">IF(AA$11="x",Toimenpiteet!$E$115,BW124*CW124/1000+(Satokasvi!$E$28-Satokasvi!$E$7)+IF(AA$8="x",Toimenpiteet!$E$29,0)+IF(AA$9="x",Toimenpiteet!$E$60,0)+IF(AA$10="x",Toimenpiteet!$E$88,0))/(1+$H$15)^EW$59</f>
        <v>225.85039459960248</v>
      </c>
      <c r="EX124" s="29">
        <f ca="1">IF(AB$11="x",Toimenpiteet!$E$115,BX124*CX124/1000+(Satokasvi!$E$28-Satokasvi!$E$7)+IF(AB$8="x",Toimenpiteet!$E$29,0)+IF(AB$9="x",Toimenpiteet!$E$60,0)+IF(AB$10="x",Toimenpiteet!$E$88,0))/(1+$H$15)^EX$59</f>
        <v>168.02900618779677</v>
      </c>
      <c r="EY124" s="29">
        <f ca="1">IF(AC$11="x",Toimenpiteet!$E$115,BY124*CY124/1000+(Satokasvi!$E$28-Satokasvi!$E$7)+IF(AC$8="x",Toimenpiteet!$E$29,0)+IF(AC$9="x",Toimenpiteet!$E$60,0)+IF(AC$10="x",Toimenpiteet!$E$88,0))/(1+$H$15)^EY$59</f>
        <v>133.44363038994851</v>
      </c>
      <c r="EZ124" s="29">
        <f ca="1">IF(AD$11="x",Toimenpiteet!$E$115,BZ124*CZ124/1000+(Satokasvi!$E$28-Satokasvi!$E$7)+IF(AD$8="x",Toimenpiteet!$E$29,0)+IF(AD$9="x",Toimenpiteet!$E$60,0)+IF(AD$10="x",Toimenpiteet!$E$88,0))/(1+$H$15)^EZ$59</f>
        <v>253.8030309077848</v>
      </c>
      <c r="FA124" s="29">
        <f ca="1">IF(AE$11="x",Toimenpiteet!$E$115,CA124*DA124/1000+(Satokasvi!$E$28-Satokasvi!$E$7)+IF(AE$8="x",Toimenpiteet!$E$29,0)+IF(AE$9="x",Toimenpiteet!$E$60,0)+IF(AE$10="x",Toimenpiteet!$E$88,0))/(1+$H$15)^FA$59</f>
        <v>34.959534218519728</v>
      </c>
      <c r="FB124" s="29">
        <f ca="1">IF(AF$11="x",Toimenpiteet!$E$115,CB124*DB124/1000+(Satokasvi!$E$28-Satokasvi!$E$7)+IF(AF$8="x",Toimenpiteet!$E$29,0)+IF(AF$9="x",Toimenpiteet!$E$60,0)+IF(AF$10="x",Toimenpiteet!$E$88,0))/(1+$H$15)^FB$59</f>
        <v>175.93347003862584</v>
      </c>
      <c r="FD124" s="29">
        <f t="shared" si="15"/>
        <v>305.82524271844659</v>
      </c>
      <c r="FE124" s="29">
        <f t="shared" ca="1" si="32"/>
        <v>568.53406376281316</v>
      </c>
      <c r="FF124" s="29">
        <f t="shared" ca="1" si="32"/>
        <v>764.42539023295376</v>
      </c>
      <c r="FG124" s="29">
        <f t="shared" ca="1" si="32"/>
        <v>1193.4857442350537</v>
      </c>
      <c r="FH124" s="29">
        <f t="shared" ca="1" si="32"/>
        <v>1420.8823105200179</v>
      </c>
      <c r="FI124" s="29">
        <f t="shared" ca="1" si="32"/>
        <v>1684.689851375369</v>
      </c>
      <c r="FJ124" s="29">
        <f t="shared" ca="1" si="32"/>
        <v>2040.9718526119086</v>
      </c>
      <c r="FK124" s="29">
        <f t="shared" ca="1" si="32"/>
        <v>2485.4552450255073</v>
      </c>
      <c r="FL124" s="29">
        <f t="shared" ca="1" si="31"/>
        <v>2556.5066188380852</v>
      </c>
      <c r="FM124" s="29">
        <f t="shared" ca="1" si="31"/>
        <v>2791.9162981159693</v>
      </c>
      <c r="FN124" s="29">
        <f t="shared" ca="1" si="31"/>
        <v>2823.905984152228</v>
      </c>
      <c r="FO124" s="29">
        <f t="shared" ca="1" si="31"/>
        <v>3041.9190001879879</v>
      </c>
      <c r="FP124" s="29">
        <f t="shared" ca="1" si="31"/>
        <v>3251.3882049297949</v>
      </c>
      <c r="FQ124" s="29">
        <f t="shared" ca="1" si="31"/>
        <v>3397.5294611553209</v>
      </c>
      <c r="FR124" s="29">
        <f t="shared" ca="1" si="31"/>
        <v>3572.9234572211535</v>
      </c>
      <c r="FS124" s="29">
        <f t="shared" ca="1" si="31"/>
        <v>3699.5529810794264</v>
      </c>
      <c r="FT124" s="29">
        <f t="shared" ca="1" si="31"/>
        <v>3960.9752400247667</v>
      </c>
      <c r="FU124" s="29">
        <f t="shared" ca="1" si="24"/>
        <v>3909.4413166011227</v>
      </c>
      <c r="FV124" s="29">
        <f t="shared" ca="1" si="24"/>
        <v>4053.0680885338397</v>
      </c>
      <c r="FW124" s="29">
        <f t="shared" ca="1" si="23"/>
        <v>4262.155002229696</v>
      </c>
      <c r="FX124" s="29">
        <f t="shared" ca="1" si="23"/>
        <v>4416.3489376476136</v>
      </c>
      <c r="FY124" s="29">
        <f t="shared" ca="1" si="23"/>
        <v>4537.7743332117961</v>
      </c>
      <c r="FZ124" s="29">
        <f t="shared" ca="1" si="23"/>
        <v>4773.9926936255379</v>
      </c>
      <c r="GA124" s="29">
        <f t="shared" ca="1" si="23"/>
        <v>4801.9488358092813</v>
      </c>
      <c r="GB124" s="29">
        <f t="shared" ca="1" si="23"/>
        <v>4964.3213639777468</v>
      </c>
      <c r="GC124" s="29"/>
      <c r="GD124" s="29">
        <f t="shared" si="16"/>
        <v>305.82524271844659</v>
      </c>
      <c r="GE124" s="29">
        <f t="shared" ref="GE124:GS140" ca="1" si="39">GD124+EE124</f>
        <v>592.41038519961057</v>
      </c>
      <c r="GF124" s="29">
        <f t="shared" ca="1" si="39"/>
        <v>808.52431720158745</v>
      </c>
      <c r="GG124" s="29">
        <f t="shared" ca="1" si="39"/>
        <v>1269.1619988147918</v>
      </c>
      <c r="GH124" s="29">
        <f t="shared" ca="1" si="39"/>
        <v>1517.7578205120617</v>
      </c>
      <c r="GI124" s="29">
        <f t="shared" ca="1" si="39"/>
        <v>1781.5653613674128</v>
      </c>
      <c r="GJ124" s="29">
        <f t="shared" ca="1" si="39"/>
        <v>2164.9266404375371</v>
      </c>
      <c r="GK124" s="29">
        <f t="shared" ca="1" si="39"/>
        <v>2640.6295206968234</v>
      </c>
      <c r="GL124" s="29">
        <f t="shared" ca="1" si="39"/>
        <v>2723.9667818650855</v>
      </c>
      <c r="GM124" s="29">
        <f t="shared" ca="1" si="39"/>
        <v>2979.6258952671124</v>
      </c>
      <c r="GN124" s="29">
        <f t="shared" ca="1" si="39"/>
        <v>3021.4470560520272</v>
      </c>
      <c r="GO124" s="29">
        <f t="shared" ca="1" si="39"/>
        <v>3258.352946624374</v>
      </c>
      <c r="GP124" s="29">
        <f t="shared" ca="1" si="39"/>
        <v>3486.0550521224932</v>
      </c>
      <c r="GQ124" s="29">
        <f t="shared" ca="1" si="39"/>
        <v>3647.0368085565983</v>
      </c>
      <c r="GR124" s="29">
        <f t="shared" ca="1" si="39"/>
        <v>3838.5145213163082</v>
      </c>
      <c r="GS124" s="29">
        <f t="shared" ca="1" si="39"/>
        <v>3978.5765086399078</v>
      </c>
      <c r="GT124" s="29">
        <f t="shared" ca="1" si="34"/>
        <v>4259.9640429329156</v>
      </c>
      <c r="GU124" s="29">
        <f t="shared" ca="1" si="22"/>
        <v>4212.546784891877</v>
      </c>
      <c r="GV124" s="29">
        <f t="shared" ca="1" si="22"/>
        <v>4369.8533046967523</v>
      </c>
      <c r="GW124" s="29">
        <f t="shared" ca="1" si="22"/>
        <v>4595.7036992963549</v>
      </c>
      <c r="GX124" s="29">
        <f t="shared" ca="1" si="22"/>
        <v>4763.7327054841517</v>
      </c>
      <c r="GY124" s="29">
        <f t="shared" ca="1" si="30"/>
        <v>4897.1763358741</v>
      </c>
      <c r="GZ124" s="29">
        <f t="shared" ca="1" si="30"/>
        <v>5150.9793667818849</v>
      </c>
      <c r="HA124" s="29">
        <f t="shared" ca="1" si="30"/>
        <v>5185.9389010004043</v>
      </c>
      <c r="HB124" s="29">
        <f t="shared" ca="1" si="30"/>
        <v>5361.8723710390304</v>
      </c>
      <c r="HC124" s="29"/>
      <c r="HD124" s="29">
        <f t="shared" ref="HD124:HD159" si="40">SUM($AI$9:$BG$9)</f>
        <v>170</v>
      </c>
      <c r="HE124" s="29">
        <f>SUM($GD124:GD124)-$HD124-SUM($FD124:FD124)</f>
        <v>-170</v>
      </c>
      <c r="HF124" s="29">
        <f ca="1">SUM($GD124:GE124)-$HD124-SUM($FD124:FE124)</f>
        <v>-146.12367856320259</v>
      </c>
      <c r="HG124" s="29">
        <f ca="1">SUM($GD124:GF124)-$HD124-SUM($FD124:FF124)</f>
        <v>-102.0247515945689</v>
      </c>
      <c r="HH124" s="29">
        <f ca="1">SUM($GD124:GG124)-$HD124-SUM($FD124:FG124)</f>
        <v>-26.348497014830627</v>
      </c>
      <c r="HI124" s="29">
        <f ca="1">SUM($GD124:GH124)-$HD124-SUM($FD124:FH124)</f>
        <v>70.527012977213417</v>
      </c>
      <c r="HJ124" s="29">
        <f ca="1">SUM($GD124:GI124)-$HD124-SUM($FD124:FI124)</f>
        <v>167.40252296925792</v>
      </c>
      <c r="HK124" s="29">
        <f ca="1">SUM($GD124:GJ124)-$HD124-SUM($FD124:FJ124)</f>
        <v>291.35731079488687</v>
      </c>
      <c r="HL124" s="29">
        <f ca="1">SUM($GD124:GK124)-$HD124-SUM($FD124:FK124)</f>
        <v>446.53158646620432</v>
      </c>
      <c r="HM124" s="29">
        <f ca="1">SUM($GD124:GL124)-$HD124-SUM($FD124:FL124)</f>
        <v>613.99174949320513</v>
      </c>
      <c r="HN124" s="29">
        <f ca="1">SUM($GD124:GM124)-$HD124-SUM($FD124:FM124)</f>
        <v>801.70134664434772</v>
      </c>
      <c r="HO124" s="29">
        <f ca="1">SUM($GD124:GN124)-$HD124-SUM($FD124:FN124)</f>
        <v>999.24241854414868</v>
      </c>
      <c r="HP124" s="29">
        <f ca="1">SUM($GD124:GO124)-$HD124-SUM($FD124:FO124)</f>
        <v>1215.6763649805362</v>
      </c>
      <c r="HQ124" s="29">
        <f ca="1">SUM($GD124:GP124)-$HD124-SUM($FD124:FP124)</f>
        <v>1450.3432121732367</v>
      </c>
      <c r="HR124" s="29">
        <f ca="1">SUM($GD124:GQ124)-$HD124-SUM($FD124:FQ124)</f>
        <v>1699.8505595745119</v>
      </c>
      <c r="HS124" s="29">
        <f ca="1">SUM($GD124:GR124)-$HD124-SUM($FD124:FR124)</f>
        <v>1965.441623669667</v>
      </c>
      <c r="HT124" s="29">
        <f ca="1">SUM($GD124:GS124)-$HD124-SUM($FD124:FS124)</f>
        <v>2244.4651512301498</v>
      </c>
      <c r="HU124" s="29">
        <f ca="1">SUM($GD124:GT124)-$HD124-SUM($FD124:FT124)</f>
        <v>2543.4539541382983</v>
      </c>
      <c r="HV124" s="29">
        <f ca="1">SUM($GD124:GU124)-$HD124-SUM($FD124:FU124)</f>
        <v>2846.5594224290544</v>
      </c>
      <c r="HW124" s="29">
        <f ca="1">SUM($GD124:GV124)-$HD124-SUM($FD124:FV124)</f>
        <v>3163.3446385919669</v>
      </c>
      <c r="HX124" s="29">
        <f ca="1">SUM($GD124:GW124)-$HD124-SUM($FD124:FW124)</f>
        <v>3496.8933356586276</v>
      </c>
      <c r="HY124" s="29">
        <f ca="1">SUM($GD124:GX124)-$HD124-SUM($FD124:FX124)</f>
        <v>3844.2771034951656</v>
      </c>
      <c r="HZ124" s="29">
        <f ca="1">SUM($GD124:GY124)-$HD124-SUM($FD124:FY124)</f>
        <v>4203.6791061574695</v>
      </c>
      <c r="IA124" s="29">
        <f ca="1">SUM($GD124:GZ124)-$HD124-SUM($FD124:FZ124)</f>
        <v>4580.6657793138147</v>
      </c>
      <c r="IB124" s="29">
        <f ca="1">SUM($GD124:HA124)-$HD124-SUM($FD124:GA124)</f>
        <v>4964.655844504945</v>
      </c>
      <c r="IC124" s="29">
        <f ca="1">SUM($GD124:HB124)-$HD124-SUM($FD124:GB124)</f>
        <v>5362.2068515662249</v>
      </c>
    </row>
    <row r="125" spans="2:237">
      <c r="B125" s="29">
        <f t="shared" ca="1" si="37"/>
        <v>0.767446890980505</v>
      </c>
      <c r="C125" s="29">
        <f t="shared" ca="1" si="37"/>
        <v>0.5598849547575856</v>
      </c>
      <c r="D125" s="29">
        <f t="shared" ca="1" si="37"/>
        <v>0.36717832308457921</v>
      </c>
      <c r="E125" s="29">
        <f t="shared" ca="1" si="37"/>
        <v>0.21468816049299222</v>
      </c>
      <c r="F125" s="29">
        <f t="shared" ca="1" si="37"/>
        <v>0.68063355621805155</v>
      </c>
      <c r="G125" s="29">
        <f t="shared" ca="1" si="37"/>
        <v>0.67948006415694406</v>
      </c>
      <c r="H125" s="29">
        <f t="shared" ca="1" si="37"/>
        <v>0.41320631001698482</v>
      </c>
      <c r="I125" s="29">
        <f t="shared" ca="1" si="37"/>
        <v>0.61140045461867065</v>
      </c>
      <c r="J125" s="29">
        <f t="shared" ca="1" si="37"/>
        <v>0.42952926365061683</v>
      </c>
      <c r="K125" s="29">
        <f t="shared" ca="1" si="37"/>
        <v>0.57656497582337363</v>
      </c>
      <c r="L125" s="29">
        <f t="shared" ca="1" si="37"/>
        <v>0.93770149158653082</v>
      </c>
      <c r="M125" s="29">
        <f t="shared" ca="1" si="37"/>
        <v>0.95076071310948673</v>
      </c>
      <c r="N125" s="29">
        <f t="shared" ca="1" si="37"/>
        <v>0.59382484266907032</v>
      </c>
      <c r="O125" s="29">
        <f t="shared" ca="1" si="37"/>
        <v>0.826281177099919</v>
      </c>
      <c r="P125" s="29">
        <f t="shared" ca="1" si="37"/>
        <v>0.98228000910356883</v>
      </c>
      <c r="Q125" s="29">
        <f t="shared" ca="1" si="37"/>
        <v>0.87532755031957554</v>
      </c>
      <c r="R125" s="29">
        <f t="shared" ca="1" si="38"/>
        <v>0.76844428835101597</v>
      </c>
      <c r="S125" s="29">
        <f t="shared" ca="1" si="38"/>
        <v>0.79871841828419143</v>
      </c>
      <c r="T125" s="29">
        <f t="shared" ca="1" si="38"/>
        <v>8.6084233561506185E-2</v>
      </c>
      <c r="U125" s="29">
        <f t="shared" ca="1" si="38"/>
        <v>0.63373418707473217</v>
      </c>
      <c r="V125" s="29">
        <f t="shared" ca="1" si="38"/>
        <v>0.38233671928112034</v>
      </c>
      <c r="W125" s="29">
        <f t="shared" ca="1" si="38"/>
        <v>8.7098936398692484E-2</v>
      </c>
      <c r="X125" s="29">
        <f t="shared" ca="1" si="38"/>
        <v>0.95782814211367462</v>
      </c>
      <c r="Y125" s="29">
        <f t="shared" ca="1" si="38"/>
        <v>0.42901761855587639</v>
      </c>
      <c r="Z125" s="29">
        <f t="shared" ca="1" si="38"/>
        <v>0.41358166073135472</v>
      </c>
      <c r="AC125" s="27">
        <f>IF(H$11="x",0,_xlfn.NORM.INV(B125,Satokasvi!$H$8,Satokasvi!$I$8)*IF(H$8="x",1+Toimenpiteet!$C$7,1)*IF(H$9="x",1+Toimenpiteet!$C$34,1)*(1+H$30)*_xlfn.BINOM.INV(1,(1-(Satokasvi!$H$15*(1+H$43))),B125))</f>
        <v>0</v>
      </c>
      <c r="AD125" s="27">
        <f ca="1">IF(I$11="x",0,_xlfn.NORM.INV(C125,Satokasvi!$H$8,Satokasvi!$I$8)*IF(I$8="x",1+Toimenpiteet!$C$7,1)*IF(I$9="x",1+Toimenpiteet!$C$34,1)*(1+I$30)*_xlfn.BINOM.INV(1,(1-(Satokasvi!$H$15*(1+I$43))),C125))</f>
        <v>2567.4989330706735</v>
      </c>
      <c r="AE125" s="27">
        <f ca="1">IF(J$11="x",0,_xlfn.NORM.INV(D125,Satokasvi!$H$8,Satokasvi!$I$8)*IF(J$8="x",1+Toimenpiteet!$C$7,1)*IF(J$9="x",1+Toimenpiteet!$C$34,1)*(1+J$30)*_xlfn.BINOM.INV(1,(1-(Satokasvi!$H$15*(1+J$43))),D125))</f>
        <v>2495.8033177669881</v>
      </c>
      <c r="AF125" s="27">
        <f ca="1">IF(K$11="x",0,_xlfn.NORM.INV(E125,Satokasvi!$H$8,Satokasvi!$I$8)*IF(K$8="x",1+Toimenpiteet!$C$7,1)*IF(K$9="x",1+Toimenpiteet!$C$34,1)*(1+K$30)*_xlfn.BINOM.INV(1,(1-(Satokasvi!$H$15*(1+K$43))),E125))</f>
        <v>2430.0638898171687</v>
      </c>
      <c r="AG125" s="27">
        <f ca="1">IF(L$11="x",0,_xlfn.NORM.INV(F125,Satokasvi!$H$8,Satokasvi!$I$8)*IF(L$8="x",1+Toimenpiteet!$C$7,1)*IF(L$9="x",1+Toimenpiteet!$C$34,1)*(1+L$30)*_xlfn.BINOM.INV(1,(1-(Satokasvi!$H$15*(1+L$43))),F125))</f>
        <v>2680.0354500760218</v>
      </c>
      <c r="AH125" s="27">
        <f>IF(M$11="x",0,_xlfn.NORM.INV(G125,Satokasvi!$H$8,Satokasvi!$I$8)*IF(M$8="x",1+Toimenpiteet!$C$7,1)*IF(M$9="x",1+Toimenpiteet!$C$34,1)*(1+M$30)*_xlfn.BINOM.INV(1,(1-(Satokasvi!$H$15*(1+M$43))),G125))</f>
        <v>0</v>
      </c>
      <c r="AI125" s="27">
        <f ca="1">IF(N$11="x",0,_xlfn.NORM.INV(H125,Satokasvi!$H$8,Satokasvi!$I$8)*IF(N$8="x",1+Toimenpiteet!$C$7,1)*IF(N$9="x",1+Toimenpiteet!$C$34,1)*(1+N$30)*_xlfn.BINOM.INV(1,(1-(Satokasvi!$H$15*(1+N$43))),H125))</f>
        <v>2572.3045653086824</v>
      </c>
      <c r="AJ125" s="27">
        <f ca="1">IF(O$11="x",0,_xlfn.NORM.INV(I125,Satokasvi!$H$8,Satokasvi!$I$8)*IF(O$8="x",1+Toimenpiteet!$C$7,1)*IF(O$9="x",1+Toimenpiteet!$C$34,1)*(1+O$30)*_xlfn.BINOM.INV(1,(1-(Satokasvi!$H$15*(1+O$43))),I125))</f>
        <v>2666.0593611901104</v>
      </c>
      <c r="AK125" s="27">
        <f ca="1">IF(P$11="x",0,_xlfn.NORM.INV(J125,Satokasvi!$H$8,Satokasvi!$I$8)*IF(P$8="x",1+Toimenpiteet!$C$7,1)*IF(P$9="x",1+Toimenpiteet!$C$34,1)*(1+P$30)*_xlfn.BINOM.INV(1,(1-(Satokasvi!$H$15*(1+P$43))),J125))</f>
        <v>2580.0942706177193</v>
      </c>
      <c r="AL125" s="27">
        <f ca="1">IF(Q$11="x",0,_xlfn.NORM.INV(K125,Satokasvi!$H$8,Satokasvi!$I$8)*IF(Q$8="x",1+Toimenpiteet!$C$7,1)*IF(Q$9="x",1+Toimenpiteet!$C$34,1)*(1+Q$30)*_xlfn.BINOM.INV(1,(1-(Satokasvi!$H$15*(1+Q$43))),K125))</f>
        <v>2649.2865734978568</v>
      </c>
      <c r="AM125" s="27">
        <f ca="1">IF(R$11="x",0,_xlfn.NORM.INV(L125,Satokasvi!$H$8,Satokasvi!$I$8)*IF(R$8="x",1+Toimenpiteet!$C$7,1)*IF(R$9="x",1+Toimenpiteet!$C$34,1)*(1+R$30)*_xlfn.BINOM.INV(1,(1-(Satokasvi!$H$15*(1+R$43))),L125))</f>
        <v>2899.9051416003986</v>
      </c>
      <c r="AN125" s="27">
        <f ca="1">IF(S$11="x",0,_xlfn.NORM.INV(M125,Satokasvi!$H$8,Satokasvi!$I$8)*IF(S$8="x",1+Toimenpiteet!$C$7,1)*IF(S$9="x",1+Toimenpiteet!$C$34,1)*(1+S$30)*_xlfn.BINOM.INV(1,(1-(Satokasvi!$H$15*(1+S$43))),M125))</f>
        <v>2921.6535869249274</v>
      </c>
      <c r="AO125" s="27">
        <f ca="1">IF(T$11="x",0,_xlfn.NORM.INV(N125,Satokasvi!$H$8,Satokasvi!$I$8)*IF(T$8="x",1+Toimenpiteet!$C$7,1)*IF(T$9="x",1+Toimenpiteet!$C$34,1)*(1+T$30)*_xlfn.BINOM.INV(1,(1-(Satokasvi!$H$15*(1+T$43))),N125))</f>
        <v>2657.5521636083449</v>
      </c>
      <c r="AP125" s="27">
        <f ca="1">IF(U$11="x",0,_xlfn.NORM.INV(O125,Satokasvi!$H$8,Satokasvi!$I$8)*IF(U$8="x",1+Toimenpiteet!$C$7,1)*IF(U$9="x",1+Toimenpiteet!$C$34,1)*(1+U$30)*_xlfn.BINOM.INV(1,(1-(Satokasvi!$H$15*(1+U$43))),O125))</f>
        <v>2788.6203270853912</v>
      </c>
      <c r="AQ125" s="27">
        <f ca="1">IF(V$11="x",0,_xlfn.NORM.INV(P125,Satokasvi!$H$8,Satokasvi!$I$8)*IF(V$8="x",1+Toimenpiteet!$C$7,1)*IF(V$9="x",1+Toimenpiteet!$C$34,1)*(1+V$30)*_xlfn.BINOM.INV(1,(1-(Satokasvi!$H$15*(1+V$43))),P125))</f>
        <v>3005.8410627829571</v>
      </c>
      <c r="AR125" s="27">
        <f ca="1">IF(W$11="x",0,_xlfn.NORM.INV(Q125,Satokasvi!$H$8,Satokasvi!$I$8)*IF(W$8="x",1+Toimenpiteet!$C$7,1)*IF(W$9="x",1+Toimenpiteet!$C$34,1)*(1+W$30)*_xlfn.BINOM.INV(1,(1-(Satokasvi!$H$15*(1+W$43))),Q125))</f>
        <v>2828.2614975548522</v>
      </c>
      <c r="AS125" s="27">
        <f ca="1">IF(X$11="x",0,_xlfn.NORM.INV(R125,Satokasvi!$H$8,Satokasvi!$I$8)*IF(X$8="x",1+Toimenpiteet!$C$7,1)*IF(X$9="x",1+Toimenpiteet!$C$34,1)*(1+X$30)*_xlfn.BINOM.INV(1,(1-(Satokasvi!$H$15*(1+X$43))),R125))</f>
        <v>2750.1986197242591</v>
      </c>
      <c r="AT125" s="27">
        <f ca="1">IF(Y$11="x",0,_xlfn.NORM.INV(S125,Satokasvi!$H$8,Satokasvi!$I$8)*IF(Y$8="x",1+Toimenpiteet!$C$7,1)*IF(Y$9="x",1+Toimenpiteet!$C$34,1)*(1+Y$30)*_xlfn.BINOM.INV(1,(1-(Satokasvi!$H$15*(1+Y$43))),S125))</f>
        <v>2769.4841847856455</v>
      </c>
      <c r="AU125" s="27">
        <f ca="1">IF(Z$11="x",0,_xlfn.NORM.INV(T125,Satokasvi!$H$8,Satokasvi!$I$8)*IF(Z$8="x",1+Toimenpiteet!$C$7,1)*IF(Z$9="x",1+Toimenpiteet!$C$34,1)*(1+Z$30)*_xlfn.BINOM.INV(1,(1-(Satokasvi!$H$15*(1+Z$43))),T125))</f>
        <v>2358.3988579091065</v>
      </c>
      <c r="AV125" s="27">
        <f ca="1">IF(AA$11="x",0,_xlfn.NORM.INV(U125,Satokasvi!$H$8,Satokasvi!$I$8)*IF(AA$8="x",1+Toimenpiteet!$C$7,1)*IF(AA$9="x",1+Toimenpiteet!$C$34,1)*(1+AA$30)*_xlfn.BINOM.INV(1,(1-(Satokasvi!$H$15*(1+AA$43))),U125))</f>
        <v>2677.0328939305941</v>
      </c>
      <c r="AW125" s="27">
        <f ca="1">IF(AB$11="x",0,_xlfn.NORM.INV(V125,Satokasvi!$H$8,Satokasvi!$I$8)*IF(AB$8="x",1+Toimenpiteet!$C$7,1)*IF(AB$9="x",1+Toimenpiteet!$C$34,1)*(1+AB$30)*_xlfn.BINOM.INV(1,(1-(Satokasvi!$H$15*(1+AB$43))),V125))</f>
        <v>2557.3634343206754</v>
      </c>
      <c r="AX125" s="27">
        <f ca="1">IF(AC$11="x",0,_xlfn.NORM.INV(W125,Satokasvi!$H$8,Satokasvi!$I$8)*IF(AC$8="x",1+Toimenpiteet!$C$7,1)*IF(AC$9="x",1+Toimenpiteet!$C$34,1)*(1+AC$30)*_xlfn.BINOM.INV(1,(1-(Satokasvi!$H$15*(1+AC$43))),W125))</f>
        <v>2359.5992658617592</v>
      </c>
      <c r="AY125" s="27">
        <f ca="1">IF(AD$11="x",0,_xlfn.NORM.INV(X125,Satokasvi!$H$8,Satokasvi!$I$8)*IF(AD$8="x",1+Toimenpiteet!$C$7,1)*IF(AD$9="x",1+Toimenpiteet!$C$34,1)*(1+AD$30)*_xlfn.BINOM.INV(1,(1-(Satokasvi!$H$15*(1+AD$43))),X125))</f>
        <v>2935.4189958592169</v>
      </c>
      <c r="AZ125" s="27">
        <f ca="1">IF(AE$11="x",0,_xlfn.NORM.INV(Y125,Satokasvi!$H$8,Satokasvi!$I$8)*IF(AE$8="x",1+Toimenpiteet!$C$7,1)*IF(AE$9="x",1+Toimenpiteet!$C$34,1)*(1+AE$30)*_xlfn.BINOM.INV(1,(1-(Satokasvi!$H$15*(1+AE$43))),Y125))</f>
        <v>2579.8510460270618</v>
      </c>
      <c r="BA125" s="27">
        <f ca="1">IF(AF$11="x",0,_xlfn.NORM.INV(Z125,Satokasvi!$H$8,Satokasvi!$I$8)*IF(AF$8="x",1+Toimenpiteet!$C$7,1)*IF(AF$9="x",1+Toimenpiteet!$C$34,1)*(1+AF$30)*_xlfn.BINOM.INV(1,(1-(Satokasvi!$H$15*(1+AF$43))),Z125))</f>
        <v>2572.4844425535171</v>
      </c>
      <c r="BD125" s="27">
        <f>IF(H$11="x",0,_xlfn.NORM.INV(B125,Satokasvi!$H$8,Satokasvi!$I$8)*IF(COUNTIF($H$12:H$12,"x")&gt;0,(1+$C$6),1)*IF(COUNTIF($H$13:H$13,"x")&gt;0,(1+$C$30),1)*IF(H$8="x",(1+Toimenpiteet!$C$7),1)*IF(H$9="x",(1+Toimenpiteet!$C$34),1)*(1+H$30)*_xlfn.BINOM.INV(1,(1-(Satokasvi!$H$15*(1+H$44))),B125))</f>
        <v>0</v>
      </c>
      <c r="BE125" s="27">
        <f ca="1">IF(I$11="x",0,_xlfn.NORM.INV(C125,Satokasvi!$H$8,Satokasvi!$I$8)*IF(COUNTIF($H$12:I$12,"x")&gt;0,(1+$C$6),1)*IF(COUNTIF($H$13:I$13,"x")&gt;0,(1+$C$30),1)*IF(I$8="x",(1+Toimenpiteet!$C$7),1)*IF(I$9="x",(1+Toimenpiteet!$C$34),1)*(1+I$30)*_xlfn.BINOM.INV(1,(1-(Satokasvi!$H$15*(1+I$44))),C125))</f>
        <v>2695.8738797242072</v>
      </c>
      <c r="BF125" s="27">
        <f ca="1">IF(J$11="x",0,_xlfn.NORM.INV(D125,Satokasvi!$H$8,Satokasvi!$I$8)*IF(COUNTIF($H$12:J$12,"x")&gt;0,(1+$C$6),1)*IF(COUNTIF($H$13:J$13,"x")&gt;0,(1+$C$30),1)*IF(J$8="x",(1+Toimenpiteet!$C$7),1)*IF(J$9="x",(1+Toimenpiteet!$C$34),1)*(1+J$30)*_xlfn.BINOM.INV(1,(1-(Satokasvi!$H$15*(1+J$44))),D125))</f>
        <v>2620.5934836553379</v>
      </c>
      <c r="BG125" s="27">
        <f ca="1">IF(K$11="x",0,_xlfn.NORM.INV(E125,Satokasvi!$H$8,Satokasvi!$I$8)*IF(COUNTIF($H$12:K$12,"x")&gt;0,(1+$C$6),1)*IF(COUNTIF($H$13:K$13,"x")&gt;0,(1+$C$30),1)*IF(K$8="x",(1+Toimenpiteet!$C$7),1)*IF(K$9="x",(1+Toimenpiteet!$C$34),1)*(1+K$30)*_xlfn.BINOM.INV(1,(1-(Satokasvi!$H$15*(1+K$44))),E125))</f>
        <v>2551.5670843080275</v>
      </c>
      <c r="BH125" s="27">
        <f ca="1">IF(L$11="x",0,_xlfn.NORM.INV(F125,Satokasvi!$H$8,Satokasvi!$I$8)*IF(COUNTIF($H$12:L$12,"x")&gt;0,(1+$C$6),1)*IF(COUNTIF($H$13:L$13,"x")&gt;0,(1+$C$30),1)*IF(L$8="x",(1+Toimenpiteet!$C$7),1)*IF(L$9="x",(1+Toimenpiteet!$C$34),1)*(1+L$30)*_xlfn.BINOM.INV(1,(1-(Satokasvi!$H$15*(1+L$44))),F125))</f>
        <v>2814.0372225798228</v>
      </c>
      <c r="BI125" s="27">
        <f>IF(M$11="x",0,_xlfn.NORM.INV(G125,Satokasvi!$H$8,Satokasvi!$I$8)*IF(COUNTIF($H$12:M$12,"x")&gt;0,(1+$C$6),1)*IF(COUNTIF($H$13:M$13,"x")&gt;0,(1+$C$30),1)*IF(M$8="x",(1+Toimenpiteet!$C$7),1)*IF(M$9="x",(1+Toimenpiteet!$C$34),1)*(1+M$30)*_xlfn.BINOM.INV(1,(1-(Satokasvi!$H$15*(1+M$44))),G125))</f>
        <v>0</v>
      </c>
      <c r="BJ125" s="27">
        <f ca="1">IF(N$11="x",0,_xlfn.NORM.INV(H125,Satokasvi!$H$8,Satokasvi!$I$8)*IF(COUNTIF($H$12:N$12,"x")&gt;0,(1+$C$6),1)*IF(COUNTIF($H$13:N$13,"x")&gt;0,(1+$C$30),1)*IF(N$8="x",(1+Toimenpiteet!$C$7),1)*IF(N$9="x",(1+Toimenpiteet!$C$34),1)*(1+N$30)*_xlfn.BINOM.INV(1,(1-(Satokasvi!$H$15*(1+N$44))),H125))</f>
        <v>2700.9197935741167</v>
      </c>
      <c r="BK125" s="27">
        <f ca="1">IF(O$11="x",0,_xlfn.NORM.INV(I125,Satokasvi!$H$8,Satokasvi!$I$8)*IF(COUNTIF($H$12:O$12,"x")&gt;0,(1+$C$6),1)*IF(COUNTIF($H$13:O$13,"x")&gt;0,(1+$C$30),1)*IF(O$8="x",(1+Toimenpiteet!$C$7),1)*IF(O$9="x",(1+Toimenpiteet!$C$34),1)*(1+O$30)*_xlfn.BINOM.INV(1,(1-(Satokasvi!$H$15*(1+O$44))),I125))</f>
        <v>2799.3623292496159</v>
      </c>
      <c r="BL125" s="27">
        <f ca="1">IF(P$11="x",0,_xlfn.NORM.INV(J125,Satokasvi!$H$8,Satokasvi!$I$8)*IF(COUNTIF($H$12:P$12,"x")&gt;0,(1+$C$6),1)*IF(COUNTIF($H$13:P$13,"x")&gt;0,(1+$C$30),1)*IF(P$8="x",(1+Toimenpiteet!$C$7),1)*IF(P$9="x",(1+Toimenpiteet!$C$34),1)*(1+P$30)*_xlfn.BINOM.INV(1,(1-(Satokasvi!$H$15*(1+P$44))),J125))</f>
        <v>2709.0989841486053</v>
      </c>
      <c r="BM125" s="27">
        <f ca="1">IF(Q$11="x",0,_xlfn.NORM.INV(K125,Satokasvi!$H$8,Satokasvi!$I$8)*IF(COUNTIF($H$12:Q$12,"x")&gt;0,(1+$C$6),1)*IF(COUNTIF($H$13:Q$13,"x")&gt;0,(1+$C$30),1)*IF(Q$8="x",(1+Toimenpiteet!$C$7),1)*IF(Q$9="x",(1+Toimenpiteet!$C$34),1)*(1+Q$30)*_xlfn.BINOM.INV(1,(1-(Satokasvi!$H$15*(1+Q$44))),K125))</f>
        <v>2781.7509021727496</v>
      </c>
      <c r="BN125" s="27">
        <f ca="1">IF(R$11="x",0,_xlfn.NORM.INV(L125,Satokasvi!$H$8,Satokasvi!$I$8)*IF(COUNTIF($H$12:R$12,"x")&gt;0,(1+$C$6),1)*IF(COUNTIF($H$13:R$13,"x")&gt;0,(1+$C$30),1)*IF(R$8="x",(1+Toimenpiteet!$C$7),1)*IF(R$9="x",(1+Toimenpiteet!$C$34),1)*(1+R$30)*_xlfn.BINOM.INV(1,(1-(Satokasvi!$H$15*(1+R$44))),L125))</f>
        <v>3044.9003986804191</v>
      </c>
      <c r="BO125" s="27">
        <f ca="1">IF(S$11="x",0,_xlfn.NORM.INV(M125,Satokasvi!$H$8,Satokasvi!$I$8)*IF(COUNTIF($H$12:S$12,"x")&gt;0,(1+$C$6),1)*IF(COUNTIF($H$13:S$13,"x")&gt;0,(1+$C$30),1)*IF(S$8="x",(1+Toimenpiteet!$C$7),1)*IF(S$9="x",(1+Toimenpiteet!$C$34),1)*(1+S$30)*_xlfn.BINOM.INV(1,(1-(Satokasvi!$H$15*(1+S$44))),M125))</f>
        <v>3067.7362662711744</v>
      </c>
      <c r="BP125" s="27">
        <f ca="1">IF(T$11="x",0,_xlfn.NORM.INV(N125,Satokasvi!$H$8,Satokasvi!$I$8)*IF(COUNTIF($H$12:T$12,"x")&gt;0,(1+$C$6),1)*IF(COUNTIF($H$13:T$13,"x")&gt;0,(1+$C$30),1)*IF(T$8="x",(1+Toimenpiteet!$C$7),1)*IF(T$9="x",(1+Toimenpiteet!$C$34),1)*(1+T$30)*_xlfn.BINOM.INV(1,(1-(Satokasvi!$H$15*(1+T$44))),N125))</f>
        <v>2790.4297717887621</v>
      </c>
      <c r="BQ125" s="27">
        <f ca="1">IF(U$11="x",0,_xlfn.NORM.INV(O125,Satokasvi!$H$8,Satokasvi!$I$8)*IF(COUNTIF($H$12:U$12,"x")&gt;0,(1+$C$6),1)*IF(COUNTIF($H$13:U$13,"x")&gt;0,(1+$C$30),1)*IF(U$8="x",(1+Toimenpiteet!$C$7),1)*IF(U$9="x",(1+Toimenpiteet!$C$34),1)*(1+U$30)*_xlfn.BINOM.INV(1,(1-(Satokasvi!$H$15*(1+U$44))),O125))</f>
        <v>2928.0513434396607</v>
      </c>
      <c r="BR125" s="27">
        <f ca="1">IF(V$11="x",0,_xlfn.NORM.INV(P125,Satokasvi!$H$8,Satokasvi!$I$8)*IF(COUNTIF($H$12:V$12,"x")&gt;0,(1+$C$6),1)*IF(COUNTIF($H$13:V$13,"x")&gt;0,(1+$C$30),1)*IF(V$8="x",(1+Toimenpiteet!$C$7),1)*IF(V$9="x",(1+Toimenpiteet!$C$34),1)*(1+V$30)*_xlfn.BINOM.INV(1,(1-(Satokasvi!$H$15*(1+V$44))),P125))</f>
        <v>3156.1331159221045</v>
      </c>
      <c r="BS125" s="27">
        <f ca="1">IF(W$11="x",0,_xlfn.NORM.INV(Q125,Satokasvi!$H$8,Satokasvi!$I$8)*IF(COUNTIF($H$12:W$12,"x")&gt;0,(1+$C$6),1)*IF(COUNTIF($H$13:W$13,"x")&gt;0,(1+$C$30),1)*IF(W$8="x",(1+Toimenpiteet!$C$7),1)*IF(W$9="x",(1+Toimenpiteet!$C$34),1)*(1+W$30)*_xlfn.BINOM.INV(1,(1-(Satokasvi!$H$15*(1+W$44))),Q125))</f>
        <v>2969.6745724325951</v>
      </c>
      <c r="BT125" s="27">
        <f ca="1">IF(X$11="x",0,_xlfn.NORM.INV(R125,Satokasvi!$H$8,Satokasvi!$I$8)*IF(COUNTIF($H$12:X$12,"x")&gt;0,(1+$C$6),1)*IF(COUNTIF($H$13:X$13,"x")&gt;0,(1+$C$30),1)*IF(X$8="x",(1+Toimenpiteet!$C$7),1)*IF(X$9="x",(1+Toimenpiteet!$C$34),1)*(1+X$30)*_xlfn.BINOM.INV(1,(1-(Satokasvi!$H$15*(1+X$44))),R125))</f>
        <v>2887.7085507104725</v>
      </c>
      <c r="BU125" s="27">
        <f ca="1">IF(Y$11="x",0,_xlfn.NORM.INV(S125,Satokasvi!$H$8,Satokasvi!$I$8)*IF(COUNTIF($H$12:Y$12,"x")&gt;0,(1+$C$6),1)*IF(COUNTIF($H$13:Y$13,"x")&gt;0,(1+$C$30),1)*IF(Y$8="x",(1+Toimenpiteet!$C$7),1)*IF(Y$9="x",(1+Toimenpiteet!$C$34),1)*(1+Y$30)*_xlfn.BINOM.INV(1,(1-(Satokasvi!$H$15*(1+Y$44))),S125))</f>
        <v>2907.9583940249281</v>
      </c>
      <c r="BV125" s="27">
        <f ca="1">IF(Z$11="x",0,_xlfn.NORM.INV(T125,Satokasvi!$H$8,Satokasvi!$I$8)*IF(COUNTIF($H$12:Z$12,"x")&gt;0,(1+$C$6),1)*IF(COUNTIF($H$13:Z$13,"x")&gt;0,(1+$C$30),1)*IF(Z$8="x",(1+Toimenpiteet!$C$7),1)*IF(Z$9="x",(1+Toimenpiteet!$C$34),1)*(1+Z$30)*_xlfn.BINOM.INV(1,(1-(Satokasvi!$H$15*(1+Z$44))),T125))</f>
        <v>2476.3188008045618</v>
      </c>
      <c r="BW125" s="27">
        <f ca="1">IF(AA$11="x",0,_xlfn.NORM.INV(U125,Satokasvi!$H$8,Satokasvi!$I$8)*IF(COUNTIF($H$12:AA$12,"x")&gt;0,(1+$C$6),1)*IF(COUNTIF($H$13:AA$13,"x")&gt;0,(1+$C$30),1)*IF(AA$8="x",(1+Toimenpiteet!$C$7),1)*IF(AA$9="x",(1+Toimenpiteet!$C$34),1)*(1+AA$30)*_xlfn.BINOM.INV(1,(1-(Satokasvi!$H$15*(1+AA$44))),U125))</f>
        <v>2810.8845386271237</v>
      </c>
      <c r="BX125" s="27">
        <f ca="1">IF(AB$11="x",0,_xlfn.NORM.INV(V125,Satokasvi!$H$8,Satokasvi!$I$8)*IF(COUNTIF($H$12:AB$12,"x")&gt;0,(1+$C$6),1)*IF(COUNTIF($H$13:AB$13,"x")&gt;0,(1+$C$30),1)*IF(AB$8="x",(1+Toimenpiteet!$C$7),1)*IF(AB$9="x",(1+Toimenpiteet!$C$34),1)*(1+AB$30)*_xlfn.BINOM.INV(1,(1-(Satokasvi!$H$15*(1+AB$44))),V125))</f>
        <v>2685.2316060367093</v>
      </c>
      <c r="BY125" s="27">
        <f ca="1">IF(AC$11="x",0,_xlfn.NORM.INV(W125,Satokasvi!$H$8,Satokasvi!$I$8)*IF(COUNTIF($H$12:AC$12,"x")&gt;0,(1+$C$6),1)*IF(COUNTIF($H$13:AC$13,"x")&gt;0,(1+$C$30),1)*IF(AC$8="x",(1+Toimenpiteet!$C$7),1)*IF(AC$9="x",(1+Toimenpiteet!$C$34),1)*(1+AC$30)*_xlfn.BINOM.INV(1,(1-(Satokasvi!$H$15*(1+AC$44))),W125))</f>
        <v>2477.5792291548473</v>
      </c>
      <c r="BZ125" s="27">
        <f ca="1">IF(AD$11="x",0,_xlfn.NORM.INV(X125,Satokasvi!$H$8,Satokasvi!$I$8)*IF(COUNTIF($H$12:AD$12,"x")&gt;0,(1+$C$6),1)*IF(COUNTIF($H$13:AD$13,"x")&gt;0,(1+$C$30),1)*IF(AD$8="x",(1+Toimenpiteet!$C$7),1)*IF(AD$9="x",(1+Toimenpiteet!$C$34),1)*(1+AD$30)*_xlfn.BINOM.INV(1,(1-(Satokasvi!$H$15*(1+AD$44))),X125))</f>
        <v>3082.1899456521778</v>
      </c>
      <c r="CA125" s="27">
        <f ca="1">IF(AE$11="x",0,_xlfn.NORM.INV(Y125,Satokasvi!$H$8,Satokasvi!$I$8)*IF(COUNTIF($H$12:AE$12,"x")&gt;0,(1+$C$6),1)*IF(COUNTIF($H$13:AE$13,"x")&gt;0,(1+$C$30),1)*IF(AE$8="x",(1+Toimenpiteet!$C$7),1)*IF(AE$9="x",(1+Toimenpiteet!$C$34),1)*(1+AE$30)*_xlfn.BINOM.INV(1,(1-(Satokasvi!$H$15*(1+AE$44))),Y125))</f>
        <v>2708.8435983284153</v>
      </c>
      <c r="CB125" s="27">
        <f ca="1">IF(AF$11="x",0,_xlfn.NORM.INV(Z125,Satokasvi!$H$8,Satokasvi!$I$8)*IF(COUNTIF($H$12:AF$12,"x")&gt;0,(1+$C$6),1)*IF(COUNTIF($H$13:AF$13,"x")&gt;0,(1+$C$30),1)*IF(AF$8="x",(1+Toimenpiteet!$C$7),1)*IF(AF$9="x",(1+Toimenpiteet!$C$34),1)*(1+AF$30)*_xlfn.BINOM.INV(1,(1-(Satokasvi!$H$15*(1+AF$44))),Z125))</f>
        <v>2701.1086646811932</v>
      </c>
      <c r="CD125" s="29">
        <f ca="1">_xlfn.NORM.INV(RAND(),Satokasvi!$H$13,Satokasvi!$I$13)</f>
        <v>230.34508817090855</v>
      </c>
      <c r="CE125" s="29">
        <f ca="1">_xlfn.NORM.INV(RAND(),Satokasvi!$H$13,Satokasvi!$I$13)</f>
        <v>171.40110969092893</v>
      </c>
      <c r="CF125" s="29">
        <f ca="1">_xlfn.NORM.INV(RAND(),Satokasvi!$H$13,Satokasvi!$I$13)</f>
        <v>209.4132166641462</v>
      </c>
      <c r="CG125" s="29">
        <f ca="1">_xlfn.NORM.INV(RAND(),Satokasvi!$H$13,Satokasvi!$I$13)</f>
        <v>270.00666663801036</v>
      </c>
      <c r="CH125" s="29">
        <f ca="1">_xlfn.NORM.INV(RAND(),Satokasvi!$H$13,Satokasvi!$I$13)</f>
        <v>186.84931997876325</v>
      </c>
      <c r="CI125" s="29">
        <f ca="1">_xlfn.NORM.INV(RAND(),Satokasvi!$H$13,Satokasvi!$I$13)</f>
        <v>137.10511184997739</v>
      </c>
      <c r="CJ125" s="29">
        <f ca="1">_xlfn.NORM.INV(RAND(),Satokasvi!$H$13,Satokasvi!$I$13)</f>
        <v>238.66040004992459</v>
      </c>
      <c r="CK125" s="29">
        <f ca="1">_xlfn.NORM.INV(RAND(),Satokasvi!$H$13,Satokasvi!$I$13)</f>
        <v>220.53053540891668</v>
      </c>
      <c r="CL125" s="29">
        <f ca="1">_xlfn.NORM.INV(RAND(),Satokasvi!$H$13,Satokasvi!$I$13)</f>
        <v>187.03213304023734</v>
      </c>
      <c r="CM125" s="29">
        <f ca="1">_xlfn.NORM.INV(RAND(),Satokasvi!$H$13,Satokasvi!$I$13)</f>
        <v>316.69079078666647</v>
      </c>
      <c r="CN125" s="29">
        <f ca="1">_xlfn.NORM.INV(RAND(),Satokasvi!$H$13,Satokasvi!$I$13)</f>
        <v>255.96798084829209</v>
      </c>
      <c r="CO125" s="29">
        <f ca="1">_xlfn.NORM.INV(RAND(),Satokasvi!$H$13,Satokasvi!$I$13)</f>
        <v>263.38331932984278</v>
      </c>
      <c r="CP125" s="29">
        <f ca="1">_xlfn.NORM.INV(RAND(),Satokasvi!$H$13,Satokasvi!$I$13)</f>
        <v>223.18988206429015</v>
      </c>
      <c r="CQ125" s="29">
        <f ca="1">_xlfn.NORM.INV(RAND(),Satokasvi!$H$13,Satokasvi!$I$13)</f>
        <v>266.46836389929649</v>
      </c>
      <c r="CR125" s="29">
        <f ca="1">_xlfn.NORM.INV(RAND(),Satokasvi!$H$13,Satokasvi!$I$13)</f>
        <v>204.00565850226641</v>
      </c>
      <c r="CS125" s="29">
        <f ca="1">_xlfn.NORM.INV(RAND(),Satokasvi!$H$13,Satokasvi!$I$13)</f>
        <v>215.37789291347914</v>
      </c>
      <c r="CT125" s="29">
        <f ca="1">_xlfn.NORM.INV(RAND(),Satokasvi!$H$13,Satokasvi!$I$13)</f>
        <v>158.51966817916565</v>
      </c>
      <c r="CU125" s="29">
        <f ca="1">_xlfn.NORM.INV(RAND(),Satokasvi!$H$13,Satokasvi!$I$13)</f>
        <v>150.7504278710627</v>
      </c>
      <c r="CV125" s="29">
        <f ca="1">_xlfn.NORM.INV(RAND(),Satokasvi!$H$13,Satokasvi!$I$13)</f>
        <v>107.59334310929188</v>
      </c>
      <c r="CW125" s="29">
        <f ca="1">_xlfn.NORM.INV(RAND(),Satokasvi!$H$13,Satokasvi!$I$13)</f>
        <v>167.08887677564056</v>
      </c>
      <c r="CX125" s="29">
        <f ca="1">_xlfn.NORM.INV(RAND(),Satokasvi!$H$13,Satokasvi!$I$13)</f>
        <v>283.31888887691758</v>
      </c>
      <c r="CY125" s="29">
        <f ca="1">_xlfn.NORM.INV(RAND(),Satokasvi!$H$13,Satokasvi!$I$13)</f>
        <v>241.68261060931428</v>
      </c>
      <c r="CZ125" s="29">
        <f ca="1">_xlfn.NORM.INV(RAND(),Satokasvi!$H$13,Satokasvi!$I$13)</f>
        <v>255.46427304270122</v>
      </c>
      <c r="DA125" s="29">
        <f ca="1">_xlfn.NORM.INV(RAND(),Satokasvi!$H$13,Satokasvi!$I$13)</f>
        <v>99.081139804824687</v>
      </c>
      <c r="DB125" s="29">
        <f ca="1">_xlfn.NORM.INV(RAND(),Satokasvi!$H$13,Satokasvi!$I$13)</f>
        <v>209.43362520824715</v>
      </c>
      <c r="DD125" s="29">
        <f>IF(H$11="x",Toimenpiteet!$E$115,AC125*CD125/1000+(Satokasvi!$E$28-Satokasvi!$E$7)+IF(H$8="x",Toimenpiteet!$E$29,0)+IF(H$9="x",Toimenpiteet!$E$60,0)+IF(H$10="x",Toimenpiteet!$E$88,0))/(1+$H$15)^DD$59</f>
        <v>305.82524271844659</v>
      </c>
      <c r="DE125" s="29">
        <f ca="1">IF(I$11="x",Toimenpiteet!$E$115,AD125*CE125/1000+(Satokasvi!$E$28-Satokasvi!$E$7)+IF(I$8="x",Toimenpiteet!$E$29,0)+IF(I$9="x",Toimenpiteet!$E$60,0)+IF(I$10="x",Toimenpiteet!$E$88,0))/(1+$H$15)^DE$59</f>
        <v>199.99261594739332</v>
      </c>
      <c r="DF125" s="29">
        <f ca="1">IF(J$11="x",Toimenpiteet!$E$115,AE125*CF125/1000+(Satokasvi!$E$28-Satokasvi!$E$7)+IF(J$8="x",Toimenpiteet!$E$29,0)+IF(J$9="x",Toimenpiteet!$E$60,0)+IF(J$10="x",Toimenpiteet!$E$88,0))/(1+$H$15)^DF$59</f>
        <v>269.74184854463488</v>
      </c>
      <c r="DG125" s="29">
        <f ca="1">IF(K$11="x",Toimenpiteet!$E$115,AF125*CG125/1000+(Satokasvi!$E$28-Satokasvi!$E$7)+IF(K$8="x",Toimenpiteet!$E$29,0)+IF(K$9="x",Toimenpiteet!$E$60,0)+IF(K$10="x",Toimenpiteet!$E$88,0))/(1+$H$15)^DG$59</f>
        <v>380.47987434850114</v>
      </c>
      <c r="DH125" s="29">
        <f ca="1">IF(L$11="x",Toimenpiteet!$E$115,AG125*CH125/1000+(Satokasvi!$E$28-Satokasvi!$E$7)+IF(L$8="x",Toimenpiteet!$E$29,0)+IF(L$9="x",Toimenpiteet!$E$60,0)+IF(L$10="x",Toimenpiteet!$E$88,0))/(1+$H$15)^DH$59</f>
        <v>235.37384938970976</v>
      </c>
      <c r="DI125" s="29">
        <f>IF(M$11="x",Toimenpiteet!$E$115,AH125*CI125/1000+(Satokasvi!$E$28-Satokasvi!$E$7)+IF(M$8="x",Toimenpiteet!$E$29,0)+IF(M$9="x",Toimenpiteet!$E$60,0)+IF(M$10="x",Toimenpiteet!$E$88,0))/(1+$H$15)^DI$59</f>
        <v>263.80754085535114</v>
      </c>
      <c r="DJ125" s="29">
        <f ca="1">IF(N$11="x",Toimenpiteet!$E$115,AI125*CJ125/1000+(Satokasvi!$E$28-Satokasvi!$E$7)+IF(N$8="x",Toimenpiteet!$E$29,0)+IF(N$9="x",Toimenpiteet!$E$60,0)+IF(N$10="x",Toimenpiteet!$E$88,0))/(1+$H$15)^DJ$59</f>
        <v>313.85920740210889</v>
      </c>
      <c r="DK125" s="29">
        <f ca="1">IF(O$11="x",Toimenpiteet!$E$115,AJ125*CK125/1000+(Satokasvi!$E$28-Satokasvi!$E$7)+IF(O$8="x",Toimenpiteet!$E$29,0)+IF(O$9="x",Toimenpiteet!$E$60,0)+IF(O$10="x",Toimenpiteet!$E$88,0))/(1+$H$15)^DK$59</f>
        <v>284.22481999323395</v>
      </c>
      <c r="DL125" s="29">
        <f ca="1">IF(P$11="x",Toimenpiteet!$E$115,AK125*CL125/1000+(Satokasvi!$E$28-Satokasvi!$E$7)+IF(P$8="x",Toimenpiteet!$E$29,0)+IF(P$9="x",Toimenpiteet!$E$60,0)+IF(P$10="x",Toimenpiteet!$E$88,0))/(1+$H$15)^DL$59</f>
        <v>195.1760949984812</v>
      </c>
      <c r="DM125" s="29">
        <f ca="1">IF(Q$11="x",Toimenpiteet!$E$115,AL125*CM125/1000+(Satokasvi!$E$28-Satokasvi!$E$7)+IF(Q$8="x",Toimenpiteet!$E$29,0)+IF(Q$9="x",Toimenpiteet!$E$60,0)+IF(Q$10="x",Toimenpiteet!$E$88,0))/(1+$H$15)^DM$59</f>
        <v>454.71925885729195</v>
      </c>
      <c r="DN125" s="29">
        <f ca="1">IF(R$11="x",Toimenpiteet!$E$115,AM125*CN125/1000+(Satokasvi!$E$28-Satokasvi!$E$7)+IF(R$8="x",Toimenpiteet!$E$29,0)+IF(R$9="x",Toimenpiteet!$E$60,0)+IF(R$10="x",Toimenpiteet!$E$88,0))/(1+$H$15)^DN$59</f>
        <v>371.6011250886599</v>
      </c>
      <c r="DO125" s="29">
        <f ca="1">IF(S$11="x",Toimenpiteet!$E$115,AN125*CO125/1000+(Satokasvi!$E$28-Satokasvi!$E$7)+IF(S$8="x",Toimenpiteet!$E$29,0)+IF(S$9="x",Toimenpiteet!$E$60,0)+IF(S$10="x",Toimenpiteet!$E$88,0))/(1+$H$15)^DO$59</f>
        <v>379.87773732122452</v>
      </c>
      <c r="DP125" s="29">
        <f ca="1">IF(T$11="x",Toimenpiteet!$E$115,AO125*CP125/1000+(Satokasvi!$E$28-Satokasvi!$E$7)+IF(T$8="x",Toimenpiteet!$E$29,0)+IF(T$9="x",Toimenpiteet!$E$60,0)+IF(T$10="x",Toimenpiteet!$E$88,0))/(1+$H$15)^DP$59</f>
        <v>248.70981893701835</v>
      </c>
      <c r="DQ125" s="29">
        <f ca="1">IF(U$11="x",Toimenpiteet!$E$115,AP125*CQ125/1000+(Satokasvi!$E$28-Satokasvi!$E$7)+IF(U$8="x",Toimenpiteet!$E$29,0)+IF(U$9="x",Toimenpiteet!$E$60,0)+IF(U$10="x",Toimenpiteet!$E$88,0))/(1+$H$15)^DQ$59</f>
        <v>340.59407361379078</v>
      </c>
      <c r="DR125" s="29">
        <f ca="1">IF(V$11="x",Toimenpiteet!$E$115,AQ125*CR125/1000+(Satokasvi!$E$28-Satokasvi!$E$7)+IF(V$8="x",Toimenpiteet!$E$29,0)+IF(V$9="x",Toimenpiteet!$E$60,0)+IF(V$10="x",Toimenpiteet!$E$88,0))/(1+$H$15)^DR$59</f>
        <v>247.31491895181682</v>
      </c>
      <c r="DS125" s="29">
        <f ca="1">IF(W$11="x",Toimenpiteet!$E$115,AR125*CS125/1000+(Satokasvi!$E$28-Satokasvi!$E$7)+IF(W$8="x",Toimenpiteet!$E$29,0)+IF(W$9="x",Toimenpiteet!$E$60,0)+IF(W$10="x",Toimenpiteet!$E$88,0))/(1+$H$15)^DS$59</f>
        <v>237.57928095919809</v>
      </c>
      <c r="DT125" s="29">
        <f ca="1">IF(X$11="x",Toimenpiteet!$E$115,AS125*CT125/1000+(Satokasvi!$E$28-Satokasvi!$E$7)+IF(X$8="x",Toimenpiteet!$E$29,0)+IF(X$9="x",Toimenpiteet!$E$60,0)+IF(X$10="x",Toimenpiteet!$E$88,0))/(1+$H$15)^DT$59</f>
        <v>125.8800681703012</v>
      </c>
      <c r="DU125" s="29">
        <f ca="1">IF(Y$11="x",Toimenpiteet!$E$115,AT125*CU125/1000+(Satokasvi!$E$28-Satokasvi!$E$7)+IF(Y$8="x",Toimenpiteet!$E$29,0)+IF(Y$9="x",Toimenpiteet!$E$60,0)+IF(Y$10="x",Toimenpiteet!$E$88,0))/(1+$H$15)^DU$59</f>
        <v>111.37056143663503</v>
      </c>
      <c r="DV125" s="29">
        <f ca="1">IF(Z$11="x",Toimenpiteet!$E$115,AU125*CV125/1000+(Satokasvi!$E$28-Satokasvi!$E$7)+IF(Z$8="x",Toimenpiteet!$E$29,0)+IF(Z$9="x",Toimenpiteet!$E$60,0)+IF(Z$10="x",Toimenpiteet!$E$88,0))/(1+$H$15)^DV$59</f>
        <v>14.740763205360919</v>
      </c>
      <c r="DW125" s="29">
        <f ca="1">IF(AA$11="x",Toimenpiteet!$E$115,AV125*CW125/1000+(Satokasvi!$E$28-Satokasvi!$E$7)+IF(AA$8="x",Toimenpiteet!$E$29,0)+IF(AA$9="x",Toimenpiteet!$E$60,0)+IF(AA$10="x",Toimenpiteet!$E$88,0))/(1+$H$15)^DW$59</f>
        <v>121.4777999974428</v>
      </c>
      <c r="DX125" s="29">
        <f ca="1">IF(AB$11="x",Toimenpiteet!$E$115,AW125*CX125/1000+(Satokasvi!$E$28-Satokasvi!$E$7)+IF(AB$8="x",Toimenpiteet!$E$29,0)+IF(AB$9="x",Toimenpiteet!$E$60,0)+IF(AB$10="x",Toimenpiteet!$E$88,0))/(1+$H$15)^DX$59</f>
        <v>266.9735074321062</v>
      </c>
      <c r="DY125" s="29">
        <f ca="1">IF(AC$11="x",Toimenpiteet!$E$115,AX125*CY125/1000+(Satokasvi!$E$28-Satokasvi!$E$7)+IF(AC$8="x",Toimenpiteet!$E$29,0)+IF(AC$9="x",Toimenpiteet!$E$60,0)+IF(AC$10="x",Toimenpiteet!$E$88,0))/(1+$H$15)^DY$59</f>
        <v>178.68248080037077</v>
      </c>
      <c r="DZ125" s="29">
        <f ca="1">IF(AD$11="x",Toimenpiteet!$E$115,AY125*CZ125/1000+(Satokasvi!$E$28-Satokasvi!$E$7)+IF(AD$8="x",Toimenpiteet!$E$29,0)+IF(AD$9="x",Toimenpiteet!$E$60,0)+IF(AD$10="x",Toimenpiteet!$E$88,0))/(1+$H$15)^DZ$59</f>
        <v>264.4903970056701</v>
      </c>
      <c r="EA125" s="29">
        <f ca="1">IF(AE$11="x",Toimenpiteet!$E$115,AZ125*DA125/1000+(Satokasvi!$E$28-Satokasvi!$E$7)+IF(AE$8="x",Toimenpiteet!$E$29,0)+IF(AE$9="x",Toimenpiteet!$E$60,0)+IF(AE$10="x",Toimenpiteet!$E$88,0))/(1+$H$15)^EA$59</f>
        <v>13.633737956515652</v>
      </c>
      <c r="EB125" s="29">
        <f ca="1">IF(AF$11="x",Toimenpiteet!$E$115,BA125*DB125/1000+(Satokasvi!$E$28-Satokasvi!$E$7)+IF(AF$8="x",Toimenpiteet!$E$29,0)+IF(AF$9="x",Toimenpiteet!$E$60,0)+IF(AF$10="x",Toimenpiteet!$E$88,0))/(1+$H$15)^EB$59</f>
        <v>148.47073235084628</v>
      </c>
      <c r="ED125" s="29">
        <f>IF(H$11="x",Toimenpiteet!$E$115,BD125*CD125/1000+(Satokasvi!$E$28-Satokasvi!$E$7)+IF(H$8="x",Toimenpiteet!$E$29,0)+IF(H$9="x",Toimenpiteet!$E$60,0)+IF(H$10="x",Toimenpiteet!$E$88,0))/(1+$H$15)^ED$59</f>
        <v>305.82524271844659</v>
      </c>
      <c r="EE125" s="29">
        <f ca="1">IF(I$11="x",Toimenpiteet!$E$115,BE125*CE125/1000+(Satokasvi!$E$28-Satokasvi!$E$7)+IF(I$8="x",Toimenpiteet!$E$29,0)+IF(I$9="x",Toimenpiteet!$E$60,0)+IF(I$10="x",Toimenpiteet!$E$88,0))/(1+$H$15)^EE$59</f>
        <v>220.73312712934205</v>
      </c>
      <c r="EF125" s="29">
        <f ca="1">IF(J$11="x",Toimenpiteet!$E$115,BF125*CF125/1000+(Satokasvi!$E$28-Satokasvi!$E$7)+IF(J$8="x",Toimenpiteet!$E$29,0)+IF(J$9="x",Toimenpiteet!$E$60,0)+IF(J$10="x",Toimenpiteet!$E$88,0))/(1+$H$15)^EF$59</f>
        <v>293.65698018019606</v>
      </c>
      <c r="EG125" s="29">
        <f ca="1">IF(K$11="x",Toimenpiteet!$E$115,BG125*CG125/1000+(Satokasvi!$E$28-Satokasvi!$E$7)+IF(K$8="x",Toimenpiteet!$E$29,0)+IF(K$9="x",Toimenpiteet!$E$60,0)+IF(K$10="x",Toimenpiteet!$E$88,0))/(1+$H$15)^EG$59</f>
        <v>409.62817797692554</v>
      </c>
      <c r="EH125" s="29">
        <f ca="1">IF(L$11="x",Toimenpiteet!$E$115,BH125*CH125/1000+(Satokasvi!$E$28-Satokasvi!$E$7)+IF(L$8="x",Toimenpiteet!$E$29,0)+IF(L$9="x",Toimenpiteet!$E$60,0)+IF(L$10="x",Toimenpiteet!$E$88,0))/(1+$H$15)^EH$59</f>
        <v>256.97196895725278</v>
      </c>
      <c r="EI125" s="29">
        <f>IF(M$11="x",Toimenpiteet!$E$115,BI125*CI125/1000+(Satokasvi!$E$28-Satokasvi!$E$7)+IF(M$8="x",Toimenpiteet!$E$29,0)+IF(M$9="x",Toimenpiteet!$E$60,0)+IF(M$10="x",Toimenpiteet!$E$88,0))/(1+$H$15)^EI$59</f>
        <v>263.80754085535114</v>
      </c>
      <c r="EJ125" s="29">
        <f ca="1">IF(N$11="x",Toimenpiteet!$E$115,BJ125*CJ125/1000+(Satokasvi!$E$28-Satokasvi!$E$7)+IF(N$8="x",Toimenpiteet!$E$29,0)+IF(N$9="x",Toimenpiteet!$E$60,0)+IF(N$10="x",Toimenpiteet!$E$88,0))/(1+$H$15)^EJ$59</f>
        <v>338.81734554397173</v>
      </c>
      <c r="EK125" s="29">
        <f ca="1">IF(O$11="x",Toimenpiteet!$E$115,BK125*CK125/1000+(Satokasvi!$E$28-Satokasvi!$E$7)+IF(O$8="x",Toimenpiteet!$E$29,0)+IF(O$9="x",Toimenpiteet!$E$60,0)+IF(O$10="x",Toimenpiteet!$E$88,0))/(1+$H$15)^EK$59</f>
        <v>307.43137921790287</v>
      </c>
      <c r="EL125" s="29">
        <f ca="1">IF(P$11="x",Toimenpiteet!$E$115,BL125*CL125/1000+(Satokasvi!$E$28-Satokasvi!$E$7)+IF(P$8="x",Toimenpiteet!$E$29,0)+IF(P$9="x",Toimenpiteet!$E$60,0)+IF(P$10="x",Toimenpiteet!$E$88,0))/(1+$H$15)^EL$59</f>
        <v>213.66821841346092</v>
      </c>
      <c r="EM125" s="29">
        <f ca="1">IF(Q$11="x",Toimenpiteet!$E$115,BM125*CM125/1000+(Satokasvi!$E$28-Satokasvi!$E$7)+IF(Q$8="x",Toimenpiteet!$E$29,0)+IF(Q$9="x",Toimenpiteet!$E$60,0)+IF(Q$10="x",Toimenpiteet!$E$88,0))/(1+$H$15)^EM$59</f>
        <v>485.93417196040468</v>
      </c>
      <c r="EN125" s="29">
        <f ca="1">IF(R$11="x",Toimenpiteet!$E$115,BN125*CN125/1000+(Satokasvi!$E$28-Satokasvi!$E$7)+IF(R$8="x",Toimenpiteet!$E$29,0)+IF(R$9="x",Toimenpiteet!$E$60,0)+IF(R$10="x",Toimenpiteet!$E$88,0))/(1+$H$15)^EN$59</f>
        <v>398.41317178993597</v>
      </c>
      <c r="EO125" s="29">
        <f ca="1">IF(S$11="x",Toimenpiteet!$E$115,BO125*CO125/1000+(Satokasvi!$E$28-Satokasvi!$E$7)+IF(S$8="x",Toimenpiteet!$E$29,0)+IF(S$9="x",Toimenpiteet!$E$60,0)+IF(S$10="x",Toimenpiteet!$E$88,0))/(1+$H$15)^EO$59</f>
        <v>406.86384792208474</v>
      </c>
      <c r="EP125" s="29">
        <f ca="1">IF(T$11="x",Toimenpiteet!$E$115,BP125*CP125/1000+(Satokasvi!$E$28-Satokasvi!$E$7)+IF(T$8="x",Toimenpiteet!$E$29,0)+IF(T$9="x",Toimenpiteet!$E$60,0)+IF(T$10="x",Toimenpiteet!$E$88,0))/(1+$H$15)^EP$59</f>
        <v>268.9047504030915</v>
      </c>
      <c r="EQ125" s="29">
        <f ca="1">IF(U$11="x",Toimenpiteet!$E$115,BQ125*CQ125/1000+(Satokasvi!$E$28-Satokasvi!$E$7)+IF(U$8="x",Toimenpiteet!$E$29,0)+IF(U$9="x",Toimenpiteet!$E$60,0)+IF(U$10="x",Toimenpiteet!$E$88,0))/(1+$H$15)^EQ$59</f>
        <v>365.15721469178351</v>
      </c>
      <c r="ER125" s="29">
        <f ca="1">IF(V$11="x",Toimenpiteet!$E$115,BR125*CR125/1000+(Satokasvi!$E$28-Satokasvi!$E$7)+IF(V$8="x",Toimenpiteet!$E$29,0)+IF(V$9="x",Toimenpiteet!$E$60,0)+IF(V$10="x",Toimenpiteet!$E$88,0))/(1+$H$15)^ER$59</f>
        <v>266.99468178999319</v>
      </c>
      <c r="ES125" s="29">
        <f ca="1">IF(W$11="x",Toimenpiteet!$E$115,BS125*CS125/1000+(Satokasvi!$E$28-Satokasvi!$E$7)+IF(W$8="x",Toimenpiteet!$E$29,0)+IF(W$9="x",Toimenpiteet!$E$60,0)+IF(W$10="x",Toimenpiteet!$E$88,0))/(1+$H$15)^ES$59</f>
        <v>256.55923227957129</v>
      </c>
      <c r="ET125" s="29">
        <f ca="1">IF(X$11="x",Toimenpiteet!$E$115,BT125*CT125/1000+(Satokasvi!$E$28-Satokasvi!$E$7)+IF(X$8="x",Toimenpiteet!$E$29,0)+IF(X$9="x",Toimenpiteet!$E$60,0)+IF(X$10="x",Toimenpiteet!$E$88,0))/(1+$H$15)^ET$59</f>
        <v>139.06823397921747</v>
      </c>
      <c r="EU125" s="29">
        <f ca="1">IF(Y$11="x",Toimenpiteet!$E$115,BU125*CU125/1000+(Satokasvi!$E$28-Satokasvi!$E$7)+IF(Y$8="x",Toimenpiteet!$E$29,0)+IF(Y$9="x",Toimenpiteet!$E$60,0)+IF(Y$10="x",Toimenpiteet!$E$88,0))/(1+$H$15)^EU$59</f>
        <v>123.63245106225436</v>
      </c>
      <c r="EV125" s="29">
        <f ca="1">IF(Z$11="x",Toimenpiteet!$E$115,BV125*CV125/1000+(Satokasvi!$E$28-Satokasvi!$E$7)+IF(Z$8="x",Toimenpiteet!$E$29,0)+IF(Z$9="x",Toimenpiteet!$E$60,0)+IF(Z$10="x",Toimenpiteet!$E$88,0))/(1+$H$15)^EV$59</f>
        <v>21.976210641150875</v>
      </c>
      <c r="EW125" s="29">
        <f ca="1">IF(AA$11="x",Toimenpiteet!$E$115,BW125*CW125/1000+(Satokasvi!$E$28-Satokasvi!$E$7)+IF(AA$8="x",Toimenpiteet!$E$29,0)+IF(AA$9="x",Toimenpiteet!$E$60,0)+IF(AA$10="x",Toimenpiteet!$E$88,0))/(1+$H$15)^EW$59</f>
        <v>133.86082521626824</v>
      </c>
      <c r="EX125" s="29">
        <f ca="1">IF(AB$11="x",Toimenpiteet!$E$115,BX125*CX125/1000+(Satokasvi!$E$28-Satokasvi!$E$7)+IF(AB$8="x",Toimenpiteet!$E$29,0)+IF(AB$9="x",Toimenpiteet!$E$60,0)+IF(AB$10="x",Toimenpiteet!$E$88,0))/(1+$H$15)^EX$59</f>
        <v>286.44755680269532</v>
      </c>
      <c r="EY125" s="29">
        <f ca="1">IF(AC$11="x",Toimenpiteet!$E$115,BY125*CY125/1000+(Satokasvi!$E$28-Satokasvi!$E$7)+IF(AC$8="x",Toimenpiteet!$E$29,0)+IF(AC$9="x",Toimenpiteet!$E$60,0)+IF(AC$10="x",Toimenpiteet!$E$88,0))/(1+$H$15)^EY$59</f>
        <v>193.56356988794639</v>
      </c>
      <c r="EZ125" s="29">
        <f ca="1">IF(AD$11="x",Toimenpiteet!$E$115,BZ125*CZ125/1000+(Satokasvi!$E$28-Satokasvi!$E$7)+IF(AD$8="x",Toimenpiteet!$E$29,0)+IF(AD$9="x",Toimenpiteet!$E$60,0)+IF(AD$10="x",Toimenpiteet!$E$88,0))/(1+$H$15)^EZ$59</f>
        <v>283.48866932931003</v>
      </c>
      <c r="FA125" s="29">
        <f ca="1">IF(AE$11="x",Toimenpiteet!$E$115,CA125*DA125/1000+(Satokasvi!$E$28-Satokasvi!$E$7)+IF(AE$8="x",Toimenpiteet!$E$29,0)+IF(AE$9="x",Toimenpiteet!$E$60,0)+IF(AE$10="x",Toimenpiteet!$E$88,0))/(1+$H$15)^FA$59</f>
        <v>19.92100977993017</v>
      </c>
      <c r="FB125" s="29">
        <f ca="1">IF(AF$11="x",Toimenpiteet!$E$115,CB125*DB125/1000+(Satokasvi!$E$28-Satokasvi!$E$7)+IF(AF$8="x",Toimenpiteet!$E$29,0)+IF(AF$9="x",Toimenpiteet!$E$60,0)+IF(AF$10="x",Toimenpiteet!$E$88,0))/(1+$H$15)^FB$59</f>
        <v>161.3365844301253</v>
      </c>
      <c r="FD125" s="29">
        <f t="shared" ref="FD125:FD159" si="41">DD125</f>
        <v>305.82524271844659</v>
      </c>
      <c r="FE125" s="29">
        <f t="shared" ca="1" si="32"/>
        <v>505.81785866583994</v>
      </c>
      <c r="FF125" s="29">
        <f t="shared" ca="1" si="32"/>
        <v>775.55970721047481</v>
      </c>
      <c r="FG125" s="29">
        <f t="shared" ca="1" si="32"/>
        <v>1156.0395815589759</v>
      </c>
      <c r="FH125" s="29">
        <f t="shared" ca="1" si="32"/>
        <v>1391.4134309486856</v>
      </c>
      <c r="FI125" s="29">
        <f t="shared" ca="1" si="32"/>
        <v>1655.2209718040367</v>
      </c>
      <c r="FJ125" s="29">
        <f t="shared" ca="1" si="32"/>
        <v>1969.0801792061457</v>
      </c>
      <c r="FK125" s="29">
        <f t="shared" ca="1" si="32"/>
        <v>2253.3049991993794</v>
      </c>
      <c r="FL125" s="29">
        <f t="shared" ca="1" si="31"/>
        <v>2448.4810941978608</v>
      </c>
      <c r="FM125" s="29">
        <f t="shared" ca="1" si="31"/>
        <v>2903.2003530551528</v>
      </c>
      <c r="FN125" s="29">
        <f t="shared" ca="1" si="31"/>
        <v>3274.8014781438128</v>
      </c>
      <c r="FO125" s="29">
        <f t="shared" ca="1" si="31"/>
        <v>3654.6792154650375</v>
      </c>
      <c r="FP125" s="29">
        <f t="shared" ca="1" si="31"/>
        <v>3903.389034402056</v>
      </c>
      <c r="FQ125" s="29">
        <f t="shared" ca="1" si="31"/>
        <v>4243.9831080158465</v>
      </c>
      <c r="FR125" s="29">
        <f t="shared" ca="1" si="31"/>
        <v>4491.2980269676636</v>
      </c>
      <c r="FS125" s="29">
        <f t="shared" ca="1" si="31"/>
        <v>4728.8773079268622</v>
      </c>
      <c r="FT125" s="29">
        <f t="shared" ca="1" si="31"/>
        <v>4854.7573760971636</v>
      </c>
      <c r="FU125" s="29">
        <f t="shared" ca="1" si="24"/>
        <v>4966.127937533799</v>
      </c>
      <c r="FV125" s="29">
        <f t="shared" ca="1" si="24"/>
        <v>4980.86870073916</v>
      </c>
      <c r="FW125" s="29">
        <f t="shared" ca="1" si="23"/>
        <v>5102.346500736603</v>
      </c>
      <c r="FX125" s="29">
        <f t="shared" ca="1" si="23"/>
        <v>5369.3200081687091</v>
      </c>
      <c r="FY125" s="29">
        <f t="shared" ca="1" si="23"/>
        <v>5548.0024889690803</v>
      </c>
      <c r="FZ125" s="29">
        <f t="shared" ca="1" si="23"/>
        <v>5812.4928859747506</v>
      </c>
      <c r="GA125" s="29">
        <f t="shared" ca="1" si="23"/>
        <v>5826.1266239312663</v>
      </c>
      <c r="GB125" s="29">
        <f t="shared" ca="1" si="23"/>
        <v>5974.5973562821127</v>
      </c>
      <c r="GC125" s="29"/>
      <c r="GD125" s="29">
        <f t="shared" ref="GD125:GD159" si="42">ED125</f>
        <v>305.82524271844659</v>
      </c>
      <c r="GE125" s="29">
        <f t="shared" ca="1" si="39"/>
        <v>526.55836984778864</v>
      </c>
      <c r="GF125" s="29">
        <f t="shared" ca="1" si="39"/>
        <v>820.21535002798464</v>
      </c>
      <c r="GG125" s="29">
        <f t="shared" ca="1" si="39"/>
        <v>1229.8435280049102</v>
      </c>
      <c r="GH125" s="29">
        <f t="shared" ca="1" si="39"/>
        <v>1486.815496962163</v>
      </c>
      <c r="GI125" s="29">
        <f t="shared" ca="1" si="39"/>
        <v>1750.6230378175142</v>
      </c>
      <c r="GJ125" s="29">
        <f t="shared" ca="1" si="39"/>
        <v>2089.4403833614861</v>
      </c>
      <c r="GK125" s="29">
        <f t="shared" ca="1" si="39"/>
        <v>2396.8717625793888</v>
      </c>
      <c r="GL125" s="29">
        <f t="shared" ca="1" si="39"/>
        <v>2610.5399809928499</v>
      </c>
      <c r="GM125" s="29">
        <f t="shared" ca="1" si="39"/>
        <v>3096.4741529532548</v>
      </c>
      <c r="GN125" s="29">
        <f t="shared" ca="1" si="39"/>
        <v>3494.8873247431907</v>
      </c>
      <c r="GO125" s="29">
        <f t="shared" ca="1" si="39"/>
        <v>3901.7511726652756</v>
      </c>
      <c r="GP125" s="29">
        <f t="shared" ca="1" si="39"/>
        <v>4170.655923068367</v>
      </c>
      <c r="GQ125" s="29">
        <f t="shared" ca="1" si="39"/>
        <v>4535.8131377601503</v>
      </c>
      <c r="GR125" s="29">
        <f t="shared" ca="1" si="39"/>
        <v>4802.8078195501439</v>
      </c>
      <c r="GS125" s="29">
        <f t="shared" ca="1" si="39"/>
        <v>5059.3670518297149</v>
      </c>
      <c r="GT125" s="29">
        <f t="shared" ca="1" si="34"/>
        <v>5198.4352858089323</v>
      </c>
      <c r="GU125" s="29">
        <f t="shared" ca="1" si="22"/>
        <v>5322.0677368711868</v>
      </c>
      <c r="GV125" s="29">
        <f t="shared" ca="1" si="22"/>
        <v>5344.0439475123376</v>
      </c>
      <c r="GW125" s="29">
        <f t="shared" ca="1" si="22"/>
        <v>5477.9047727286061</v>
      </c>
      <c r="GX125" s="29">
        <f t="shared" ca="1" si="22"/>
        <v>5764.3523295313016</v>
      </c>
      <c r="GY125" s="29">
        <f t="shared" ca="1" si="30"/>
        <v>5957.9158994192476</v>
      </c>
      <c r="GZ125" s="29">
        <f t="shared" ca="1" si="30"/>
        <v>6241.4045687485577</v>
      </c>
      <c r="HA125" s="29">
        <f t="shared" ca="1" si="30"/>
        <v>6261.3255785284882</v>
      </c>
      <c r="HB125" s="29">
        <f t="shared" ca="1" si="30"/>
        <v>6422.6621629586134</v>
      </c>
      <c r="HC125" s="29"/>
      <c r="HD125" s="29">
        <f t="shared" si="40"/>
        <v>170</v>
      </c>
      <c r="HE125" s="29">
        <f>SUM($GD125:GD125)-$HD125-SUM($FD125:FD125)</f>
        <v>-170</v>
      </c>
      <c r="HF125" s="29">
        <f ca="1">SUM($GD125:GE125)-$HD125-SUM($FD125:FE125)</f>
        <v>-149.2594888180513</v>
      </c>
      <c r="HG125" s="29">
        <f ca="1">SUM($GD125:GF125)-$HD125-SUM($FD125:FF125)</f>
        <v>-104.60384600054158</v>
      </c>
      <c r="HH125" s="29">
        <f ca="1">SUM($GD125:GG125)-$HD125-SUM($FD125:FG125)</f>
        <v>-30.799899554607236</v>
      </c>
      <c r="HI125" s="29">
        <f ca="1">SUM($GD125:GH125)-$HD125-SUM($FD125:FH125)</f>
        <v>64.60216645886976</v>
      </c>
      <c r="HJ125" s="29">
        <f ca="1">SUM($GD125:GI125)-$HD125-SUM($FD125:FI125)</f>
        <v>160.00423247234721</v>
      </c>
      <c r="HK125" s="29">
        <f ca="1">SUM($GD125:GJ125)-$HD125-SUM($FD125:FJ125)</f>
        <v>280.3644366276867</v>
      </c>
      <c r="HL125" s="29">
        <f ca="1">SUM($GD125:GK125)-$HD125-SUM($FD125:FK125)</f>
        <v>423.93120000769522</v>
      </c>
      <c r="HM125" s="29">
        <f ca="1">SUM($GD125:GL125)-$HD125-SUM($FD125:FL125)</f>
        <v>585.99008680268344</v>
      </c>
      <c r="HN125" s="29">
        <f ca="1">SUM($GD125:GM125)-$HD125-SUM($FD125:FM125)</f>
        <v>779.26388670078632</v>
      </c>
      <c r="HO125" s="29">
        <f ca="1">SUM($GD125:GN125)-$HD125-SUM($FD125:FN125)</f>
        <v>999.34973330016146</v>
      </c>
      <c r="HP125" s="29">
        <f ca="1">SUM($GD125:GO125)-$HD125-SUM($FD125:FO125)</f>
        <v>1246.4216905003996</v>
      </c>
      <c r="HQ125" s="29">
        <f ca="1">SUM($GD125:GP125)-$HD125-SUM($FD125:FP125)</f>
        <v>1513.6885791667119</v>
      </c>
      <c r="HR125" s="29">
        <f ca="1">SUM($GD125:GQ125)-$HD125-SUM($FD125:FQ125)</f>
        <v>1805.5186089110139</v>
      </c>
      <c r="HS125" s="29">
        <f ca="1">SUM($GD125:GR125)-$HD125-SUM($FD125:FR125)</f>
        <v>2117.028401493495</v>
      </c>
      <c r="HT125" s="29">
        <f ca="1">SUM($GD125:GS125)-$HD125-SUM($FD125:FS125)</f>
        <v>2447.5181453963451</v>
      </c>
      <c r="HU125" s="29">
        <f ca="1">SUM($GD125:GT125)-$HD125-SUM($FD125:FT125)</f>
        <v>2791.1960551081138</v>
      </c>
      <c r="HV125" s="29">
        <f ca="1">SUM($GD125:GU125)-$HD125-SUM($FD125:FU125)</f>
        <v>3147.1358544454997</v>
      </c>
      <c r="HW125" s="29">
        <f ca="1">SUM($GD125:GV125)-$HD125-SUM($FD125:FV125)</f>
        <v>3510.311101218671</v>
      </c>
      <c r="HX125" s="29">
        <f ca="1">SUM($GD125:GW125)-$HD125-SUM($FD125:FW125)</f>
        <v>3885.8693732106767</v>
      </c>
      <c r="HY125" s="29">
        <f ca="1">SUM($GD125:GX125)-$HD125-SUM($FD125:FX125)</f>
        <v>4280.9016945732728</v>
      </c>
      <c r="HZ125" s="29">
        <f ca="1">SUM($GD125:GY125)-$HD125-SUM($FD125:FY125)</f>
        <v>4690.8151050234446</v>
      </c>
      <c r="IA125" s="29">
        <f ca="1">SUM($GD125:GZ125)-$HD125-SUM($FD125:FZ125)</f>
        <v>5119.7267877972627</v>
      </c>
      <c r="IB125" s="29">
        <f ca="1">SUM($GD125:HA125)-$HD125-SUM($FD125:GA125)</f>
        <v>5554.92574239448</v>
      </c>
      <c r="IC125" s="29">
        <f ca="1">SUM($GD125:HB125)-$HD125-SUM($FD125:GB125)</f>
        <v>6002.9905490709789</v>
      </c>
    </row>
    <row r="126" spans="2:237">
      <c r="B126" s="29">
        <f t="shared" ca="1" si="37"/>
        <v>0.10220699007225553</v>
      </c>
      <c r="C126" s="29">
        <f t="shared" ca="1" si="37"/>
        <v>0.90952129176770902</v>
      </c>
      <c r="D126" s="29">
        <f t="shared" ca="1" si="37"/>
        <v>0.25572680245562351</v>
      </c>
      <c r="E126" s="29">
        <f t="shared" ca="1" si="37"/>
        <v>0.63236183563358195</v>
      </c>
      <c r="F126" s="29">
        <f t="shared" ca="1" si="37"/>
        <v>0.35825772900662134</v>
      </c>
      <c r="G126" s="29">
        <f t="shared" ca="1" si="37"/>
        <v>0.92298831716963781</v>
      </c>
      <c r="H126" s="29">
        <f t="shared" ca="1" si="37"/>
        <v>0.66050619253540555</v>
      </c>
      <c r="I126" s="29">
        <f t="shared" ca="1" si="37"/>
        <v>0.81308333092920659</v>
      </c>
      <c r="J126" s="29">
        <f t="shared" ca="1" si="37"/>
        <v>0.35603630056493818</v>
      </c>
      <c r="K126" s="29">
        <f t="shared" ca="1" si="37"/>
        <v>0.15403674956826929</v>
      </c>
      <c r="L126" s="29">
        <f t="shared" ca="1" si="37"/>
        <v>0.94364940450692092</v>
      </c>
      <c r="M126" s="29">
        <f t="shared" ca="1" si="37"/>
        <v>0.99234353846436452</v>
      </c>
      <c r="N126" s="29">
        <f t="shared" ca="1" si="37"/>
        <v>0.22060460099891088</v>
      </c>
      <c r="O126" s="29">
        <f t="shared" ca="1" si="37"/>
        <v>0.81752312928227111</v>
      </c>
      <c r="P126" s="29">
        <f t="shared" ca="1" si="37"/>
        <v>0.37318997899171391</v>
      </c>
      <c r="Q126" s="29">
        <f t="shared" ca="1" si="37"/>
        <v>0.64372945940384618</v>
      </c>
      <c r="R126" s="29">
        <f t="shared" ca="1" si="38"/>
        <v>0.21889329688212111</v>
      </c>
      <c r="S126" s="29">
        <f t="shared" ca="1" si="38"/>
        <v>0.64763040778402492</v>
      </c>
      <c r="T126" s="29">
        <f t="shared" ca="1" si="38"/>
        <v>0.74555075507331114</v>
      </c>
      <c r="U126" s="29">
        <f t="shared" ca="1" si="38"/>
        <v>0.3448405065835799</v>
      </c>
      <c r="V126" s="29">
        <f t="shared" ca="1" si="38"/>
        <v>0.11063005834652173</v>
      </c>
      <c r="W126" s="29">
        <f t="shared" ca="1" si="38"/>
        <v>0.9609682760446121</v>
      </c>
      <c r="X126" s="29">
        <f t="shared" ca="1" si="38"/>
        <v>0.93092831673851351</v>
      </c>
      <c r="Y126" s="29">
        <f t="shared" ca="1" si="38"/>
        <v>0.35908943031460927</v>
      </c>
      <c r="Z126" s="29">
        <f t="shared" ca="1" si="38"/>
        <v>0.19334975003009502</v>
      </c>
      <c r="AC126" s="27">
        <f>IF(H$11="x",0,_xlfn.NORM.INV(B126,Satokasvi!$H$8,Satokasvi!$I$8)*IF(H$8="x",1+Toimenpiteet!$C$7,1)*IF(H$9="x",1+Toimenpiteet!$C$34,1)*(1+H$30)*_xlfn.BINOM.INV(1,(1-(Satokasvi!$H$15*(1+H$43))),B126))</f>
        <v>0</v>
      </c>
      <c r="AD126" s="27">
        <f ca="1">IF(I$11="x",0,_xlfn.NORM.INV(C126,Satokasvi!$H$8,Satokasvi!$I$8)*IF(I$8="x",1+Toimenpiteet!$C$7,1)*IF(I$9="x",1+Toimenpiteet!$C$34,1)*(1+I$30)*_xlfn.BINOM.INV(1,(1-(Satokasvi!$H$15*(1+I$43))),C126))</f>
        <v>2782.8927832471732</v>
      </c>
      <c r="AE126" s="27">
        <f ca="1">IF(J$11="x",0,_xlfn.NORM.INV(D126,Satokasvi!$H$8,Satokasvi!$I$8)*IF(J$8="x",1+Toimenpiteet!$C$7,1)*IF(J$9="x",1+Toimenpiteet!$C$34,1)*(1+J$30)*_xlfn.BINOM.INV(1,(1-(Satokasvi!$H$15*(1+J$43))),D126))</f>
        <v>2437.8435704597159</v>
      </c>
      <c r="AF126" s="27">
        <f ca="1">IF(K$11="x",0,_xlfn.NORM.INV(E126,Satokasvi!$H$8,Satokasvi!$I$8)*IF(K$8="x",1+Toimenpiteet!$C$7,1)*IF(K$9="x",1+Toimenpiteet!$C$34,1)*(1+K$30)*_xlfn.BINOM.INV(1,(1-(Satokasvi!$H$15*(1+K$43))),E126))</f>
        <v>2637.6396838448095</v>
      </c>
      <c r="AG126" s="27">
        <f ca="1">IF(L$11="x",0,_xlfn.NORM.INV(F126,Satokasvi!$H$8,Satokasvi!$I$8)*IF(L$8="x",1+Toimenpiteet!$C$7,1)*IF(L$9="x",1+Toimenpiteet!$C$34,1)*(1+L$30)*_xlfn.BINOM.INV(1,(1-(Satokasvi!$H$15*(1+L$43))),F126))</f>
        <v>2525.8229664174296</v>
      </c>
      <c r="AH126" s="27">
        <f>IF(M$11="x",0,_xlfn.NORM.INV(G126,Satokasvi!$H$8,Satokasvi!$I$8)*IF(M$8="x",1+Toimenpiteet!$C$7,1)*IF(M$9="x",1+Toimenpiteet!$C$34,1)*(1+M$30)*_xlfn.BINOM.INV(1,(1-(Satokasvi!$H$15*(1+M$43))),G126))</f>
        <v>0</v>
      </c>
      <c r="AI126" s="27">
        <f ca="1">IF(N$11="x",0,_xlfn.NORM.INV(H126,Satokasvi!$H$8,Satokasvi!$I$8)*IF(N$8="x",1+Toimenpiteet!$C$7,1)*IF(N$9="x",1+Toimenpiteet!$C$34,1)*(1+N$30)*_xlfn.BINOM.INV(1,(1-(Satokasvi!$H$15*(1+N$43))),H126))</f>
        <v>2690.4883104101609</v>
      </c>
      <c r="AJ126" s="27">
        <f ca="1">IF(O$11="x",0,_xlfn.NORM.INV(I126,Satokasvi!$H$8,Satokasvi!$I$8)*IF(O$8="x",1+Toimenpiteet!$C$7,1)*IF(O$9="x",1+Toimenpiteet!$C$34,1)*(1+O$30)*_xlfn.BINOM.INV(1,(1-(Satokasvi!$H$15*(1+O$43))),I126))</f>
        <v>2779.2397026048156</v>
      </c>
      <c r="AK126" s="27">
        <f ca="1">IF(P$11="x",0,_xlfn.NORM.INV(J126,Satokasvi!$H$8,Satokasvi!$I$8)*IF(P$8="x",1+Toimenpiteet!$C$7,1)*IF(P$9="x",1+Toimenpiteet!$C$34,1)*(1+P$30)*_xlfn.BINOM.INV(1,(1-(Satokasvi!$H$15*(1+P$43))),J126))</f>
        <v>2544.3486554572437</v>
      </c>
      <c r="AL126" s="27">
        <f ca="1">IF(Q$11="x",0,_xlfn.NORM.INV(K126,Satokasvi!$H$8,Satokasvi!$I$8)*IF(Q$8="x",1+Toimenpiteet!$C$7,1)*IF(Q$9="x",1+Toimenpiteet!$C$34,1)*(1+Q$30)*_xlfn.BINOM.INV(1,(1-(Satokasvi!$H$15*(1+Q$43))),K126))</f>
        <v>2422.9825492872919</v>
      </c>
      <c r="AM126" s="27">
        <f ca="1">IF(R$11="x",0,_xlfn.NORM.INV(L126,Satokasvi!$H$8,Satokasvi!$I$8)*IF(R$8="x",1+Toimenpiteet!$C$7,1)*IF(R$9="x",1+Toimenpiteet!$C$34,1)*(1+R$30)*_xlfn.BINOM.INV(1,(1-(Satokasvi!$H$15*(1+R$43))),L126))</f>
        <v>2909.3141301800874</v>
      </c>
      <c r="AN126" s="27">
        <f ca="1">IF(S$11="x",0,_xlfn.NORM.INV(M126,Satokasvi!$H$8,Satokasvi!$I$8)*IF(S$8="x",1+Toimenpiteet!$C$7,1)*IF(S$9="x",1+Toimenpiteet!$C$34,1)*(1+S$30)*_xlfn.BINOM.INV(1,(1-(Satokasvi!$H$15*(1+S$43))),M126))</f>
        <v>3065.8704220484401</v>
      </c>
      <c r="AO126" s="27">
        <f ca="1">IF(T$11="x",0,_xlfn.NORM.INV(N126,Satokasvi!$H$8,Satokasvi!$I$8)*IF(T$8="x",1+Toimenpiteet!$C$7,1)*IF(T$9="x",1+Toimenpiteet!$C$34,1)*(1+T$30)*_xlfn.BINOM.INV(1,(1-(Satokasvi!$H$15*(1+T$43))),N126))</f>
        <v>2469.4832605197712</v>
      </c>
      <c r="AP126" s="27">
        <f ca="1">IF(U$11="x",0,_xlfn.NORM.INV(O126,Satokasvi!$H$8,Satokasvi!$I$8)*IF(U$8="x",1+Toimenpiteet!$C$7,1)*IF(U$9="x",1+Toimenpiteet!$C$34,1)*(1+U$30)*_xlfn.BINOM.INV(1,(1-(Satokasvi!$H$15*(1+U$43))),O126))</f>
        <v>2782.3476514032091</v>
      </c>
      <c r="AQ126" s="27">
        <f ca="1">IF(V$11="x",0,_xlfn.NORM.INV(P126,Satokasvi!$H$8,Satokasvi!$I$8)*IF(V$8="x",1+Toimenpiteet!$C$7,1)*IF(V$9="x",1+Toimenpiteet!$C$34,1)*(1+V$30)*_xlfn.BINOM.INV(1,(1-(Satokasvi!$H$15*(1+V$43))),P126))</f>
        <v>2552.8711063672367</v>
      </c>
      <c r="AR126" s="27">
        <f ca="1">IF(W$11="x",0,_xlfn.NORM.INV(Q126,Satokasvi!$H$8,Satokasvi!$I$8)*IF(W$8="x",1+Toimenpiteet!$C$7,1)*IF(W$9="x",1+Toimenpiteet!$C$34,1)*(1+W$30)*_xlfn.BINOM.INV(1,(1-(Satokasvi!$H$15*(1+W$43))),Q126))</f>
        <v>2682.0140356834518</v>
      </c>
      <c r="AS126" s="27">
        <f ca="1">IF(X$11="x",0,_xlfn.NORM.INV(R126,Satokasvi!$H$8,Satokasvi!$I$8)*IF(X$8="x",1+Toimenpiteet!$C$7,1)*IF(X$9="x",1+Toimenpiteet!$C$34,1)*(1+X$30)*_xlfn.BINOM.INV(1,(1-(Satokasvi!$H$15*(1+X$43))),R126))</f>
        <v>2468.4037288647314</v>
      </c>
      <c r="AT126" s="27">
        <f ca="1">IF(Y$11="x",0,_xlfn.NORM.INV(S126,Satokasvi!$H$8,Satokasvi!$I$8)*IF(Y$8="x",1+Toimenpiteet!$C$7,1)*IF(Y$9="x",1+Toimenpiteet!$C$34,1)*(1+Y$30)*_xlfn.BINOM.INV(1,(1-(Satokasvi!$H$15*(1+Y$43))),S126))</f>
        <v>2683.9712400391763</v>
      </c>
      <c r="AU126" s="27">
        <f ca="1">IF(Z$11="x",0,_xlfn.NORM.INV(T126,Satokasvi!$H$8,Satokasvi!$I$8)*IF(Z$8="x",1+Toimenpiteet!$C$7,1)*IF(Z$9="x",1+Toimenpiteet!$C$34,1)*(1+Z$30)*_xlfn.BINOM.INV(1,(1-(Satokasvi!$H$15*(1+Z$43))),T126))</f>
        <v>2736.5389768761138</v>
      </c>
      <c r="AV126" s="27">
        <f ca="1">IF(AA$11="x",0,_xlfn.NORM.INV(U126,Satokasvi!$H$8,Satokasvi!$I$8)*IF(AA$8="x",1+Toimenpiteet!$C$7,1)*IF(AA$9="x",1+Toimenpiteet!$C$34,1)*(1+AA$30)*_xlfn.BINOM.INV(1,(1-(Satokasvi!$H$15*(1+AA$43))),U126))</f>
        <v>2538.7089032040863</v>
      </c>
      <c r="AW126" s="27">
        <f ca="1">IF(AB$11="x",0,_xlfn.NORM.INV(V126,Satokasvi!$H$8,Satokasvi!$I$8)*IF(AB$8="x",1+Toimenpiteet!$C$7,1)*IF(AB$9="x",1+Toimenpiteet!$C$34,1)*(1+AB$30)*_xlfn.BINOM.INV(1,(1-(Satokasvi!$H$15*(1+AB$43))),V126))</f>
        <v>2384.9204297368565</v>
      </c>
      <c r="AX126" s="27">
        <f ca="1">IF(AC$11="x",0,_xlfn.NORM.INV(W126,Satokasvi!$H$8,Satokasvi!$I$8)*IF(AC$8="x",1+Toimenpiteet!$C$7,1)*IF(AC$9="x",1+Toimenpiteet!$C$34,1)*(1+AC$30)*_xlfn.BINOM.INV(1,(1-(Satokasvi!$H$15*(1+AC$43))),W126))</f>
        <v>2942.1413826895591</v>
      </c>
      <c r="AY126" s="27">
        <f ca="1">IF(AD$11="x",0,_xlfn.NORM.INV(X126,Satokasvi!$H$8,Satokasvi!$I$8)*IF(AD$8="x",1+Toimenpiteet!$C$7,1)*IF(AD$9="x",1+Toimenpiteet!$C$34,1)*(1+AD$30)*_xlfn.BINOM.INV(1,(1-(Satokasvi!$H$15*(1+AD$43))),X126))</f>
        <v>2890.0083440658946</v>
      </c>
      <c r="AZ126" s="27">
        <f ca="1">IF(AE$11="x",0,_xlfn.NORM.INV(Y126,Satokasvi!$H$8,Satokasvi!$I$8)*IF(AE$8="x",1+Toimenpiteet!$C$7,1)*IF(AE$9="x",1+Toimenpiteet!$C$34,1)*(1+AE$30)*_xlfn.BINOM.INV(1,(1-(Satokasvi!$H$15*(1+AE$43))),Y126))</f>
        <v>2545.8755687977264</v>
      </c>
      <c r="BA126" s="27">
        <f ca="1">IF(AF$11="x",0,_xlfn.NORM.INV(Z126,Satokasvi!$H$8,Satokasvi!$I$8)*IF(AF$8="x",1+Toimenpiteet!$C$7,1)*IF(AF$9="x",1+Toimenpiteet!$C$34,1)*(1+AF$30)*_xlfn.BINOM.INV(1,(1-(Satokasvi!$H$15*(1+AF$43))),Z126))</f>
        <v>2451.6636824664479</v>
      </c>
      <c r="BD126" s="27">
        <f>IF(H$11="x",0,_xlfn.NORM.INV(B126,Satokasvi!$H$8,Satokasvi!$I$8)*IF(COUNTIF($H$12:H$12,"x")&gt;0,(1+$C$6),1)*IF(COUNTIF($H$13:H$13,"x")&gt;0,(1+$C$30),1)*IF(H$8="x",(1+Toimenpiteet!$C$7),1)*IF(H$9="x",(1+Toimenpiteet!$C$34),1)*(1+H$30)*_xlfn.BINOM.INV(1,(1-(Satokasvi!$H$15*(1+H$44))),B126))</f>
        <v>0</v>
      </c>
      <c r="BE126" s="27">
        <f ca="1">IF(I$11="x",0,_xlfn.NORM.INV(C126,Satokasvi!$H$8,Satokasvi!$I$8)*IF(COUNTIF($H$12:I$12,"x")&gt;0,(1+$C$6),1)*IF(COUNTIF($H$13:I$13,"x")&gt;0,(1+$C$30),1)*IF(I$8="x",(1+Toimenpiteet!$C$7),1)*IF(I$9="x",(1+Toimenpiteet!$C$34),1)*(1+I$30)*_xlfn.BINOM.INV(1,(1-(Satokasvi!$H$15*(1+I$44))),C126))</f>
        <v>2922.0374224095322</v>
      </c>
      <c r="BF126" s="27">
        <f ca="1">IF(J$11="x",0,_xlfn.NORM.INV(D126,Satokasvi!$H$8,Satokasvi!$I$8)*IF(COUNTIF($H$12:J$12,"x")&gt;0,(1+$C$6),1)*IF(COUNTIF($H$13:J$13,"x")&gt;0,(1+$C$30),1)*IF(J$8="x",(1+Toimenpiteet!$C$7),1)*IF(J$9="x",(1+Toimenpiteet!$C$34),1)*(1+J$30)*_xlfn.BINOM.INV(1,(1-(Satokasvi!$H$15*(1+J$44))),D126))</f>
        <v>2559.7357489827018</v>
      </c>
      <c r="BG126" s="27">
        <f ca="1">IF(K$11="x",0,_xlfn.NORM.INV(E126,Satokasvi!$H$8,Satokasvi!$I$8)*IF(COUNTIF($H$12:K$12,"x")&gt;0,(1+$C$6),1)*IF(COUNTIF($H$13:K$13,"x")&gt;0,(1+$C$30),1)*IF(K$8="x",(1+Toimenpiteet!$C$7),1)*IF(K$9="x",(1+Toimenpiteet!$C$34),1)*(1+K$30)*_xlfn.BINOM.INV(1,(1-(Satokasvi!$H$15*(1+K$44))),E126))</f>
        <v>2769.5216680370499</v>
      </c>
      <c r="BH126" s="27">
        <f ca="1">IF(L$11="x",0,_xlfn.NORM.INV(F126,Satokasvi!$H$8,Satokasvi!$I$8)*IF(COUNTIF($H$12:L$12,"x")&gt;0,(1+$C$6),1)*IF(COUNTIF($H$13:L$13,"x")&gt;0,(1+$C$30),1)*IF(L$8="x",(1+Toimenpiteet!$C$7),1)*IF(L$9="x",(1+Toimenpiteet!$C$34),1)*(1+L$30)*_xlfn.BINOM.INV(1,(1-(Satokasvi!$H$15*(1+L$44))),F126))</f>
        <v>2652.1141147383014</v>
      </c>
      <c r="BI126" s="27">
        <f>IF(M$11="x",0,_xlfn.NORM.INV(G126,Satokasvi!$H$8,Satokasvi!$I$8)*IF(COUNTIF($H$12:M$12,"x")&gt;0,(1+$C$6),1)*IF(COUNTIF($H$13:M$13,"x")&gt;0,(1+$C$30),1)*IF(M$8="x",(1+Toimenpiteet!$C$7),1)*IF(M$9="x",(1+Toimenpiteet!$C$34),1)*(1+M$30)*_xlfn.BINOM.INV(1,(1-(Satokasvi!$H$15*(1+M$44))),G126))</f>
        <v>0</v>
      </c>
      <c r="BJ126" s="27">
        <f ca="1">IF(N$11="x",0,_xlfn.NORM.INV(H126,Satokasvi!$H$8,Satokasvi!$I$8)*IF(COUNTIF($H$12:N$12,"x")&gt;0,(1+$C$6),1)*IF(COUNTIF($H$13:N$13,"x")&gt;0,(1+$C$30),1)*IF(N$8="x",(1+Toimenpiteet!$C$7),1)*IF(N$9="x",(1+Toimenpiteet!$C$34),1)*(1+N$30)*_xlfn.BINOM.INV(1,(1-(Satokasvi!$H$15*(1+N$44))),H126))</f>
        <v>2825.0127259306691</v>
      </c>
      <c r="BK126" s="27">
        <f ca="1">IF(O$11="x",0,_xlfn.NORM.INV(I126,Satokasvi!$H$8,Satokasvi!$I$8)*IF(COUNTIF($H$12:O$12,"x")&gt;0,(1+$C$6),1)*IF(COUNTIF($H$13:O$13,"x")&gt;0,(1+$C$30),1)*IF(O$8="x",(1+Toimenpiteet!$C$7),1)*IF(O$9="x",(1+Toimenpiteet!$C$34),1)*(1+O$30)*_xlfn.BINOM.INV(1,(1-(Satokasvi!$H$15*(1+O$44))),I126))</f>
        <v>2918.2016877350566</v>
      </c>
      <c r="BL126" s="27">
        <f ca="1">IF(P$11="x",0,_xlfn.NORM.INV(J126,Satokasvi!$H$8,Satokasvi!$I$8)*IF(COUNTIF($H$12:P$12,"x")&gt;0,(1+$C$6),1)*IF(COUNTIF($H$13:P$13,"x")&gt;0,(1+$C$30),1)*IF(P$8="x",(1+Toimenpiteet!$C$7),1)*IF(P$9="x",(1+Toimenpiteet!$C$34),1)*(1+P$30)*_xlfn.BINOM.INV(1,(1-(Satokasvi!$H$15*(1+P$44))),J126))</f>
        <v>2671.5660882301058</v>
      </c>
      <c r="BM126" s="27">
        <f ca="1">IF(Q$11="x",0,_xlfn.NORM.INV(K126,Satokasvi!$H$8,Satokasvi!$I$8)*IF(COUNTIF($H$12:Q$12,"x")&gt;0,(1+$C$6),1)*IF(COUNTIF($H$13:Q$13,"x")&gt;0,(1+$C$30),1)*IF(Q$8="x",(1+Toimenpiteet!$C$7),1)*IF(Q$9="x",(1+Toimenpiteet!$C$34),1)*(1+Q$30)*_xlfn.BINOM.INV(1,(1-(Satokasvi!$H$15*(1+Q$44))),K126))</f>
        <v>2544.131676751656</v>
      </c>
      <c r="BN126" s="27">
        <f ca="1">IF(R$11="x",0,_xlfn.NORM.INV(L126,Satokasvi!$H$8,Satokasvi!$I$8)*IF(COUNTIF($H$12:R$12,"x")&gt;0,(1+$C$6),1)*IF(COUNTIF($H$13:R$13,"x")&gt;0,(1+$C$30),1)*IF(R$8="x",(1+Toimenpiteet!$C$7),1)*IF(R$9="x",(1+Toimenpiteet!$C$34),1)*(1+R$30)*_xlfn.BINOM.INV(1,(1-(Satokasvi!$H$15*(1+R$44))),L126))</f>
        <v>3054.7798366890916</v>
      </c>
      <c r="BO126" s="27">
        <f ca="1">IF(S$11="x",0,_xlfn.NORM.INV(M126,Satokasvi!$H$8,Satokasvi!$I$8)*IF(COUNTIF($H$12:S$12,"x")&gt;0,(1+$C$6),1)*IF(COUNTIF($H$13:S$13,"x")&gt;0,(1+$C$30),1)*IF(S$8="x",(1+Toimenpiteet!$C$7),1)*IF(S$9="x",(1+Toimenpiteet!$C$34),1)*(1+S$30)*_xlfn.BINOM.INV(1,(1-(Satokasvi!$H$15*(1+S$44))),M126))</f>
        <v>3219.1639431508615</v>
      </c>
      <c r="BP126" s="27">
        <f ca="1">IF(T$11="x",0,_xlfn.NORM.INV(N126,Satokasvi!$H$8,Satokasvi!$I$8)*IF(COUNTIF($H$12:T$12,"x")&gt;0,(1+$C$6),1)*IF(COUNTIF($H$13:T$13,"x")&gt;0,(1+$C$30),1)*IF(T$8="x",(1+Toimenpiteet!$C$7),1)*IF(T$9="x",(1+Toimenpiteet!$C$34),1)*(1+T$30)*_xlfn.BINOM.INV(1,(1-(Satokasvi!$H$15*(1+T$44))),N126))</f>
        <v>2592.9574235457599</v>
      </c>
      <c r="BQ126" s="27">
        <f ca="1">IF(U$11="x",0,_xlfn.NORM.INV(O126,Satokasvi!$H$8,Satokasvi!$I$8)*IF(COUNTIF($H$12:U$12,"x")&gt;0,(1+$C$6),1)*IF(COUNTIF($H$13:U$13,"x")&gt;0,(1+$C$30),1)*IF(U$8="x",(1+Toimenpiteet!$C$7),1)*IF(U$9="x",(1+Toimenpiteet!$C$34),1)*(1+U$30)*_xlfn.BINOM.INV(1,(1-(Satokasvi!$H$15*(1+U$44))),O126))</f>
        <v>2921.4650339733703</v>
      </c>
      <c r="BR126" s="27">
        <f ca="1">IF(V$11="x",0,_xlfn.NORM.INV(P126,Satokasvi!$H$8,Satokasvi!$I$8)*IF(COUNTIF($H$12:V$12,"x")&gt;0,(1+$C$6),1)*IF(COUNTIF($H$13:V$13,"x")&gt;0,(1+$C$30),1)*IF(V$8="x",(1+Toimenpiteet!$C$7),1)*IF(V$9="x",(1+Toimenpiteet!$C$34),1)*(1+V$30)*_xlfn.BINOM.INV(1,(1-(Satokasvi!$H$15*(1+V$44))),P126))</f>
        <v>2680.5146616855986</v>
      </c>
      <c r="BS126" s="27">
        <f ca="1">IF(W$11="x",0,_xlfn.NORM.INV(Q126,Satokasvi!$H$8,Satokasvi!$I$8)*IF(COUNTIF($H$12:W$12,"x")&gt;0,(1+$C$6),1)*IF(COUNTIF($H$13:W$13,"x")&gt;0,(1+$C$30),1)*IF(W$8="x",(1+Toimenpiteet!$C$7),1)*IF(W$9="x",(1+Toimenpiteet!$C$34),1)*(1+W$30)*_xlfn.BINOM.INV(1,(1-(Satokasvi!$H$15*(1+W$44))),Q126))</f>
        <v>2816.1147374676248</v>
      </c>
      <c r="BT126" s="27">
        <f ca="1">IF(X$11="x",0,_xlfn.NORM.INV(R126,Satokasvi!$H$8,Satokasvi!$I$8)*IF(COUNTIF($H$12:X$12,"x")&gt;0,(1+$C$6),1)*IF(COUNTIF($H$13:X$13,"x")&gt;0,(1+$C$30),1)*IF(X$8="x",(1+Toimenpiteet!$C$7),1)*IF(X$9="x",(1+Toimenpiteet!$C$34),1)*(1+X$30)*_xlfn.BINOM.INV(1,(1-(Satokasvi!$H$15*(1+X$44))),R126))</f>
        <v>2591.823915307968</v>
      </c>
      <c r="BU126" s="27">
        <f ca="1">IF(Y$11="x",0,_xlfn.NORM.INV(S126,Satokasvi!$H$8,Satokasvi!$I$8)*IF(COUNTIF($H$12:Y$12,"x")&gt;0,(1+$C$6),1)*IF(COUNTIF($H$13:Y$13,"x")&gt;0,(1+$C$30),1)*IF(Y$8="x",(1+Toimenpiteet!$C$7),1)*IF(Y$9="x",(1+Toimenpiteet!$C$34),1)*(1+Y$30)*_xlfn.BINOM.INV(1,(1-(Satokasvi!$H$15*(1+Y$44))),S126))</f>
        <v>2818.1698020411354</v>
      </c>
      <c r="BV126" s="27">
        <f ca="1">IF(Z$11="x",0,_xlfn.NORM.INV(T126,Satokasvi!$H$8,Satokasvi!$I$8)*IF(COUNTIF($H$12:Z$12,"x")&gt;0,(1+$C$6),1)*IF(COUNTIF($H$13:Z$13,"x")&gt;0,(1+$C$30),1)*IF(Z$8="x",(1+Toimenpiteet!$C$7),1)*IF(Z$9="x",(1+Toimenpiteet!$C$34),1)*(1+Z$30)*_xlfn.BINOM.INV(1,(1-(Satokasvi!$H$15*(1+Z$44))),T126))</f>
        <v>2873.3659257199197</v>
      </c>
      <c r="BW126" s="27">
        <f ca="1">IF(AA$11="x",0,_xlfn.NORM.INV(U126,Satokasvi!$H$8,Satokasvi!$I$8)*IF(COUNTIF($H$12:AA$12,"x")&gt;0,(1+$C$6),1)*IF(COUNTIF($H$13:AA$13,"x")&gt;0,(1+$C$30),1)*IF(AA$8="x",(1+Toimenpiteet!$C$7),1)*IF(AA$9="x",(1+Toimenpiteet!$C$34),1)*(1+AA$30)*_xlfn.BINOM.INV(1,(1-(Satokasvi!$H$15*(1+AA$44))),U126))</f>
        <v>2665.6443483642906</v>
      </c>
      <c r="BX126" s="27">
        <f ca="1">IF(AB$11="x",0,_xlfn.NORM.INV(V126,Satokasvi!$H$8,Satokasvi!$I$8)*IF(COUNTIF($H$12:AB$12,"x")&gt;0,(1+$C$6),1)*IF(COUNTIF($H$13:AB$13,"x")&gt;0,(1+$C$30),1)*IF(AB$8="x",(1+Toimenpiteet!$C$7),1)*IF(AB$9="x",(1+Toimenpiteet!$C$34),1)*(1+AB$30)*_xlfn.BINOM.INV(1,(1-(Satokasvi!$H$15*(1+AB$44))),V126))</f>
        <v>2504.1664512236989</v>
      </c>
      <c r="BY126" s="27">
        <f ca="1">IF(AC$11="x",0,_xlfn.NORM.INV(W126,Satokasvi!$H$8,Satokasvi!$I$8)*IF(COUNTIF($H$12:AC$12,"x")&gt;0,(1+$C$6),1)*IF(COUNTIF($H$13:AC$13,"x")&gt;0,(1+$C$30),1)*IF(AC$8="x",(1+Toimenpiteet!$C$7),1)*IF(AC$9="x",(1+Toimenpiteet!$C$34),1)*(1+AC$30)*_xlfn.BINOM.INV(1,(1-(Satokasvi!$H$15*(1+AC$44))),W126))</f>
        <v>3089.2484518240371</v>
      </c>
      <c r="BZ126" s="27">
        <f ca="1">IF(AD$11="x",0,_xlfn.NORM.INV(X126,Satokasvi!$H$8,Satokasvi!$I$8)*IF(COUNTIF($H$12:AD$12,"x")&gt;0,(1+$C$6),1)*IF(COUNTIF($H$13:AD$13,"x")&gt;0,(1+$C$30),1)*IF(AD$8="x",(1+Toimenpiteet!$C$7),1)*IF(AD$9="x",(1+Toimenpiteet!$C$34),1)*(1+AD$30)*_xlfn.BINOM.INV(1,(1-(Satokasvi!$H$15*(1+AD$44))),X126))</f>
        <v>3034.5087612691896</v>
      </c>
      <c r="CA126" s="27">
        <f ca="1">IF(AE$11="x",0,_xlfn.NORM.INV(Y126,Satokasvi!$H$8,Satokasvi!$I$8)*IF(COUNTIF($H$12:AE$12,"x")&gt;0,(1+$C$6),1)*IF(COUNTIF($H$13:AE$13,"x")&gt;0,(1+$C$30),1)*IF(AE$8="x",(1+Toimenpiteet!$C$7),1)*IF(AE$9="x",(1+Toimenpiteet!$C$34),1)*(1+AE$30)*_xlfn.BINOM.INV(1,(1-(Satokasvi!$H$15*(1+AE$44))),Y126))</f>
        <v>2673.1693472376128</v>
      </c>
      <c r="CB126" s="27">
        <f ca="1">IF(AF$11="x",0,_xlfn.NORM.INV(Z126,Satokasvi!$H$8,Satokasvi!$I$8)*IF(COUNTIF($H$12:AF$12,"x")&gt;0,(1+$C$6),1)*IF(COUNTIF($H$13:AF$13,"x")&gt;0,(1+$C$30),1)*IF(AF$8="x",(1+Toimenpiteet!$C$7),1)*IF(AF$9="x",(1+Toimenpiteet!$C$34),1)*(1+AF$30)*_xlfn.BINOM.INV(1,(1-(Satokasvi!$H$15*(1+AF$44))),Z126))</f>
        <v>2574.2468665897704</v>
      </c>
      <c r="CD126" s="29">
        <f ca="1">_xlfn.NORM.INV(RAND(),Satokasvi!$H$13,Satokasvi!$I$13)</f>
        <v>219.79306904406866</v>
      </c>
      <c r="CE126" s="29">
        <f ca="1">_xlfn.NORM.INV(RAND(),Satokasvi!$H$13,Satokasvi!$I$13)</f>
        <v>217.88320428694774</v>
      </c>
      <c r="CF126" s="29">
        <f ca="1">_xlfn.NORM.INV(RAND(),Satokasvi!$H$13,Satokasvi!$I$13)</f>
        <v>163.21482254515422</v>
      </c>
      <c r="CG126" s="29">
        <f ca="1">_xlfn.NORM.INV(RAND(),Satokasvi!$H$13,Satokasvi!$I$13)</f>
        <v>215.19900696128278</v>
      </c>
      <c r="CH126" s="29">
        <f ca="1">_xlfn.NORM.INV(RAND(),Satokasvi!$H$13,Satokasvi!$I$13)</f>
        <v>246.31499644391187</v>
      </c>
      <c r="CI126" s="29">
        <f ca="1">_xlfn.NORM.INV(RAND(),Satokasvi!$H$13,Satokasvi!$I$13)</f>
        <v>241.18363833898454</v>
      </c>
      <c r="CJ126" s="29">
        <f ca="1">_xlfn.NORM.INV(RAND(),Satokasvi!$H$13,Satokasvi!$I$13)</f>
        <v>171.31425382056185</v>
      </c>
      <c r="CK126" s="29">
        <f ca="1">_xlfn.NORM.INV(RAND(),Satokasvi!$H$13,Satokasvi!$I$13)</f>
        <v>177.41972933277455</v>
      </c>
      <c r="CL126" s="29">
        <f ca="1">_xlfn.NORM.INV(RAND(),Satokasvi!$H$13,Satokasvi!$I$13)</f>
        <v>289.00727417705377</v>
      </c>
      <c r="CM126" s="29">
        <f ca="1">_xlfn.NORM.INV(RAND(),Satokasvi!$H$13,Satokasvi!$I$13)</f>
        <v>278.71193177452938</v>
      </c>
      <c r="CN126" s="29">
        <f ca="1">_xlfn.NORM.INV(RAND(),Satokasvi!$H$13,Satokasvi!$I$13)</f>
        <v>167.43343313541891</v>
      </c>
      <c r="CO126" s="29">
        <f ca="1">_xlfn.NORM.INV(RAND(),Satokasvi!$H$13,Satokasvi!$I$13)</f>
        <v>121.49356813692775</v>
      </c>
      <c r="CP126" s="29">
        <f ca="1">_xlfn.NORM.INV(RAND(),Satokasvi!$H$13,Satokasvi!$I$13)</f>
        <v>185.49477397981536</v>
      </c>
      <c r="CQ126" s="29">
        <f ca="1">_xlfn.NORM.INV(RAND(),Satokasvi!$H$13,Satokasvi!$I$13)</f>
        <v>166.09983582419184</v>
      </c>
      <c r="CR126" s="29">
        <f ca="1">_xlfn.NORM.INV(RAND(),Satokasvi!$H$13,Satokasvi!$I$13)</f>
        <v>149.1899953307404</v>
      </c>
      <c r="CS126" s="29">
        <f ca="1">_xlfn.NORM.INV(RAND(),Satokasvi!$H$13,Satokasvi!$I$13)</f>
        <v>295.25748219824828</v>
      </c>
      <c r="CT126" s="29">
        <f ca="1">_xlfn.NORM.INV(RAND(),Satokasvi!$H$13,Satokasvi!$I$13)</f>
        <v>270.73937381932035</v>
      </c>
      <c r="CU126" s="29">
        <f ca="1">_xlfn.NORM.INV(RAND(),Satokasvi!$H$13,Satokasvi!$I$13)</f>
        <v>161.01829367957703</v>
      </c>
      <c r="CV126" s="29">
        <f ca="1">_xlfn.NORM.INV(RAND(),Satokasvi!$H$13,Satokasvi!$I$13)</f>
        <v>111.4325925814979</v>
      </c>
      <c r="CW126" s="29">
        <f ca="1">_xlfn.NORM.INV(RAND(),Satokasvi!$H$13,Satokasvi!$I$13)</f>
        <v>224.07192651907567</v>
      </c>
      <c r="CX126" s="29">
        <f ca="1">_xlfn.NORM.INV(RAND(),Satokasvi!$H$13,Satokasvi!$I$13)</f>
        <v>177.40891873259778</v>
      </c>
      <c r="CY126" s="29">
        <f ca="1">_xlfn.NORM.INV(RAND(),Satokasvi!$H$13,Satokasvi!$I$13)</f>
        <v>286.4649390817886</v>
      </c>
      <c r="CZ126" s="29">
        <f ca="1">_xlfn.NORM.INV(RAND(),Satokasvi!$H$13,Satokasvi!$I$13)</f>
        <v>156.50193835303469</v>
      </c>
      <c r="DA126" s="29">
        <f ca="1">_xlfn.NORM.INV(RAND(),Satokasvi!$H$13,Satokasvi!$I$13)</f>
        <v>134.34075444258428</v>
      </c>
      <c r="DB126" s="29">
        <f ca="1">_xlfn.NORM.INV(RAND(),Satokasvi!$H$13,Satokasvi!$I$13)</f>
        <v>320.66585307818588</v>
      </c>
      <c r="DD126" s="29">
        <f>IF(H$11="x",Toimenpiteet!$E$115,AC126*CD126/1000+(Satokasvi!$E$28-Satokasvi!$E$7)+IF(H$8="x",Toimenpiteet!$E$29,0)+IF(H$9="x",Toimenpiteet!$E$60,0)+IF(H$10="x",Toimenpiteet!$E$88,0))/(1+$H$15)^DD$59</f>
        <v>305.82524271844659</v>
      </c>
      <c r="DE126" s="29">
        <f ca="1">IF(I$11="x",Toimenpiteet!$E$115,AD126*CE126/1000+(Satokasvi!$E$28-Satokasvi!$E$7)+IF(I$8="x",Toimenpiteet!$E$29,0)+IF(I$9="x",Toimenpiteet!$E$60,0)+IF(I$10="x",Toimenpiteet!$E$88,0))/(1+$H$15)^DE$59</f>
        <v>356.72127137422603</v>
      </c>
      <c r="DF126" s="29">
        <f ca="1">IF(J$11="x",Toimenpiteet!$E$115,AE126*CF126/1000+(Satokasvi!$E$28-Satokasvi!$E$7)+IF(J$8="x",Toimenpiteet!$E$29,0)+IF(J$9="x",Toimenpiteet!$E$60,0)+IF(J$10="x",Toimenpiteet!$E$88,0))/(1+$H$15)^DF$59</f>
        <v>155.5669492429744</v>
      </c>
      <c r="DG126" s="29">
        <f ca="1">IF(K$11="x",Toimenpiteet!$E$115,AF126*CG126/1000+(Satokasvi!$E$28-Satokasvi!$E$7)+IF(K$8="x",Toimenpiteet!$E$29,0)+IF(K$9="x",Toimenpiteet!$E$60,0)+IF(K$10="x",Toimenpiteet!$E$88,0))/(1+$H$15)^DG$59</f>
        <v>301.83454599975545</v>
      </c>
      <c r="DH126" s="29">
        <f ca="1">IF(L$11="x",Toimenpiteet!$E$115,AG126*CH126/1000+(Satokasvi!$E$28-Satokasvi!$E$7)+IF(L$8="x",Toimenpiteet!$E$29,0)+IF(L$9="x",Toimenpiteet!$E$60,0)+IF(L$10="x",Toimenpiteet!$E$88,0))/(1+$H$15)^DH$59</f>
        <v>340.08185271383513</v>
      </c>
      <c r="DI126" s="29">
        <f>IF(M$11="x",Toimenpiteet!$E$115,AH126*CI126/1000+(Satokasvi!$E$28-Satokasvi!$E$7)+IF(M$8="x",Toimenpiteet!$E$29,0)+IF(M$9="x",Toimenpiteet!$E$60,0)+IF(M$10="x",Toimenpiteet!$E$88,0))/(1+$H$15)^DI$59</f>
        <v>263.80754085535114</v>
      </c>
      <c r="DJ126" s="29">
        <f ca="1">IF(N$11="x",Toimenpiteet!$E$115,AI126*CJ126/1000+(Satokasvi!$E$28-Satokasvi!$E$7)+IF(N$8="x",Toimenpiteet!$E$29,0)+IF(N$9="x",Toimenpiteet!$E$60,0)+IF(N$10="x",Toimenpiteet!$E$88,0))/(1+$H$15)^DJ$59</f>
        <v>189.46576869520078</v>
      </c>
      <c r="DK126" s="29">
        <f ca="1">IF(O$11="x",Toimenpiteet!$E$115,AJ126*CK126/1000+(Satokasvi!$E$28-Satokasvi!$E$7)+IF(O$8="x",Toimenpiteet!$E$29,0)+IF(O$9="x",Toimenpiteet!$E$60,0)+IF(O$10="x",Toimenpiteet!$E$88,0))/(1+$H$15)^DK$59</f>
        <v>209.344978764068</v>
      </c>
      <c r="DL126" s="29">
        <f ca="1">IF(P$11="x",Toimenpiteet!$E$115,AK126*CL126/1000+(Satokasvi!$E$28-Satokasvi!$E$7)+IF(P$8="x",Toimenpiteet!$E$29,0)+IF(P$9="x",Toimenpiteet!$E$60,0)+IF(P$10="x",Toimenpiteet!$E$88,0))/(1+$H$15)^DL$59</f>
        <v>388.90688110291342</v>
      </c>
      <c r="DM126" s="29">
        <f ca="1">IF(Q$11="x",Toimenpiteet!$E$115,AL126*CM126/1000+(Satokasvi!$E$28-Satokasvi!$E$7)+IF(Q$8="x",Toimenpiteet!$E$29,0)+IF(Q$9="x",Toimenpiteet!$E$60,0)+IF(Q$10="x",Toimenpiteet!$E$88,0))/(1+$H$15)^DM$59</f>
        <v>332.9181441974751</v>
      </c>
      <c r="DN126" s="29">
        <f ca="1">IF(R$11="x",Toimenpiteet!$E$115,AM126*CN126/1000+(Satokasvi!$E$28-Satokasvi!$E$7)+IF(R$8="x",Toimenpiteet!$E$29,0)+IF(R$9="x",Toimenpiteet!$E$60,0)+IF(R$10="x",Toimenpiteet!$E$88,0))/(1+$H$15)^DN$59</f>
        <v>187.2634808089004</v>
      </c>
      <c r="DO126" s="29">
        <f ca="1">IF(S$11="x",Toimenpiteet!$E$115,AN126*CO126/1000+(Satokasvi!$E$28-Satokasvi!$E$7)+IF(S$8="x",Toimenpiteet!$E$29,0)+IF(S$9="x",Toimenpiteet!$E$60,0)+IF(S$10="x",Toimenpiteet!$E$88,0))/(1+$H$15)^DO$59</f>
        <v>101.40798387305757</v>
      </c>
      <c r="DP126" s="29">
        <f ca="1">IF(T$11="x",Toimenpiteet!$E$115,AO126*CP126/1000+(Satokasvi!$E$28-Satokasvi!$E$7)+IF(T$8="x",Toimenpiteet!$E$29,0)+IF(T$9="x",Toimenpiteet!$E$60,0)+IF(T$10="x",Toimenpiteet!$E$88,0))/(1+$H$15)^DP$59</f>
        <v>156.7388185566802</v>
      </c>
      <c r="DQ126" s="29">
        <f ca="1">IF(U$11="x",Toimenpiteet!$E$115,AP126*CQ126/1000+(Satokasvi!$E$28-Satokasvi!$E$7)+IF(U$8="x",Toimenpiteet!$E$29,0)+IF(U$9="x",Toimenpiteet!$E$60,0)+IF(U$10="x",Toimenpiteet!$E$88,0))/(1+$H$15)^DQ$59</f>
        <v>154.86518535377266</v>
      </c>
      <c r="DR126" s="29">
        <f ca="1">IF(V$11="x",Toimenpiteet!$E$115,AQ126*CR126/1000+(Satokasvi!$E$28-Satokasvi!$E$7)+IF(V$8="x",Toimenpiteet!$E$29,0)+IF(V$9="x",Toimenpiteet!$E$60,0)+IF(V$10="x",Toimenpiteet!$E$88,0))/(1+$H$15)^DR$59</f>
        <v>98.181018941108874</v>
      </c>
      <c r="DS126" s="29">
        <f ca="1">IF(W$11="x",Toimenpiteet!$E$115,AR126*CS126/1000+(Satokasvi!$E$28-Satokasvi!$E$7)+IF(W$8="x",Toimenpiteet!$E$29,0)+IF(W$9="x",Toimenpiteet!$E$60,0)+IF(W$10="x",Toimenpiteet!$E$88,0))/(1+$H$15)^DS$59</f>
        <v>351.4566263677462</v>
      </c>
      <c r="DT126" s="29">
        <f ca="1">IF(X$11="x",Toimenpiteet!$E$115,AS126*CT126/1000+(Satokasvi!$E$28-Satokasvi!$E$7)+IF(X$8="x",Toimenpiteet!$E$29,0)+IF(X$9="x",Toimenpiteet!$E$60,0)+IF(X$10="x",Toimenpiteet!$E$88,0))/(1+$H$15)^DT$59</f>
        <v>266.44566098377425</v>
      </c>
      <c r="DU126" s="29">
        <f ca="1">IF(Y$11="x",Toimenpiteet!$E$115,AT126*CU126/1000+(Satokasvi!$E$28-Satokasvi!$E$7)+IF(Y$8="x",Toimenpiteet!$E$29,0)+IF(Y$9="x",Toimenpiteet!$E$60,0)+IF(Y$10="x",Toimenpiteet!$E$88,0))/(1+$H$15)^DU$59</f>
        <v>119.98619740584415</v>
      </c>
      <c r="DV126" s="29">
        <f ca="1">IF(Z$11="x",Toimenpiteet!$E$115,AU126*CV126/1000+(Satokasvi!$E$28-Satokasvi!$E$7)+IF(Z$8="x",Toimenpiteet!$E$29,0)+IF(Z$9="x",Toimenpiteet!$E$60,0)+IF(Z$10="x",Toimenpiteet!$E$88,0))/(1+$H$15)^DV$59</f>
        <v>43.934626149954717</v>
      </c>
      <c r="DW126" s="29">
        <f ca="1">IF(AA$11="x",Toimenpiteet!$E$115,AV126*CW126/1000+(Satokasvi!$E$28-Satokasvi!$E$7)+IF(AA$8="x",Toimenpiteet!$E$29,0)+IF(AA$9="x",Toimenpiteet!$E$60,0)+IF(AA$10="x",Toimenpiteet!$E$88,0))/(1+$H$15)^DW$59</f>
        <v>188.77762801496368</v>
      </c>
      <c r="DX126" s="29">
        <f ca="1">IF(AB$11="x",Toimenpiteet!$E$115,AW126*CX126/1000+(Satokasvi!$E$28-Satokasvi!$E$7)+IF(AB$8="x",Toimenpiteet!$E$29,0)+IF(AB$9="x",Toimenpiteet!$E$60,0)+IF(AB$10="x",Toimenpiteet!$E$88,0))/(1+$H$15)^DX$59</f>
        <v>104.93292711353546</v>
      </c>
      <c r="DY126" s="29">
        <f ca="1">IF(AC$11="x",Toimenpiteet!$E$115,AX126*CY126/1000+(Satokasvi!$E$28-Satokasvi!$E$7)+IF(AC$8="x",Toimenpiteet!$E$29,0)+IF(AC$9="x",Toimenpiteet!$E$60,0)+IF(AC$10="x",Toimenpiteet!$E$88,0))/(1+$H$15)^DY$59</f>
        <v>320.92232032913864</v>
      </c>
      <c r="DZ126" s="29">
        <f ca="1">IF(AD$11="x",Toimenpiteet!$E$115,AY126*CZ126/1000+(Satokasvi!$E$28-Satokasvi!$E$7)+IF(AD$8="x",Toimenpiteet!$E$29,0)+IF(AD$9="x",Toimenpiteet!$E$60,0)+IF(AD$10="x",Toimenpiteet!$E$88,0))/(1+$H$15)^DZ$59</f>
        <v>113.69752804738437</v>
      </c>
      <c r="EA126" s="29">
        <f ca="1">IF(AE$11="x",Toimenpiteet!$E$115,AZ126*DA126/1000+(Satokasvi!$E$28-Satokasvi!$E$7)+IF(AE$8="x",Toimenpiteet!$E$29,0)+IF(AE$9="x",Toimenpiteet!$E$60,0)+IF(AE$10="x",Toimenpiteet!$E$88,0))/(1+$H$15)^EA$59</f>
        <v>56.136941890259699</v>
      </c>
      <c r="EB126" s="29">
        <f ca="1">IF(AF$11="x",Toimenpiteet!$E$115,BA126*DB126/1000+(Satokasvi!$E$28-Satokasvi!$E$7)+IF(AF$8="x",Toimenpiteet!$E$29,0)+IF(AF$9="x",Toimenpiteet!$E$60,0)+IF(AF$10="x",Toimenpiteet!$E$88,0))/(1+$H$15)^EB$59</f>
        <v>266.63039011549193</v>
      </c>
      <c r="ED126" s="29">
        <f>IF(H$11="x",Toimenpiteet!$E$115,BD126*CD126/1000+(Satokasvi!$E$28-Satokasvi!$E$7)+IF(H$8="x",Toimenpiteet!$E$29,0)+IF(H$9="x",Toimenpiteet!$E$60,0)+IF(H$10="x",Toimenpiteet!$E$88,0))/(1+$H$15)^ED$59</f>
        <v>305.82524271844659</v>
      </c>
      <c r="EE126" s="29">
        <f ca="1">IF(I$11="x",Toimenpiteet!$E$115,BE126*CE126/1000+(Satokasvi!$E$28-Satokasvi!$E$7)+IF(I$8="x",Toimenpiteet!$E$29,0)+IF(I$9="x",Toimenpiteet!$E$60,0)+IF(I$10="x",Toimenpiteet!$E$88,0))/(1+$H$15)^EE$59</f>
        <v>385.29821532751657</v>
      </c>
      <c r="EF126" s="29">
        <f ca="1">IF(J$11="x",Toimenpiteet!$E$115,BF126*CF126/1000+(Satokasvi!$E$28-Satokasvi!$E$7)+IF(J$8="x",Toimenpiteet!$E$29,0)+IF(J$9="x",Toimenpiteet!$E$60,0)+IF(J$10="x",Toimenpiteet!$E$88,0))/(1+$H$15)^EF$59</f>
        <v>173.77333591345234</v>
      </c>
      <c r="EG126" s="29">
        <f ca="1">IF(K$11="x",Toimenpiteet!$E$115,BG126*CG126/1000+(Satokasvi!$E$28-Satokasvi!$E$7)+IF(K$8="x",Toimenpiteet!$E$29,0)+IF(K$9="x",Toimenpiteet!$E$60,0)+IF(K$10="x",Toimenpiteet!$E$88,0))/(1+$H$15)^EG$59</f>
        <v>327.05058321074233</v>
      </c>
      <c r="EH126" s="29">
        <f ca="1">IF(L$11="x",Toimenpiteet!$E$115,BH126*CH126/1000+(Satokasvi!$E$28-Satokasvi!$E$7)+IF(L$8="x",Toimenpiteet!$E$29,0)+IF(L$9="x",Toimenpiteet!$E$60,0)+IF(L$10="x",Toimenpiteet!$E$88,0))/(1+$H$15)^EH$59</f>
        <v>366.9153724475845</v>
      </c>
      <c r="EI126" s="29">
        <f>IF(M$11="x",Toimenpiteet!$E$115,BI126*CI126/1000+(Satokasvi!$E$28-Satokasvi!$E$7)+IF(M$8="x",Toimenpiteet!$E$29,0)+IF(M$9="x",Toimenpiteet!$E$60,0)+IF(M$10="x",Toimenpiteet!$E$88,0))/(1+$H$15)^EI$59</f>
        <v>263.80754085535114</v>
      </c>
      <c r="EJ126" s="29">
        <f ca="1">IF(N$11="x",Toimenpiteet!$E$115,BJ126*CJ126/1000+(Satokasvi!$E$28-Satokasvi!$E$7)+IF(N$8="x",Toimenpiteet!$E$29,0)+IF(N$9="x",Toimenpiteet!$E$60,0)+IF(N$10="x",Toimenpiteet!$E$88,0))/(1+$H$15)^EJ$59</f>
        <v>208.20423490171834</v>
      </c>
      <c r="EK126" s="29">
        <f ca="1">IF(O$11="x",Toimenpiteet!$E$115,BK126*CK126/1000+(Satokasvi!$E$28-Satokasvi!$E$7)+IF(O$8="x",Toimenpiteet!$E$29,0)+IF(O$9="x",Toimenpiteet!$E$60,0)+IF(O$10="x",Toimenpiteet!$E$88,0))/(1+$H$15)^EK$59</f>
        <v>228.8075459272788</v>
      </c>
      <c r="EL126" s="29">
        <f ca="1">IF(P$11="x",Toimenpiteet!$E$115,BL126*CL126/1000+(Satokasvi!$E$28-Satokasvi!$E$7)+IF(P$8="x",Toimenpiteet!$E$29,0)+IF(P$9="x",Toimenpiteet!$E$60,0)+IF(P$10="x",Toimenpiteet!$E$88,0))/(1+$H$15)^EL$59</f>
        <v>417.08554382311468</v>
      </c>
      <c r="EM126" s="29">
        <f ca="1">IF(Q$11="x",Toimenpiteet!$E$115,BM126*CM126/1000+(Satokasvi!$E$28-Satokasvi!$E$7)+IF(Q$8="x",Toimenpiteet!$E$29,0)+IF(Q$9="x",Toimenpiteet!$E$60,0)+IF(Q$10="x",Toimenpiteet!$E$88,0))/(1+$H$15)^EM$59</f>
        <v>358.04300156759695</v>
      </c>
      <c r="EN126" s="29">
        <f ca="1">IF(R$11="x",Toimenpiteet!$E$115,BN126*CN126/1000+(Satokasvi!$E$28-Satokasvi!$E$7)+IF(R$8="x",Toimenpiteet!$E$29,0)+IF(R$9="x",Toimenpiteet!$E$60,0)+IF(R$10="x",Toimenpiteet!$E$88,0))/(1+$H$15)^EN$59</f>
        <v>204.85864529618829</v>
      </c>
      <c r="EO126" s="29">
        <f ca="1">IF(S$11="x",Toimenpiteet!$E$115,BO126*CO126/1000+(Satokasvi!$E$28-Satokasvi!$E$7)+IF(S$8="x",Toimenpiteet!$E$29,0)+IF(S$9="x",Toimenpiteet!$E$60,0)+IF(S$10="x",Toimenpiteet!$E$88,0))/(1+$H$15)^EO$59</f>
        <v>114.47060680150938</v>
      </c>
      <c r="EP126" s="29">
        <f ca="1">IF(T$11="x",Toimenpiteet!$E$115,BP126*CP126/1000+(Satokasvi!$E$28-Satokasvi!$E$7)+IF(T$8="x",Toimenpiteet!$E$29,0)+IF(T$9="x",Toimenpiteet!$E$60,0)+IF(T$10="x",Toimenpiteet!$E$88,0))/(1+$H$15)^EP$59</f>
        <v>172.33520000373645</v>
      </c>
      <c r="EQ126" s="29">
        <f ca="1">IF(U$11="x",Toimenpiteet!$E$115,BQ126*CQ126/1000+(Satokasvi!$E$28-Satokasvi!$E$7)+IF(U$8="x",Toimenpiteet!$E$29,0)+IF(U$9="x",Toimenpiteet!$E$60,0)+IF(U$10="x",Toimenpiteet!$E$88,0))/(1+$H$15)^EQ$59</f>
        <v>170.14188201876451</v>
      </c>
      <c r="ER126" s="29">
        <f ca="1">IF(V$11="x",Toimenpiteet!$E$115,BR126*CR126/1000+(Satokasvi!$E$28-Satokasvi!$E$7)+IF(V$8="x",Toimenpiteet!$E$29,0)+IF(V$9="x",Toimenpiteet!$E$60,0)+IF(V$10="x",Toimenpiteet!$E$88,0))/(1+$H$15)^ER$59</f>
        <v>110.40408677874996</v>
      </c>
      <c r="ES126" s="29">
        <f ca="1">IF(W$11="x",Toimenpiteet!$E$115,BS126*CS126/1000+(Satokasvi!$E$28-Satokasvi!$E$7)+IF(W$8="x",Toimenpiteet!$E$29,0)+IF(W$9="x",Toimenpiteet!$E$60,0)+IF(W$10="x",Toimenpiteet!$E$88,0))/(1+$H$15)^ES$59</f>
        <v>376.13044495854672</v>
      </c>
      <c r="ET126" s="29">
        <f ca="1">IF(X$11="x",Toimenpiteet!$E$115,BT126*CT126/1000+(Satokasvi!$E$28-Satokasvi!$E$7)+IF(X$8="x",Toimenpiteet!$E$29,0)+IF(X$9="x",Toimenpiteet!$E$60,0)+IF(X$10="x",Toimenpiteet!$E$88,0))/(1+$H$15)^ET$59</f>
        <v>286.6621064333641</v>
      </c>
      <c r="EU126" s="29">
        <f ca="1">IF(Y$11="x",Toimenpiteet!$E$115,BU126*CU126/1000+(Satokasvi!$E$28-Satokasvi!$E$7)+IF(Y$8="x",Toimenpiteet!$E$29,0)+IF(Y$9="x",Toimenpiteet!$E$60,0)+IF(Y$10="x",Toimenpiteet!$E$88,0))/(1+$H$15)^EU$59</f>
        <v>132.67886882992394</v>
      </c>
      <c r="EV126" s="29">
        <f ca="1">IF(Z$11="x",Toimenpiteet!$E$115,BV126*CV126/1000+(Satokasvi!$E$28-Satokasvi!$E$7)+IF(Z$8="x",Toimenpiteet!$E$29,0)+IF(Z$9="x",Toimenpiteet!$E$60,0)+IF(Z$10="x",Toimenpiteet!$E$88,0))/(1+$H$15)^EV$59</f>
        <v>52.629766732974353</v>
      </c>
      <c r="EW126" s="29">
        <f ca="1">IF(AA$11="x",Toimenpiteet!$E$115,BW126*CW126/1000+(Satokasvi!$E$28-Satokasvi!$E$7)+IF(AA$8="x",Toimenpiteet!$E$29,0)+IF(AA$9="x",Toimenpiteet!$E$60,0)+IF(AA$10="x",Toimenpiteet!$E$88,0))/(1+$H$15)^EW$59</f>
        <v>204.52564463466513</v>
      </c>
      <c r="EX126" s="29">
        <f ca="1">IF(AB$11="x",Toimenpiteet!$E$115,BX126*CX126/1000+(Satokasvi!$E$28-Satokasvi!$E$7)+IF(AB$8="x",Toimenpiteet!$E$29,0)+IF(AB$9="x",Toimenpiteet!$E$60,0)+IF(AB$10="x",Toimenpiteet!$E$88,0))/(1+$H$15)^EX$59</f>
        <v>116.30494746819598</v>
      </c>
      <c r="EY126" s="29">
        <f ca="1">IF(AC$11="x",Toimenpiteet!$E$115,BY126*CY126/1000+(Satokasvi!$E$28-Satokasvi!$E$7)+IF(AC$8="x",Toimenpiteet!$E$29,0)+IF(AC$9="x",Toimenpiteet!$E$60,0)+IF(AC$10="x",Toimenpiteet!$E$88,0))/(1+$H$15)^EY$59</f>
        <v>342.91540139315265</v>
      </c>
      <c r="EZ126" s="29">
        <f ca="1">IF(AD$11="x",Toimenpiteet!$E$115,BZ126*CZ126/1000+(Satokasvi!$E$28-Satokasvi!$E$7)+IF(AD$8="x",Toimenpiteet!$E$29,0)+IF(AD$9="x",Toimenpiteet!$E$60,0)+IF(AD$10="x",Toimenpiteet!$E$88,0))/(1+$H$15)^EZ$59</f>
        <v>125.15615692310996</v>
      </c>
      <c r="FA126" s="29">
        <f ca="1">IF(AE$11="x",Toimenpiteet!$E$115,CA126*DA126/1000+(Satokasvi!$E$28-Satokasvi!$E$7)+IF(AE$8="x",Toimenpiteet!$E$29,0)+IF(AE$9="x",Toimenpiteet!$E$60,0)+IF(AE$10="x",Toimenpiteet!$E$88,0))/(1+$H$15)^FA$59</f>
        <v>64.54937391036141</v>
      </c>
      <c r="FB126" s="29">
        <f ca="1">IF(AF$11="x",Toimenpiteet!$E$115,CB126*DB126/1000+(Satokasvi!$E$28-Satokasvi!$E$7)+IF(AF$8="x",Toimenpiteet!$E$29,0)+IF(AF$9="x",Toimenpiteet!$E$60,0)+IF(AF$10="x",Toimenpiteet!$E$88,0))/(1+$H$15)^FB$59</f>
        <v>285.40422508300321</v>
      </c>
      <c r="FD126" s="29">
        <f t="shared" si="41"/>
        <v>305.82524271844659</v>
      </c>
      <c r="FE126" s="29">
        <f t="shared" ca="1" si="32"/>
        <v>662.54651409267262</v>
      </c>
      <c r="FF126" s="29">
        <f t="shared" ca="1" si="32"/>
        <v>818.113463335647</v>
      </c>
      <c r="FG126" s="29">
        <f t="shared" ca="1" si="32"/>
        <v>1119.9480093354025</v>
      </c>
      <c r="FH126" s="29">
        <f t="shared" ca="1" si="32"/>
        <v>1460.0298620492376</v>
      </c>
      <c r="FI126" s="29">
        <f t="shared" ca="1" si="32"/>
        <v>1723.8374029045888</v>
      </c>
      <c r="FJ126" s="29">
        <f t="shared" ca="1" si="32"/>
        <v>1913.3031715997895</v>
      </c>
      <c r="FK126" s="29">
        <f t="shared" ca="1" si="32"/>
        <v>2122.6481503638574</v>
      </c>
      <c r="FL126" s="29">
        <f t="shared" ca="1" si="31"/>
        <v>2511.5550314667707</v>
      </c>
      <c r="FM126" s="29">
        <f t="shared" ca="1" si="31"/>
        <v>2844.4731756642459</v>
      </c>
      <c r="FN126" s="29">
        <f t="shared" ca="1" si="31"/>
        <v>3031.7366564731465</v>
      </c>
      <c r="FO126" s="29">
        <f t="shared" ca="1" si="31"/>
        <v>3133.1446403462041</v>
      </c>
      <c r="FP126" s="29">
        <f t="shared" ca="1" si="31"/>
        <v>3289.8834589028843</v>
      </c>
      <c r="FQ126" s="29">
        <f t="shared" ca="1" si="31"/>
        <v>3444.7486442566569</v>
      </c>
      <c r="FR126" s="29">
        <f t="shared" ca="1" si="31"/>
        <v>3542.9296631977659</v>
      </c>
      <c r="FS126" s="29">
        <f t="shared" ca="1" si="31"/>
        <v>3894.386289565512</v>
      </c>
      <c r="FT126" s="29">
        <f t="shared" ca="1" si="31"/>
        <v>4160.8319505492864</v>
      </c>
      <c r="FU126" s="29">
        <f t="shared" ca="1" si="24"/>
        <v>4280.8181479551304</v>
      </c>
      <c r="FV126" s="29">
        <f t="shared" ca="1" si="24"/>
        <v>4324.7527741050853</v>
      </c>
      <c r="FW126" s="29">
        <f t="shared" ca="1" si="23"/>
        <v>4513.5304021200491</v>
      </c>
      <c r="FX126" s="29">
        <f t="shared" ca="1" si="23"/>
        <v>4618.4633292335848</v>
      </c>
      <c r="FY126" s="29">
        <f t="shared" ca="1" si="23"/>
        <v>4939.3856495627233</v>
      </c>
      <c r="FZ126" s="29">
        <f t="shared" ca="1" si="23"/>
        <v>5053.0831776101077</v>
      </c>
      <c r="GA126" s="29">
        <f t="shared" ca="1" si="23"/>
        <v>5109.2201195003672</v>
      </c>
      <c r="GB126" s="29">
        <f t="shared" ca="1" si="23"/>
        <v>5375.8505096158588</v>
      </c>
      <c r="GC126" s="29"/>
      <c r="GD126" s="29">
        <f t="shared" si="42"/>
        <v>305.82524271844659</v>
      </c>
      <c r="GE126" s="29">
        <f t="shared" ca="1" si="39"/>
        <v>691.12345804596316</v>
      </c>
      <c r="GF126" s="29">
        <f t="shared" ca="1" si="39"/>
        <v>864.8967939594155</v>
      </c>
      <c r="GG126" s="29">
        <f t="shared" ca="1" si="39"/>
        <v>1191.9473771701578</v>
      </c>
      <c r="GH126" s="29">
        <f t="shared" ca="1" si="39"/>
        <v>1558.8627496177423</v>
      </c>
      <c r="GI126" s="29">
        <f t="shared" ca="1" si="39"/>
        <v>1822.6702904730935</v>
      </c>
      <c r="GJ126" s="29">
        <f t="shared" ca="1" si="39"/>
        <v>2030.8745253748118</v>
      </c>
      <c r="GK126" s="29">
        <f t="shared" ca="1" si="39"/>
        <v>2259.6820713020907</v>
      </c>
      <c r="GL126" s="29">
        <f t="shared" ca="1" si="39"/>
        <v>2676.7676151252053</v>
      </c>
      <c r="GM126" s="29">
        <f t="shared" ca="1" si="39"/>
        <v>3034.8106166928023</v>
      </c>
      <c r="GN126" s="29">
        <f t="shared" ca="1" si="39"/>
        <v>3239.6692619889905</v>
      </c>
      <c r="GO126" s="29">
        <f t="shared" ca="1" si="39"/>
        <v>3354.1398687904998</v>
      </c>
      <c r="GP126" s="29">
        <f t="shared" ca="1" si="39"/>
        <v>3526.4750687942364</v>
      </c>
      <c r="GQ126" s="29">
        <f t="shared" ca="1" si="39"/>
        <v>3696.616950813001</v>
      </c>
      <c r="GR126" s="29">
        <f t="shared" ca="1" si="39"/>
        <v>3807.0210375917509</v>
      </c>
      <c r="GS126" s="29">
        <f t="shared" ca="1" si="39"/>
        <v>4183.1514825502973</v>
      </c>
      <c r="GT126" s="29">
        <f t="shared" ca="1" si="34"/>
        <v>4469.8135889836612</v>
      </c>
      <c r="GU126" s="29">
        <f t="shared" ca="1" si="22"/>
        <v>4602.4924578135851</v>
      </c>
      <c r="GV126" s="29">
        <f t="shared" ca="1" si="22"/>
        <v>4655.1222245465597</v>
      </c>
      <c r="GW126" s="29">
        <f t="shared" ca="1" si="22"/>
        <v>4859.6478691812245</v>
      </c>
      <c r="GX126" s="29">
        <f t="shared" ca="1" si="22"/>
        <v>4975.9528166494201</v>
      </c>
      <c r="GY126" s="29">
        <f t="shared" ca="1" si="30"/>
        <v>5318.8682180425731</v>
      </c>
      <c r="GZ126" s="29">
        <f t="shared" ca="1" si="30"/>
        <v>5444.0243749656829</v>
      </c>
      <c r="HA126" s="29">
        <f t="shared" ca="1" si="30"/>
        <v>5508.5737488760442</v>
      </c>
      <c r="HB126" s="29">
        <f t="shared" ca="1" si="30"/>
        <v>5793.9779739590476</v>
      </c>
      <c r="HC126" s="29"/>
      <c r="HD126" s="29">
        <f t="shared" si="40"/>
        <v>170</v>
      </c>
      <c r="HE126" s="29">
        <f>SUM($GD126:GD126)-$HD126-SUM($FD126:FD126)</f>
        <v>-170</v>
      </c>
      <c r="HF126" s="29">
        <f ca="1">SUM($GD126:GE126)-$HD126-SUM($FD126:FE126)</f>
        <v>-141.42305604670946</v>
      </c>
      <c r="HG126" s="29">
        <f ca="1">SUM($GD126:GF126)-$HD126-SUM($FD126:FF126)</f>
        <v>-94.639725422940955</v>
      </c>
      <c r="HH126" s="29">
        <f ca="1">SUM($GD126:GG126)-$HD126-SUM($FD126:FG126)</f>
        <v>-22.640357588185907</v>
      </c>
      <c r="HI126" s="29">
        <f ca="1">SUM($GD126:GH126)-$HD126-SUM($FD126:FH126)</f>
        <v>76.192529980318795</v>
      </c>
      <c r="HJ126" s="29">
        <f ca="1">SUM($GD126:GI126)-$HD126-SUM($FD126:FI126)</f>
        <v>175.0254175488235</v>
      </c>
      <c r="HK126" s="29">
        <f ca="1">SUM($GD126:GJ126)-$HD126-SUM($FD126:FJ126)</f>
        <v>292.59677132384513</v>
      </c>
      <c r="HL126" s="29">
        <f ca="1">SUM($GD126:GK126)-$HD126-SUM($FD126:FK126)</f>
        <v>429.63069226207881</v>
      </c>
      <c r="HM126" s="29">
        <f ca="1">SUM($GD126:GL126)-$HD126-SUM($FD126:FL126)</f>
        <v>594.84327592051341</v>
      </c>
      <c r="HN126" s="29">
        <f ca="1">SUM($GD126:GM126)-$HD126-SUM($FD126:FM126)</f>
        <v>785.18071694906757</v>
      </c>
      <c r="HO126" s="29">
        <f ca="1">SUM($GD126:GN126)-$HD126-SUM($FD126:FN126)</f>
        <v>993.11332246491293</v>
      </c>
      <c r="HP126" s="29">
        <f ca="1">SUM($GD126:GO126)-$HD126-SUM($FD126:FO126)</f>
        <v>1214.1085509092081</v>
      </c>
      <c r="HQ126" s="29">
        <f ca="1">SUM($GD126:GP126)-$HD126-SUM($FD126:FP126)</f>
        <v>1450.7001608005594</v>
      </c>
      <c r="HR126" s="29">
        <f ca="1">SUM($GD126:GQ126)-$HD126-SUM($FD126:FQ126)</f>
        <v>1702.5684673569012</v>
      </c>
      <c r="HS126" s="29">
        <f ca="1">SUM($GD126:GR126)-$HD126-SUM($FD126:FR126)</f>
        <v>1966.6598417508831</v>
      </c>
      <c r="HT126" s="29">
        <f ca="1">SUM($GD126:GS126)-$HD126-SUM($FD126:FS126)</f>
        <v>2255.4250347356647</v>
      </c>
      <c r="HU126" s="29">
        <f ca="1">SUM($GD126:GT126)-$HD126-SUM($FD126:FT126)</f>
        <v>2564.4066731700441</v>
      </c>
      <c r="HV126" s="29">
        <f ca="1">SUM($GD126:GU126)-$HD126-SUM($FD126:FU126)</f>
        <v>2886.0809830284998</v>
      </c>
      <c r="HW126" s="29">
        <f ca="1">SUM($GD126:GV126)-$HD126-SUM($FD126:FV126)</f>
        <v>3216.4504334699741</v>
      </c>
      <c r="HX126" s="29">
        <f ca="1">SUM($GD126:GW126)-$HD126-SUM($FD126:FW126)</f>
        <v>3562.5679005311467</v>
      </c>
      <c r="HY126" s="29">
        <f ca="1">SUM($GD126:GX126)-$HD126-SUM($FD126:FX126)</f>
        <v>3920.0573879469812</v>
      </c>
      <c r="HZ126" s="29">
        <f ca="1">SUM($GD126:GY126)-$HD126-SUM($FD126:FY126)</f>
        <v>4299.5399564268228</v>
      </c>
      <c r="IA126" s="29">
        <f ca="1">SUM($GD126:GZ126)-$HD126-SUM($FD126:FZ126)</f>
        <v>4690.4811537823989</v>
      </c>
      <c r="IB126" s="29">
        <f ca="1">SUM($GD126:HA126)-$HD126-SUM($FD126:GA126)</f>
        <v>5089.8347831580759</v>
      </c>
      <c r="IC126" s="29">
        <f ca="1">SUM($GD126:HB126)-$HD126-SUM($FD126:GB126)</f>
        <v>5507.9622475012584</v>
      </c>
    </row>
    <row r="127" spans="2:237">
      <c r="B127" s="29">
        <f t="shared" ca="1" si="37"/>
        <v>0.48071691603868094</v>
      </c>
      <c r="C127" s="29">
        <f t="shared" ca="1" si="37"/>
        <v>0.58270979480896035</v>
      </c>
      <c r="D127" s="29">
        <f t="shared" ca="1" si="37"/>
        <v>0.39432646077310607</v>
      </c>
      <c r="E127" s="29">
        <f t="shared" ca="1" si="37"/>
        <v>0.15002128748462507</v>
      </c>
      <c r="F127" s="29">
        <f t="shared" ca="1" si="37"/>
        <v>0.37643554645016941</v>
      </c>
      <c r="G127" s="29">
        <f t="shared" ca="1" si="37"/>
        <v>0.43653542325406092</v>
      </c>
      <c r="H127" s="29">
        <f t="shared" ca="1" si="37"/>
        <v>2.739523395748078E-2</v>
      </c>
      <c r="I127" s="29">
        <f t="shared" ca="1" si="37"/>
        <v>0.86251489874778331</v>
      </c>
      <c r="J127" s="29">
        <f t="shared" ca="1" si="37"/>
        <v>8.8017946254898116E-2</v>
      </c>
      <c r="K127" s="29">
        <f t="shared" ca="1" si="37"/>
        <v>0.27828934718351883</v>
      </c>
      <c r="L127" s="29">
        <f t="shared" ca="1" si="37"/>
        <v>4.7749996453026688E-2</v>
      </c>
      <c r="M127" s="29">
        <f t="shared" ca="1" si="37"/>
        <v>0.56759422175271257</v>
      </c>
      <c r="N127" s="29">
        <f t="shared" ca="1" si="37"/>
        <v>0.44369293257778764</v>
      </c>
      <c r="O127" s="29">
        <f t="shared" ca="1" si="37"/>
        <v>0.61757296293054709</v>
      </c>
      <c r="P127" s="29">
        <f t="shared" ca="1" si="37"/>
        <v>0.59971135587297841</v>
      </c>
      <c r="Q127" s="29">
        <f t="shared" ca="1" si="37"/>
        <v>0.30002266311892956</v>
      </c>
      <c r="R127" s="29">
        <f t="shared" ca="1" si="38"/>
        <v>0.54455238808273931</v>
      </c>
      <c r="S127" s="29">
        <f t="shared" ca="1" si="38"/>
        <v>0.54124280407638259</v>
      </c>
      <c r="T127" s="29">
        <f t="shared" ca="1" si="38"/>
        <v>0.24024202197456312</v>
      </c>
      <c r="U127" s="29">
        <f t="shared" ca="1" si="38"/>
        <v>0.42694900482754505</v>
      </c>
      <c r="V127" s="29">
        <f t="shared" ca="1" si="38"/>
        <v>0.46285931557419846</v>
      </c>
      <c r="W127" s="29">
        <f t="shared" ca="1" si="38"/>
        <v>0.85314382357242413</v>
      </c>
      <c r="X127" s="29">
        <f t="shared" ca="1" si="38"/>
        <v>0.82273930177083876</v>
      </c>
      <c r="Y127" s="29">
        <f t="shared" ca="1" si="38"/>
        <v>0.60288285957736487</v>
      </c>
      <c r="Z127" s="29">
        <f t="shared" ca="1" si="38"/>
        <v>0.85034159180814606</v>
      </c>
      <c r="AC127" s="27">
        <f>IF(H$11="x",0,_xlfn.NORM.INV(B127,Satokasvi!$H$8,Satokasvi!$I$8)*IF(H$8="x",1+Toimenpiteet!$C$7,1)*IF(H$9="x",1+Toimenpiteet!$C$34,1)*(1+H$30)*_xlfn.BINOM.INV(1,(1-(Satokasvi!$H$15*(1+H$43))),B127))</f>
        <v>0</v>
      </c>
      <c r="AD127" s="27">
        <f ca="1">IF(I$11="x",0,_xlfn.NORM.INV(C127,Satokasvi!$H$8,Satokasvi!$I$8)*IF(I$8="x",1+Toimenpiteet!$C$7,1)*IF(I$9="x",1+Toimenpiteet!$C$34,1)*(1+I$30)*_xlfn.BINOM.INV(1,(1-(Satokasvi!$H$15*(1+I$43))),C127))</f>
        <v>2578.050240850082</v>
      </c>
      <c r="AE127" s="27">
        <f ca="1">IF(J$11="x",0,_xlfn.NORM.INV(D127,Satokasvi!$H$8,Satokasvi!$I$8)*IF(J$8="x",1+Toimenpiteet!$C$7,1)*IF(J$9="x",1+Toimenpiteet!$C$34,1)*(1+J$30)*_xlfn.BINOM.INV(1,(1-(Satokasvi!$H$15*(1+J$43))),D127))</f>
        <v>2508.8253873958229</v>
      </c>
      <c r="AF127" s="27">
        <f ca="1">IF(K$11="x",0,_xlfn.NORM.INV(E127,Satokasvi!$H$8,Satokasvi!$I$8)*IF(K$8="x",1+Toimenpiteet!$C$7,1)*IF(K$9="x",1+Toimenpiteet!$C$34,1)*(1+K$30)*_xlfn.BINOM.INV(1,(1-(Satokasvi!$H$15*(1+K$43))),E127))</f>
        <v>2384.7945084919202</v>
      </c>
      <c r="AG127" s="27">
        <f ca="1">IF(L$11="x",0,_xlfn.NORM.INV(F127,Satokasvi!$H$8,Satokasvi!$I$8)*IF(L$8="x",1+Toimenpiteet!$C$7,1)*IF(L$9="x",1+Toimenpiteet!$C$34,1)*(1+L$30)*_xlfn.BINOM.INV(1,(1-(Satokasvi!$H$15*(1+L$43))),F127))</f>
        <v>2534.7623966428614</v>
      </c>
      <c r="AH127" s="27">
        <f>IF(M$11="x",0,_xlfn.NORM.INV(G127,Satokasvi!$H$8,Satokasvi!$I$8)*IF(M$8="x",1+Toimenpiteet!$C$7,1)*IF(M$9="x",1+Toimenpiteet!$C$34,1)*(1+M$30)*_xlfn.BINOM.INV(1,(1-(Satokasvi!$H$15*(1+M$43))),G127))</f>
        <v>0</v>
      </c>
      <c r="AI127" s="27">
        <f ca="1">IF(N$11="x",0,_xlfn.NORM.INV(H127,Satokasvi!$H$8,Satokasvi!$I$8)*IF(N$8="x",1+Toimenpiteet!$C$7,1)*IF(N$9="x",1+Toimenpiteet!$C$34,1)*(1+N$30)*_xlfn.BINOM.INV(1,(1-(Satokasvi!$H$15*(1+N$43))),H127))</f>
        <v>0</v>
      </c>
      <c r="AJ127" s="27">
        <f ca="1">IF(O$11="x",0,_xlfn.NORM.INV(I127,Satokasvi!$H$8,Satokasvi!$I$8)*IF(O$8="x",1+Toimenpiteet!$C$7,1)*IF(O$9="x",1+Toimenpiteet!$C$34,1)*(1+O$30)*_xlfn.BINOM.INV(1,(1-(Satokasvi!$H$15*(1+O$43))),I127))</f>
        <v>2817.0145071083634</v>
      </c>
      <c r="AK127" s="27">
        <f ca="1">IF(P$11="x",0,_xlfn.NORM.INV(J127,Satokasvi!$H$8,Satokasvi!$I$8)*IF(P$8="x",1+Toimenpiteet!$C$7,1)*IF(P$9="x",1+Toimenpiteet!$C$34,1)*(1+P$30)*_xlfn.BINOM.INV(1,(1-(Satokasvi!$H$15*(1+P$43))),J127))</f>
        <v>2360.6774870258619</v>
      </c>
      <c r="AL127" s="27">
        <f ca="1">IF(Q$11="x",0,_xlfn.NORM.INV(K127,Satokasvi!$H$8,Satokasvi!$I$8)*IF(Q$8="x",1+Toimenpiteet!$C$7,1)*IF(Q$9="x",1+Toimenpiteet!$C$34,1)*(1+Q$30)*_xlfn.BINOM.INV(1,(1-(Satokasvi!$H$15*(1+Q$43))),K127))</f>
        <v>2503.4968236372829</v>
      </c>
      <c r="AM127" s="27">
        <f ca="1">IF(R$11="x",0,_xlfn.NORM.INV(L127,Satokasvi!$H$8,Satokasvi!$I$8)*IF(R$8="x",1+Toimenpiteet!$C$7,1)*IF(R$9="x",1+Toimenpiteet!$C$34,1)*(1+R$30)*_xlfn.BINOM.INV(1,(1-(Satokasvi!$H$15*(1+R$43))),L127))</f>
        <v>0</v>
      </c>
      <c r="AN127" s="27">
        <f ca="1">IF(S$11="x",0,_xlfn.NORM.INV(M127,Satokasvi!$H$8,Satokasvi!$I$8)*IF(S$8="x",1+Toimenpiteet!$C$7,1)*IF(S$9="x",1+Toimenpiteet!$C$34,1)*(1+S$30)*_xlfn.BINOM.INV(1,(1-(Satokasvi!$H$15*(1+S$43))),M127))</f>
        <v>2645.0193337427781</v>
      </c>
      <c r="AO127" s="27">
        <f ca="1">IF(T$11="x",0,_xlfn.NORM.INV(N127,Satokasvi!$H$8,Satokasvi!$I$8)*IF(T$8="x",1+Toimenpiteet!$C$7,1)*IF(T$9="x",1+Toimenpiteet!$C$34,1)*(1+T$30)*_xlfn.BINOM.INV(1,(1-(Satokasvi!$H$15*(1+T$43))),N127))</f>
        <v>2586.8065569401797</v>
      </c>
      <c r="AP127" s="27">
        <f ca="1">IF(U$11="x",0,_xlfn.NORM.INV(O127,Satokasvi!$H$8,Satokasvi!$I$8)*IF(U$8="x",1+Toimenpiteet!$C$7,1)*IF(U$9="x",1+Toimenpiteet!$C$34,1)*(1+U$30)*_xlfn.BINOM.INV(1,(1-(Satokasvi!$H$15*(1+U$43))),O127))</f>
        <v>2669.0723722517096</v>
      </c>
      <c r="AQ127" s="27">
        <f ca="1">IF(V$11="x",0,_xlfn.NORM.INV(P127,Satokasvi!$H$8,Satokasvi!$I$8)*IF(V$8="x",1+Toimenpiteet!$C$7,1)*IF(V$9="x",1+Toimenpiteet!$C$34,1)*(1+V$30)*_xlfn.BINOM.INV(1,(1-(Satokasvi!$H$15*(1+V$43))),P127))</f>
        <v>2660.3903260872871</v>
      </c>
      <c r="AR127" s="27">
        <f ca="1">IF(W$11="x",0,_xlfn.NORM.INV(Q127,Satokasvi!$H$8,Satokasvi!$I$8)*IF(W$8="x",1+Toimenpiteet!$C$7,1)*IF(W$9="x",1+Toimenpiteet!$C$34,1)*(1+W$30)*_xlfn.BINOM.INV(1,(1-(Satokasvi!$H$15*(1+W$43))),Q127))</f>
        <v>2515.3675668649162</v>
      </c>
      <c r="AS127" s="27">
        <f ca="1">IF(X$11="x",0,_xlfn.NORM.INV(R127,Satokasvi!$H$8,Satokasvi!$I$8)*IF(X$8="x",1+Toimenpiteet!$C$7,1)*IF(X$9="x",1+Toimenpiteet!$C$34,1)*(1+X$30)*_xlfn.BINOM.INV(1,(1-(Satokasvi!$H$15*(1+X$43))),R127))</f>
        <v>2634.1290131872406</v>
      </c>
      <c r="AT127" s="27">
        <f ca="1">IF(Y$11="x",0,_xlfn.NORM.INV(S127,Satokasvi!$H$8,Satokasvi!$I$8)*IF(Y$8="x",1+Toimenpiteet!$C$7,1)*IF(Y$9="x",1+Toimenpiteet!$C$34,1)*(1+Y$30)*_xlfn.BINOM.INV(1,(1-(Satokasvi!$H$15*(1+Y$43))),S127))</f>
        <v>2632.5714834404416</v>
      </c>
      <c r="AU127" s="27">
        <f ca="1">IF(Z$11="x",0,_xlfn.NORM.INV(T127,Satokasvi!$H$8,Satokasvi!$I$8)*IF(Z$8="x",1+Toimenpiteet!$C$7,1)*IF(Z$9="x",1+Toimenpiteet!$C$34,1)*(1+Z$30)*_xlfn.BINOM.INV(1,(1-(Satokasvi!$H$15*(1+Z$43))),T127))</f>
        <v>2481.5468428253184</v>
      </c>
      <c r="AV127" s="27">
        <f ca="1">IF(AA$11="x",0,_xlfn.NORM.INV(U127,Satokasvi!$H$8,Satokasvi!$I$8)*IF(AA$8="x",1+Toimenpiteet!$C$7,1)*IF(AA$9="x",1+Toimenpiteet!$C$34,1)*(1+AA$30)*_xlfn.BINOM.INV(1,(1-(Satokasvi!$H$15*(1+AA$43))),U127))</f>
        <v>2578.8670908670747</v>
      </c>
      <c r="AW127" s="27">
        <f ca="1">IF(AB$11="x",0,_xlfn.NORM.INV(V127,Satokasvi!$H$8,Satokasvi!$I$8)*IF(AB$8="x",1+Toimenpiteet!$C$7,1)*IF(AB$9="x",1+Toimenpiteet!$C$34,1)*(1+AB$30)*_xlfn.BINOM.INV(1,(1-(Satokasvi!$H$15*(1+AB$43))),V127))</f>
        <v>2595.8371688217348</v>
      </c>
      <c r="AX127" s="27">
        <f ca="1">IF(AC$11="x",0,_xlfn.NORM.INV(W127,Satokasvi!$H$8,Satokasvi!$I$8)*IF(AC$8="x",1+Toimenpiteet!$C$7,1)*IF(AC$9="x",1+Toimenpiteet!$C$34,1)*(1+AC$30)*_xlfn.BINOM.INV(1,(1-(Satokasvi!$H$15*(1+AC$43))),W127))</f>
        <v>2809.2353384795679</v>
      </c>
      <c r="AY127" s="27">
        <f ca="1">IF(AD$11="x",0,_xlfn.NORM.INV(X127,Satokasvi!$H$8,Satokasvi!$I$8)*IF(AD$8="x",1+Toimenpiteet!$C$7,1)*IF(AD$9="x",1+Toimenpiteet!$C$34,1)*(1+AD$30)*_xlfn.BINOM.INV(1,(1-(Satokasvi!$H$15*(1+AD$43))),X127))</f>
        <v>2786.0600739755964</v>
      </c>
      <c r="AZ127" s="27">
        <f ca="1">IF(AE$11="x",0,_xlfn.NORM.INV(Y127,Satokasvi!$H$8,Satokasvi!$I$8)*IF(AE$8="x",1+Toimenpiteet!$C$7,1)*IF(AE$9="x",1+Toimenpiteet!$C$34,1)*(1+AE$30)*_xlfn.BINOM.INV(1,(1-(Satokasvi!$H$15*(1+AE$43))),Y127))</f>
        <v>2661.9239446521101</v>
      </c>
      <c r="BA127" s="27">
        <f ca="1">IF(AF$11="x",0,_xlfn.NORM.INV(Z127,Satokasvi!$H$8,Satokasvi!$I$8)*IF(AF$8="x",1+Toimenpiteet!$C$7,1)*IF(AF$9="x",1+Toimenpiteet!$C$34,1)*(1+AF$30)*_xlfn.BINOM.INV(1,(1-(Satokasvi!$H$15*(1+AF$43))),Z127))</f>
        <v>2806.974332683747</v>
      </c>
      <c r="BD127" s="27">
        <f>IF(H$11="x",0,_xlfn.NORM.INV(B127,Satokasvi!$H$8,Satokasvi!$I$8)*IF(COUNTIF($H$12:H$12,"x")&gt;0,(1+$C$6),1)*IF(COUNTIF($H$13:H$13,"x")&gt;0,(1+$C$30),1)*IF(H$8="x",(1+Toimenpiteet!$C$7),1)*IF(H$9="x",(1+Toimenpiteet!$C$34),1)*(1+H$30)*_xlfn.BINOM.INV(1,(1-(Satokasvi!$H$15*(1+H$44))),B127))</f>
        <v>0</v>
      </c>
      <c r="BE127" s="27">
        <f ca="1">IF(I$11="x",0,_xlfn.NORM.INV(C127,Satokasvi!$H$8,Satokasvi!$I$8)*IF(COUNTIF($H$12:I$12,"x")&gt;0,(1+$C$6),1)*IF(COUNTIF($H$13:I$13,"x")&gt;0,(1+$C$30),1)*IF(I$8="x",(1+Toimenpiteet!$C$7),1)*IF(I$9="x",(1+Toimenpiteet!$C$34),1)*(1+I$30)*_xlfn.BINOM.INV(1,(1-(Satokasvi!$H$15*(1+I$44))),C127))</f>
        <v>2706.952752892586</v>
      </c>
      <c r="BF127" s="27">
        <f ca="1">IF(J$11="x",0,_xlfn.NORM.INV(D127,Satokasvi!$H$8,Satokasvi!$I$8)*IF(COUNTIF($H$12:J$12,"x")&gt;0,(1+$C$6),1)*IF(COUNTIF($H$13:J$13,"x")&gt;0,(1+$C$30),1)*IF(J$8="x",(1+Toimenpiteet!$C$7),1)*IF(J$9="x",(1+Toimenpiteet!$C$34),1)*(1+J$30)*_xlfn.BINOM.INV(1,(1-(Satokasvi!$H$15*(1+J$44))),D127))</f>
        <v>2634.2666567656138</v>
      </c>
      <c r="BG127" s="27">
        <f ca="1">IF(K$11="x",0,_xlfn.NORM.INV(E127,Satokasvi!$H$8,Satokasvi!$I$8)*IF(COUNTIF($H$12:K$12,"x")&gt;0,(1+$C$6),1)*IF(COUNTIF($H$13:K$13,"x")&gt;0,(1+$C$30),1)*IF(K$8="x",(1+Toimenpiteet!$C$7),1)*IF(K$9="x",(1+Toimenpiteet!$C$34),1)*(1+K$30)*_xlfn.BINOM.INV(1,(1-(Satokasvi!$H$15*(1+K$44))),E127))</f>
        <v>2504.0342339165163</v>
      </c>
      <c r="BH127" s="27">
        <f ca="1">IF(L$11="x",0,_xlfn.NORM.INV(F127,Satokasvi!$H$8,Satokasvi!$I$8)*IF(COUNTIF($H$12:L$12,"x")&gt;0,(1+$C$6),1)*IF(COUNTIF($H$13:L$13,"x")&gt;0,(1+$C$30),1)*IF(L$8="x",(1+Toimenpiteet!$C$7),1)*IF(L$9="x",(1+Toimenpiteet!$C$34),1)*(1+L$30)*_xlfn.BINOM.INV(1,(1-(Satokasvi!$H$15*(1+L$44))),F127))</f>
        <v>2661.5005164750046</v>
      </c>
      <c r="BI127" s="27">
        <f>IF(M$11="x",0,_xlfn.NORM.INV(G127,Satokasvi!$H$8,Satokasvi!$I$8)*IF(COUNTIF($H$12:M$12,"x")&gt;0,(1+$C$6),1)*IF(COUNTIF($H$13:M$13,"x")&gt;0,(1+$C$30),1)*IF(M$8="x",(1+Toimenpiteet!$C$7),1)*IF(M$9="x",(1+Toimenpiteet!$C$34),1)*(1+M$30)*_xlfn.BINOM.INV(1,(1-(Satokasvi!$H$15*(1+M$44))),G127))</f>
        <v>0</v>
      </c>
      <c r="BJ127" s="27">
        <f ca="1">IF(N$11="x",0,_xlfn.NORM.INV(H127,Satokasvi!$H$8,Satokasvi!$I$8)*IF(COUNTIF($H$12:N$12,"x")&gt;0,(1+$C$6),1)*IF(COUNTIF($H$13:N$13,"x")&gt;0,(1+$C$30),1)*IF(N$8="x",(1+Toimenpiteet!$C$7),1)*IF(N$9="x",(1+Toimenpiteet!$C$34),1)*(1+N$30)*_xlfn.BINOM.INV(1,(1-(Satokasvi!$H$15*(1+N$44))),H127))</f>
        <v>0</v>
      </c>
      <c r="BK127" s="27">
        <f ca="1">IF(O$11="x",0,_xlfn.NORM.INV(I127,Satokasvi!$H$8,Satokasvi!$I$8)*IF(COUNTIF($H$12:O$12,"x")&gt;0,(1+$C$6),1)*IF(COUNTIF($H$13:O$13,"x")&gt;0,(1+$C$30),1)*IF(O$8="x",(1+Toimenpiteet!$C$7),1)*IF(O$9="x",(1+Toimenpiteet!$C$34),1)*(1+O$30)*_xlfn.BINOM.INV(1,(1-(Satokasvi!$H$15*(1+O$44))),I127))</f>
        <v>2957.865232463781</v>
      </c>
      <c r="BL127" s="27">
        <f ca="1">IF(P$11="x",0,_xlfn.NORM.INV(J127,Satokasvi!$H$8,Satokasvi!$I$8)*IF(COUNTIF($H$12:P$12,"x")&gt;0,(1+$C$6),1)*IF(COUNTIF($H$13:P$13,"x")&gt;0,(1+$C$30),1)*IF(P$8="x",(1+Toimenpiteet!$C$7),1)*IF(P$9="x",(1+Toimenpiteet!$C$34),1)*(1+P$30)*_xlfn.BINOM.INV(1,(1-(Satokasvi!$H$15*(1+P$44))),J127))</f>
        <v>2478.7113613771553</v>
      </c>
      <c r="BM127" s="27">
        <f ca="1">IF(Q$11="x",0,_xlfn.NORM.INV(K127,Satokasvi!$H$8,Satokasvi!$I$8)*IF(COUNTIF($H$12:Q$12,"x")&gt;0,(1+$C$6),1)*IF(COUNTIF($H$13:Q$13,"x")&gt;0,(1+$C$30),1)*IF(Q$8="x",(1+Toimenpiteet!$C$7),1)*IF(Q$9="x",(1+Toimenpiteet!$C$34),1)*(1+Q$30)*_xlfn.BINOM.INV(1,(1-(Satokasvi!$H$15*(1+Q$44))),K127))</f>
        <v>2628.6716648191468</v>
      </c>
      <c r="BN127" s="27">
        <f ca="1">IF(R$11="x",0,_xlfn.NORM.INV(L127,Satokasvi!$H$8,Satokasvi!$I$8)*IF(COUNTIF($H$12:R$12,"x")&gt;0,(1+$C$6),1)*IF(COUNTIF($H$13:R$13,"x")&gt;0,(1+$C$30),1)*IF(R$8="x",(1+Toimenpiteet!$C$7),1)*IF(R$9="x",(1+Toimenpiteet!$C$34),1)*(1+R$30)*_xlfn.BINOM.INV(1,(1-(Satokasvi!$H$15*(1+R$44))),L127))</f>
        <v>2417.1674627955063</v>
      </c>
      <c r="BO127" s="27">
        <f ca="1">IF(S$11="x",0,_xlfn.NORM.INV(M127,Satokasvi!$H$8,Satokasvi!$I$8)*IF(COUNTIF($H$12:S$12,"x")&gt;0,(1+$C$6),1)*IF(COUNTIF($H$13:S$13,"x")&gt;0,(1+$C$30),1)*IF(S$8="x",(1+Toimenpiteet!$C$7),1)*IF(S$9="x",(1+Toimenpiteet!$C$34),1)*(1+S$30)*_xlfn.BINOM.INV(1,(1-(Satokasvi!$H$15*(1+S$44))),M127))</f>
        <v>2777.2703004299174</v>
      </c>
      <c r="BP127" s="27">
        <f ca="1">IF(T$11="x",0,_xlfn.NORM.INV(N127,Satokasvi!$H$8,Satokasvi!$I$8)*IF(COUNTIF($H$12:T$12,"x")&gt;0,(1+$C$6),1)*IF(COUNTIF($H$13:T$13,"x")&gt;0,(1+$C$30),1)*IF(T$8="x",(1+Toimenpiteet!$C$7),1)*IF(T$9="x",(1+Toimenpiteet!$C$34),1)*(1+T$30)*_xlfn.BINOM.INV(1,(1-(Satokasvi!$H$15*(1+T$44))),N127))</f>
        <v>2716.1468847871888</v>
      </c>
      <c r="BQ127" s="27">
        <f ca="1">IF(U$11="x",0,_xlfn.NORM.INV(O127,Satokasvi!$H$8,Satokasvi!$I$8)*IF(COUNTIF($H$12:U$12,"x")&gt;0,(1+$C$6),1)*IF(COUNTIF($H$13:U$13,"x")&gt;0,(1+$C$30),1)*IF(U$8="x",(1+Toimenpiteet!$C$7),1)*IF(U$9="x",(1+Toimenpiteet!$C$34),1)*(1+U$30)*_xlfn.BINOM.INV(1,(1-(Satokasvi!$H$15*(1+U$44))),O127))</f>
        <v>2802.5259908642952</v>
      </c>
      <c r="BR127" s="27">
        <f ca="1">IF(V$11="x",0,_xlfn.NORM.INV(P127,Satokasvi!$H$8,Satokasvi!$I$8)*IF(COUNTIF($H$12:V$12,"x")&gt;0,(1+$C$6),1)*IF(COUNTIF($H$13:V$13,"x")&gt;0,(1+$C$30),1)*IF(V$8="x",(1+Toimenpiteet!$C$7),1)*IF(V$9="x",(1+Toimenpiteet!$C$34),1)*(1+V$30)*_xlfn.BINOM.INV(1,(1-(Satokasvi!$H$15*(1+V$44))),P127))</f>
        <v>2793.4098423916525</v>
      </c>
      <c r="BS127" s="27">
        <f ca="1">IF(W$11="x",0,_xlfn.NORM.INV(Q127,Satokasvi!$H$8,Satokasvi!$I$8)*IF(COUNTIF($H$12:W$12,"x")&gt;0,(1+$C$6),1)*IF(COUNTIF($H$13:W$13,"x")&gt;0,(1+$C$30),1)*IF(W$8="x",(1+Toimenpiteet!$C$7),1)*IF(W$9="x",(1+Toimenpiteet!$C$34),1)*(1+W$30)*_xlfn.BINOM.INV(1,(1-(Satokasvi!$H$15*(1+W$44))),Q127))</f>
        <v>2641.135945208162</v>
      </c>
      <c r="BT127" s="27">
        <f ca="1">IF(X$11="x",0,_xlfn.NORM.INV(R127,Satokasvi!$H$8,Satokasvi!$I$8)*IF(COUNTIF($H$12:X$12,"x")&gt;0,(1+$C$6),1)*IF(COUNTIF($H$13:X$13,"x")&gt;0,(1+$C$30),1)*IF(X$8="x",(1+Toimenpiteet!$C$7),1)*IF(X$9="x",(1+Toimenpiteet!$C$34),1)*(1+X$30)*_xlfn.BINOM.INV(1,(1-(Satokasvi!$H$15*(1+X$44))),R127))</f>
        <v>2765.8354638466026</v>
      </c>
      <c r="BU127" s="27">
        <f ca="1">IF(Y$11="x",0,_xlfn.NORM.INV(S127,Satokasvi!$H$8,Satokasvi!$I$8)*IF(COUNTIF($H$12:Y$12,"x")&gt;0,(1+$C$6),1)*IF(COUNTIF($H$13:Y$13,"x")&gt;0,(1+$C$30),1)*IF(Y$8="x",(1+Toimenpiteet!$C$7),1)*IF(Y$9="x",(1+Toimenpiteet!$C$34),1)*(1+Y$30)*_xlfn.BINOM.INV(1,(1-(Satokasvi!$H$15*(1+Y$44))),S127))</f>
        <v>2764.2000576124638</v>
      </c>
      <c r="BV127" s="27">
        <f ca="1">IF(Z$11="x",0,_xlfn.NORM.INV(T127,Satokasvi!$H$8,Satokasvi!$I$8)*IF(COUNTIF($H$12:Z$12,"x")&gt;0,(1+$C$6),1)*IF(COUNTIF($H$13:Z$13,"x")&gt;0,(1+$C$30),1)*IF(Z$8="x",(1+Toimenpiteet!$C$7),1)*IF(Z$9="x",(1+Toimenpiteet!$C$34),1)*(1+Z$30)*_xlfn.BINOM.INV(1,(1-(Satokasvi!$H$15*(1+Z$44))),T127))</f>
        <v>2605.6241849665844</v>
      </c>
      <c r="BW127" s="27">
        <f ca="1">IF(AA$11="x",0,_xlfn.NORM.INV(U127,Satokasvi!$H$8,Satokasvi!$I$8)*IF(COUNTIF($H$12:AA$12,"x")&gt;0,(1+$C$6),1)*IF(COUNTIF($H$13:AA$13,"x")&gt;0,(1+$C$30),1)*IF(AA$8="x",(1+Toimenpiteet!$C$7),1)*IF(AA$9="x",(1+Toimenpiteet!$C$34),1)*(1+AA$30)*_xlfn.BINOM.INV(1,(1-(Satokasvi!$H$15*(1+AA$44))),U127))</f>
        <v>2707.8104454104291</v>
      </c>
      <c r="BX127" s="27">
        <f ca="1">IF(AB$11="x",0,_xlfn.NORM.INV(V127,Satokasvi!$H$8,Satokasvi!$I$8)*IF(COUNTIF($H$12:AB$12,"x")&gt;0,(1+$C$6),1)*IF(COUNTIF($H$13:AB$13,"x")&gt;0,(1+$C$30),1)*IF(AB$8="x",(1+Toimenpiteet!$C$7),1)*IF(AB$9="x",(1+Toimenpiteet!$C$34),1)*(1+AB$30)*_xlfn.BINOM.INV(1,(1-(Satokasvi!$H$15*(1+AB$44))),V127))</f>
        <v>2725.6290272628216</v>
      </c>
      <c r="BY127" s="27">
        <f ca="1">IF(AC$11="x",0,_xlfn.NORM.INV(W127,Satokasvi!$H$8,Satokasvi!$I$8)*IF(COUNTIF($H$12:AC$12,"x")&gt;0,(1+$C$6),1)*IF(COUNTIF($H$13:AC$13,"x")&gt;0,(1+$C$30),1)*IF(AC$8="x",(1+Toimenpiteet!$C$7),1)*IF(AC$9="x",(1+Toimenpiteet!$C$34),1)*(1+AC$30)*_xlfn.BINOM.INV(1,(1-(Satokasvi!$H$15*(1+AC$44))),W127))</f>
        <v>2949.6971054035466</v>
      </c>
      <c r="BZ127" s="27">
        <f ca="1">IF(AD$11="x",0,_xlfn.NORM.INV(X127,Satokasvi!$H$8,Satokasvi!$I$8)*IF(COUNTIF($H$12:AD$12,"x")&gt;0,(1+$C$6),1)*IF(COUNTIF($H$13:AD$13,"x")&gt;0,(1+$C$30),1)*IF(AD$8="x",(1+Toimenpiteet!$C$7),1)*IF(AD$9="x",(1+Toimenpiteet!$C$34),1)*(1+AD$30)*_xlfn.BINOM.INV(1,(1-(Satokasvi!$H$15*(1+AD$44))),X127))</f>
        <v>2925.3630776743762</v>
      </c>
      <c r="CA127" s="27">
        <f ca="1">IF(AE$11="x",0,_xlfn.NORM.INV(Y127,Satokasvi!$H$8,Satokasvi!$I$8)*IF(COUNTIF($H$12:AE$12,"x")&gt;0,(1+$C$6),1)*IF(COUNTIF($H$13:AE$13,"x")&gt;0,(1+$C$30),1)*IF(AE$8="x",(1+Toimenpiteet!$C$7),1)*IF(AE$9="x",(1+Toimenpiteet!$C$34),1)*(1+AE$30)*_xlfn.BINOM.INV(1,(1-(Satokasvi!$H$15*(1+AE$44))),Y127))</f>
        <v>2795.0201418847159</v>
      </c>
      <c r="CB127" s="27">
        <f ca="1">IF(AF$11="x",0,_xlfn.NORM.INV(Z127,Satokasvi!$H$8,Satokasvi!$I$8)*IF(COUNTIF($H$12:AF$12,"x")&gt;0,(1+$C$6),1)*IF(COUNTIF($H$13:AF$13,"x")&gt;0,(1+$C$30),1)*IF(AF$8="x",(1+Toimenpiteet!$C$7),1)*IF(AF$9="x",(1+Toimenpiteet!$C$34),1)*(1+AF$30)*_xlfn.BINOM.INV(1,(1-(Satokasvi!$H$15*(1+AF$44))),Z127))</f>
        <v>2947.3230493179344</v>
      </c>
      <c r="CD127" s="29">
        <f ca="1">_xlfn.NORM.INV(RAND(),Satokasvi!$H$13,Satokasvi!$I$13)</f>
        <v>161.83715557724818</v>
      </c>
      <c r="CE127" s="29">
        <f ca="1">_xlfn.NORM.INV(RAND(),Satokasvi!$H$13,Satokasvi!$I$13)</f>
        <v>155.7719205969137</v>
      </c>
      <c r="CF127" s="29">
        <f ca="1">_xlfn.NORM.INV(RAND(),Satokasvi!$H$13,Satokasvi!$I$13)</f>
        <v>134.58569272082627</v>
      </c>
      <c r="CG127" s="29">
        <f ca="1">_xlfn.NORM.INV(RAND(),Satokasvi!$H$13,Satokasvi!$I$13)</f>
        <v>266.40988246054877</v>
      </c>
      <c r="CH127" s="29">
        <f ca="1">_xlfn.NORM.INV(RAND(),Satokasvi!$H$13,Satokasvi!$I$13)</f>
        <v>198.72586221165778</v>
      </c>
      <c r="CI127" s="29">
        <f ca="1">_xlfn.NORM.INV(RAND(),Satokasvi!$H$13,Satokasvi!$I$13)</f>
        <v>259.65414814799271</v>
      </c>
      <c r="CJ127" s="29">
        <f ca="1">_xlfn.NORM.INV(RAND(),Satokasvi!$H$13,Satokasvi!$I$13)</f>
        <v>293.79260395741096</v>
      </c>
      <c r="CK127" s="29">
        <f ca="1">_xlfn.NORM.INV(RAND(),Satokasvi!$H$13,Satokasvi!$I$13)</f>
        <v>244.78643683619424</v>
      </c>
      <c r="CL127" s="29">
        <f ca="1">_xlfn.NORM.INV(RAND(),Satokasvi!$H$13,Satokasvi!$I$13)</f>
        <v>221.43273701360906</v>
      </c>
      <c r="CM127" s="29">
        <f ca="1">_xlfn.NORM.INV(RAND(),Satokasvi!$H$13,Satokasvi!$I$13)</f>
        <v>251.54410532512463</v>
      </c>
      <c r="CN127" s="29">
        <f ca="1">_xlfn.NORM.INV(RAND(),Satokasvi!$H$13,Satokasvi!$I$13)</f>
        <v>218.53109427188394</v>
      </c>
      <c r="CO127" s="29">
        <f ca="1">_xlfn.NORM.INV(RAND(),Satokasvi!$H$13,Satokasvi!$I$13)</f>
        <v>166.7318673941416</v>
      </c>
      <c r="CP127" s="29">
        <f ca="1">_xlfn.NORM.INV(RAND(),Satokasvi!$H$13,Satokasvi!$I$13)</f>
        <v>173.07108811129876</v>
      </c>
      <c r="CQ127" s="29">
        <f ca="1">_xlfn.NORM.INV(RAND(),Satokasvi!$H$13,Satokasvi!$I$13)</f>
        <v>177.76247641007475</v>
      </c>
      <c r="CR127" s="29">
        <f ca="1">_xlfn.NORM.INV(RAND(),Satokasvi!$H$13,Satokasvi!$I$13)</f>
        <v>190.31278399982381</v>
      </c>
      <c r="CS127" s="29">
        <f ca="1">_xlfn.NORM.INV(RAND(),Satokasvi!$H$13,Satokasvi!$I$13)</f>
        <v>256.85213490766432</v>
      </c>
      <c r="CT127" s="29">
        <f ca="1">_xlfn.NORM.INV(RAND(),Satokasvi!$H$13,Satokasvi!$I$13)</f>
        <v>225.81526660436717</v>
      </c>
      <c r="CU127" s="29">
        <f ca="1">_xlfn.NORM.INV(RAND(),Satokasvi!$H$13,Satokasvi!$I$13)</f>
        <v>184.84082653704817</v>
      </c>
      <c r="CV127" s="29">
        <f ca="1">_xlfn.NORM.INV(RAND(),Satokasvi!$H$13,Satokasvi!$I$13)</f>
        <v>185.14569186658781</v>
      </c>
      <c r="CW127" s="29">
        <f ca="1">_xlfn.NORM.INV(RAND(),Satokasvi!$H$13,Satokasvi!$I$13)</f>
        <v>147.80698757275968</v>
      </c>
      <c r="CX127" s="29">
        <f ca="1">_xlfn.NORM.INV(RAND(),Satokasvi!$H$13,Satokasvi!$I$13)</f>
        <v>133.63782601522377</v>
      </c>
      <c r="CY127" s="29">
        <f ca="1">_xlfn.NORM.INV(RAND(),Satokasvi!$H$13,Satokasvi!$I$13)</f>
        <v>175.91941384174251</v>
      </c>
      <c r="CZ127" s="29">
        <f ca="1">_xlfn.NORM.INV(RAND(),Satokasvi!$H$13,Satokasvi!$I$13)</f>
        <v>233.4830769583227</v>
      </c>
      <c r="DA127" s="29">
        <f ca="1">_xlfn.NORM.INV(RAND(),Satokasvi!$H$13,Satokasvi!$I$13)</f>
        <v>135.81354482896711</v>
      </c>
      <c r="DB127" s="29">
        <f ca="1">_xlfn.NORM.INV(RAND(),Satokasvi!$H$13,Satokasvi!$I$13)</f>
        <v>245.14194194810216</v>
      </c>
      <c r="DD127" s="29">
        <f>IF(H$11="x",Toimenpiteet!$E$115,AC127*CD127/1000+(Satokasvi!$E$28-Satokasvi!$E$7)+IF(H$8="x",Toimenpiteet!$E$29,0)+IF(H$9="x",Toimenpiteet!$E$60,0)+IF(H$10="x",Toimenpiteet!$E$88,0))/(1+$H$15)^DD$59</f>
        <v>305.82524271844659</v>
      </c>
      <c r="DE127" s="29">
        <f ca="1">IF(I$11="x",Toimenpiteet!$E$115,AD127*CE127/1000+(Satokasvi!$E$28-Satokasvi!$E$7)+IF(I$8="x",Toimenpiteet!$E$29,0)+IF(I$9="x",Toimenpiteet!$E$60,0)+IF(I$10="x",Toimenpiteet!$E$88,0))/(1+$H$15)^DE$59</f>
        <v>163.71744501136129</v>
      </c>
      <c r="DF127" s="29">
        <f ca="1">IF(J$11="x",Toimenpiteet!$E$115,AE127*CF127/1000+(Satokasvi!$E$28-Satokasvi!$E$7)+IF(J$8="x",Toimenpiteet!$E$29,0)+IF(J$9="x",Toimenpiteet!$E$60,0)+IF(J$10="x",Toimenpiteet!$E$88,0))/(1+$H$15)^DF$59</f>
        <v>100.43862984831722</v>
      </c>
      <c r="DG127" s="29">
        <f ca="1">IF(K$11="x",Toimenpiteet!$E$115,AF127*CG127/1000+(Satokasvi!$E$28-Satokasvi!$E$7)+IF(K$8="x",Toimenpiteet!$E$29,0)+IF(K$9="x",Toimenpiteet!$E$60,0)+IF(K$10="x",Toimenpiteet!$E$88,0))/(1+$H$15)^DG$59</f>
        <v>361.99878764155983</v>
      </c>
      <c r="DH127" s="29">
        <f ca="1">IF(L$11="x",Toimenpiteet!$E$115,AG127*CH127/1000+(Satokasvi!$E$28-Satokasvi!$E$7)+IF(L$8="x",Toimenpiteet!$E$29,0)+IF(L$9="x",Toimenpiteet!$E$60,0)+IF(L$10="x",Toimenpiteet!$E$88,0))/(1+$H$15)^DH$59</f>
        <v>237.927207111131</v>
      </c>
      <c r="DI127" s="29">
        <f>IF(M$11="x",Toimenpiteet!$E$115,AH127*CI127/1000+(Satokasvi!$E$28-Satokasvi!$E$7)+IF(M$8="x",Toimenpiteet!$E$29,0)+IF(M$9="x",Toimenpiteet!$E$60,0)+IF(M$10="x",Toimenpiteet!$E$88,0))/(1+$H$15)^DI$59</f>
        <v>263.80754085535114</v>
      </c>
      <c r="DJ127" s="29">
        <f ca="1">IF(N$11="x",Toimenpiteet!$E$115,AI127*CJ127/1000+(Satokasvi!$E$28-Satokasvi!$E$7)+IF(N$8="x",Toimenpiteet!$E$29,0)+IF(N$9="x",Toimenpiteet!$E$60,0)+IF(N$10="x",Toimenpiteet!$E$88,0))/(1+$H$15)^DJ$59</f>
        <v>-185.30355543515032</v>
      </c>
      <c r="DK127" s="29">
        <f ca="1">IF(O$11="x",Toimenpiteet!$E$115,AJ127*CK127/1000+(Satokasvi!$E$28-Satokasvi!$E$7)+IF(O$8="x",Toimenpiteet!$E$29,0)+IF(O$9="x",Toimenpiteet!$E$60,0)+IF(O$10="x",Toimenpiteet!$E$88,0))/(1+$H$15)^DK$59</f>
        <v>364.44414854289556</v>
      </c>
      <c r="DL127" s="29">
        <f ca="1">IF(P$11="x",Toimenpiteet!$E$115,AK127*CL127/1000+(Satokasvi!$E$28-Satokasvi!$E$7)+IF(P$8="x",Toimenpiteet!$E$29,0)+IF(P$9="x",Toimenpiteet!$E$60,0)+IF(P$10="x",Toimenpiteet!$E$88,0))/(1+$H$15)^DL$59</f>
        <v>225.9636240325504</v>
      </c>
      <c r="DM127" s="29">
        <f ca="1">IF(Q$11="x",Toimenpiteet!$E$115,AL127*CM127/1000+(Satokasvi!$E$28-Satokasvi!$E$7)+IF(Q$8="x",Toimenpiteet!$E$29,0)+IF(Q$9="x",Toimenpiteet!$E$60,0)+IF(Q$10="x",Toimenpiteet!$E$88,0))/(1+$H$15)^DM$59</f>
        <v>299.00660105224972</v>
      </c>
      <c r="DN127" s="29">
        <f ca="1">IF(R$11="x",Toimenpiteet!$E$115,AM127*CN127/1000+(Satokasvi!$E$28-Satokasvi!$E$7)+IF(R$8="x",Toimenpiteet!$E$29,0)+IF(R$9="x",Toimenpiteet!$E$60,0)+IF(R$10="x",Toimenpiteet!$E$88,0))/(1+$H$15)^DN$59</f>
        <v>-164.63980893685792</v>
      </c>
      <c r="DO127" s="29">
        <f ca="1">IF(S$11="x",Toimenpiteet!$E$115,AN127*CO127/1000+(Satokasvi!$E$28-Satokasvi!$E$7)+IF(S$8="x",Toimenpiteet!$E$29,0)+IF(S$9="x",Toimenpiteet!$E$60,0)+IF(S$10="x",Toimenpiteet!$E$88,0))/(1+$H$15)^DO$59</f>
        <v>149.47037387169772</v>
      </c>
      <c r="DP127" s="29">
        <f ca="1">IF(T$11="x",Toimenpiteet!$E$115,AO127*CP127/1000+(Satokasvi!$E$28-Satokasvi!$E$7)+IF(T$8="x",Toimenpiteet!$E$29,0)+IF(T$9="x",Toimenpiteet!$E$60,0)+IF(T$10="x",Toimenpiteet!$E$88,0))/(1+$H$15)^DP$59</f>
        <v>149.67407525597051</v>
      </c>
      <c r="DQ127" s="29">
        <f ca="1">IF(U$11="x",Toimenpiteet!$E$115,AP127*CQ127/1000+(Satokasvi!$E$28-Satokasvi!$E$7)+IF(U$8="x",Toimenpiteet!$E$29,0)+IF(U$9="x",Toimenpiteet!$E$60,0)+IF(U$10="x",Toimenpiteet!$E$88,0))/(1+$H$15)^DQ$59</f>
        <v>163.00581086705091</v>
      </c>
      <c r="DR127" s="29">
        <f ca="1">IF(V$11="x",Toimenpiteet!$E$115,AQ127*CR127/1000+(Satokasvi!$E$28-Satokasvi!$E$7)+IF(V$8="x",Toimenpiteet!$E$29,0)+IF(V$9="x",Toimenpiteet!$E$60,0)+IF(V$10="x",Toimenpiteet!$E$88,0))/(1+$H$15)^DR$59</f>
        <v>178.69840313561153</v>
      </c>
      <c r="DS127" s="29">
        <f ca="1">IF(W$11="x",Toimenpiteet!$E$115,AR127*CS127/1000+(Satokasvi!$E$28-Satokasvi!$E$7)+IF(W$8="x",Toimenpiteet!$E$29,0)+IF(W$9="x",Toimenpiteet!$E$60,0)+IF(W$10="x",Toimenpiteet!$E$88,0))/(1+$H$15)^DS$59</f>
        <v>260.59441118813106</v>
      </c>
      <c r="DT127" s="29">
        <f ca="1">IF(X$11="x",Toimenpiteet!$E$115,AS127*CT127/1000+(Satokasvi!$E$28-Satokasvi!$E$7)+IF(X$8="x",Toimenpiteet!$E$29,0)+IF(X$9="x",Toimenpiteet!$E$60,0)+IF(X$10="x",Toimenpiteet!$E$88,0))/(1+$H$15)^DT$59</f>
        <v>221.99659437382891</v>
      </c>
      <c r="DU127" s="29">
        <f ca="1">IF(Y$11="x",Toimenpiteet!$E$115,AT127*CU127/1000+(Satokasvi!$E$28-Satokasvi!$E$7)+IF(Y$8="x",Toimenpiteet!$E$29,0)+IF(Y$9="x",Toimenpiteet!$E$60,0)+IF(Y$10="x",Toimenpiteet!$E$88,0))/(1+$H$15)^DU$59</f>
        <v>151.96291402410557</v>
      </c>
      <c r="DV127" s="29">
        <f ca="1">IF(Z$11="x",Toimenpiteet!$E$115,AU127*CV127/1000+(Satokasvi!$E$28-Satokasvi!$E$7)+IF(Z$8="x",Toimenpiteet!$E$29,0)+IF(Z$9="x",Toimenpiteet!$E$60,0)+IF(Z$10="x",Toimenpiteet!$E$88,0))/(1+$H$15)^DV$59</f>
        <v>132.04842190759135</v>
      </c>
      <c r="DW127" s="29">
        <f ca="1">IF(AA$11="x",Toimenpiteet!$E$115,AV127*CW127/1000+(Satokasvi!$E$28-Satokasvi!$E$7)+IF(AA$8="x",Toimenpiteet!$E$29,0)+IF(AA$9="x",Toimenpiteet!$E$60,0)+IF(AA$10="x",Toimenpiteet!$E$88,0))/(1+$H$15)^DW$59</f>
        <v>84.864416492954092</v>
      </c>
      <c r="DX127" s="29">
        <f ca="1">IF(AB$11="x",Toimenpiteet!$E$115,AW127*CX127/1000+(Satokasvi!$E$28-Satokasvi!$E$7)+IF(AB$8="x",Toimenpiteet!$E$29,0)+IF(AB$9="x",Toimenpiteet!$E$60,0)+IF(AB$10="x",Toimenpiteet!$E$88,0))/(1+$H$15)^DX$59</f>
        <v>63.969458246332756</v>
      </c>
      <c r="DY127" s="29">
        <f ca="1">IF(AC$11="x",Toimenpiteet!$E$115,AX127*CY127/1000+(Satokasvi!$E$28-Satokasvi!$E$7)+IF(AC$8="x",Toimenpiteet!$E$29,0)+IF(AC$9="x",Toimenpiteet!$E$60,0)+IF(AC$10="x",Toimenpiteet!$E$88,0))/(1+$H$15)^DY$59</f>
        <v>138.97946888323884</v>
      </c>
      <c r="DZ127" s="29">
        <f ca="1">IF(AD$11="x",Toimenpiteet!$E$115,AY127*CZ127/1000+(Satokasvi!$E$28-Satokasvi!$E$7)+IF(AD$8="x",Toimenpiteet!$E$29,0)+IF(AD$9="x",Toimenpiteet!$E$60,0)+IF(AD$10="x",Toimenpiteet!$E$88,0))/(1+$H$15)^DZ$59</f>
        <v>214.12685802220966</v>
      </c>
      <c r="EA127" s="29">
        <f ca="1">IF(AE$11="x",Toimenpiteet!$E$115,AZ127*DA127/1000+(Satokasvi!$E$28-Satokasvi!$E$7)+IF(AE$8="x",Toimenpiteet!$E$29,0)+IF(AE$9="x",Toimenpiteet!$E$60,0)+IF(AE$10="x",Toimenpiteet!$E$88,0))/(1+$H$15)^EA$59</f>
        <v>65.734806374948178</v>
      </c>
      <c r="EB127" s="29">
        <f ca="1">IF(AF$11="x",Toimenpiteet!$E$115,BA127*DB127/1000+(Satokasvi!$E$28-Satokasvi!$E$7)+IF(AF$8="x",Toimenpiteet!$E$29,0)+IF(AF$9="x",Toimenpiteet!$E$60,0)+IF(AF$10="x",Toimenpiteet!$E$88,0))/(1+$H$15)^EB$59</f>
        <v>219.79749255861861</v>
      </c>
      <c r="ED127" s="29">
        <f>IF(H$11="x",Toimenpiteet!$E$115,BD127*CD127/1000+(Satokasvi!$E$28-Satokasvi!$E$7)+IF(H$8="x",Toimenpiteet!$E$29,0)+IF(H$9="x",Toimenpiteet!$E$60,0)+IF(H$10="x",Toimenpiteet!$E$88,0))/(1+$H$15)^ED$59</f>
        <v>305.82524271844659</v>
      </c>
      <c r="EE127" s="29">
        <f ca="1">IF(I$11="x",Toimenpiteet!$E$115,BE127*CE127/1000+(Satokasvi!$E$28-Satokasvi!$E$7)+IF(I$8="x",Toimenpiteet!$E$29,0)+IF(I$9="x",Toimenpiteet!$E$60,0)+IF(I$10="x",Toimenpiteet!$E$88,0))/(1+$H$15)^EE$59</f>
        <v>182.6441976465085</v>
      </c>
      <c r="EF127" s="29">
        <f ca="1">IF(J$11="x",Toimenpiteet!$E$115,BF127*CF127/1000+(Satokasvi!$E$28-Satokasvi!$E$7)+IF(J$8="x",Toimenpiteet!$E$29,0)+IF(J$9="x",Toimenpiteet!$E$60,0)+IF(J$10="x",Toimenpiteet!$E$88,0))/(1+$H$15)^EF$59</f>
        <v>115.88860054906235</v>
      </c>
      <c r="EG127" s="29">
        <f ca="1">IF(K$11="x",Toimenpiteet!$E$115,BG127*CG127/1000+(Satokasvi!$E$28-Satokasvi!$E$7)+IF(K$8="x",Toimenpiteet!$E$29,0)+IF(K$9="x",Toimenpiteet!$E$60,0)+IF(K$10="x",Toimenpiteet!$E$88,0))/(1+$H$15)^EG$59</f>
        <v>390.22303693463709</v>
      </c>
      <c r="EH127" s="29">
        <f ca="1">IF(L$11="x",Toimenpiteet!$E$115,BH127*CH127/1000+(Satokasvi!$E$28-Satokasvi!$E$7)+IF(L$8="x",Toimenpiteet!$E$29,0)+IF(L$9="x",Toimenpiteet!$E$60,0)+IF(L$10="x",Toimenpiteet!$E$88,0))/(1+$H$15)^EH$59</f>
        <v>259.65299456474514</v>
      </c>
      <c r="EI127" s="29">
        <f>IF(M$11="x",Toimenpiteet!$E$115,BI127*CI127/1000+(Satokasvi!$E$28-Satokasvi!$E$7)+IF(M$8="x",Toimenpiteet!$E$29,0)+IF(M$9="x",Toimenpiteet!$E$60,0)+IF(M$10="x",Toimenpiteet!$E$88,0))/(1+$H$15)^EI$59</f>
        <v>263.80754085535114</v>
      </c>
      <c r="EJ127" s="29">
        <f ca="1">IF(N$11="x",Toimenpiteet!$E$115,BJ127*CJ127/1000+(Satokasvi!$E$28-Satokasvi!$E$7)+IF(N$8="x",Toimenpiteet!$E$29,0)+IF(N$9="x",Toimenpiteet!$E$60,0)+IF(N$10="x",Toimenpiteet!$E$88,0))/(1+$H$15)^EJ$59</f>
        <v>-185.30355543515032</v>
      </c>
      <c r="EK127" s="29">
        <f ca="1">IF(O$11="x",Toimenpiteet!$E$115,BK127*CK127/1000+(Satokasvi!$E$28-Satokasvi!$E$7)+IF(O$8="x",Toimenpiteet!$E$29,0)+IF(O$9="x",Toimenpiteet!$E$60,0)+IF(O$10="x",Toimenpiteet!$E$88,0))/(1+$H$15)^EK$59</f>
        <v>391.66167419504757</v>
      </c>
      <c r="EL127" s="29">
        <f ca="1">IF(P$11="x",Toimenpiteet!$E$115,BL127*CL127/1000+(Satokasvi!$E$28-Satokasvi!$E$7)+IF(P$8="x",Toimenpiteet!$E$29,0)+IF(P$9="x",Toimenpiteet!$E$60,0)+IF(P$10="x",Toimenpiteet!$E$88,0))/(1+$H$15)^EL$59</f>
        <v>245.99512389923365</v>
      </c>
      <c r="EM127" s="29">
        <f ca="1">IF(Q$11="x",Toimenpiteet!$E$115,BM127*CM127/1000+(Satokasvi!$E$28-Satokasvi!$E$7)+IF(Q$8="x",Toimenpiteet!$E$29,0)+IF(Q$9="x",Toimenpiteet!$E$60,0)+IF(Q$10="x",Toimenpiteet!$E$88,0))/(1+$H$15)^EM$59</f>
        <v>322.43588126511025</v>
      </c>
      <c r="EN127" s="29">
        <f ca="1">IF(R$11="x",Toimenpiteet!$E$115,BN127*CN127/1000+(Satokasvi!$E$28-Satokasvi!$E$7)+IF(R$8="x",Toimenpiteet!$E$29,0)+IF(R$9="x",Toimenpiteet!$E$60,0)+IF(R$10="x",Toimenpiteet!$E$88,0))/(1+$H$15)^EN$59</f>
        <v>216.9620734146016</v>
      </c>
      <c r="EO127" s="29">
        <f ca="1">IF(S$11="x",Toimenpiteet!$E$115,BO127*CO127/1000+(Satokasvi!$E$28-Satokasvi!$E$7)+IF(S$8="x",Toimenpiteet!$E$29,0)+IF(S$9="x",Toimenpiteet!$E$60,0)+IF(S$10="x",Toimenpiteet!$E$88,0))/(1+$H$15)^EO$59</f>
        <v>164.93611630008155</v>
      </c>
      <c r="EP127" s="29">
        <f ca="1">IF(T$11="x",Toimenpiteet!$E$115,BP127*CP127/1000+(Satokasvi!$E$28-Satokasvi!$E$7)+IF(T$8="x",Toimenpiteet!$E$29,0)+IF(T$9="x",Toimenpiteet!$E$60,0)+IF(T$10="x",Toimenpiteet!$E$88,0))/(1+$H$15)^EP$59</f>
        <v>164.91721953799131</v>
      </c>
      <c r="EQ127" s="29">
        <f ca="1">IF(U$11="x",Toimenpiteet!$E$115,BQ127*CQ127/1000+(Satokasvi!$E$28-Satokasvi!$E$7)+IF(U$8="x",Toimenpiteet!$E$29,0)+IF(U$9="x",Toimenpiteet!$E$60,0)+IF(U$10="x",Toimenpiteet!$E$88,0))/(1+$H$15)^EQ$59</f>
        <v>178.68953880770664</v>
      </c>
      <c r="ER127" s="29">
        <f ca="1">IF(V$11="x",Toimenpiteet!$E$115,BR127*CR127/1000+(Satokasvi!$E$28-Satokasvi!$E$7)+IF(V$8="x",Toimenpiteet!$E$29,0)+IF(V$9="x",Toimenpiteet!$E$60,0)+IF(V$10="x",Toimenpiteet!$E$88,0))/(1+$H$15)^ER$59</f>
        <v>194.94734018297794</v>
      </c>
      <c r="ES127" s="29">
        <f ca="1">IF(W$11="x",Toimenpiteet!$E$115,BS127*CS127/1000+(Satokasvi!$E$28-Satokasvi!$E$7)+IF(W$8="x",Toimenpiteet!$E$29,0)+IF(W$9="x",Toimenpiteet!$E$60,0)+IF(W$10="x",Toimenpiteet!$E$88,0))/(1+$H$15)^ES$59</f>
        <v>280.72511901995074</v>
      </c>
      <c r="ET127" s="29">
        <f ca="1">IF(X$11="x",Toimenpiteet!$E$115,BT127*CT127/1000+(Satokasvi!$E$28-Satokasvi!$E$7)+IF(X$8="x",Toimenpiteet!$E$29,0)+IF(X$9="x",Toimenpiteet!$E$60,0)+IF(X$10="x",Toimenpiteet!$E$88,0))/(1+$H$15)^ET$59</f>
        <v>239.99058649292147</v>
      </c>
      <c r="EU127" s="29">
        <f ca="1">IF(Y$11="x",Toimenpiteet!$E$115,BU127*CU127/1000+(Satokasvi!$E$28-Satokasvi!$E$7)+IF(Y$8="x",Toimenpiteet!$E$29,0)+IF(Y$9="x",Toimenpiteet!$E$60,0)+IF(Y$10="x",Toimenpiteet!$E$88,0))/(1+$H$15)^EU$59</f>
        <v>166.25442127909835</v>
      </c>
      <c r="EV127" s="29">
        <f ca="1">IF(Z$11="x",Toimenpiteet!$E$115,BV127*CV127/1000+(Satokasvi!$E$28-Satokasvi!$E$7)+IF(Z$8="x",Toimenpiteet!$E$29,0)+IF(Z$9="x",Toimenpiteet!$E$60,0)+IF(Z$10="x",Toimenpiteet!$E$88,0))/(1+$H$15)^EV$59</f>
        <v>145.14925227849281</v>
      </c>
      <c r="EW127" s="29">
        <f ca="1">IF(AA$11="x",Toimenpiteet!$E$115,BW127*CW127/1000+(Satokasvi!$E$28-Satokasvi!$E$7)+IF(AA$8="x",Toimenpiteet!$E$29,0)+IF(AA$9="x",Toimenpiteet!$E$60,0)+IF(AA$10="x",Toimenpiteet!$E$88,0))/(1+$H$15)^EW$59</f>
        <v>95.416772536555115</v>
      </c>
      <c r="EX127" s="29">
        <f ca="1">IF(AB$11="x",Toimenpiteet!$E$115,BX127*CX127/1000+(Satokasvi!$E$28-Satokasvi!$E$7)+IF(AB$8="x",Toimenpiteet!$E$29,0)+IF(AB$9="x",Toimenpiteet!$E$60,0)+IF(AB$10="x",Toimenpiteet!$E$88,0))/(1+$H$15)^EX$59</f>
        <v>73.293305157633171</v>
      </c>
      <c r="EY127" s="29">
        <f ca="1">IF(AC$11="x",Toimenpiteet!$E$115,BY127*CY127/1000+(Satokasvi!$E$28-Satokasvi!$E$7)+IF(AC$8="x",Toimenpiteet!$E$29,0)+IF(AC$9="x",Toimenpiteet!$E$60,0)+IF(AC$10="x",Toimenpiteet!$E$88,0))/(1+$H$15)^EY$59</f>
        <v>151.87540737495792</v>
      </c>
      <c r="EZ127" s="29">
        <f ca="1">IF(AD$11="x",Toimenpiteet!$E$115,BZ127*CZ127/1000+(Satokasvi!$E$28-Satokasvi!$E$7)+IF(AD$8="x",Toimenpiteet!$E$29,0)+IF(AD$9="x",Toimenpiteet!$E$60,0)+IF(AD$10="x",Toimenpiteet!$E$88,0))/(1+$H$15)^EZ$59</f>
        <v>230.60695339667649</v>
      </c>
      <c r="FA127" s="29">
        <f ca="1">IF(AE$11="x",Toimenpiteet!$E$115,CA127*DA127/1000+(Satokasvi!$E$28-Satokasvi!$E$7)+IF(AE$8="x",Toimenpiteet!$E$29,0)+IF(AE$9="x",Toimenpiteet!$E$60,0)+IF(AE$10="x",Toimenpiteet!$E$88,0))/(1+$H$15)^FA$59</f>
        <v>74.627131619284327</v>
      </c>
      <c r="FB127" s="29">
        <f ca="1">IF(AF$11="x",Toimenpiteet!$E$115,CB127*DB127/1000+(Satokasvi!$E$28-Satokasvi!$E$7)+IF(AF$8="x",Toimenpiteet!$E$29,0)+IF(AF$9="x",Toimenpiteet!$E$60,0)+IF(AF$10="x",Toimenpiteet!$E$88,0))/(1+$H$15)^FB$59</f>
        <v>236.22968264828614</v>
      </c>
      <c r="FD127" s="29">
        <f t="shared" si="41"/>
        <v>305.82524271844659</v>
      </c>
      <c r="FE127" s="29">
        <f t="shared" ca="1" si="32"/>
        <v>469.54268772980788</v>
      </c>
      <c r="FF127" s="29">
        <f t="shared" ca="1" si="32"/>
        <v>569.98131757812507</v>
      </c>
      <c r="FG127" s="29">
        <f t="shared" ca="1" si="32"/>
        <v>931.9801052196849</v>
      </c>
      <c r="FH127" s="29">
        <f t="shared" ca="1" si="32"/>
        <v>1169.9073123308158</v>
      </c>
      <c r="FI127" s="29">
        <f t="shared" ca="1" si="32"/>
        <v>1433.7148531861669</v>
      </c>
      <c r="FJ127" s="29">
        <f t="shared" ca="1" si="32"/>
        <v>1248.4112977510167</v>
      </c>
      <c r="FK127" s="29">
        <f t="shared" ca="1" si="32"/>
        <v>1612.8554462939123</v>
      </c>
      <c r="FL127" s="29">
        <f t="shared" ca="1" si="31"/>
        <v>1838.8190703264627</v>
      </c>
      <c r="FM127" s="29">
        <f t="shared" ca="1" si="31"/>
        <v>2137.8256713787123</v>
      </c>
      <c r="FN127" s="29">
        <f t="shared" ca="1" si="31"/>
        <v>1973.1858624418544</v>
      </c>
      <c r="FO127" s="29">
        <f t="shared" ref="FO127:GB158" ca="1" si="43">FN127+DO127</f>
        <v>2122.6562363135522</v>
      </c>
      <c r="FP127" s="29">
        <f t="shared" ca="1" si="43"/>
        <v>2272.3303115695226</v>
      </c>
      <c r="FQ127" s="29">
        <f t="shared" ca="1" si="43"/>
        <v>2435.3361224365735</v>
      </c>
      <c r="FR127" s="29">
        <f t="shared" ca="1" si="43"/>
        <v>2614.034525572185</v>
      </c>
      <c r="FS127" s="29">
        <f t="shared" ca="1" si="43"/>
        <v>2874.6289367603158</v>
      </c>
      <c r="FT127" s="29">
        <f t="shared" ca="1" si="43"/>
        <v>3096.6255311341447</v>
      </c>
      <c r="FU127" s="29">
        <f t="shared" ca="1" si="24"/>
        <v>3248.5884451582501</v>
      </c>
      <c r="FV127" s="29">
        <f t="shared" ca="1" si="24"/>
        <v>3380.6368670658417</v>
      </c>
      <c r="FW127" s="29">
        <f t="shared" ca="1" si="23"/>
        <v>3465.5012835587959</v>
      </c>
      <c r="FX127" s="29">
        <f t="shared" ca="1" si="23"/>
        <v>3529.4707418051285</v>
      </c>
      <c r="FY127" s="29">
        <f t="shared" ca="1" si="23"/>
        <v>3668.4502106883674</v>
      </c>
      <c r="FZ127" s="29">
        <f t="shared" ca="1" si="23"/>
        <v>3882.5770687105769</v>
      </c>
      <c r="GA127" s="29">
        <f t="shared" ca="1" si="23"/>
        <v>3948.3118750855251</v>
      </c>
      <c r="GB127" s="29">
        <f t="shared" ca="1" si="23"/>
        <v>4168.1093676441433</v>
      </c>
      <c r="GC127" s="29"/>
      <c r="GD127" s="29">
        <f t="shared" si="42"/>
        <v>305.82524271844659</v>
      </c>
      <c r="GE127" s="29">
        <f t="shared" ca="1" si="39"/>
        <v>488.46944036495506</v>
      </c>
      <c r="GF127" s="29">
        <f t="shared" ca="1" si="39"/>
        <v>604.35804091401747</v>
      </c>
      <c r="GG127" s="29">
        <f t="shared" ca="1" si="39"/>
        <v>994.58107784865456</v>
      </c>
      <c r="GH127" s="29">
        <f t="shared" ca="1" si="39"/>
        <v>1254.2340724133996</v>
      </c>
      <c r="GI127" s="29">
        <f t="shared" ca="1" si="39"/>
        <v>1518.0416132687508</v>
      </c>
      <c r="GJ127" s="29">
        <f t="shared" ca="1" si="39"/>
        <v>1332.7380578336006</v>
      </c>
      <c r="GK127" s="29">
        <f t="shared" ca="1" si="39"/>
        <v>1724.399732028648</v>
      </c>
      <c r="GL127" s="29">
        <f t="shared" ca="1" si="39"/>
        <v>1970.3948559278817</v>
      </c>
      <c r="GM127" s="29">
        <f t="shared" ca="1" si="39"/>
        <v>2292.8307371929918</v>
      </c>
      <c r="GN127" s="29">
        <f t="shared" ca="1" si="39"/>
        <v>2509.7928106075933</v>
      </c>
      <c r="GO127" s="29">
        <f t="shared" ca="1" si="39"/>
        <v>2674.728926907675</v>
      </c>
      <c r="GP127" s="29">
        <f t="shared" ca="1" si="39"/>
        <v>2839.6461464456665</v>
      </c>
      <c r="GQ127" s="29">
        <f t="shared" ca="1" si="39"/>
        <v>3018.3356852533734</v>
      </c>
      <c r="GR127" s="29">
        <f t="shared" ca="1" si="39"/>
        <v>3213.2830254363512</v>
      </c>
      <c r="GS127" s="29">
        <f t="shared" ca="1" si="39"/>
        <v>3494.008144456302</v>
      </c>
      <c r="GT127" s="29">
        <f t="shared" ca="1" si="34"/>
        <v>3733.9987309492235</v>
      </c>
      <c r="GU127" s="29">
        <f t="shared" ca="1" si="22"/>
        <v>3900.2531522283221</v>
      </c>
      <c r="GV127" s="29">
        <f t="shared" ca="1" si="22"/>
        <v>4045.4024045068149</v>
      </c>
      <c r="GW127" s="29">
        <f t="shared" ca="1" si="22"/>
        <v>4140.8191770433705</v>
      </c>
      <c r="GX127" s="29">
        <f t="shared" ca="1" si="22"/>
        <v>4214.1124822010033</v>
      </c>
      <c r="GY127" s="29">
        <f t="shared" ca="1" si="30"/>
        <v>4365.9878895759612</v>
      </c>
      <c r="GZ127" s="29">
        <f t="shared" ca="1" si="30"/>
        <v>4596.5948429726377</v>
      </c>
      <c r="HA127" s="29">
        <f t="shared" ca="1" si="30"/>
        <v>4671.2219745919219</v>
      </c>
      <c r="HB127" s="29">
        <f t="shared" ca="1" si="30"/>
        <v>4907.4516572402081</v>
      </c>
      <c r="HC127" s="29"/>
      <c r="HD127" s="29">
        <f t="shared" si="40"/>
        <v>170</v>
      </c>
      <c r="HE127" s="29">
        <f>SUM($GD127:GD127)-$HD127-SUM($FD127:FD127)</f>
        <v>-170</v>
      </c>
      <c r="HF127" s="29">
        <f ca="1">SUM($GD127:GE127)-$HD127-SUM($FD127:FE127)</f>
        <v>-151.07324736485282</v>
      </c>
      <c r="HG127" s="29">
        <f ca="1">SUM($GD127:GF127)-$HD127-SUM($FD127:FF127)</f>
        <v>-116.69652402896031</v>
      </c>
      <c r="HH127" s="29">
        <f ca="1">SUM($GD127:GG127)-$HD127-SUM($FD127:FG127)</f>
        <v>-54.095551399990654</v>
      </c>
      <c r="HI127" s="29">
        <f ca="1">SUM($GD127:GH127)-$HD127-SUM($FD127:FH127)</f>
        <v>30.231208682593206</v>
      </c>
      <c r="HJ127" s="29">
        <f ca="1">SUM($GD127:GI127)-$HD127-SUM($FD127:FI127)</f>
        <v>114.55796876517707</v>
      </c>
      <c r="HK127" s="29">
        <f ca="1">SUM($GD127:GJ127)-$HD127-SUM($FD127:FJ127)</f>
        <v>198.88472884776093</v>
      </c>
      <c r="HL127" s="29">
        <f ca="1">SUM($GD127:GK127)-$HD127-SUM($FD127:FK127)</f>
        <v>310.42901458249617</v>
      </c>
      <c r="HM127" s="29">
        <f ca="1">SUM($GD127:GL127)-$HD127-SUM($FD127:FL127)</f>
        <v>442.00480018391499</v>
      </c>
      <c r="HN127" s="29">
        <f ca="1">SUM($GD127:GM127)-$HD127-SUM($FD127:FM127)</f>
        <v>597.00986599819407</v>
      </c>
      <c r="HO127" s="29">
        <f ca="1">SUM($GD127:GN127)-$HD127-SUM($FD127:FN127)</f>
        <v>1133.6168141639337</v>
      </c>
      <c r="HP127" s="29">
        <f ca="1">SUM($GD127:GO127)-$HD127-SUM($FD127:FO127)</f>
        <v>1685.6895047580565</v>
      </c>
      <c r="HQ127" s="29">
        <f ca="1">SUM($GD127:GP127)-$HD127-SUM($FD127:FP127)</f>
        <v>2253.0053396342009</v>
      </c>
      <c r="HR127" s="29">
        <f ca="1">SUM($GD127:GQ127)-$HD127-SUM($FD127:FQ127)</f>
        <v>2836.0049024510008</v>
      </c>
      <c r="HS127" s="29">
        <f ca="1">SUM($GD127:GR127)-$HD127-SUM($FD127:FR127)</f>
        <v>3435.2534023151675</v>
      </c>
      <c r="HT127" s="29">
        <f ca="1">SUM($GD127:GS127)-$HD127-SUM($FD127:FS127)</f>
        <v>4054.6326100111546</v>
      </c>
      <c r="HU127" s="29">
        <f ca="1">SUM($GD127:GT127)-$HD127-SUM($FD127:FT127)</f>
        <v>4692.0058098262307</v>
      </c>
      <c r="HV127" s="29">
        <f ca="1">SUM($GD127:GU127)-$HD127-SUM($FD127:FU127)</f>
        <v>5343.6705168963053</v>
      </c>
      <c r="HW127" s="29">
        <f ca="1">SUM($GD127:GV127)-$HD127-SUM($FD127:FV127)</f>
        <v>6008.436054337275</v>
      </c>
      <c r="HX127" s="29">
        <f ca="1">SUM($GD127:GW127)-$HD127-SUM($FD127:FW127)</f>
        <v>6683.7539478218459</v>
      </c>
      <c r="HY127" s="29">
        <f ca="1">SUM($GD127:GX127)-$HD127-SUM($FD127:FX127)</f>
        <v>7368.3956882177226</v>
      </c>
      <c r="HZ127" s="29">
        <f ca="1">SUM($GD127:GY127)-$HD127-SUM($FD127:FY127)</f>
        <v>8065.9333671053173</v>
      </c>
      <c r="IA127" s="29">
        <f ca="1">SUM($GD127:GZ127)-$HD127-SUM($FD127:FZ127)</f>
        <v>8779.9511413673754</v>
      </c>
      <c r="IB127" s="29">
        <f ca="1">SUM($GD127:HA127)-$HD127-SUM($FD127:GA127)</f>
        <v>9502.8612408737681</v>
      </c>
      <c r="IC127" s="29">
        <f ca="1">SUM($GD127:HB127)-$HD127-SUM($FD127:GB127)</f>
        <v>10242.203530469837</v>
      </c>
    </row>
    <row r="128" spans="2:237">
      <c r="B128" s="29">
        <f t="shared" ca="1" si="37"/>
        <v>0.65484007033826042</v>
      </c>
      <c r="C128" s="29">
        <f t="shared" ca="1" si="37"/>
        <v>0.24720559409138898</v>
      </c>
      <c r="D128" s="29">
        <f t="shared" ca="1" si="37"/>
        <v>0.82386574456529382</v>
      </c>
      <c r="E128" s="29">
        <f t="shared" ca="1" si="37"/>
        <v>0.85609512193559301</v>
      </c>
      <c r="F128" s="29">
        <f t="shared" ca="1" si="37"/>
        <v>0.73078004599093715</v>
      </c>
      <c r="G128" s="29">
        <f t="shared" ca="1" si="37"/>
        <v>0.17942817589104865</v>
      </c>
      <c r="H128" s="29">
        <f t="shared" ca="1" si="37"/>
        <v>0.26057066659464378</v>
      </c>
      <c r="I128" s="29">
        <f t="shared" ca="1" si="37"/>
        <v>0.12026949139728327</v>
      </c>
      <c r="J128" s="29">
        <f t="shared" ca="1" si="37"/>
        <v>0.86178671291113351</v>
      </c>
      <c r="K128" s="29">
        <f t="shared" ca="1" si="37"/>
        <v>0.76830105240832958</v>
      </c>
      <c r="L128" s="29">
        <f t="shared" ca="1" si="37"/>
        <v>0.1062884616759977</v>
      </c>
      <c r="M128" s="29">
        <f t="shared" ca="1" si="37"/>
        <v>0.84573262610664435</v>
      </c>
      <c r="N128" s="29">
        <f t="shared" ca="1" si="37"/>
        <v>0.58764093650254001</v>
      </c>
      <c r="O128" s="29">
        <f t="shared" ca="1" si="37"/>
        <v>0.2314143661293776</v>
      </c>
      <c r="P128" s="29">
        <f t="shared" ca="1" si="37"/>
        <v>0.85075541799580379</v>
      </c>
      <c r="Q128" s="29">
        <f t="shared" ca="1" si="37"/>
        <v>0.96775732556595828</v>
      </c>
      <c r="R128" s="29">
        <f t="shared" ca="1" si="38"/>
        <v>0.98991688631657571</v>
      </c>
      <c r="S128" s="29">
        <f t="shared" ca="1" si="38"/>
        <v>0.41699092354946465</v>
      </c>
      <c r="T128" s="29">
        <f t="shared" ca="1" si="38"/>
        <v>0.50840438943091859</v>
      </c>
      <c r="U128" s="29">
        <f t="shared" ca="1" si="38"/>
        <v>0.18967369243941723</v>
      </c>
      <c r="V128" s="29">
        <f t="shared" ca="1" si="38"/>
        <v>0.59740041905653873</v>
      </c>
      <c r="W128" s="29">
        <f t="shared" ca="1" si="38"/>
        <v>0.17266292644674708</v>
      </c>
      <c r="X128" s="29">
        <f t="shared" ca="1" si="38"/>
        <v>8.9222915696086869E-2</v>
      </c>
      <c r="Y128" s="29">
        <f t="shared" ca="1" si="38"/>
        <v>0.5005788071313737</v>
      </c>
      <c r="Z128" s="29">
        <f t="shared" ca="1" si="38"/>
        <v>0.80664144686350414</v>
      </c>
      <c r="AC128" s="27">
        <f>IF(H$11="x",0,_xlfn.NORM.INV(B128,Satokasvi!$H$8,Satokasvi!$I$8)*IF(H$8="x",1+Toimenpiteet!$C$7,1)*IF(H$9="x",1+Toimenpiteet!$C$34,1)*(1+H$30)*_xlfn.BINOM.INV(1,(1-(Satokasvi!$H$15*(1+H$43))),B128))</f>
        <v>0</v>
      </c>
      <c r="AD128" s="27">
        <f ca="1">IF(I$11="x",0,_xlfn.NORM.INV(C128,Satokasvi!$H$8,Satokasvi!$I$8)*IF(I$8="x",1+Toimenpiteet!$C$7,1)*IF(I$9="x",1+Toimenpiteet!$C$34,1)*(1+I$30)*_xlfn.BINOM.INV(1,(1-(Satokasvi!$H$15*(1+I$43))),C128))</f>
        <v>2416.1802943736384</v>
      </c>
      <c r="AE128" s="27">
        <f ca="1">IF(J$11="x",0,_xlfn.NORM.INV(D128,Satokasvi!$H$8,Satokasvi!$I$8)*IF(J$8="x",1+Toimenpiteet!$C$7,1)*IF(J$9="x",1+Toimenpiteet!$C$34,1)*(1+J$30)*_xlfn.BINOM.INV(1,(1-(Satokasvi!$H$15*(1+J$43))),D128))</f>
        <v>2727.7471980216656</v>
      </c>
      <c r="AF128" s="27">
        <f ca="1">IF(K$11="x",0,_xlfn.NORM.INV(E128,Satokasvi!$H$8,Satokasvi!$I$8)*IF(K$8="x",1+Toimenpiteet!$C$7,1)*IF(K$9="x",1+Toimenpiteet!$C$34,1)*(1+K$30)*_xlfn.BINOM.INV(1,(1-(Satokasvi!$H$15*(1+K$43))),E128))</f>
        <v>2770.9782013146373</v>
      </c>
      <c r="AG128" s="27">
        <f ca="1">IF(L$11="x",0,_xlfn.NORM.INV(F128,Satokasvi!$H$8,Satokasvi!$I$8)*IF(L$8="x",1+Toimenpiteet!$C$7,1)*IF(L$9="x",1+Toimenpiteet!$C$34,1)*(1+L$30)*_xlfn.BINOM.INV(1,(1-(Satokasvi!$H$15*(1+L$43))),F128))</f>
        <v>2707.0225025585123</v>
      </c>
      <c r="AH128" s="27">
        <f>IF(M$11="x",0,_xlfn.NORM.INV(G128,Satokasvi!$H$8,Satokasvi!$I$8)*IF(M$8="x",1+Toimenpiteet!$C$7,1)*IF(M$9="x",1+Toimenpiteet!$C$34,1)*(1+M$30)*_xlfn.BINOM.INV(1,(1-(Satokasvi!$H$15*(1+M$43))),G128))</f>
        <v>0</v>
      </c>
      <c r="AI128" s="27">
        <f ca="1">IF(N$11="x",0,_xlfn.NORM.INV(H128,Satokasvi!$H$8,Satokasvi!$I$8)*IF(N$8="x",1+Toimenpiteet!$C$7,1)*IF(N$9="x",1+Toimenpiteet!$C$34,1)*(1+N$30)*_xlfn.BINOM.INV(1,(1-(Satokasvi!$H$15*(1+N$43))),H128))</f>
        <v>2493.481358282354</v>
      </c>
      <c r="AJ128" s="27">
        <f ca="1">IF(O$11="x",0,_xlfn.NORM.INV(I128,Satokasvi!$H$8,Satokasvi!$I$8)*IF(O$8="x",1+Toimenpiteet!$C$7,1)*IF(O$9="x",1+Toimenpiteet!$C$34,1)*(1+O$30)*_xlfn.BINOM.INV(1,(1-(Satokasvi!$H$15*(1+O$43))),I128))</f>
        <v>2394.1682320730024</v>
      </c>
      <c r="AK128" s="27">
        <f ca="1">IF(P$11="x",0,_xlfn.NORM.INV(J128,Satokasvi!$H$8,Satokasvi!$I$8)*IF(P$8="x",1+Toimenpiteet!$C$7,1)*IF(P$9="x",1+Toimenpiteet!$C$34,1)*(1+P$30)*_xlfn.BINOM.INV(1,(1-(Satokasvi!$H$15*(1+P$43))),J128))</f>
        <v>2816.3973544760033</v>
      </c>
      <c r="AL128" s="27">
        <f ca="1">IF(Q$11="x",0,_xlfn.NORM.INV(K128,Satokasvi!$H$8,Satokasvi!$I$8)*IF(Q$8="x",1+Toimenpiteet!$C$7,1)*IF(Q$9="x",1+Toimenpiteet!$C$34,1)*(1+Q$30)*_xlfn.BINOM.INV(1,(1-(Satokasvi!$H$15*(1+Q$43))),K128))</f>
        <v>2750.1109150639877</v>
      </c>
      <c r="AM128" s="27">
        <f ca="1">IF(R$11="x",0,_xlfn.NORM.INV(L128,Satokasvi!$H$8,Satokasvi!$I$8)*IF(R$8="x",1+Toimenpiteet!$C$7,1)*IF(R$9="x",1+Toimenpiteet!$C$34,1)*(1+R$30)*_xlfn.BINOM.INV(1,(1-(Satokasvi!$H$15*(1+R$43))),L128))</f>
        <v>2380.5662923471423</v>
      </c>
      <c r="AN128" s="27">
        <f ca="1">IF(S$11="x",0,_xlfn.NORM.INV(M128,Satokasvi!$H$8,Satokasvi!$I$8)*IF(S$8="x",1+Toimenpiteet!$C$7,1)*IF(S$9="x",1+Toimenpiteet!$C$34,1)*(1+S$30)*_xlfn.BINOM.INV(1,(1-(Satokasvi!$H$15*(1+S$43))),M128))</f>
        <v>2803.3161375591826</v>
      </c>
      <c r="AO128" s="27">
        <f ca="1">IF(T$11="x",0,_xlfn.NORM.INV(N128,Satokasvi!$H$8,Satokasvi!$I$8)*IF(T$8="x",1+Toimenpiteet!$C$7,1)*IF(T$9="x",1+Toimenpiteet!$C$34,1)*(1+T$30)*_xlfn.BINOM.INV(1,(1-(Satokasvi!$H$15*(1+T$43))),N128))</f>
        <v>2654.581596007899</v>
      </c>
      <c r="AP128" s="27">
        <f ca="1">IF(U$11="x",0,_xlfn.NORM.INV(O128,Satokasvi!$H$8,Satokasvi!$I$8)*IF(U$8="x",1+Toimenpiteet!$C$7,1)*IF(U$9="x",1+Toimenpiteet!$C$34,1)*(1+U$30)*_xlfn.BINOM.INV(1,(1-(Satokasvi!$H$15*(1+U$43))),O128))</f>
        <v>2476.194803487941</v>
      </c>
      <c r="AQ128" s="27">
        <f ca="1">IF(V$11="x",0,_xlfn.NORM.INV(P128,Satokasvi!$H$8,Satokasvi!$I$8)*IF(V$8="x",1+Toimenpiteet!$C$7,1)*IF(V$9="x",1+Toimenpiteet!$C$34,1)*(1+V$30)*_xlfn.BINOM.INV(1,(1-(Satokasvi!$H$15*(1+V$43))),P128))</f>
        <v>2807.3064404599768</v>
      </c>
      <c r="AR128" s="27">
        <f ca="1">IF(W$11="x",0,_xlfn.NORM.INV(Q128,Satokasvi!$H$8,Satokasvi!$I$8)*IF(W$8="x",1+Toimenpiteet!$C$7,1)*IF(W$9="x",1+Toimenpiteet!$C$34,1)*(1+W$30)*_xlfn.BINOM.INV(1,(1-(Satokasvi!$H$15*(1+W$43))),Q128))</f>
        <v>2958.3387505668879</v>
      </c>
      <c r="AS128" s="27">
        <f ca="1">IF(X$11="x",0,_xlfn.NORM.INV(R128,Satokasvi!$H$8,Satokasvi!$I$8)*IF(X$8="x",1+Toimenpiteet!$C$7,1)*IF(X$9="x",1+Toimenpiteet!$C$34,1)*(1+X$30)*_xlfn.BINOM.INV(1,(1-(Satokasvi!$H$15*(1+X$43))),R128))</f>
        <v>3046.8961024585087</v>
      </c>
      <c r="AT128" s="27">
        <f ca="1">IF(Y$11="x",0,_xlfn.NORM.INV(S128,Satokasvi!$H$8,Satokasvi!$I$8)*IF(Y$8="x",1+Toimenpiteet!$C$7,1)*IF(Y$9="x",1+Toimenpiteet!$C$34,1)*(1+Y$30)*_xlfn.BINOM.INV(1,(1-(Satokasvi!$H$15*(1+Y$43))),S128))</f>
        <v>2574.1165344962997</v>
      </c>
      <c r="AU128" s="27">
        <f ca="1">IF(Z$11="x",0,_xlfn.NORM.INV(T128,Satokasvi!$H$8,Satokasvi!$I$8)*IF(Z$8="x",1+Toimenpiteet!$C$7,1)*IF(Z$9="x",1+Toimenpiteet!$C$34,1)*(1+Z$30)*_xlfn.BINOM.INV(1,(1-(Satokasvi!$H$15*(1+Z$43))),T128))</f>
        <v>2617.172597430209</v>
      </c>
      <c r="AV128" s="27">
        <f ca="1">IF(AA$11="x",0,_xlfn.NORM.INV(U128,Satokasvi!$H$8,Satokasvi!$I$8)*IF(AA$8="x",1+Toimenpiteet!$C$7,1)*IF(AA$9="x",1+Toimenpiteet!$C$34,1)*(1+AA$30)*_xlfn.BINOM.INV(1,(1-(Satokasvi!$H$15*(1+AA$43))),U128))</f>
        <v>2449.1473066243179</v>
      </c>
      <c r="AW128" s="27">
        <f ca="1">IF(AB$11="x",0,_xlfn.NORM.INV(V128,Satokasvi!$H$8,Satokasvi!$I$8)*IF(AB$8="x",1+Toimenpiteet!$C$7,1)*IF(AB$9="x",1+Toimenpiteet!$C$34,1)*(1+AB$30)*_xlfn.BINOM.INV(1,(1-(Satokasvi!$H$15*(1+AB$43))),V128))</f>
        <v>2659.2748519909678</v>
      </c>
      <c r="AX128" s="27">
        <f ca="1">IF(AC$11="x",0,_xlfn.NORM.INV(W128,Satokasvi!$H$8,Satokasvi!$I$8)*IF(AC$8="x",1+Toimenpiteet!$C$7,1)*IF(AC$9="x",1+Toimenpiteet!$C$34,1)*(1+AC$30)*_xlfn.BINOM.INV(1,(1-(Satokasvi!$H$15*(1+AC$43))),W128))</f>
        <v>2437.0900092771235</v>
      </c>
      <c r="AY128" s="27">
        <f ca="1">IF(AD$11="x",0,_xlfn.NORM.INV(X128,Satokasvi!$H$8,Satokasvi!$I$8)*IF(AD$8="x",1+Toimenpiteet!$C$7,1)*IF(AD$9="x",1+Toimenpiteet!$C$34,1)*(1+AD$30)*_xlfn.BINOM.INV(1,(1-(Satokasvi!$H$15*(1+AD$43))),X128))</f>
        <v>2362.0785642523524</v>
      </c>
      <c r="AZ128" s="27">
        <f ca="1">IF(AE$11="x",0,_xlfn.NORM.INV(Y128,Satokasvi!$H$8,Satokasvi!$I$8)*IF(AE$8="x",1+Toimenpiteet!$C$7,1)*IF(AE$9="x",1+Toimenpiteet!$C$34,1)*(1+AE$30)*_xlfn.BINOM.INV(1,(1-(Satokasvi!$H$15*(1+AE$43))),Y128))</f>
        <v>2613.5108165625793</v>
      </c>
      <c r="BA128" s="27">
        <f ca="1">IF(AF$11="x",0,_xlfn.NORM.INV(Z128,Satokasvi!$H$8,Satokasvi!$I$8)*IF(AF$8="x",1+Toimenpiteet!$C$7,1)*IF(AF$9="x",1+Toimenpiteet!$C$34,1)*(1+AF$30)*_xlfn.BINOM.INV(1,(1-(Satokasvi!$H$15*(1+AF$43))),Z128))</f>
        <v>2774.8103268210721</v>
      </c>
      <c r="BD128" s="27">
        <f>IF(H$11="x",0,_xlfn.NORM.INV(B128,Satokasvi!$H$8,Satokasvi!$I$8)*IF(COUNTIF($H$12:H$12,"x")&gt;0,(1+$C$6),1)*IF(COUNTIF($H$13:H$13,"x")&gt;0,(1+$C$30),1)*IF(H$8="x",(1+Toimenpiteet!$C$7),1)*IF(H$9="x",(1+Toimenpiteet!$C$34),1)*(1+H$30)*_xlfn.BINOM.INV(1,(1-(Satokasvi!$H$15*(1+H$44))),B128))</f>
        <v>0</v>
      </c>
      <c r="BE128" s="27">
        <f ca="1">IF(I$11="x",0,_xlfn.NORM.INV(C128,Satokasvi!$H$8,Satokasvi!$I$8)*IF(COUNTIF($H$12:I$12,"x")&gt;0,(1+$C$6),1)*IF(COUNTIF($H$13:I$13,"x")&gt;0,(1+$C$30),1)*IF(I$8="x",(1+Toimenpiteet!$C$7),1)*IF(I$9="x",(1+Toimenpiteet!$C$34),1)*(1+I$30)*_xlfn.BINOM.INV(1,(1-(Satokasvi!$H$15*(1+I$44))),C128))</f>
        <v>2536.9893090923206</v>
      </c>
      <c r="BF128" s="27">
        <f ca="1">IF(J$11="x",0,_xlfn.NORM.INV(D128,Satokasvi!$H$8,Satokasvi!$I$8)*IF(COUNTIF($H$12:J$12,"x")&gt;0,(1+$C$6),1)*IF(COUNTIF($H$13:J$13,"x")&gt;0,(1+$C$30),1)*IF(J$8="x",(1+Toimenpiteet!$C$7),1)*IF(J$9="x",(1+Toimenpiteet!$C$34),1)*(1+J$30)*_xlfn.BINOM.INV(1,(1-(Satokasvi!$H$15*(1+J$44))),D128))</f>
        <v>2864.1345579227486</v>
      </c>
      <c r="BG128" s="27">
        <f ca="1">IF(K$11="x",0,_xlfn.NORM.INV(E128,Satokasvi!$H$8,Satokasvi!$I$8)*IF(COUNTIF($H$12:K$12,"x")&gt;0,(1+$C$6),1)*IF(COUNTIF($H$13:K$13,"x")&gt;0,(1+$C$30),1)*IF(K$8="x",(1+Toimenpiteet!$C$7),1)*IF(K$9="x",(1+Toimenpiteet!$C$34),1)*(1+K$30)*_xlfn.BINOM.INV(1,(1-(Satokasvi!$H$15*(1+K$44))),E128))</f>
        <v>2909.5271113803697</v>
      </c>
      <c r="BH128" s="27">
        <f ca="1">IF(L$11="x",0,_xlfn.NORM.INV(F128,Satokasvi!$H$8,Satokasvi!$I$8)*IF(COUNTIF($H$12:L$12,"x")&gt;0,(1+$C$6),1)*IF(COUNTIF($H$13:L$13,"x")&gt;0,(1+$C$30),1)*IF(L$8="x",(1+Toimenpiteet!$C$7),1)*IF(L$9="x",(1+Toimenpiteet!$C$34),1)*(1+L$30)*_xlfn.BINOM.INV(1,(1-(Satokasvi!$H$15*(1+L$44))),F128))</f>
        <v>2842.3736276864379</v>
      </c>
      <c r="BI128" s="27">
        <f>IF(M$11="x",0,_xlfn.NORM.INV(G128,Satokasvi!$H$8,Satokasvi!$I$8)*IF(COUNTIF($H$12:M$12,"x")&gt;0,(1+$C$6),1)*IF(COUNTIF($H$13:M$13,"x")&gt;0,(1+$C$30),1)*IF(M$8="x",(1+Toimenpiteet!$C$7),1)*IF(M$9="x",(1+Toimenpiteet!$C$34),1)*(1+M$30)*_xlfn.BINOM.INV(1,(1-(Satokasvi!$H$15*(1+M$44))),G128))</f>
        <v>0</v>
      </c>
      <c r="BJ128" s="27">
        <f ca="1">IF(N$11="x",0,_xlfn.NORM.INV(H128,Satokasvi!$H$8,Satokasvi!$I$8)*IF(COUNTIF($H$12:N$12,"x")&gt;0,(1+$C$6),1)*IF(COUNTIF($H$13:N$13,"x")&gt;0,(1+$C$30),1)*IF(N$8="x",(1+Toimenpiteet!$C$7),1)*IF(N$9="x",(1+Toimenpiteet!$C$34),1)*(1+N$30)*_xlfn.BINOM.INV(1,(1-(Satokasvi!$H$15*(1+N$44))),H128))</f>
        <v>2618.1554261964716</v>
      </c>
      <c r="BK128" s="27">
        <f ca="1">IF(O$11="x",0,_xlfn.NORM.INV(I128,Satokasvi!$H$8,Satokasvi!$I$8)*IF(COUNTIF($H$12:O$12,"x")&gt;0,(1+$C$6),1)*IF(COUNTIF($H$13:O$13,"x")&gt;0,(1+$C$30),1)*IF(O$8="x",(1+Toimenpiteet!$C$7),1)*IF(O$9="x",(1+Toimenpiteet!$C$34),1)*(1+O$30)*_xlfn.BINOM.INV(1,(1-(Satokasvi!$H$15*(1+O$44))),I128))</f>
        <v>2513.8766436766532</v>
      </c>
      <c r="BL128" s="27">
        <f ca="1">IF(P$11="x",0,_xlfn.NORM.INV(J128,Satokasvi!$H$8,Satokasvi!$I$8)*IF(COUNTIF($H$12:P$12,"x")&gt;0,(1+$C$6),1)*IF(COUNTIF($H$13:P$13,"x")&gt;0,(1+$C$30),1)*IF(P$8="x",(1+Toimenpiteet!$C$7),1)*IF(P$9="x",(1+Toimenpiteet!$C$34),1)*(1+P$30)*_xlfn.BINOM.INV(1,(1-(Satokasvi!$H$15*(1+P$44))),J128))</f>
        <v>2957.2172221998039</v>
      </c>
      <c r="BM128" s="27">
        <f ca="1">IF(Q$11="x",0,_xlfn.NORM.INV(K128,Satokasvi!$H$8,Satokasvi!$I$8)*IF(COUNTIF($H$12:Q$12,"x")&gt;0,(1+$C$6),1)*IF(COUNTIF($H$13:Q$13,"x")&gt;0,(1+$C$30),1)*IF(Q$8="x",(1+Toimenpiteet!$C$7),1)*IF(Q$9="x",(1+Toimenpiteet!$C$34),1)*(1+Q$30)*_xlfn.BINOM.INV(1,(1-(Satokasvi!$H$15*(1+Q$44))),K128))</f>
        <v>2887.6164608171875</v>
      </c>
      <c r="BN128" s="27">
        <f ca="1">IF(R$11="x",0,_xlfn.NORM.INV(L128,Satokasvi!$H$8,Satokasvi!$I$8)*IF(COUNTIF($H$12:R$12,"x")&gt;0,(1+$C$6),1)*IF(COUNTIF($H$13:R$13,"x")&gt;0,(1+$C$30),1)*IF(R$8="x",(1+Toimenpiteet!$C$7),1)*IF(R$9="x",(1+Toimenpiteet!$C$34),1)*(1+R$30)*_xlfn.BINOM.INV(1,(1-(Satokasvi!$H$15*(1+R$44))),L128))</f>
        <v>2499.5946069644992</v>
      </c>
      <c r="BO128" s="27">
        <f ca="1">IF(S$11="x",0,_xlfn.NORM.INV(M128,Satokasvi!$H$8,Satokasvi!$I$8)*IF(COUNTIF($H$12:S$12,"x")&gt;0,(1+$C$6),1)*IF(COUNTIF($H$13:S$13,"x")&gt;0,(1+$C$30),1)*IF(S$8="x",(1+Toimenpiteet!$C$7),1)*IF(S$9="x",(1+Toimenpiteet!$C$34),1)*(1+S$30)*_xlfn.BINOM.INV(1,(1-(Satokasvi!$H$15*(1+S$44))),M128))</f>
        <v>2943.4819444371419</v>
      </c>
      <c r="BP128" s="27">
        <f ca="1">IF(T$11="x",0,_xlfn.NORM.INV(N128,Satokasvi!$H$8,Satokasvi!$I$8)*IF(COUNTIF($H$12:T$12,"x")&gt;0,(1+$C$6),1)*IF(COUNTIF($H$13:T$13,"x")&gt;0,(1+$C$30),1)*IF(T$8="x",(1+Toimenpiteet!$C$7),1)*IF(T$9="x",(1+Toimenpiteet!$C$34),1)*(1+T$30)*_xlfn.BINOM.INV(1,(1-(Satokasvi!$H$15*(1+T$44))),N128))</f>
        <v>2787.310675808294</v>
      </c>
      <c r="BQ128" s="27">
        <f ca="1">IF(U$11="x",0,_xlfn.NORM.INV(O128,Satokasvi!$H$8,Satokasvi!$I$8)*IF(COUNTIF($H$12:U$12,"x")&gt;0,(1+$C$6),1)*IF(COUNTIF($H$13:U$13,"x")&gt;0,(1+$C$30),1)*IF(U$8="x",(1+Toimenpiteet!$C$7),1)*IF(U$9="x",(1+Toimenpiteet!$C$34),1)*(1+U$30)*_xlfn.BINOM.INV(1,(1-(Satokasvi!$H$15*(1+U$44))),O128))</f>
        <v>2600.0045436623382</v>
      </c>
      <c r="BR128" s="27">
        <f ca="1">IF(V$11="x",0,_xlfn.NORM.INV(P128,Satokasvi!$H$8,Satokasvi!$I$8)*IF(COUNTIF($H$12:V$12,"x")&gt;0,(1+$C$6),1)*IF(COUNTIF($H$13:V$13,"x")&gt;0,(1+$C$30),1)*IF(V$8="x",(1+Toimenpiteet!$C$7),1)*IF(V$9="x",(1+Toimenpiteet!$C$34),1)*(1+V$30)*_xlfn.BINOM.INV(1,(1-(Satokasvi!$H$15*(1+V$44))),P128))</f>
        <v>2947.6717624829757</v>
      </c>
      <c r="BS128" s="27">
        <f ca="1">IF(W$11="x",0,_xlfn.NORM.INV(Q128,Satokasvi!$H$8,Satokasvi!$I$8)*IF(COUNTIF($H$12:W$12,"x")&gt;0,(1+$C$6),1)*IF(COUNTIF($H$13:W$13,"x")&gt;0,(1+$C$30),1)*IF(W$8="x",(1+Toimenpiteet!$C$7),1)*IF(W$9="x",(1+Toimenpiteet!$C$34),1)*(1+W$30)*_xlfn.BINOM.INV(1,(1-(Satokasvi!$H$15*(1+W$44))),Q128))</f>
        <v>3106.2556880952329</v>
      </c>
      <c r="BT128" s="27">
        <f ca="1">IF(X$11="x",0,_xlfn.NORM.INV(R128,Satokasvi!$H$8,Satokasvi!$I$8)*IF(COUNTIF($H$12:X$12,"x")&gt;0,(1+$C$6),1)*IF(COUNTIF($H$13:X$13,"x")&gt;0,(1+$C$30),1)*IF(X$8="x",(1+Toimenpiteet!$C$7),1)*IF(X$9="x",(1+Toimenpiteet!$C$34),1)*(1+X$30)*_xlfn.BINOM.INV(1,(1-(Satokasvi!$H$15*(1+X$44))),R128))</f>
        <v>3199.2409075814344</v>
      </c>
      <c r="BU128" s="27">
        <f ca="1">IF(Y$11="x",0,_xlfn.NORM.INV(S128,Satokasvi!$H$8,Satokasvi!$I$8)*IF(COUNTIF($H$12:Y$12,"x")&gt;0,(1+$C$6),1)*IF(COUNTIF($H$13:Y$13,"x")&gt;0,(1+$C$30),1)*IF(Y$8="x",(1+Toimenpiteet!$C$7),1)*IF(Y$9="x",(1+Toimenpiteet!$C$34),1)*(1+Y$30)*_xlfn.BINOM.INV(1,(1-(Satokasvi!$H$15*(1+Y$44))),S128))</f>
        <v>2702.8223612211145</v>
      </c>
      <c r="BV128" s="27">
        <f ca="1">IF(Z$11="x",0,_xlfn.NORM.INV(T128,Satokasvi!$H$8,Satokasvi!$I$8)*IF(COUNTIF($H$12:Z$12,"x")&gt;0,(1+$C$6),1)*IF(COUNTIF($H$13:Z$13,"x")&gt;0,(1+$C$30),1)*IF(Z$8="x",(1+Toimenpiteet!$C$7),1)*IF(Z$9="x",(1+Toimenpiteet!$C$34),1)*(1+Z$30)*_xlfn.BINOM.INV(1,(1-(Satokasvi!$H$15*(1+Z$44))),T128))</f>
        <v>2748.0312273017194</v>
      </c>
      <c r="BW128" s="27">
        <f ca="1">IF(AA$11="x",0,_xlfn.NORM.INV(U128,Satokasvi!$H$8,Satokasvi!$I$8)*IF(COUNTIF($H$12:AA$12,"x")&gt;0,(1+$C$6),1)*IF(COUNTIF($H$13:AA$13,"x")&gt;0,(1+$C$30),1)*IF(AA$8="x",(1+Toimenpiteet!$C$7),1)*IF(AA$9="x",(1+Toimenpiteet!$C$34),1)*(1+AA$30)*_xlfn.BINOM.INV(1,(1-(Satokasvi!$H$15*(1+AA$44))),U128))</f>
        <v>2571.6046719555343</v>
      </c>
      <c r="BX128" s="27">
        <f ca="1">IF(AB$11="x",0,_xlfn.NORM.INV(V128,Satokasvi!$H$8,Satokasvi!$I$8)*IF(COUNTIF($H$12:AB$12,"x")&gt;0,(1+$C$6),1)*IF(COUNTIF($H$13:AB$13,"x")&gt;0,(1+$C$30),1)*IF(AB$8="x",(1+Toimenpiteet!$C$7),1)*IF(AB$9="x",(1+Toimenpiteet!$C$34),1)*(1+AB$30)*_xlfn.BINOM.INV(1,(1-(Satokasvi!$H$15*(1+AB$44))),V128))</f>
        <v>2792.2385945905153</v>
      </c>
      <c r="BY128" s="27">
        <f ca="1">IF(AC$11="x",0,_xlfn.NORM.INV(W128,Satokasvi!$H$8,Satokasvi!$I$8)*IF(COUNTIF($H$12:AC$12,"x")&gt;0,(1+$C$6),1)*IF(COUNTIF($H$13:AC$13,"x")&gt;0,(1+$C$30),1)*IF(AC$8="x",(1+Toimenpiteet!$C$7),1)*IF(AC$9="x",(1+Toimenpiteet!$C$34),1)*(1+AC$30)*_xlfn.BINOM.INV(1,(1-(Satokasvi!$H$15*(1+AC$44))),W128))</f>
        <v>2558.9445097409798</v>
      </c>
      <c r="BZ128" s="27">
        <f ca="1">IF(AD$11="x",0,_xlfn.NORM.INV(X128,Satokasvi!$H$8,Satokasvi!$I$8)*IF(COUNTIF($H$12:AD$12,"x")&gt;0,(1+$C$6),1)*IF(COUNTIF($H$13:AD$13,"x")&gt;0,(1+$C$30),1)*IF(AD$8="x",(1+Toimenpiteet!$C$7),1)*IF(AD$9="x",(1+Toimenpiteet!$C$34),1)*(1+AD$30)*_xlfn.BINOM.INV(1,(1-(Satokasvi!$H$15*(1+AD$44))),X128))</f>
        <v>2480.1824924649704</v>
      </c>
      <c r="CA128" s="27">
        <f ca="1">IF(AE$11="x",0,_xlfn.NORM.INV(Y128,Satokasvi!$H$8,Satokasvi!$I$8)*IF(COUNTIF($H$12:AE$12,"x")&gt;0,(1+$C$6),1)*IF(COUNTIF($H$13:AE$13,"x")&gt;0,(1+$C$30),1)*IF(AE$8="x",(1+Toimenpiteet!$C$7),1)*IF(AE$9="x",(1+Toimenpiteet!$C$34),1)*(1+AE$30)*_xlfn.BINOM.INV(1,(1-(Satokasvi!$H$15*(1+AE$44))),Y128))</f>
        <v>2744.1863573907085</v>
      </c>
      <c r="CB128" s="27">
        <f ca="1">IF(AF$11="x",0,_xlfn.NORM.INV(Z128,Satokasvi!$H$8,Satokasvi!$I$8)*IF(COUNTIF($H$12:AF$12,"x")&gt;0,(1+$C$6),1)*IF(COUNTIF($H$13:AF$13,"x")&gt;0,(1+$C$30),1)*IF(AF$8="x",(1+Toimenpiteet!$C$7),1)*IF(AF$9="x",(1+Toimenpiteet!$C$34),1)*(1+AF$30)*_xlfn.BINOM.INV(1,(1-(Satokasvi!$H$15*(1+AF$44))),Z128))</f>
        <v>2913.5508431621256</v>
      </c>
      <c r="CD128" s="29">
        <f ca="1">_xlfn.NORM.INV(RAND(),Satokasvi!$H$13,Satokasvi!$I$13)</f>
        <v>212.71202112771303</v>
      </c>
      <c r="CE128" s="29">
        <f ca="1">_xlfn.NORM.INV(RAND(),Satokasvi!$H$13,Satokasvi!$I$13)</f>
        <v>141.16941201917456</v>
      </c>
      <c r="CF128" s="29">
        <f ca="1">_xlfn.NORM.INV(RAND(),Satokasvi!$H$13,Satokasvi!$I$13)</f>
        <v>271.68995988097492</v>
      </c>
      <c r="CG128" s="29">
        <f ca="1">_xlfn.NORM.INV(RAND(),Satokasvi!$H$13,Satokasvi!$I$13)</f>
        <v>222.25720488395044</v>
      </c>
      <c r="CH128" s="29">
        <f ca="1">_xlfn.NORM.INV(RAND(),Satokasvi!$H$13,Satokasvi!$I$13)</f>
        <v>184.7551008804395</v>
      </c>
      <c r="CI128" s="29">
        <f ca="1">_xlfn.NORM.INV(RAND(),Satokasvi!$H$13,Satokasvi!$I$13)</f>
        <v>264.26666566354038</v>
      </c>
      <c r="CJ128" s="29">
        <f ca="1">_xlfn.NORM.INV(RAND(),Satokasvi!$H$13,Satokasvi!$I$13)</f>
        <v>213.45215767959928</v>
      </c>
      <c r="CK128" s="29">
        <f ca="1">_xlfn.NORM.INV(RAND(),Satokasvi!$H$13,Satokasvi!$I$13)</f>
        <v>213.67954924315231</v>
      </c>
      <c r="CL128" s="29">
        <f ca="1">_xlfn.NORM.INV(RAND(),Satokasvi!$H$13,Satokasvi!$I$13)</f>
        <v>203.8819931228829</v>
      </c>
      <c r="CM128" s="29">
        <f ca="1">_xlfn.NORM.INV(RAND(),Satokasvi!$H$13,Satokasvi!$I$13)</f>
        <v>117.59510651090989</v>
      </c>
      <c r="CN128" s="29">
        <f ca="1">_xlfn.NORM.INV(RAND(),Satokasvi!$H$13,Satokasvi!$I$13)</f>
        <v>142.83843245184926</v>
      </c>
      <c r="CO128" s="29">
        <f ca="1">_xlfn.NORM.INV(RAND(),Satokasvi!$H$13,Satokasvi!$I$13)</f>
        <v>250.55390205841695</v>
      </c>
      <c r="CP128" s="29">
        <f ca="1">_xlfn.NORM.INV(RAND(),Satokasvi!$H$13,Satokasvi!$I$13)</f>
        <v>300.34019349136867</v>
      </c>
      <c r="CQ128" s="29">
        <f ca="1">_xlfn.NORM.INV(RAND(),Satokasvi!$H$13,Satokasvi!$I$13)</f>
        <v>170.47241609805951</v>
      </c>
      <c r="CR128" s="29">
        <f ca="1">_xlfn.NORM.INV(RAND(),Satokasvi!$H$13,Satokasvi!$I$13)</f>
        <v>162.11384517041469</v>
      </c>
      <c r="CS128" s="29">
        <f ca="1">_xlfn.NORM.INV(RAND(),Satokasvi!$H$13,Satokasvi!$I$13)</f>
        <v>179.92979034796863</v>
      </c>
      <c r="CT128" s="29">
        <f ca="1">_xlfn.NORM.INV(RAND(),Satokasvi!$H$13,Satokasvi!$I$13)</f>
        <v>250.25780575347983</v>
      </c>
      <c r="CU128" s="29">
        <f ca="1">_xlfn.NORM.INV(RAND(),Satokasvi!$H$13,Satokasvi!$I$13)</f>
        <v>247.64936198873593</v>
      </c>
      <c r="CV128" s="29">
        <f ca="1">_xlfn.NORM.INV(RAND(),Satokasvi!$H$13,Satokasvi!$I$13)</f>
        <v>331.88563491476856</v>
      </c>
      <c r="CW128" s="29">
        <f ca="1">_xlfn.NORM.INV(RAND(),Satokasvi!$H$13,Satokasvi!$I$13)</f>
        <v>201.02220865151469</v>
      </c>
      <c r="CX128" s="29">
        <f ca="1">_xlfn.NORM.INV(RAND(),Satokasvi!$H$13,Satokasvi!$I$13)</f>
        <v>265.79332401888877</v>
      </c>
      <c r="CY128" s="29">
        <f ca="1">_xlfn.NORM.INV(RAND(),Satokasvi!$H$13,Satokasvi!$I$13)</f>
        <v>191.20027992169881</v>
      </c>
      <c r="CZ128" s="29">
        <f ca="1">_xlfn.NORM.INV(RAND(),Satokasvi!$H$13,Satokasvi!$I$13)</f>
        <v>210.21673526182167</v>
      </c>
      <c r="DA128" s="29">
        <f ca="1">_xlfn.NORM.INV(RAND(),Satokasvi!$H$13,Satokasvi!$I$13)</f>
        <v>260.06857258073615</v>
      </c>
      <c r="DB128" s="29">
        <f ca="1">_xlfn.NORM.INV(RAND(),Satokasvi!$H$13,Satokasvi!$I$13)</f>
        <v>182.18637704716343</v>
      </c>
      <c r="DD128" s="29">
        <f>IF(H$11="x",Toimenpiteet!$E$115,AC128*CD128/1000+(Satokasvi!$E$28-Satokasvi!$E$7)+IF(H$8="x",Toimenpiteet!$E$29,0)+IF(H$9="x",Toimenpiteet!$E$60,0)+IF(H$10="x",Toimenpiteet!$E$88,0))/(1+$H$15)^DD$59</f>
        <v>305.82524271844659</v>
      </c>
      <c r="DE128" s="29">
        <f ca="1">IF(I$11="x",Toimenpiteet!$E$115,AD128*CE128/1000+(Satokasvi!$E$28-Satokasvi!$E$7)+IF(I$8="x",Toimenpiteet!$E$29,0)+IF(I$9="x",Toimenpiteet!$E$60,0)+IF(I$10="x",Toimenpiteet!$E$88,0))/(1+$H$15)^DE$59</f>
        <v>106.69313930534702</v>
      </c>
      <c r="DF128" s="29">
        <f ca="1">IF(J$11="x",Toimenpiteet!$E$115,AE128*CF128/1000+(Satokasvi!$E$28-Satokasvi!$E$7)+IF(J$8="x",Toimenpiteet!$E$29,0)+IF(J$9="x",Toimenpiteet!$E$60,0)+IF(J$10="x",Toimenpiteet!$E$88,0))/(1+$H$15)^DF$59</f>
        <v>469.65209681461891</v>
      </c>
      <c r="DG128" s="29">
        <f ca="1">IF(K$11="x",Toimenpiteet!$E$115,AF128*CG128/1000+(Satokasvi!$E$28-Satokasvi!$E$7)+IF(K$8="x",Toimenpiteet!$E$29,0)+IF(K$9="x",Toimenpiteet!$E$60,0)+IF(K$10="x",Toimenpiteet!$E$88,0))/(1+$H$15)^DG$59</f>
        <v>344.70620431531574</v>
      </c>
      <c r="DH128" s="29">
        <f ca="1">IF(L$11="x",Toimenpiteet!$E$115,AG128*CH128/1000+(Satokasvi!$E$28-Satokasvi!$E$7)+IF(L$8="x",Toimenpiteet!$E$29,0)+IF(L$9="x",Toimenpiteet!$E$60,0)+IF(L$10="x",Toimenpiteet!$E$88,0))/(1+$H$15)^DH$59</f>
        <v>234.83335095732306</v>
      </c>
      <c r="DI128" s="29">
        <f>IF(M$11="x",Toimenpiteet!$E$115,AH128*CI128/1000+(Satokasvi!$E$28-Satokasvi!$E$7)+IF(M$8="x",Toimenpiteet!$E$29,0)+IF(M$9="x",Toimenpiteet!$E$60,0)+IF(M$10="x",Toimenpiteet!$E$88,0))/(1+$H$15)^DI$59</f>
        <v>263.80754085535114</v>
      </c>
      <c r="DJ128" s="29">
        <f ca="1">IF(N$11="x",Toimenpiteet!$E$115,AI128*CJ128/1000+(Satokasvi!$E$28-Satokasvi!$E$7)+IF(N$8="x",Toimenpiteet!$E$29,0)+IF(N$9="x",Toimenpiteet!$E$60,0)+IF(N$10="x",Toimenpiteet!$E$88,0))/(1+$H$15)^DJ$59</f>
        <v>247.45543800468516</v>
      </c>
      <c r="DK128" s="29">
        <f ca="1">IF(O$11="x",Toimenpiteet!$E$115,AJ128*CK128/1000+(Satokasvi!$E$28-Satokasvi!$E$7)+IF(O$8="x",Toimenpiteet!$E$29,0)+IF(O$9="x",Toimenpiteet!$E$60,0)+IF(O$10="x",Toimenpiteet!$E$88,0))/(1+$H$15)^DK$59</f>
        <v>223.94339178810299</v>
      </c>
      <c r="DL128" s="29">
        <f ca="1">IF(P$11="x",Toimenpiteet!$E$115,AK128*CL128/1000+(Satokasvi!$E$28-Satokasvi!$E$7)+IF(P$8="x",Toimenpiteet!$E$29,0)+IF(P$9="x",Toimenpiteet!$E$60,0)+IF(P$10="x",Toimenpiteet!$E$88,0))/(1+$H$15)^DL$59</f>
        <v>265.41985254496473</v>
      </c>
      <c r="DM128" s="29">
        <f ca="1">IF(Q$11="x",Toimenpiteet!$E$115,AL128*CM128/1000+(Satokasvi!$E$28-Satokasvi!$E$7)+IF(Q$8="x",Toimenpiteet!$E$29,0)+IF(Q$9="x",Toimenpiteet!$E$60,0)+IF(Q$10="x",Toimenpiteet!$E$88,0))/(1+$H$15)^DM$59</f>
        <v>71.060660798235517</v>
      </c>
      <c r="DN128" s="29">
        <f ca="1">IF(R$11="x",Toimenpiteet!$E$115,AM128*CN128/1000+(Satokasvi!$E$28-Satokasvi!$E$7)+IF(R$8="x",Toimenpiteet!$E$29,0)+IF(R$9="x",Toimenpiteet!$E$60,0)+IF(R$10="x",Toimenpiteet!$E$88,0))/(1+$H$15)^DN$59</f>
        <v>81.009690571933078</v>
      </c>
      <c r="DO128" s="29">
        <f ca="1">IF(S$11="x",Toimenpiteet!$E$115,AN128*CO128/1000+(Satokasvi!$E$28-Satokasvi!$E$7)+IF(S$8="x",Toimenpiteet!$E$29,0)+IF(S$9="x",Toimenpiteet!$E$60,0)+IF(S$10="x",Toimenpiteet!$E$88,0))/(1+$H$15)^DO$59</f>
        <v>332.79198591171183</v>
      </c>
      <c r="DP128" s="29">
        <f ca="1">IF(T$11="x",Toimenpiteet!$E$115,AO128*CP128/1000+(Satokasvi!$E$28-Satokasvi!$E$7)+IF(T$8="x",Toimenpiteet!$E$29,0)+IF(T$9="x",Toimenpiteet!$E$60,0)+IF(T$10="x",Toimenpiteet!$E$88,0))/(1+$H$15)^DP$59</f>
        <v>387.71840575958163</v>
      </c>
      <c r="DQ128" s="29">
        <f ca="1">IF(U$11="x",Toimenpiteet!$E$115,AP128*CQ128/1000+(Satokasvi!$E$28-Satokasvi!$E$7)+IF(U$8="x",Toimenpiteet!$E$29,0)+IF(U$9="x",Toimenpiteet!$E$60,0)+IF(U$10="x",Toimenpiteet!$E$88,0))/(1+$H$15)^DQ$59</f>
        <v>128.40422468072322</v>
      </c>
      <c r="DR128" s="29">
        <f ca="1">IF(V$11="x",Toimenpiteet!$E$115,AQ128*CR128/1000+(Satokasvi!$E$28-Satokasvi!$E$7)+IF(V$8="x",Toimenpiteet!$E$29,0)+IF(V$9="x",Toimenpiteet!$E$60,0)+IF(V$10="x",Toimenpiteet!$E$88,0))/(1+$H$15)^DR$59</f>
        <v>145.8331151304549</v>
      </c>
      <c r="DS128" s="29">
        <f ca="1">IF(W$11="x",Toimenpiteet!$E$115,AR128*CS128/1000+(Satokasvi!$E$28-Satokasvi!$E$7)+IF(W$8="x",Toimenpiteet!$E$29,0)+IF(W$9="x",Toimenpiteet!$E$60,0)+IF(W$10="x",Toimenpiteet!$E$88,0))/(1+$H$15)^DS$59</f>
        <v>189.68782311281856</v>
      </c>
      <c r="DT128" s="29">
        <f ca="1">IF(X$11="x",Toimenpiteet!$E$115,AS128*CT128/1000+(Satokasvi!$E$28-Satokasvi!$E$7)+IF(X$8="x",Toimenpiteet!$E$29,0)+IF(X$9="x",Toimenpiteet!$E$60,0)+IF(X$10="x",Toimenpiteet!$E$88,0))/(1+$H$15)^DT$59</f>
        <v>323.44755954625055</v>
      </c>
      <c r="DU128" s="29">
        <f ca="1">IF(Y$11="x",Toimenpiteet!$E$115,AT128*CU128/1000+(Satokasvi!$E$28-Satokasvi!$E$7)+IF(Y$8="x",Toimenpiteet!$E$29,0)+IF(Y$9="x",Toimenpiteet!$E$60,0)+IF(Y$10="x",Toimenpiteet!$E$88,0))/(1+$H$15)^DU$59</f>
        <v>240.5840950682452</v>
      </c>
      <c r="DV128" s="29">
        <f ca="1">IF(Z$11="x",Toimenpiteet!$E$115,AU128*CV128/1000+(Satokasvi!$E$28-Satokasvi!$E$7)+IF(Z$8="x",Toimenpiteet!$E$29,0)+IF(Z$9="x",Toimenpiteet!$E$60,0)+IF(Z$10="x",Toimenpiteet!$E$88,0))/(1+$H$15)^DV$59</f>
        <v>365.38339177976462</v>
      </c>
      <c r="DW128" s="29">
        <f ca="1">IF(AA$11="x",Toimenpiteet!$E$115,AV128*CW128/1000+(Satokasvi!$E$28-Satokasvi!$E$7)+IF(AA$8="x",Toimenpiteet!$E$29,0)+IF(AA$9="x",Toimenpiteet!$E$60,0)+IF(AA$10="x",Toimenpiteet!$E$88,0))/(1+$H$15)^DW$59</f>
        <v>146.41014119981938</v>
      </c>
      <c r="DX128" s="29">
        <f ca="1">IF(AB$11="x",Toimenpiteet!$E$115,AW128*CX128/1000+(Satokasvi!$E$28-Satokasvi!$E$7)+IF(AB$8="x",Toimenpiteet!$E$29,0)+IF(AB$9="x",Toimenpiteet!$E$60,0)+IF(AB$10="x",Toimenpiteet!$E$88,0))/(1+$H$15)^DX$59</f>
        <v>257.44175663019979</v>
      </c>
      <c r="DY128" s="29">
        <f ca="1">IF(AC$11="x",Toimenpiteet!$E$115,AX128*CY128/1000+(Satokasvi!$E$28-Satokasvi!$E$7)+IF(AC$8="x",Toimenpiteet!$E$29,0)+IF(AC$9="x",Toimenpiteet!$E$60,0)+IF(AC$10="x",Toimenpiteet!$E$88,0))/(1+$H$15)^DY$59</f>
        <v>124.2481438461129</v>
      </c>
      <c r="DZ128" s="29">
        <f ca="1">IF(AD$11="x",Toimenpiteet!$E$115,AY128*CZ128/1000+(Satokasvi!$E$28-Satokasvi!$E$7)+IF(AD$8="x",Toimenpiteet!$E$29,0)+IF(AD$9="x",Toimenpiteet!$E$60,0)+IF(AD$10="x",Toimenpiteet!$E$88,0))/(1+$H$15)^DZ$59</f>
        <v>136.12194990920619</v>
      </c>
      <c r="EA128" s="29">
        <f ca="1">IF(AE$11="x",Toimenpiteet!$E$115,AZ128*DA128/1000+(Satokasvi!$E$28-Satokasvi!$E$7)+IF(AE$8="x",Toimenpiteet!$E$29,0)+IF(AE$9="x",Toimenpiteet!$E$60,0)+IF(AE$10="x",Toimenpiteet!$E$88,0))/(1+$H$15)^EA$59</f>
        <v>222.25174013044833</v>
      </c>
      <c r="EB128" s="29">
        <f ca="1">IF(AF$11="x",Toimenpiteet!$E$115,BA128*DB128/1000+(Satokasvi!$E$28-Satokasvi!$E$7)+IF(AF$8="x",Toimenpiteet!$E$29,0)+IF(AF$9="x",Toimenpiteet!$E$60,0)+IF(AF$10="x",Toimenpiteet!$E$88,0))/(1+$H$15)^EB$59</f>
        <v>132.59889528133363</v>
      </c>
      <c r="ED128" s="29">
        <f>IF(H$11="x",Toimenpiteet!$E$115,BD128*CD128/1000+(Satokasvi!$E$28-Satokasvi!$E$7)+IF(H$8="x",Toimenpiteet!$E$29,0)+IF(H$9="x",Toimenpiteet!$E$60,0)+IF(H$10="x",Toimenpiteet!$E$88,0))/(1+$H$15)^ED$59</f>
        <v>305.82524271844659</v>
      </c>
      <c r="EE128" s="29">
        <f ca="1">IF(I$11="x",Toimenpiteet!$E$115,BE128*CE128/1000+(Satokasvi!$E$28-Satokasvi!$E$7)+IF(I$8="x",Toimenpiteet!$E$29,0)+IF(I$9="x",Toimenpiteet!$E$60,0)+IF(I$10="x",Toimenpiteet!$E$88,0))/(1+$H$15)^EE$59</f>
        <v>122.76867665519354</v>
      </c>
      <c r="EF128" s="29">
        <f ca="1">IF(J$11="x",Toimenpiteet!$E$115,BF128*CF128/1000+(Satokasvi!$E$28-Satokasvi!$E$7)+IF(J$8="x",Toimenpiteet!$E$29,0)+IF(J$9="x",Toimenpiteet!$E$60,0)+IF(J$10="x",Toimenpiteet!$E$88,0))/(1+$H$15)^EF$59</f>
        <v>503.56274086367904</v>
      </c>
      <c r="EG128" s="29">
        <f ca="1">IF(K$11="x",Toimenpiteet!$E$115,BG128*CG128/1000+(Satokasvi!$E$28-Satokasvi!$E$7)+IF(K$8="x",Toimenpiteet!$E$29,0)+IF(K$9="x",Toimenpiteet!$E$60,0)+IF(K$10="x",Toimenpiteet!$E$88,0))/(1+$H$15)^EG$59</f>
        <v>372.06582444208084</v>
      </c>
      <c r="EH128" s="29">
        <f ca="1">IF(L$11="x",Toimenpiteet!$E$115,BH128*CH128/1000+(Satokasvi!$E$28-Satokasvi!$E$7)+IF(L$8="x",Toimenpiteet!$E$29,0)+IF(L$9="x",Toimenpiteet!$E$60,0)+IF(L$10="x",Toimenpiteet!$E$88,0))/(1+$H$15)^EH$59</f>
        <v>256.40444560324676</v>
      </c>
      <c r="EI128" s="29">
        <f>IF(M$11="x",Toimenpiteet!$E$115,BI128*CI128/1000+(Satokasvi!$E$28-Satokasvi!$E$7)+IF(M$8="x",Toimenpiteet!$E$29,0)+IF(M$9="x",Toimenpiteet!$E$60,0)+IF(M$10="x",Toimenpiteet!$E$88,0))/(1+$H$15)^EI$59</f>
        <v>263.80754085535114</v>
      </c>
      <c r="EJ128" s="29">
        <f ca="1">IF(N$11="x",Toimenpiteet!$E$115,BJ128*CJ128/1000+(Satokasvi!$E$28-Satokasvi!$E$7)+IF(N$8="x",Toimenpiteet!$E$29,0)+IF(N$9="x",Toimenpiteet!$E$60,0)+IF(N$10="x",Toimenpiteet!$E$88,0))/(1+$H$15)^EJ$59</f>
        <v>269.09338767667697</v>
      </c>
      <c r="EK128" s="29">
        <f ca="1">IF(O$11="x",Toimenpiteet!$E$115,BK128*CK128/1000+(Satokasvi!$E$28-Satokasvi!$E$7)+IF(O$8="x",Toimenpiteet!$E$29,0)+IF(O$9="x",Toimenpiteet!$E$60,0)+IF(O$10="x",Toimenpiteet!$E$88,0))/(1+$H$15)^EK$59</f>
        <v>244.13587960251556</v>
      </c>
      <c r="EL128" s="29">
        <f ca="1">IF(P$11="x",Toimenpiteet!$E$115,BL128*CL128/1000+(Satokasvi!$E$28-Satokasvi!$E$7)+IF(P$8="x",Toimenpiteet!$E$29,0)+IF(P$9="x",Toimenpiteet!$E$60,0)+IF(P$10="x",Toimenpiteet!$E$88,0))/(1+$H$15)^EL$59</f>
        <v>287.42416383726851</v>
      </c>
      <c r="EM128" s="29">
        <f ca="1">IF(Q$11="x",Toimenpiteet!$E$115,BM128*CM128/1000+(Satokasvi!$E$28-Satokasvi!$E$7)+IF(Q$8="x",Toimenpiteet!$E$29,0)+IF(Q$9="x",Toimenpiteet!$E$60,0)+IF(Q$10="x",Toimenpiteet!$E$88,0))/(1+$H$15)^EM$59</f>
        <v>83.092643998395545</v>
      </c>
      <c r="EN128" s="29">
        <f ca="1">IF(R$11="x",Toimenpiteet!$E$115,BN128*CN128/1000+(Satokasvi!$E$28-Satokasvi!$E$7)+IF(R$8="x",Toimenpiteet!$E$29,0)+IF(R$9="x",Toimenpiteet!$E$60,0)+IF(R$10="x",Toimenpiteet!$E$88,0))/(1+$H$15)^EN$59</f>
        <v>93.292165547372591</v>
      </c>
      <c r="EO128" s="29">
        <f ca="1">IF(S$11="x",Toimenpiteet!$E$115,BO128*CO128/1000+(Satokasvi!$E$28-Satokasvi!$E$7)+IF(S$8="x",Toimenpiteet!$E$29,0)+IF(S$9="x",Toimenpiteet!$E$60,0)+IF(S$10="x",Toimenpiteet!$E$88,0))/(1+$H$15)^EO$59</f>
        <v>357.42380894209629</v>
      </c>
      <c r="EP128" s="29">
        <f ca="1">IF(T$11="x",Toimenpiteet!$E$115,BP128*CP128/1000+(Satokasvi!$E$28-Satokasvi!$E$7)+IF(T$8="x",Toimenpiteet!$E$29,0)+IF(T$9="x",Toimenpiteet!$E$60,0)+IF(T$10="x",Toimenpiteet!$E$88,0))/(1+$H$15)^EP$59</f>
        <v>414.863766566783</v>
      </c>
      <c r="EQ128" s="29">
        <f ca="1">IF(U$11="x",Toimenpiteet!$E$115,BQ128*CQ128/1000+(Satokasvi!$E$28-Satokasvi!$E$7)+IF(U$8="x",Toimenpiteet!$E$29,0)+IF(U$9="x",Toimenpiteet!$E$60,0)+IF(U$10="x",Toimenpiteet!$E$88,0))/(1+$H$15)^EQ$59</f>
        <v>142.35787331206257</v>
      </c>
      <c r="ER128" s="29">
        <f ca="1">IF(V$11="x",Toimenpiteet!$E$115,BR128*CR128/1000+(Satokasvi!$E$28-Satokasvi!$E$7)+IF(V$8="x",Toimenpiteet!$E$29,0)+IF(V$9="x",Toimenpiteet!$E$60,0)+IF(V$10="x",Toimenpiteet!$E$88,0))/(1+$H$15)^ER$59</f>
        <v>160.43878777756328</v>
      </c>
      <c r="ES128" s="29">
        <f ca="1">IF(W$11="x",Toimenpiteet!$E$115,BS128*CS128/1000+(Satokasvi!$E$28-Satokasvi!$E$7)+IF(W$8="x",Toimenpiteet!$E$29,0)+IF(W$9="x",Toimenpiteet!$E$60,0)+IF(W$10="x",Toimenpiteet!$E$88,0))/(1+$H$15)^ES$59</f>
        <v>206.27320154087275</v>
      </c>
      <c r="ET128" s="29">
        <f ca="1">IF(X$11="x",Toimenpiteet!$E$115,BT128*CT128/1000+(Satokasvi!$E$28-Satokasvi!$E$7)+IF(X$8="x",Toimenpiteet!$E$29,0)+IF(X$9="x",Toimenpiteet!$E$60,0)+IF(X$10="x",Toimenpiteet!$E$88,0))/(1+$H$15)^ET$59</f>
        <v>346.51409992396424</v>
      </c>
      <c r="EU128" s="29">
        <f ca="1">IF(Y$11="x",Toimenpiteet!$E$115,BU128*CU128/1000+(Satokasvi!$E$28-Satokasvi!$E$7)+IF(Y$8="x",Toimenpiteet!$E$29,0)+IF(Y$9="x",Toimenpiteet!$E$60,0)+IF(Y$10="x",Toimenpiteet!$E$88,0))/(1+$H$15)^EU$59</f>
        <v>259.306661375445</v>
      </c>
      <c r="EV128" s="29">
        <f ca="1">IF(Z$11="x",Toimenpiteet!$E$115,BV128*CV128/1000+(Satokasvi!$E$28-Satokasvi!$E$7)+IF(Z$8="x",Toimenpiteet!$E$29,0)+IF(Z$9="x",Toimenpiteet!$E$60,0)+IF(Z$10="x",Toimenpiteet!$E$88,0))/(1+$H$15)^EV$59</f>
        <v>390.15097064427471</v>
      </c>
      <c r="EW128" s="29">
        <f ca="1">IF(AA$11="x",Toimenpiteet!$E$115,BW128*CW128/1000+(Satokasvi!$E$28-Satokasvi!$E$7)+IF(AA$8="x",Toimenpiteet!$E$29,0)+IF(AA$9="x",Toimenpiteet!$E$60,0)+IF(AA$10="x",Toimenpiteet!$E$88,0))/(1+$H$15)^EW$59</f>
        <v>160.03978347876367</v>
      </c>
      <c r="EX128" s="29">
        <f ca="1">IF(AB$11="x",Toimenpiteet!$E$115,BX128*CX128/1000+(Satokasvi!$E$28-Satokasvi!$E$7)+IF(AB$8="x",Toimenpiteet!$E$29,0)+IF(AB$9="x",Toimenpiteet!$E$60,0)+IF(AB$10="x",Toimenpiteet!$E$88,0))/(1+$H$15)^EX$59</f>
        <v>276.4392184606935</v>
      </c>
      <c r="EY128" s="29">
        <f ca="1">IF(AC$11="x",Toimenpiteet!$E$115,BY128*CY128/1000+(Satokasvi!$E$28-Satokasvi!$E$7)+IF(AC$8="x",Toimenpiteet!$E$29,0)+IF(AC$9="x",Toimenpiteet!$E$60,0)+IF(AC$10="x",Toimenpiteet!$E$88,0))/(1+$H$15)^EY$59</f>
        <v>136.4075160859756</v>
      </c>
      <c r="EZ128" s="29">
        <f ca="1">IF(AD$11="x",Toimenpiteet!$E$115,BZ128*CZ128/1000+(Satokasvi!$E$28-Satokasvi!$E$7)+IF(AD$8="x",Toimenpiteet!$E$29,0)+IF(AD$9="x",Toimenpiteet!$E$60,0)+IF(AD$10="x",Toimenpiteet!$E$88,0))/(1+$H$15)^EZ$59</f>
        <v>148.70179987802294</v>
      </c>
      <c r="FA128" s="29">
        <f ca="1">IF(AE$11="x",Toimenpiteet!$E$115,CA128*DA128/1000+(Satokasvi!$E$28-Satokasvi!$E$7)+IF(AE$8="x",Toimenpiteet!$E$29,0)+IF(AE$9="x",Toimenpiteet!$E$60,0)+IF(AE$10="x",Toimenpiteet!$E$88,0))/(1+$H$15)^FA$59</f>
        <v>238.96991206255947</v>
      </c>
      <c r="FB128" s="29">
        <f ca="1">IF(AF$11="x",Toimenpiteet!$E$115,CB128*DB128/1000+(Satokasvi!$E$28-Satokasvi!$E$7)+IF(AF$8="x",Toimenpiteet!$E$29,0)+IF(AF$9="x",Toimenpiteet!$E$60,0)+IF(AF$10="x",Toimenpiteet!$E$88,0))/(1+$H$15)^FB$59</f>
        <v>144.67115550713694</v>
      </c>
      <c r="FD128" s="29">
        <f t="shared" si="41"/>
        <v>305.82524271844659</v>
      </c>
      <c r="FE128" s="29">
        <f t="shared" ca="1" si="32"/>
        <v>412.51838202379361</v>
      </c>
      <c r="FF128" s="29">
        <f t="shared" ca="1" si="32"/>
        <v>882.17047883841246</v>
      </c>
      <c r="FG128" s="29">
        <f t="shared" ca="1" si="32"/>
        <v>1226.8766831537282</v>
      </c>
      <c r="FH128" s="29">
        <f t="shared" ca="1" si="32"/>
        <v>1461.7100341110513</v>
      </c>
      <c r="FI128" s="29">
        <f t="shared" ca="1" si="32"/>
        <v>1725.5175749664024</v>
      </c>
      <c r="FJ128" s="29">
        <f t="shared" ca="1" si="32"/>
        <v>1972.9730129710877</v>
      </c>
      <c r="FK128" s="29">
        <f t="shared" ca="1" si="32"/>
        <v>2196.9164047591908</v>
      </c>
      <c r="FL128" s="29">
        <f t="shared" ca="1" si="32"/>
        <v>2462.3362573041554</v>
      </c>
      <c r="FM128" s="29">
        <f t="shared" ca="1" si="32"/>
        <v>2533.3969181023908</v>
      </c>
      <c r="FN128" s="29">
        <f t="shared" ca="1" si="32"/>
        <v>2614.4066086743237</v>
      </c>
      <c r="FO128" s="29">
        <f t="shared" ca="1" si="43"/>
        <v>2947.1985945860356</v>
      </c>
      <c r="FP128" s="29">
        <f t="shared" ca="1" si="43"/>
        <v>3334.9170003456175</v>
      </c>
      <c r="FQ128" s="29">
        <f t="shared" ca="1" si="43"/>
        <v>3463.3212250263405</v>
      </c>
      <c r="FR128" s="29">
        <f t="shared" ca="1" si="43"/>
        <v>3609.1543401567956</v>
      </c>
      <c r="FS128" s="29">
        <f t="shared" ca="1" si="43"/>
        <v>3798.842163269614</v>
      </c>
      <c r="FT128" s="29">
        <f t="shared" ca="1" si="43"/>
        <v>4122.2897228158645</v>
      </c>
      <c r="FU128" s="29">
        <f t="shared" ca="1" si="24"/>
        <v>4362.8738178841095</v>
      </c>
      <c r="FV128" s="29">
        <f t="shared" ca="1" si="24"/>
        <v>4728.2572096638742</v>
      </c>
      <c r="FW128" s="29">
        <f t="shared" ca="1" si="23"/>
        <v>4874.6673508636932</v>
      </c>
      <c r="FX128" s="29">
        <f t="shared" ca="1" si="23"/>
        <v>5132.1091074938931</v>
      </c>
      <c r="FY128" s="29">
        <f t="shared" ca="1" si="23"/>
        <v>5256.3572513400059</v>
      </c>
      <c r="FZ128" s="29">
        <f t="shared" ca="1" si="23"/>
        <v>5392.4792012492117</v>
      </c>
      <c r="GA128" s="29">
        <f t="shared" ca="1" si="23"/>
        <v>5614.7309413796602</v>
      </c>
      <c r="GB128" s="29">
        <f t="shared" ca="1" si="23"/>
        <v>5747.3298366609943</v>
      </c>
      <c r="GC128" s="29"/>
      <c r="GD128" s="29">
        <f t="shared" si="42"/>
        <v>305.82524271844659</v>
      </c>
      <c r="GE128" s="29">
        <f t="shared" ca="1" si="39"/>
        <v>428.59391937364012</v>
      </c>
      <c r="GF128" s="29">
        <f t="shared" ca="1" si="39"/>
        <v>932.1566602373191</v>
      </c>
      <c r="GG128" s="29">
        <f t="shared" ca="1" si="39"/>
        <v>1304.2224846793999</v>
      </c>
      <c r="GH128" s="29">
        <f t="shared" ca="1" si="39"/>
        <v>1560.6269302826468</v>
      </c>
      <c r="GI128" s="29">
        <f t="shared" ca="1" si="39"/>
        <v>1824.4344711379979</v>
      </c>
      <c r="GJ128" s="29">
        <f t="shared" ca="1" si="39"/>
        <v>2093.5278588146748</v>
      </c>
      <c r="GK128" s="29">
        <f t="shared" ca="1" si="39"/>
        <v>2337.6637384171904</v>
      </c>
      <c r="GL128" s="29">
        <f t="shared" ca="1" si="39"/>
        <v>2625.0879022544591</v>
      </c>
      <c r="GM128" s="29">
        <f t="shared" ca="1" si="39"/>
        <v>2708.1805462528546</v>
      </c>
      <c r="GN128" s="29">
        <f t="shared" ca="1" si="39"/>
        <v>2801.472711800227</v>
      </c>
      <c r="GO128" s="29">
        <f t="shared" ca="1" si="39"/>
        <v>3158.8965207423234</v>
      </c>
      <c r="GP128" s="29">
        <f t="shared" ca="1" si="39"/>
        <v>3573.7602873091064</v>
      </c>
      <c r="GQ128" s="29">
        <f t="shared" ca="1" si="39"/>
        <v>3716.118160621169</v>
      </c>
      <c r="GR128" s="29">
        <f t="shared" ca="1" si="39"/>
        <v>3876.5569483987324</v>
      </c>
      <c r="GS128" s="29">
        <f t="shared" ca="1" si="39"/>
        <v>4082.8301499396052</v>
      </c>
      <c r="GT128" s="29">
        <f t="shared" ca="1" si="34"/>
        <v>4429.3442498635695</v>
      </c>
      <c r="GU128" s="29">
        <f t="shared" ca="1" si="22"/>
        <v>4688.6509112390149</v>
      </c>
      <c r="GV128" s="29">
        <f t="shared" ca="1" si="22"/>
        <v>5078.8018818832898</v>
      </c>
      <c r="GW128" s="29">
        <f t="shared" ca="1" si="22"/>
        <v>5238.8416653620534</v>
      </c>
      <c r="GX128" s="29">
        <f t="shared" ca="1" si="22"/>
        <v>5515.2808838227465</v>
      </c>
      <c r="GY128" s="29">
        <f t="shared" ca="1" si="30"/>
        <v>5651.6883999087222</v>
      </c>
      <c r="GZ128" s="29">
        <f t="shared" ca="1" si="30"/>
        <v>5800.3901997867451</v>
      </c>
      <c r="HA128" s="29">
        <f t="shared" ca="1" si="30"/>
        <v>6039.3601118493043</v>
      </c>
      <c r="HB128" s="29">
        <f t="shared" ca="1" si="30"/>
        <v>6184.0312673564413</v>
      </c>
      <c r="HC128" s="29"/>
      <c r="HD128" s="29">
        <f t="shared" si="40"/>
        <v>170</v>
      </c>
      <c r="HE128" s="29">
        <f>SUM($GD128:GD128)-$HD128-SUM($FD128:FD128)</f>
        <v>-170</v>
      </c>
      <c r="HF128" s="29">
        <f ca="1">SUM($GD128:GE128)-$HD128-SUM($FD128:FE128)</f>
        <v>-153.92446265015349</v>
      </c>
      <c r="HG128" s="29">
        <f ca="1">SUM($GD128:GF128)-$HD128-SUM($FD128:FF128)</f>
        <v>-103.93828125124696</v>
      </c>
      <c r="HH128" s="29">
        <f ca="1">SUM($GD128:GG128)-$HD128-SUM($FD128:FG128)</f>
        <v>-26.592479725575231</v>
      </c>
      <c r="HI128" s="29">
        <f ca="1">SUM($GD128:GH128)-$HD128-SUM($FD128:FH128)</f>
        <v>72.324416446020223</v>
      </c>
      <c r="HJ128" s="29">
        <f ca="1">SUM($GD128:GI128)-$HD128-SUM($FD128:FI128)</f>
        <v>171.24131261761613</v>
      </c>
      <c r="HK128" s="29">
        <f ca="1">SUM($GD128:GJ128)-$HD128-SUM($FD128:FJ128)</f>
        <v>291.79615846120214</v>
      </c>
      <c r="HL128" s="29">
        <f ca="1">SUM($GD128:GK128)-$HD128-SUM($FD128:FK128)</f>
        <v>432.54349211920089</v>
      </c>
      <c r="HM128" s="29">
        <f ca="1">SUM($GD128:GL128)-$HD128-SUM($FD128:FL128)</f>
        <v>595.29513706950456</v>
      </c>
      <c r="HN128" s="29">
        <f ca="1">SUM($GD128:GM128)-$HD128-SUM($FD128:FM128)</f>
        <v>770.07876521996695</v>
      </c>
      <c r="HO128" s="29">
        <f ca="1">SUM($GD128:GN128)-$HD128-SUM($FD128:FN128)</f>
        <v>957.14486834586933</v>
      </c>
      <c r="HP128" s="29">
        <f ca="1">SUM($GD128:GO128)-$HD128-SUM($FD128:FO128)</f>
        <v>1168.8427945021576</v>
      </c>
      <c r="HQ128" s="29">
        <f ca="1">SUM($GD128:GP128)-$HD128-SUM($FD128:FP128)</f>
        <v>1407.6860814656466</v>
      </c>
      <c r="HR128" s="29">
        <f ca="1">SUM($GD128:GQ128)-$HD128-SUM($FD128:FQ128)</f>
        <v>1660.4830170604764</v>
      </c>
      <c r="HS128" s="29">
        <f ca="1">SUM($GD128:GR128)-$HD128-SUM($FD128:FR128)</f>
        <v>1927.8856253024169</v>
      </c>
      <c r="HT128" s="29">
        <f ca="1">SUM($GD128:GS128)-$HD128-SUM($FD128:FS128)</f>
        <v>2211.8736119724053</v>
      </c>
      <c r="HU128" s="29">
        <f ca="1">SUM($GD128:GT128)-$HD128-SUM($FD128:FT128)</f>
        <v>2518.928139020114</v>
      </c>
      <c r="HV128" s="29">
        <f ca="1">SUM($GD128:GU128)-$HD128-SUM($FD128:FU128)</f>
        <v>2844.7052323750177</v>
      </c>
      <c r="HW128" s="29">
        <f ca="1">SUM($GD128:GV128)-$HD128-SUM($FD128:FV128)</f>
        <v>3195.2499045944351</v>
      </c>
      <c r="HX128" s="29">
        <f ca="1">SUM($GD128:GW128)-$HD128-SUM($FD128:FW128)</f>
        <v>3559.4242190927907</v>
      </c>
      <c r="HY128" s="29">
        <f ca="1">SUM($GD128:GX128)-$HD128-SUM($FD128:FX128)</f>
        <v>3942.5959954216451</v>
      </c>
      <c r="HZ128" s="29">
        <f ca="1">SUM($GD128:GY128)-$HD128-SUM($FD128:FY128)</f>
        <v>4337.9271439903532</v>
      </c>
      <c r="IA128" s="29">
        <f ca="1">SUM($GD128:GZ128)-$HD128-SUM($FD128:FZ128)</f>
        <v>4745.8381425278931</v>
      </c>
      <c r="IB128" s="29">
        <f ca="1">SUM($GD128:HA128)-$HD128-SUM($FD128:GA128)</f>
        <v>5170.4673129975417</v>
      </c>
      <c r="IC128" s="29">
        <f ca="1">SUM($GD128:HB128)-$HD128-SUM($FD128:GB128)</f>
        <v>5607.1687436929933</v>
      </c>
    </row>
    <row r="129" spans="2:237">
      <c r="B129" s="29">
        <f t="shared" ca="1" si="37"/>
        <v>0.90786117933381416</v>
      </c>
      <c r="C129" s="29">
        <f t="shared" ca="1" si="37"/>
        <v>0.54850654982880598</v>
      </c>
      <c r="D129" s="29">
        <f t="shared" ca="1" si="37"/>
        <v>0.97304600529564644</v>
      </c>
      <c r="E129" s="29">
        <f t="shared" ca="1" si="37"/>
        <v>0.35445203993226704</v>
      </c>
      <c r="F129" s="29">
        <f t="shared" ca="1" si="37"/>
        <v>0.82106197353038946</v>
      </c>
      <c r="G129" s="29">
        <f t="shared" ca="1" si="37"/>
        <v>0.91857887858729748</v>
      </c>
      <c r="H129" s="29">
        <f t="shared" ca="1" si="37"/>
        <v>0.95915583458052978</v>
      </c>
      <c r="I129" s="29">
        <f t="shared" ca="1" si="37"/>
        <v>0.13362424811052009</v>
      </c>
      <c r="J129" s="29">
        <f t="shared" ca="1" si="37"/>
        <v>0.28068122805803875</v>
      </c>
      <c r="K129" s="29">
        <f t="shared" ca="1" si="37"/>
        <v>0.19009175679962076</v>
      </c>
      <c r="L129" s="29">
        <f t="shared" ca="1" si="37"/>
        <v>0.28884674177317593</v>
      </c>
      <c r="M129" s="29">
        <f t="shared" ca="1" si="37"/>
        <v>0.15319036799073671</v>
      </c>
      <c r="N129" s="29">
        <f t="shared" ca="1" si="37"/>
        <v>0.94786498569156608</v>
      </c>
      <c r="O129" s="29">
        <f t="shared" ca="1" si="37"/>
        <v>0.50583613779345626</v>
      </c>
      <c r="P129" s="29">
        <f t="shared" ca="1" si="37"/>
        <v>0.32228515259680213</v>
      </c>
      <c r="Q129" s="29">
        <f t="shared" ca="1" si="37"/>
        <v>0.76118411752852311</v>
      </c>
      <c r="R129" s="29">
        <f t="shared" ca="1" si="38"/>
        <v>0.95256406969333796</v>
      </c>
      <c r="S129" s="29">
        <f t="shared" ca="1" si="38"/>
        <v>0.25093118449362883</v>
      </c>
      <c r="T129" s="29">
        <f t="shared" ca="1" si="38"/>
        <v>0.79928516403678729</v>
      </c>
      <c r="U129" s="29">
        <f t="shared" ca="1" si="38"/>
        <v>0.45997645695642331</v>
      </c>
      <c r="V129" s="29">
        <f t="shared" ca="1" si="38"/>
        <v>0.75462072222086329</v>
      </c>
      <c r="W129" s="29">
        <f t="shared" ca="1" si="38"/>
        <v>0.27534798851849163</v>
      </c>
      <c r="X129" s="29">
        <f t="shared" ca="1" si="38"/>
        <v>0.59024121505582694</v>
      </c>
      <c r="Y129" s="29">
        <f t="shared" ca="1" si="38"/>
        <v>0.44907000114775919</v>
      </c>
      <c r="Z129" s="29">
        <f t="shared" ca="1" si="38"/>
        <v>0.14730427707096017</v>
      </c>
      <c r="AC129" s="27">
        <f>IF(H$11="x",0,_xlfn.NORM.INV(B129,Satokasvi!$H$8,Satokasvi!$I$8)*IF(H$8="x",1+Toimenpiteet!$C$7,1)*IF(H$9="x",1+Toimenpiteet!$C$34,1)*(1+H$30)*_xlfn.BINOM.INV(1,(1-(Satokasvi!$H$15*(1+H$43))),B129))</f>
        <v>0</v>
      </c>
      <c r="AD129" s="27">
        <f ca="1">IF(I$11="x",0,_xlfn.NORM.INV(C129,Satokasvi!$H$8,Satokasvi!$I$8)*IF(I$8="x",1+Toimenpiteet!$C$7,1)*IF(I$9="x",1+Toimenpiteet!$C$34,1)*(1+I$30)*_xlfn.BINOM.INV(1,(1-(Satokasvi!$H$15*(1+I$43))),C129))</f>
        <v>2562.2755463580356</v>
      </c>
      <c r="AE129" s="27">
        <f ca="1">IF(J$11="x",0,_xlfn.NORM.INV(D129,Satokasvi!$H$8,Satokasvi!$I$8)*IF(J$8="x",1+Toimenpiteet!$C$7,1)*IF(J$9="x",1+Toimenpiteet!$C$34,1)*(1+J$30)*_xlfn.BINOM.INV(1,(1-(Satokasvi!$H$15*(1+J$43))),D129))</f>
        <v>2909.9679841175976</v>
      </c>
      <c r="AF129" s="27">
        <f ca="1">IF(K$11="x",0,_xlfn.NORM.INV(E129,Satokasvi!$H$8,Satokasvi!$I$8)*IF(K$8="x",1+Toimenpiteet!$C$7,1)*IF(K$9="x",1+Toimenpiteet!$C$34,1)*(1+K$30)*_xlfn.BINOM.INV(1,(1-(Satokasvi!$H$15*(1+K$43))),E129))</f>
        <v>2506.7625169573771</v>
      </c>
      <c r="AG129" s="27">
        <f ca="1">IF(L$11="x",0,_xlfn.NORM.INV(F129,Satokasvi!$H$8,Satokasvi!$I$8)*IF(L$8="x",1+Toimenpiteet!$C$7,1)*IF(L$9="x",1+Toimenpiteet!$C$34,1)*(1+L$30)*_xlfn.BINOM.INV(1,(1-(Satokasvi!$H$15*(1+L$43))),F129))</f>
        <v>2763.374929628359</v>
      </c>
      <c r="AH129" s="27">
        <f>IF(M$11="x",0,_xlfn.NORM.INV(G129,Satokasvi!$H$8,Satokasvi!$I$8)*IF(M$8="x",1+Toimenpiteet!$C$7,1)*IF(M$9="x",1+Toimenpiteet!$C$34,1)*(1+M$30)*_xlfn.BINOM.INV(1,(1-(Satokasvi!$H$15*(1+M$43))),G129))</f>
        <v>0</v>
      </c>
      <c r="AI129" s="27">
        <f ca="1">IF(N$11="x",0,_xlfn.NORM.INV(H129,Satokasvi!$H$8,Satokasvi!$I$8)*IF(N$8="x",1+Toimenpiteet!$C$7,1)*IF(N$9="x",1+Toimenpiteet!$C$34,1)*(1+N$30)*_xlfn.BINOM.INV(1,(1-(Satokasvi!$H$15*(1+N$43))),H129))</f>
        <v>2938.2099994560181</v>
      </c>
      <c r="AJ129" s="27">
        <f ca="1">IF(O$11="x",0,_xlfn.NORM.INV(I129,Satokasvi!$H$8,Satokasvi!$I$8)*IF(O$8="x",1+Toimenpiteet!$C$7,1)*IF(O$9="x",1+Toimenpiteet!$C$34,1)*(1+O$30)*_xlfn.BINOM.INV(1,(1-(Satokasvi!$H$15*(1+O$43))),I129))</f>
        <v>2406.1554280912769</v>
      </c>
      <c r="AK129" s="27">
        <f ca="1">IF(P$11="x",0,_xlfn.NORM.INV(J129,Satokasvi!$H$8,Satokasvi!$I$8)*IF(P$8="x",1+Toimenpiteet!$C$7,1)*IF(P$9="x",1+Toimenpiteet!$C$34,1)*(1+P$30)*_xlfn.BINOM.INV(1,(1-(Satokasvi!$H$15*(1+P$43))),J129))</f>
        <v>2504.8243276336107</v>
      </c>
      <c r="AL129" s="27">
        <f ca="1">IF(Q$11="x",0,_xlfn.NORM.INV(K129,Satokasvi!$H$8,Satokasvi!$I$8)*IF(Q$8="x",1+Toimenpiteet!$C$7,1)*IF(Q$9="x",1+Toimenpiteet!$C$34,1)*(1+Q$30)*_xlfn.BINOM.INV(1,(1-(Satokasvi!$H$15*(1+Q$43))),K129))</f>
        <v>2449.4349835875005</v>
      </c>
      <c r="AM129" s="27">
        <f ca="1">IF(R$11="x",0,_xlfn.NORM.INV(L129,Satokasvi!$H$8,Satokasvi!$I$8)*IF(R$8="x",1+Toimenpiteet!$C$7,1)*IF(R$9="x",1+Toimenpiteet!$C$34,1)*(1+R$30)*_xlfn.BINOM.INV(1,(1-(Satokasvi!$H$15*(1+R$43))),L129))</f>
        <v>2509.3157430030169</v>
      </c>
      <c r="AN129" s="27">
        <f ca="1">IF(S$11="x",0,_xlfn.NORM.INV(M129,Satokasvi!$H$8,Satokasvi!$I$8)*IF(S$8="x",1+Toimenpiteet!$C$7,1)*IF(S$9="x",1+Toimenpiteet!$C$34,1)*(1+S$30)*_xlfn.BINOM.INV(1,(1-(Satokasvi!$H$15*(1+S$43))),M129))</f>
        <v>2422.3155937710408</v>
      </c>
      <c r="AO129" s="27">
        <f ca="1">IF(T$11="x",0,_xlfn.NORM.INV(N129,Satokasvi!$H$8,Satokasvi!$I$8)*IF(T$8="x",1+Toimenpiteet!$C$7,1)*IF(T$9="x",1+Toimenpiteet!$C$34,1)*(1+T$30)*_xlfn.BINOM.INV(1,(1-(Satokasvi!$H$15*(1+T$43))),N129))</f>
        <v>2916.4683925244949</v>
      </c>
      <c r="AP129" s="27">
        <f ca="1">IF(U$11="x",0,_xlfn.NORM.INV(O129,Satokasvi!$H$8,Satokasvi!$I$8)*IF(U$8="x",1+Toimenpiteet!$C$7,1)*IF(U$9="x",1+Toimenpiteet!$C$34,1)*(1+U$30)*_xlfn.BINOM.INV(1,(1-(Satokasvi!$H$15*(1+U$43))),O129))</f>
        <v>2615.9707517724064</v>
      </c>
      <c r="AQ129" s="27">
        <f ca="1">IF(V$11="x",0,_xlfn.NORM.INV(P129,Satokasvi!$H$8,Satokasvi!$I$8)*IF(V$8="x",1+Toimenpiteet!$C$7,1)*IF(V$9="x",1+Toimenpiteet!$C$34,1)*(1+V$30)*_xlfn.BINOM.INV(1,(1-(Satokasvi!$H$15*(1+V$43))),P129))</f>
        <v>2527.1303385357451</v>
      </c>
      <c r="AR129" s="27">
        <f ca="1">IF(W$11="x",0,_xlfn.NORM.INV(Q129,Satokasvi!$H$8,Satokasvi!$I$8)*IF(W$8="x",1+Toimenpiteet!$C$7,1)*IF(W$9="x",1+Toimenpiteet!$C$34,1)*(1+W$30)*_xlfn.BINOM.INV(1,(1-(Satokasvi!$H$15*(1+W$43))),Q129))</f>
        <v>2745.790385077772</v>
      </c>
      <c r="AS129" s="27">
        <f ca="1">IF(X$11="x",0,_xlfn.NORM.INV(R129,Satokasvi!$H$8,Satokasvi!$I$8)*IF(X$8="x",1+Toimenpiteet!$C$7,1)*IF(X$9="x",1+Toimenpiteet!$C$34,1)*(1+X$30)*_xlfn.BINOM.INV(1,(1-(Satokasvi!$H$15*(1+X$43))),R129))</f>
        <v>2925.0070250926606</v>
      </c>
      <c r="AT129" s="27">
        <f ca="1">IF(Y$11="x",0,_xlfn.NORM.INV(S129,Satokasvi!$H$8,Satokasvi!$I$8)*IF(Y$8="x",1+Toimenpiteet!$C$7,1)*IF(Y$9="x",1+Toimenpiteet!$C$34,1)*(1+Y$30)*_xlfn.BINOM.INV(1,(1-(Satokasvi!$H$15*(1+Y$43))),S129))</f>
        <v>2487.886176215698</v>
      </c>
      <c r="AU129" s="27">
        <f ca="1">IF(Z$11="x",0,_xlfn.NORM.INV(T129,Satokasvi!$H$8,Satokasvi!$I$8)*IF(Z$8="x",1+Toimenpiteet!$C$7,1)*IF(Z$9="x",1+Toimenpiteet!$C$34,1)*(1+Z$30)*_xlfn.BINOM.INV(1,(1-(Satokasvi!$H$15*(1+Z$43))),T129))</f>
        <v>2769.8609252015012</v>
      </c>
      <c r="AV129" s="27">
        <f ca="1">IF(AA$11="x",0,_xlfn.NORM.INV(U129,Satokasvi!$H$8,Satokasvi!$I$8)*IF(AA$8="x",1+Toimenpiteet!$C$7,1)*IF(AA$9="x",1+Toimenpiteet!$C$34,1)*(1+AA$30)*_xlfn.BINOM.INV(1,(1-(Satokasvi!$H$15*(1+AA$43))),U129))</f>
        <v>2594.4819705102323</v>
      </c>
      <c r="AW129" s="27">
        <f ca="1">IF(AB$11="x",0,_xlfn.NORM.INV(V129,Satokasvi!$H$8,Satokasvi!$I$8)*IF(AB$8="x",1+Toimenpiteet!$C$7,1)*IF(AB$9="x",1+Toimenpiteet!$C$34,1)*(1+AB$30)*_xlfn.BINOM.INV(1,(1-(Satokasvi!$H$15*(1+AB$43))),V129))</f>
        <v>2741.8679353401808</v>
      </c>
      <c r="AX129" s="27">
        <f ca="1">IF(AC$11="x",0,_xlfn.NORM.INV(W129,Satokasvi!$H$8,Satokasvi!$I$8)*IF(AC$8="x",1+Toimenpiteet!$C$7,1)*IF(AC$9="x",1+Toimenpiteet!$C$34,1)*(1+AC$30)*_xlfn.BINOM.INV(1,(1-(Satokasvi!$H$15*(1+AC$43))),W129))</f>
        <v>2501.8567031422858</v>
      </c>
      <c r="AY129" s="27">
        <f ca="1">IF(AD$11="x",0,_xlfn.NORM.INV(X129,Satokasvi!$H$8,Satokasvi!$I$8)*IF(AD$8="x",1+Toimenpiteet!$C$7,1)*IF(AD$9="x",1+Toimenpiteet!$C$34,1)*(1+AD$30)*_xlfn.BINOM.INV(1,(1-(Satokasvi!$H$15*(1+AD$43))),X129))</f>
        <v>2655.8293749159575</v>
      </c>
      <c r="AZ129" s="27">
        <f ca="1">IF(AE$11="x",0,_xlfn.NORM.INV(Y129,Satokasvi!$H$8,Satokasvi!$I$8)*IF(AE$8="x",1+Toimenpiteet!$C$7,1)*IF(AE$9="x",1+Toimenpiteet!$C$34,1)*(1+AE$30)*_xlfn.BINOM.INV(1,(1-(Satokasvi!$H$15*(1+AE$43))),Y129))</f>
        <v>2589.3454040869901</v>
      </c>
      <c r="BA129" s="27">
        <f ca="1">IF(AF$11="x",0,_xlfn.NORM.INV(Z129,Satokasvi!$H$8,Satokasvi!$I$8)*IF(AF$8="x",1+Toimenpiteet!$C$7,1)*IF(AF$9="x",1+Toimenpiteet!$C$34,1)*(1+AF$30)*_xlfn.BINOM.INV(1,(1-(Satokasvi!$H$15*(1+AF$43))),Z129))</f>
        <v>2417.6081440235439</v>
      </c>
      <c r="BD129" s="27">
        <f>IF(H$11="x",0,_xlfn.NORM.INV(B129,Satokasvi!$H$8,Satokasvi!$I$8)*IF(COUNTIF($H$12:H$12,"x")&gt;0,(1+$C$6),1)*IF(COUNTIF($H$13:H$13,"x")&gt;0,(1+$C$30),1)*IF(H$8="x",(1+Toimenpiteet!$C$7),1)*IF(H$9="x",(1+Toimenpiteet!$C$34),1)*(1+H$30)*_xlfn.BINOM.INV(1,(1-(Satokasvi!$H$15*(1+H$44))),B129))</f>
        <v>0</v>
      </c>
      <c r="BE129" s="27">
        <f ca="1">IF(I$11="x",0,_xlfn.NORM.INV(C129,Satokasvi!$H$8,Satokasvi!$I$8)*IF(COUNTIF($H$12:I$12,"x")&gt;0,(1+$C$6),1)*IF(COUNTIF($H$13:I$13,"x")&gt;0,(1+$C$30),1)*IF(I$8="x",(1+Toimenpiteet!$C$7),1)*IF(I$9="x",(1+Toimenpiteet!$C$34),1)*(1+I$30)*_xlfn.BINOM.INV(1,(1-(Satokasvi!$H$15*(1+I$44))),C129))</f>
        <v>2690.3893236759377</v>
      </c>
      <c r="BF129" s="27">
        <f ca="1">IF(J$11="x",0,_xlfn.NORM.INV(D129,Satokasvi!$H$8,Satokasvi!$I$8)*IF(COUNTIF($H$12:J$12,"x")&gt;0,(1+$C$6),1)*IF(COUNTIF($H$13:J$13,"x")&gt;0,(1+$C$30),1)*IF(J$8="x",(1+Toimenpiteet!$C$7),1)*IF(J$9="x",(1+Toimenpiteet!$C$34),1)*(1+J$30)*_xlfn.BINOM.INV(1,(1-(Satokasvi!$H$15*(1+J$44))),D129))</f>
        <v>3055.4663833234772</v>
      </c>
      <c r="BG129" s="27">
        <f ca="1">IF(K$11="x",0,_xlfn.NORM.INV(E129,Satokasvi!$H$8,Satokasvi!$I$8)*IF(COUNTIF($H$12:K$12,"x")&gt;0,(1+$C$6),1)*IF(COUNTIF($H$13:K$13,"x")&gt;0,(1+$C$30),1)*IF(K$8="x",(1+Toimenpiteet!$C$7),1)*IF(K$9="x",(1+Toimenpiteet!$C$34),1)*(1+K$30)*_xlfn.BINOM.INV(1,(1-(Satokasvi!$H$15*(1+K$44))),E129))</f>
        <v>2632.1006428052465</v>
      </c>
      <c r="BH129" s="27">
        <f ca="1">IF(L$11="x",0,_xlfn.NORM.INV(F129,Satokasvi!$H$8,Satokasvi!$I$8)*IF(COUNTIF($H$12:L$12,"x")&gt;0,(1+$C$6),1)*IF(COUNTIF($H$13:L$13,"x")&gt;0,(1+$C$30),1)*IF(L$8="x",(1+Toimenpiteet!$C$7),1)*IF(L$9="x",(1+Toimenpiteet!$C$34),1)*(1+L$30)*_xlfn.BINOM.INV(1,(1-(Satokasvi!$H$15*(1+L$44))),F129))</f>
        <v>2901.5436761097772</v>
      </c>
      <c r="BI129" s="27">
        <f>IF(M$11="x",0,_xlfn.NORM.INV(G129,Satokasvi!$H$8,Satokasvi!$I$8)*IF(COUNTIF($H$12:M$12,"x")&gt;0,(1+$C$6),1)*IF(COUNTIF($H$13:M$13,"x")&gt;0,(1+$C$30),1)*IF(M$8="x",(1+Toimenpiteet!$C$7),1)*IF(M$9="x",(1+Toimenpiteet!$C$34),1)*(1+M$30)*_xlfn.BINOM.INV(1,(1-(Satokasvi!$H$15*(1+M$44))),G129))</f>
        <v>0</v>
      </c>
      <c r="BJ129" s="27">
        <f ca="1">IF(N$11="x",0,_xlfn.NORM.INV(H129,Satokasvi!$H$8,Satokasvi!$I$8)*IF(COUNTIF($H$12:N$12,"x")&gt;0,(1+$C$6),1)*IF(COUNTIF($H$13:N$13,"x")&gt;0,(1+$C$30),1)*IF(N$8="x",(1+Toimenpiteet!$C$7),1)*IF(N$9="x",(1+Toimenpiteet!$C$34),1)*(1+N$30)*_xlfn.BINOM.INV(1,(1-(Satokasvi!$H$15*(1+N$44))),H129))</f>
        <v>3085.1204994288182</v>
      </c>
      <c r="BK129" s="27">
        <f ca="1">IF(O$11="x",0,_xlfn.NORM.INV(I129,Satokasvi!$H$8,Satokasvi!$I$8)*IF(COUNTIF($H$12:O$12,"x")&gt;0,(1+$C$6),1)*IF(COUNTIF($H$13:O$13,"x")&gt;0,(1+$C$30),1)*IF(O$8="x",(1+Toimenpiteet!$C$7),1)*IF(O$9="x",(1+Toimenpiteet!$C$34),1)*(1+O$30)*_xlfn.BINOM.INV(1,(1-(Satokasvi!$H$15*(1+O$44))),I129))</f>
        <v>2526.4631994958413</v>
      </c>
      <c r="BL129" s="27">
        <f ca="1">IF(P$11="x",0,_xlfn.NORM.INV(J129,Satokasvi!$H$8,Satokasvi!$I$8)*IF(COUNTIF($H$12:P$12,"x")&gt;0,(1+$C$6),1)*IF(COUNTIF($H$13:P$13,"x")&gt;0,(1+$C$30),1)*IF(P$8="x",(1+Toimenpiteet!$C$7),1)*IF(P$9="x",(1+Toimenpiteet!$C$34),1)*(1+P$30)*_xlfn.BINOM.INV(1,(1-(Satokasvi!$H$15*(1+P$44))),J129))</f>
        <v>2630.0655440152914</v>
      </c>
      <c r="BM129" s="27">
        <f ca="1">IF(Q$11="x",0,_xlfn.NORM.INV(K129,Satokasvi!$H$8,Satokasvi!$I$8)*IF(COUNTIF($H$12:Q$12,"x")&gt;0,(1+$C$6),1)*IF(COUNTIF($H$13:Q$13,"x")&gt;0,(1+$C$30),1)*IF(Q$8="x",(1+Toimenpiteet!$C$7),1)*IF(Q$9="x",(1+Toimenpiteet!$C$34),1)*(1+Q$30)*_xlfn.BINOM.INV(1,(1-(Satokasvi!$H$15*(1+Q$44))),K129))</f>
        <v>2571.9067327668758</v>
      </c>
      <c r="BN129" s="27">
        <f ca="1">IF(R$11="x",0,_xlfn.NORM.INV(L129,Satokasvi!$H$8,Satokasvi!$I$8)*IF(COUNTIF($H$12:R$12,"x")&gt;0,(1+$C$6),1)*IF(COUNTIF($H$13:R$13,"x")&gt;0,(1+$C$30),1)*IF(R$8="x",(1+Toimenpiteet!$C$7),1)*IF(R$9="x",(1+Toimenpiteet!$C$34),1)*(1+R$30)*_xlfn.BINOM.INV(1,(1-(Satokasvi!$H$15*(1+R$44))),L129))</f>
        <v>2634.7815301531682</v>
      </c>
      <c r="BO129" s="27">
        <f ca="1">IF(S$11="x",0,_xlfn.NORM.INV(M129,Satokasvi!$H$8,Satokasvi!$I$8)*IF(COUNTIF($H$12:S$12,"x")&gt;0,(1+$C$6),1)*IF(COUNTIF($H$13:S$13,"x")&gt;0,(1+$C$30),1)*IF(S$8="x",(1+Toimenpiteet!$C$7),1)*IF(S$9="x",(1+Toimenpiteet!$C$34),1)*(1+S$30)*_xlfn.BINOM.INV(1,(1-(Satokasvi!$H$15*(1+S$44))),M129))</f>
        <v>2543.431373459593</v>
      </c>
      <c r="BP129" s="27">
        <f ca="1">IF(T$11="x",0,_xlfn.NORM.INV(N129,Satokasvi!$H$8,Satokasvi!$I$8)*IF(COUNTIF($H$12:T$12,"x")&gt;0,(1+$C$6),1)*IF(COUNTIF($H$13:T$13,"x")&gt;0,(1+$C$30),1)*IF(T$8="x",(1+Toimenpiteet!$C$7),1)*IF(T$9="x",(1+Toimenpiteet!$C$34),1)*(1+T$30)*_xlfn.BINOM.INV(1,(1-(Satokasvi!$H$15*(1+T$44))),N129))</f>
        <v>3062.2918121507196</v>
      </c>
      <c r="BQ129" s="27">
        <f ca="1">IF(U$11="x",0,_xlfn.NORM.INV(O129,Satokasvi!$H$8,Satokasvi!$I$8)*IF(COUNTIF($H$12:U$12,"x")&gt;0,(1+$C$6),1)*IF(COUNTIF($H$13:U$13,"x")&gt;0,(1+$C$30),1)*IF(U$8="x",(1+Toimenpiteet!$C$7),1)*IF(U$9="x",(1+Toimenpiteet!$C$34),1)*(1+U$30)*_xlfn.BINOM.INV(1,(1-(Satokasvi!$H$15*(1+U$44))),O129))</f>
        <v>2746.7692893610269</v>
      </c>
      <c r="BR129" s="27">
        <f ca="1">IF(V$11="x",0,_xlfn.NORM.INV(P129,Satokasvi!$H$8,Satokasvi!$I$8)*IF(COUNTIF($H$12:V$12,"x")&gt;0,(1+$C$6),1)*IF(COUNTIF($H$13:V$13,"x")&gt;0,(1+$C$30),1)*IF(V$8="x",(1+Toimenpiteet!$C$7),1)*IF(V$9="x",(1+Toimenpiteet!$C$34),1)*(1+V$30)*_xlfn.BINOM.INV(1,(1-(Satokasvi!$H$15*(1+V$44))),P129))</f>
        <v>2653.4868554625327</v>
      </c>
      <c r="BS129" s="27">
        <f ca="1">IF(W$11="x",0,_xlfn.NORM.INV(Q129,Satokasvi!$H$8,Satokasvi!$I$8)*IF(COUNTIF($H$12:W$12,"x")&gt;0,(1+$C$6),1)*IF(COUNTIF($H$13:W$13,"x")&gt;0,(1+$C$30),1)*IF(W$8="x",(1+Toimenpiteet!$C$7),1)*IF(W$9="x",(1+Toimenpiteet!$C$34),1)*(1+W$30)*_xlfn.BINOM.INV(1,(1-(Satokasvi!$H$15*(1+W$44))),Q129))</f>
        <v>2883.0799043316606</v>
      </c>
      <c r="BT129" s="27">
        <f ca="1">IF(X$11="x",0,_xlfn.NORM.INV(R129,Satokasvi!$H$8,Satokasvi!$I$8)*IF(COUNTIF($H$12:X$12,"x")&gt;0,(1+$C$6),1)*IF(COUNTIF($H$13:X$13,"x")&gt;0,(1+$C$30),1)*IF(X$8="x",(1+Toimenpiteet!$C$7),1)*IF(X$9="x",(1+Toimenpiteet!$C$34),1)*(1+X$30)*_xlfn.BINOM.INV(1,(1-(Satokasvi!$H$15*(1+X$44))),R129))</f>
        <v>3071.2573763472938</v>
      </c>
      <c r="BU129" s="27">
        <f ca="1">IF(Y$11="x",0,_xlfn.NORM.INV(S129,Satokasvi!$H$8,Satokasvi!$I$8)*IF(COUNTIF($H$12:Y$12,"x")&gt;0,(1+$C$6),1)*IF(COUNTIF($H$13:Y$13,"x")&gt;0,(1+$C$30),1)*IF(Y$8="x",(1+Toimenpiteet!$C$7),1)*IF(Y$9="x",(1+Toimenpiteet!$C$34),1)*(1+Y$30)*_xlfn.BINOM.INV(1,(1-(Satokasvi!$H$15*(1+Y$44))),S129))</f>
        <v>2612.2804850264838</v>
      </c>
      <c r="BV129" s="27">
        <f ca="1">IF(Z$11="x",0,_xlfn.NORM.INV(T129,Satokasvi!$H$8,Satokasvi!$I$8)*IF(COUNTIF($H$12:Z$12,"x")&gt;0,(1+$C$6),1)*IF(COUNTIF($H$13:Z$13,"x")&gt;0,(1+$C$30),1)*IF(Z$8="x",(1+Toimenpiteet!$C$7),1)*IF(Z$9="x",(1+Toimenpiteet!$C$34),1)*(1+Z$30)*_xlfn.BINOM.INV(1,(1-(Satokasvi!$H$15*(1+Z$44))),T129))</f>
        <v>2908.3539714615763</v>
      </c>
      <c r="BW129" s="27">
        <f ca="1">IF(AA$11="x",0,_xlfn.NORM.INV(U129,Satokasvi!$H$8,Satokasvi!$I$8)*IF(COUNTIF($H$12:AA$12,"x")&gt;0,(1+$C$6),1)*IF(COUNTIF($H$13:AA$13,"x")&gt;0,(1+$C$30),1)*IF(AA$8="x",(1+Toimenpiteet!$C$7),1)*IF(AA$9="x",(1+Toimenpiteet!$C$34),1)*(1+AA$30)*_xlfn.BINOM.INV(1,(1-(Satokasvi!$H$15*(1+AA$44))),U129))</f>
        <v>2724.2060690357439</v>
      </c>
      <c r="BX129" s="27">
        <f ca="1">IF(AB$11="x",0,_xlfn.NORM.INV(V129,Satokasvi!$H$8,Satokasvi!$I$8)*IF(COUNTIF($H$12:AB$12,"x")&gt;0,(1+$C$6),1)*IF(COUNTIF($H$13:AB$13,"x")&gt;0,(1+$C$30),1)*IF(AB$8="x",(1+Toimenpiteet!$C$7),1)*IF(AB$9="x",(1+Toimenpiteet!$C$34),1)*(1+AB$30)*_xlfn.BINOM.INV(1,(1-(Satokasvi!$H$15*(1+AB$44))),V129))</f>
        <v>2878.9613321071893</v>
      </c>
      <c r="BY129" s="27">
        <f ca="1">IF(AC$11="x",0,_xlfn.NORM.INV(W129,Satokasvi!$H$8,Satokasvi!$I$8)*IF(COUNTIF($H$12:AC$12,"x")&gt;0,(1+$C$6),1)*IF(COUNTIF($H$13:AC$13,"x")&gt;0,(1+$C$30),1)*IF(AC$8="x",(1+Toimenpiteet!$C$7),1)*IF(AC$9="x",(1+Toimenpiteet!$C$34),1)*(1+AC$30)*_xlfn.BINOM.INV(1,(1-(Satokasvi!$H$15*(1+AC$44))),W129))</f>
        <v>2626.9495382994005</v>
      </c>
      <c r="BZ129" s="27">
        <f ca="1">IF(AD$11="x",0,_xlfn.NORM.INV(X129,Satokasvi!$H$8,Satokasvi!$I$8)*IF(COUNTIF($H$12:AD$12,"x")&gt;0,(1+$C$6),1)*IF(COUNTIF($H$13:AD$13,"x")&gt;0,(1+$C$30),1)*IF(AD$8="x",(1+Toimenpiteet!$C$7),1)*IF(AD$9="x",(1+Toimenpiteet!$C$34),1)*(1+AD$30)*_xlfn.BINOM.INV(1,(1-(Satokasvi!$H$15*(1+AD$44))),X129))</f>
        <v>2788.6208436617553</v>
      </c>
      <c r="CA129" s="27">
        <f ca="1">IF(AE$11="x",0,_xlfn.NORM.INV(Y129,Satokasvi!$H$8,Satokasvi!$I$8)*IF(COUNTIF($H$12:AE$12,"x")&gt;0,(1+$C$6),1)*IF(COUNTIF($H$13:AE$13,"x")&gt;0,(1+$C$30),1)*IF(AE$8="x",(1+Toimenpiteet!$C$7),1)*IF(AE$9="x",(1+Toimenpiteet!$C$34),1)*(1+AE$30)*_xlfn.BINOM.INV(1,(1-(Satokasvi!$H$15*(1+AE$44))),Y129))</f>
        <v>2718.8126742913405</v>
      </c>
      <c r="CB129" s="27">
        <f ca="1">IF(AF$11="x",0,_xlfn.NORM.INV(Z129,Satokasvi!$H$8,Satokasvi!$I$8)*IF(COUNTIF($H$12:AF$12,"x")&gt;0,(1+$C$6),1)*IF(COUNTIF($H$13:AF$13,"x")&gt;0,(1+$C$30),1)*IF(AF$8="x",(1+Toimenpiteet!$C$7),1)*IF(AF$9="x",(1+Toimenpiteet!$C$34),1)*(1+AF$30)*_xlfn.BINOM.INV(1,(1-(Satokasvi!$H$15*(1+AF$44))),Z129))</f>
        <v>2538.488551224721</v>
      </c>
      <c r="CD129" s="29">
        <f ca="1">_xlfn.NORM.INV(RAND(),Satokasvi!$H$13,Satokasvi!$I$13)</f>
        <v>110.2242653787648</v>
      </c>
      <c r="CE129" s="29">
        <f ca="1">_xlfn.NORM.INV(RAND(),Satokasvi!$H$13,Satokasvi!$I$13)</f>
        <v>167.59791856428222</v>
      </c>
      <c r="CF129" s="29">
        <f ca="1">_xlfn.NORM.INV(RAND(),Satokasvi!$H$13,Satokasvi!$I$13)</f>
        <v>188.33969408005893</v>
      </c>
      <c r="CG129" s="29">
        <f ca="1">_xlfn.NORM.INV(RAND(),Satokasvi!$H$13,Satokasvi!$I$13)</f>
        <v>105.61491403588569</v>
      </c>
      <c r="CH129" s="29">
        <f ca="1">_xlfn.NORM.INV(RAND(),Satokasvi!$H$13,Satokasvi!$I$13)</f>
        <v>237.25183679343672</v>
      </c>
      <c r="CI129" s="29">
        <f ca="1">_xlfn.NORM.INV(RAND(),Satokasvi!$H$13,Satokasvi!$I$13)</f>
        <v>212.00090498089597</v>
      </c>
      <c r="CJ129" s="29">
        <f ca="1">_xlfn.NORM.INV(RAND(),Satokasvi!$H$13,Satokasvi!$I$13)</f>
        <v>151.80402950566497</v>
      </c>
      <c r="CK129" s="29">
        <f ca="1">_xlfn.NORM.INV(RAND(),Satokasvi!$H$13,Satokasvi!$I$13)</f>
        <v>238.02827020583285</v>
      </c>
      <c r="CL129" s="29">
        <f ca="1">_xlfn.NORM.INV(RAND(),Satokasvi!$H$13,Satokasvi!$I$13)</f>
        <v>192.92102510325626</v>
      </c>
      <c r="CM129" s="29">
        <f ca="1">_xlfn.NORM.INV(RAND(),Satokasvi!$H$13,Satokasvi!$I$13)</f>
        <v>217.41070647127688</v>
      </c>
      <c r="CN129" s="29">
        <f ca="1">_xlfn.NORM.INV(RAND(),Satokasvi!$H$13,Satokasvi!$I$13)</f>
        <v>202.54848573612162</v>
      </c>
      <c r="CO129" s="29">
        <f ca="1">_xlfn.NORM.INV(RAND(),Satokasvi!$H$13,Satokasvi!$I$13)</f>
        <v>117.59356473605517</v>
      </c>
      <c r="CP129" s="29">
        <f ca="1">_xlfn.NORM.INV(RAND(),Satokasvi!$H$13,Satokasvi!$I$13)</f>
        <v>231.76830492022663</v>
      </c>
      <c r="CQ129" s="29">
        <f ca="1">_xlfn.NORM.INV(RAND(),Satokasvi!$H$13,Satokasvi!$I$13)</f>
        <v>129.59774231812031</v>
      </c>
      <c r="CR129" s="29">
        <f ca="1">_xlfn.NORM.INV(RAND(),Satokasvi!$H$13,Satokasvi!$I$13)</f>
        <v>218.91280193199736</v>
      </c>
      <c r="CS129" s="29">
        <f ca="1">_xlfn.NORM.INV(RAND(),Satokasvi!$H$13,Satokasvi!$I$13)</f>
        <v>191.49939615604302</v>
      </c>
      <c r="CT129" s="29">
        <f ca="1">_xlfn.NORM.INV(RAND(),Satokasvi!$H$13,Satokasvi!$I$13)</f>
        <v>237.4293341893349</v>
      </c>
      <c r="CU129" s="29">
        <f ca="1">_xlfn.NORM.INV(RAND(),Satokasvi!$H$13,Satokasvi!$I$13)</f>
        <v>164.04853356791699</v>
      </c>
      <c r="CV129" s="29">
        <f ca="1">_xlfn.NORM.INV(RAND(),Satokasvi!$H$13,Satokasvi!$I$13)</f>
        <v>104.91434260193039</v>
      </c>
      <c r="CW129" s="29">
        <f ca="1">_xlfn.NORM.INV(RAND(),Satokasvi!$H$13,Satokasvi!$I$13)</f>
        <v>168.29151684216944</v>
      </c>
      <c r="CX129" s="29">
        <f ca="1">_xlfn.NORM.INV(RAND(),Satokasvi!$H$13,Satokasvi!$I$13)</f>
        <v>166.7417598942007</v>
      </c>
      <c r="CY129" s="29">
        <f ca="1">_xlfn.NORM.INV(RAND(),Satokasvi!$H$13,Satokasvi!$I$13)</f>
        <v>128.68122899603006</v>
      </c>
      <c r="CZ129" s="29">
        <f ca="1">_xlfn.NORM.INV(RAND(),Satokasvi!$H$13,Satokasvi!$I$13)</f>
        <v>239.26948705158475</v>
      </c>
      <c r="DA129" s="29">
        <f ca="1">_xlfn.NORM.INV(RAND(),Satokasvi!$H$13,Satokasvi!$I$13)</f>
        <v>211.99128433688793</v>
      </c>
      <c r="DB129" s="29">
        <f ca="1">_xlfn.NORM.INV(RAND(),Satokasvi!$H$13,Satokasvi!$I$13)</f>
        <v>264.8067226306016</v>
      </c>
      <c r="DD129" s="29">
        <f>IF(H$11="x",Toimenpiteet!$E$115,AC129*CD129/1000+(Satokasvi!$E$28-Satokasvi!$E$7)+IF(H$8="x",Toimenpiteet!$E$29,0)+IF(H$9="x",Toimenpiteet!$E$60,0)+IF(H$10="x",Toimenpiteet!$E$88,0))/(1+$H$15)^DD$59</f>
        <v>305.82524271844659</v>
      </c>
      <c r="DE129" s="29">
        <f ca="1">IF(I$11="x",Toimenpiteet!$E$115,AD129*CE129/1000+(Satokasvi!$E$28-Satokasvi!$E$7)+IF(I$8="x",Toimenpiteet!$E$29,0)+IF(I$9="x",Toimenpiteet!$E$60,0)+IF(I$10="x",Toimenpiteet!$E$88,0))/(1+$H$15)^DE$59</f>
        <v>189.96328434137598</v>
      </c>
      <c r="DF129" s="29">
        <f ca="1">IF(J$11="x",Toimenpiteet!$E$115,AE129*CF129/1000+(Satokasvi!$E$28-Satokasvi!$E$7)+IF(J$8="x",Toimenpiteet!$E$29,0)+IF(J$9="x",Toimenpiteet!$E$60,0)+IF(J$10="x",Toimenpiteet!$E$88,0))/(1+$H$15)^DF$59</f>
        <v>292.99402312880909</v>
      </c>
      <c r="DG129" s="29">
        <f ca="1">IF(K$11="x",Toimenpiteet!$E$115,AF129*CG129/1000+(Satokasvi!$E$28-Satokasvi!$E$7)+IF(K$8="x",Toimenpiteet!$E$29,0)+IF(K$9="x",Toimenpiteet!$E$60,0)+IF(K$10="x",Toimenpiteet!$E$88,0))/(1+$H$15)^DG$59</f>
        <v>32.742087320341668</v>
      </c>
      <c r="DH129" s="29">
        <f ca="1">IF(L$11="x",Toimenpiteet!$E$115,AG129*CH129/1000+(Satokasvi!$E$28-Satokasvi!$E$7)+IF(L$8="x",Toimenpiteet!$E$29,0)+IF(L$9="x",Toimenpiteet!$E$60,0)+IF(L$10="x",Toimenpiteet!$E$88,0))/(1+$H$15)^DH$59</f>
        <v>368.95138715279916</v>
      </c>
      <c r="DI129" s="29">
        <f>IF(M$11="x",Toimenpiteet!$E$115,AH129*CI129/1000+(Satokasvi!$E$28-Satokasvi!$E$7)+IF(M$8="x",Toimenpiteet!$E$29,0)+IF(M$9="x",Toimenpiteet!$E$60,0)+IF(M$10="x",Toimenpiteet!$E$88,0))/(1+$H$15)^DI$59</f>
        <v>263.80754085535114</v>
      </c>
      <c r="DJ129" s="29">
        <f ca="1">IF(N$11="x",Toimenpiteet!$E$115,AI129*CJ129/1000+(Satokasvi!$E$28-Satokasvi!$E$7)+IF(N$8="x",Toimenpiteet!$E$29,0)+IF(N$9="x",Toimenpiteet!$E$60,0)+IF(N$10="x",Toimenpiteet!$E$88,0))/(1+$H$15)^DJ$59</f>
        <v>177.36137305097193</v>
      </c>
      <c r="DK129" s="29">
        <f ca="1">IF(O$11="x",Toimenpiteet!$E$115,AJ129*CK129/1000+(Satokasvi!$E$28-Satokasvi!$E$7)+IF(O$8="x",Toimenpiteet!$E$29,0)+IF(O$9="x",Toimenpiteet!$E$60,0)+IF(O$10="x",Toimenpiteet!$E$88,0))/(1+$H$15)^DK$59</f>
        <v>272.21436585967746</v>
      </c>
      <c r="DL129" s="29">
        <f ca="1">IF(P$11="x",Toimenpiteet!$E$115,AK129*CL129/1000+(Satokasvi!$E$28-Satokasvi!$E$7)+IF(P$8="x",Toimenpiteet!$E$29,0)+IF(P$9="x",Toimenpiteet!$E$60,0)+IF(P$10="x",Toimenpiteet!$E$88,0))/(1+$H$15)^DL$59</f>
        <v>195.69169580976472</v>
      </c>
      <c r="DM129" s="29">
        <f ca="1">IF(Q$11="x",Toimenpiteet!$E$115,AL129*CM129/1000+(Satokasvi!$E$28-Satokasvi!$E$7)+IF(Q$8="x",Toimenpiteet!$E$29,0)+IF(Q$9="x",Toimenpiteet!$E$60,0)+IF(Q$10="x",Toimenpiteet!$E$88,0))/(1+$H$15)^DM$59</f>
        <v>226.67585194987404</v>
      </c>
      <c r="DN129" s="29">
        <f ca="1">IF(R$11="x",Toimenpiteet!$E$115,AM129*CN129/1000+(Satokasvi!$E$28-Satokasvi!$E$7)+IF(R$8="x",Toimenpiteet!$E$29,0)+IF(R$9="x",Toimenpiteet!$E$60,0)+IF(R$10="x",Toimenpiteet!$E$88,0))/(1+$H$15)^DN$59</f>
        <v>202.53665938136973</v>
      </c>
      <c r="DO129" s="29">
        <f ca="1">IF(S$11="x",Toimenpiteet!$E$115,AN129*CO129/1000+(Satokasvi!$E$28-Satokasvi!$E$7)+IF(S$8="x",Toimenpiteet!$E$29,0)+IF(S$9="x",Toimenpiteet!$E$60,0)+IF(S$10="x",Toimenpiteet!$E$88,0))/(1+$H$15)^DO$59</f>
        <v>39.942690329542494</v>
      </c>
      <c r="DP129" s="29">
        <f ca="1">IF(T$11="x",Toimenpiteet!$E$115,AO129*CP129/1000+(Satokasvi!$E$28-Satokasvi!$E$7)+IF(T$8="x",Toimenpiteet!$E$29,0)+IF(T$9="x",Toimenpiteet!$E$60,0)+IF(T$10="x",Toimenpiteet!$E$88,0))/(1+$H$15)^DP$59</f>
        <v>305.09679933445943</v>
      </c>
      <c r="DQ129" s="29">
        <f ca="1">IF(U$11="x",Toimenpiteet!$E$115,AP129*CQ129/1000+(Satokasvi!$E$28-Satokasvi!$E$7)+IF(U$8="x",Toimenpiteet!$E$29,0)+IF(U$9="x",Toimenpiteet!$E$60,0)+IF(U$10="x",Toimenpiteet!$E$88,0))/(1+$H$15)^DQ$59</f>
        <v>73.465991189768403</v>
      </c>
      <c r="DR129" s="29">
        <f ca="1">IF(V$11="x",Toimenpiteet!$E$115,AQ129*CR129/1000+(Satokasvi!$E$28-Satokasvi!$E$7)+IF(V$8="x",Toimenpiteet!$E$29,0)+IF(V$9="x",Toimenpiteet!$E$60,0)+IF(V$10="x",Toimenpiteet!$E$88,0))/(1+$H$15)^DR$59</f>
        <v>208.81128821423997</v>
      </c>
      <c r="DS129" s="29">
        <f ca="1">IF(W$11="x",Toimenpiteet!$E$115,AR129*CS129/1000+(Satokasvi!$E$28-Satokasvi!$E$7)+IF(W$8="x",Toimenpiteet!$E$29,0)+IF(W$9="x",Toimenpiteet!$E$60,0)+IF(W$10="x",Toimenpiteet!$E$88,0))/(1+$H$15)^DS$59</f>
        <v>185.65215010963271</v>
      </c>
      <c r="DT129" s="29">
        <f ca="1">IF(X$11="x",Toimenpiteet!$E$115,AS129*CT129/1000+(Satokasvi!$E$28-Satokasvi!$E$7)+IF(X$8="x",Toimenpiteet!$E$29,0)+IF(X$9="x",Toimenpiteet!$E$60,0)+IF(X$10="x",Toimenpiteet!$E$88,0))/(1+$H$15)^DT$59</f>
        <v>282.29006797534322</v>
      </c>
      <c r="DU129" s="29">
        <f ca="1">IF(Y$11="x",Toimenpiteet!$E$115,AT129*CU129/1000+(Satokasvi!$E$28-Satokasvi!$E$7)+IF(Y$8="x",Toimenpiteet!$E$29,0)+IF(Y$9="x",Toimenpiteet!$E$60,0)+IF(Y$10="x",Toimenpiteet!$E$88,0))/(1+$H$15)^DU$59</f>
        <v>105.86852604989406</v>
      </c>
      <c r="DV129" s="29">
        <f ca="1">IF(Z$11="x",Toimenpiteet!$E$115,AU129*CV129/1000+(Satokasvi!$E$28-Satokasvi!$E$7)+IF(Z$8="x",Toimenpiteet!$E$29,0)+IF(Z$9="x",Toimenpiteet!$E$60,0)+IF(Z$10="x",Toimenpiteet!$E$88,0))/(1+$H$15)^DV$59</f>
        <v>35.755872046330133</v>
      </c>
      <c r="DW129" s="29">
        <f ca="1">IF(AA$11="x",Toimenpiteet!$E$115,AV129*CW129/1000+(Satokasvi!$E$28-Satokasvi!$E$7)+IF(AA$8="x",Toimenpiteet!$E$29,0)+IF(AA$9="x",Toimenpiteet!$E$60,0)+IF(AA$10="x",Toimenpiteet!$E$88,0))/(1+$H$15)^DW$59</f>
        <v>115.56835605146604</v>
      </c>
      <c r="DX129" s="29">
        <f ca="1">IF(AB$11="x",Toimenpiteet!$E$115,AW129*CX129/1000+(Satokasvi!$E$28-Satokasvi!$E$7)+IF(AB$8="x",Toimenpiteet!$E$29,0)+IF(AB$9="x",Toimenpiteet!$E$60,0)+IF(AB$10="x",Toimenpiteet!$E$88,0))/(1+$H$15)^DX$59</f>
        <v>123.25138632501763</v>
      </c>
      <c r="DY129" s="29">
        <f ca="1">IF(AC$11="x",Toimenpiteet!$E$115,AX129*CY129/1000+(Satokasvi!$E$28-Satokasvi!$E$7)+IF(AC$8="x",Toimenpiteet!$E$29,0)+IF(AC$9="x",Toimenpiteet!$E$60,0)+IF(AC$10="x",Toimenpiteet!$E$88,0))/(1+$H$15)^DY$59</f>
        <v>49.079812131965234</v>
      </c>
      <c r="DZ129" s="29">
        <f ca="1">IF(AD$11="x",Toimenpiteet!$E$115,AY129*CZ129/1000+(Satokasvi!$E$28-Satokasvi!$E$7)+IF(AD$8="x",Toimenpiteet!$E$29,0)+IF(AD$9="x",Toimenpiteet!$E$60,0)+IF(AD$10="x",Toimenpiteet!$E$88,0))/(1+$H$15)^DZ$59</f>
        <v>206.5067479611121</v>
      </c>
      <c r="EA129" s="29">
        <f ca="1">IF(AE$11="x",Toimenpiteet!$E$115,AZ129*DA129/1000+(Satokasvi!$E$28-Satokasvi!$E$7)+IF(AE$8="x",Toimenpiteet!$E$29,0)+IF(AE$9="x",Toimenpiteet!$E$60,0)+IF(AE$10="x",Toimenpiteet!$E$88,0))/(1+$H$15)^EA$59</f>
        <v>157.9199077683239</v>
      </c>
      <c r="EB129" s="29">
        <f ca="1">IF(AF$11="x",Toimenpiteet!$E$115,BA129*DB129/1000+(Satokasvi!$E$28-Satokasvi!$E$7)+IF(AF$8="x",Toimenpiteet!$E$29,0)+IF(AF$9="x",Toimenpiteet!$E$60,0)+IF(AF$10="x",Toimenpiteet!$E$88,0))/(1+$H$15)^EB$59</f>
        <v>196.91624569374321</v>
      </c>
      <c r="ED129" s="29">
        <f>IF(H$11="x",Toimenpiteet!$E$115,BD129*CD129/1000+(Satokasvi!$E$28-Satokasvi!$E$7)+IF(H$8="x",Toimenpiteet!$E$29,0)+IF(H$9="x",Toimenpiteet!$E$60,0)+IF(H$10="x",Toimenpiteet!$E$88,0))/(1+$H$15)^ED$59</f>
        <v>305.82524271844659</v>
      </c>
      <c r="EE129" s="29">
        <f ca="1">IF(I$11="x",Toimenpiteet!$E$115,BE129*CE129/1000+(Satokasvi!$E$28-Satokasvi!$E$7)+IF(I$8="x",Toimenpiteet!$E$29,0)+IF(I$9="x",Toimenpiteet!$E$60,0)+IF(I$10="x",Toimenpiteet!$E$88,0))/(1+$H$15)^EE$59</f>
        <v>210.20232894302396</v>
      </c>
      <c r="EF129" s="29">
        <f ca="1">IF(J$11="x",Toimenpiteet!$E$115,BF129*CF129/1000+(Satokasvi!$E$28-Satokasvi!$E$7)+IF(J$8="x",Toimenpiteet!$E$29,0)+IF(J$9="x",Toimenpiteet!$E$60,0)+IF(J$10="x",Toimenpiteet!$E$88,0))/(1+$H$15)^EF$59</f>
        <v>318.07176349357877</v>
      </c>
      <c r="EG129" s="29">
        <f ca="1">IF(K$11="x",Toimenpiteet!$E$115,BG129*CG129/1000+(Satokasvi!$E$28-Satokasvi!$E$7)+IF(K$8="x",Toimenpiteet!$E$29,0)+IF(K$9="x",Toimenpiteet!$E$60,0)+IF(K$10="x",Toimenpiteet!$E$88,0))/(1+$H$15)^EG$59</f>
        <v>44.503501597358024</v>
      </c>
      <c r="EH129" s="29">
        <f ca="1">IF(L$11="x",Toimenpiteet!$E$115,BH129*CH129/1000+(Satokasvi!$E$28-Satokasvi!$E$7)+IF(L$8="x",Toimenpiteet!$E$29,0)+IF(L$9="x",Toimenpiteet!$E$60,0)+IF(L$10="x",Toimenpiteet!$E$88,0))/(1+$H$15)^EH$59</f>
        <v>397.22838360849676</v>
      </c>
      <c r="EI129" s="29">
        <f>IF(M$11="x",Toimenpiteet!$E$115,BI129*CI129/1000+(Satokasvi!$E$28-Satokasvi!$E$7)+IF(M$8="x",Toimenpiteet!$E$29,0)+IF(M$9="x",Toimenpiteet!$E$60,0)+IF(M$10="x",Toimenpiteet!$E$88,0))/(1+$H$15)^EI$59</f>
        <v>263.80754085535114</v>
      </c>
      <c r="EJ129" s="29">
        <f ca="1">IF(N$11="x",Toimenpiteet!$E$115,BJ129*CJ129/1000+(Satokasvi!$E$28-Satokasvi!$E$7)+IF(N$8="x",Toimenpiteet!$E$29,0)+IF(N$9="x",Toimenpiteet!$E$60,0)+IF(N$10="x",Toimenpiteet!$E$88,0))/(1+$H$15)^EJ$59</f>
        <v>195.49461947527797</v>
      </c>
      <c r="EK129" s="29">
        <f ca="1">IF(O$11="x",Toimenpiteet!$E$115,BK129*CK129/1000+(Satokasvi!$E$28-Satokasvi!$E$7)+IF(O$8="x",Toimenpiteet!$E$29,0)+IF(O$9="x",Toimenpiteet!$E$60,0)+IF(O$10="x",Toimenpiteet!$E$88,0))/(1+$H$15)^EK$59</f>
        <v>294.82040237766881</v>
      </c>
      <c r="EL129" s="29">
        <f ca="1">IF(P$11="x",Toimenpiteet!$E$115,BL129*CL129/1000+(Satokasvi!$E$28-Satokasvi!$E$7)+IF(P$8="x",Toimenpiteet!$E$29,0)+IF(P$9="x",Toimenpiteet!$E$60,0)+IF(P$10="x",Toimenpiteet!$E$88,0))/(1+$H$15)^EL$59</f>
        <v>214.20959926530861</v>
      </c>
      <c r="EM129" s="29">
        <f ca="1">IF(Q$11="x",Toimenpiteet!$E$115,BM129*CM129/1000+(Satokasvi!$E$28-Satokasvi!$E$7)+IF(Q$8="x",Toimenpiteet!$E$29,0)+IF(Q$9="x",Toimenpiteet!$E$60,0)+IF(Q$10="x",Toimenpiteet!$E$88,0))/(1+$H$15)^EM$59</f>
        <v>246.48859470761604</v>
      </c>
      <c r="EN129" s="29">
        <f ca="1">IF(R$11="x",Toimenpiteet!$E$115,BN129*CN129/1000+(Satokasvi!$E$28-Satokasvi!$E$7)+IF(R$8="x",Toimenpiteet!$E$29,0)+IF(R$9="x",Toimenpiteet!$E$60,0)+IF(R$10="x",Toimenpiteet!$E$88,0))/(1+$H$15)^EN$59</f>
        <v>220.89548279728118</v>
      </c>
      <c r="EO129" s="29">
        <f ca="1">IF(S$11="x",Toimenpiteet!$E$115,BO129*CO129/1000+(Satokasvi!$E$28-Satokasvi!$E$7)+IF(S$8="x",Toimenpiteet!$E$29,0)+IF(S$9="x",Toimenpiteet!$E$60,0)+IF(S$10="x",Toimenpiteet!$E$88,0))/(1+$H$15)^EO$59</f>
        <v>49.932048580818574</v>
      </c>
      <c r="EP129" s="29">
        <f ca="1">IF(T$11="x",Toimenpiteet!$E$115,BP129*CP129/1000+(Satokasvi!$E$28-Satokasvi!$E$7)+IF(T$8="x",Toimenpiteet!$E$29,0)+IF(T$9="x",Toimenpiteet!$E$60,0)+IF(T$10="x",Toimenpiteet!$E$88,0))/(1+$H$15)^EP$59</f>
        <v>328.11107982040465</v>
      </c>
      <c r="EQ129" s="29">
        <f ca="1">IF(U$11="x",Toimenpiteet!$E$115,BQ129*CQ129/1000+(Satokasvi!$E$28-Satokasvi!$E$7)+IF(U$8="x",Toimenpiteet!$E$29,0)+IF(U$9="x",Toimenpiteet!$E$60,0)+IF(U$10="x",Toimenpiteet!$E$88,0))/(1+$H$15)^EQ$59</f>
        <v>84.67272814655999</v>
      </c>
      <c r="ER129" s="29">
        <f ca="1">IF(V$11="x",Toimenpiteet!$E$115,BR129*CR129/1000+(Satokasvi!$E$28-Satokasvi!$E$7)+IF(V$8="x",Toimenpiteet!$E$29,0)+IF(V$9="x",Toimenpiteet!$E$60,0)+IF(V$10="x",Toimenpiteet!$E$88,0))/(1+$H$15)^ER$59</f>
        <v>226.5658695155376</v>
      </c>
      <c r="ES129" s="29">
        <f ca="1">IF(W$11="x",Toimenpiteet!$E$115,BS129*CS129/1000+(Satokasvi!$E$28-Satokasvi!$E$7)+IF(W$8="x",Toimenpiteet!$E$29,0)+IF(W$9="x",Toimenpiteet!$E$60,0)+IF(W$10="x",Toimenpiteet!$E$88,0))/(1+$H$15)^ES$59</f>
        <v>202.03574488752758</v>
      </c>
      <c r="ET129" s="29">
        <f ca="1">IF(X$11="x",Toimenpiteet!$E$115,BT129*CT129/1000+(Satokasvi!$E$28-Satokasvi!$E$7)+IF(X$8="x",Toimenpiteet!$E$29,0)+IF(X$9="x",Toimenpiteet!$E$60,0)+IF(X$10="x",Toimenpiteet!$E$88,0))/(1+$H$15)^ET$59</f>
        <v>303.29873377451156</v>
      </c>
      <c r="EU129" s="29">
        <f ca="1">IF(Y$11="x",Toimenpiteet!$E$115,BU129*CU129/1000+(Satokasvi!$E$28-Satokasvi!$E$7)+IF(Y$8="x",Toimenpiteet!$E$29,0)+IF(Y$9="x",Toimenpiteet!$E$60,0)+IF(Y$10="x",Toimenpiteet!$E$88,0))/(1+$H$15)^EU$59</f>
        <v>117.85531390617636</v>
      </c>
      <c r="EV129" s="29">
        <f ca="1">IF(Z$11="x",Toimenpiteet!$E$115,BV129*CV129/1000+(Satokasvi!$E$28-Satokasvi!$E$7)+IF(Z$8="x",Toimenpiteet!$E$29,0)+IF(Z$9="x",Toimenpiteet!$E$60,0)+IF(Z$10="x",Toimenpiteet!$E$88,0))/(1+$H$15)^EV$59</f>
        <v>44.042074924168517</v>
      </c>
      <c r="EW129" s="29">
        <f ca="1">IF(AA$11="x",Toimenpiteet!$E$115,BW129*CW129/1000+(Satokasvi!$E$28-Satokasvi!$E$7)+IF(AA$8="x",Toimenpiteet!$E$29,0)+IF(AA$9="x",Toimenpiteet!$E$60,0)+IF(AA$10="x",Toimenpiteet!$E$88,0))/(1+$H$15)^EW$59</f>
        <v>127.65590907299263</v>
      </c>
      <c r="EX129" s="29">
        <f ca="1">IF(AB$11="x",Toimenpiteet!$E$115,BX129*CX129/1000+(Satokasvi!$E$28-Satokasvi!$E$7)+IF(AB$8="x",Toimenpiteet!$E$29,0)+IF(AB$9="x",Toimenpiteet!$E$60,0)+IF(AB$10="x",Toimenpiteet!$E$88,0))/(1+$H$15)^EX$59</f>
        <v>135.53932964025225</v>
      </c>
      <c r="EY129" s="29">
        <f ca="1">IF(AC$11="x",Toimenpiteet!$E$115,BY129*CY129/1000+(Satokasvi!$E$28-Satokasvi!$E$7)+IF(AC$8="x",Toimenpiteet!$E$29,0)+IF(AC$9="x",Toimenpiteet!$E$60,0)+IF(AC$10="x",Toimenpiteet!$E$88,0))/(1+$H$15)^EY$59</f>
        <v>57.480767786120587</v>
      </c>
      <c r="EZ129" s="29">
        <f ca="1">IF(AD$11="x",Toimenpiteet!$E$115,BZ129*CZ129/1000+(Satokasvi!$E$28-Satokasvi!$E$7)+IF(AD$8="x",Toimenpiteet!$E$29,0)+IF(AD$9="x",Toimenpiteet!$E$60,0)+IF(AD$10="x",Toimenpiteet!$E$88,0))/(1+$H$15)^EZ$59</f>
        <v>222.60583783252397</v>
      </c>
      <c r="FA129" s="29">
        <f ca="1">IF(AE$11="x",Toimenpiteet!$E$115,CA129*DA129/1000+(Satokasvi!$E$28-Satokasvi!$E$7)+IF(AE$8="x",Toimenpiteet!$E$29,0)+IF(AE$9="x",Toimenpiteet!$E$60,0)+IF(AE$10="x",Toimenpiteet!$E$88,0))/(1+$H$15)^FA$59</f>
        <v>171.42148808232895</v>
      </c>
      <c r="FB129" s="29">
        <f ca="1">IF(AF$11="x",Toimenpiteet!$E$115,CB129*DB129/1000+(Satokasvi!$E$28-Satokasvi!$E$7)+IF(AF$8="x",Toimenpiteet!$E$29,0)+IF(AF$9="x",Toimenpiteet!$E$60,0)+IF(AF$10="x",Toimenpiteet!$E$88,0))/(1+$H$15)^FB$59</f>
        <v>212.20437344016696</v>
      </c>
      <c r="FD129" s="29">
        <f t="shared" si="41"/>
        <v>305.82524271844659</v>
      </c>
      <c r="FE129" s="29">
        <f t="shared" ca="1" si="32"/>
        <v>495.78852705982257</v>
      </c>
      <c r="FF129" s="29">
        <f t="shared" ca="1" si="32"/>
        <v>788.7825501886316</v>
      </c>
      <c r="FG129" s="29">
        <f t="shared" ca="1" si="32"/>
        <v>821.52463750897323</v>
      </c>
      <c r="FH129" s="29">
        <f t="shared" ca="1" si="32"/>
        <v>1190.4760246617725</v>
      </c>
      <c r="FI129" s="29">
        <f t="shared" ca="1" si="32"/>
        <v>1454.2835655171236</v>
      </c>
      <c r="FJ129" s="29">
        <f t="shared" ca="1" si="32"/>
        <v>1631.6449385680955</v>
      </c>
      <c r="FK129" s="29">
        <f t="shared" ca="1" si="32"/>
        <v>1903.8593044277729</v>
      </c>
      <c r="FL129" s="29">
        <f t="shared" ca="1" si="32"/>
        <v>2099.5510002375377</v>
      </c>
      <c r="FM129" s="29">
        <f t="shared" ca="1" si="32"/>
        <v>2326.2268521874116</v>
      </c>
      <c r="FN129" s="29">
        <f t="shared" ca="1" si="32"/>
        <v>2528.7635115687813</v>
      </c>
      <c r="FO129" s="29">
        <f t="shared" ca="1" si="43"/>
        <v>2568.7062018983238</v>
      </c>
      <c r="FP129" s="29">
        <f t="shared" ca="1" si="43"/>
        <v>2873.8030012327831</v>
      </c>
      <c r="FQ129" s="29">
        <f t="shared" ca="1" si="43"/>
        <v>2947.2689924225515</v>
      </c>
      <c r="FR129" s="29">
        <f t="shared" ca="1" si="43"/>
        <v>3156.0802806367915</v>
      </c>
      <c r="FS129" s="29">
        <f t="shared" ca="1" si="43"/>
        <v>3341.7324307464241</v>
      </c>
      <c r="FT129" s="29">
        <f t="shared" ca="1" si="43"/>
        <v>3624.0224987217675</v>
      </c>
      <c r="FU129" s="29">
        <f t="shared" ca="1" si="24"/>
        <v>3729.8910247716617</v>
      </c>
      <c r="FV129" s="29">
        <f t="shared" ca="1" si="24"/>
        <v>3765.646896817992</v>
      </c>
      <c r="FW129" s="29">
        <f t="shared" ca="1" si="23"/>
        <v>3881.2152528694583</v>
      </c>
      <c r="FX129" s="29">
        <f t="shared" ca="1" si="23"/>
        <v>4004.4666391944761</v>
      </c>
      <c r="FY129" s="29">
        <f t="shared" ca="1" si="23"/>
        <v>4053.5464513264415</v>
      </c>
      <c r="FZ129" s="29">
        <f t="shared" ca="1" si="23"/>
        <v>4260.053199287554</v>
      </c>
      <c r="GA129" s="29">
        <f t="shared" ca="1" si="23"/>
        <v>4417.9731070558782</v>
      </c>
      <c r="GB129" s="29">
        <f t="shared" ca="1" si="23"/>
        <v>4614.8893527496211</v>
      </c>
      <c r="GC129" s="29"/>
      <c r="GD129" s="29">
        <f t="shared" si="42"/>
        <v>305.82524271844659</v>
      </c>
      <c r="GE129" s="29">
        <f t="shared" ca="1" si="39"/>
        <v>516.02757166147057</v>
      </c>
      <c r="GF129" s="29">
        <f t="shared" ca="1" si="39"/>
        <v>834.0993351550494</v>
      </c>
      <c r="GG129" s="29">
        <f t="shared" ca="1" si="39"/>
        <v>878.60283675240748</v>
      </c>
      <c r="GH129" s="29">
        <f t="shared" ca="1" si="39"/>
        <v>1275.8312203609044</v>
      </c>
      <c r="GI129" s="29">
        <f t="shared" ca="1" si="39"/>
        <v>1539.6387612162555</v>
      </c>
      <c r="GJ129" s="29">
        <f t="shared" ca="1" si="39"/>
        <v>1735.1333806915334</v>
      </c>
      <c r="GK129" s="29">
        <f t="shared" ca="1" si="39"/>
        <v>2029.9537830692022</v>
      </c>
      <c r="GL129" s="29">
        <f t="shared" ca="1" si="39"/>
        <v>2244.163382334511</v>
      </c>
      <c r="GM129" s="29">
        <f t="shared" ca="1" si="39"/>
        <v>2490.6519770421269</v>
      </c>
      <c r="GN129" s="29">
        <f t="shared" ca="1" si="39"/>
        <v>2711.547459839408</v>
      </c>
      <c r="GO129" s="29">
        <f t="shared" ca="1" si="39"/>
        <v>2761.4795084202265</v>
      </c>
      <c r="GP129" s="29">
        <f t="shared" ca="1" si="39"/>
        <v>3089.590588240631</v>
      </c>
      <c r="GQ129" s="29">
        <f t="shared" ca="1" si="39"/>
        <v>3174.263316387191</v>
      </c>
      <c r="GR129" s="29">
        <f t="shared" ca="1" si="39"/>
        <v>3400.8291859027286</v>
      </c>
      <c r="GS129" s="29">
        <f t="shared" ca="1" si="39"/>
        <v>3602.864930790256</v>
      </c>
      <c r="GT129" s="29">
        <f t="shared" ca="1" si="34"/>
        <v>3906.1636645647677</v>
      </c>
      <c r="GU129" s="29">
        <f t="shared" ca="1" si="22"/>
        <v>4024.0189784709441</v>
      </c>
      <c r="GV129" s="29">
        <f t="shared" ca="1" si="22"/>
        <v>4068.0610533951126</v>
      </c>
      <c r="GW129" s="29">
        <f t="shared" ca="1" si="22"/>
        <v>4195.7169624681055</v>
      </c>
      <c r="GX129" s="29">
        <f t="shared" ca="1" si="22"/>
        <v>4331.2562921083581</v>
      </c>
      <c r="GY129" s="29">
        <f t="shared" ca="1" si="30"/>
        <v>4388.737059894479</v>
      </c>
      <c r="GZ129" s="29">
        <f t="shared" ca="1" si="30"/>
        <v>4611.3428977270032</v>
      </c>
      <c r="HA129" s="29">
        <f t="shared" ca="1" si="30"/>
        <v>4782.7643858093325</v>
      </c>
      <c r="HB129" s="29">
        <f t="shared" ca="1" si="30"/>
        <v>4994.9687592494993</v>
      </c>
      <c r="HC129" s="29"/>
      <c r="HD129" s="29">
        <f t="shared" si="40"/>
        <v>170</v>
      </c>
      <c r="HE129" s="29">
        <f>SUM($GD129:GD129)-$HD129-SUM($FD129:FD129)</f>
        <v>-170</v>
      </c>
      <c r="HF129" s="29">
        <f ca="1">SUM($GD129:GE129)-$HD129-SUM($FD129:FE129)</f>
        <v>-149.76095539835205</v>
      </c>
      <c r="HG129" s="29">
        <f ca="1">SUM($GD129:GF129)-$HD129-SUM($FD129:FF129)</f>
        <v>-104.44417043193425</v>
      </c>
      <c r="HH129" s="29">
        <f ca="1">SUM($GD129:GG129)-$HD129-SUM($FD129:FG129)</f>
        <v>-47.365971188500225</v>
      </c>
      <c r="HI129" s="29">
        <f ca="1">SUM($GD129:GH129)-$HD129-SUM($FD129:FH129)</f>
        <v>37.98922451063163</v>
      </c>
      <c r="HJ129" s="29">
        <f ca="1">SUM($GD129:GI129)-$HD129-SUM($FD129:FI129)</f>
        <v>123.34442020976348</v>
      </c>
      <c r="HK129" s="29">
        <f ca="1">SUM($GD129:GJ129)-$HD129-SUM($FD129:FJ129)</f>
        <v>226.83286233320177</v>
      </c>
      <c r="HL129" s="29">
        <f ca="1">SUM($GD129:GK129)-$HD129-SUM($FD129:FK129)</f>
        <v>352.92734097463108</v>
      </c>
      <c r="HM129" s="29">
        <f ca="1">SUM($GD129:GL129)-$HD129-SUM($FD129:FL129)</f>
        <v>497.53972307160439</v>
      </c>
      <c r="HN129" s="29">
        <f ca="1">SUM($GD129:GM129)-$HD129-SUM($FD129:FM129)</f>
        <v>661.96484792631964</v>
      </c>
      <c r="HO129" s="29">
        <f ca="1">SUM($GD129:GN129)-$HD129-SUM($FD129:FN129)</f>
        <v>844.74879619694548</v>
      </c>
      <c r="HP129" s="29">
        <f ca="1">SUM($GD129:GO129)-$HD129-SUM($FD129:FO129)</f>
        <v>1037.5221027188491</v>
      </c>
      <c r="HQ129" s="29">
        <f ca="1">SUM($GD129:GP129)-$HD129-SUM($FD129:FP129)</f>
        <v>1253.3096897266951</v>
      </c>
      <c r="HR129" s="29">
        <f ca="1">SUM($GD129:GQ129)-$HD129-SUM($FD129:FQ129)</f>
        <v>1480.3040136913332</v>
      </c>
      <c r="HS129" s="29">
        <f ca="1">SUM($GD129:GR129)-$HD129-SUM($FD129:FR129)</f>
        <v>1725.0529189572699</v>
      </c>
      <c r="HT129" s="29">
        <f ca="1">SUM($GD129:GS129)-$HD129-SUM($FD129:FS129)</f>
        <v>1986.1854190011036</v>
      </c>
      <c r="HU129" s="29">
        <f ca="1">SUM($GD129:GT129)-$HD129-SUM($FD129:FT129)</f>
        <v>2268.3265848441079</v>
      </c>
      <c r="HV129" s="29">
        <f ca="1">SUM($GD129:GU129)-$HD129-SUM($FD129:FU129)</f>
        <v>2562.4545385433885</v>
      </c>
      <c r="HW129" s="29">
        <f ca="1">SUM($GD129:GV129)-$HD129-SUM($FD129:FV129)</f>
        <v>2864.8686951205091</v>
      </c>
      <c r="HX129" s="29">
        <f ca="1">SUM($GD129:GW129)-$HD129-SUM($FD129:FW129)</f>
        <v>3179.3704047191568</v>
      </c>
      <c r="HY129" s="29">
        <f ca="1">SUM($GD129:GX129)-$HD129-SUM($FD129:FX129)</f>
        <v>3506.1600576330384</v>
      </c>
      <c r="HZ129" s="29">
        <f ca="1">SUM($GD129:GY129)-$HD129-SUM($FD129:FY129)</f>
        <v>3841.3506662010695</v>
      </c>
      <c r="IA129" s="29">
        <f ca="1">SUM($GD129:GZ129)-$HD129-SUM($FD129:FZ129)</f>
        <v>4192.6403646405161</v>
      </c>
      <c r="IB129" s="29">
        <f ca="1">SUM($GD129:HA129)-$HD129-SUM($FD129:GA129)</f>
        <v>4557.4316433939748</v>
      </c>
      <c r="IC129" s="29">
        <f ca="1">SUM($GD129:HB129)-$HD129-SUM($FD129:GB129)</f>
        <v>4937.5110498938593</v>
      </c>
    </row>
    <row r="130" spans="2:237">
      <c r="B130" s="29">
        <f t="shared" ca="1" si="37"/>
        <v>0.66325754112444701</v>
      </c>
      <c r="C130" s="29">
        <f t="shared" ca="1" si="37"/>
        <v>0.91835586040310024</v>
      </c>
      <c r="D130" s="29">
        <f t="shared" ca="1" si="37"/>
        <v>0.43253968767258499</v>
      </c>
      <c r="E130" s="29">
        <f t="shared" ca="1" si="37"/>
        <v>0.62363692581044661</v>
      </c>
      <c r="F130" s="29">
        <f t="shared" ca="1" si="37"/>
        <v>0.37740378405766128</v>
      </c>
      <c r="G130" s="29">
        <f t="shared" ca="1" si="37"/>
        <v>0.99626027963772468</v>
      </c>
      <c r="H130" s="29">
        <f t="shared" ca="1" si="37"/>
        <v>0.96869380685793038</v>
      </c>
      <c r="I130" s="29">
        <f t="shared" ca="1" si="37"/>
        <v>0.63444062418555314</v>
      </c>
      <c r="J130" s="29">
        <f t="shared" ca="1" si="37"/>
        <v>0.44985884601825921</v>
      </c>
      <c r="K130" s="29">
        <f t="shared" ca="1" si="37"/>
        <v>0.28102156127329769</v>
      </c>
      <c r="L130" s="29">
        <f t="shared" ca="1" si="37"/>
        <v>2.8089207141701711E-2</v>
      </c>
      <c r="M130" s="29">
        <f t="shared" ca="1" si="37"/>
        <v>0.15300239741865862</v>
      </c>
      <c r="N130" s="29">
        <f t="shared" ca="1" si="37"/>
        <v>0.9715106145457455</v>
      </c>
      <c r="O130" s="29">
        <f t="shared" ca="1" si="37"/>
        <v>0.60409449188926401</v>
      </c>
      <c r="P130" s="29">
        <f t="shared" ca="1" si="37"/>
        <v>0.64073336520016921</v>
      </c>
      <c r="Q130" s="29">
        <f t="shared" ca="1" si="37"/>
        <v>0.90731577732403024</v>
      </c>
      <c r="R130" s="29">
        <f t="shared" ca="1" si="38"/>
        <v>0.61314391758258679</v>
      </c>
      <c r="S130" s="29">
        <f t="shared" ca="1" si="38"/>
        <v>0.94533511846509144</v>
      </c>
      <c r="T130" s="29">
        <f t="shared" ca="1" si="38"/>
        <v>0.16687897834651177</v>
      </c>
      <c r="U130" s="29">
        <f t="shared" ca="1" si="38"/>
        <v>0.24411559435059904</v>
      </c>
      <c r="V130" s="29">
        <f t="shared" ca="1" si="38"/>
        <v>0.73540563849544949</v>
      </c>
      <c r="W130" s="29">
        <f t="shared" ca="1" si="38"/>
        <v>0.7673625179381911</v>
      </c>
      <c r="X130" s="29">
        <f t="shared" ca="1" si="38"/>
        <v>0.61268985726323366</v>
      </c>
      <c r="Y130" s="29">
        <f t="shared" ca="1" si="38"/>
        <v>0.27793214355280182</v>
      </c>
      <c r="Z130" s="29">
        <f t="shared" ca="1" si="38"/>
        <v>0.81958631431294793</v>
      </c>
      <c r="AC130" s="27">
        <f>IF(H$11="x",0,_xlfn.NORM.INV(B130,Satokasvi!$H$8,Satokasvi!$I$8)*IF(H$8="x",1+Toimenpiteet!$C$7,1)*IF(H$9="x",1+Toimenpiteet!$C$34,1)*(1+H$30)*_xlfn.BINOM.INV(1,(1-(Satokasvi!$H$15*(1+H$43))),B130))</f>
        <v>0</v>
      </c>
      <c r="AD130" s="27">
        <f ca="1">IF(I$11="x",0,_xlfn.NORM.INV(C130,Satokasvi!$H$8,Satokasvi!$I$8)*IF(I$8="x",1+Toimenpiteet!$C$7,1)*IF(I$9="x",1+Toimenpiteet!$C$34,1)*(1+I$30)*_xlfn.BINOM.INV(1,(1-(Satokasvi!$H$15*(1+I$43))),C130))</f>
        <v>2793.1049811972407</v>
      </c>
      <c r="AE130" s="27">
        <f ca="1">IF(J$11="x",0,_xlfn.NORM.INV(D130,Satokasvi!$H$8,Satokasvi!$I$8)*IF(J$8="x",1+Toimenpiteet!$C$7,1)*IF(J$9="x",1+Toimenpiteet!$C$34,1)*(1+J$30)*_xlfn.BINOM.INV(1,(1-(Satokasvi!$H$15*(1+J$43))),D130))</f>
        <v>2526.7570849482136</v>
      </c>
      <c r="AF130" s="27">
        <f ca="1">IF(K$11="x",0,_xlfn.NORM.INV(E130,Satokasvi!$H$8,Satokasvi!$I$8)*IF(K$8="x",1+Toimenpiteet!$C$7,1)*IF(K$9="x",1+Toimenpiteet!$C$34,1)*(1+K$30)*_xlfn.BINOM.INV(1,(1-(Satokasvi!$H$15*(1+K$43))),E130))</f>
        <v>2633.3960025743495</v>
      </c>
      <c r="AG130" s="27">
        <f ca="1">IF(L$11="x",0,_xlfn.NORM.INV(F130,Satokasvi!$H$8,Satokasvi!$I$8)*IF(L$8="x",1+Toimenpiteet!$C$7,1)*IF(L$9="x",1+Toimenpiteet!$C$34,1)*(1+L$30)*_xlfn.BINOM.INV(1,(1-(Satokasvi!$H$15*(1+L$43))),F130))</f>
        <v>2535.2345821402532</v>
      </c>
      <c r="AH130" s="27">
        <f>IF(M$11="x",0,_xlfn.NORM.INV(G130,Satokasvi!$H$8,Satokasvi!$I$8)*IF(M$8="x",1+Toimenpiteet!$C$7,1)*IF(M$9="x",1+Toimenpiteet!$C$34,1)*(1+M$30)*_xlfn.BINOM.INV(1,(1-(Satokasvi!$H$15*(1+M$43))),G130))</f>
        <v>0</v>
      </c>
      <c r="AI130" s="27">
        <f ca="1">IF(N$11="x",0,_xlfn.NORM.INV(H130,Satokasvi!$H$8,Satokasvi!$I$8)*IF(N$8="x",1+Toimenpiteet!$C$7,1)*IF(N$9="x",1+Toimenpiteet!$C$34,1)*(1+N$30)*_xlfn.BINOM.INV(1,(1-(Satokasvi!$H$15*(1+N$43))),H130))</f>
        <v>2960.7886104518452</v>
      </c>
      <c r="AJ130" s="27">
        <f ca="1">IF(O$11="x",0,_xlfn.NORM.INV(I130,Satokasvi!$H$8,Satokasvi!$I$8)*IF(O$8="x",1+Toimenpiteet!$C$7,1)*IF(O$9="x",1+Toimenpiteet!$C$34,1)*(1+O$30)*_xlfn.BINOM.INV(1,(1-(Satokasvi!$H$15*(1+O$43))),I130))</f>
        <v>2677.3834173693267</v>
      </c>
      <c r="AK130" s="27">
        <f ca="1">IF(P$11="x",0,_xlfn.NORM.INV(J130,Satokasvi!$H$8,Satokasvi!$I$8)*IF(P$8="x",1+Toimenpiteet!$C$7,1)*IF(P$9="x",1+Toimenpiteet!$C$34,1)*(1+P$30)*_xlfn.BINOM.INV(1,(1-(Satokasvi!$H$15*(1+P$43))),J130))</f>
        <v>2589.7174838489213</v>
      </c>
      <c r="AL130" s="27">
        <f ca="1">IF(Q$11="x",0,_xlfn.NORM.INV(K130,Satokasvi!$H$8,Satokasvi!$I$8)*IF(Q$8="x",1+Toimenpiteet!$C$7,1)*IF(Q$9="x",1+Toimenpiteet!$C$34,1)*(1+Q$30)*_xlfn.BINOM.INV(1,(1-(Satokasvi!$H$15*(1+Q$43))),K130))</f>
        <v>2505.0127676125885</v>
      </c>
      <c r="AM130" s="27">
        <f ca="1">IF(R$11="x",0,_xlfn.NORM.INV(L130,Satokasvi!$H$8,Satokasvi!$I$8)*IF(R$8="x",1+Toimenpiteet!$C$7,1)*IF(R$9="x",1+Toimenpiteet!$C$34,1)*(1+R$30)*_xlfn.BINOM.INV(1,(1-(Satokasvi!$H$15*(1+R$43))),L130))</f>
        <v>0</v>
      </c>
      <c r="AN130" s="27">
        <f ca="1">IF(S$11="x",0,_xlfn.NORM.INV(M130,Satokasvi!$H$8,Satokasvi!$I$8)*IF(S$8="x",1+Toimenpiteet!$C$7,1)*IF(S$9="x",1+Toimenpiteet!$C$34,1)*(1+S$30)*_xlfn.BINOM.INV(1,(1-(Satokasvi!$H$15*(1+S$43))),M130))</f>
        <v>2422.1671403733062</v>
      </c>
      <c r="AO130" s="27">
        <f ca="1">IF(T$11="x",0,_xlfn.NORM.INV(N130,Satokasvi!$H$8,Satokasvi!$I$8)*IF(T$8="x",1+Toimenpiteet!$C$7,1)*IF(T$9="x",1+Toimenpiteet!$C$34,1)*(1+T$30)*_xlfn.BINOM.INV(1,(1-(Satokasvi!$H$15*(1+T$43))),N130))</f>
        <v>2968.542388475033</v>
      </c>
      <c r="AP130" s="27">
        <f ca="1">IF(U$11="x",0,_xlfn.NORM.INV(O130,Satokasvi!$H$8,Satokasvi!$I$8)*IF(U$8="x",1+Toimenpiteet!$C$7,1)*IF(U$9="x",1+Toimenpiteet!$C$34,1)*(1+U$30)*_xlfn.BINOM.INV(1,(1-(Satokasvi!$H$15*(1+U$43))),O130))</f>
        <v>2662.510706995231</v>
      </c>
      <c r="AQ130" s="27">
        <f ca="1">IF(V$11="x",0,_xlfn.NORM.INV(P130,Satokasvi!$H$8,Satokasvi!$I$8)*IF(V$8="x",1+Toimenpiteet!$C$7,1)*IF(V$9="x",1+Toimenpiteet!$C$34,1)*(1+V$30)*_xlfn.BINOM.INV(1,(1-(Satokasvi!$H$15*(1+V$43))),P130))</f>
        <v>2680.5159479725976</v>
      </c>
      <c r="AR130" s="27">
        <f ca="1">IF(W$11="x",0,_xlfn.NORM.INV(Q130,Satokasvi!$H$8,Satokasvi!$I$8)*IF(W$8="x",1+Toimenpiteet!$C$7,1)*IF(W$9="x",1+Toimenpiteet!$C$34,1)*(1+W$30)*_xlfn.BINOM.INV(1,(1-(Satokasvi!$H$15*(1+W$43))),Q130))</f>
        <v>2860.4535101612446</v>
      </c>
      <c r="AS130" s="27">
        <f ca="1">IF(X$11="x",0,_xlfn.NORM.INV(R130,Satokasvi!$H$8,Satokasvi!$I$8)*IF(X$8="x",1+Toimenpiteet!$C$7,1)*IF(X$9="x",1+Toimenpiteet!$C$34,1)*(1+X$30)*_xlfn.BINOM.INV(1,(1-(Satokasvi!$H$15*(1+X$43))),R130))</f>
        <v>2666.9089770531687</v>
      </c>
      <c r="AT130" s="27">
        <f ca="1">IF(Y$11="x",0,_xlfn.NORM.INV(S130,Satokasvi!$H$8,Satokasvi!$I$8)*IF(Y$8="x",1+Toimenpiteet!$C$7,1)*IF(Y$9="x",1+Toimenpiteet!$C$34,1)*(1+Y$30)*_xlfn.BINOM.INV(1,(1-(Satokasvi!$H$15*(1+Y$43))),S130))</f>
        <v>2912.1224079661956</v>
      </c>
      <c r="AU130" s="27">
        <f ca="1">IF(Z$11="x",0,_xlfn.NORM.INV(T130,Satokasvi!$H$8,Satokasvi!$I$8)*IF(Z$8="x",1+Toimenpiteet!$C$7,1)*IF(Z$9="x",1+Toimenpiteet!$C$34,1)*(1+Z$30)*_xlfn.BINOM.INV(1,(1-(Satokasvi!$H$15*(1+Z$43))),T130))</f>
        <v>2432.8196402947815</v>
      </c>
      <c r="AV130" s="27">
        <f ca="1">IF(AA$11="x",0,_xlfn.NORM.INV(U130,Satokasvi!$H$8,Satokasvi!$I$8)*IF(AA$8="x",1+Toimenpiteet!$C$7,1)*IF(AA$9="x",1+Toimenpiteet!$C$34,1)*(1+AA$30)*_xlfn.BINOM.INV(1,(1-(Satokasvi!$H$15*(1+AA$43))),U130))</f>
        <v>2483.861310942701</v>
      </c>
      <c r="AW130" s="27">
        <f ca="1">IF(AB$11="x",0,_xlfn.NORM.INV(V130,Satokasvi!$H$8,Satokasvi!$I$8)*IF(AB$8="x",1+Toimenpiteet!$C$7,1)*IF(AB$9="x",1+Toimenpiteet!$C$34,1)*(1+AB$30)*_xlfn.BINOM.INV(1,(1-(Satokasvi!$H$15*(1+AB$43))),V130))</f>
        <v>2730.6948572901861</v>
      </c>
      <c r="AX130" s="27">
        <f ca="1">IF(AC$11="x",0,_xlfn.NORM.INV(W130,Satokasvi!$H$8,Satokasvi!$I$8)*IF(AC$8="x",1+Toimenpiteet!$C$7,1)*IF(AC$9="x",1+Toimenpiteet!$C$34,1)*(1+AC$30)*_xlfn.BINOM.INV(1,(1-(Satokasvi!$H$15*(1+AC$43))),W130))</f>
        <v>2749.5369875089391</v>
      </c>
      <c r="AY130" s="27">
        <f ca="1">IF(AD$11="x",0,_xlfn.NORM.INV(X130,Satokasvi!$H$8,Satokasvi!$I$8)*IF(AD$8="x",1+Toimenpiteet!$C$7,1)*IF(AD$9="x",1+Toimenpiteet!$C$34,1)*(1+AD$30)*_xlfn.BINOM.INV(1,(1-(Satokasvi!$H$15*(1+AD$43))),X130))</f>
        <v>2666.6876002034537</v>
      </c>
      <c r="AZ130" s="27">
        <f ca="1">IF(AE$11="x",0,_xlfn.NORM.INV(Y130,Satokasvi!$H$8,Satokasvi!$I$8)*IF(AE$8="x",1+Toimenpiteet!$C$7,1)*IF(AE$9="x",1+Toimenpiteet!$C$34,1)*(1+AE$30)*_xlfn.BINOM.INV(1,(1-(Satokasvi!$H$15*(1+AE$43))),Y130))</f>
        <v>2503.2980985216836</v>
      </c>
      <c r="BA130" s="27">
        <f ca="1">IF(AF$11="x",0,_xlfn.NORM.INV(Z130,Satokasvi!$H$8,Satokasvi!$I$8)*IF(AF$8="x",1+Toimenpiteet!$C$7,1)*IF(AF$9="x",1+Toimenpiteet!$C$34,1)*(1+AF$30)*_xlfn.BINOM.INV(1,(1-(Satokasvi!$H$15*(1+AF$43))),Z130))</f>
        <v>2783.807981241062</v>
      </c>
      <c r="BD130" s="27">
        <f>IF(H$11="x",0,_xlfn.NORM.INV(B130,Satokasvi!$H$8,Satokasvi!$I$8)*IF(COUNTIF($H$12:H$12,"x")&gt;0,(1+$C$6),1)*IF(COUNTIF($H$13:H$13,"x")&gt;0,(1+$C$30),1)*IF(H$8="x",(1+Toimenpiteet!$C$7),1)*IF(H$9="x",(1+Toimenpiteet!$C$34),1)*(1+H$30)*_xlfn.BINOM.INV(1,(1-(Satokasvi!$H$15*(1+H$44))),B130))</f>
        <v>0</v>
      </c>
      <c r="BE130" s="27">
        <f ca="1">IF(I$11="x",0,_xlfn.NORM.INV(C130,Satokasvi!$H$8,Satokasvi!$I$8)*IF(COUNTIF($H$12:I$12,"x")&gt;0,(1+$C$6),1)*IF(COUNTIF($H$13:I$13,"x")&gt;0,(1+$C$30),1)*IF(I$8="x",(1+Toimenpiteet!$C$7),1)*IF(I$9="x",(1+Toimenpiteet!$C$34),1)*(1+I$30)*_xlfn.BINOM.INV(1,(1-(Satokasvi!$H$15*(1+I$44))),C130))</f>
        <v>2932.7602302571022</v>
      </c>
      <c r="BF130" s="27">
        <f ca="1">IF(J$11="x",0,_xlfn.NORM.INV(D130,Satokasvi!$H$8,Satokasvi!$I$8)*IF(COUNTIF($H$12:J$12,"x")&gt;0,(1+$C$6),1)*IF(COUNTIF($H$13:J$13,"x")&gt;0,(1+$C$30),1)*IF(J$8="x",(1+Toimenpiteet!$C$7),1)*IF(J$9="x",(1+Toimenpiteet!$C$34),1)*(1+J$30)*_xlfn.BINOM.INV(1,(1-(Satokasvi!$H$15*(1+J$44))),D130))</f>
        <v>2653.0949391956242</v>
      </c>
      <c r="BG130" s="27">
        <f ca="1">IF(K$11="x",0,_xlfn.NORM.INV(E130,Satokasvi!$H$8,Satokasvi!$I$8)*IF(COUNTIF($H$12:K$12,"x")&gt;0,(1+$C$6),1)*IF(COUNTIF($H$13:K$13,"x")&gt;0,(1+$C$30),1)*IF(K$8="x",(1+Toimenpiteet!$C$7),1)*IF(K$9="x",(1+Toimenpiteet!$C$34),1)*(1+K$30)*_xlfn.BINOM.INV(1,(1-(Satokasvi!$H$15*(1+K$44))),E130))</f>
        <v>2765.0658027030668</v>
      </c>
      <c r="BH130" s="27">
        <f ca="1">IF(L$11="x",0,_xlfn.NORM.INV(F130,Satokasvi!$H$8,Satokasvi!$I$8)*IF(COUNTIF($H$12:L$12,"x")&gt;0,(1+$C$6),1)*IF(COUNTIF($H$13:L$13,"x")&gt;0,(1+$C$30),1)*IF(L$8="x",(1+Toimenpiteet!$C$7),1)*IF(L$9="x",(1+Toimenpiteet!$C$34),1)*(1+L$30)*_xlfn.BINOM.INV(1,(1-(Satokasvi!$H$15*(1+L$44))),F130))</f>
        <v>2661.9963112472656</v>
      </c>
      <c r="BI130" s="27">
        <f>IF(M$11="x",0,_xlfn.NORM.INV(G130,Satokasvi!$H$8,Satokasvi!$I$8)*IF(COUNTIF($H$12:M$12,"x")&gt;0,(1+$C$6),1)*IF(COUNTIF($H$13:M$13,"x")&gt;0,(1+$C$30),1)*IF(M$8="x",(1+Toimenpiteet!$C$7),1)*IF(M$9="x",(1+Toimenpiteet!$C$34),1)*(1+M$30)*_xlfn.BINOM.INV(1,(1-(Satokasvi!$H$15*(1+M$44))),G130))</f>
        <v>0</v>
      </c>
      <c r="BJ130" s="27">
        <f ca="1">IF(N$11="x",0,_xlfn.NORM.INV(H130,Satokasvi!$H$8,Satokasvi!$I$8)*IF(COUNTIF($H$12:N$12,"x")&gt;0,(1+$C$6),1)*IF(COUNTIF($H$13:N$13,"x")&gt;0,(1+$C$30),1)*IF(N$8="x",(1+Toimenpiteet!$C$7),1)*IF(N$9="x",(1+Toimenpiteet!$C$34),1)*(1+N$30)*_xlfn.BINOM.INV(1,(1-(Satokasvi!$H$15*(1+N$44))),H130))</f>
        <v>3108.828040974437</v>
      </c>
      <c r="BK130" s="27">
        <f ca="1">IF(O$11="x",0,_xlfn.NORM.INV(I130,Satokasvi!$H$8,Satokasvi!$I$8)*IF(COUNTIF($H$12:O$12,"x")&gt;0,(1+$C$6),1)*IF(COUNTIF($H$13:O$13,"x")&gt;0,(1+$C$30),1)*IF(O$8="x",(1+Toimenpiteet!$C$7),1)*IF(O$9="x",(1+Toimenpiteet!$C$34),1)*(1+O$30)*_xlfn.BINOM.INV(1,(1-(Satokasvi!$H$15*(1+O$44))),I130))</f>
        <v>2811.2525882377931</v>
      </c>
      <c r="BL130" s="27">
        <f ca="1">IF(P$11="x",0,_xlfn.NORM.INV(J130,Satokasvi!$H$8,Satokasvi!$I$8)*IF(COUNTIF($H$12:P$12,"x")&gt;0,(1+$C$6),1)*IF(COUNTIF($H$13:P$13,"x")&gt;0,(1+$C$30),1)*IF(P$8="x",(1+Toimenpiteet!$C$7),1)*IF(P$9="x",(1+Toimenpiteet!$C$34),1)*(1+P$30)*_xlfn.BINOM.INV(1,(1-(Satokasvi!$H$15*(1+P$44))),J130))</f>
        <v>2719.2033580413677</v>
      </c>
      <c r="BM130" s="27">
        <f ca="1">IF(Q$11="x",0,_xlfn.NORM.INV(K130,Satokasvi!$H$8,Satokasvi!$I$8)*IF(COUNTIF($H$12:Q$12,"x")&gt;0,(1+$C$6),1)*IF(COUNTIF($H$13:Q$13,"x")&gt;0,(1+$C$30),1)*IF(Q$8="x",(1+Toimenpiteet!$C$7),1)*IF(Q$9="x",(1+Toimenpiteet!$C$34),1)*(1+Q$30)*_xlfn.BINOM.INV(1,(1-(Satokasvi!$H$15*(1+Q$44))),K130))</f>
        <v>2630.2634059932184</v>
      </c>
      <c r="BN130" s="27">
        <f ca="1">IF(R$11="x",0,_xlfn.NORM.INV(L130,Satokasvi!$H$8,Satokasvi!$I$8)*IF(COUNTIF($H$12:R$12,"x")&gt;0,(1+$C$6),1)*IF(COUNTIF($H$13:R$13,"x")&gt;0,(1+$C$30),1)*IF(R$8="x",(1+Toimenpiteet!$C$7),1)*IF(R$9="x",(1+Toimenpiteet!$C$34),1)*(1+R$30)*_xlfn.BINOM.INV(1,(1-(Satokasvi!$H$15*(1+R$44))),L130))</f>
        <v>0</v>
      </c>
      <c r="BO130" s="27">
        <f ca="1">IF(S$11="x",0,_xlfn.NORM.INV(M130,Satokasvi!$H$8,Satokasvi!$I$8)*IF(COUNTIF($H$12:S$12,"x")&gt;0,(1+$C$6),1)*IF(COUNTIF($H$13:S$13,"x")&gt;0,(1+$C$30),1)*IF(S$8="x",(1+Toimenpiteet!$C$7),1)*IF(S$9="x",(1+Toimenpiteet!$C$34),1)*(1+S$30)*_xlfn.BINOM.INV(1,(1-(Satokasvi!$H$15*(1+S$44))),M130))</f>
        <v>2543.2754973919723</v>
      </c>
      <c r="BP130" s="27">
        <f ca="1">IF(T$11="x",0,_xlfn.NORM.INV(N130,Satokasvi!$H$8,Satokasvi!$I$8)*IF(COUNTIF($H$12:T$12,"x")&gt;0,(1+$C$6),1)*IF(COUNTIF($H$13:T$13,"x")&gt;0,(1+$C$30),1)*IF(T$8="x",(1+Toimenpiteet!$C$7),1)*IF(T$9="x",(1+Toimenpiteet!$C$34),1)*(1+T$30)*_xlfn.BINOM.INV(1,(1-(Satokasvi!$H$15*(1+T$44))),N130))</f>
        <v>3116.9695078987852</v>
      </c>
      <c r="BQ130" s="27">
        <f ca="1">IF(U$11="x",0,_xlfn.NORM.INV(O130,Satokasvi!$H$8,Satokasvi!$I$8)*IF(COUNTIF($H$12:U$12,"x")&gt;0,(1+$C$6),1)*IF(COUNTIF($H$13:U$13,"x")&gt;0,(1+$C$30),1)*IF(U$8="x",(1+Toimenpiteet!$C$7),1)*IF(U$9="x",(1+Toimenpiteet!$C$34),1)*(1+U$30)*_xlfn.BINOM.INV(1,(1-(Satokasvi!$H$15*(1+U$44))),O130))</f>
        <v>2795.6362423449928</v>
      </c>
      <c r="BR130" s="27">
        <f ca="1">IF(V$11="x",0,_xlfn.NORM.INV(P130,Satokasvi!$H$8,Satokasvi!$I$8)*IF(COUNTIF($H$12:V$12,"x")&gt;0,(1+$C$6),1)*IF(COUNTIF($H$13:V$13,"x")&gt;0,(1+$C$30),1)*IF(V$8="x",(1+Toimenpiteet!$C$7),1)*IF(V$9="x",(1+Toimenpiteet!$C$34),1)*(1+V$30)*_xlfn.BINOM.INV(1,(1-(Satokasvi!$H$15*(1+V$44))),P130))</f>
        <v>2814.5417453712275</v>
      </c>
      <c r="BS130" s="27">
        <f ca="1">IF(W$11="x",0,_xlfn.NORM.INV(Q130,Satokasvi!$H$8,Satokasvi!$I$8)*IF(COUNTIF($H$12:W$12,"x")&gt;0,(1+$C$6),1)*IF(COUNTIF($H$13:W$13,"x")&gt;0,(1+$C$30),1)*IF(W$8="x",(1+Toimenpiteet!$C$7),1)*IF(W$9="x",(1+Toimenpiteet!$C$34),1)*(1+W$30)*_xlfn.BINOM.INV(1,(1-(Satokasvi!$H$15*(1+W$44))),Q130))</f>
        <v>3003.4761856693067</v>
      </c>
      <c r="BT130" s="27">
        <f ca="1">IF(X$11="x",0,_xlfn.NORM.INV(R130,Satokasvi!$H$8,Satokasvi!$I$8)*IF(COUNTIF($H$12:X$12,"x")&gt;0,(1+$C$6),1)*IF(COUNTIF($H$13:X$13,"x")&gt;0,(1+$C$30),1)*IF(X$8="x",(1+Toimenpiteet!$C$7),1)*IF(X$9="x",(1+Toimenpiteet!$C$34),1)*(1+X$30)*_xlfn.BINOM.INV(1,(1-(Satokasvi!$H$15*(1+X$44))),R130))</f>
        <v>2800.2544259058263</v>
      </c>
      <c r="BU130" s="27">
        <f ca="1">IF(Y$11="x",0,_xlfn.NORM.INV(S130,Satokasvi!$H$8,Satokasvi!$I$8)*IF(COUNTIF($H$12:Y$12,"x")&gt;0,(1+$C$6),1)*IF(COUNTIF($H$13:Y$13,"x")&gt;0,(1+$C$30),1)*IF(Y$8="x",(1+Toimenpiteet!$C$7),1)*IF(Y$9="x",(1+Toimenpiteet!$C$34),1)*(1+Y$30)*_xlfn.BINOM.INV(1,(1-(Satokasvi!$H$15*(1+Y$44))),S130))</f>
        <v>3057.7285283645056</v>
      </c>
      <c r="BV130" s="27">
        <f ca="1">IF(Z$11="x",0,_xlfn.NORM.INV(T130,Satokasvi!$H$8,Satokasvi!$I$8)*IF(COUNTIF($H$12:Z$12,"x")&gt;0,(1+$C$6),1)*IF(COUNTIF($H$13:Z$13,"x")&gt;0,(1+$C$30),1)*IF(Z$8="x",(1+Toimenpiteet!$C$7),1)*IF(Z$9="x",(1+Toimenpiteet!$C$34),1)*(1+Z$30)*_xlfn.BINOM.INV(1,(1-(Satokasvi!$H$15*(1+Z$44))),T130))</f>
        <v>2554.4606223095202</v>
      </c>
      <c r="BW130" s="27">
        <f ca="1">IF(AA$11="x",0,_xlfn.NORM.INV(U130,Satokasvi!$H$8,Satokasvi!$I$8)*IF(COUNTIF($H$12:AA$12,"x")&gt;0,(1+$C$6),1)*IF(COUNTIF($H$13:AA$13,"x")&gt;0,(1+$C$30),1)*IF(AA$8="x",(1+Toimenpiteet!$C$7),1)*IF(AA$9="x",(1+Toimenpiteet!$C$34),1)*(1+AA$30)*_xlfn.BINOM.INV(1,(1-(Satokasvi!$H$15*(1+AA$44))),U130))</f>
        <v>2608.0543764898362</v>
      </c>
      <c r="BX130" s="27">
        <f ca="1">IF(AB$11="x",0,_xlfn.NORM.INV(V130,Satokasvi!$H$8,Satokasvi!$I$8)*IF(COUNTIF($H$12:AB$12,"x")&gt;0,(1+$C$6),1)*IF(COUNTIF($H$13:AB$13,"x")&gt;0,(1+$C$30),1)*IF(AB$8="x",(1+Toimenpiteet!$C$7),1)*IF(AB$9="x",(1+Toimenpiteet!$C$34),1)*(1+AB$30)*_xlfn.BINOM.INV(1,(1-(Satokasvi!$H$15*(1+AB$44))),V130))</f>
        <v>2867.2296001546952</v>
      </c>
      <c r="BY130" s="27">
        <f ca="1">IF(AC$11="x",0,_xlfn.NORM.INV(W130,Satokasvi!$H$8,Satokasvi!$I$8)*IF(COUNTIF($H$12:AC$12,"x")&gt;0,(1+$C$6),1)*IF(COUNTIF($H$13:AC$13,"x")&gt;0,(1+$C$30),1)*IF(AC$8="x",(1+Toimenpiteet!$C$7),1)*IF(AC$9="x",(1+Toimenpiteet!$C$34),1)*(1+AC$30)*_xlfn.BINOM.INV(1,(1-(Satokasvi!$H$15*(1+AC$44))),W130))</f>
        <v>2887.0138368843868</v>
      </c>
      <c r="BZ130" s="27">
        <f ca="1">IF(AD$11="x",0,_xlfn.NORM.INV(X130,Satokasvi!$H$8,Satokasvi!$I$8)*IF(COUNTIF($H$12:AD$12,"x")&gt;0,(1+$C$6),1)*IF(COUNTIF($H$13:AD$13,"x")&gt;0,(1+$C$30),1)*IF(AD$8="x",(1+Toimenpiteet!$C$7),1)*IF(AD$9="x",(1+Toimenpiteet!$C$34),1)*(1+AD$30)*_xlfn.BINOM.INV(1,(1-(Satokasvi!$H$15*(1+AD$44))),X130))</f>
        <v>2800.0219802136266</v>
      </c>
      <c r="CA130" s="27">
        <f ca="1">IF(AE$11="x",0,_xlfn.NORM.INV(Y130,Satokasvi!$H$8,Satokasvi!$I$8)*IF(COUNTIF($H$12:AE$12,"x")&gt;0,(1+$C$6),1)*IF(COUNTIF($H$13:AE$13,"x")&gt;0,(1+$C$30),1)*IF(AE$8="x",(1+Toimenpiteet!$C$7),1)*IF(AE$9="x",(1+Toimenpiteet!$C$34),1)*(1+AE$30)*_xlfn.BINOM.INV(1,(1-(Satokasvi!$H$15*(1+AE$44))),Y130))</f>
        <v>2628.4630034477682</v>
      </c>
      <c r="CB130" s="27">
        <f ca="1">IF(AF$11="x",0,_xlfn.NORM.INV(Z130,Satokasvi!$H$8,Satokasvi!$I$8)*IF(COUNTIF($H$12:AF$12,"x")&gt;0,(1+$C$6),1)*IF(COUNTIF($H$13:AF$13,"x")&gt;0,(1+$C$30),1)*IF(AF$8="x",(1+Toimenpiteet!$C$7),1)*IF(AF$9="x",(1+Toimenpiteet!$C$34),1)*(1+AF$30)*_xlfn.BINOM.INV(1,(1-(Satokasvi!$H$15*(1+AF$44))),Z130))</f>
        <v>2922.9983803031155</v>
      </c>
      <c r="CD130" s="29">
        <f ca="1">_xlfn.NORM.INV(RAND(),Satokasvi!$H$13,Satokasvi!$I$13)</f>
        <v>189.12210227721346</v>
      </c>
      <c r="CE130" s="29">
        <f ca="1">_xlfn.NORM.INV(RAND(),Satokasvi!$H$13,Satokasvi!$I$13)</f>
        <v>160.8787256598568</v>
      </c>
      <c r="CF130" s="29">
        <f ca="1">_xlfn.NORM.INV(RAND(),Satokasvi!$H$13,Satokasvi!$I$13)</f>
        <v>186.05303752019245</v>
      </c>
      <c r="CG130" s="29">
        <f ca="1">_xlfn.NORM.INV(RAND(),Satokasvi!$H$13,Satokasvi!$I$13)</f>
        <v>191.33985201411053</v>
      </c>
      <c r="CH130" s="29">
        <f ca="1">_xlfn.NORM.INV(RAND(),Satokasvi!$H$13,Satokasvi!$I$13)</f>
        <v>89.185647152185126</v>
      </c>
      <c r="CI130" s="29">
        <f ca="1">_xlfn.NORM.INV(RAND(),Satokasvi!$H$13,Satokasvi!$I$13)</f>
        <v>207.93230976047556</v>
      </c>
      <c r="CJ130" s="29">
        <f ca="1">_xlfn.NORM.INV(RAND(),Satokasvi!$H$13,Satokasvi!$I$13)</f>
        <v>245.94868643139145</v>
      </c>
      <c r="CK130" s="29">
        <f ca="1">_xlfn.NORM.INV(RAND(),Satokasvi!$H$13,Satokasvi!$I$13)</f>
        <v>192.22770922482704</v>
      </c>
      <c r="CL130" s="29">
        <f ca="1">_xlfn.NORM.INV(RAND(),Satokasvi!$H$13,Satokasvi!$I$13)</f>
        <v>254.72354398873199</v>
      </c>
      <c r="CM130" s="29">
        <f ca="1">_xlfn.NORM.INV(RAND(),Satokasvi!$H$13,Satokasvi!$I$13)</f>
        <v>199.05614846613167</v>
      </c>
      <c r="CN130" s="29">
        <f ca="1">_xlfn.NORM.INV(RAND(),Satokasvi!$H$13,Satokasvi!$I$13)</f>
        <v>165.86882632638742</v>
      </c>
      <c r="CO130" s="29">
        <f ca="1">_xlfn.NORM.INV(RAND(),Satokasvi!$H$13,Satokasvi!$I$13)</f>
        <v>287.23285510327815</v>
      </c>
      <c r="CP130" s="29">
        <f ca="1">_xlfn.NORM.INV(RAND(),Satokasvi!$H$13,Satokasvi!$I$13)</f>
        <v>200.13335105649276</v>
      </c>
      <c r="CQ130" s="29">
        <f ca="1">_xlfn.NORM.INV(RAND(),Satokasvi!$H$13,Satokasvi!$I$13)</f>
        <v>150.64399259408586</v>
      </c>
      <c r="CR130" s="29">
        <f ca="1">_xlfn.NORM.INV(RAND(),Satokasvi!$H$13,Satokasvi!$I$13)</f>
        <v>133.47996404793648</v>
      </c>
      <c r="CS130" s="29">
        <f ca="1">_xlfn.NORM.INV(RAND(),Satokasvi!$H$13,Satokasvi!$I$13)</f>
        <v>220.29657081436542</v>
      </c>
      <c r="CT130" s="29">
        <f ca="1">_xlfn.NORM.INV(RAND(),Satokasvi!$H$13,Satokasvi!$I$13)</f>
        <v>248.27477125019055</v>
      </c>
      <c r="CU130" s="29">
        <f ca="1">_xlfn.NORM.INV(RAND(),Satokasvi!$H$13,Satokasvi!$I$13)</f>
        <v>310.76330119123196</v>
      </c>
      <c r="CV130" s="29">
        <f ca="1">_xlfn.NORM.INV(RAND(),Satokasvi!$H$13,Satokasvi!$I$13)</f>
        <v>172.89710282795232</v>
      </c>
      <c r="CW130" s="29">
        <f ca="1">_xlfn.NORM.INV(RAND(),Satokasvi!$H$13,Satokasvi!$I$13)</f>
        <v>236.55493853561092</v>
      </c>
      <c r="CX130" s="29">
        <f ca="1">_xlfn.NORM.INV(RAND(),Satokasvi!$H$13,Satokasvi!$I$13)</f>
        <v>125.13717747977094</v>
      </c>
      <c r="CY130" s="29">
        <f ca="1">_xlfn.NORM.INV(RAND(),Satokasvi!$H$13,Satokasvi!$I$13)</f>
        <v>243.59247274919016</v>
      </c>
      <c r="CZ130" s="29">
        <f ca="1">_xlfn.NORM.INV(RAND(),Satokasvi!$H$13,Satokasvi!$I$13)</f>
        <v>231.89120807767651</v>
      </c>
      <c r="DA130" s="29">
        <f ca="1">_xlfn.NORM.INV(RAND(),Satokasvi!$H$13,Satokasvi!$I$13)</f>
        <v>255.05803893325066</v>
      </c>
      <c r="DB130" s="29">
        <f ca="1">_xlfn.NORM.INV(RAND(),Satokasvi!$H$13,Satokasvi!$I$13)</f>
        <v>219.05106240286597</v>
      </c>
      <c r="DD130" s="29">
        <f>IF(H$11="x",Toimenpiteet!$E$115,AC130*CD130/1000+(Satokasvi!$E$28-Satokasvi!$E$7)+IF(H$8="x",Toimenpiteet!$E$29,0)+IF(H$9="x",Toimenpiteet!$E$60,0)+IF(H$10="x",Toimenpiteet!$E$88,0))/(1+$H$15)^DD$59</f>
        <v>305.82524271844659</v>
      </c>
      <c r="DE130" s="29">
        <f ca="1">IF(I$11="x",Toimenpiteet!$E$115,AD130*CE130/1000+(Satokasvi!$E$28-Satokasvi!$E$7)+IF(I$8="x",Toimenpiteet!$E$29,0)+IF(I$9="x",Toimenpiteet!$E$60,0)+IF(I$10="x",Toimenpiteet!$E$88,0))/(1+$H$15)^DE$59</f>
        <v>208.73896692356524</v>
      </c>
      <c r="DF130" s="29">
        <f ca="1">IF(J$11="x",Toimenpiteet!$E$115,AE130*CF130/1000+(Satokasvi!$E$28-Satokasvi!$E$7)+IF(J$8="x",Toimenpiteet!$E$29,0)+IF(J$9="x",Toimenpiteet!$E$60,0)+IF(J$10="x",Toimenpiteet!$E$88,0))/(1+$H$15)^DF$59</f>
        <v>221.65722154781761</v>
      </c>
      <c r="DG130" s="29">
        <f ca="1">IF(K$11="x",Toimenpiteet!$E$115,AF130*CG130/1000+(Satokasvi!$E$28-Satokasvi!$E$7)+IF(K$8="x",Toimenpiteet!$E$29,0)+IF(K$9="x",Toimenpiteet!$E$60,0)+IF(K$10="x",Toimenpiteet!$E$88,0))/(1+$H$15)^DG$59</f>
        <v>245.19897043464837</v>
      </c>
      <c r="DH130" s="29">
        <f ca="1">IF(L$11="x",Toimenpiteet!$E$115,AG130*CH130/1000+(Satokasvi!$E$28-Satokasvi!$E$7)+IF(L$8="x",Toimenpiteet!$E$29,0)+IF(L$9="x",Toimenpiteet!$E$60,0)+IF(L$10="x",Toimenpiteet!$E$88,0))/(1+$H$15)^DH$59</f>
        <v>-1.5470570324837249</v>
      </c>
      <c r="DI130" s="29">
        <f>IF(M$11="x",Toimenpiteet!$E$115,AH130*CI130/1000+(Satokasvi!$E$28-Satokasvi!$E$7)+IF(M$8="x",Toimenpiteet!$E$29,0)+IF(M$9="x",Toimenpiteet!$E$60,0)+IF(M$10="x",Toimenpiteet!$E$88,0))/(1+$H$15)^DI$59</f>
        <v>263.80754085535114</v>
      </c>
      <c r="DJ130" s="29">
        <f ca="1">IF(N$11="x",Toimenpiteet!$E$115,AI130*CJ130/1000+(Satokasvi!$E$28-Satokasvi!$E$7)+IF(N$8="x",Toimenpiteet!$E$29,0)+IF(N$9="x",Toimenpiteet!$E$60,0)+IF(N$10="x",Toimenpiteet!$E$88,0))/(1+$H$15)^DJ$59</f>
        <v>406.79136585183284</v>
      </c>
      <c r="DK130" s="29">
        <f ca="1">IF(O$11="x",Toimenpiteet!$E$115,AJ130*CK130/1000+(Satokasvi!$E$28-Satokasvi!$E$7)+IF(O$8="x",Toimenpiteet!$E$29,0)+IF(O$9="x",Toimenpiteet!$E$60,0)+IF(O$10="x",Toimenpiteet!$E$88,0))/(1+$H$15)^DK$59</f>
        <v>226.37673975005848</v>
      </c>
      <c r="DL130" s="29">
        <f ca="1">IF(P$11="x",Toimenpiteet!$E$115,AK130*CL130/1000+(Satokasvi!$E$28-Satokasvi!$E$7)+IF(P$8="x",Toimenpiteet!$E$29,0)+IF(P$9="x",Toimenpiteet!$E$60,0)+IF(P$10="x",Toimenpiteet!$E$88,0))/(1+$H$15)^DL$59</f>
        <v>330.90963300490682</v>
      </c>
      <c r="DM130" s="29">
        <f ca="1">IF(Q$11="x",Toimenpiteet!$E$115,AL130*CM130/1000+(Satokasvi!$E$28-Satokasvi!$E$7)+IF(Q$8="x",Toimenpiteet!$E$29,0)+IF(Q$9="x",Toimenpiteet!$E$60,0)+IF(Q$10="x",Toimenpiteet!$E$88,0))/(1+$H$15)^DM$59</f>
        <v>201.45464222377919</v>
      </c>
      <c r="DN130" s="29">
        <f ca="1">IF(R$11="x",Toimenpiteet!$E$115,AM130*CN130/1000+(Satokasvi!$E$28-Satokasvi!$E$7)+IF(R$8="x",Toimenpiteet!$E$29,0)+IF(R$9="x",Toimenpiteet!$E$60,0)+IF(R$10="x",Toimenpiteet!$E$88,0))/(1+$H$15)^DN$59</f>
        <v>-164.63980893685792</v>
      </c>
      <c r="DO130" s="29">
        <f ca="1">IF(S$11="x",Toimenpiteet!$E$115,AN130*CO130/1000+(Satokasvi!$E$28-Satokasvi!$E$7)+IF(S$8="x",Toimenpiteet!$E$29,0)+IF(S$9="x",Toimenpiteet!$E$60,0)+IF(S$10="x",Toimenpiteet!$E$88,0))/(1+$H$15)^DO$59</f>
        <v>328.12373209480529</v>
      </c>
      <c r="DP130" s="29">
        <f ca="1">IF(T$11="x",Toimenpiteet!$E$115,AO130*CP130/1000+(Satokasvi!$E$28-Satokasvi!$E$7)+IF(T$8="x",Toimenpiteet!$E$29,0)+IF(T$9="x",Toimenpiteet!$E$60,0)+IF(T$10="x",Toimenpiteet!$E$88,0))/(1+$H$15)^DP$59</f>
        <v>249.36733328242497</v>
      </c>
      <c r="DQ130" s="29">
        <f ca="1">IF(U$11="x",Toimenpiteet!$E$115,AP130*CQ130/1000+(Satokasvi!$E$28-Satokasvi!$E$7)+IF(U$8="x",Toimenpiteet!$E$29,0)+IF(U$9="x",Toimenpiteet!$E$60,0)+IF(U$10="x",Toimenpiteet!$E$88,0))/(1+$H$15)^DQ$59</f>
        <v>114.49981470874638</v>
      </c>
      <c r="DR130" s="29">
        <f ca="1">IF(V$11="x",Toimenpiteet!$E$115,AQ130*CR130/1000+(Satokasvi!$E$28-Satokasvi!$E$7)+IF(V$8="x",Toimenpiteet!$E$29,0)+IF(V$9="x",Toimenpiteet!$E$60,0)+IF(V$10="x",Toimenpiteet!$E$88,0))/(1+$H$15)^DR$59</f>
        <v>83.374768291825475</v>
      </c>
      <c r="DS130" s="29">
        <f ca="1">IF(W$11="x",Toimenpiteet!$E$115,AR130*CS130/1000+(Satokasvi!$E$28-Satokasvi!$E$7)+IF(W$8="x",Toimenpiteet!$E$29,0)+IF(W$9="x",Toimenpiteet!$E$60,0)+IF(W$10="x",Toimenpiteet!$E$88,0))/(1+$H$15)^DS$59</f>
        <v>250.66771682448146</v>
      </c>
      <c r="DT130" s="29">
        <f ca="1">IF(X$11="x",Toimenpiteet!$E$115,AS130*CT130/1000+(Satokasvi!$E$28-Satokasvi!$E$7)+IF(X$8="x",Toimenpiteet!$E$29,0)+IF(X$9="x",Toimenpiteet!$E$60,0)+IF(X$10="x",Toimenpiteet!$E$88,0))/(1+$H$15)^DT$59</f>
        <v>262.71400203183549</v>
      </c>
      <c r="DU130" s="29">
        <f ca="1">IF(Y$11="x",Toimenpiteet!$E$115,AT130*CU130/1000+(Satokasvi!$E$28-Satokasvi!$E$7)+IF(Y$8="x",Toimenpiteet!$E$29,0)+IF(Y$9="x",Toimenpiteet!$E$60,0)+IF(Y$10="x",Toimenpiteet!$E$88,0))/(1+$H$15)^DU$59</f>
        <v>397.71359496473133</v>
      </c>
      <c r="DV130" s="29">
        <f ca="1">IF(Z$11="x",Toimenpiteet!$E$115,AU130*CV130/1000+(Satokasvi!$E$28-Satokasvi!$E$7)+IF(Z$8="x",Toimenpiteet!$E$29,0)+IF(Z$9="x",Toimenpiteet!$E$60,0)+IF(Z$10="x",Toimenpiteet!$E$88,0))/(1+$H$15)^DV$59</f>
        <v>109.90978170375028</v>
      </c>
      <c r="DW130" s="29">
        <f ca="1">IF(AA$11="x",Toimenpiteet!$E$115,AV130*CW130/1000+(Satokasvi!$E$28-Satokasvi!$E$7)+IF(AA$8="x",Toimenpiteet!$E$29,0)+IF(AA$9="x",Toimenpiteet!$E$60,0)+IF(AA$10="x",Toimenpiteet!$E$88,0))/(1+$H$15)^DW$59</f>
        <v>199.14037011505874</v>
      </c>
      <c r="DX130" s="29">
        <f ca="1">IF(AB$11="x",Toimenpiteet!$E$115,AW130*CX130/1000+(Satokasvi!$E$28-Satokasvi!$E$7)+IF(AB$8="x",Toimenpiteet!$E$29,0)+IF(AB$9="x",Toimenpiteet!$E$60,0)+IF(AB$10="x",Toimenpiteet!$E$88,0))/(1+$H$15)^DX$59</f>
        <v>61.17926092491583</v>
      </c>
      <c r="DY130" s="29">
        <f ca="1">IF(AC$11="x",Toimenpiteet!$E$115,AX130*CY130/1000+(Satokasvi!$E$28-Satokasvi!$E$7)+IF(AC$8="x",Toimenpiteet!$E$29,0)+IF(AC$9="x",Toimenpiteet!$E$60,0)+IF(AC$10="x",Toimenpiteet!$E$88,0))/(1+$H$15)^DY$59</f>
        <v>230.60681989255136</v>
      </c>
      <c r="DZ130" s="29">
        <f ca="1">IF(AD$11="x",Toimenpiteet!$E$115,AY130*CZ130/1000+(Satokasvi!$E$28-Satokasvi!$E$7)+IF(AD$8="x",Toimenpiteet!$E$29,0)+IF(AD$9="x",Toimenpiteet!$E$60,0)+IF(AD$10="x",Toimenpiteet!$E$88,0))/(1+$H$15)^DZ$59</f>
        <v>197.85370794515424</v>
      </c>
      <c r="EA130" s="29">
        <f ca="1">IF(AE$11="x",Toimenpiteet!$E$115,AZ130*DA130/1000+(Satokasvi!$E$28-Satokasvi!$E$7)+IF(AE$8="x",Toimenpiteet!$E$29,0)+IF(AE$9="x",Toimenpiteet!$E$60,0)+IF(AE$10="x",Toimenpiteet!$E$88,0))/(1+$H$15)^EA$59</f>
        <v>201.98125455470176</v>
      </c>
      <c r="EB130" s="29">
        <f ca="1">IF(AF$11="x",Toimenpiteet!$E$115,BA130*DB130/1000+(Satokasvi!$E$28-Satokasvi!$E$7)+IF(AF$8="x",Toimenpiteet!$E$29,0)+IF(AF$9="x",Toimenpiteet!$E$60,0)+IF(AF$10="x",Toimenpiteet!$E$88,0))/(1+$H$15)^EB$59</f>
        <v>182.39570224121243</v>
      </c>
      <c r="ED130" s="29">
        <f>IF(H$11="x",Toimenpiteet!$E$115,BD130*CD130/1000+(Satokasvi!$E$28-Satokasvi!$E$7)+IF(H$8="x",Toimenpiteet!$E$29,0)+IF(H$9="x",Toimenpiteet!$E$60,0)+IF(H$10="x",Toimenpiteet!$E$88,0))/(1+$H$15)^ED$59</f>
        <v>305.82524271844659</v>
      </c>
      <c r="EE130" s="29">
        <f ca="1">IF(I$11="x",Toimenpiteet!$E$115,BE130*CE130/1000+(Satokasvi!$E$28-Satokasvi!$E$7)+IF(I$8="x",Toimenpiteet!$E$29,0)+IF(I$9="x",Toimenpiteet!$E$60,0)+IF(I$10="x",Toimenpiteet!$E$88,0))/(1+$H$15)^EE$59</f>
        <v>229.91679565432261</v>
      </c>
      <c r="EF130" s="29">
        <f ca="1">IF(J$11="x",Toimenpiteet!$E$115,BF130*CF130/1000+(Satokasvi!$E$28-Satokasvi!$E$7)+IF(J$8="x",Toimenpiteet!$E$29,0)+IF(J$9="x",Toimenpiteet!$E$60,0)+IF(J$10="x",Toimenpiteet!$E$88,0))/(1+$H$15)^EF$59</f>
        <v>243.1681218335377</v>
      </c>
      <c r="EG130" s="29">
        <f ca="1">IF(K$11="x",Toimenpiteet!$E$115,BG130*CG130/1000+(Satokasvi!$E$28-Satokasvi!$E$7)+IF(K$8="x",Toimenpiteet!$E$29,0)+IF(K$9="x",Toimenpiteet!$E$60,0)+IF(K$10="x",Toimenpiteet!$E$88,0))/(1+$H$15)^EG$59</f>
        <v>267.58322886738006</v>
      </c>
      <c r="EH130" s="29">
        <f ca="1">IF(L$11="x",Toimenpiteet!$E$115,BH130*CH130/1000+(Satokasvi!$E$28-Satokasvi!$E$7)+IF(L$8="x",Toimenpiteet!$E$29,0)+IF(L$9="x",Toimenpiteet!$E$60,0)+IF(L$10="x",Toimenpiteet!$E$88,0))/(1+$H$15)^EH$59</f>
        <v>8.2050172139495938</v>
      </c>
      <c r="EI130" s="29">
        <f>IF(M$11="x",Toimenpiteet!$E$115,BI130*CI130/1000+(Satokasvi!$E$28-Satokasvi!$E$7)+IF(M$8="x",Toimenpiteet!$E$29,0)+IF(M$9="x",Toimenpiteet!$E$60,0)+IF(M$10="x",Toimenpiteet!$E$88,0))/(1+$H$15)^EI$59</f>
        <v>263.80754085535114</v>
      </c>
      <c r="EJ130" s="29">
        <f ca="1">IF(N$11="x",Toimenpiteet!$E$115,BJ130*CJ130/1000+(Satokasvi!$E$28-Satokasvi!$E$7)+IF(N$8="x",Toimenpiteet!$E$29,0)+IF(N$9="x",Toimenpiteet!$E$60,0)+IF(N$10="x",Toimenpiteet!$E$88,0))/(1+$H$15)^EJ$59</f>
        <v>436.39611191618189</v>
      </c>
      <c r="EK130" s="29">
        <f ca="1">IF(O$11="x",Toimenpiteet!$E$115,BK130*CK130/1000+(Satokasvi!$E$28-Satokasvi!$E$7)+IF(O$8="x",Toimenpiteet!$E$29,0)+IF(O$9="x",Toimenpiteet!$E$60,0)+IF(O$10="x",Toimenpiteet!$E$88,0))/(1+$H$15)^EK$59</f>
        <v>246.69089496256865</v>
      </c>
      <c r="EL130" s="29">
        <f ca="1">IF(P$11="x",Toimenpiteet!$E$115,BL130*CL130/1000+(Satokasvi!$E$28-Satokasvi!$E$7)+IF(P$8="x",Toimenpiteet!$E$29,0)+IF(P$9="x",Toimenpiteet!$E$60,0)+IF(P$10="x",Toimenpiteet!$E$88,0))/(1+$H$15)^EL$59</f>
        <v>356.18843332020776</v>
      </c>
      <c r="EM130" s="29">
        <f ca="1">IF(Q$11="x",Toimenpiteet!$E$115,BM130*CM130/1000+(Satokasvi!$E$28-Satokasvi!$E$7)+IF(Q$8="x",Toimenpiteet!$E$29,0)+IF(Q$9="x",Toimenpiteet!$E$60,0)+IF(Q$10="x",Toimenpiteet!$E$88,0))/(1+$H$15)^EM$59</f>
        <v>220.00632449521646</v>
      </c>
      <c r="EN130" s="29">
        <f ca="1">IF(R$11="x",Toimenpiteet!$E$115,BN130*CN130/1000+(Satokasvi!$E$28-Satokasvi!$E$7)+IF(R$8="x",Toimenpiteet!$E$29,0)+IF(R$9="x",Toimenpiteet!$E$60,0)+IF(R$10="x",Toimenpiteet!$E$88,0))/(1+$H$15)^EN$59</f>
        <v>-164.63980893685792</v>
      </c>
      <c r="EO130" s="29">
        <f ca="1">IF(S$11="x",Toimenpiteet!$E$115,BO130*CO130/1000+(Satokasvi!$E$28-Satokasvi!$E$7)+IF(S$8="x",Toimenpiteet!$E$29,0)+IF(S$9="x",Toimenpiteet!$E$60,0)+IF(S$10="x",Toimenpiteet!$E$88,0))/(1+$H$15)^EO$59</f>
        <v>352.52214243434463</v>
      </c>
      <c r="EP130" s="29">
        <f ca="1">IF(T$11="x",Toimenpiteet!$E$115,BP130*CP130/1000+(Satokasvi!$E$28-Satokasvi!$E$7)+IF(T$8="x",Toimenpiteet!$E$29,0)+IF(T$9="x",Toimenpiteet!$E$60,0)+IF(T$10="x",Toimenpiteet!$E$88,0))/(1+$H$15)^EP$59</f>
        <v>269.59514046576851</v>
      </c>
      <c r="EQ130" s="29">
        <f ca="1">IF(U$11="x",Toimenpiteet!$E$115,BQ130*CQ130/1000+(Satokasvi!$E$28-Satokasvi!$E$7)+IF(U$8="x",Toimenpiteet!$E$29,0)+IF(U$9="x",Toimenpiteet!$E$60,0)+IF(U$10="x",Toimenpiteet!$E$88,0))/(1+$H$15)^EQ$59</f>
        <v>127.7582428414869</v>
      </c>
      <c r="ER130" s="29">
        <f ca="1">IF(V$11="x",Toimenpiteet!$E$115,BR130*CR130/1000+(Satokasvi!$E$28-Satokasvi!$E$7)+IF(V$8="x",Toimenpiteet!$E$29,0)+IF(V$9="x",Toimenpiteet!$E$60,0)+IF(V$10="x",Toimenpiteet!$E$88,0))/(1+$H$15)^ER$59</f>
        <v>94.857523597002356</v>
      </c>
      <c r="ES130" s="29">
        <f ca="1">IF(W$11="x",Toimenpiteet!$E$115,BS130*CS130/1000+(Satokasvi!$E$28-Satokasvi!$E$7)+IF(W$8="x",Toimenpiteet!$E$29,0)+IF(W$9="x",Toimenpiteet!$E$60,0)+IF(W$10="x",Toimenpiteet!$E$88,0))/(1+$H$15)^ES$59</f>
        <v>270.30208993811874</v>
      </c>
      <c r="ET130" s="29">
        <f ca="1">IF(X$11="x",Toimenpiteet!$E$115,BT130*CT130/1000+(Satokasvi!$E$28-Satokasvi!$E$7)+IF(X$8="x",Toimenpiteet!$E$29,0)+IF(X$9="x",Toimenpiteet!$E$60,0)+IF(X$10="x",Toimenpiteet!$E$88,0))/(1+$H$15)^ET$59</f>
        <v>282.74386453382834</v>
      </c>
      <c r="EU130" s="29">
        <f ca="1">IF(Y$11="x",Toimenpiteet!$E$115,BU130*CU130/1000+(Satokasvi!$E$28-Satokasvi!$E$7)+IF(Y$8="x",Toimenpiteet!$E$29,0)+IF(Y$9="x",Toimenpiteet!$E$60,0)+IF(Y$10="x",Toimenpiteet!$E$88,0))/(1+$H$15)^EU$59</f>
        <v>424.29263626675549</v>
      </c>
      <c r="EV130" s="29">
        <f ca="1">IF(Z$11="x",Toimenpiteet!$E$115,BV130*CV130/1000+(Satokasvi!$E$28-Satokasvi!$E$7)+IF(Z$8="x",Toimenpiteet!$E$29,0)+IF(Z$9="x",Toimenpiteet!$E$60,0)+IF(Z$10="x",Toimenpiteet!$E$88,0))/(1+$H$15)^EV$59</f>
        <v>121.90368006445965</v>
      </c>
      <c r="EW130" s="29">
        <f ca="1">IF(AA$11="x",Toimenpiteet!$E$115,BW130*CW130/1000+(Satokasvi!$E$28-Satokasvi!$E$7)+IF(AA$8="x",Toimenpiteet!$E$29,0)+IF(AA$9="x",Toimenpiteet!$E$60,0)+IF(AA$10="x",Toimenpiteet!$E$88,0))/(1+$H$15)^EW$59</f>
        <v>215.40652383976493</v>
      </c>
      <c r="EX130" s="29">
        <f ca="1">IF(AB$11="x",Toimenpiteet!$E$115,BX130*CX130/1000+(Satokasvi!$E$28-Satokasvi!$E$7)+IF(AB$8="x",Toimenpiteet!$E$29,0)+IF(AB$9="x",Toimenpiteet!$E$60,0)+IF(AB$10="x",Toimenpiteet!$E$88,0))/(1+$H$15)^EX$59</f>
        <v>70.36359797014542</v>
      </c>
      <c r="EY130" s="29">
        <f ca="1">IF(AC$11="x",Toimenpiteet!$E$115,BY130*CY130/1000+(Satokasvi!$E$28-Satokasvi!$E$7)+IF(AC$8="x",Toimenpiteet!$E$29,0)+IF(AC$9="x",Toimenpiteet!$E$60,0)+IF(AC$10="x",Toimenpiteet!$E$88,0))/(1+$H$15)^EY$59</f>
        <v>248.08412593473611</v>
      </c>
      <c r="EZ130" s="29">
        <f ca="1">IF(AD$11="x",Toimenpiteet!$E$115,BZ130*CZ130/1000+(Satokasvi!$E$28-Satokasvi!$E$7)+IF(AD$8="x",Toimenpiteet!$E$29,0)+IF(AD$9="x",Toimenpiteet!$E$60,0)+IF(AD$10="x",Toimenpiteet!$E$88,0))/(1+$H$15)^EZ$59</f>
        <v>213.5201458157683</v>
      </c>
      <c r="FA130" s="29">
        <f ca="1">IF(AE$11="x",Toimenpiteet!$E$115,CA130*DA130/1000+(Satokasvi!$E$28-Satokasvi!$E$7)+IF(AE$8="x",Toimenpiteet!$E$29,0)+IF(AE$9="x",Toimenpiteet!$E$60,0)+IF(AE$10="x",Toimenpiteet!$E$88,0))/(1+$H$15)^FA$59</f>
        <v>217.68590220802562</v>
      </c>
      <c r="FB130" s="29">
        <f ca="1">IF(AF$11="x",Toimenpiteet!$E$115,CB130*DB130/1000+(Satokasvi!$E$28-Satokasvi!$E$7)+IF(AF$8="x",Toimenpiteet!$E$29,0)+IF(AF$9="x",Toimenpiteet!$E$60,0)+IF(AF$10="x",Toimenpiteet!$E$88,0))/(1+$H$15)^FB$59</f>
        <v>196.9578028150097</v>
      </c>
      <c r="FD130" s="29">
        <f t="shared" si="41"/>
        <v>305.82524271844659</v>
      </c>
      <c r="FE130" s="29">
        <f t="shared" ca="1" si="32"/>
        <v>514.56420964201186</v>
      </c>
      <c r="FF130" s="29">
        <f t="shared" ca="1" si="32"/>
        <v>736.22143118982945</v>
      </c>
      <c r="FG130" s="29">
        <f t="shared" ca="1" si="32"/>
        <v>981.42040162447779</v>
      </c>
      <c r="FH130" s="29">
        <f t="shared" ca="1" si="32"/>
        <v>979.87334459199406</v>
      </c>
      <c r="FI130" s="29">
        <f t="shared" ca="1" si="32"/>
        <v>1243.6808854473452</v>
      </c>
      <c r="FJ130" s="29">
        <f t="shared" ca="1" si="32"/>
        <v>1650.472251299178</v>
      </c>
      <c r="FK130" s="29">
        <f t="shared" ca="1" si="32"/>
        <v>1876.8489910492365</v>
      </c>
      <c r="FL130" s="29">
        <f t="shared" ca="1" si="32"/>
        <v>2207.7586240541432</v>
      </c>
      <c r="FM130" s="29">
        <f t="shared" ca="1" si="32"/>
        <v>2409.2132662779222</v>
      </c>
      <c r="FN130" s="29">
        <f t="shared" ca="1" si="32"/>
        <v>2244.5734573410641</v>
      </c>
      <c r="FO130" s="29">
        <f t="shared" ca="1" si="43"/>
        <v>2572.6971894358694</v>
      </c>
      <c r="FP130" s="29">
        <f t="shared" ca="1" si="43"/>
        <v>2822.0645227182945</v>
      </c>
      <c r="FQ130" s="29">
        <f t="shared" ca="1" si="43"/>
        <v>2936.5643374270408</v>
      </c>
      <c r="FR130" s="29">
        <f t="shared" ca="1" si="43"/>
        <v>3019.9391057188664</v>
      </c>
      <c r="FS130" s="29">
        <f t="shared" ca="1" si="43"/>
        <v>3270.6068225433478</v>
      </c>
      <c r="FT130" s="29">
        <f t="shared" ca="1" si="43"/>
        <v>3533.3208245751835</v>
      </c>
      <c r="FU130" s="29">
        <f t="shared" ca="1" si="24"/>
        <v>3931.0344195399148</v>
      </c>
      <c r="FV130" s="29">
        <f t="shared" ca="1" si="24"/>
        <v>4040.9442012436652</v>
      </c>
      <c r="FW130" s="29">
        <f t="shared" ca="1" si="23"/>
        <v>4240.0845713587241</v>
      </c>
      <c r="FX130" s="29">
        <f t="shared" ca="1" si="23"/>
        <v>4301.2638322836401</v>
      </c>
      <c r="FY130" s="29">
        <f t="shared" ca="1" si="23"/>
        <v>4531.8706521761915</v>
      </c>
      <c r="FZ130" s="29">
        <f t="shared" ca="1" si="23"/>
        <v>4729.7243601213459</v>
      </c>
      <c r="GA130" s="29">
        <f t="shared" ca="1" si="23"/>
        <v>4931.7056146760478</v>
      </c>
      <c r="GB130" s="29">
        <f t="shared" ca="1" si="23"/>
        <v>5114.1013169172602</v>
      </c>
      <c r="GC130" s="29"/>
      <c r="GD130" s="29">
        <f t="shared" si="42"/>
        <v>305.82524271844659</v>
      </c>
      <c r="GE130" s="29">
        <f t="shared" ca="1" si="39"/>
        <v>535.74203837276923</v>
      </c>
      <c r="GF130" s="29">
        <f t="shared" ca="1" si="39"/>
        <v>778.91016020630695</v>
      </c>
      <c r="GG130" s="29">
        <f t="shared" ca="1" si="39"/>
        <v>1046.493389073687</v>
      </c>
      <c r="GH130" s="29">
        <f t="shared" ca="1" si="39"/>
        <v>1054.6984062876365</v>
      </c>
      <c r="GI130" s="29">
        <f t="shared" ca="1" si="39"/>
        <v>1318.5059471429877</v>
      </c>
      <c r="GJ130" s="29">
        <f t="shared" ca="1" si="39"/>
        <v>1754.9020590591695</v>
      </c>
      <c r="GK130" s="29">
        <f t="shared" ca="1" si="39"/>
        <v>2001.592954021738</v>
      </c>
      <c r="GL130" s="29">
        <f t="shared" ca="1" si="39"/>
        <v>2357.7813873419459</v>
      </c>
      <c r="GM130" s="29">
        <f t="shared" ca="1" si="39"/>
        <v>2577.7877118371625</v>
      </c>
      <c r="GN130" s="29">
        <f t="shared" ca="1" si="39"/>
        <v>2413.1479029003044</v>
      </c>
      <c r="GO130" s="29">
        <f t="shared" ca="1" si="39"/>
        <v>2765.6700453346489</v>
      </c>
      <c r="GP130" s="29">
        <f t="shared" ca="1" si="39"/>
        <v>3035.2651858004174</v>
      </c>
      <c r="GQ130" s="29">
        <f t="shared" ca="1" si="39"/>
        <v>3163.0234286419045</v>
      </c>
      <c r="GR130" s="29">
        <f t="shared" ca="1" si="39"/>
        <v>3257.880952238907</v>
      </c>
      <c r="GS130" s="29">
        <f t="shared" ca="1" si="39"/>
        <v>3528.1830421770255</v>
      </c>
      <c r="GT130" s="29">
        <f t="shared" ca="1" si="34"/>
        <v>3810.9269067108539</v>
      </c>
      <c r="GU130" s="29">
        <f t="shared" ca="1" si="22"/>
        <v>4235.2195429776093</v>
      </c>
      <c r="GV130" s="29">
        <f t="shared" ca="1" si="22"/>
        <v>4357.1232230420692</v>
      </c>
      <c r="GW130" s="29">
        <f t="shared" ca="1" si="22"/>
        <v>4572.5297468818344</v>
      </c>
      <c r="GX130" s="29">
        <f t="shared" ca="1" si="22"/>
        <v>4642.8933448519801</v>
      </c>
      <c r="GY130" s="29">
        <f t="shared" ca="1" si="30"/>
        <v>4890.9774707867164</v>
      </c>
      <c r="GZ130" s="29">
        <f t="shared" ca="1" si="30"/>
        <v>5104.4976166024844</v>
      </c>
      <c r="HA130" s="29">
        <f t="shared" ca="1" si="30"/>
        <v>5322.1835188105097</v>
      </c>
      <c r="HB130" s="29">
        <f t="shared" ca="1" si="30"/>
        <v>5519.1413216255196</v>
      </c>
      <c r="HC130" s="29"/>
      <c r="HD130" s="29">
        <f t="shared" si="40"/>
        <v>170</v>
      </c>
      <c r="HE130" s="29">
        <f>SUM($GD130:GD130)-$HD130-SUM($FD130:FD130)</f>
        <v>-170</v>
      </c>
      <c r="HF130" s="29">
        <f ca="1">SUM($GD130:GE130)-$HD130-SUM($FD130:FE130)</f>
        <v>-148.82217126924263</v>
      </c>
      <c r="HG130" s="29">
        <f ca="1">SUM($GD130:GF130)-$HD130-SUM($FD130:FF130)</f>
        <v>-106.13344225276501</v>
      </c>
      <c r="HH130" s="29">
        <f ca="1">SUM($GD130:GG130)-$HD130-SUM($FD130:FG130)</f>
        <v>-41.06045480355624</v>
      </c>
      <c r="HI130" s="29">
        <f ca="1">SUM($GD130:GH130)-$HD130-SUM($FD130:FH130)</f>
        <v>33.764606892085794</v>
      </c>
      <c r="HJ130" s="29">
        <f ca="1">SUM($GD130:GI130)-$HD130-SUM($FD130:FI130)</f>
        <v>108.58966858772874</v>
      </c>
      <c r="HK130" s="29">
        <f ca="1">SUM($GD130:GJ130)-$HD130-SUM($FD130:FJ130)</f>
        <v>213.01947634772114</v>
      </c>
      <c r="HL130" s="29">
        <f ca="1">SUM($GD130:GK130)-$HD130-SUM($FD130:FK130)</f>
        <v>337.76343932022246</v>
      </c>
      <c r="HM130" s="29">
        <f ca="1">SUM($GD130:GL130)-$HD130-SUM($FD130:FL130)</f>
        <v>487.78620260802563</v>
      </c>
      <c r="HN130" s="29">
        <f ca="1">SUM($GD130:GM130)-$HD130-SUM($FD130:FM130)</f>
        <v>656.36064816726503</v>
      </c>
      <c r="HO130" s="29">
        <f ca="1">SUM($GD130:GN130)-$HD130-SUM($FD130:FN130)</f>
        <v>824.93509372650442</v>
      </c>
      <c r="HP130" s="29">
        <f ca="1">SUM($GD130:GO130)-$HD130-SUM($FD130:FO130)</f>
        <v>1017.9079496252816</v>
      </c>
      <c r="HQ130" s="29">
        <f ca="1">SUM($GD130:GP130)-$HD130-SUM($FD130:FP130)</f>
        <v>1231.108612707405</v>
      </c>
      <c r="HR130" s="29">
        <f ca="1">SUM($GD130:GQ130)-$HD130-SUM($FD130:FQ130)</f>
        <v>1457.5677039222683</v>
      </c>
      <c r="HS130" s="29">
        <f ca="1">SUM($GD130:GR130)-$HD130-SUM($FD130:FR130)</f>
        <v>1695.509550442308</v>
      </c>
      <c r="HT130" s="29">
        <f ca="1">SUM($GD130:GS130)-$HD130-SUM($FD130:FS130)</f>
        <v>1953.0857700759843</v>
      </c>
      <c r="HU130" s="29">
        <f ca="1">SUM($GD130:GT130)-$HD130-SUM($FD130:FT130)</f>
        <v>2230.6918522116539</v>
      </c>
      <c r="HV130" s="29">
        <f ca="1">SUM($GD130:GU130)-$HD130-SUM($FD130:FU130)</f>
        <v>2534.8769756493493</v>
      </c>
      <c r="HW130" s="29">
        <f ca="1">SUM($GD130:GV130)-$HD130-SUM($FD130:FV130)</f>
        <v>2851.0559974477583</v>
      </c>
      <c r="HX130" s="29">
        <f ca="1">SUM($GD130:GW130)-$HD130-SUM($FD130:FW130)</f>
        <v>3183.501172970864</v>
      </c>
      <c r="HY130" s="29">
        <f ca="1">SUM($GD130:GX130)-$HD130-SUM($FD130:FX130)</f>
        <v>3525.1306855392031</v>
      </c>
      <c r="HZ130" s="29">
        <f ca="1">SUM($GD130:GY130)-$HD130-SUM($FD130:FY130)</f>
        <v>3884.2375041497289</v>
      </c>
      <c r="IA130" s="29">
        <f ca="1">SUM($GD130:GZ130)-$HD130-SUM($FD130:FZ130)</f>
        <v>4259.0107606308666</v>
      </c>
      <c r="IB130" s="29">
        <f ca="1">SUM($GD130:HA130)-$HD130-SUM($FD130:GA130)</f>
        <v>4649.4886647653184</v>
      </c>
      <c r="IC130" s="29">
        <f ca="1">SUM($GD130:HB130)-$HD130-SUM($FD130:GB130)</f>
        <v>5054.5286694735696</v>
      </c>
    </row>
    <row r="131" spans="2:237">
      <c r="B131" s="29">
        <f t="shared" ca="1" si="37"/>
        <v>0.12289990192056177</v>
      </c>
      <c r="C131" s="29">
        <f t="shared" ca="1" si="37"/>
        <v>0.89962466363308058</v>
      </c>
      <c r="D131" s="29">
        <f t="shared" ca="1" si="37"/>
        <v>0.76861781420931086</v>
      </c>
      <c r="E131" s="29">
        <f t="shared" ca="1" si="37"/>
        <v>0.80033170973704837</v>
      </c>
      <c r="F131" s="29">
        <f t="shared" ca="1" si="37"/>
        <v>0.30279347286485381</v>
      </c>
      <c r="G131" s="29">
        <f t="shared" ca="1" si="37"/>
        <v>0.22279236066373653</v>
      </c>
      <c r="H131" s="29">
        <f t="shared" ca="1" si="37"/>
        <v>0.1741706038431251</v>
      </c>
      <c r="I131" s="29">
        <f t="shared" ca="1" si="37"/>
        <v>0.80442840138764349</v>
      </c>
      <c r="J131" s="29">
        <f t="shared" ca="1" si="37"/>
        <v>0.2234587858336422</v>
      </c>
      <c r="K131" s="29">
        <f t="shared" ca="1" si="37"/>
        <v>5.7273732384406695E-2</v>
      </c>
      <c r="L131" s="29">
        <f t="shared" ca="1" si="37"/>
        <v>0.42558498276292622</v>
      </c>
      <c r="M131" s="29">
        <f t="shared" ca="1" si="37"/>
        <v>0.85095500134118063</v>
      </c>
      <c r="N131" s="29">
        <f t="shared" ca="1" si="37"/>
        <v>0.84768331400243313</v>
      </c>
      <c r="O131" s="29">
        <f t="shared" ca="1" si="37"/>
        <v>0.59133378865615116</v>
      </c>
      <c r="P131" s="29">
        <f t="shared" ca="1" si="37"/>
        <v>0.64272356217699933</v>
      </c>
      <c r="Q131" s="29">
        <f t="shared" ca="1" si="37"/>
        <v>0.68033653119401161</v>
      </c>
      <c r="R131" s="29">
        <f t="shared" ca="1" si="38"/>
        <v>0.69276959000375193</v>
      </c>
      <c r="S131" s="29">
        <f t="shared" ca="1" si="38"/>
        <v>0.44985854093752486</v>
      </c>
      <c r="T131" s="29">
        <f t="shared" ca="1" si="38"/>
        <v>0.15311054846032068</v>
      </c>
      <c r="U131" s="29">
        <f t="shared" ca="1" si="38"/>
        <v>0.17596012517347037</v>
      </c>
      <c r="V131" s="29">
        <f t="shared" ca="1" si="38"/>
        <v>0.94174061563748113</v>
      </c>
      <c r="W131" s="29">
        <f t="shared" ca="1" si="38"/>
        <v>0.81615445805505815</v>
      </c>
      <c r="X131" s="29">
        <f t="shared" ca="1" si="38"/>
        <v>0.577257769765953</v>
      </c>
      <c r="Y131" s="29">
        <f t="shared" ca="1" si="38"/>
        <v>0.59103542041576951</v>
      </c>
      <c r="Z131" s="29">
        <f t="shared" ca="1" si="38"/>
        <v>0.16648825404177392</v>
      </c>
      <c r="AC131" s="27">
        <f>IF(H$11="x",0,_xlfn.NORM.INV(B131,Satokasvi!$H$8,Satokasvi!$I$8)*IF(H$8="x",1+Toimenpiteet!$C$7,1)*IF(H$9="x",1+Toimenpiteet!$C$34,1)*(1+H$30)*_xlfn.BINOM.INV(1,(1-(Satokasvi!$H$15*(1+H$43))),B131))</f>
        <v>0</v>
      </c>
      <c r="AD131" s="27">
        <f ca="1">IF(I$11="x",0,_xlfn.NORM.INV(C131,Satokasvi!$H$8,Satokasvi!$I$8)*IF(I$8="x",1+Toimenpiteet!$C$7,1)*IF(I$9="x",1+Toimenpiteet!$C$34,1)*(1+I$30)*_xlfn.BINOM.INV(1,(1-(Satokasvi!$H$15*(1+I$43))),C131))</f>
        <v>2772.2972028237309</v>
      </c>
      <c r="AE131" s="27">
        <f ca="1">IF(J$11="x",0,_xlfn.NORM.INV(D131,Satokasvi!$H$8,Satokasvi!$I$8)*IF(J$8="x",1+Toimenpiteet!$C$7,1)*IF(J$9="x",1+Toimenpiteet!$C$34,1)*(1+J$30)*_xlfn.BINOM.INV(1,(1-(Satokasvi!$H$15*(1+J$43))),D131))</f>
        <v>2691.9570736452574</v>
      </c>
      <c r="AF131" s="27">
        <f ca="1">IF(K$11="x",0,_xlfn.NORM.INV(E131,Satokasvi!$H$8,Satokasvi!$I$8)*IF(K$8="x",1+Toimenpiteet!$C$7,1)*IF(K$9="x",1+Toimenpiteet!$C$34,1)*(1+K$30)*_xlfn.BINOM.INV(1,(1-(Satokasvi!$H$15*(1+K$43))),E131))</f>
        <v>2730.4827138660817</v>
      </c>
      <c r="AG131" s="27">
        <f ca="1">IF(L$11="x",0,_xlfn.NORM.INV(F131,Satokasvi!$H$8,Satokasvi!$I$8)*IF(L$8="x",1+Toimenpiteet!$C$7,1)*IF(L$9="x",1+Toimenpiteet!$C$34,1)*(1+L$30)*_xlfn.BINOM.INV(1,(1-(Satokasvi!$H$15*(1+L$43))),F131))</f>
        <v>2497.4355431330846</v>
      </c>
      <c r="AH131" s="27">
        <f>IF(M$11="x",0,_xlfn.NORM.INV(G131,Satokasvi!$H$8,Satokasvi!$I$8)*IF(M$8="x",1+Toimenpiteet!$C$7,1)*IF(M$9="x",1+Toimenpiteet!$C$34,1)*(1+M$30)*_xlfn.BINOM.INV(1,(1-(Satokasvi!$H$15*(1+M$43))),G131))</f>
        <v>0</v>
      </c>
      <c r="AI131" s="27">
        <f ca="1">IF(N$11="x",0,_xlfn.NORM.INV(H131,Satokasvi!$H$8,Satokasvi!$I$8)*IF(N$8="x",1+Toimenpiteet!$C$7,1)*IF(N$9="x",1+Toimenpiteet!$C$34,1)*(1+N$30)*_xlfn.BINOM.INV(1,(1-(Satokasvi!$H$15*(1+N$43))),H131))</f>
        <v>2438.1880754802373</v>
      </c>
      <c r="AJ131" s="27">
        <f ca="1">IF(O$11="x",0,_xlfn.NORM.INV(I131,Satokasvi!$H$8,Satokasvi!$I$8)*IF(O$8="x",1+Toimenpiteet!$C$7,1)*IF(O$9="x",1+Toimenpiteet!$C$34,1)*(1+O$30)*_xlfn.BINOM.INV(1,(1-(Satokasvi!$H$15*(1+O$43))),I131))</f>
        <v>2773.3095386284117</v>
      </c>
      <c r="AK131" s="27">
        <f ca="1">IF(P$11="x",0,_xlfn.NORM.INV(J131,Satokasvi!$H$8,Satokasvi!$I$8)*IF(P$8="x",1+Toimenpiteet!$C$7,1)*IF(P$9="x",1+Toimenpiteet!$C$34,1)*(1+P$30)*_xlfn.BINOM.INV(1,(1-(Satokasvi!$H$15*(1+P$43))),J131))</f>
        <v>2471.2731370701172</v>
      </c>
      <c r="AL131" s="27">
        <f ca="1">IF(Q$11="x",0,_xlfn.NORM.INV(K131,Satokasvi!$H$8,Satokasvi!$I$8)*IF(Q$8="x",1+Toimenpiteet!$C$7,1)*IF(Q$9="x",1+Toimenpiteet!$C$34,1)*(1+Q$30)*_xlfn.BINOM.INV(1,(1-(Satokasvi!$H$15*(1+Q$43))),K131))</f>
        <v>2318.6757761486565</v>
      </c>
      <c r="AM131" s="27">
        <f ca="1">IF(R$11="x",0,_xlfn.NORM.INV(L131,Satokasvi!$H$8,Satokasvi!$I$8)*IF(R$8="x",1+Toimenpiteet!$C$7,1)*IF(R$9="x",1+Toimenpiteet!$C$34,1)*(1+R$30)*_xlfn.BINOM.INV(1,(1-(Satokasvi!$H$15*(1+R$43))),L131))</f>
        <v>2578.2177599776801</v>
      </c>
      <c r="AN131" s="27">
        <f ca="1">IF(S$11="x",0,_xlfn.NORM.INV(M131,Satokasvi!$H$8,Satokasvi!$I$8)*IF(S$8="x",1+Toimenpiteet!$C$7,1)*IF(S$9="x",1+Toimenpiteet!$C$34,1)*(1+S$30)*_xlfn.BINOM.INV(1,(1-(Satokasvi!$H$15*(1+S$43))),M131))</f>
        <v>2807.4668318003532</v>
      </c>
      <c r="AO131" s="27">
        <f ca="1">IF(T$11="x",0,_xlfn.NORM.INV(N131,Satokasvi!$H$8,Satokasvi!$I$8)*IF(T$8="x",1+Toimenpiteet!$C$7,1)*IF(T$9="x",1+Toimenpiteet!$C$34,1)*(1+T$30)*_xlfn.BINOM.INV(1,(1-(Satokasvi!$H$15*(1+T$43))),N131))</f>
        <v>2804.8554411319051</v>
      </c>
      <c r="AP131" s="27">
        <f ca="1">IF(U$11="x",0,_xlfn.NORM.INV(O131,Satokasvi!$H$8,Satokasvi!$I$8)*IF(U$8="x",1+Toimenpiteet!$C$7,1)*IF(U$9="x",1+Toimenpiteet!$C$34,1)*(1+U$30)*_xlfn.BINOM.INV(1,(1-(Satokasvi!$H$15*(1+U$43))),O131))</f>
        <v>2656.3542263068161</v>
      </c>
      <c r="AQ131" s="27">
        <f ca="1">IF(V$11="x",0,_xlfn.NORM.INV(P131,Satokasvi!$H$8,Satokasvi!$I$8)*IF(V$8="x",1+Toimenpiteet!$C$7,1)*IF(V$9="x",1+Toimenpiteet!$C$34,1)*(1+V$30)*_xlfn.BINOM.INV(1,(1-(Satokasvi!$H$15*(1+V$43))),P131))</f>
        <v>2681.5105840968299</v>
      </c>
      <c r="AR131" s="27">
        <f ca="1">IF(W$11="x",0,_xlfn.NORM.INV(Q131,Satokasvi!$H$8,Satokasvi!$I$8)*IF(W$8="x",1+Toimenpiteet!$C$7,1)*IF(W$9="x",1+Toimenpiteet!$C$34,1)*(1+W$30)*_xlfn.BINOM.INV(1,(1-(Satokasvi!$H$15*(1+W$43))),Q131))</f>
        <v>2700.7163536649023</v>
      </c>
      <c r="AS131" s="27">
        <f ca="1">IF(X$11="x",0,_xlfn.NORM.INV(R131,Satokasvi!$H$8,Satokasvi!$I$8)*IF(X$8="x",1+Toimenpiteet!$C$7,1)*IF(X$9="x",1+Toimenpiteet!$C$34,1)*(1+X$30)*_xlfn.BINOM.INV(1,(1-(Satokasvi!$H$15*(1+X$43))),R131))</f>
        <v>2707.2636666012249</v>
      </c>
      <c r="AT131" s="27">
        <f ca="1">IF(Y$11="x",0,_xlfn.NORM.INV(S131,Satokasvi!$H$8,Satokasvi!$I$8)*IF(Y$8="x",1+Toimenpiteet!$C$7,1)*IF(Y$9="x",1+Toimenpiteet!$C$34,1)*(1+Y$30)*_xlfn.BINOM.INV(1,(1-(Satokasvi!$H$15*(1+Y$43))),S131))</f>
        <v>2589.7173399676012</v>
      </c>
      <c r="AU131" s="27">
        <f ca="1">IF(Z$11="x",0,_xlfn.NORM.INV(T131,Satokasvi!$H$8,Satokasvi!$I$8)*IF(Z$8="x",1+Toimenpiteet!$C$7,1)*IF(Z$9="x",1+Toimenpiteet!$C$34,1)*(1+Z$30)*_xlfn.BINOM.INV(1,(1-(Satokasvi!$H$15*(1+Z$43))),T131))</f>
        <v>2422.2525695093454</v>
      </c>
      <c r="AV131" s="27">
        <f ca="1">IF(AA$11="x",0,_xlfn.NORM.INV(U131,Satokasvi!$H$8,Satokasvi!$I$8)*IF(AA$8="x",1+Toimenpiteet!$C$7,1)*IF(AA$9="x",1+Toimenpiteet!$C$34,1)*(1+AA$30)*_xlfn.BINOM.INV(1,(1-(Satokasvi!$H$15*(1+AA$43))),U131))</f>
        <v>2439.4836022223712</v>
      </c>
      <c r="AW131" s="27">
        <f ca="1">IF(AB$11="x",0,_xlfn.NORM.INV(V131,Satokasvi!$H$8,Satokasvi!$I$8)*IF(AB$8="x",1+Toimenpiteet!$C$7,1)*IF(AB$9="x",1+Toimenpiteet!$C$34,1)*(1+AB$30)*_xlfn.BINOM.INV(1,(1-(Satokasvi!$H$15*(1+AB$43))),V131))</f>
        <v>2906.213060749687</v>
      </c>
      <c r="AX131" s="27">
        <f ca="1">IF(AC$11="x",0,_xlfn.NORM.INV(W131,Satokasvi!$H$8,Satokasvi!$I$8)*IF(AC$8="x",1+Toimenpiteet!$C$7,1)*IF(AC$9="x",1+Toimenpiteet!$C$34,1)*(1+AC$30)*_xlfn.BINOM.INV(1,(1-(Satokasvi!$H$15*(1+AC$43))),W131))</f>
        <v>2781.3845858925233</v>
      </c>
      <c r="AY131" s="27">
        <f ca="1">IF(AD$11="x",0,_xlfn.NORM.INV(X131,Satokasvi!$H$8,Satokasvi!$I$8)*IF(AD$8="x",1+Toimenpiteet!$C$7,1)*IF(AD$9="x",1+Toimenpiteet!$C$34,1)*(1+AD$30)*_xlfn.BINOM.INV(1,(1-(Satokasvi!$H$15*(1+AD$43))),X131))</f>
        <v>2649.6168804725535</v>
      </c>
      <c r="AZ131" s="27">
        <f ca="1">IF(AE$11="x",0,_xlfn.NORM.INV(Y131,Satokasvi!$H$8,Satokasvi!$I$8)*IF(AE$8="x",1+Toimenpiteet!$C$7,1)*IF(AE$9="x",1+Toimenpiteet!$C$34,1)*(1+AE$30)*_xlfn.BINOM.INV(1,(1-(Satokasvi!$H$15*(1+AE$43))),Y131))</f>
        <v>2656.2108622680657</v>
      </c>
      <c r="BA131" s="27">
        <f ca="1">IF(AF$11="x",0,_xlfn.NORM.INV(Z131,Satokasvi!$H$8,Satokasvi!$I$8)*IF(AF$8="x",1+Toimenpiteet!$C$7,1)*IF(AF$9="x",1+Toimenpiteet!$C$34,1)*(1+AF$30)*_xlfn.BINOM.INV(1,(1-(Satokasvi!$H$15*(1+AF$43))),Z131))</f>
        <v>2432.527754925427</v>
      </c>
      <c r="BD131" s="27">
        <f>IF(H$11="x",0,_xlfn.NORM.INV(B131,Satokasvi!$H$8,Satokasvi!$I$8)*IF(COUNTIF($H$12:H$12,"x")&gt;0,(1+$C$6),1)*IF(COUNTIF($H$13:H$13,"x")&gt;0,(1+$C$30),1)*IF(H$8="x",(1+Toimenpiteet!$C$7),1)*IF(H$9="x",(1+Toimenpiteet!$C$34),1)*(1+H$30)*_xlfn.BINOM.INV(1,(1-(Satokasvi!$H$15*(1+H$44))),B131))</f>
        <v>0</v>
      </c>
      <c r="BE131" s="27">
        <f ca="1">IF(I$11="x",0,_xlfn.NORM.INV(C131,Satokasvi!$H$8,Satokasvi!$I$8)*IF(COUNTIF($H$12:I$12,"x")&gt;0,(1+$C$6),1)*IF(COUNTIF($H$13:I$13,"x")&gt;0,(1+$C$30),1)*IF(I$8="x",(1+Toimenpiteet!$C$7),1)*IF(I$9="x",(1+Toimenpiteet!$C$34),1)*(1+I$30)*_xlfn.BINOM.INV(1,(1-(Satokasvi!$H$15*(1+I$44))),C131))</f>
        <v>2910.9120629649174</v>
      </c>
      <c r="BF131" s="27">
        <f ca="1">IF(J$11="x",0,_xlfn.NORM.INV(D131,Satokasvi!$H$8,Satokasvi!$I$8)*IF(COUNTIF($H$12:J$12,"x")&gt;0,(1+$C$6),1)*IF(COUNTIF($H$13:J$13,"x")&gt;0,(1+$C$30),1)*IF(J$8="x",(1+Toimenpiteet!$C$7),1)*IF(J$9="x",(1+Toimenpiteet!$C$34),1)*(1+J$30)*_xlfn.BINOM.INV(1,(1-(Satokasvi!$H$15*(1+J$44))),D131))</f>
        <v>2826.5549273275201</v>
      </c>
      <c r="BG131" s="27">
        <f ca="1">IF(K$11="x",0,_xlfn.NORM.INV(E131,Satokasvi!$H$8,Satokasvi!$I$8)*IF(COUNTIF($H$12:K$12,"x")&gt;0,(1+$C$6),1)*IF(COUNTIF($H$13:K$13,"x")&gt;0,(1+$C$30),1)*IF(K$8="x",(1+Toimenpiteet!$C$7),1)*IF(K$9="x",(1+Toimenpiteet!$C$34),1)*(1+K$30)*_xlfn.BINOM.INV(1,(1-(Satokasvi!$H$15*(1+K$44))),E131))</f>
        <v>2867.0068495593855</v>
      </c>
      <c r="BH131" s="27">
        <f ca="1">IF(L$11="x",0,_xlfn.NORM.INV(F131,Satokasvi!$H$8,Satokasvi!$I$8)*IF(COUNTIF($H$12:L$12,"x")&gt;0,(1+$C$6),1)*IF(COUNTIF($H$13:L$13,"x")&gt;0,(1+$C$30),1)*IF(L$8="x",(1+Toimenpiteet!$C$7),1)*IF(L$9="x",(1+Toimenpiteet!$C$34),1)*(1+L$30)*_xlfn.BINOM.INV(1,(1-(Satokasvi!$H$15*(1+L$44))),F131))</f>
        <v>2622.3073202897385</v>
      </c>
      <c r="BI131" s="27">
        <f>IF(M$11="x",0,_xlfn.NORM.INV(G131,Satokasvi!$H$8,Satokasvi!$I$8)*IF(COUNTIF($H$12:M$12,"x")&gt;0,(1+$C$6),1)*IF(COUNTIF($H$13:M$13,"x")&gt;0,(1+$C$30),1)*IF(M$8="x",(1+Toimenpiteet!$C$7),1)*IF(M$9="x",(1+Toimenpiteet!$C$34),1)*(1+M$30)*_xlfn.BINOM.INV(1,(1-(Satokasvi!$H$15*(1+M$44))),G131))</f>
        <v>0</v>
      </c>
      <c r="BJ131" s="27">
        <f ca="1">IF(N$11="x",0,_xlfn.NORM.INV(H131,Satokasvi!$H$8,Satokasvi!$I$8)*IF(COUNTIF($H$12:N$12,"x")&gt;0,(1+$C$6),1)*IF(COUNTIF($H$13:N$13,"x")&gt;0,(1+$C$30),1)*IF(N$8="x",(1+Toimenpiteet!$C$7),1)*IF(N$9="x",(1+Toimenpiteet!$C$34),1)*(1+N$30)*_xlfn.BINOM.INV(1,(1-(Satokasvi!$H$15*(1+N$44))),H131))</f>
        <v>2560.0974792542493</v>
      </c>
      <c r="BK131" s="27">
        <f ca="1">IF(O$11="x",0,_xlfn.NORM.INV(I131,Satokasvi!$H$8,Satokasvi!$I$8)*IF(COUNTIF($H$12:O$12,"x")&gt;0,(1+$C$6),1)*IF(COUNTIF($H$13:O$13,"x")&gt;0,(1+$C$30),1)*IF(O$8="x",(1+Toimenpiteet!$C$7),1)*IF(O$9="x",(1+Toimenpiteet!$C$34),1)*(1+O$30)*_xlfn.BINOM.INV(1,(1-(Satokasvi!$H$15*(1+O$44))),I131))</f>
        <v>2911.9750155598326</v>
      </c>
      <c r="BL131" s="27">
        <f ca="1">IF(P$11="x",0,_xlfn.NORM.INV(J131,Satokasvi!$H$8,Satokasvi!$I$8)*IF(COUNTIF($H$12:P$12,"x")&gt;0,(1+$C$6),1)*IF(COUNTIF($H$13:P$13,"x")&gt;0,(1+$C$30),1)*IF(P$8="x",(1+Toimenpiteet!$C$7),1)*IF(P$9="x",(1+Toimenpiteet!$C$34),1)*(1+P$30)*_xlfn.BINOM.INV(1,(1-(Satokasvi!$H$15*(1+P$44))),J131))</f>
        <v>2594.8367939236236</v>
      </c>
      <c r="BM131" s="27">
        <f ca="1">IF(Q$11="x",0,_xlfn.NORM.INV(K131,Satokasvi!$H$8,Satokasvi!$I$8)*IF(COUNTIF($H$12:Q$12,"x")&gt;0,(1+$C$6),1)*IF(COUNTIF($H$13:Q$13,"x")&gt;0,(1+$C$30),1)*IF(Q$8="x",(1+Toimenpiteet!$C$7),1)*IF(Q$9="x",(1+Toimenpiteet!$C$34),1)*(1+Q$30)*_xlfn.BINOM.INV(1,(1-(Satokasvi!$H$15*(1+Q$44))),K131))</f>
        <v>2434.6095649560893</v>
      </c>
      <c r="BN131" s="27">
        <f ca="1">IF(R$11="x",0,_xlfn.NORM.INV(L131,Satokasvi!$H$8,Satokasvi!$I$8)*IF(COUNTIF($H$12:R$12,"x")&gt;0,(1+$C$6),1)*IF(COUNTIF($H$13:R$13,"x")&gt;0,(1+$C$30),1)*IF(R$8="x",(1+Toimenpiteet!$C$7),1)*IF(R$9="x",(1+Toimenpiteet!$C$34),1)*(1+R$30)*_xlfn.BINOM.INV(1,(1-(Satokasvi!$H$15*(1+R$44))),L131))</f>
        <v>2707.1286479765645</v>
      </c>
      <c r="BO131" s="27">
        <f ca="1">IF(S$11="x",0,_xlfn.NORM.INV(M131,Satokasvi!$H$8,Satokasvi!$I$8)*IF(COUNTIF($H$12:S$12,"x")&gt;0,(1+$C$6),1)*IF(COUNTIF($H$13:S$13,"x")&gt;0,(1+$C$30),1)*IF(S$8="x",(1+Toimenpiteet!$C$7),1)*IF(S$9="x",(1+Toimenpiteet!$C$34),1)*(1+S$30)*_xlfn.BINOM.INV(1,(1-(Satokasvi!$H$15*(1+S$44))),M131))</f>
        <v>2947.8401733903711</v>
      </c>
      <c r="BP131" s="27">
        <f ca="1">IF(T$11="x",0,_xlfn.NORM.INV(N131,Satokasvi!$H$8,Satokasvi!$I$8)*IF(COUNTIF($H$12:T$12,"x")&gt;0,(1+$C$6),1)*IF(COUNTIF($H$13:T$13,"x")&gt;0,(1+$C$30),1)*IF(T$8="x",(1+Toimenpiteet!$C$7),1)*IF(T$9="x",(1+Toimenpiteet!$C$34),1)*(1+T$30)*_xlfn.BINOM.INV(1,(1-(Satokasvi!$H$15*(1+T$44))),N131))</f>
        <v>2945.0982131885007</v>
      </c>
      <c r="BQ131" s="27">
        <f ca="1">IF(U$11="x",0,_xlfn.NORM.INV(O131,Satokasvi!$H$8,Satokasvi!$I$8)*IF(COUNTIF($H$12:U$12,"x")&gt;0,(1+$C$6),1)*IF(COUNTIF($H$13:U$13,"x")&gt;0,(1+$C$30),1)*IF(U$8="x",(1+Toimenpiteet!$C$7),1)*IF(U$9="x",(1+Toimenpiteet!$C$34),1)*(1+U$30)*_xlfn.BINOM.INV(1,(1-(Satokasvi!$H$15*(1+U$44))),O131))</f>
        <v>2789.1719376221567</v>
      </c>
      <c r="BR131" s="27">
        <f ca="1">IF(V$11="x",0,_xlfn.NORM.INV(P131,Satokasvi!$H$8,Satokasvi!$I$8)*IF(COUNTIF($H$12:V$12,"x")&gt;0,(1+$C$6),1)*IF(COUNTIF($H$13:V$13,"x")&gt;0,(1+$C$30),1)*IF(V$8="x",(1+Toimenpiteet!$C$7),1)*IF(V$9="x",(1+Toimenpiteet!$C$34),1)*(1+V$30)*_xlfn.BINOM.INV(1,(1-(Satokasvi!$H$15*(1+V$44))),P131))</f>
        <v>2815.5861133016715</v>
      </c>
      <c r="BS131" s="27">
        <f ca="1">IF(W$11="x",0,_xlfn.NORM.INV(Q131,Satokasvi!$H$8,Satokasvi!$I$8)*IF(COUNTIF($H$12:W$12,"x")&gt;0,(1+$C$6),1)*IF(COUNTIF($H$13:W$13,"x")&gt;0,(1+$C$30),1)*IF(W$8="x",(1+Toimenpiteet!$C$7),1)*IF(W$9="x",(1+Toimenpiteet!$C$34),1)*(1+W$30)*_xlfn.BINOM.INV(1,(1-(Satokasvi!$H$15*(1+W$44))),Q131))</f>
        <v>2835.7521713481474</v>
      </c>
      <c r="BT131" s="27">
        <f ca="1">IF(X$11="x",0,_xlfn.NORM.INV(R131,Satokasvi!$H$8,Satokasvi!$I$8)*IF(COUNTIF($H$12:X$12,"x")&gt;0,(1+$C$6),1)*IF(COUNTIF($H$13:X$13,"x")&gt;0,(1+$C$30),1)*IF(X$8="x",(1+Toimenpiteet!$C$7),1)*IF(X$9="x",(1+Toimenpiteet!$C$34),1)*(1+X$30)*_xlfn.BINOM.INV(1,(1-(Satokasvi!$H$15*(1+X$44))),R131))</f>
        <v>2842.6268499312864</v>
      </c>
      <c r="BU131" s="27">
        <f ca="1">IF(Y$11="x",0,_xlfn.NORM.INV(S131,Satokasvi!$H$8,Satokasvi!$I$8)*IF(COUNTIF($H$12:Y$12,"x")&gt;0,(1+$C$6),1)*IF(COUNTIF($H$13:Y$13,"x")&gt;0,(1+$C$30),1)*IF(Y$8="x",(1+Toimenpiteet!$C$7),1)*IF(Y$9="x",(1+Toimenpiteet!$C$34),1)*(1+Y$30)*_xlfn.BINOM.INV(1,(1-(Satokasvi!$H$15*(1+Y$44))),S131))</f>
        <v>2719.2032069659817</v>
      </c>
      <c r="BV131" s="27">
        <f ca="1">IF(Z$11="x",0,_xlfn.NORM.INV(T131,Satokasvi!$H$8,Satokasvi!$I$8)*IF(COUNTIF($H$12:Z$12,"x")&gt;0,(1+$C$6),1)*IF(COUNTIF($H$13:Z$13,"x")&gt;0,(1+$C$30),1)*IF(Z$8="x",(1+Toimenpiteet!$C$7),1)*IF(Z$9="x",(1+Toimenpiteet!$C$34),1)*(1+Z$30)*_xlfn.BINOM.INV(1,(1-(Satokasvi!$H$15*(1+Z$44))),T131))</f>
        <v>2543.3651979848132</v>
      </c>
      <c r="BW131" s="27">
        <f ca="1">IF(AA$11="x",0,_xlfn.NORM.INV(U131,Satokasvi!$H$8,Satokasvi!$I$8)*IF(COUNTIF($H$12:AA$12,"x")&gt;0,(1+$C$6),1)*IF(COUNTIF($H$13:AA$13,"x")&gt;0,(1+$C$30),1)*IF(AA$8="x",(1+Toimenpiteet!$C$7),1)*IF(AA$9="x",(1+Toimenpiteet!$C$34),1)*(1+AA$30)*_xlfn.BINOM.INV(1,(1-(Satokasvi!$H$15*(1+AA$44))),U131))</f>
        <v>2561.4577823334903</v>
      </c>
      <c r="BX131" s="27">
        <f ca="1">IF(AB$11="x",0,_xlfn.NORM.INV(V131,Satokasvi!$H$8,Satokasvi!$I$8)*IF(COUNTIF($H$12:AB$12,"x")&gt;0,(1+$C$6),1)*IF(COUNTIF($H$13:AB$13,"x")&gt;0,(1+$C$30),1)*IF(AB$8="x",(1+Toimenpiteet!$C$7),1)*IF(AB$9="x",(1+Toimenpiteet!$C$34),1)*(1+AB$30)*_xlfn.BINOM.INV(1,(1-(Satokasvi!$H$15*(1+AB$44))),V131))</f>
        <v>3051.5237137871709</v>
      </c>
      <c r="BY131" s="27">
        <f ca="1">IF(AC$11="x",0,_xlfn.NORM.INV(W131,Satokasvi!$H$8,Satokasvi!$I$8)*IF(COUNTIF($H$12:AC$12,"x")&gt;0,(1+$C$6),1)*IF(COUNTIF($H$13:AC$13,"x")&gt;0,(1+$C$30),1)*IF(AC$8="x",(1+Toimenpiteet!$C$7),1)*IF(AC$9="x",(1+Toimenpiteet!$C$34),1)*(1+AC$30)*_xlfn.BINOM.INV(1,(1-(Satokasvi!$H$15*(1+AC$44))),W131))</f>
        <v>2920.4538151871493</v>
      </c>
      <c r="BZ131" s="27">
        <f ca="1">IF(AD$11="x",0,_xlfn.NORM.INV(X131,Satokasvi!$H$8,Satokasvi!$I$8)*IF(COUNTIF($H$12:AD$12,"x")&gt;0,(1+$C$6),1)*IF(COUNTIF($H$13:AD$13,"x")&gt;0,(1+$C$30),1)*IF(AD$8="x",(1+Toimenpiteet!$C$7),1)*IF(AD$9="x",(1+Toimenpiteet!$C$34),1)*(1+AD$30)*_xlfn.BINOM.INV(1,(1-(Satokasvi!$H$15*(1+AD$44))),X131))</f>
        <v>2782.0977244961809</v>
      </c>
      <c r="CA131" s="27">
        <f ca="1">IF(AE$11="x",0,_xlfn.NORM.INV(Y131,Satokasvi!$H$8,Satokasvi!$I$8)*IF(COUNTIF($H$12:AE$12,"x")&gt;0,(1+$C$6),1)*IF(COUNTIF($H$13:AE$13,"x")&gt;0,(1+$C$30),1)*IF(AE$8="x",(1+Toimenpiteet!$C$7),1)*IF(AE$9="x",(1+Toimenpiteet!$C$34),1)*(1+AE$30)*_xlfn.BINOM.INV(1,(1-(Satokasvi!$H$15*(1+AE$44))),Y131))</f>
        <v>2789.0214053814693</v>
      </c>
      <c r="CB131" s="27">
        <f ca="1">IF(AF$11="x",0,_xlfn.NORM.INV(Z131,Satokasvi!$H$8,Satokasvi!$I$8)*IF(COUNTIF($H$12:AF$12,"x")&gt;0,(1+$C$6),1)*IF(COUNTIF($H$13:AF$13,"x")&gt;0,(1+$C$30),1)*IF(AF$8="x",(1+Toimenpiteet!$C$7),1)*IF(AF$9="x",(1+Toimenpiteet!$C$34),1)*(1+AF$30)*_xlfn.BINOM.INV(1,(1-(Satokasvi!$H$15*(1+AF$44))),Z131))</f>
        <v>2554.1541426716985</v>
      </c>
      <c r="CD131" s="29">
        <f ca="1">_xlfn.NORM.INV(RAND(),Satokasvi!$H$13,Satokasvi!$I$13)</f>
        <v>220.21487488488708</v>
      </c>
      <c r="CE131" s="29">
        <f ca="1">_xlfn.NORM.INV(RAND(),Satokasvi!$H$13,Satokasvi!$I$13)</f>
        <v>315.47004880172744</v>
      </c>
      <c r="CF131" s="29">
        <f ca="1">_xlfn.NORM.INV(RAND(),Satokasvi!$H$13,Satokasvi!$I$13)</f>
        <v>209.11276258182005</v>
      </c>
      <c r="CG131" s="29">
        <f ca="1">_xlfn.NORM.INV(RAND(),Satokasvi!$H$13,Satokasvi!$I$13)</f>
        <v>183.61932332476999</v>
      </c>
      <c r="CH131" s="29">
        <f ca="1">_xlfn.NORM.INV(RAND(),Satokasvi!$H$13,Satokasvi!$I$13)</f>
        <v>223.51435017833555</v>
      </c>
      <c r="CI131" s="29">
        <f ca="1">_xlfn.NORM.INV(RAND(),Satokasvi!$H$13,Satokasvi!$I$13)</f>
        <v>233.61058249926518</v>
      </c>
      <c r="CJ131" s="29">
        <f ca="1">_xlfn.NORM.INV(RAND(),Satokasvi!$H$13,Satokasvi!$I$13)</f>
        <v>102.84117880390021</v>
      </c>
      <c r="CK131" s="29">
        <f ca="1">_xlfn.NORM.INV(RAND(),Satokasvi!$H$13,Satokasvi!$I$13)</f>
        <v>177.71271945109572</v>
      </c>
      <c r="CL131" s="29">
        <f ca="1">_xlfn.NORM.INV(RAND(),Satokasvi!$H$13,Satokasvi!$I$13)</f>
        <v>89.097157410561351</v>
      </c>
      <c r="CM131" s="29">
        <f ca="1">_xlfn.NORM.INV(RAND(),Satokasvi!$H$13,Satokasvi!$I$13)</f>
        <v>208.35659339399166</v>
      </c>
      <c r="CN131" s="29">
        <f ca="1">_xlfn.NORM.INV(RAND(),Satokasvi!$H$13,Satokasvi!$I$13)</f>
        <v>225.61932229640973</v>
      </c>
      <c r="CO131" s="29">
        <f ca="1">_xlfn.NORM.INV(RAND(),Satokasvi!$H$13,Satokasvi!$I$13)</f>
        <v>256.46464127497347</v>
      </c>
      <c r="CP131" s="29">
        <f ca="1">_xlfn.NORM.INV(RAND(),Satokasvi!$H$13,Satokasvi!$I$13)</f>
        <v>235.93642281299176</v>
      </c>
      <c r="CQ131" s="29">
        <f ca="1">_xlfn.NORM.INV(RAND(),Satokasvi!$H$13,Satokasvi!$I$13)</f>
        <v>156.08548354177657</v>
      </c>
      <c r="CR131" s="29">
        <f ca="1">_xlfn.NORM.INV(RAND(),Satokasvi!$H$13,Satokasvi!$I$13)</f>
        <v>207.27393108922283</v>
      </c>
      <c r="CS131" s="29">
        <f ca="1">_xlfn.NORM.INV(RAND(),Satokasvi!$H$13,Satokasvi!$I$13)</f>
        <v>108.53425597822671</v>
      </c>
      <c r="CT131" s="29">
        <f ca="1">_xlfn.NORM.INV(RAND(),Satokasvi!$H$13,Satokasvi!$I$13)</f>
        <v>196.32872296113771</v>
      </c>
      <c r="CU131" s="29">
        <f ca="1">_xlfn.NORM.INV(RAND(),Satokasvi!$H$13,Satokasvi!$I$13)</f>
        <v>220.67499480145381</v>
      </c>
      <c r="CV131" s="29">
        <f ca="1">_xlfn.NORM.INV(RAND(),Satokasvi!$H$13,Satokasvi!$I$13)</f>
        <v>198.23843065100959</v>
      </c>
      <c r="CW131" s="29">
        <f ca="1">_xlfn.NORM.INV(RAND(),Satokasvi!$H$13,Satokasvi!$I$13)</f>
        <v>165.32539681233766</v>
      </c>
      <c r="CX131" s="29">
        <f ca="1">_xlfn.NORM.INV(RAND(),Satokasvi!$H$13,Satokasvi!$I$13)</f>
        <v>153.40097924743571</v>
      </c>
      <c r="CY131" s="29">
        <f ca="1">_xlfn.NORM.INV(RAND(),Satokasvi!$H$13,Satokasvi!$I$13)</f>
        <v>239.46845450411837</v>
      </c>
      <c r="CZ131" s="29">
        <f ca="1">_xlfn.NORM.INV(RAND(),Satokasvi!$H$13,Satokasvi!$I$13)</f>
        <v>149.6362232239473</v>
      </c>
      <c r="DA131" s="29">
        <f ca="1">_xlfn.NORM.INV(RAND(),Satokasvi!$H$13,Satokasvi!$I$13)</f>
        <v>204.47107492772378</v>
      </c>
      <c r="DB131" s="29">
        <f ca="1">_xlfn.NORM.INV(RAND(),Satokasvi!$H$13,Satokasvi!$I$13)</f>
        <v>274.57343646159535</v>
      </c>
      <c r="DD131" s="29">
        <f>IF(H$11="x",Toimenpiteet!$E$115,AC131*CD131/1000+(Satokasvi!$E$28-Satokasvi!$E$7)+IF(H$8="x",Toimenpiteet!$E$29,0)+IF(H$9="x",Toimenpiteet!$E$60,0)+IF(H$10="x",Toimenpiteet!$E$88,0))/(1+$H$15)^DD$59</f>
        <v>305.82524271844659</v>
      </c>
      <c r="DE131" s="29">
        <f ca="1">IF(I$11="x",Toimenpiteet!$E$115,AD131*CE131/1000+(Satokasvi!$E$28-Satokasvi!$E$7)+IF(I$8="x",Toimenpiteet!$E$29,0)+IF(I$9="x",Toimenpiteet!$E$60,0)+IF(I$10="x",Toimenpiteet!$E$88,0))/(1+$H$15)^DE$59</f>
        <v>609.55484387566685</v>
      </c>
      <c r="DF131" s="29">
        <f ca="1">IF(J$11="x",Toimenpiteet!$E$115,AE131*CF131/1000+(Satokasvi!$E$28-Satokasvi!$E$7)+IF(J$8="x",Toimenpiteet!$E$29,0)+IF(J$9="x",Toimenpiteet!$E$60,0)+IF(J$10="x",Toimenpiteet!$E$88,0))/(1+$H$15)^DF$59</f>
        <v>306.59312016782945</v>
      </c>
      <c r="DG131" s="29">
        <f ca="1">IF(K$11="x",Toimenpiteet!$E$115,AF131*CG131/1000+(Satokasvi!$E$28-Satokasvi!$E$7)+IF(K$8="x",Toimenpiteet!$E$29,0)+IF(K$9="x",Toimenpiteet!$E$60,0)+IF(K$10="x",Toimenpiteet!$E$88,0))/(1+$H$15)^DG$59</f>
        <v>242.97400947938516</v>
      </c>
      <c r="DH131" s="29">
        <f ca="1">IF(L$11="x",Toimenpiteet!$E$115,AG131*CH131/1000+(Satokasvi!$E$28-Satokasvi!$E$7)+IF(L$8="x",Toimenpiteet!$E$29,0)+IF(L$9="x",Toimenpiteet!$E$60,0)+IF(L$10="x",Toimenpiteet!$E$88,0))/(1+$H$15)^DH$59</f>
        <v>284.93062154876651</v>
      </c>
      <c r="DI131" s="29">
        <f>IF(M$11="x",Toimenpiteet!$E$115,AH131*CI131/1000+(Satokasvi!$E$28-Satokasvi!$E$7)+IF(M$8="x",Toimenpiteet!$E$29,0)+IF(M$9="x",Toimenpiteet!$E$60,0)+IF(M$10="x",Toimenpiteet!$E$88,0))/(1+$H$15)^DI$59</f>
        <v>263.80754085535114</v>
      </c>
      <c r="DJ131" s="29">
        <f ca="1">IF(N$11="x",Toimenpiteet!$E$115,AI131*CJ131/1000+(Satokasvi!$E$28-Satokasvi!$E$7)+IF(N$8="x",Toimenpiteet!$E$29,0)+IF(N$9="x",Toimenpiteet!$E$60,0)+IF(N$10="x",Toimenpiteet!$E$88,0))/(1+$H$15)^DJ$59</f>
        <v>18.575999108744387</v>
      </c>
      <c r="DK131" s="29">
        <f ca="1">IF(O$11="x",Toimenpiteet!$E$115,AJ131*CK131/1000+(Satokasvi!$E$28-Satokasvi!$E$7)+IF(O$8="x",Toimenpiteet!$E$29,0)+IF(O$9="x",Toimenpiteet!$E$60,0)+IF(O$10="x",Toimenpiteet!$E$88,0))/(1+$H$15)^DK$59</f>
        <v>209.15585541702296</v>
      </c>
      <c r="DL131" s="29">
        <f ca="1">IF(P$11="x",Toimenpiteet!$E$115,AK131*CL131/1000+(Satokasvi!$E$28-Satokasvi!$E$7)+IF(P$8="x",Toimenpiteet!$E$29,0)+IF(P$9="x",Toimenpiteet!$E$60,0)+IF(P$10="x",Toimenpiteet!$E$88,0))/(1+$H$15)^DL$59</f>
        <v>-5.9141223912384557</v>
      </c>
      <c r="DM131" s="29">
        <f ca="1">IF(Q$11="x",Toimenpiteet!$E$115,AL131*CM131/1000+(Satokasvi!$E$28-Satokasvi!$E$7)+IF(Q$8="x",Toimenpiteet!$E$29,0)+IF(Q$9="x",Toimenpiteet!$E$60,0)+IF(Q$10="x",Toimenpiteet!$E$88,0))/(1+$H$15)^DM$59</f>
        <v>189.9012392631569</v>
      </c>
      <c r="DN131" s="29">
        <f ca="1">IF(R$11="x",Toimenpiteet!$E$115,AM131*CN131/1000+(Satokasvi!$E$28-Satokasvi!$E$7)+IF(R$8="x",Toimenpiteet!$E$29,0)+IF(R$9="x",Toimenpiteet!$E$60,0)+IF(R$10="x",Toimenpiteet!$E$88,0))/(1+$H$15)^DN$59</f>
        <v>255.58957284694316</v>
      </c>
      <c r="DO131" s="29">
        <f ca="1">IF(S$11="x",Toimenpiteet!$E$115,AN131*CO131/1000+(Satokasvi!$E$28-Satokasvi!$E$7)+IF(S$8="x",Toimenpiteet!$E$29,0)+IF(S$9="x",Toimenpiteet!$E$60,0)+IF(S$10="x",Toimenpiteet!$E$88,0))/(1+$H$15)^DO$59</f>
        <v>345.16024282138756</v>
      </c>
      <c r="DP131" s="29">
        <f ca="1">IF(T$11="x",Toimenpiteet!$E$115,AO131*CP131/1000+(Satokasvi!$E$28-Satokasvi!$E$7)+IF(T$8="x",Toimenpiteet!$E$29,0)+IF(T$9="x",Toimenpiteet!$E$60,0)+IF(T$10="x",Toimenpiteet!$E$88,0))/(1+$H$15)^DP$59</f>
        <v>295.44269587688143</v>
      </c>
      <c r="DQ131" s="29">
        <f ca="1">IF(U$11="x",Toimenpiteet!$E$115,AP131*CQ131/1000+(Satokasvi!$E$28-Satokasvi!$E$7)+IF(U$8="x",Toimenpiteet!$E$29,0)+IF(U$9="x",Toimenpiteet!$E$60,0)+IF(U$10="x",Toimenpiteet!$E$88,0))/(1+$H$15)^DQ$59</f>
        <v>123.44281519512946</v>
      </c>
      <c r="DR131" s="29">
        <f ca="1">IF(V$11="x",Toimenpiteet!$E$115,AQ131*CR131/1000+(Satokasvi!$E$28-Satokasvi!$E$7)+IF(V$8="x",Toimenpiteet!$E$29,0)+IF(V$9="x",Toimenpiteet!$E$60,0)+IF(V$10="x",Toimenpiteet!$E$88,0))/(1+$H$15)^DR$59</f>
        <v>210.47117964671503</v>
      </c>
      <c r="DS131" s="29">
        <f ca="1">IF(W$11="x",Toimenpiteet!$E$115,AR131*CS131/1000+(Satokasvi!$E$28-Satokasvi!$E$7)+IF(W$8="x",Toimenpiteet!$E$29,0)+IF(W$9="x",Toimenpiteet!$E$60,0)+IF(W$10="x",Toimenpiteet!$E$88,0))/(1+$H$15)^DS$59</f>
        <v>40.643097369184645</v>
      </c>
      <c r="DT131" s="29">
        <f ca="1">IF(X$11="x",Toimenpiteet!$E$115,AS131*CT131/1000+(Satokasvi!$E$28-Satokasvi!$E$7)+IF(X$8="x",Toimenpiteet!$E$29,0)+IF(X$9="x",Toimenpiteet!$E$60,0)+IF(X$10="x",Toimenpiteet!$E$88,0))/(1+$H$15)^DT$59</f>
        <v>183.69123230409642</v>
      </c>
      <c r="DU131" s="29">
        <f ca="1">IF(Y$11="x",Toimenpiteet!$E$115,AT131*CU131/1000+(Satokasvi!$E$28-Satokasvi!$E$7)+IF(Y$8="x",Toimenpiteet!$E$29,0)+IF(Y$9="x",Toimenpiteet!$E$60,0)+IF(Y$10="x",Toimenpiteet!$E$88,0))/(1+$H$15)^DU$59</f>
        <v>201.82048173121552</v>
      </c>
      <c r="DV131" s="29">
        <f ca="1">IF(Z$11="x",Toimenpiteet!$E$115,AU131*CV131/1000+(Satokasvi!$E$28-Satokasvi!$E$7)+IF(Z$8="x",Toimenpiteet!$E$29,0)+IF(Z$9="x",Toimenpiteet!$E$60,0)+IF(Z$10="x",Toimenpiteet!$E$88,0))/(1+$H$15)^DV$59</f>
        <v>143.87378223028892</v>
      </c>
      <c r="DW131" s="29">
        <f ca="1">IF(AA$11="x",Toimenpiteet!$E$115,AV131*CW131/1000+(Satokasvi!$E$28-Satokasvi!$E$7)+IF(AA$8="x",Toimenpiteet!$E$29,0)+IF(AA$9="x",Toimenpiteet!$E$60,0)+IF(AA$10="x",Toimenpiteet!$E$88,0))/(1+$H$15)^DW$59</f>
        <v>97.119485880785632</v>
      </c>
      <c r="DX131" s="29">
        <f ca="1">IF(AB$11="x",Toimenpiteet!$E$115,AW131*CX131/1000+(Satokasvi!$E$28-Satokasvi!$E$7)+IF(AB$8="x",Toimenpiteet!$E$29,0)+IF(AB$9="x",Toimenpiteet!$E$60,0)+IF(AB$10="x",Toimenpiteet!$E$88,0))/(1+$H$15)^DX$59</f>
        <v>117.14055006914208</v>
      </c>
      <c r="DY131" s="29">
        <f ca="1">IF(AC$11="x",Toimenpiteet!$E$115,AX131*CY131/1000+(Satokasvi!$E$28-Satokasvi!$E$7)+IF(AC$8="x",Toimenpiteet!$E$29,0)+IF(AC$9="x",Toimenpiteet!$E$60,0)+IF(AC$10="x",Toimenpiteet!$E$88,0))/(1+$H$15)^DY$59</f>
        <v>228.66921802814613</v>
      </c>
      <c r="DZ131" s="29">
        <f ca="1">IF(AD$11="x",Toimenpiteet!$E$115,AY131*CZ131/1000+(Satokasvi!$E$28-Satokasvi!$E$7)+IF(AD$8="x",Toimenpiteet!$E$29,0)+IF(AD$9="x",Toimenpiteet!$E$60,0)+IF(AD$10="x",Toimenpiteet!$E$88,0))/(1+$H$15)^DZ$59</f>
        <v>85.41741749547036</v>
      </c>
      <c r="EA131" s="29">
        <f ca="1">IF(AE$11="x",Toimenpiteet!$E$115,AZ131*DA131/1000+(Satokasvi!$E$28-Satokasvi!$E$7)+IF(AE$8="x",Toimenpiteet!$E$29,0)+IF(AE$9="x",Toimenpiteet!$E$60,0)+IF(AE$10="x",Toimenpiteet!$E$88,0))/(1+$H$15)^EA$59</f>
        <v>155.06651128161747</v>
      </c>
      <c r="EB131" s="29">
        <f ca="1">IF(AF$11="x",Toimenpiteet!$E$115,BA131*DB131/1000+(Satokasvi!$E$28-Satokasvi!$E$7)+IF(AF$8="x",Toimenpiteet!$E$29,0)+IF(AF$9="x",Toimenpiteet!$E$60,0)+IF(AF$10="x",Toimenpiteet!$E$88,0))/(1+$H$15)^EB$59</f>
        <v>210.15003488490822</v>
      </c>
      <c r="ED131" s="29">
        <f>IF(H$11="x",Toimenpiteet!$E$115,BD131*CD131/1000+(Satokasvi!$E$28-Satokasvi!$E$7)+IF(H$8="x",Toimenpiteet!$E$29,0)+IF(H$9="x",Toimenpiteet!$E$60,0)+IF(H$10="x",Toimenpiteet!$E$88,0))/(1+$H$15)^ED$59</f>
        <v>305.82524271844659</v>
      </c>
      <c r="EE131" s="29">
        <f ca="1">IF(I$11="x",Toimenpiteet!$E$115,BE131*CE131/1000+(Satokasvi!$E$28-Satokasvi!$E$7)+IF(I$8="x",Toimenpiteet!$E$29,0)+IF(I$9="x",Toimenpiteet!$E$60,0)+IF(I$10="x",Toimenpiteet!$E$88,0))/(1+$H$15)^EE$59</f>
        <v>650.77346645402918</v>
      </c>
      <c r="EF131" s="29">
        <f ca="1">IF(J$11="x",Toimenpiteet!$E$115,BF131*CF131/1000+(Satokasvi!$E$28-Satokasvi!$E$7)+IF(J$8="x",Toimenpiteet!$E$29,0)+IF(J$9="x",Toimenpiteet!$E$60,0)+IF(J$10="x",Toimenpiteet!$E$88,0))/(1+$H$15)^EF$59</f>
        <v>332.35081538455012</v>
      </c>
      <c r="EG131" s="29">
        <f ca="1">IF(K$11="x",Toimenpiteet!$E$115,BG131*CG131/1000+(Satokasvi!$E$28-Satokasvi!$E$7)+IF(K$8="x",Toimenpiteet!$E$29,0)+IF(K$9="x",Toimenpiteet!$E$60,0)+IF(K$10="x",Toimenpiteet!$E$88,0))/(1+$H$15)^EG$59</f>
        <v>265.24701986435366</v>
      </c>
      <c r="EH131" s="29">
        <f ca="1">IF(L$11="x",Toimenpiteet!$E$115,BH131*CH131/1000+(Satokasvi!$E$28-Satokasvi!$E$7)+IF(L$8="x",Toimenpiteet!$E$29,0)+IF(L$9="x",Toimenpiteet!$E$60,0)+IF(L$10="x",Toimenpiteet!$E$88,0))/(1+$H$15)^EH$59</f>
        <v>309.00657972426239</v>
      </c>
      <c r="EI131" s="29">
        <f>IF(M$11="x",Toimenpiteet!$E$115,BI131*CI131/1000+(Satokasvi!$E$28-Satokasvi!$E$7)+IF(M$8="x",Toimenpiteet!$E$29,0)+IF(M$9="x",Toimenpiteet!$E$60,0)+IF(M$10="x",Toimenpiteet!$E$88,0))/(1+$H$15)^EI$59</f>
        <v>263.80754085535114</v>
      </c>
      <c r="EJ131" s="29">
        <f ca="1">IF(N$11="x",Toimenpiteet!$E$115,BJ131*CJ131/1000+(Satokasvi!$E$28-Satokasvi!$E$7)+IF(N$8="x",Toimenpiteet!$E$29,0)+IF(N$9="x",Toimenpiteet!$E$60,0)+IF(N$10="x",Toimenpiteet!$E$88,0))/(1+$H$15)^EJ$59</f>
        <v>28.769976835939129</v>
      </c>
      <c r="EK131" s="29">
        <f ca="1">IF(O$11="x",Toimenpiteet!$E$115,BK131*CK131/1000+(Satokasvi!$E$28-Satokasvi!$E$7)+IF(O$8="x",Toimenpiteet!$E$29,0)+IF(O$9="x",Toimenpiteet!$E$60,0)+IF(O$10="x",Toimenpiteet!$E$88,0))/(1+$H$15)^EK$59</f>
        <v>228.60896641288144</v>
      </c>
      <c r="EL131" s="29">
        <f ca="1">IF(P$11="x",Toimenpiteet!$E$115,BL131*CL131/1000+(Satokasvi!$E$28-Satokasvi!$E$7)+IF(P$8="x",Toimenpiteet!$E$29,0)+IF(P$9="x",Toimenpiteet!$E$60,0)+IF(P$10="x",Toimenpiteet!$E$88,0))/(1+$H$15)^EL$59</f>
        <v>2.5234901542552937</v>
      </c>
      <c r="EM131" s="29">
        <f ca="1">IF(Q$11="x",Toimenpiteet!$E$115,BM131*CM131/1000+(Satokasvi!$E$28-Satokasvi!$E$7)+IF(Q$8="x",Toimenpiteet!$E$29,0)+IF(Q$9="x",Toimenpiteet!$E$60,0)+IF(Q$10="x",Toimenpiteet!$E$88,0))/(1+$H$15)^EM$59</f>
        <v>207.87525138656298</v>
      </c>
      <c r="EN131" s="29">
        <f ca="1">IF(R$11="x",Toimenpiteet!$E$115,BN131*CN131/1000+(Satokasvi!$E$28-Satokasvi!$E$7)+IF(R$8="x",Toimenpiteet!$E$29,0)+IF(R$9="x",Toimenpiteet!$E$60,0)+IF(R$10="x",Toimenpiteet!$E$88,0))/(1+$H$15)^EN$59</f>
        <v>276.6010419361333</v>
      </c>
      <c r="EO131" s="29">
        <f ca="1">IF(S$11="x",Toimenpiteet!$E$115,BO131*CO131/1000+(Satokasvi!$E$28-Satokasvi!$E$7)+IF(S$8="x",Toimenpiteet!$E$29,0)+IF(S$9="x",Toimenpiteet!$E$60,0)+IF(S$10="x",Toimenpiteet!$E$88,0))/(1+$H$15)^EO$59</f>
        <v>370.41047869725594</v>
      </c>
      <c r="EP131" s="29">
        <f ca="1">IF(T$11="x",Toimenpiteet!$E$115,BP131*CP131/1000+(Satokasvi!$E$28-Satokasvi!$E$7)+IF(T$8="x",Toimenpiteet!$E$29,0)+IF(T$9="x",Toimenpiteet!$E$60,0)+IF(T$10="x",Toimenpiteet!$E$88,0))/(1+$H$15)^EP$59</f>
        <v>317.97427118994773</v>
      </c>
      <c r="EQ131" s="29">
        <f ca="1">IF(U$11="x",Toimenpiteet!$E$115,BQ131*CQ131/1000+(Satokasvi!$E$28-Satokasvi!$E$7)+IF(U$8="x",Toimenpiteet!$E$29,0)+IF(U$9="x",Toimenpiteet!$E$60,0)+IF(U$10="x",Toimenpiteet!$E$88,0))/(1+$H$15)^EQ$59</f>
        <v>137.14839335218906</v>
      </c>
      <c r="ER131" s="29">
        <f ca="1">IF(V$11="x",Toimenpiteet!$E$115,BR131*CR131/1000+(Satokasvi!$E$28-Satokasvi!$E$7)+IF(V$8="x",Toimenpiteet!$E$29,0)+IF(V$9="x",Toimenpiteet!$E$60,0)+IF(V$10="x",Toimenpiteet!$E$88,0))/(1+$H$15)^ER$59</f>
        <v>228.30875551963635</v>
      </c>
      <c r="ES131" s="29">
        <f ca="1">IF(W$11="x",Toimenpiteet!$E$115,BS131*CS131/1000+(Satokasvi!$E$28-Satokasvi!$E$7)+IF(W$8="x",Toimenpiteet!$E$29,0)+IF(W$9="x",Toimenpiteet!$E$60,0)+IF(W$10="x",Toimenpiteet!$E$88,0))/(1+$H$15)^ES$59</f>
        <v>49.776239510057067</v>
      </c>
      <c r="ET131" s="29">
        <f ca="1">IF(X$11="x",Toimenpiteet!$E$115,BT131*CT131/1000+(Satokasvi!$E$28-Satokasvi!$E$7)+IF(X$8="x",Toimenpiteet!$E$29,0)+IF(X$9="x",Toimenpiteet!$E$60,0)+IF(X$10="x",Toimenpiteet!$E$88,0))/(1+$H$15)^ET$59</f>
        <v>199.7699563197024</v>
      </c>
      <c r="EU131" s="29">
        <f ca="1">IF(Y$11="x",Toimenpiteet!$E$115,BU131*CU131/1000+(Satokasvi!$E$28-Satokasvi!$E$7)+IF(Y$8="x",Toimenpiteet!$E$29,0)+IF(Y$9="x",Toimenpiteet!$E$60,0)+IF(Y$10="x",Toimenpiteet!$E$88,0))/(1+$H$15)^EU$59</f>
        <v>218.6048673715639</v>
      </c>
      <c r="EV131" s="29">
        <f ca="1">IF(Z$11="x",Toimenpiteet!$E$115,BV131*CV131/1000+(Satokasvi!$E$28-Satokasvi!$E$7)+IF(Z$8="x",Toimenpiteet!$E$29,0)+IF(Z$9="x",Toimenpiteet!$E$60,0)+IF(Z$10="x",Toimenpiteet!$E$88,0))/(1+$H$15)^EV$59</f>
        <v>157.56588061732532</v>
      </c>
      <c r="EW131" s="29">
        <f ca="1">IF(AA$11="x",Toimenpiteet!$E$115,BW131*CW131/1000+(Satokasvi!$E$28-Satokasvi!$E$7)+IF(AA$8="x",Toimenpiteet!$E$29,0)+IF(AA$9="x",Toimenpiteet!$E$60,0)+IF(AA$10="x",Toimenpiteet!$E$88,0))/(1+$H$15)^EW$59</f>
        <v>108.28459539377826</v>
      </c>
      <c r="EX131" s="29">
        <f ca="1">IF(AB$11="x",Toimenpiteet!$E$115,BX131*CX131/1000+(Satokasvi!$E$28-Satokasvi!$E$7)+IF(AB$8="x",Toimenpiteet!$E$29,0)+IF(AB$9="x",Toimenpiteet!$E$60,0)+IF(AB$10="x",Toimenpiteet!$E$88,0))/(1+$H$15)^EX$59</f>
        <v>129.12295157158292</v>
      </c>
      <c r="EY131" s="29">
        <f ca="1">IF(AC$11="x",Toimenpiteet!$E$115,BY131*CY131/1000+(Satokasvi!$E$28-Satokasvi!$E$7)+IF(AC$8="x",Toimenpiteet!$E$29,0)+IF(AC$9="x",Toimenpiteet!$E$60,0)+IF(AC$10="x",Toimenpiteet!$E$88,0))/(1+$H$15)^EY$59</f>
        <v>246.04964397711046</v>
      </c>
      <c r="EZ131" s="29">
        <f ca="1">IF(AD$11="x",Toimenpiteet!$E$115,BZ131*CZ131/1000+(Satokasvi!$E$28-Satokasvi!$E$7)+IF(AD$8="x",Toimenpiteet!$E$29,0)+IF(AD$9="x",Toimenpiteet!$E$60,0)+IF(AD$10="x",Toimenpiteet!$E$88,0))/(1+$H$15)^EZ$59</f>
        <v>95.462040843600249</v>
      </c>
      <c r="FA131" s="29">
        <f ca="1">IF(AE$11="x",Toimenpiteet!$E$115,CA131*DA131/1000+(Satokasvi!$E$28-Satokasvi!$E$7)+IF(AE$8="x",Toimenpiteet!$E$29,0)+IF(AE$9="x",Toimenpiteet!$E$60,0)+IF(AE$10="x",Toimenpiteet!$E$88,0))/(1+$H$15)^FA$59</f>
        <v>168.42542177128715</v>
      </c>
      <c r="FB131" s="29">
        <f ca="1">IF(AF$11="x",Toimenpiteet!$E$115,CB131*DB131/1000+(Satokasvi!$E$28-Satokasvi!$E$7)+IF(AF$8="x",Toimenpiteet!$E$29,0)+IF(AF$9="x",Toimenpiteet!$E$60,0)+IF(AF$10="x",Toimenpiteet!$E$88,0))/(1+$H$15)^FB$59</f>
        <v>226.09985209089029</v>
      </c>
      <c r="FD131" s="29">
        <f t="shared" si="41"/>
        <v>305.82524271844659</v>
      </c>
      <c r="FE131" s="29">
        <f t="shared" ca="1" si="32"/>
        <v>915.38008659411344</v>
      </c>
      <c r="FF131" s="29">
        <f t="shared" ca="1" si="32"/>
        <v>1221.9732067619429</v>
      </c>
      <c r="FG131" s="29">
        <f t="shared" ca="1" si="32"/>
        <v>1464.9472162413281</v>
      </c>
      <c r="FH131" s="29">
        <f t="shared" ca="1" si="32"/>
        <v>1749.8778377900946</v>
      </c>
      <c r="FI131" s="29">
        <f t="shared" ca="1" si="32"/>
        <v>2013.6853786454458</v>
      </c>
      <c r="FJ131" s="29">
        <f t="shared" ca="1" si="32"/>
        <v>2032.2613777541901</v>
      </c>
      <c r="FK131" s="29">
        <f t="shared" ca="1" si="32"/>
        <v>2241.417233171213</v>
      </c>
      <c r="FL131" s="29">
        <f t="shared" ca="1" si="32"/>
        <v>2235.5031107799746</v>
      </c>
      <c r="FM131" s="29">
        <f t="shared" ca="1" si="32"/>
        <v>2425.4043500431317</v>
      </c>
      <c r="FN131" s="29">
        <f t="shared" ca="1" si="32"/>
        <v>2680.9939228900748</v>
      </c>
      <c r="FO131" s="29">
        <f t="shared" ca="1" si="43"/>
        <v>3026.1541657114622</v>
      </c>
      <c r="FP131" s="29">
        <f t="shared" ca="1" si="43"/>
        <v>3321.5968615883435</v>
      </c>
      <c r="FQ131" s="29">
        <f t="shared" ca="1" si="43"/>
        <v>3445.0396767834727</v>
      </c>
      <c r="FR131" s="29">
        <f t="shared" ca="1" si="43"/>
        <v>3655.5108564301877</v>
      </c>
      <c r="FS131" s="29">
        <f t="shared" ca="1" si="43"/>
        <v>3696.1539537993722</v>
      </c>
      <c r="FT131" s="29">
        <f t="shared" ca="1" si="43"/>
        <v>3879.8451861034687</v>
      </c>
      <c r="FU131" s="29">
        <f t="shared" ca="1" si="24"/>
        <v>4081.6656678346844</v>
      </c>
      <c r="FV131" s="29">
        <f t="shared" ca="1" si="24"/>
        <v>4225.5394500649736</v>
      </c>
      <c r="FW131" s="29">
        <f t="shared" ca="1" si="23"/>
        <v>4322.6589359457594</v>
      </c>
      <c r="FX131" s="29">
        <f t="shared" ca="1" si="23"/>
        <v>4439.799486014901</v>
      </c>
      <c r="FY131" s="29">
        <f t="shared" ca="1" si="23"/>
        <v>4668.4687040430472</v>
      </c>
      <c r="FZ131" s="29">
        <f t="shared" ca="1" si="23"/>
        <v>4753.8861215385177</v>
      </c>
      <c r="GA131" s="29">
        <f t="shared" ca="1" si="23"/>
        <v>4908.9526328201355</v>
      </c>
      <c r="GB131" s="29">
        <f t="shared" ca="1" si="23"/>
        <v>5119.102667705044</v>
      </c>
      <c r="GC131" s="29"/>
      <c r="GD131" s="29">
        <f t="shared" si="42"/>
        <v>305.82524271844659</v>
      </c>
      <c r="GE131" s="29">
        <f t="shared" ca="1" si="39"/>
        <v>956.59870917247576</v>
      </c>
      <c r="GF131" s="29">
        <f t="shared" ca="1" si="39"/>
        <v>1288.9495245570258</v>
      </c>
      <c r="GG131" s="29">
        <f t="shared" ca="1" si="39"/>
        <v>1554.1965444213795</v>
      </c>
      <c r="GH131" s="29">
        <f t="shared" ca="1" si="39"/>
        <v>1863.2031241456418</v>
      </c>
      <c r="GI131" s="29">
        <f t="shared" ca="1" si="39"/>
        <v>2127.010665000993</v>
      </c>
      <c r="GJ131" s="29">
        <f t="shared" ca="1" si="39"/>
        <v>2155.7806418369319</v>
      </c>
      <c r="GK131" s="29">
        <f t="shared" ca="1" si="39"/>
        <v>2384.3896082498131</v>
      </c>
      <c r="GL131" s="29">
        <f t="shared" ca="1" si="39"/>
        <v>2386.9130984040685</v>
      </c>
      <c r="GM131" s="29">
        <f t="shared" ca="1" si="39"/>
        <v>2594.7883497906314</v>
      </c>
      <c r="GN131" s="29">
        <f t="shared" ca="1" si="39"/>
        <v>2871.3893917267646</v>
      </c>
      <c r="GO131" s="29">
        <f t="shared" ca="1" si="39"/>
        <v>3241.7998704240208</v>
      </c>
      <c r="GP131" s="29">
        <f t="shared" ca="1" si="39"/>
        <v>3559.7741416139684</v>
      </c>
      <c r="GQ131" s="29">
        <f t="shared" ca="1" si="39"/>
        <v>3696.9225349661574</v>
      </c>
      <c r="GR131" s="29">
        <f t="shared" ca="1" si="39"/>
        <v>3925.2312904857936</v>
      </c>
      <c r="GS131" s="29">
        <f t="shared" ca="1" si="39"/>
        <v>3975.0075299958507</v>
      </c>
      <c r="GT131" s="29">
        <f t="shared" ca="1" si="34"/>
        <v>4174.7774863155528</v>
      </c>
      <c r="GU131" s="29">
        <f t="shared" ca="1" si="22"/>
        <v>4393.3823536871168</v>
      </c>
      <c r="GV131" s="29">
        <f t="shared" ca="1" si="22"/>
        <v>4550.9482343044419</v>
      </c>
      <c r="GW131" s="29">
        <f t="shared" ca="1" si="22"/>
        <v>4659.2328296982205</v>
      </c>
      <c r="GX131" s="29">
        <f t="shared" ca="1" si="22"/>
        <v>4788.3557812698036</v>
      </c>
      <c r="GY131" s="29">
        <f t="shared" ca="1" si="30"/>
        <v>5034.4054252469141</v>
      </c>
      <c r="GZ131" s="29">
        <f t="shared" ca="1" si="30"/>
        <v>5129.8674660905144</v>
      </c>
      <c r="HA131" s="29">
        <f t="shared" ca="1" si="30"/>
        <v>5298.2928878618013</v>
      </c>
      <c r="HB131" s="29">
        <f t="shared" ca="1" si="30"/>
        <v>5524.392739952692</v>
      </c>
      <c r="HC131" s="29"/>
      <c r="HD131" s="29">
        <f t="shared" si="40"/>
        <v>170</v>
      </c>
      <c r="HE131" s="29">
        <f>SUM($GD131:GD131)-$HD131-SUM($FD131:FD131)</f>
        <v>-170</v>
      </c>
      <c r="HF131" s="29">
        <f ca="1">SUM($GD131:GE131)-$HD131-SUM($FD131:FE131)</f>
        <v>-128.78137742163767</v>
      </c>
      <c r="HG131" s="29">
        <f ca="1">SUM($GD131:GF131)-$HD131-SUM($FD131:FF131)</f>
        <v>-61.805059626554794</v>
      </c>
      <c r="HH131" s="29">
        <f ca="1">SUM($GD131:GG131)-$HD131-SUM($FD131:FG131)</f>
        <v>27.44426855349684</v>
      </c>
      <c r="HI131" s="29">
        <f ca="1">SUM($GD131:GH131)-$HD131-SUM($FD131:FH131)</f>
        <v>140.76955490904402</v>
      </c>
      <c r="HJ131" s="29">
        <f ca="1">SUM($GD131:GI131)-$HD131-SUM($FD131:FI131)</f>
        <v>254.0948412645912</v>
      </c>
      <c r="HK131" s="29">
        <f ca="1">SUM($GD131:GJ131)-$HD131-SUM($FD131:FJ131)</f>
        <v>377.61410534733295</v>
      </c>
      <c r="HL131" s="29">
        <f ca="1">SUM($GD131:GK131)-$HD131-SUM($FD131:FK131)</f>
        <v>520.5864804259345</v>
      </c>
      <c r="HM131" s="29">
        <f ca="1">SUM($GD131:GL131)-$HD131-SUM($FD131:FL131)</f>
        <v>671.99646805002703</v>
      </c>
      <c r="HN131" s="29">
        <f ca="1">SUM($GD131:GM131)-$HD131-SUM($FD131:FM131)</f>
        <v>841.38046779752767</v>
      </c>
      <c r="HO131" s="29">
        <f ca="1">SUM($GD131:GN131)-$HD131-SUM($FD131:FN131)</f>
        <v>1031.7759366342143</v>
      </c>
      <c r="HP131" s="29">
        <f ca="1">SUM($GD131:GO131)-$HD131-SUM($FD131:FO131)</f>
        <v>1247.421641346773</v>
      </c>
      <c r="HQ131" s="29">
        <f ca="1">SUM($GD131:GP131)-$HD131-SUM($FD131:FP131)</f>
        <v>1485.5989213723988</v>
      </c>
      <c r="HR131" s="29">
        <f ca="1">SUM($GD131:GQ131)-$HD131-SUM($FD131:FQ131)</f>
        <v>1737.4817795550844</v>
      </c>
      <c r="HS131" s="29">
        <f ca="1">SUM($GD131:GR131)-$HD131-SUM($FD131:FR131)</f>
        <v>2007.2022136106898</v>
      </c>
      <c r="HT131" s="29">
        <f ca="1">SUM($GD131:GS131)-$HD131-SUM($FD131:FS131)</f>
        <v>2286.0557898071638</v>
      </c>
      <c r="HU131" s="29">
        <f ca="1">SUM($GD131:GT131)-$HD131-SUM($FD131:FT131)</f>
        <v>2580.9880900192438</v>
      </c>
      <c r="HV131" s="29">
        <f ca="1">SUM($GD131:GU131)-$HD131-SUM($FD131:FU131)</f>
        <v>2892.7047758716726</v>
      </c>
      <c r="HW131" s="29">
        <f ca="1">SUM($GD131:GV131)-$HD131-SUM($FD131:FV131)</f>
        <v>3218.1135601111455</v>
      </c>
      <c r="HX131" s="29">
        <f ca="1">SUM($GD131:GW131)-$HD131-SUM($FD131:FW131)</f>
        <v>3554.6874538636112</v>
      </c>
      <c r="HY131" s="29">
        <f ca="1">SUM($GD131:GX131)-$HD131-SUM($FD131:FX131)</f>
        <v>3903.2437491185192</v>
      </c>
      <c r="HZ131" s="29">
        <f ca="1">SUM($GD131:GY131)-$HD131-SUM($FD131:FY131)</f>
        <v>4269.1804703223897</v>
      </c>
      <c r="IA131" s="29">
        <f ca="1">SUM($GD131:GZ131)-$HD131-SUM($FD131:FZ131)</f>
        <v>4645.1618148743873</v>
      </c>
      <c r="IB131" s="29">
        <f ca="1">SUM($GD131:HA131)-$HD131-SUM($FD131:GA131)</f>
        <v>5034.5020699160523</v>
      </c>
      <c r="IC131" s="29">
        <f ca="1">SUM($GD131:HB131)-$HD131-SUM($FD131:GB131)</f>
        <v>5439.7921421637002</v>
      </c>
    </row>
    <row r="132" spans="2:237">
      <c r="B132" s="29">
        <f t="shared" ca="1" si="37"/>
        <v>0.54175138431697667</v>
      </c>
      <c r="C132" s="29">
        <f t="shared" ca="1" si="37"/>
        <v>0.77581088388924502</v>
      </c>
      <c r="D132" s="29">
        <f t="shared" ca="1" si="37"/>
        <v>0.37251234215868012</v>
      </c>
      <c r="E132" s="29">
        <f t="shared" ca="1" si="37"/>
        <v>0.98528670489976222</v>
      </c>
      <c r="F132" s="29">
        <f t="shared" ca="1" si="37"/>
        <v>0.5914486206917916</v>
      </c>
      <c r="G132" s="29">
        <f t="shared" ca="1" si="37"/>
        <v>0.41822106993043207</v>
      </c>
      <c r="H132" s="29">
        <f t="shared" ca="1" si="37"/>
        <v>0.20311797194175085</v>
      </c>
      <c r="I132" s="29">
        <f t="shared" ca="1" si="37"/>
        <v>2.100762221544028E-2</v>
      </c>
      <c r="J132" s="29">
        <f t="shared" ca="1" si="37"/>
        <v>0.14449878834349816</v>
      </c>
      <c r="K132" s="29">
        <f t="shared" ca="1" si="37"/>
        <v>0.49439945720746792</v>
      </c>
      <c r="L132" s="29">
        <f t="shared" ca="1" si="37"/>
        <v>0.90246325264196803</v>
      </c>
      <c r="M132" s="29">
        <f t="shared" ca="1" si="37"/>
        <v>0.7153184728362324</v>
      </c>
      <c r="N132" s="29">
        <f t="shared" ca="1" si="37"/>
        <v>0.18412058342590543</v>
      </c>
      <c r="O132" s="29">
        <f t="shared" ca="1" si="37"/>
        <v>0.11270342481256768</v>
      </c>
      <c r="P132" s="29">
        <f t="shared" ca="1" si="37"/>
        <v>3.4679280519468114E-2</v>
      </c>
      <c r="Q132" s="29">
        <f t="shared" ca="1" si="37"/>
        <v>0.95214020719225356</v>
      </c>
      <c r="R132" s="29">
        <f t="shared" ca="1" si="38"/>
        <v>0.44903523794154299</v>
      </c>
      <c r="S132" s="29">
        <f t="shared" ca="1" si="38"/>
        <v>0.48036992051133887</v>
      </c>
      <c r="T132" s="29">
        <f t="shared" ca="1" si="38"/>
        <v>0.28792146221792292</v>
      </c>
      <c r="U132" s="29">
        <f t="shared" ca="1" si="38"/>
        <v>0.53345355069990397</v>
      </c>
      <c r="V132" s="29">
        <f t="shared" ca="1" si="38"/>
        <v>0.26272436395257137</v>
      </c>
      <c r="W132" s="29">
        <f t="shared" ca="1" si="38"/>
        <v>0.67223904878481788</v>
      </c>
      <c r="X132" s="29">
        <f t="shared" ca="1" si="38"/>
        <v>0.87562495613545321</v>
      </c>
      <c r="Y132" s="29">
        <f t="shared" ca="1" si="38"/>
        <v>0.88866776891961907</v>
      </c>
      <c r="Z132" s="29">
        <f t="shared" ca="1" si="38"/>
        <v>0.9838956805862128</v>
      </c>
      <c r="AC132" s="27">
        <f>IF(H$11="x",0,_xlfn.NORM.INV(B132,Satokasvi!$H$8,Satokasvi!$I$8)*IF(H$8="x",1+Toimenpiteet!$C$7,1)*IF(H$9="x",1+Toimenpiteet!$C$34,1)*(1+H$30)*_xlfn.BINOM.INV(1,(1-(Satokasvi!$H$15*(1+H$43))),B132))</f>
        <v>0</v>
      </c>
      <c r="AD132" s="27">
        <f ca="1">IF(I$11="x",0,_xlfn.NORM.INV(C132,Satokasvi!$H$8,Satokasvi!$I$8)*IF(I$8="x",1+Toimenpiteet!$C$7,1)*IF(I$9="x",1+Toimenpiteet!$C$34,1)*(1+I$30)*_xlfn.BINOM.INV(1,(1-(Satokasvi!$H$15*(1+I$43))),C132))</f>
        <v>2677.7135702754349</v>
      </c>
      <c r="AE132" s="27">
        <f ca="1">IF(J$11="x",0,_xlfn.NORM.INV(D132,Satokasvi!$H$8,Satokasvi!$I$8)*IF(J$8="x",1+Toimenpiteet!$C$7,1)*IF(J$9="x",1+Toimenpiteet!$C$34,1)*(1+J$30)*_xlfn.BINOM.INV(1,(1-(Satokasvi!$H$15*(1+J$43))),D132))</f>
        <v>2498.3847470457081</v>
      </c>
      <c r="AF132" s="27">
        <f ca="1">IF(K$11="x",0,_xlfn.NORM.INV(E132,Satokasvi!$H$8,Satokasvi!$I$8)*IF(K$8="x",1+Toimenpiteet!$C$7,1)*IF(K$9="x",1+Toimenpiteet!$C$34,1)*(1+K$30)*_xlfn.BINOM.INV(1,(1-(Satokasvi!$H$15*(1+K$43))),E132))</f>
        <v>2976.0541090384354</v>
      </c>
      <c r="AG132" s="27">
        <f ca="1">IF(L$11="x",0,_xlfn.NORM.INV(F132,Satokasvi!$H$8,Satokasvi!$I$8)*IF(L$8="x",1+Toimenpiteet!$C$7,1)*IF(L$9="x",1+Toimenpiteet!$C$34,1)*(1+L$30)*_xlfn.BINOM.INV(1,(1-(Satokasvi!$H$15*(1+L$43))),F132))</f>
        <v>2635.9163760919869</v>
      </c>
      <c r="AH132" s="27">
        <f>IF(M$11="x",0,_xlfn.NORM.INV(G132,Satokasvi!$H$8,Satokasvi!$I$8)*IF(M$8="x",1+Toimenpiteet!$C$7,1)*IF(M$9="x",1+Toimenpiteet!$C$34,1)*(1+M$30)*_xlfn.BINOM.INV(1,(1-(Satokasvi!$H$15*(1+M$43))),G132))</f>
        <v>0</v>
      </c>
      <c r="AI132" s="27">
        <f ca="1">IF(N$11="x",0,_xlfn.NORM.INV(H132,Satokasvi!$H$8,Satokasvi!$I$8)*IF(N$8="x",1+Toimenpiteet!$C$7,1)*IF(N$9="x",1+Toimenpiteet!$C$34,1)*(1+N$30)*_xlfn.BINOM.INV(1,(1-(Satokasvi!$H$15*(1+N$43))),H132))</f>
        <v>2458.2121969093419</v>
      </c>
      <c r="AJ132" s="27">
        <f ca="1">IF(O$11="x",0,_xlfn.NORM.INV(I132,Satokasvi!$H$8,Satokasvi!$I$8)*IF(O$8="x",1+Toimenpiteet!$C$7,1)*IF(O$9="x",1+Toimenpiteet!$C$34,1)*(1+O$30)*_xlfn.BINOM.INV(1,(1-(Satokasvi!$H$15*(1+O$43))),I132))</f>
        <v>0</v>
      </c>
      <c r="AK132" s="27">
        <f ca="1">IF(P$11="x",0,_xlfn.NORM.INV(J132,Satokasvi!$H$8,Satokasvi!$I$8)*IF(P$8="x",1+Toimenpiteet!$C$7,1)*IF(P$9="x",1+Toimenpiteet!$C$34,1)*(1+P$30)*_xlfn.BINOM.INV(1,(1-(Satokasvi!$H$15*(1+P$43))),J132))</f>
        <v>2415.3200667856922</v>
      </c>
      <c r="AL132" s="27">
        <f ca="1">IF(Q$11="x",0,_xlfn.NORM.INV(K132,Satokasvi!$H$8,Satokasvi!$I$8)*IF(Q$8="x",1+Toimenpiteet!$C$7,1)*IF(Q$9="x",1+Toimenpiteet!$C$34,1)*(1+Q$30)*_xlfn.BINOM.INV(1,(1-(Satokasvi!$H$15*(1+Q$43))),K132))</f>
        <v>2610.6194914477487</v>
      </c>
      <c r="AM132" s="27">
        <f ca="1">IF(R$11="x",0,_xlfn.NORM.INV(L132,Satokasvi!$H$8,Satokasvi!$I$8)*IF(R$8="x",1+Toimenpiteet!$C$7,1)*IF(R$9="x",1+Toimenpiteet!$C$34,1)*(1+R$30)*_xlfn.BINOM.INV(1,(1-(Satokasvi!$H$15*(1+R$43))),L132))</f>
        <v>2855.0982685294707</v>
      </c>
      <c r="AN132" s="27">
        <f ca="1">IF(S$11="x",0,_xlfn.NORM.INV(M132,Satokasvi!$H$8,Satokasvi!$I$8)*IF(S$8="x",1+Toimenpiteet!$C$7,1)*IF(S$9="x",1+Toimenpiteet!$C$34,1)*(1+S$30)*_xlfn.BINOM.INV(1,(1-(Satokasvi!$H$15*(1+S$43))),M132))</f>
        <v>2719.4476381894929</v>
      </c>
      <c r="AO132" s="27">
        <f ca="1">IF(T$11="x",0,_xlfn.NORM.INV(N132,Satokasvi!$H$8,Satokasvi!$I$8)*IF(T$8="x",1+Toimenpiteet!$C$7,1)*IF(T$9="x",1+Toimenpiteet!$C$34,1)*(1+T$30)*_xlfn.BINOM.INV(1,(1-(Satokasvi!$H$15*(1+T$43))),N132))</f>
        <v>2445.2884072790807</v>
      </c>
      <c r="AP132" s="27">
        <f ca="1">IF(U$11="x",0,_xlfn.NORM.INV(O132,Satokasvi!$H$8,Satokasvi!$I$8)*IF(U$8="x",1+Toimenpiteet!$C$7,1)*IF(U$9="x",1+Toimenpiteet!$C$34,1)*(1+U$30)*_xlfn.BINOM.INV(1,(1-(Satokasvi!$H$15*(1+U$43))),O132))</f>
        <v>2386.9566115606262</v>
      </c>
      <c r="AQ132" s="27">
        <f ca="1">IF(V$11="x",0,_xlfn.NORM.INV(P132,Satokasvi!$H$8,Satokasvi!$I$8)*IF(V$8="x",1+Toimenpiteet!$C$7,1)*IF(V$9="x",1+Toimenpiteet!$C$34,1)*(1+V$30)*_xlfn.BINOM.INV(1,(1-(Satokasvi!$H$15*(1+V$43))),P132))</f>
        <v>0</v>
      </c>
      <c r="AR132" s="27">
        <f ca="1">IF(W$11="x",0,_xlfn.NORM.INV(Q132,Satokasvi!$H$8,Satokasvi!$I$8)*IF(W$8="x",1+Toimenpiteet!$C$7,1)*IF(W$9="x",1+Toimenpiteet!$C$34,1)*(1+W$30)*_xlfn.BINOM.INV(1,(1-(Satokasvi!$H$15*(1+W$43))),Q132))</f>
        <v>2924.2097767419214</v>
      </c>
      <c r="AS132" s="27">
        <f ca="1">IF(X$11="x",0,_xlfn.NORM.INV(R132,Satokasvi!$H$8,Satokasvi!$I$8)*IF(X$8="x",1+Toimenpiteet!$C$7,1)*IF(X$9="x",1+Toimenpiteet!$C$34,1)*(1+X$30)*_xlfn.BINOM.INV(1,(1-(Satokasvi!$H$15*(1+X$43))),R132))</f>
        <v>2589.329004918287</v>
      </c>
      <c r="AT132" s="27">
        <f ca="1">IF(Y$11="x",0,_xlfn.NORM.INV(S132,Satokasvi!$H$8,Satokasvi!$I$8)*IF(Y$8="x",1+Toimenpiteet!$C$7,1)*IF(Y$9="x",1+Toimenpiteet!$C$34,1)*(1+Y$30)*_xlfn.BINOM.INV(1,(1-(Satokasvi!$H$15*(1+Y$43))),S132))</f>
        <v>2604.0516270050002</v>
      </c>
      <c r="AU132" s="27">
        <f ca="1">IF(Z$11="x",0,_xlfn.NORM.INV(T132,Satokasvi!$H$8,Satokasvi!$I$8)*IF(Z$8="x",1+Toimenpiteet!$C$7,1)*IF(Z$9="x",1+Toimenpiteet!$C$34,1)*(1+Z$30)*_xlfn.BINOM.INV(1,(1-(Satokasvi!$H$15*(1+Z$43))),T132))</f>
        <v>2508.8098563166541</v>
      </c>
      <c r="AV132" s="27">
        <f ca="1">IF(AA$11="x",0,_xlfn.NORM.INV(U132,Satokasvi!$H$8,Satokasvi!$I$8)*IF(AA$8="x",1+Toimenpiteet!$C$7,1)*IF(AA$9="x",1+Toimenpiteet!$C$34,1)*(1+AA$30)*_xlfn.BINOM.INV(1,(1-(Satokasvi!$H$15*(1+AA$43))),U132))</f>
        <v>2628.9108786831316</v>
      </c>
      <c r="AW132" s="27">
        <f ca="1">IF(AB$11="x",0,_xlfn.NORM.INV(V132,Satokasvi!$H$8,Satokasvi!$I$8)*IF(AB$8="x",1+Toimenpiteet!$C$7,1)*IF(AB$9="x",1+Toimenpiteet!$C$34,1)*(1+AB$30)*_xlfn.BINOM.INV(1,(1-(Satokasvi!$H$15*(1+AB$43))),V132))</f>
        <v>2494.7167135067452</v>
      </c>
      <c r="AX132" s="27">
        <f ca="1">IF(AC$11="x",0,_xlfn.NORM.INV(W132,Satokasvi!$H$8,Satokasvi!$I$8)*IF(AC$8="x",1+Toimenpiteet!$C$7,1)*IF(AC$9="x",1+Toimenpiteet!$C$34,1)*(1+AC$30)*_xlfn.BINOM.INV(1,(1-(Satokasvi!$H$15*(1+AC$43))),W132))</f>
        <v>2696.5098297838599</v>
      </c>
      <c r="AY132" s="27">
        <f ca="1">IF(AD$11="x",0,_xlfn.NORM.INV(X132,Satokasvi!$H$8,Satokasvi!$I$8)*IF(AD$8="x",1+Toimenpiteet!$C$7,1)*IF(AD$9="x",1+Toimenpiteet!$C$34,1)*(1+AD$30)*_xlfn.BINOM.INV(1,(1-(Satokasvi!$H$15*(1+AD$43))),X132))</f>
        <v>2828.5318940604566</v>
      </c>
      <c r="AZ132" s="27">
        <f ca="1">IF(AE$11="x",0,_xlfn.NORM.INV(Y132,Satokasvi!$H$8,Satokasvi!$I$8)*IF(AE$8="x",1+Toimenpiteet!$C$7,1)*IF(AE$9="x",1+Toimenpiteet!$C$34,1)*(1+AE$30)*_xlfn.BINOM.INV(1,(1-(Satokasvi!$H$15*(1+AE$43))),Y132))</f>
        <v>2840.8669558818024</v>
      </c>
      <c r="BA132" s="27">
        <f ca="1">IF(AF$11="x",0,_xlfn.NORM.INV(Z132,Satokasvi!$H$8,Satokasvi!$I$8)*IF(AF$8="x",1+Toimenpiteet!$C$7,1)*IF(AF$9="x",1+Toimenpiteet!$C$34,1)*(1+AF$30)*_xlfn.BINOM.INV(1,(1-(Satokasvi!$H$15*(1+AF$43))),Z132))</f>
        <v>3013.0305689613829</v>
      </c>
      <c r="BD132" s="27">
        <f>IF(H$11="x",0,_xlfn.NORM.INV(B132,Satokasvi!$H$8,Satokasvi!$I$8)*IF(COUNTIF($H$12:H$12,"x")&gt;0,(1+$C$6),1)*IF(COUNTIF($H$13:H$13,"x")&gt;0,(1+$C$30),1)*IF(H$8="x",(1+Toimenpiteet!$C$7),1)*IF(H$9="x",(1+Toimenpiteet!$C$34),1)*(1+H$30)*_xlfn.BINOM.INV(1,(1-(Satokasvi!$H$15*(1+H$44))),B132))</f>
        <v>0</v>
      </c>
      <c r="BE132" s="27">
        <f ca="1">IF(I$11="x",0,_xlfn.NORM.INV(C132,Satokasvi!$H$8,Satokasvi!$I$8)*IF(COUNTIF($H$12:I$12,"x")&gt;0,(1+$C$6),1)*IF(COUNTIF($H$13:I$13,"x")&gt;0,(1+$C$30),1)*IF(I$8="x",(1+Toimenpiteet!$C$7),1)*IF(I$9="x",(1+Toimenpiteet!$C$34),1)*(1+I$30)*_xlfn.BINOM.INV(1,(1-(Satokasvi!$H$15*(1+I$44))),C132))</f>
        <v>2811.5992487892072</v>
      </c>
      <c r="BF132" s="27">
        <f ca="1">IF(J$11="x",0,_xlfn.NORM.INV(D132,Satokasvi!$H$8,Satokasvi!$I$8)*IF(COUNTIF($H$12:J$12,"x")&gt;0,(1+$C$6),1)*IF(COUNTIF($H$13:J$13,"x")&gt;0,(1+$C$30),1)*IF(J$8="x",(1+Toimenpiteet!$C$7),1)*IF(J$9="x",(1+Toimenpiteet!$C$34),1)*(1+J$30)*_xlfn.BINOM.INV(1,(1-(Satokasvi!$H$15*(1+J$44))),D132))</f>
        <v>2623.3039843979936</v>
      </c>
      <c r="BG132" s="27">
        <f ca="1">IF(K$11="x",0,_xlfn.NORM.INV(E132,Satokasvi!$H$8,Satokasvi!$I$8)*IF(COUNTIF($H$12:K$12,"x")&gt;0,(1+$C$6),1)*IF(COUNTIF($H$13:K$13,"x")&gt;0,(1+$C$30),1)*IF(K$8="x",(1+Toimenpiteet!$C$7),1)*IF(K$9="x",(1+Toimenpiteet!$C$34),1)*(1+K$30)*_xlfn.BINOM.INV(1,(1-(Satokasvi!$H$15*(1+K$44))),E132))</f>
        <v>3124.8568144903579</v>
      </c>
      <c r="BH132" s="27">
        <f ca="1">IF(L$11="x",0,_xlfn.NORM.INV(F132,Satokasvi!$H$8,Satokasvi!$I$8)*IF(COUNTIF($H$12:L$12,"x")&gt;0,(1+$C$6),1)*IF(COUNTIF($H$13:L$13,"x")&gt;0,(1+$C$30),1)*IF(L$8="x",(1+Toimenpiteet!$C$7),1)*IF(L$9="x",(1+Toimenpiteet!$C$34),1)*(1+L$30)*_xlfn.BINOM.INV(1,(1-(Satokasvi!$H$15*(1+L$44))),F132))</f>
        <v>2767.7121948965864</v>
      </c>
      <c r="BI132" s="27">
        <f>IF(M$11="x",0,_xlfn.NORM.INV(G132,Satokasvi!$H$8,Satokasvi!$I$8)*IF(COUNTIF($H$12:M$12,"x")&gt;0,(1+$C$6),1)*IF(COUNTIF($H$13:M$13,"x")&gt;0,(1+$C$30),1)*IF(M$8="x",(1+Toimenpiteet!$C$7),1)*IF(M$9="x",(1+Toimenpiteet!$C$34),1)*(1+M$30)*_xlfn.BINOM.INV(1,(1-(Satokasvi!$H$15*(1+M$44))),G132))</f>
        <v>0</v>
      </c>
      <c r="BJ132" s="27">
        <f ca="1">IF(N$11="x",0,_xlfn.NORM.INV(H132,Satokasvi!$H$8,Satokasvi!$I$8)*IF(COUNTIF($H$12:N$12,"x")&gt;0,(1+$C$6),1)*IF(COUNTIF($H$13:N$13,"x")&gt;0,(1+$C$30),1)*IF(N$8="x",(1+Toimenpiteet!$C$7),1)*IF(N$9="x",(1+Toimenpiteet!$C$34),1)*(1+N$30)*_xlfn.BINOM.INV(1,(1-(Satokasvi!$H$15*(1+N$44))),H132))</f>
        <v>2581.1228067548091</v>
      </c>
      <c r="BK132" s="27">
        <f ca="1">IF(O$11="x",0,_xlfn.NORM.INV(I132,Satokasvi!$H$8,Satokasvi!$I$8)*IF(COUNTIF($H$12:O$12,"x")&gt;0,(1+$C$6),1)*IF(COUNTIF($H$13:O$13,"x")&gt;0,(1+$C$30),1)*IF(O$8="x",(1+Toimenpiteet!$C$7),1)*IF(O$9="x",(1+Toimenpiteet!$C$34),1)*(1+O$30)*_xlfn.BINOM.INV(1,(1-(Satokasvi!$H$15*(1+O$44))),I132))</f>
        <v>0</v>
      </c>
      <c r="BL132" s="27">
        <f ca="1">IF(P$11="x",0,_xlfn.NORM.INV(J132,Satokasvi!$H$8,Satokasvi!$I$8)*IF(COUNTIF($H$12:P$12,"x")&gt;0,(1+$C$6),1)*IF(COUNTIF($H$13:P$13,"x")&gt;0,(1+$C$30),1)*IF(P$8="x",(1+Toimenpiteet!$C$7),1)*IF(P$9="x",(1+Toimenpiteet!$C$34),1)*(1+P$30)*_xlfn.BINOM.INV(1,(1-(Satokasvi!$H$15*(1+P$44))),J132))</f>
        <v>2536.0860701249776</v>
      </c>
      <c r="BM132" s="27">
        <f ca="1">IF(Q$11="x",0,_xlfn.NORM.INV(K132,Satokasvi!$H$8,Satokasvi!$I$8)*IF(COUNTIF($H$12:Q$12,"x")&gt;0,(1+$C$6),1)*IF(COUNTIF($H$13:Q$13,"x")&gt;0,(1+$C$30),1)*IF(Q$8="x",(1+Toimenpiteet!$C$7),1)*IF(Q$9="x",(1+Toimenpiteet!$C$34),1)*(1+Q$30)*_xlfn.BINOM.INV(1,(1-(Satokasvi!$H$15*(1+Q$44))),K132))</f>
        <v>2741.1504660201363</v>
      </c>
      <c r="BN132" s="27">
        <f ca="1">IF(R$11="x",0,_xlfn.NORM.INV(L132,Satokasvi!$H$8,Satokasvi!$I$8)*IF(COUNTIF($H$12:R$12,"x")&gt;0,(1+$C$6),1)*IF(COUNTIF($H$13:R$13,"x")&gt;0,(1+$C$30),1)*IF(R$8="x",(1+Toimenpiteet!$C$7),1)*IF(R$9="x",(1+Toimenpiteet!$C$34),1)*(1+R$30)*_xlfn.BINOM.INV(1,(1-(Satokasvi!$H$15*(1+R$44))),L132))</f>
        <v>2997.8531819559439</v>
      </c>
      <c r="BO132" s="27">
        <f ca="1">IF(S$11="x",0,_xlfn.NORM.INV(M132,Satokasvi!$H$8,Satokasvi!$I$8)*IF(COUNTIF($H$12:S$12,"x")&gt;0,(1+$C$6),1)*IF(COUNTIF($H$13:S$13,"x")&gt;0,(1+$C$30),1)*IF(S$8="x",(1+Toimenpiteet!$C$7),1)*IF(S$9="x",(1+Toimenpiteet!$C$34),1)*(1+S$30)*_xlfn.BINOM.INV(1,(1-(Satokasvi!$H$15*(1+S$44))),M132))</f>
        <v>2855.4200200989676</v>
      </c>
      <c r="BP132" s="27">
        <f ca="1">IF(T$11="x",0,_xlfn.NORM.INV(N132,Satokasvi!$H$8,Satokasvi!$I$8)*IF(COUNTIF($H$12:T$12,"x")&gt;0,(1+$C$6),1)*IF(COUNTIF($H$13:T$13,"x")&gt;0,(1+$C$30),1)*IF(T$8="x",(1+Toimenpiteet!$C$7),1)*IF(T$9="x",(1+Toimenpiteet!$C$34),1)*(1+T$30)*_xlfn.BINOM.INV(1,(1-(Satokasvi!$H$15*(1+T$44))),N132))</f>
        <v>2567.5528276430346</v>
      </c>
      <c r="BQ132" s="27">
        <f ca="1">IF(U$11="x",0,_xlfn.NORM.INV(O132,Satokasvi!$H$8,Satokasvi!$I$8)*IF(COUNTIF($H$12:U$12,"x")&gt;0,(1+$C$6),1)*IF(COUNTIF($H$13:U$13,"x")&gt;0,(1+$C$30),1)*IF(U$8="x",(1+Toimenpiteet!$C$7),1)*IF(U$9="x",(1+Toimenpiteet!$C$34),1)*(1+U$30)*_xlfn.BINOM.INV(1,(1-(Satokasvi!$H$15*(1+U$44))),O132))</f>
        <v>2506.3044421386576</v>
      </c>
      <c r="BR132" s="27">
        <f ca="1">IF(V$11="x",0,_xlfn.NORM.INV(P132,Satokasvi!$H$8,Satokasvi!$I$8)*IF(COUNTIF($H$12:V$12,"x")&gt;0,(1+$C$6),1)*IF(COUNTIF($H$13:V$13,"x")&gt;0,(1+$C$30),1)*IF(V$8="x",(1+Toimenpiteet!$C$7),1)*IF(V$9="x",(1+Toimenpiteet!$C$34),1)*(1+V$30)*_xlfn.BINOM.INV(1,(1-(Satokasvi!$H$15*(1+V$44))),P132))</f>
        <v>0</v>
      </c>
      <c r="BS132" s="27">
        <f ca="1">IF(W$11="x",0,_xlfn.NORM.INV(Q132,Satokasvi!$H$8,Satokasvi!$I$8)*IF(COUNTIF($H$12:W$12,"x")&gt;0,(1+$C$6),1)*IF(COUNTIF($H$13:W$13,"x")&gt;0,(1+$C$30),1)*IF(W$8="x",(1+Toimenpiteet!$C$7),1)*IF(W$9="x",(1+Toimenpiteet!$C$34),1)*(1+W$30)*_xlfn.BINOM.INV(1,(1-(Satokasvi!$H$15*(1+W$44))),Q132))</f>
        <v>3070.4202655790173</v>
      </c>
      <c r="BT132" s="27">
        <f ca="1">IF(X$11="x",0,_xlfn.NORM.INV(R132,Satokasvi!$H$8,Satokasvi!$I$8)*IF(COUNTIF($H$12:X$12,"x")&gt;0,(1+$C$6),1)*IF(COUNTIF($H$13:X$13,"x")&gt;0,(1+$C$30),1)*IF(X$8="x",(1+Toimenpiteet!$C$7),1)*IF(X$9="x",(1+Toimenpiteet!$C$34),1)*(1+X$30)*_xlfn.BINOM.INV(1,(1-(Satokasvi!$H$15*(1+X$44))),R132))</f>
        <v>2718.7954551642015</v>
      </c>
      <c r="BU132" s="27">
        <f ca="1">IF(Y$11="x",0,_xlfn.NORM.INV(S132,Satokasvi!$H$8,Satokasvi!$I$8)*IF(COUNTIF($H$12:Y$12,"x")&gt;0,(1+$C$6),1)*IF(COUNTIF($H$13:Y$13,"x")&gt;0,(1+$C$30),1)*IF(Y$8="x",(1+Toimenpiteet!$C$7),1)*IF(Y$9="x",(1+Toimenpiteet!$C$34),1)*(1+Y$30)*_xlfn.BINOM.INV(1,(1-(Satokasvi!$H$15*(1+Y$44))),S132))</f>
        <v>2734.2542083552503</v>
      </c>
      <c r="BV132" s="27">
        <f ca="1">IF(Z$11="x",0,_xlfn.NORM.INV(T132,Satokasvi!$H$8,Satokasvi!$I$8)*IF(COUNTIF($H$12:Z$12,"x")&gt;0,(1+$C$6),1)*IF(COUNTIF($H$13:Z$13,"x")&gt;0,(1+$C$30),1)*IF(Z$8="x",(1+Toimenpiteet!$C$7),1)*IF(Z$9="x",(1+Toimenpiteet!$C$34),1)*(1+Z$30)*_xlfn.BINOM.INV(1,(1-(Satokasvi!$H$15*(1+Z$44))),T132))</f>
        <v>2634.2503491324869</v>
      </c>
      <c r="BW132" s="27">
        <f ca="1">IF(AA$11="x",0,_xlfn.NORM.INV(U132,Satokasvi!$H$8,Satokasvi!$I$8)*IF(COUNTIF($H$12:AA$12,"x")&gt;0,(1+$C$6),1)*IF(COUNTIF($H$13:AA$13,"x")&gt;0,(1+$C$30),1)*IF(AA$8="x",(1+Toimenpiteet!$C$7),1)*IF(AA$9="x",(1+Toimenpiteet!$C$34),1)*(1+AA$30)*_xlfn.BINOM.INV(1,(1-(Satokasvi!$H$15*(1+AA$44))),U132))</f>
        <v>2760.3564226172889</v>
      </c>
      <c r="BX132" s="27">
        <f ca="1">IF(AB$11="x",0,_xlfn.NORM.INV(V132,Satokasvi!$H$8,Satokasvi!$I$8)*IF(COUNTIF($H$12:AB$12,"x")&gt;0,(1+$C$6),1)*IF(COUNTIF($H$13:AB$13,"x")&gt;0,(1+$C$30),1)*IF(AB$8="x",(1+Toimenpiteet!$C$7),1)*IF(AB$9="x",(1+Toimenpiteet!$C$34),1)*(1+AB$30)*_xlfn.BINOM.INV(1,(1-(Satokasvi!$H$15*(1+AB$44))),V132))</f>
        <v>2619.4525491820823</v>
      </c>
      <c r="BY132" s="27">
        <f ca="1">IF(AC$11="x",0,_xlfn.NORM.INV(W132,Satokasvi!$H$8,Satokasvi!$I$8)*IF(COUNTIF($H$12:AC$12,"x")&gt;0,(1+$C$6),1)*IF(COUNTIF($H$13:AC$13,"x")&gt;0,(1+$C$30),1)*IF(AC$8="x",(1+Toimenpiteet!$C$7),1)*IF(AC$9="x",(1+Toimenpiteet!$C$34),1)*(1+AC$30)*_xlfn.BINOM.INV(1,(1-(Satokasvi!$H$15*(1+AC$44))),W132))</f>
        <v>2831.3353212730526</v>
      </c>
      <c r="BZ132" s="27">
        <f ca="1">IF(AD$11="x",0,_xlfn.NORM.INV(X132,Satokasvi!$H$8,Satokasvi!$I$8)*IF(COUNTIF($H$12:AD$12,"x")&gt;0,(1+$C$6),1)*IF(COUNTIF($H$13:AD$13,"x")&gt;0,(1+$C$30),1)*IF(AD$8="x",(1+Toimenpiteet!$C$7),1)*IF(AD$9="x",(1+Toimenpiteet!$C$34),1)*(1+AD$30)*_xlfn.BINOM.INV(1,(1-(Satokasvi!$H$15*(1+AD$44))),X132))</f>
        <v>2969.9584887634792</v>
      </c>
      <c r="CA132" s="27">
        <f ca="1">IF(AE$11="x",0,_xlfn.NORM.INV(Y132,Satokasvi!$H$8,Satokasvi!$I$8)*IF(COUNTIF($H$12:AE$12,"x")&gt;0,(1+$C$6),1)*IF(COUNTIF($H$13:AE$13,"x")&gt;0,(1+$C$30),1)*IF(AE$8="x",(1+Toimenpiteet!$C$7),1)*IF(AE$9="x",(1+Toimenpiteet!$C$34),1)*(1+AE$30)*_xlfn.BINOM.INV(1,(1-(Satokasvi!$H$15*(1+AE$44))),Y132))</f>
        <v>2982.9103036758925</v>
      </c>
      <c r="CB132" s="27">
        <f ca="1">IF(AF$11="x",0,_xlfn.NORM.INV(Z132,Satokasvi!$H$8,Satokasvi!$I$8)*IF(COUNTIF($H$12:AF$12,"x")&gt;0,(1+$C$6),1)*IF(COUNTIF($H$13:AF$13,"x")&gt;0,(1+$C$30),1)*IF(AF$8="x",(1+Toimenpiteet!$C$7),1)*IF(AF$9="x",(1+Toimenpiteet!$C$34),1)*(1+AF$30)*_xlfn.BINOM.INV(1,(1-(Satokasvi!$H$15*(1+AF$44))),Z132))</f>
        <v>3163.6820974094521</v>
      </c>
      <c r="CD132" s="29">
        <f ca="1">_xlfn.NORM.INV(RAND(),Satokasvi!$H$13,Satokasvi!$I$13)</f>
        <v>309.42999906730654</v>
      </c>
      <c r="CE132" s="29">
        <f ca="1">_xlfn.NORM.INV(RAND(),Satokasvi!$H$13,Satokasvi!$I$13)</f>
        <v>126.98173160734618</v>
      </c>
      <c r="CF132" s="29">
        <f ca="1">_xlfn.NORM.INV(RAND(),Satokasvi!$H$13,Satokasvi!$I$13)</f>
        <v>192.35188212899519</v>
      </c>
      <c r="CG132" s="29">
        <f ca="1">_xlfn.NORM.INV(RAND(),Satokasvi!$H$13,Satokasvi!$I$13)</f>
        <v>182.45357494611059</v>
      </c>
      <c r="CH132" s="29">
        <f ca="1">_xlfn.NORM.INV(RAND(),Satokasvi!$H$13,Satokasvi!$I$13)</f>
        <v>227.28297953171426</v>
      </c>
      <c r="CI132" s="29">
        <f ca="1">_xlfn.NORM.INV(RAND(),Satokasvi!$H$13,Satokasvi!$I$13)</f>
        <v>224.87830195964753</v>
      </c>
      <c r="CJ132" s="29">
        <f ca="1">_xlfn.NORM.INV(RAND(),Satokasvi!$H$13,Satokasvi!$I$13)</f>
        <v>299.32084602599474</v>
      </c>
      <c r="CK132" s="29">
        <f ca="1">_xlfn.NORM.INV(RAND(),Satokasvi!$H$13,Satokasvi!$I$13)</f>
        <v>179.97042516241831</v>
      </c>
      <c r="CL132" s="29">
        <f ca="1">_xlfn.NORM.INV(RAND(),Satokasvi!$H$13,Satokasvi!$I$13)</f>
        <v>176.29813754602938</v>
      </c>
      <c r="CM132" s="29">
        <f ca="1">_xlfn.NORM.INV(RAND(),Satokasvi!$H$13,Satokasvi!$I$13)</f>
        <v>225.46516498204463</v>
      </c>
      <c r="CN132" s="29">
        <f ca="1">_xlfn.NORM.INV(RAND(),Satokasvi!$H$13,Satokasvi!$I$13)</f>
        <v>286.89379444840461</v>
      </c>
      <c r="CO132" s="29">
        <f ca="1">_xlfn.NORM.INV(RAND(),Satokasvi!$H$13,Satokasvi!$I$13)</f>
        <v>297.22261920742415</v>
      </c>
      <c r="CP132" s="29">
        <f ca="1">_xlfn.NORM.INV(RAND(),Satokasvi!$H$13,Satokasvi!$I$13)</f>
        <v>200.27621694420577</v>
      </c>
      <c r="CQ132" s="29">
        <f ca="1">_xlfn.NORM.INV(RAND(),Satokasvi!$H$13,Satokasvi!$I$13)</f>
        <v>224.07074444062184</v>
      </c>
      <c r="CR132" s="29">
        <f ca="1">_xlfn.NORM.INV(RAND(),Satokasvi!$H$13,Satokasvi!$I$13)</f>
        <v>179.03204637150324</v>
      </c>
      <c r="CS132" s="29">
        <f ca="1">_xlfn.NORM.INV(RAND(),Satokasvi!$H$13,Satokasvi!$I$13)</f>
        <v>187.35256726795691</v>
      </c>
      <c r="CT132" s="29">
        <f ca="1">_xlfn.NORM.INV(RAND(),Satokasvi!$H$13,Satokasvi!$I$13)</f>
        <v>152.90756449633307</v>
      </c>
      <c r="CU132" s="29">
        <f ca="1">_xlfn.NORM.INV(RAND(),Satokasvi!$H$13,Satokasvi!$I$13)</f>
        <v>245.62426774877289</v>
      </c>
      <c r="CV132" s="29">
        <f ca="1">_xlfn.NORM.INV(RAND(),Satokasvi!$H$13,Satokasvi!$I$13)</f>
        <v>107.74904542826536</v>
      </c>
      <c r="CW132" s="29">
        <f ca="1">_xlfn.NORM.INV(RAND(),Satokasvi!$H$13,Satokasvi!$I$13)</f>
        <v>273.7294642033184</v>
      </c>
      <c r="CX132" s="29">
        <f ca="1">_xlfn.NORM.INV(RAND(),Satokasvi!$H$13,Satokasvi!$I$13)</f>
        <v>234.55011263645278</v>
      </c>
      <c r="CY132" s="29">
        <f ca="1">_xlfn.NORM.INV(RAND(),Satokasvi!$H$13,Satokasvi!$I$13)</f>
        <v>192.75775424541865</v>
      </c>
      <c r="CZ132" s="29">
        <f ca="1">_xlfn.NORM.INV(RAND(),Satokasvi!$H$13,Satokasvi!$I$13)</f>
        <v>151.44115739586894</v>
      </c>
      <c r="DA132" s="29">
        <f ca="1">_xlfn.NORM.INV(RAND(),Satokasvi!$H$13,Satokasvi!$I$13)</f>
        <v>279.33900362650115</v>
      </c>
      <c r="DB132" s="29">
        <f ca="1">_xlfn.NORM.INV(RAND(),Satokasvi!$H$13,Satokasvi!$I$13)</f>
        <v>181.55399704073261</v>
      </c>
      <c r="DD132" s="29">
        <f>IF(H$11="x",Toimenpiteet!$E$115,AC132*CD132/1000+(Satokasvi!$E$28-Satokasvi!$E$7)+IF(H$8="x",Toimenpiteet!$E$29,0)+IF(H$9="x",Toimenpiteet!$E$60,0)+IF(H$10="x",Toimenpiteet!$E$88,0))/(1+$H$15)^DD$59</f>
        <v>305.82524271844659</v>
      </c>
      <c r="DE132" s="29">
        <f ca="1">IF(I$11="x",Toimenpiteet!$E$115,AD132*CE132/1000+(Satokasvi!$E$28-Satokasvi!$E$7)+IF(I$8="x",Toimenpiteet!$E$29,0)+IF(I$9="x",Toimenpiteet!$E$60,0)+IF(I$10="x",Toimenpiteet!$E$88,0))/(1+$H$15)^DE$59</f>
        <v>105.6845187124743</v>
      </c>
      <c r="DF132" s="29">
        <f ca="1">IF(J$11="x",Toimenpiteet!$E$115,AE132*CF132/1000+(Satokasvi!$E$28-Satokasvi!$E$7)+IF(J$8="x",Toimenpiteet!$E$29,0)+IF(J$9="x",Toimenpiteet!$E$60,0)+IF(J$10="x",Toimenpiteet!$E$88,0))/(1+$H$15)^DF$59</f>
        <v>231.22793559289323</v>
      </c>
      <c r="DG132" s="29">
        <f ca="1">IF(K$11="x",Toimenpiteet!$E$115,AF132*CG132/1000+(Satokasvi!$E$28-Satokasvi!$E$7)+IF(K$8="x",Toimenpiteet!$E$29,0)+IF(K$9="x",Toimenpiteet!$E$60,0)+IF(K$10="x",Toimenpiteet!$E$88,0))/(1+$H$15)^DG$59</f>
        <v>279.95490450858807</v>
      </c>
      <c r="DH132" s="29">
        <f ca="1">IF(L$11="x",Toimenpiteet!$E$115,AG132*CH132/1000+(Satokasvi!$E$28-Satokasvi!$E$7)+IF(L$8="x",Toimenpiteet!$E$29,0)+IF(L$9="x",Toimenpiteet!$E$60,0)+IF(L$10="x",Toimenpiteet!$E$88,0))/(1+$H$15)^DH$59</f>
        <v>320.19945583512265</v>
      </c>
      <c r="DI132" s="29">
        <f>IF(M$11="x",Toimenpiteet!$E$115,AH132*CI132/1000+(Satokasvi!$E$28-Satokasvi!$E$7)+IF(M$8="x",Toimenpiteet!$E$29,0)+IF(M$9="x",Toimenpiteet!$E$60,0)+IF(M$10="x",Toimenpiteet!$E$88,0))/(1+$H$15)^DI$59</f>
        <v>263.80754085535114</v>
      </c>
      <c r="DJ132" s="29">
        <f ca="1">IF(N$11="x",Toimenpiteet!$E$115,AI132*CJ132/1000+(Satokasvi!$E$28-Satokasvi!$E$7)+IF(N$8="x",Toimenpiteet!$E$29,0)+IF(N$9="x",Toimenpiteet!$E$60,0)+IF(N$10="x",Toimenpiteet!$E$88,0))/(1+$H$15)^DJ$59</f>
        <v>412.96442567699188</v>
      </c>
      <c r="DK132" s="29">
        <f ca="1">IF(O$11="x",Toimenpiteet!$E$115,AJ132*CK132/1000+(Satokasvi!$E$28-Satokasvi!$E$7)+IF(O$8="x",Toimenpiteet!$E$29,0)+IF(O$9="x",Toimenpiteet!$E$60,0)+IF(O$10="x",Toimenpiteet!$E$88,0))/(1+$H$15)^DK$59</f>
        <v>-179.90636450014594</v>
      </c>
      <c r="DL132" s="29">
        <f ca="1">IF(P$11="x",Toimenpiteet!$E$115,AK132*CL132/1000+(Satokasvi!$E$28-Satokasvi!$E$7)+IF(P$8="x",Toimenpiteet!$E$29,0)+IF(P$9="x",Toimenpiteet!$E$60,0)+IF(P$10="x",Toimenpiteet!$E$88,0))/(1+$H$15)^DL$59</f>
        <v>151.68646306097762</v>
      </c>
      <c r="DM132" s="29">
        <f ca="1">IF(Q$11="x",Toimenpiteet!$E$115,AL132*CM132/1000+(Satokasvi!$E$28-Satokasvi!$E$7)+IF(Q$8="x",Toimenpiteet!$E$29,0)+IF(Q$9="x",Toimenpiteet!$E$60,0)+IF(Q$10="x",Toimenpiteet!$E$88,0))/(1+$H$15)^DM$59</f>
        <v>268.39746868822613</v>
      </c>
      <c r="DN132" s="29">
        <f ca="1">IF(R$11="x",Toimenpiteet!$E$115,AM132*CN132/1000+(Satokasvi!$E$28-Satokasvi!$E$7)+IF(R$8="x",Toimenpiteet!$E$29,0)+IF(R$9="x",Toimenpiteet!$E$60,0)+IF(R$10="x",Toimenpiteet!$E$88,0))/(1+$H$15)^DN$59</f>
        <v>427.10266544198726</v>
      </c>
      <c r="DO132" s="29">
        <f ca="1">IF(S$11="x",Toimenpiteet!$E$115,AN132*CO132/1000+(Satokasvi!$E$28-Satokasvi!$E$7)+IF(S$8="x",Toimenpiteet!$E$29,0)+IF(S$9="x",Toimenpiteet!$E$60,0)+IF(S$10="x",Toimenpiteet!$E$88,0))/(1+$H$15)^DO$59</f>
        <v>407.06780160307505</v>
      </c>
      <c r="DP132" s="29">
        <f ca="1">IF(T$11="x",Toimenpiteet!$E$115,AO132*CP132/1000+(Satokasvi!$E$28-Satokasvi!$E$7)+IF(T$8="x",Toimenpiteet!$E$29,0)+IF(T$9="x",Toimenpiteet!$E$60,0)+IF(T$10="x",Toimenpiteet!$E$88,0))/(1+$H$15)^DP$59</f>
        <v>178.2956081627693</v>
      </c>
      <c r="DQ132" s="29">
        <f ca="1">IF(U$11="x",Toimenpiteet!$E$115,AP132*CQ132/1000+(Satokasvi!$E$28-Satokasvi!$E$7)+IF(U$8="x",Toimenpiteet!$E$29,0)+IF(U$9="x",Toimenpiteet!$E$60,0)+IF(U$10="x",Toimenpiteet!$E$88,0))/(1+$H$15)^DQ$59</f>
        <v>202.92822293848113</v>
      </c>
      <c r="DR132" s="29">
        <f ca="1">IF(V$11="x",Toimenpiteet!$E$115,AQ132*CR132/1000+(Satokasvi!$E$28-Satokasvi!$E$7)+IF(V$8="x",Toimenpiteet!$E$29,0)+IF(V$9="x",Toimenpiteet!$E$60,0)+IF(V$10="x",Toimenpiteet!$E$88,0))/(1+$H$15)^DR$59</f>
        <v>-146.28033781171195</v>
      </c>
      <c r="DS132" s="29">
        <f ca="1">IF(W$11="x",Toimenpiteet!$E$115,AR132*CS132/1000+(Satokasvi!$E$28-Satokasvi!$E$7)+IF(W$8="x",Toimenpiteet!$E$29,0)+IF(W$9="x",Toimenpiteet!$E$60,0)+IF(W$10="x",Toimenpiteet!$E$88,0))/(1+$H$15)^DS$59</f>
        <v>199.38737772021943</v>
      </c>
      <c r="DT132" s="29">
        <f ca="1">IF(X$11="x",Toimenpiteet!$E$115,AS132*CT132/1000+(Satokasvi!$E$28-Satokasvi!$E$7)+IF(X$8="x",Toimenpiteet!$E$29,0)+IF(X$9="x",Toimenpiteet!$E$60,0)+IF(X$10="x",Toimenpiteet!$E$88,0))/(1+$H$15)^DT$59</f>
        <v>101.65969841444087</v>
      </c>
      <c r="DU132" s="29">
        <f ca="1">IF(Y$11="x",Toimenpiteet!$E$115,AT132*CU132/1000+(Satokasvi!$E$28-Satokasvi!$E$7)+IF(Y$8="x",Toimenpiteet!$E$29,0)+IF(Y$9="x",Toimenpiteet!$E$60,0)+IF(Y$10="x",Toimenpiteet!$E$88,0))/(1+$H$15)^DU$59</f>
        <v>241.84109404175007</v>
      </c>
      <c r="DV132" s="29">
        <f ca="1">IF(Z$11="x",Toimenpiteet!$E$115,AU132*CV132/1000+(Satokasvi!$E$28-Satokasvi!$E$7)+IF(Z$8="x",Toimenpiteet!$E$29,0)+IF(Z$9="x",Toimenpiteet!$E$60,0)+IF(Z$10="x",Toimenpiteet!$E$88,0))/(1+$H$15)^DV$59</f>
        <v>24.192598083536694</v>
      </c>
      <c r="DW132" s="29">
        <f ca="1">IF(AA$11="x",Toimenpiteet!$E$115,AV132*CW132/1000+(Satokasvi!$E$28-Satokasvi!$E$7)+IF(AA$8="x",Toimenpiteet!$E$29,0)+IF(AA$9="x",Toimenpiteet!$E$60,0)+IF(AA$10="x",Toimenpiteet!$E$88,0))/(1+$H$15)^DW$59</f>
        <v>272.24810788036007</v>
      </c>
      <c r="DX132" s="29">
        <f ca="1">IF(AB$11="x",Toimenpiteet!$E$115,AW132*CX132/1000+(Satokasvi!$E$28-Satokasvi!$E$7)+IF(AB$8="x",Toimenpiteet!$E$29,0)+IF(AB$9="x",Toimenpiteet!$E$60,0)+IF(AB$10="x",Toimenpiteet!$E$88,0))/(1+$H$15)^DX$59</f>
        <v>192.03199943800868</v>
      </c>
      <c r="DY132" s="29">
        <f ca="1">IF(AC$11="x",Toimenpiteet!$E$115,AX132*CY132/1000+(Satokasvi!$E$28-Satokasvi!$E$7)+IF(AC$8="x",Toimenpiteet!$E$29,0)+IF(AC$9="x",Toimenpiteet!$E$60,0)+IF(AC$10="x",Toimenpiteet!$E$88,0))/(1+$H$15)^DY$59</f>
        <v>152.3264233757437</v>
      </c>
      <c r="DZ132" s="29">
        <f ca="1">IF(AD$11="x",Toimenpiteet!$E$115,AY132*CZ132/1000+(Satokasvi!$E$28-Satokasvi!$E$7)+IF(AD$8="x",Toimenpiteet!$E$29,0)+IF(AD$9="x",Toimenpiteet!$E$60,0)+IF(AD$10="x",Toimenpiteet!$E$88,0))/(1+$H$15)^DZ$59</f>
        <v>101.56947396910222</v>
      </c>
      <c r="EA132" s="29">
        <f ca="1">IF(AE$11="x",Toimenpiteet!$E$115,AZ132*DA132/1000+(Satokasvi!$E$28-Satokasvi!$E$7)+IF(AE$8="x",Toimenpiteet!$E$29,0)+IF(AE$9="x",Toimenpiteet!$E$60,0)+IF(AE$10="x",Toimenpiteet!$E$88,0))/(1+$H$15)^EA$59</f>
        <v>278.26966985674557</v>
      </c>
      <c r="EB132" s="29">
        <f ca="1">IF(AF$11="x",Toimenpiteet!$E$115,BA132*DB132/1000+(Satokasvi!$E$28-Satokasvi!$E$7)+IF(AF$8="x",Toimenpiteet!$E$29,0)+IF(AF$9="x",Toimenpiteet!$E$60,0)+IF(AF$10="x",Toimenpiteet!$E$88,0))/(1+$H$15)^EB$59</f>
        <v>152.41718736311049</v>
      </c>
      <c r="ED132" s="29">
        <f>IF(H$11="x",Toimenpiteet!$E$115,BD132*CD132/1000+(Satokasvi!$E$28-Satokasvi!$E$7)+IF(H$8="x",Toimenpiteet!$E$29,0)+IF(H$9="x",Toimenpiteet!$E$60,0)+IF(H$10="x",Toimenpiteet!$E$88,0))/(1+$H$15)^ED$59</f>
        <v>305.82524271844659</v>
      </c>
      <c r="EE132" s="29">
        <f ca="1">IF(I$11="x",Toimenpiteet!$E$115,BE132*CE132/1000+(Satokasvi!$E$28-Satokasvi!$E$7)+IF(I$8="x",Toimenpiteet!$E$29,0)+IF(I$9="x",Toimenpiteet!$E$60,0)+IF(I$10="x",Toimenpiteet!$E$88,0))/(1+$H$15)^EE$59</f>
        <v>121.70962503267722</v>
      </c>
      <c r="EF132" s="29">
        <f ca="1">IF(J$11="x",Toimenpiteet!$E$115,BF132*CF132/1000+(Satokasvi!$E$28-Satokasvi!$E$7)+IF(J$8="x",Toimenpiteet!$E$29,0)+IF(J$9="x",Toimenpiteet!$E$60,0)+IF(J$10="x",Toimenpiteet!$E$88,0))/(1+$H$15)^EF$59</f>
        <v>253.21737158086725</v>
      </c>
      <c r="EG132" s="29">
        <f ca="1">IF(K$11="x",Toimenpiteet!$E$115,BG132*CG132/1000+(Satokasvi!$E$28-Satokasvi!$E$7)+IF(K$8="x",Toimenpiteet!$E$29,0)+IF(K$9="x",Toimenpiteet!$E$60,0)+IF(K$10="x",Toimenpiteet!$E$88,0))/(1+$H$15)^EG$59</f>
        <v>304.07695964501687</v>
      </c>
      <c r="EH132" s="29">
        <f ca="1">IF(L$11="x",Toimenpiteet!$E$115,BH132*CH132/1000+(Satokasvi!$E$28-Satokasvi!$E$7)+IF(L$8="x",Toimenpiteet!$E$29,0)+IF(L$9="x",Toimenpiteet!$E$60,0)+IF(L$10="x",Toimenpiteet!$E$88,0))/(1+$H$15)^EH$59</f>
        <v>346.03885572493635</v>
      </c>
      <c r="EI132" s="29">
        <f>IF(M$11="x",Toimenpiteet!$E$115,BI132*CI132/1000+(Satokasvi!$E$28-Satokasvi!$E$7)+IF(M$8="x",Toimenpiteet!$E$29,0)+IF(M$9="x",Toimenpiteet!$E$60,0)+IF(M$10="x",Toimenpiteet!$E$88,0))/(1+$H$15)^EI$59</f>
        <v>263.80754085535114</v>
      </c>
      <c r="EJ132" s="29">
        <f ca="1">IF(N$11="x",Toimenpiteet!$E$115,BJ132*CJ132/1000+(Satokasvi!$E$28-Satokasvi!$E$7)+IF(N$8="x",Toimenpiteet!$E$29,0)+IF(N$9="x",Toimenpiteet!$E$60,0)+IF(N$10="x",Toimenpiteet!$E$88,0))/(1+$H$15)^EJ$59</f>
        <v>442.87782473259898</v>
      </c>
      <c r="EK132" s="29">
        <f ca="1">IF(O$11="x",Toimenpiteet!$E$115,BK132*CK132/1000+(Satokasvi!$E$28-Satokasvi!$E$7)+IF(O$8="x",Toimenpiteet!$E$29,0)+IF(O$9="x",Toimenpiteet!$E$60,0)+IF(O$10="x",Toimenpiteet!$E$88,0))/(1+$H$15)^EK$59</f>
        <v>-179.90636450014594</v>
      </c>
      <c r="EL132" s="29">
        <f ca="1">IF(P$11="x",Toimenpiteet!$E$115,BL132*CL132/1000+(Satokasvi!$E$28-Satokasvi!$E$7)+IF(P$8="x",Toimenpiteet!$E$29,0)+IF(P$9="x",Toimenpiteet!$E$60,0)+IF(P$10="x",Toimenpiteet!$E$88,0))/(1+$H$15)^EL$59</f>
        <v>168.00410487908223</v>
      </c>
      <c r="EM132" s="29">
        <f ca="1">IF(Q$11="x",Toimenpiteet!$E$115,BM132*CM132/1000+(Satokasvi!$E$28-Satokasvi!$E$7)+IF(Q$8="x",Toimenpiteet!$E$29,0)+IF(Q$9="x",Toimenpiteet!$E$60,0)+IF(Q$10="x",Toimenpiteet!$E$88,0))/(1+$H$15)^EM$59</f>
        <v>290.2962922828857</v>
      </c>
      <c r="EN132" s="29">
        <f ca="1">IF(R$11="x",Toimenpiteet!$E$115,BN132*CN132/1000+(Satokasvi!$E$28-Satokasvi!$E$7)+IF(R$8="x",Toimenpiteet!$E$29,0)+IF(R$9="x",Toimenpiteet!$E$60,0)+IF(R$10="x",Toimenpiteet!$E$88,0))/(1+$H$15)^EN$59</f>
        <v>456.68978916092942</v>
      </c>
      <c r="EO132" s="29">
        <f ca="1">IF(S$11="x",Toimenpiteet!$E$115,BO132*CO132/1000+(Satokasvi!$E$28-Satokasvi!$E$7)+IF(S$8="x",Toimenpiteet!$E$29,0)+IF(S$9="x",Toimenpiteet!$E$60,0)+IF(S$10="x",Toimenpiteet!$E$88,0))/(1+$H$15)^EO$59</f>
        <v>435.41341541802774</v>
      </c>
      <c r="EP132" s="29">
        <f ca="1">IF(T$11="x",Toimenpiteet!$E$115,BP132*CP132/1000+(Satokasvi!$E$28-Satokasvi!$E$7)+IF(T$8="x",Toimenpiteet!$E$29,0)+IF(T$9="x",Toimenpiteet!$E$60,0)+IF(T$10="x",Toimenpiteet!$E$88,0))/(1+$H$15)^EP$59</f>
        <v>194.96982909012999</v>
      </c>
      <c r="EQ132" s="29">
        <f ca="1">IF(U$11="x",Toimenpiteet!$E$115,BQ132*CQ132/1000+(Satokasvi!$E$28-Satokasvi!$E$7)+IF(U$8="x",Toimenpiteet!$E$29,0)+IF(U$9="x",Toimenpiteet!$E$60,0)+IF(U$10="x",Toimenpiteet!$E$88,0))/(1+$H$15)^EQ$59</f>
        <v>220.60807148270831</v>
      </c>
      <c r="ER132" s="29">
        <f ca="1">IF(V$11="x",Toimenpiteet!$E$115,BR132*CR132/1000+(Satokasvi!$E$28-Satokasvi!$E$7)+IF(V$8="x",Toimenpiteet!$E$29,0)+IF(V$9="x",Toimenpiteet!$E$60,0)+IF(V$10="x",Toimenpiteet!$E$88,0))/(1+$H$15)^ER$59</f>
        <v>-146.28033781171195</v>
      </c>
      <c r="ES132" s="29">
        <f ca="1">IF(W$11="x",Toimenpiteet!$E$115,BS132*CS132/1000+(Satokasvi!$E$28-Satokasvi!$E$7)+IF(W$8="x",Toimenpiteet!$E$29,0)+IF(W$9="x",Toimenpiteet!$E$60,0)+IF(W$10="x",Toimenpiteet!$E$88,0))/(1+$H$15)^ES$59</f>
        <v>216.45773387864352</v>
      </c>
      <c r="ET132" s="29">
        <f ca="1">IF(X$11="x",Toimenpiteet!$E$115,BT132*CT132/1000+(Satokasvi!$E$28-Satokasvi!$E$7)+IF(X$8="x",Toimenpiteet!$E$29,0)+IF(X$9="x",Toimenpiteet!$E$60,0)+IF(X$10="x",Toimenpiteet!$E$88,0))/(1+$H$15)^ET$59</f>
        <v>113.63684573556412</v>
      </c>
      <c r="EU132" s="29">
        <f ca="1">IF(Y$11="x",Toimenpiteet!$E$115,BU132*CU132/1000+(Satokasvi!$E$28-Satokasvi!$E$7)+IF(Y$8="x",Toimenpiteet!$E$29,0)+IF(Y$9="x",Toimenpiteet!$E$60,0)+IF(Y$10="x",Toimenpiteet!$E$88,0))/(1+$H$15)^EU$59</f>
        <v>260.62651029762515</v>
      </c>
      <c r="EV132" s="29">
        <f ca="1">IF(Z$11="x",Toimenpiteet!$E$115,BV132*CV132/1000+(Satokasvi!$E$28-Satokasvi!$E$7)+IF(Z$8="x",Toimenpiteet!$E$29,0)+IF(Z$9="x",Toimenpiteet!$E$60,0)+IF(Z$10="x",Toimenpiteet!$E$88,0))/(1+$H$15)^EV$59</f>
        <v>31.900637263235421</v>
      </c>
      <c r="EW132" s="29">
        <f ca="1">IF(AA$11="x",Toimenpiteet!$E$115,BW132*CW132/1000+(Satokasvi!$E$28-Satokasvi!$E$7)+IF(AA$8="x",Toimenpiteet!$E$29,0)+IF(AA$9="x",Toimenpiteet!$E$60,0)+IF(AA$10="x",Toimenpiteet!$E$88,0))/(1+$H$15)^EW$59</f>
        <v>292.16964849333141</v>
      </c>
      <c r="EX132" s="29">
        <f ca="1">IF(AB$11="x",Toimenpiteet!$E$115,BX132*CX132/1000+(Satokasvi!$E$28-Satokasvi!$E$7)+IF(AB$8="x",Toimenpiteet!$E$29,0)+IF(AB$9="x",Toimenpiteet!$E$60,0)+IF(AB$10="x",Toimenpiteet!$E$88,0))/(1+$H$15)^EX$59</f>
        <v>207.7589734088929</v>
      </c>
      <c r="EY132" s="29">
        <f ca="1">IF(AC$11="x",Toimenpiteet!$E$115,BY132*CY132/1000+(Satokasvi!$E$28-Satokasvi!$E$7)+IF(AC$8="x",Toimenpiteet!$E$29,0)+IF(AC$9="x",Toimenpiteet!$E$60,0)+IF(AC$10="x",Toimenpiteet!$E$88,0))/(1+$H$15)^EY$59</f>
        <v>165.88970959208794</v>
      </c>
      <c r="EZ132" s="29">
        <f ca="1">IF(AD$11="x",Toimenpiteet!$E$115,BZ132*CZ132/1000+(Satokasvi!$E$28-Satokasvi!$E$7)+IF(AD$8="x",Toimenpiteet!$E$29,0)+IF(AD$9="x",Toimenpiteet!$E$60,0)+IF(AD$10="x",Toimenpiteet!$E$88,0))/(1+$H$15)^EZ$59</f>
        <v>112.42170014091369</v>
      </c>
      <c r="FA132" s="29">
        <f ca="1">IF(AE$11="x",Toimenpiteet!$E$115,CA132*DA132/1000+(Satokasvi!$E$28-Satokasvi!$E$7)+IF(AE$8="x",Toimenpiteet!$E$29,0)+IF(AE$9="x",Toimenpiteet!$E$60,0)+IF(AE$10="x",Toimenpiteet!$E$88,0))/(1+$H$15)^FA$59</f>
        <v>297.78873827517157</v>
      </c>
      <c r="FB132" s="29">
        <f ca="1">IF(AF$11="x",Toimenpiteet!$E$115,CB132*DB132/1000+(Satokasvi!$E$28-Satokasvi!$E$7)+IF(AF$8="x",Toimenpiteet!$E$29,0)+IF(AF$9="x",Toimenpiteet!$E$60,0)+IF(AF$10="x",Toimenpiteet!$E$88,0))/(1+$H$15)^FB$59</f>
        <v>165.48036219300261</v>
      </c>
      <c r="FD132" s="29">
        <f t="shared" si="41"/>
        <v>305.82524271844659</v>
      </c>
      <c r="FE132" s="29">
        <f t="shared" ca="1" si="32"/>
        <v>411.50976143092089</v>
      </c>
      <c r="FF132" s="29">
        <f t="shared" ca="1" si="32"/>
        <v>642.73769702381412</v>
      </c>
      <c r="FG132" s="29">
        <f t="shared" ca="1" si="32"/>
        <v>922.69260153240225</v>
      </c>
      <c r="FH132" s="29">
        <f t="shared" ca="1" si="32"/>
        <v>1242.892057367525</v>
      </c>
      <c r="FI132" s="29">
        <f t="shared" ca="1" si="32"/>
        <v>1506.6995982228761</v>
      </c>
      <c r="FJ132" s="29">
        <f t="shared" ca="1" si="32"/>
        <v>1919.664023899868</v>
      </c>
      <c r="FK132" s="29">
        <f t="shared" ca="1" si="32"/>
        <v>1739.7576593997221</v>
      </c>
      <c r="FL132" s="29">
        <f t="shared" ca="1" si="32"/>
        <v>1891.4441224606996</v>
      </c>
      <c r="FM132" s="29">
        <f t="shared" ca="1" si="32"/>
        <v>2159.8415911489255</v>
      </c>
      <c r="FN132" s="29">
        <f t="shared" ca="1" si="32"/>
        <v>2586.944256590913</v>
      </c>
      <c r="FO132" s="29">
        <f t="shared" ca="1" si="43"/>
        <v>2994.0120581939882</v>
      </c>
      <c r="FP132" s="29">
        <f t="shared" ca="1" si="43"/>
        <v>3172.3076663567576</v>
      </c>
      <c r="FQ132" s="29">
        <f t="shared" ca="1" si="43"/>
        <v>3375.2358892952388</v>
      </c>
      <c r="FR132" s="29">
        <f t="shared" ca="1" si="43"/>
        <v>3228.955551483527</v>
      </c>
      <c r="FS132" s="29">
        <f t="shared" ca="1" si="43"/>
        <v>3428.3429292037463</v>
      </c>
      <c r="FT132" s="29">
        <f t="shared" ca="1" si="43"/>
        <v>3530.002627618187</v>
      </c>
      <c r="FU132" s="29">
        <f t="shared" ca="1" si="24"/>
        <v>3771.8437216599373</v>
      </c>
      <c r="FV132" s="29">
        <f t="shared" ca="1" si="24"/>
        <v>3796.036319743474</v>
      </c>
      <c r="FW132" s="29">
        <f t="shared" ca="1" si="23"/>
        <v>4068.2844276238338</v>
      </c>
      <c r="FX132" s="29">
        <f t="shared" ca="1" si="23"/>
        <v>4260.3164270618427</v>
      </c>
      <c r="FY132" s="29">
        <f t="shared" ca="1" si="23"/>
        <v>4412.6428504375863</v>
      </c>
      <c r="FZ132" s="29">
        <f t="shared" ca="1" si="23"/>
        <v>4514.2123244066888</v>
      </c>
      <c r="GA132" s="29">
        <f t="shared" ca="1" si="23"/>
        <v>4792.481994263434</v>
      </c>
      <c r="GB132" s="29">
        <f t="shared" ca="1" si="23"/>
        <v>4944.8991816265443</v>
      </c>
      <c r="GC132" s="29"/>
      <c r="GD132" s="29">
        <f t="shared" si="42"/>
        <v>305.82524271844659</v>
      </c>
      <c r="GE132" s="29">
        <f t="shared" ca="1" si="39"/>
        <v>427.53486775112378</v>
      </c>
      <c r="GF132" s="29">
        <f t="shared" ca="1" si="39"/>
        <v>680.75223933199106</v>
      </c>
      <c r="GG132" s="29">
        <f t="shared" ca="1" si="39"/>
        <v>984.82919897700799</v>
      </c>
      <c r="GH132" s="29">
        <f t="shared" ca="1" si="39"/>
        <v>1330.8680547019444</v>
      </c>
      <c r="GI132" s="29">
        <f t="shared" ca="1" si="39"/>
        <v>1594.6755955572955</v>
      </c>
      <c r="GJ132" s="29">
        <f t="shared" ca="1" si="39"/>
        <v>2037.5534202898946</v>
      </c>
      <c r="GK132" s="29">
        <f t="shared" ca="1" si="39"/>
        <v>1857.6470557897487</v>
      </c>
      <c r="GL132" s="29">
        <f t="shared" ca="1" si="39"/>
        <v>2025.6511606688309</v>
      </c>
      <c r="GM132" s="29">
        <f t="shared" ca="1" si="39"/>
        <v>2315.9474529517165</v>
      </c>
      <c r="GN132" s="29">
        <f t="shared" ca="1" si="39"/>
        <v>2772.6372421126462</v>
      </c>
      <c r="GO132" s="29">
        <f t="shared" ca="1" si="39"/>
        <v>3208.050657530674</v>
      </c>
      <c r="GP132" s="29">
        <f t="shared" ca="1" si="39"/>
        <v>3403.0204866208041</v>
      </c>
      <c r="GQ132" s="29">
        <f t="shared" ca="1" si="39"/>
        <v>3623.6285581035127</v>
      </c>
      <c r="GR132" s="29">
        <f t="shared" ca="1" si="39"/>
        <v>3477.3482202918008</v>
      </c>
      <c r="GS132" s="29">
        <f t="shared" ca="1" si="39"/>
        <v>3693.8059541704442</v>
      </c>
      <c r="GT132" s="29">
        <f t="shared" ca="1" si="34"/>
        <v>3807.4427999060085</v>
      </c>
      <c r="GU132" s="29">
        <f t="shared" ca="1" si="22"/>
        <v>4068.0693102036339</v>
      </c>
      <c r="GV132" s="29">
        <f t="shared" ca="1" si="22"/>
        <v>4099.9699474668696</v>
      </c>
      <c r="GW132" s="29">
        <f t="shared" ca="1" si="22"/>
        <v>4392.1395959602014</v>
      </c>
      <c r="GX132" s="29">
        <f t="shared" ca="1" si="22"/>
        <v>4599.8985693690947</v>
      </c>
      <c r="GY132" s="29">
        <f t="shared" ca="1" si="30"/>
        <v>4765.7882789611831</v>
      </c>
      <c r="GZ132" s="29">
        <f t="shared" ca="1" si="30"/>
        <v>4878.2099791020964</v>
      </c>
      <c r="HA132" s="29">
        <f t="shared" ca="1" si="30"/>
        <v>5175.9987173772679</v>
      </c>
      <c r="HB132" s="29">
        <f t="shared" ca="1" si="30"/>
        <v>5341.4790795702702</v>
      </c>
      <c r="HC132" s="29"/>
      <c r="HD132" s="29">
        <f t="shared" si="40"/>
        <v>170</v>
      </c>
      <c r="HE132" s="29">
        <f>SUM($GD132:GD132)-$HD132-SUM($FD132:FD132)</f>
        <v>-170</v>
      </c>
      <c r="HF132" s="29">
        <f ca="1">SUM($GD132:GE132)-$HD132-SUM($FD132:FE132)</f>
        <v>-153.97489367979711</v>
      </c>
      <c r="HG132" s="29">
        <f ca="1">SUM($GD132:GF132)-$HD132-SUM($FD132:FF132)</f>
        <v>-115.96035137162016</v>
      </c>
      <c r="HH132" s="29">
        <f ca="1">SUM($GD132:GG132)-$HD132-SUM($FD132:FG132)</f>
        <v>-53.823753927014877</v>
      </c>
      <c r="HI132" s="29">
        <f ca="1">SUM($GD132:GH132)-$HD132-SUM($FD132:FH132)</f>
        <v>34.152243407404512</v>
      </c>
      <c r="HJ132" s="29">
        <f ca="1">SUM($GD132:GI132)-$HD132-SUM($FD132:FI132)</f>
        <v>122.1282407418239</v>
      </c>
      <c r="HK132" s="29">
        <f ca="1">SUM($GD132:GJ132)-$HD132-SUM($FD132:FJ132)</f>
        <v>240.01763713185028</v>
      </c>
      <c r="HL132" s="29">
        <f ca="1">SUM($GD132:GK132)-$HD132-SUM($FD132:FK132)</f>
        <v>357.90703352187666</v>
      </c>
      <c r="HM132" s="29">
        <f ca="1">SUM($GD132:GL132)-$HD132-SUM($FD132:FL132)</f>
        <v>492.11407173000771</v>
      </c>
      <c r="HN132" s="29">
        <f ca="1">SUM($GD132:GM132)-$HD132-SUM($FD132:FM132)</f>
        <v>648.21993353279686</v>
      </c>
      <c r="HO132" s="29">
        <f ca="1">SUM($GD132:GN132)-$HD132-SUM($FD132:FN132)</f>
        <v>833.91291905453181</v>
      </c>
      <c r="HP132" s="29">
        <f ca="1">SUM($GD132:GO132)-$HD132-SUM($FD132:FO132)</f>
        <v>1047.951518391219</v>
      </c>
      <c r="HQ132" s="29">
        <f ca="1">SUM($GD132:GP132)-$HD132-SUM($FD132:FP132)</f>
        <v>1278.6643386552641</v>
      </c>
      <c r="HR132" s="29">
        <f ca="1">SUM($GD132:GQ132)-$HD132-SUM($FD132:FQ132)</f>
        <v>1527.0570074635361</v>
      </c>
      <c r="HS132" s="29">
        <f ca="1">SUM($GD132:GR132)-$HD132-SUM($FD132:FR132)</f>
        <v>1775.4496762718118</v>
      </c>
      <c r="HT132" s="29">
        <f ca="1">SUM($GD132:GS132)-$HD132-SUM($FD132:FS132)</f>
        <v>2040.912701238507</v>
      </c>
      <c r="HU132" s="29">
        <f ca="1">SUM($GD132:GT132)-$HD132-SUM($FD132:FT132)</f>
        <v>2318.3528735263244</v>
      </c>
      <c r="HV132" s="29">
        <f ca="1">SUM($GD132:GU132)-$HD132-SUM($FD132:FU132)</f>
        <v>2614.5784620700215</v>
      </c>
      <c r="HW132" s="29">
        <f ca="1">SUM($GD132:GV132)-$HD132-SUM($FD132:FV132)</f>
        <v>2918.5120897934175</v>
      </c>
      <c r="HX132" s="29">
        <f ca="1">SUM($GD132:GW132)-$HD132-SUM($FD132:FW132)</f>
        <v>3242.3672581297869</v>
      </c>
      <c r="HY132" s="29">
        <f ca="1">SUM($GD132:GX132)-$HD132-SUM($FD132:FX132)</f>
        <v>3581.9494004370354</v>
      </c>
      <c r="HZ132" s="29">
        <f ca="1">SUM($GD132:GY132)-$HD132-SUM($FD132:FY132)</f>
        <v>3935.0948289606313</v>
      </c>
      <c r="IA132" s="29">
        <f ca="1">SUM($GD132:GZ132)-$HD132-SUM($FD132:FZ132)</f>
        <v>4299.0924836560371</v>
      </c>
      <c r="IB132" s="29">
        <f ca="1">SUM($GD132:HA132)-$HD132-SUM($FD132:GA132)</f>
        <v>4682.6092067698773</v>
      </c>
      <c r="IC132" s="29">
        <f ca="1">SUM($GD132:HB132)-$HD132-SUM($FD132:GB132)</f>
        <v>5079.1891047136014</v>
      </c>
    </row>
    <row r="133" spans="2:237">
      <c r="B133" s="29">
        <f t="shared" ca="1" si="37"/>
        <v>0.51980400489803913</v>
      </c>
      <c r="C133" s="29">
        <f t="shared" ca="1" si="37"/>
        <v>0.48360189853809332</v>
      </c>
      <c r="D133" s="29">
        <f t="shared" ca="1" si="37"/>
        <v>0.7782984345257804</v>
      </c>
      <c r="E133" s="29">
        <f t="shared" ca="1" si="37"/>
        <v>0.56341693079867894</v>
      </c>
      <c r="F133" s="29">
        <f t="shared" ca="1" si="37"/>
        <v>0.23405179915473329</v>
      </c>
      <c r="G133" s="29">
        <f t="shared" ca="1" si="37"/>
        <v>0.69859208015823271</v>
      </c>
      <c r="H133" s="29">
        <f t="shared" ca="1" si="37"/>
        <v>0.43465697149713889</v>
      </c>
      <c r="I133" s="29">
        <f t="shared" ca="1" si="37"/>
        <v>3.1558047428478231E-2</v>
      </c>
      <c r="J133" s="29">
        <f t="shared" ca="1" si="37"/>
        <v>0.78355639609224081</v>
      </c>
      <c r="K133" s="29">
        <f t="shared" ca="1" si="37"/>
        <v>0.30150451978774162</v>
      </c>
      <c r="L133" s="29">
        <f t="shared" ca="1" si="37"/>
        <v>0.18342632068506282</v>
      </c>
      <c r="M133" s="29">
        <f t="shared" ca="1" si="37"/>
        <v>0.39857454370620538</v>
      </c>
      <c r="N133" s="29">
        <f t="shared" ca="1" si="37"/>
        <v>0.17081721943484507</v>
      </c>
      <c r="O133" s="29">
        <f t="shared" ca="1" si="37"/>
        <v>7.7621665624085678E-2</v>
      </c>
      <c r="P133" s="29">
        <f t="shared" ca="1" si="37"/>
        <v>0.83315877208643685</v>
      </c>
      <c r="Q133" s="29">
        <f t="shared" ca="1" si="37"/>
        <v>0.9369682941788019</v>
      </c>
      <c r="R133" s="29">
        <f t="shared" ca="1" si="38"/>
        <v>0.91266521165383063</v>
      </c>
      <c r="S133" s="29">
        <f t="shared" ca="1" si="38"/>
        <v>0.37593545379018001</v>
      </c>
      <c r="T133" s="29">
        <f t="shared" ca="1" si="38"/>
        <v>0.8960909994308317</v>
      </c>
      <c r="U133" s="29">
        <f t="shared" ca="1" si="38"/>
        <v>0.63575778277733164</v>
      </c>
      <c r="V133" s="29">
        <f t="shared" ca="1" si="38"/>
        <v>7.8191932266399866E-2</v>
      </c>
      <c r="W133" s="29">
        <f t="shared" ca="1" si="38"/>
        <v>0.39785420788855208</v>
      </c>
      <c r="X133" s="29">
        <f t="shared" ca="1" si="38"/>
        <v>0.87790585177510216</v>
      </c>
      <c r="Y133" s="29">
        <f t="shared" ca="1" si="38"/>
        <v>0.17298068316372017</v>
      </c>
      <c r="Z133" s="29">
        <f t="shared" ca="1" si="38"/>
        <v>0.12661923311443013</v>
      </c>
      <c r="AC133" s="27">
        <f>IF(H$11="x",0,_xlfn.NORM.INV(B133,Satokasvi!$H$8,Satokasvi!$I$8)*IF(H$8="x",1+Toimenpiteet!$C$7,1)*IF(H$9="x",1+Toimenpiteet!$C$34,1)*(1+H$30)*_xlfn.BINOM.INV(1,(1-(Satokasvi!$H$15*(1+H$43))),B133))</f>
        <v>0</v>
      </c>
      <c r="AD133" s="27">
        <f ca="1">IF(I$11="x",0,_xlfn.NORM.INV(C133,Satokasvi!$H$8,Satokasvi!$I$8)*IF(I$8="x",1+Toimenpiteet!$C$7,1)*IF(I$9="x",1+Toimenpiteet!$C$34,1)*(1+I$30)*_xlfn.BINOM.INV(1,(1-(Satokasvi!$H$15*(1+I$43))),C133))</f>
        <v>2532.699998954457</v>
      </c>
      <c r="AE133" s="27">
        <f ca="1">IF(J$11="x",0,_xlfn.NORM.INV(D133,Satokasvi!$H$8,Satokasvi!$I$8)*IF(J$8="x",1+Toimenpiteet!$C$7,1)*IF(J$9="x",1+Toimenpiteet!$C$34,1)*(1+J$30)*_xlfn.BINOM.INV(1,(1-(Satokasvi!$H$15*(1+J$43))),D133))</f>
        <v>2697.832092336811</v>
      </c>
      <c r="AF133" s="27">
        <f ca="1">IF(K$11="x",0,_xlfn.NORM.INV(E133,Satokasvi!$H$8,Satokasvi!$I$8)*IF(K$8="x",1+Toimenpiteet!$C$7,1)*IF(K$9="x",1+Toimenpiteet!$C$34,1)*(1+K$30)*_xlfn.BINOM.INV(1,(1-(Satokasvi!$H$15*(1+K$43))),E133))</f>
        <v>2604.8070309432733</v>
      </c>
      <c r="AG133" s="27">
        <f ca="1">IF(L$11="x",0,_xlfn.NORM.INV(F133,Satokasvi!$H$8,Satokasvi!$I$8)*IF(L$8="x",1+Toimenpiteet!$C$7,1)*IF(L$9="x",1+Toimenpiteet!$C$34,1)*(1+L$30)*_xlfn.BINOM.INV(1,(1-(Satokasvi!$H$15*(1+L$43))),F133))</f>
        <v>2458.6902811699483</v>
      </c>
      <c r="AH133" s="27">
        <f>IF(M$11="x",0,_xlfn.NORM.INV(G133,Satokasvi!$H$8,Satokasvi!$I$8)*IF(M$8="x",1+Toimenpiteet!$C$7,1)*IF(M$9="x",1+Toimenpiteet!$C$34,1)*(1+M$30)*_xlfn.BINOM.INV(1,(1-(Satokasvi!$H$15*(1+M$43))),G133))</f>
        <v>0</v>
      </c>
      <c r="AI133" s="27">
        <f ca="1">IF(N$11="x",0,_xlfn.NORM.INV(H133,Satokasvi!$H$8,Satokasvi!$I$8)*IF(N$8="x",1+Toimenpiteet!$C$7,1)*IF(N$9="x",1+Toimenpiteet!$C$34,1)*(1+N$30)*_xlfn.BINOM.INV(1,(1-(Satokasvi!$H$15*(1+N$43))),H133))</f>
        <v>2582.5288328184211</v>
      </c>
      <c r="AJ133" s="27">
        <f ca="1">IF(O$11="x",0,_xlfn.NORM.INV(I133,Satokasvi!$H$8,Satokasvi!$I$8)*IF(O$8="x",1+Toimenpiteet!$C$7,1)*IF(O$9="x",1+Toimenpiteet!$C$34,1)*(1+O$30)*_xlfn.BINOM.INV(1,(1-(Satokasvi!$H$15*(1+O$43))),I133))</f>
        <v>0</v>
      </c>
      <c r="AK133" s="27">
        <f ca="1">IF(P$11="x",0,_xlfn.NORM.INV(J133,Satokasvi!$H$8,Satokasvi!$I$8)*IF(P$8="x",1+Toimenpiteet!$C$7,1)*IF(P$9="x",1+Toimenpiteet!$C$34,1)*(1+P$30)*_xlfn.BINOM.INV(1,(1-(Satokasvi!$H$15*(1+P$43))),J133))</f>
        <v>2759.6300853113603</v>
      </c>
      <c r="AL133" s="27">
        <f ca="1">IF(Q$11="x",0,_xlfn.NORM.INV(K133,Satokasvi!$H$8,Satokasvi!$I$8)*IF(Q$8="x",1+Toimenpiteet!$C$7,1)*IF(Q$9="x",1+Toimenpiteet!$C$34,1)*(1+Q$30)*_xlfn.BINOM.INV(1,(1-(Satokasvi!$H$15*(1+Q$43))),K133))</f>
        <v>2516.1621945112051</v>
      </c>
      <c r="AM133" s="27">
        <f ca="1">IF(R$11="x",0,_xlfn.NORM.INV(L133,Satokasvi!$H$8,Satokasvi!$I$8)*IF(R$8="x",1+Toimenpiteet!$C$7,1)*IF(R$9="x",1+Toimenpiteet!$C$34,1)*(1+R$30)*_xlfn.BINOM.INV(1,(1-(Satokasvi!$H$15*(1+R$43))),L133))</f>
        <v>2444.8009054969652</v>
      </c>
      <c r="AN133" s="27">
        <f ca="1">IF(S$11="x",0,_xlfn.NORM.INV(M133,Satokasvi!$H$8,Satokasvi!$I$8)*IF(S$8="x",1+Toimenpiteet!$C$7,1)*IF(S$9="x",1+Toimenpiteet!$C$34,1)*(1+S$30)*_xlfn.BINOM.INV(1,(1-(Satokasvi!$H$15*(1+S$43))),M133))</f>
        <v>2565.2612020172442</v>
      </c>
      <c r="AO133" s="27">
        <f ca="1">IF(T$11="x",0,_xlfn.NORM.INV(N133,Satokasvi!$H$8,Satokasvi!$I$8)*IF(T$8="x",1+Toimenpiteet!$C$7,1)*IF(T$9="x",1+Toimenpiteet!$C$34,1)*(1+T$30)*_xlfn.BINOM.INV(1,(1-(Satokasvi!$H$15*(1+T$43))),N133))</f>
        <v>2435.7373940007324</v>
      </c>
      <c r="AP133" s="27">
        <f ca="1">IF(U$11="x",0,_xlfn.NORM.INV(O133,Satokasvi!$H$8,Satokasvi!$I$8)*IF(U$8="x",1+Toimenpiteet!$C$7,1)*IF(U$9="x",1+Toimenpiteet!$C$34,1)*(1+U$30)*_xlfn.BINOM.INV(1,(1-(Satokasvi!$H$15*(1+U$43))),O133))</f>
        <v>2347.9489853389814</v>
      </c>
      <c r="AQ133" s="27">
        <f ca="1">IF(V$11="x",0,_xlfn.NORM.INV(P133,Satokasvi!$H$8,Satokasvi!$I$8)*IF(V$8="x",1+Toimenpiteet!$C$7,1)*IF(V$9="x",1+Toimenpiteet!$C$34,1)*(1+V$30)*_xlfn.BINOM.INV(1,(1-(Satokasvi!$H$15*(1+V$43))),P133))</f>
        <v>2793.6885414048929</v>
      </c>
      <c r="AR133" s="27">
        <f ca="1">IF(W$11="x",0,_xlfn.NORM.INV(Q133,Satokasvi!$H$8,Satokasvi!$I$8)*IF(W$8="x",1+Toimenpiteet!$C$7,1)*IF(W$9="x",1+Toimenpiteet!$C$34,1)*(1+W$30)*_xlfn.BINOM.INV(1,(1-(Satokasvi!$H$15*(1+W$43))),Q133))</f>
        <v>2898.7946014617196</v>
      </c>
      <c r="AS133" s="27">
        <f ca="1">IF(X$11="x",0,_xlfn.NORM.INV(R133,Satokasvi!$H$8,Satokasvi!$I$8)*IF(X$8="x",1+Toimenpiteet!$C$7,1)*IF(X$9="x",1+Toimenpiteet!$C$34,1)*(1+X$30)*_xlfn.BINOM.INV(1,(1-(Satokasvi!$H$15*(1+X$43))),R133))</f>
        <v>2866.603215814197</v>
      </c>
      <c r="AT133" s="27">
        <f ca="1">IF(Y$11="x",0,_xlfn.NORM.INV(S133,Satokasvi!$H$8,Satokasvi!$I$8)*IF(Y$8="x",1+Toimenpiteet!$C$7,1)*IF(Y$9="x",1+Toimenpiteet!$C$34,1)*(1+Y$30)*_xlfn.BINOM.INV(1,(1-(Satokasvi!$H$15*(1+Y$43))),S133))</f>
        <v>2554.2230758452647</v>
      </c>
      <c r="AU133" s="27">
        <f ca="1">IF(Z$11="x",0,_xlfn.NORM.INV(T133,Satokasvi!$H$8,Satokasvi!$I$8)*IF(Z$8="x",1+Toimenpiteet!$C$7,1)*IF(Z$9="x",1+Toimenpiteet!$C$34,1)*(1+Z$30)*_xlfn.BINOM.INV(1,(1-(Satokasvi!$H$15*(1+Z$43))),T133))</f>
        <v>2848.3547092793615</v>
      </c>
      <c r="AV133" s="27">
        <f ca="1">IF(AA$11="x",0,_xlfn.NORM.INV(U133,Satokasvi!$H$8,Satokasvi!$I$8)*IF(AA$8="x",1+Toimenpiteet!$C$7,1)*IF(AA$9="x",1+Toimenpiteet!$C$34,1)*(1+AA$30)*_xlfn.BINOM.INV(1,(1-(Satokasvi!$H$15*(1+AA$43))),U133))</f>
        <v>2678.0375772087359</v>
      </c>
      <c r="AW133" s="27">
        <f ca="1">IF(AB$11="x",0,_xlfn.NORM.INV(V133,Satokasvi!$H$8,Satokasvi!$I$8)*IF(AB$8="x",1+Toimenpiteet!$C$7,1)*IF(AB$9="x",1+Toimenpiteet!$C$34,1)*(1+AB$30)*_xlfn.BINOM.INV(1,(1-(Satokasvi!$H$15*(1+AB$43))),V133))</f>
        <v>2348.6795192616878</v>
      </c>
      <c r="AX133" s="27">
        <f ca="1">IF(AC$11="x",0,_xlfn.NORM.INV(W133,Satokasvi!$H$8,Satokasvi!$I$8)*IF(AC$8="x",1+Toimenpiteet!$C$7,1)*IF(AC$9="x",1+Toimenpiteet!$C$34,1)*(1+AC$30)*_xlfn.BINOM.INV(1,(1-(Satokasvi!$H$15*(1+AC$43))),W133))</f>
        <v>2564.912762587116</v>
      </c>
      <c r="AY133" s="27">
        <f ca="1">IF(AD$11="x",0,_xlfn.NORM.INV(X133,Satokasvi!$H$8,Satokasvi!$I$8)*IF(AD$8="x",1+Toimenpiteet!$C$7,1)*IF(AD$9="x",1+Toimenpiteet!$C$34,1)*(1+AD$30)*_xlfn.BINOM.INV(1,(1-(Satokasvi!$H$15*(1+AD$43))),X133))</f>
        <v>2830.6208470518991</v>
      </c>
      <c r="AZ133" s="27">
        <f ca="1">IF(AE$11="x",0,_xlfn.NORM.INV(Y133,Satokasvi!$H$8,Satokasvi!$I$8)*IF(AE$8="x",1+Toimenpiteet!$C$7,1)*IF(AE$9="x",1+Toimenpiteet!$C$34,1)*(1+AE$30)*_xlfn.BINOM.INV(1,(1-(Satokasvi!$H$15*(1+AE$43))),Y133))</f>
        <v>2437.3219429693795</v>
      </c>
      <c r="BA133" s="27">
        <f ca="1">IF(AF$11="x",0,_xlfn.NORM.INV(Z133,Satokasvi!$H$8,Satokasvi!$I$8)*IF(AF$8="x",1+Toimenpiteet!$C$7,1)*IF(AF$9="x",1+Toimenpiteet!$C$34,1)*(1+AF$30)*_xlfn.BINOM.INV(1,(1-(Satokasvi!$H$15*(1+AF$43))),Z133))</f>
        <v>2399.9774543442009</v>
      </c>
      <c r="BD133" s="27">
        <f>IF(H$11="x",0,_xlfn.NORM.INV(B133,Satokasvi!$H$8,Satokasvi!$I$8)*IF(COUNTIF($H$12:H$12,"x")&gt;0,(1+$C$6),1)*IF(COUNTIF($H$13:H$13,"x")&gt;0,(1+$C$30),1)*IF(H$8="x",(1+Toimenpiteet!$C$7),1)*IF(H$9="x",(1+Toimenpiteet!$C$34),1)*(1+H$30)*_xlfn.BINOM.INV(1,(1-(Satokasvi!$H$15*(1+H$44))),B133))</f>
        <v>0</v>
      </c>
      <c r="BE133" s="27">
        <f ca="1">IF(I$11="x",0,_xlfn.NORM.INV(C133,Satokasvi!$H$8,Satokasvi!$I$8)*IF(COUNTIF($H$12:I$12,"x")&gt;0,(1+$C$6),1)*IF(COUNTIF($H$13:I$13,"x")&gt;0,(1+$C$30),1)*IF(I$8="x",(1+Toimenpiteet!$C$7),1)*IF(I$9="x",(1+Toimenpiteet!$C$34),1)*(1+I$30)*_xlfn.BINOM.INV(1,(1-(Satokasvi!$H$15*(1+I$44))),C133))</f>
        <v>2659.3349989021804</v>
      </c>
      <c r="BF133" s="27">
        <f ca="1">IF(J$11="x",0,_xlfn.NORM.INV(D133,Satokasvi!$H$8,Satokasvi!$I$8)*IF(COUNTIF($H$12:J$12,"x")&gt;0,(1+$C$6),1)*IF(COUNTIF($H$13:J$13,"x")&gt;0,(1+$C$30),1)*IF(J$8="x",(1+Toimenpiteet!$C$7),1)*IF(J$9="x",(1+Toimenpiteet!$C$34),1)*(1+J$30)*_xlfn.BINOM.INV(1,(1-(Satokasvi!$H$15*(1+J$44))),D133))</f>
        <v>2832.7236969536511</v>
      </c>
      <c r="BG133" s="27">
        <f ca="1">IF(K$11="x",0,_xlfn.NORM.INV(E133,Satokasvi!$H$8,Satokasvi!$I$8)*IF(COUNTIF($H$12:K$12,"x")&gt;0,(1+$C$6),1)*IF(COUNTIF($H$13:K$13,"x")&gt;0,(1+$C$30),1)*IF(K$8="x",(1+Toimenpiteet!$C$7),1)*IF(K$9="x",(1+Toimenpiteet!$C$34),1)*(1+K$30)*_xlfn.BINOM.INV(1,(1-(Satokasvi!$H$15*(1+K$44))),E133))</f>
        <v>2735.0473824904366</v>
      </c>
      <c r="BH133" s="27">
        <f ca="1">IF(L$11="x",0,_xlfn.NORM.INV(F133,Satokasvi!$H$8,Satokasvi!$I$8)*IF(COUNTIF($H$12:L$12,"x")&gt;0,(1+$C$6),1)*IF(COUNTIF($H$13:L$13,"x")&gt;0,(1+$C$30),1)*IF(L$8="x",(1+Toimenpiteet!$C$7),1)*IF(L$9="x",(1+Toimenpiteet!$C$34),1)*(1+L$30)*_xlfn.BINOM.INV(1,(1-(Satokasvi!$H$15*(1+L$44))),F133))</f>
        <v>2581.6247952284461</v>
      </c>
      <c r="BI133" s="27">
        <f>IF(M$11="x",0,_xlfn.NORM.INV(G133,Satokasvi!$H$8,Satokasvi!$I$8)*IF(COUNTIF($H$12:M$12,"x")&gt;0,(1+$C$6),1)*IF(COUNTIF($H$13:M$13,"x")&gt;0,(1+$C$30),1)*IF(M$8="x",(1+Toimenpiteet!$C$7),1)*IF(M$9="x",(1+Toimenpiteet!$C$34),1)*(1+M$30)*_xlfn.BINOM.INV(1,(1-(Satokasvi!$H$15*(1+M$44))),G133))</f>
        <v>0</v>
      </c>
      <c r="BJ133" s="27">
        <f ca="1">IF(N$11="x",0,_xlfn.NORM.INV(H133,Satokasvi!$H$8,Satokasvi!$I$8)*IF(COUNTIF($H$12:N$12,"x")&gt;0,(1+$C$6),1)*IF(COUNTIF($H$13:N$13,"x")&gt;0,(1+$C$30),1)*IF(N$8="x",(1+Toimenpiteet!$C$7),1)*IF(N$9="x",(1+Toimenpiteet!$C$34),1)*(1+N$30)*_xlfn.BINOM.INV(1,(1-(Satokasvi!$H$15*(1+N$44))),H133))</f>
        <v>2711.6552744593423</v>
      </c>
      <c r="BK133" s="27">
        <f ca="1">IF(O$11="x",0,_xlfn.NORM.INV(I133,Satokasvi!$H$8,Satokasvi!$I$8)*IF(COUNTIF($H$12:O$12,"x")&gt;0,(1+$C$6),1)*IF(COUNTIF($H$13:O$13,"x")&gt;0,(1+$C$30),1)*IF(O$8="x",(1+Toimenpiteet!$C$7),1)*IF(O$9="x",(1+Toimenpiteet!$C$34),1)*(1+O$30)*_xlfn.BINOM.INV(1,(1-(Satokasvi!$H$15*(1+O$44))),I133))</f>
        <v>0</v>
      </c>
      <c r="BL133" s="27">
        <f ca="1">IF(P$11="x",0,_xlfn.NORM.INV(J133,Satokasvi!$H$8,Satokasvi!$I$8)*IF(COUNTIF($H$12:P$12,"x")&gt;0,(1+$C$6),1)*IF(COUNTIF($H$13:P$13,"x")&gt;0,(1+$C$30),1)*IF(P$8="x",(1+Toimenpiteet!$C$7),1)*IF(P$9="x",(1+Toimenpiteet!$C$34),1)*(1+P$30)*_xlfn.BINOM.INV(1,(1-(Satokasvi!$H$15*(1+P$44))),J133))</f>
        <v>2897.6115895769281</v>
      </c>
      <c r="BM133" s="27">
        <f ca="1">IF(Q$11="x",0,_xlfn.NORM.INV(K133,Satokasvi!$H$8,Satokasvi!$I$8)*IF(COUNTIF($H$12:Q$12,"x")&gt;0,(1+$C$6),1)*IF(COUNTIF($H$13:Q$13,"x")&gt;0,(1+$C$30),1)*IF(Q$8="x",(1+Toimenpiteet!$C$7),1)*IF(Q$9="x",(1+Toimenpiteet!$C$34),1)*(1+Q$30)*_xlfn.BINOM.INV(1,(1-(Satokasvi!$H$15*(1+Q$44))),K133))</f>
        <v>2641.9703042367655</v>
      </c>
      <c r="BN133" s="27">
        <f ca="1">IF(R$11="x",0,_xlfn.NORM.INV(L133,Satokasvi!$H$8,Satokasvi!$I$8)*IF(COUNTIF($H$12:R$12,"x")&gt;0,(1+$C$6),1)*IF(COUNTIF($H$13:R$13,"x")&gt;0,(1+$C$30),1)*IF(R$8="x",(1+Toimenpiteet!$C$7),1)*IF(R$9="x",(1+Toimenpiteet!$C$34),1)*(1+R$30)*_xlfn.BINOM.INV(1,(1-(Satokasvi!$H$15*(1+R$44))),L133))</f>
        <v>2567.0409507718136</v>
      </c>
      <c r="BO133" s="27">
        <f ca="1">IF(S$11="x",0,_xlfn.NORM.INV(M133,Satokasvi!$H$8,Satokasvi!$I$8)*IF(COUNTIF($H$12:S$12,"x")&gt;0,(1+$C$6),1)*IF(COUNTIF($H$13:S$13,"x")&gt;0,(1+$C$30),1)*IF(S$8="x",(1+Toimenpiteet!$C$7),1)*IF(S$9="x",(1+Toimenpiteet!$C$34),1)*(1+S$30)*_xlfn.BINOM.INV(1,(1-(Satokasvi!$H$15*(1+S$44))),M133))</f>
        <v>2693.5242621181064</v>
      </c>
      <c r="BP133" s="27">
        <f ca="1">IF(T$11="x",0,_xlfn.NORM.INV(N133,Satokasvi!$H$8,Satokasvi!$I$8)*IF(COUNTIF($H$12:T$12,"x")&gt;0,(1+$C$6),1)*IF(COUNTIF($H$13:T$13,"x")&gt;0,(1+$C$30),1)*IF(T$8="x",(1+Toimenpiteet!$C$7),1)*IF(T$9="x",(1+Toimenpiteet!$C$34),1)*(1+T$30)*_xlfn.BINOM.INV(1,(1-(Satokasvi!$H$15*(1+T$44))),N133))</f>
        <v>2557.5242637007686</v>
      </c>
      <c r="BQ133" s="27">
        <f ca="1">IF(U$11="x",0,_xlfn.NORM.INV(O133,Satokasvi!$H$8,Satokasvi!$I$8)*IF(COUNTIF($H$12:U$12,"x")&gt;0,(1+$C$6),1)*IF(COUNTIF($H$13:U$13,"x")&gt;0,(1+$C$30),1)*IF(U$8="x",(1+Toimenpiteet!$C$7),1)*IF(U$9="x",(1+Toimenpiteet!$C$34),1)*(1+U$30)*_xlfn.BINOM.INV(1,(1-(Satokasvi!$H$15*(1+U$44))),O133))</f>
        <v>2465.3464346059304</v>
      </c>
      <c r="BR133" s="27">
        <f ca="1">IF(V$11="x",0,_xlfn.NORM.INV(P133,Satokasvi!$H$8,Satokasvi!$I$8)*IF(COUNTIF($H$12:V$12,"x")&gt;0,(1+$C$6),1)*IF(COUNTIF($H$13:V$13,"x")&gt;0,(1+$C$30),1)*IF(V$8="x",(1+Toimenpiteet!$C$7),1)*IF(V$9="x",(1+Toimenpiteet!$C$34),1)*(1+V$30)*_xlfn.BINOM.INV(1,(1-(Satokasvi!$H$15*(1+V$44))),P133))</f>
        <v>2933.3729684751374</v>
      </c>
      <c r="BS133" s="27">
        <f ca="1">IF(W$11="x",0,_xlfn.NORM.INV(Q133,Satokasvi!$H$8,Satokasvi!$I$8)*IF(COUNTIF($H$12:W$12,"x")&gt;0,(1+$C$6),1)*IF(COUNTIF($H$13:W$13,"x")&gt;0,(1+$C$30),1)*IF(W$8="x",(1+Toimenpiteet!$C$7),1)*IF(W$9="x",(1+Toimenpiteet!$C$34),1)*(1+W$30)*_xlfn.BINOM.INV(1,(1-(Satokasvi!$H$15*(1+W$44))),Q133))</f>
        <v>3043.7343315348057</v>
      </c>
      <c r="BT133" s="27">
        <f ca="1">IF(X$11="x",0,_xlfn.NORM.INV(R133,Satokasvi!$H$8,Satokasvi!$I$8)*IF(COUNTIF($H$12:X$12,"x")&gt;0,(1+$C$6),1)*IF(COUNTIF($H$13:X$13,"x")&gt;0,(1+$C$30),1)*IF(X$8="x",(1+Toimenpiteet!$C$7),1)*IF(X$9="x",(1+Toimenpiteet!$C$34),1)*(1+X$30)*_xlfn.BINOM.INV(1,(1-(Satokasvi!$H$15*(1+X$44))),R133))</f>
        <v>3009.9333766049076</v>
      </c>
      <c r="BU133" s="27">
        <f ca="1">IF(Y$11="x",0,_xlfn.NORM.INV(S133,Satokasvi!$H$8,Satokasvi!$I$8)*IF(COUNTIF($H$12:Y$12,"x")&gt;0,(1+$C$6),1)*IF(COUNTIF($H$13:Y$13,"x")&gt;0,(1+$C$30),1)*IF(Y$8="x",(1+Toimenpiteet!$C$7),1)*IF(Y$9="x",(1+Toimenpiteet!$C$34),1)*(1+Y$30)*_xlfn.BINOM.INV(1,(1-(Satokasvi!$H$15*(1+Y$44))),S133))</f>
        <v>2681.9342296375285</v>
      </c>
      <c r="BV133" s="27">
        <f ca="1">IF(Z$11="x",0,_xlfn.NORM.INV(T133,Satokasvi!$H$8,Satokasvi!$I$8)*IF(COUNTIF($H$12:Z$12,"x")&gt;0,(1+$C$6),1)*IF(COUNTIF($H$13:Z$13,"x")&gt;0,(1+$C$30),1)*IF(Z$8="x",(1+Toimenpiteet!$C$7),1)*IF(Z$9="x",(1+Toimenpiteet!$C$34),1)*(1+Z$30)*_xlfn.BINOM.INV(1,(1-(Satokasvi!$H$15*(1+Z$44))),T133))</f>
        <v>2990.7724447433297</v>
      </c>
      <c r="BW133" s="27">
        <f ca="1">IF(AA$11="x",0,_xlfn.NORM.INV(U133,Satokasvi!$H$8,Satokasvi!$I$8)*IF(COUNTIF($H$12:AA$12,"x")&gt;0,(1+$C$6),1)*IF(COUNTIF($H$13:AA$13,"x")&gt;0,(1+$C$30),1)*IF(AA$8="x",(1+Toimenpiteet!$C$7),1)*IF(AA$9="x",(1+Toimenpiteet!$C$34),1)*(1+AA$30)*_xlfn.BINOM.INV(1,(1-(Satokasvi!$H$15*(1+AA$44))),U133))</f>
        <v>2811.9394560691726</v>
      </c>
      <c r="BX133" s="27">
        <f ca="1">IF(AB$11="x",0,_xlfn.NORM.INV(V133,Satokasvi!$H$8,Satokasvi!$I$8)*IF(COUNTIF($H$12:AB$12,"x")&gt;0,(1+$C$6),1)*IF(COUNTIF($H$13:AB$13,"x")&gt;0,(1+$C$30),1)*IF(AB$8="x",(1+Toimenpiteet!$C$7),1)*IF(AB$9="x",(1+Toimenpiteet!$C$34),1)*(1+AB$30)*_xlfn.BINOM.INV(1,(1-(Satokasvi!$H$15*(1+AB$44))),V133))</f>
        <v>2466.1134952247721</v>
      </c>
      <c r="BY133" s="27">
        <f ca="1">IF(AC$11="x",0,_xlfn.NORM.INV(W133,Satokasvi!$H$8,Satokasvi!$I$8)*IF(COUNTIF($H$12:AC$12,"x")&gt;0,(1+$C$6),1)*IF(COUNTIF($H$13:AC$13,"x")&gt;0,(1+$C$30),1)*IF(AC$8="x",(1+Toimenpiteet!$C$7),1)*IF(AC$9="x",(1+Toimenpiteet!$C$34),1)*(1+AC$30)*_xlfn.BINOM.INV(1,(1-(Satokasvi!$H$15*(1+AC$44))),W133))</f>
        <v>2693.158400716472</v>
      </c>
      <c r="BZ133" s="27">
        <f ca="1">IF(AD$11="x",0,_xlfn.NORM.INV(X133,Satokasvi!$H$8,Satokasvi!$I$8)*IF(COUNTIF($H$12:AD$12,"x")&gt;0,(1+$C$6),1)*IF(COUNTIF($H$13:AD$13,"x")&gt;0,(1+$C$30),1)*IF(AD$8="x",(1+Toimenpiteet!$C$7),1)*IF(AD$9="x",(1+Toimenpiteet!$C$34),1)*(1+AD$30)*_xlfn.BINOM.INV(1,(1-(Satokasvi!$H$15*(1+AD$44))),X133))</f>
        <v>2972.1518894044939</v>
      </c>
      <c r="CA133" s="27">
        <f ca="1">IF(AE$11="x",0,_xlfn.NORM.INV(Y133,Satokasvi!$H$8,Satokasvi!$I$8)*IF(COUNTIF($H$12:AE$12,"x")&gt;0,(1+$C$6),1)*IF(COUNTIF($H$13:AE$13,"x")&gt;0,(1+$C$30),1)*IF(AE$8="x",(1+Toimenpiteet!$C$7),1)*IF(AE$9="x",(1+Toimenpiteet!$C$34),1)*(1+AE$30)*_xlfn.BINOM.INV(1,(1-(Satokasvi!$H$15*(1+AE$44))),Y133))</f>
        <v>2559.1880401178491</v>
      </c>
      <c r="CB133" s="27">
        <f ca="1">IF(AF$11="x",0,_xlfn.NORM.INV(Z133,Satokasvi!$H$8,Satokasvi!$I$8)*IF(COUNTIF($H$12:AF$12,"x")&gt;0,(1+$C$6),1)*IF(COUNTIF($H$13:AF$13,"x")&gt;0,(1+$C$30),1)*IF(AF$8="x",(1+Toimenpiteet!$C$7),1)*IF(AF$9="x",(1+Toimenpiteet!$C$34),1)*(1+AF$30)*_xlfn.BINOM.INV(1,(1-(Satokasvi!$H$15*(1+AF$44))),Z133))</f>
        <v>2519.9763270614108</v>
      </c>
      <c r="CD133" s="29">
        <f ca="1">_xlfn.NORM.INV(RAND(),Satokasvi!$H$13,Satokasvi!$I$13)</f>
        <v>195.55353988877846</v>
      </c>
      <c r="CE133" s="29">
        <f ca="1">_xlfn.NORM.INV(RAND(),Satokasvi!$H$13,Satokasvi!$I$13)</f>
        <v>135.46736705482391</v>
      </c>
      <c r="CF133" s="29">
        <f ca="1">_xlfn.NORM.INV(RAND(),Satokasvi!$H$13,Satokasvi!$I$13)</f>
        <v>227.44152393277454</v>
      </c>
      <c r="CG133" s="29">
        <f ca="1">_xlfn.NORM.INV(RAND(),Satokasvi!$H$13,Satokasvi!$I$13)</f>
        <v>157.08428698808567</v>
      </c>
      <c r="CH133" s="29">
        <f ca="1">_xlfn.NORM.INV(RAND(),Satokasvi!$H$13,Satokasvi!$I$13)</f>
        <v>218.21976564873989</v>
      </c>
      <c r="CI133" s="29">
        <f ca="1">_xlfn.NORM.INV(RAND(),Satokasvi!$H$13,Satokasvi!$I$13)</f>
        <v>204.31233788733817</v>
      </c>
      <c r="CJ133" s="29">
        <f ca="1">_xlfn.NORM.INV(RAND(),Satokasvi!$H$13,Satokasvi!$I$13)</f>
        <v>154.79446665908827</v>
      </c>
      <c r="CK133" s="29">
        <f ca="1">_xlfn.NORM.INV(RAND(),Satokasvi!$H$13,Satokasvi!$I$13)</f>
        <v>290.61706833240072</v>
      </c>
      <c r="CL133" s="29">
        <f ca="1">_xlfn.NORM.INV(RAND(),Satokasvi!$H$13,Satokasvi!$I$13)</f>
        <v>250.15047229233897</v>
      </c>
      <c r="CM133" s="29">
        <f ca="1">_xlfn.NORM.INV(RAND(),Satokasvi!$H$13,Satokasvi!$I$13)</f>
        <v>314.78888831379112</v>
      </c>
      <c r="CN133" s="29">
        <f ca="1">_xlfn.NORM.INV(RAND(),Satokasvi!$H$13,Satokasvi!$I$13)</f>
        <v>187.48831139222364</v>
      </c>
      <c r="CO133" s="29">
        <f ca="1">_xlfn.NORM.INV(RAND(),Satokasvi!$H$13,Satokasvi!$I$13)</f>
        <v>233.81525415241191</v>
      </c>
      <c r="CP133" s="29">
        <f ca="1">_xlfn.NORM.INV(RAND(),Satokasvi!$H$13,Satokasvi!$I$13)</f>
        <v>218.1957117423143</v>
      </c>
      <c r="CQ133" s="29">
        <f ca="1">_xlfn.NORM.INV(RAND(),Satokasvi!$H$13,Satokasvi!$I$13)</f>
        <v>216.19750508421541</v>
      </c>
      <c r="CR133" s="29">
        <f ca="1">_xlfn.NORM.INV(RAND(),Satokasvi!$H$13,Satokasvi!$I$13)</f>
        <v>135.16890905256921</v>
      </c>
      <c r="CS133" s="29">
        <f ca="1">_xlfn.NORM.INV(RAND(),Satokasvi!$H$13,Satokasvi!$I$13)</f>
        <v>248.90059985746004</v>
      </c>
      <c r="CT133" s="29">
        <f ca="1">_xlfn.NORM.INV(RAND(),Satokasvi!$H$13,Satokasvi!$I$13)</f>
        <v>198.83391748705506</v>
      </c>
      <c r="CU133" s="29">
        <f ca="1">_xlfn.NORM.INV(RAND(),Satokasvi!$H$13,Satokasvi!$I$13)</f>
        <v>148.02521742786948</v>
      </c>
      <c r="CV133" s="29">
        <f ca="1">_xlfn.NORM.INV(RAND(),Satokasvi!$H$13,Satokasvi!$I$13)</f>
        <v>178.06014368940802</v>
      </c>
      <c r="CW133" s="29">
        <f ca="1">_xlfn.NORM.INV(RAND(),Satokasvi!$H$13,Satokasvi!$I$13)</f>
        <v>177.26548104402772</v>
      </c>
      <c r="CX133" s="29">
        <f ca="1">_xlfn.NORM.INV(RAND(),Satokasvi!$H$13,Satokasvi!$I$13)</f>
        <v>162.86226185052254</v>
      </c>
      <c r="CY133" s="29">
        <f ca="1">_xlfn.NORM.INV(RAND(),Satokasvi!$H$13,Satokasvi!$I$13)</f>
        <v>235.18968751705086</v>
      </c>
      <c r="CZ133" s="29">
        <f ca="1">_xlfn.NORM.INV(RAND(),Satokasvi!$H$13,Satokasvi!$I$13)</f>
        <v>131.43755707777888</v>
      </c>
      <c r="DA133" s="29">
        <f ca="1">_xlfn.NORM.INV(RAND(),Satokasvi!$H$13,Satokasvi!$I$13)</f>
        <v>190.65447522493105</v>
      </c>
      <c r="DB133" s="29">
        <f ca="1">_xlfn.NORM.INV(RAND(),Satokasvi!$H$13,Satokasvi!$I$13)</f>
        <v>177.19328962650803</v>
      </c>
      <c r="DD133" s="29">
        <f>IF(H$11="x",Toimenpiteet!$E$115,AC133*CD133/1000+(Satokasvi!$E$28-Satokasvi!$E$7)+IF(H$8="x",Toimenpiteet!$E$29,0)+IF(H$9="x",Toimenpiteet!$E$60,0)+IF(H$10="x",Toimenpiteet!$E$88,0))/(1+$H$15)^DD$59</f>
        <v>305.82524271844659</v>
      </c>
      <c r="DE133" s="29">
        <f ca="1">IF(I$11="x",Toimenpiteet!$E$115,AD133*CE133/1000+(Satokasvi!$E$28-Satokasvi!$E$7)+IF(I$8="x",Toimenpiteet!$E$29,0)+IF(I$9="x",Toimenpiteet!$E$60,0)+IF(I$10="x",Toimenpiteet!$E$88,0))/(1+$H$15)^DE$59</f>
        <v>108.58535243483418</v>
      </c>
      <c r="DF133" s="29">
        <f ca="1">IF(J$11="x",Toimenpiteet!$E$115,AE133*CF133/1000+(Satokasvi!$E$28-Satokasvi!$E$7)+IF(J$8="x",Toimenpiteet!$E$29,0)+IF(J$9="x",Toimenpiteet!$E$60,0)+IF(J$10="x",Toimenpiteet!$E$88,0))/(1+$H$15)^DF$59</f>
        <v>352.9692616690445</v>
      </c>
      <c r="DG133" s="29">
        <f ca="1">IF(K$11="x",Toimenpiteet!$E$115,AF133*CG133/1000+(Satokasvi!$E$28-Satokasvi!$E$7)+IF(K$8="x",Toimenpiteet!$E$29,0)+IF(K$9="x",Toimenpiteet!$E$60,0)+IF(K$10="x",Toimenpiteet!$E$88,0))/(1+$H$15)^DG$59</f>
        <v>161.0598278633434</v>
      </c>
      <c r="DH133" s="29">
        <f ca="1">IF(L$11="x",Toimenpiteet!$E$115,AG133*CH133/1000+(Satokasvi!$E$28-Satokasvi!$E$7)+IF(L$8="x",Toimenpiteet!$E$29,0)+IF(L$9="x",Toimenpiteet!$E$60,0)+IF(L$10="x",Toimenpiteet!$E$88,0))/(1+$H$15)^DH$59</f>
        <v>266.2311042762708</v>
      </c>
      <c r="DI133" s="29">
        <f>IF(M$11="x",Toimenpiteet!$E$115,AH133*CI133/1000+(Satokasvi!$E$28-Satokasvi!$E$7)+IF(M$8="x",Toimenpiteet!$E$29,0)+IF(M$9="x",Toimenpiteet!$E$60,0)+IF(M$10="x",Toimenpiteet!$E$88,0))/(1+$H$15)^DI$59</f>
        <v>263.80754085535114</v>
      </c>
      <c r="DJ133" s="29">
        <f ca="1">IF(N$11="x",Toimenpiteet!$E$115,AI133*CJ133/1000+(Satokasvi!$E$28-Satokasvi!$E$7)+IF(N$8="x",Toimenpiteet!$E$29,0)+IF(N$9="x",Toimenpiteet!$E$60,0)+IF(N$10="x",Toimenpiteet!$E$88,0))/(1+$H$15)^DJ$59</f>
        <v>139.73886114611793</v>
      </c>
      <c r="DK133" s="29">
        <f ca="1">IF(O$11="x",Toimenpiteet!$E$115,AJ133*CK133/1000+(Satokasvi!$E$28-Satokasvi!$E$7)+IF(O$8="x",Toimenpiteet!$E$29,0)+IF(O$9="x",Toimenpiteet!$E$60,0)+IF(O$10="x",Toimenpiteet!$E$88,0))/(1+$H$15)^DK$59</f>
        <v>-179.90636450014594</v>
      </c>
      <c r="DL133" s="29">
        <f ca="1">IF(P$11="x",Toimenpiteet!$E$115,AK133*CL133/1000+(Satokasvi!$E$28-Satokasvi!$E$7)+IF(P$8="x",Toimenpiteet!$E$29,0)+IF(P$9="x",Toimenpiteet!$E$60,0)+IF(P$10="x",Toimenpiteet!$E$88,0))/(1+$H$15)^DL$59</f>
        <v>354.40854772602506</v>
      </c>
      <c r="DM133" s="29">
        <f ca="1">IF(Q$11="x",Toimenpiteet!$E$115,AL133*CM133/1000+(Satokasvi!$E$28-Satokasvi!$E$7)+IF(Q$8="x",Toimenpiteet!$E$29,0)+IF(Q$9="x",Toimenpiteet!$E$60,0)+IF(Q$10="x",Toimenpiteet!$E$88,0))/(1+$H$15)^DM$59</f>
        <v>419.78794863911185</v>
      </c>
      <c r="DN133" s="29">
        <f ca="1">IF(R$11="x",Toimenpiteet!$E$115,AM133*CN133/1000+(Satokasvi!$E$28-Satokasvi!$E$7)+IF(R$8="x",Toimenpiteet!$E$29,0)+IF(R$9="x",Toimenpiteet!$E$60,0)+IF(R$10="x",Toimenpiteet!$E$88,0))/(1+$H$15)^DN$59</f>
        <v>166.49758276842837</v>
      </c>
      <c r="DO133" s="29">
        <f ca="1">IF(S$11="x",Toimenpiteet!$E$115,AN133*CO133/1000+(Satokasvi!$E$28-Satokasvi!$E$7)+IF(S$8="x",Toimenpiteet!$E$29,0)+IF(S$9="x",Toimenpiteet!$E$60,0)+IF(S$10="x",Toimenpiteet!$E$88,0))/(1+$H$15)^DO$59</f>
        <v>260.84121352187617</v>
      </c>
      <c r="DP133" s="29">
        <f ca="1">IF(T$11="x",Toimenpiteet!$E$115,AO133*CP133/1000+(Satokasvi!$E$28-Satokasvi!$E$7)+IF(T$8="x",Toimenpiteet!$E$29,0)+IF(T$9="x",Toimenpiteet!$E$60,0)+IF(T$10="x",Toimenpiteet!$E$88,0))/(1+$H$15)^DP$59</f>
        <v>206.71466478482861</v>
      </c>
      <c r="DQ133" s="29">
        <f ca="1">IF(U$11="x",Toimenpiteet!$E$115,AP133*CQ133/1000+(Satokasvi!$E$28-Satokasvi!$E$7)+IF(U$8="x",Toimenpiteet!$E$29,0)+IF(U$9="x",Toimenpiteet!$E$60,0)+IF(U$10="x",Toimenpiteet!$E$88,0))/(1+$H$15)^DQ$59</f>
        <v>184.928343819139</v>
      </c>
      <c r="DR133" s="29">
        <f ca="1">IF(V$11="x",Toimenpiteet!$E$115,AQ133*CR133/1000+(Satokasvi!$E$28-Satokasvi!$E$7)+IF(V$8="x",Toimenpiteet!$E$29,0)+IF(V$9="x",Toimenpiteet!$E$60,0)+IF(V$10="x",Toimenpiteet!$E$88,0))/(1+$H$15)^DR$59</f>
        <v>96.099463171718554</v>
      </c>
      <c r="DS133" s="29">
        <f ca="1">IF(W$11="x",Toimenpiteet!$E$115,AR133*CS133/1000+(Satokasvi!$E$28-Satokasvi!$E$7)+IF(W$8="x",Toimenpiteet!$E$29,0)+IF(W$9="x",Toimenpiteet!$E$60,0)+IF(W$10="x",Toimenpiteet!$E$88,0))/(1+$H$15)^DS$59</f>
        <v>307.60250170405254</v>
      </c>
      <c r="DT133" s="29">
        <f ca="1">IF(X$11="x",Toimenpiteet!$E$115,AS133*CT133/1000+(Satokasvi!$E$28-Satokasvi!$E$7)+IF(X$8="x",Toimenpiteet!$E$29,0)+IF(X$9="x",Toimenpiteet!$E$60,0)+IF(X$10="x",Toimenpiteet!$E$88,0))/(1+$H$15)^DT$59</f>
        <v>206.96278386602339</v>
      </c>
      <c r="DU133" s="29">
        <f ca="1">IF(Y$11="x",Toimenpiteet!$E$115,AT133*CU133/1000+(Satokasvi!$E$28-Satokasvi!$E$7)+IF(Y$8="x",Toimenpiteet!$E$29,0)+IF(Y$9="x",Toimenpiteet!$E$60,0)+IF(Y$10="x",Toimenpiteet!$E$88,0))/(1+$H$15)^DU$59</f>
        <v>88.220459048117903</v>
      </c>
      <c r="DV133" s="29">
        <f ca="1">IF(Z$11="x",Toimenpiteet!$E$115,AU133*CV133/1000+(Satokasvi!$E$28-Satokasvi!$E$7)+IF(Z$8="x",Toimenpiteet!$E$29,0)+IF(Z$9="x",Toimenpiteet!$E$60,0)+IF(Z$10="x",Toimenpiteet!$E$88,0))/(1+$H$15)^DV$59</f>
        <v>159.26859694758372</v>
      </c>
      <c r="DW133" s="29">
        <f ca="1">IF(AA$11="x",Toimenpiteet!$E$115,AV133*CW133/1000+(Satokasvi!$E$28-Satokasvi!$E$7)+IF(AA$8="x",Toimenpiteet!$E$29,0)+IF(AA$9="x",Toimenpiteet!$E$60,0)+IF(AA$10="x",Toimenpiteet!$E$88,0))/(1+$H$15)^DW$59</f>
        <v>136.66025361005362</v>
      </c>
      <c r="DX133" s="29">
        <f ca="1">IF(AB$11="x",Toimenpiteet!$E$115,AW133*CX133/1000+(Satokasvi!$E$28-Satokasvi!$E$7)+IF(AB$8="x",Toimenpiteet!$E$29,0)+IF(AB$9="x",Toimenpiteet!$E$60,0)+IF(AB$10="x",Toimenpiteet!$E$88,0))/(1+$H$15)^DX$59</f>
        <v>83.111170252396235</v>
      </c>
      <c r="DY133" s="29">
        <f ca="1">IF(AC$11="x",Toimenpiteet!$E$115,AX133*CY133/1000+(Satokasvi!$E$28-Satokasvi!$E$7)+IF(AC$8="x",Toimenpiteet!$E$29,0)+IF(AC$9="x",Toimenpiteet!$E$60,0)+IF(AC$10="x",Toimenpiteet!$E$88,0))/(1+$H$15)^DY$59</f>
        <v>195.88766942621254</v>
      </c>
      <c r="DZ133" s="29">
        <f ca="1">IF(AD$11="x",Toimenpiteet!$E$115,AY133*CZ133/1000+(Satokasvi!$E$28-Satokasvi!$E$7)+IF(AD$8="x",Toimenpiteet!$E$29,0)+IF(AD$9="x",Toimenpiteet!$E$60,0)+IF(AD$10="x",Toimenpiteet!$E$88,0))/(1+$H$15)^DZ$59</f>
        <v>73.039559369327108</v>
      </c>
      <c r="EA133" s="29">
        <f ca="1">IF(AE$11="x",Toimenpiteet!$E$115,AZ133*DA133/1000+(Satokasvi!$E$28-Satokasvi!$E$7)+IF(AE$8="x",Toimenpiteet!$E$29,0)+IF(AE$9="x",Toimenpiteet!$E$60,0)+IF(AE$10="x",Toimenpiteet!$E$88,0))/(1+$H$15)^EA$59</f>
        <v>116.483186978213</v>
      </c>
      <c r="EB133" s="29">
        <f ca="1">IF(AF$11="x",Toimenpiteet!$E$115,BA133*DB133/1000+(Satokasvi!$E$28-Satokasvi!$E$7)+IF(AF$8="x",Toimenpiteet!$E$29,0)+IF(AF$9="x",Toimenpiteet!$E$60,0)+IF(AF$10="x",Toimenpiteet!$E$88,0))/(1+$H$15)^EB$59</f>
        <v>94.260187467586547</v>
      </c>
      <c r="ED133" s="29">
        <f>IF(H$11="x",Toimenpiteet!$E$115,BD133*CD133/1000+(Satokasvi!$E$28-Satokasvi!$E$7)+IF(H$8="x",Toimenpiteet!$E$29,0)+IF(H$9="x",Toimenpiteet!$E$60,0)+IF(H$10="x",Toimenpiteet!$E$88,0))/(1+$H$15)^ED$59</f>
        <v>305.82524271844659</v>
      </c>
      <c r="EE133" s="29">
        <f ca="1">IF(I$11="x",Toimenpiteet!$E$115,BE133*CE133/1000+(Satokasvi!$E$28-Satokasvi!$E$7)+IF(I$8="x",Toimenpiteet!$E$29,0)+IF(I$9="x",Toimenpiteet!$E$60,0)+IF(I$10="x",Toimenpiteet!$E$88,0))/(1+$H$15)^EE$59</f>
        <v>124.75550044115504</v>
      </c>
      <c r="EF133" s="29">
        <f ca="1">IF(J$11="x",Toimenpiteet!$E$115,BF133*CF133/1000+(Satokasvi!$E$28-Satokasvi!$E$7)+IF(J$8="x",Toimenpiteet!$E$29,0)+IF(J$9="x",Toimenpiteet!$E$60,0)+IF(J$10="x",Toimenpiteet!$E$88,0))/(1+$H$15)^EF$59</f>
        <v>381.04576396082592</v>
      </c>
      <c r="EG133" s="29">
        <f ca="1">IF(K$11="x",Toimenpiteet!$E$115,BG133*CG133/1000+(Satokasvi!$E$28-Satokasvi!$E$7)+IF(K$8="x",Toimenpiteet!$E$29,0)+IF(K$9="x",Toimenpiteet!$E$60,0)+IF(K$10="x",Toimenpiteet!$E$88,0))/(1+$H$15)^EG$59</f>
        <v>179.23712916750981</v>
      </c>
      <c r="EH133" s="29">
        <f ca="1">IF(L$11="x",Toimenpiteet!$E$115,BH133*CH133/1000+(Satokasvi!$E$28-Satokasvi!$E$7)+IF(L$8="x",Toimenpiteet!$E$29,0)+IF(L$9="x",Toimenpiteet!$E$60,0)+IF(L$10="x",Toimenpiteet!$E$88,0))/(1+$H$15)^EH$59</f>
        <v>289.37208658814194</v>
      </c>
      <c r="EI133" s="29">
        <f>IF(M$11="x",Toimenpiteet!$E$115,BI133*CI133/1000+(Satokasvi!$E$28-Satokasvi!$E$7)+IF(M$8="x",Toimenpiteet!$E$29,0)+IF(M$9="x",Toimenpiteet!$E$60,0)+IF(M$10="x",Toimenpiteet!$E$88,0))/(1+$H$15)^EI$59</f>
        <v>263.80754085535114</v>
      </c>
      <c r="EJ133" s="29">
        <f ca="1">IF(N$11="x",Toimenpiteet!$E$115,BJ133*CJ133/1000+(Satokasvi!$E$28-Satokasvi!$E$7)+IF(N$8="x",Toimenpiteet!$E$29,0)+IF(N$9="x",Toimenpiteet!$E$60,0)+IF(N$10="x",Toimenpiteet!$E$88,0))/(1+$H$15)^EJ$59</f>
        <v>155.9909819751814</v>
      </c>
      <c r="EK133" s="29">
        <f ca="1">IF(O$11="x",Toimenpiteet!$E$115,BK133*CK133/1000+(Satokasvi!$E$28-Satokasvi!$E$7)+IF(O$8="x",Toimenpiteet!$E$29,0)+IF(O$9="x",Toimenpiteet!$E$60,0)+IF(O$10="x",Toimenpiteet!$E$88,0))/(1+$H$15)^EK$59</f>
        <v>-179.90636450014594</v>
      </c>
      <c r="EL133" s="29">
        <f ca="1">IF(P$11="x",Toimenpiteet!$E$115,BL133*CL133/1000+(Satokasvi!$E$28-Satokasvi!$E$7)+IF(P$8="x",Toimenpiteet!$E$29,0)+IF(P$9="x",Toimenpiteet!$E$60,0)+IF(P$10="x",Toimenpiteet!$E$88,0))/(1+$H$15)^EL$59</f>
        <v>380.86229377738186</v>
      </c>
      <c r="EM133" s="29">
        <f ca="1">IF(Q$11="x",Toimenpiteet!$E$115,BM133*CM133/1000+(Satokasvi!$E$28-Satokasvi!$E$7)+IF(Q$8="x",Toimenpiteet!$E$29,0)+IF(Q$9="x",Toimenpiteet!$E$60,0)+IF(Q$10="x",Toimenpiteet!$E$88,0))/(1+$H$15)^EM$59</f>
        <v>449.25629623131567</v>
      </c>
      <c r="EN133" s="29">
        <f ca="1">IF(R$11="x",Toimenpiteet!$E$115,BN133*CN133/1000+(Satokasvi!$E$28-Satokasvi!$E$7)+IF(R$8="x",Toimenpiteet!$E$29,0)+IF(R$9="x",Toimenpiteet!$E$60,0)+IF(R$10="x",Toimenpiteet!$E$88,0))/(1+$H$15)^EN$59</f>
        <v>183.05445235369268</v>
      </c>
      <c r="EO133" s="29">
        <f ca="1">IF(S$11="x",Toimenpiteet!$E$115,BO133*CO133/1000+(Satokasvi!$E$28-Satokasvi!$E$7)+IF(S$8="x",Toimenpiteet!$E$29,0)+IF(S$9="x",Toimenpiteet!$E$60,0)+IF(S$10="x",Toimenpiteet!$E$88,0))/(1+$H$15)^EO$59</f>
        <v>281.87549793276889</v>
      </c>
      <c r="EP133" s="29">
        <f ca="1">IF(T$11="x",Toimenpiteet!$E$115,BP133*CP133/1000+(Satokasvi!$E$28-Satokasvi!$E$7)+IF(T$8="x",Toimenpiteet!$E$29,0)+IF(T$9="x",Toimenpiteet!$E$60,0)+IF(T$10="x",Toimenpiteet!$E$88,0))/(1+$H$15)^EP$59</f>
        <v>224.8098385432923</v>
      </c>
      <c r="EQ133" s="29">
        <f ca="1">IF(U$11="x",Toimenpiteet!$E$115,BQ133*CQ133/1000+(Satokasvi!$E$28-Satokasvi!$E$7)+IF(U$8="x",Toimenpiteet!$E$29,0)+IF(U$9="x",Toimenpiteet!$E$60,0)+IF(U$10="x",Toimenpiteet!$E$88,0))/(1+$H$15)^EQ$59</f>
        <v>201.7081984073991</v>
      </c>
      <c r="ER133" s="29">
        <f ca="1">IF(V$11="x",Toimenpiteet!$E$115,BR133*CR133/1000+(Satokasvi!$E$28-Satokasvi!$E$7)+IF(V$8="x",Toimenpiteet!$E$29,0)+IF(V$9="x",Toimenpiteet!$E$60,0)+IF(V$10="x",Toimenpiteet!$E$88,0))/(1+$H$15)^ER$59</f>
        <v>108.21845322089008</v>
      </c>
      <c r="ES133" s="29">
        <f ca="1">IF(W$11="x",Toimenpiteet!$E$115,BS133*CS133/1000+(Satokasvi!$E$28-Satokasvi!$E$7)+IF(W$8="x",Toimenpiteet!$E$29,0)+IF(W$9="x",Toimenpiteet!$E$60,0)+IF(W$10="x",Toimenpiteet!$E$88,0))/(1+$H$15)^ES$59</f>
        <v>330.08361406166847</v>
      </c>
      <c r="ET133" s="29">
        <f ca="1">IF(X$11="x",Toimenpiteet!$E$115,BT133*CT133/1000+(Satokasvi!$E$28-Satokasvi!$E$7)+IF(X$8="x",Toimenpiteet!$E$29,0)+IF(X$9="x",Toimenpiteet!$E$60,0)+IF(X$10="x",Toimenpiteet!$E$88,0))/(1+$H$15)^ET$59</f>
        <v>224.20508545972572</v>
      </c>
      <c r="EU133" s="29">
        <f ca="1">IF(Y$11="x",Toimenpiteet!$E$115,BU133*CU133/1000+(Satokasvi!$E$28-Satokasvi!$E$7)+IF(Y$8="x",Toimenpiteet!$E$29,0)+IF(Y$9="x",Toimenpiteet!$E$60,0)+IF(Y$10="x",Toimenpiteet!$E$88,0))/(1+$H$15)^EU$59</f>
        <v>99.324843554311357</v>
      </c>
      <c r="EV133" s="29">
        <f ca="1">IF(Z$11="x",Toimenpiteet!$E$115,BV133*CV133/1000+(Satokasvi!$E$28-Satokasvi!$E$7)+IF(Z$8="x",Toimenpiteet!$E$29,0)+IF(Z$9="x",Toimenpiteet!$E$60,0)+IF(Z$10="x",Toimenpiteet!$E$88,0))/(1+$H$15)^EV$59</f>
        <v>173.73043607048487</v>
      </c>
      <c r="EW133" s="29">
        <f ca="1">IF(AA$11="x",Toimenpiteet!$E$115,BW133*CW133/1000+(Satokasvi!$E$28-Satokasvi!$E$7)+IF(AA$8="x",Toimenpiteet!$E$29,0)+IF(AA$9="x",Toimenpiteet!$E$60,0)+IF(AA$10="x",Toimenpiteet!$E$88,0))/(1+$H$15)^EW$59</f>
        <v>149.80240150950956</v>
      </c>
      <c r="EX133" s="29">
        <f ca="1">IF(AB$11="x",Toimenpiteet!$E$115,BX133*CX133/1000+(Satokasvi!$E$28-Satokasvi!$E$7)+IF(AB$8="x",Toimenpiteet!$E$29,0)+IF(AB$9="x",Toimenpiteet!$E$60,0)+IF(AB$10="x",Toimenpiteet!$E$88,0))/(1+$H$15)^EX$59</f>
        <v>93.392102763999802</v>
      </c>
      <c r="EY133" s="29">
        <f ca="1">IF(AC$11="x",Toimenpiteet!$E$115,BY133*CY133/1000+(Satokasvi!$E$28-Satokasvi!$E$7)+IF(AC$8="x",Toimenpiteet!$E$29,0)+IF(AC$9="x",Toimenpiteet!$E$60,0)+IF(AC$10="x",Toimenpiteet!$E$88,0))/(1+$H$15)^EY$59</f>
        <v>211.62901794508025</v>
      </c>
      <c r="EZ133" s="29">
        <f ca="1">IF(AD$11="x",Toimenpiteet!$E$115,BZ133*CZ133/1000+(Satokasvi!$E$28-Satokasvi!$E$7)+IF(AD$8="x",Toimenpiteet!$E$29,0)+IF(AD$9="x",Toimenpiteet!$E$60,0)+IF(AD$10="x",Toimenpiteet!$E$88,0))/(1+$H$15)^EZ$59</f>
        <v>82.46528981114983</v>
      </c>
      <c r="FA133" s="29">
        <f ca="1">IF(AE$11="x",Toimenpiteet!$E$115,CA133*DA133/1000+(Satokasvi!$E$28-Satokasvi!$E$7)+IF(AE$8="x",Toimenpiteet!$E$29,0)+IF(AE$9="x",Toimenpiteet!$E$60,0)+IF(AE$10="x",Toimenpiteet!$E$88,0))/(1+$H$15)^FA$59</f>
        <v>127.9129312527124</v>
      </c>
      <c r="FB133" s="29">
        <f ca="1">IF(AF$11="x",Toimenpiteet!$E$115,CB133*DB133/1000+(Satokasvi!$E$28-Satokasvi!$E$7)+IF(AF$8="x",Toimenpiteet!$E$29,0)+IF(AF$9="x",Toimenpiteet!$E$60,0)+IF(AF$10="x",Toimenpiteet!$E$88,0))/(1+$H$15)^FB$59</f>
        <v>104.41551230270248</v>
      </c>
      <c r="FD133" s="29">
        <f t="shared" si="41"/>
        <v>305.82524271844659</v>
      </c>
      <c r="FE133" s="29">
        <f t="shared" ca="1" si="32"/>
        <v>414.41059515328078</v>
      </c>
      <c r="FF133" s="29">
        <f t="shared" ca="1" si="32"/>
        <v>767.37985682232534</v>
      </c>
      <c r="FG133" s="29">
        <f t="shared" ca="1" si="32"/>
        <v>928.43968468566868</v>
      </c>
      <c r="FH133" s="29">
        <f t="shared" ca="1" si="32"/>
        <v>1194.6707889619395</v>
      </c>
      <c r="FI133" s="29">
        <f t="shared" ca="1" si="32"/>
        <v>1458.4783298172906</v>
      </c>
      <c r="FJ133" s="29">
        <f t="shared" ca="1" si="32"/>
        <v>1598.2171909634085</v>
      </c>
      <c r="FK133" s="29">
        <f t="shared" ca="1" si="32"/>
        <v>1418.3108264632626</v>
      </c>
      <c r="FL133" s="29">
        <f t="shared" ca="1" si="32"/>
        <v>1772.7193741892877</v>
      </c>
      <c r="FM133" s="29">
        <f t="shared" ca="1" si="32"/>
        <v>2192.5073228283995</v>
      </c>
      <c r="FN133" s="29">
        <f t="shared" ref="FN133:GB159" ca="1" si="44">FM133+DN133</f>
        <v>2359.0049055968279</v>
      </c>
      <c r="FO133" s="29">
        <f t="shared" ca="1" si="43"/>
        <v>2619.8461191187043</v>
      </c>
      <c r="FP133" s="29">
        <f t="shared" ca="1" si="43"/>
        <v>2826.5607839035329</v>
      </c>
      <c r="FQ133" s="29">
        <f t="shared" ca="1" si="43"/>
        <v>3011.489127722672</v>
      </c>
      <c r="FR133" s="29">
        <f t="shared" ca="1" si="43"/>
        <v>3107.5885908943906</v>
      </c>
      <c r="FS133" s="29">
        <f t="shared" ca="1" si="43"/>
        <v>3415.191092598443</v>
      </c>
      <c r="FT133" s="29">
        <f t="shared" ca="1" si="43"/>
        <v>3622.1538764644665</v>
      </c>
      <c r="FU133" s="29">
        <f t="shared" ca="1" si="24"/>
        <v>3710.3743355125844</v>
      </c>
      <c r="FV133" s="29">
        <f t="shared" ca="1" si="24"/>
        <v>3869.6429324601681</v>
      </c>
      <c r="FW133" s="29">
        <f t="shared" ca="1" si="23"/>
        <v>4006.3031860702217</v>
      </c>
      <c r="FX133" s="29">
        <f t="shared" ca="1" si="23"/>
        <v>4089.414356322618</v>
      </c>
      <c r="FY133" s="29">
        <f t="shared" ca="1" si="23"/>
        <v>4285.3020257488306</v>
      </c>
      <c r="FZ133" s="29">
        <f t="shared" ca="1" si="23"/>
        <v>4358.341585118158</v>
      </c>
      <c r="GA133" s="29">
        <f t="shared" ca="1" si="23"/>
        <v>4474.8247720963709</v>
      </c>
      <c r="GB133" s="29">
        <f t="shared" ca="1" si="23"/>
        <v>4569.0849595639575</v>
      </c>
      <c r="GC133" s="29"/>
      <c r="GD133" s="29">
        <f t="shared" si="42"/>
        <v>305.82524271844659</v>
      </c>
      <c r="GE133" s="29">
        <f t="shared" ca="1" si="39"/>
        <v>430.58074315960164</v>
      </c>
      <c r="GF133" s="29">
        <f t="shared" ca="1" si="39"/>
        <v>811.6265071204275</v>
      </c>
      <c r="GG133" s="29">
        <f t="shared" ca="1" si="39"/>
        <v>990.86363628793731</v>
      </c>
      <c r="GH133" s="29">
        <f t="shared" ca="1" si="39"/>
        <v>1280.2357228760793</v>
      </c>
      <c r="GI133" s="29">
        <f t="shared" ca="1" si="39"/>
        <v>1544.0432637314304</v>
      </c>
      <c r="GJ133" s="29">
        <f t="shared" ca="1" si="39"/>
        <v>1700.0342457066117</v>
      </c>
      <c r="GK133" s="29">
        <f t="shared" ca="1" si="39"/>
        <v>1520.1278812064659</v>
      </c>
      <c r="GL133" s="29">
        <f t="shared" ca="1" si="39"/>
        <v>1900.9901749838477</v>
      </c>
      <c r="GM133" s="29">
        <f t="shared" ca="1" si="39"/>
        <v>2350.2464712151632</v>
      </c>
      <c r="GN133" s="29">
        <f t="shared" ca="1" si="39"/>
        <v>2533.300923568856</v>
      </c>
      <c r="GO133" s="29">
        <f t="shared" ca="1" si="39"/>
        <v>2815.1764215016246</v>
      </c>
      <c r="GP133" s="29">
        <f t="shared" ca="1" si="39"/>
        <v>3039.9862600449169</v>
      </c>
      <c r="GQ133" s="29">
        <f t="shared" ca="1" si="39"/>
        <v>3241.6944584523162</v>
      </c>
      <c r="GR133" s="29">
        <f t="shared" ca="1" si="39"/>
        <v>3349.9129116732065</v>
      </c>
      <c r="GS133" s="29">
        <f t="shared" ca="1" si="39"/>
        <v>3679.9965257348749</v>
      </c>
      <c r="GT133" s="29">
        <f t="shared" ca="1" si="34"/>
        <v>3904.2016111946004</v>
      </c>
      <c r="GU133" s="29">
        <f t="shared" ca="1" si="22"/>
        <v>4003.5264547489119</v>
      </c>
      <c r="GV133" s="29">
        <f t="shared" ca="1" si="22"/>
        <v>4177.2568908193971</v>
      </c>
      <c r="GW133" s="29">
        <f t="shared" ca="1" si="22"/>
        <v>4327.0592923289068</v>
      </c>
      <c r="GX133" s="29">
        <f t="shared" ca="1" si="22"/>
        <v>4420.4513950929068</v>
      </c>
      <c r="GY133" s="29">
        <f t="shared" ca="1" si="30"/>
        <v>4632.0804130379875</v>
      </c>
      <c r="GZ133" s="29">
        <f t="shared" ca="1" si="30"/>
        <v>4714.5457028491373</v>
      </c>
      <c r="HA133" s="29">
        <f t="shared" ca="1" si="30"/>
        <v>4842.4586341018494</v>
      </c>
      <c r="HB133" s="29">
        <f t="shared" ca="1" si="30"/>
        <v>4946.8741464045515</v>
      </c>
      <c r="HC133" s="29"/>
      <c r="HD133" s="29">
        <f t="shared" si="40"/>
        <v>170</v>
      </c>
      <c r="HE133" s="29">
        <f>SUM($GD133:GD133)-$HD133-SUM($FD133:FD133)</f>
        <v>-170</v>
      </c>
      <c r="HF133" s="29">
        <f ca="1">SUM($GD133:GE133)-$HD133-SUM($FD133:FE133)</f>
        <v>-153.8298519936792</v>
      </c>
      <c r="HG133" s="29">
        <f ca="1">SUM($GD133:GF133)-$HD133-SUM($FD133:FF133)</f>
        <v>-109.58320169557692</v>
      </c>
      <c r="HH133" s="29">
        <f ca="1">SUM($GD133:GG133)-$HD133-SUM($FD133:FG133)</f>
        <v>-47.159250093308401</v>
      </c>
      <c r="HI133" s="29">
        <f ca="1">SUM($GD133:GH133)-$HD133-SUM($FD133:FH133)</f>
        <v>38.405683820831655</v>
      </c>
      <c r="HJ133" s="29">
        <f ca="1">SUM($GD133:GI133)-$HD133-SUM($FD133:FI133)</f>
        <v>123.97061773497171</v>
      </c>
      <c r="HK133" s="29">
        <f ca="1">SUM($GD133:GJ133)-$HD133-SUM($FD133:FJ133)</f>
        <v>225.7876724781745</v>
      </c>
      <c r="HL133" s="29">
        <f ca="1">SUM($GD133:GK133)-$HD133-SUM($FD133:FK133)</f>
        <v>327.6047272213782</v>
      </c>
      <c r="HM133" s="29">
        <f ca="1">SUM($GD133:GL133)-$HD133-SUM($FD133:FL133)</f>
        <v>455.87552801593847</v>
      </c>
      <c r="HN133" s="29">
        <f ca="1">SUM($GD133:GM133)-$HD133-SUM($FD133:FM133)</f>
        <v>613.61467640270166</v>
      </c>
      <c r="HO133" s="29">
        <f ca="1">SUM($GD133:GN133)-$HD133-SUM($FD133:FN133)</f>
        <v>787.91069437472834</v>
      </c>
      <c r="HP133" s="29">
        <f ca="1">SUM($GD133:GO133)-$HD133-SUM($FD133:FO133)</f>
        <v>983.24099675764592</v>
      </c>
      <c r="HQ133" s="29">
        <f ca="1">SUM($GD133:GP133)-$HD133-SUM($FD133:FP133)</f>
        <v>1196.666472899029</v>
      </c>
      <c r="HR133" s="29">
        <f ca="1">SUM($GD133:GQ133)-$HD133-SUM($FD133:FQ133)</f>
        <v>1426.8718036286737</v>
      </c>
      <c r="HS133" s="29">
        <f ca="1">SUM($GD133:GR133)-$HD133-SUM($FD133:FR133)</f>
        <v>1669.1961244074919</v>
      </c>
      <c r="HT133" s="29">
        <f ca="1">SUM($GD133:GS133)-$HD133-SUM($FD133:FS133)</f>
        <v>1934.0015575439211</v>
      </c>
      <c r="HU133" s="29">
        <f ca="1">SUM($GD133:GT133)-$HD133-SUM($FD133:FT133)</f>
        <v>2216.0492922740596</v>
      </c>
      <c r="HV133" s="29">
        <f ca="1">SUM($GD133:GU133)-$HD133-SUM($FD133:FU133)</f>
        <v>2509.2014115103884</v>
      </c>
      <c r="HW133" s="29">
        <f ca="1">SUM($GD133:GV133)-$HD133-SUM($FD133:FV133)</f>
        <v>2816.8153698696115</v>
      </c>
      <c r="HX133" s="29">
        <f ca="1">SUM($GD133:GW133)-$HD133-SUM($FD133:FW133)</f>
        <v>3137.5714761282943</v>
      </c>
      <c r="HY133" s="29">
        <f ca="1">SUM($GD133:GX133)-$HD133-SUM($FD133:FX133)</f>
        <v>3468.6085148985876</v>
      </c>
      <c r="HZ133" s="29">
        <f ca="1">SUM($GD133:GY133)-$HD133-SUM($FD133:FY133)</f>
        <v>3815.3869021877399</v>
      </c>
      <c r="IA133" s="29">
        <f ca="1">SUM($GD133:GZ133)-$HD133-SUM($FD133:FZ133)</f>
        <v>4171.5910199187201</v>
      </c>
      <c r="IB133" s="29">
        <f ca="1">SUM($GD133:HA133)-$HD133-SUM($FD133:GA133)</f>
        <v>4539.2248819241941</v>
      </c>
      <c r="IC133" s="29">
        <f ca="1">SUM($GD133:HB133)-$HD133-SUM($FD133:GB133)</f>
        <v>4917.0140687647799</v>
      </c>
    </row>
    <row r="134" spans="2:237">
      <c r="B134" s="29">
        <f t="shared" ca="1" si="37"/>
        <v>0.54183702156823099</v>
      </c>
      <c r="C134" s="29">
        <f t="shared" ca="1" si="37"/>
        <v>0.78161345535621041</v>
      </c>
      <c r="D134" s="29">
        <f t="shared" ca="1" si="37"/>
        <v>0.5404661463955498</v>
      </c>
      <c r="E134" s="29">
        <f t="shared" ca="1" si="37"/>
        <v>0.68096828060112768</v>
      </c>
      <c r="F134" s="29">
        <f t="shared" ca="1" si="37"/>
        <v>0.97079473836229502</v>
      </c>
      <c r="G134" s="29">
        <f t="shared" ca="1" si="37"/>
        <v>0.81945209192600066</v>
      </c>
      <c r="H134" s="29">
        <f t="shared" ca="1" si="37"/>
        <v>0.73062768955069413</v>
      </c>
      <c r="I134" s="29">
        <f t="shared" ca="1" si="37"/>
        <v>0.13694106731190403</v>
      </c>
      <c r="J134" s="29">
        <f t="shared" ca="1" si="37"/>
        <v>0.63605972905793062</v>
      </c>
      <c r="K134" s="29">
        <f t="shared" ca="1" si="37"/>
        <v>0.45214723999121142</v>
      </c>
      <c r="L134" s="29">
        <f t="shared" ca="1" si="37"/>
        <v>0.51948416883964343</v>
      </c>
      <c r="M134" s="29">
        <f t="shared" ca="1" si="37"/>
        <v>0.23094503089259633</v>
      </c>
      <c r="N134" s="29">
        <f t="shared" ca="1" si="37"/>
        <v>0.48065828097473873</v>
      </c>
      <c r="O134" s="29">
        <f t="shared" ca="1" si="37"/>
        <v>0.3038226273444965</v>
      </c>
      <c r="P134" s="29">
        <f t="shared" ca="1" si="37"/>
        <v>2.0049852095599396E-2</v>
      </c>
      <c r="Q134" s="29">
        <f t="shared" ca="1" si="37"/>
        <v>0.45225186053521071</v>
      </c>
      <c r="R134" s="29">
        <f t="shared" ca="1" si="38"/>
        <v>0.17792846438101939</v>
      </c>
      <c r="S134" s="29">
        <f t="shared" ca="1" si="38"/>
        <v>0.71851691605186752</v>
      </c>
      <c r="T134" s="29">
        <f t="shared" ca="1" si="38"/>
        <v>0.64648533605873082</v>
      </c>
      <c r="U134" s="29">
        <f t="shared" ca="1" si="38"/>
        <v>0.5771251182297541</v>
      </c>
      <c r="V134" s="29">
        <f t="shared" ca="1" si="38"/>
        <v>0.69077377949637397</v>
      </c>
      <c r="W134" s="29">
        <f t="shared" ca="1" si="38"/>
        <v>0.92740320995033865</v>
      </c>
      <c r="X134" s="29">
        <f t="shared" ca="1" si="38"/>
        <v>0.76639758628708632</v>
      </c>
      <c r="Y134" s="29">
        <f t="shared" ca="1" si="38"/>
        <v>0.69507307075025004</v>
      </c>
      <c r="Z134" s="29">
        <f t="shared" ca="1" si="38"/>
        <v>0.89650188026855215</v>
      </c>
      <c r="AC134" s="27">
        <f>IF(H$11="x",0,_xlfn.NORM.INV(B134,Satokasvi!$H$8,Satokasvi!$I$8)*IF(H$8="x",1+Toimenpiteet!$C$7,1)*IF(H$9="x",1+Toimenpiteet!$C$34,1)*(1+H$30)*_xlfn.BINOM.INV(1,(1-(Satokasvi!$H$15*(1+H$43))),B134))</f>
        <v>0</v>
      </c>
      <c r="AD134" s="27">
        <f ca="1">IF(I$11="x",0,_xlfn.NORM.INV(C134,Satokasvi!$H$8,Satokasvi!$I$8)*IF(I$8="x",1+Toimenpiteet!$C$7,1)*IF(I$9="x",1+Toimenpiteet!$C$34,1)*(1+I$30)*_xlfn.BINOM.INV(1,(1-(Satokasvi!$H$15*(1+I$43))),C134))</f>
        <v>2681.2575196088178</v>
      </c>
      <c r="AE134" s="27">
        <f ca="1">IF(J$11="x",0,_xlfn.NORM.INV(D134,Satokasvi!$H$8,Satokasvi!$I$8)*IF(J$8="x",1+Toimenpiteet!$C$7,1)*IF(J$9="x",1+Toimenpiteet!$C$34,1)*(1+J$30)*_xlfn.BINOM.INV(1,(1-(Satokasvi!$H$15*(1+J$43))),D134))</f>
        <v>2576.3638096865338</v>
      </c>
      <c r="AF134" s="27">
        <f ca="1">IF(K$11="x",0,_xlfn.NORM.INV(E134,Satokasvi!$H$8,Satokasvi!$I$8)*IF(K$8="x",1+Toimenpiteet!$C$7,1)*IF(K$9="x",1+Toimenpiteet!$C$34,1)*(1+K$30)*_xlfn.BINOM.INV(1,(1-(Satokasvi!$H$15*(1+K$43))),E134))</f>
        <v>2661.9762842294181</v>
      </c>
      <c r="AG134" s="27">
        <f ca="1">IF(L$11="x",0,_xlfn.NORM.INV(F134,Satokasvi!$H$8,Satokasvi!$I$8)*IF(L$8="x",1+Toimenpiteet!$C$7,1)*IF(L$9="x",1+Toimenpiteet!$C$34,1)*(1+L$30)*_xlfn.BINOM.INV(1,(1-(Satokasvi!$H$15*(1+L$43))),F134))</f>
        <v>2943.6281520657985</v>
      </c>
      <c r="AH134" s="27">
        <f>IF(M$11="x",0,_xlfn.NORM.INV(G134,Satokasvi!$H$8,Satokasvi!$I$8)*IF(M$8="x",1+Toimenpiteet!$C$7,1)*IF(M$9="x",1+Toimenpiteet!$C$34,1)*(1+M$30)*_xlfn.BINOM.INV(1,(1-(Satokasvi!$H$15*(1+M$43))),G134))</f>
        <v>0</v>
      </c>
      <c r="AI134" s="27">
        <f ca="1">IF(N$11="x",0,_xlfn.NORM.INV(H134,Satokasvi!$H$8,Satokasvi!$I$8)*IF(N$8="x",1+Toimenpiteet!$C$7,1)*IF(N$9="x",1+Toimenpiteet!$C$34,1)*(1+N$30)*_xlfn.BINOM.INV(1,(1-(Satokasvi!$H$15*(1+N$43))),H134))</f>
        <v>2727.9822302751259</v>
      </c>
      <c r="AJ134" s="27">
        <f ca="1">IF(O$11="x",0,_xlfn.NORM.INV(I134,Satokasvi!$H$8,Satokasvi!$I$8)*IF(O$8="x",1+Toimenpiteet!$C$7,1)*IF(O$9="x",1+Toimenpiteet!$C$34,1)*(1+O$30)*_xlfn.BINOM.INV(1,(1-(Satokasvi!$H$15*(1+O$43))),I134))</f>
        <v>2409.0029550082536</v>
      </c>
      <c r="AK134" s="27">
        <f ca="1">IF(P$11="x",0,_xlfn.NORM.INV(J134,Satokasvi!$H$8,Satokasvi!$I$8)*IF(P$8="x",1+Toimenpiteet!$C$7,1)*IF(P$9="x",1+Toimenpiteet!$C$34,1)*(1+P$30)*_xlfn.BINOM.INV(1,(1-(Satokasvi!$H$15*(1+P$43))),J134))</f>
        <v>2678.1876491353746</v>
      </c>
      <c r="AL134" s="27">
        <f ca="1">IF(Q$11="x",0,_xlfn.NORM.INV(K134,Satokasvi!$H$8,Satokasvi!$I$8)*IF(Q$8="x",1+Toimenpiteet!$C$7,1)*IF(Q$9="x",1+Toimenpiteet!$C$34,1)*(1+Q$30)*_xlfn.BINOM.INV(1,(1-(Satokasvi!$H$15*(1+Q$43))),K134))</f>
        <v>2590.7963427574732</v>
      </c>
      <c r="AM134" s="27">
        <f ca="1">IF(R$11="x",0,_xlfn.NORM.INV(L134,Satokasvi!$H$8,Satokasvi!$I$8)*IF(R$8="x",1+Toimenpiteet!$C$7,1)*IF(R$9="x",1+Toimenpiteet!$C$34,1)*(1+R$30)*_xlfn.BINOM.INV(1,(1-(Satokasvi!$H$15*(1+R$43))),L134))</f>
        <v>2622.3600211166117</v>
      </c>
      <c r="AN134" s="27">
        <f ca="1">IF(S$11="x",0,_xlfn.NORM.INV(M134,Satokasvi!$H$8,Satokasvi!$I$8)*IF(S$8="x",1+Toimenpiteet!$C$7,1)*IF(S$9="x",1+Toimenpiteet!$C$34,1)*(1+S$30)*_xlfn.BINOM.INV(1,(1-(Satokasvi!$H$15*(1+S$43))),M134))</f>
        <v>2475.9071150664049</v>
      </c>
      <c r="AO134" s="27">
        <f ca="1">IF(T$11="x",0,_xlfn.NORM.INV(N134,Satokasvi!$H$8,Satokasvi!$I$8)*IF(T$8="x",1+Toimenpiteet!$C$7,1)*IF(T$9="x",1+Toimenpiteet!$C$34,1)*(1+T$30)*_xlfn.BINOM.INV(1,(1-(Satokasvi!$H$15*(1+T$43))),N134))</f>
        <v>2604.1867083531724</v>
      </c>
      <c r="AP134" s="27">
        <f ca="1">IF(U$11="x",0,_xlfn.NORM.INV(O134,Satokasvi!$H$8,Satokasvi!$I$8)*IF(U$8="x",1+Toimenpiteet!$C$7,1)*IF(U$9="x",1+Toimenpiteet!$C$34,1)*(1+U$30)*_xlfn.BINOM.INV(1,(1-(Satokasvi!$H$15*(1+U$43))),O134))</f>
        <v>2517.4017389194569</v>
      </c>
      <c r="AQ134" s="27">
        <f ca="1">IF(V$11="x",0,_xlfn.NORM.INV(P134,Satokasvi!$H$8,Satokasvi!$I$8)*IF(V$8="x",1+Toimenpiteet!$C$7,1)*IF(V$9="x",1+Toimenpiteet!$C$34,1)*(1+V$30)*_xlfn.BINOM.INV(1,(1-(Satokasvi!$H$15*(1+V$43))),P134))</f>
        <v>0</v>
      </c>
      <c r="AR134" s="27">
        <f ca="1">IF(W$11="x",0,_xlfn.NORM.INV(Q134,Satokasvi!$H$8,Satokasvi!$I$8)*IF(W$8="x",1+Toimenpiteet!$C$7,1)*IF(W$9="x",1+Toimenpiteet!$C$34,1)*(1+W$30)*_xlfn.BINOM.INV(1,(1-(Satokasvi!$H$15*(1+W$43))),Q134))</f>
        <v>2590.8456477188606</v>
      </c>
      <c r="AS134" s="27">
        <f ca="1">IF(X$11="x",0,_xlfn.NORM.INV(R134,Satokasvi!$H$8,Satokasvi!$I$8)*IF(X$8="x",1+Toimenpiteet!$C$7,1)*IF(X$9="x",1+Toimenpiteet!$C$34,1)*(1+X$30)*_xlfn.BINOM.INV(1,(1-(Satokasvi!$H$15*(1+X$43))),R134))</f>
        <v>2440.8989863262314</v>
      </c>
      <c r="AT134" s="27">
        <f ca="1">IF(Y$11="x",0,_xlfn.NORM.INV(S134,Satokasvi!$H$8,Satokasvi!$I$8)*IF(Y$8="x",1+Toimenpiteet!$C$7,1)*IF(Y$9="x",1+Toimenpiteet!$C$34,1)*(1+Y$30)*_xlfn.BINOM.INV(1,(1-(Satokasvi!$H$15*(1+Y$43))),S134))</f>
        <v>2721.2118667491309</v>
      </c>
      <c r="AU134" s="27">
        <f ca="1">IF(Z$11="x",0,_xlfn.NORM.INV(T134,Satokasvi!$H$8,Satokasvi!$I$8)*IF(Z$8="x",1+Toimenpiteet!$C$7,1)*IF(Z$9="x",1+Toimenpiteet!$C$34,1)*(1+Z$30)*_xlfn.BINOM.INV(1,(1-(Satokasvi!$H$15*(1+Z$43))),T134))</f>
        <v>2683.3959315084257</v>
      </c>
      <c r="AV134" s="27">
        <f ca="1">IF(AA$11="x",0,_xlfn.NORM.INV(U134,Satokasvi!$H$8,Satokasvi!$I$8)*IF(AA$8="x",1+Toimenpiteet!$C$7,1)*IF(AA$9="x",1+Toimenpiteet!$C$34,1)*(1+AA$30)*_xlfn.BINOM.INV(1,(1-(Satokasvi!$H$15*(1+AA$43))),U134))</f>
        <v>2649.5536267230259</v>
      </c>
      <c r="AW134" s="27">
        <f ca="1">IF(AB$11="x",0,_xlfn.NORM.INV(V134,Satokasvi!$H$8,Satokasvi!$I$8)*IF(AB$8="x",1+Toimenpiteet!$C$7,1)*IF(AB$9="x",1+Toimenpiteet!$C$34,1)*(1+AB$30)*_xlfn.BINOM.INV(1,(1-(Satokasvi!$H$15*(1+AB$43))),V134))</f>
        <v>2706.2050489832841</v>
      </c>
      <c r="AX134" s="27">
        <f ca="1">IF(AC$11="x",0,_xlfn.NORM.INV(W134,Satokasvi!$H$8,Satokasvi!$I$8)*IF(AC$8="x",1+Toimenpiteet!$C$7,1)*IF(AC$9="x",1+Toimenpiteet!$C$34,1)*(1+AC$30)*_xlfn.BINOM.INV(1,(1-(Satokasvi!$H$15*(1+AC$43))),W134))</f>
        <v>2885.1514272515742</v>
      </c>
      <c r="AY134" s="27">
        <f ca="1">IF(AD$11="x",0,_xlfn.NORM.INV(X134,Satokasvi!$H$8,Satokasvi!$I$8)*IF(AD$8="x",1+Toimenpiteet!$C$7,1)*IF(AD$9="x",1+Toimenpiteet!$C$34,1)*(1+AD$30)*_xlfn.BINOM.INV(1,(1-(Satokasvi!$H$15*(1+AD$43))),X134))</f>
        <v>2748.9482579888258</v>
      </c>
      <c r="AZ134" s="27">
        <f ca="1">IF(AE$11="x",0,_xlfn.NORM.INV(Y134,Satokasvi!$H$8,Satokasvi!$I$8)*IF(AE$8="x",1+Toimenpiteet!$C$7,1)*IF(AE$9="x",1+Toimenpiteet!$C$34,1)*(1+AE$30)*_xlfn.BINOM.INV(1,(1-(Satokasvi!$H$15*(1+AE$43))),Y134))</f>
        <v>2708.4892522123928</v>
      </c>
      <c r="BA134" s="27">
        <f ca="1">IF(AF$11="x",0,_xlfn.NORM.INV(Z134,Satokasvi!$H$8,Satokasvi!$I$8)*IF(AF$8="x",1+Toimenpiteet!$C$7,1)*IF(AF$9="x",1+Toimenpiteet!$C$34,1)*(1+AF$30)*_xlfn.BINOM.INV(1,(1-(Satokasvi!$H$15*(1+AF$43))),Z134))</f>
        <v>2848.7803062507191</v>
      </c>
      <c r="BD134" s="27">
        <f>IF(H$11="x",0,_xlfn.NORM.INV(B134,Satokasvi!$H$8,Satokasvi!$I$8)*IF(COUNTIF($H$12:H$12,"x")&gt;0,(1+$C$6),1)*IF(COUNTIF($H$13:H$13,"x")&gt;0,(1+$C$30),1)*IF(H$8="x",(1+Toimenpiteet!$C$7),1)*IF(H$9="x",(1+Toimenpiteet!$C$34),1)*(1+H$30)*_xlfn.BINOM.INV(1,(1-(Satokasvi!$H$15*(1+H$44))),B134))</f>
        <v>0</v>
      </c>
      <c r="BE134" s="27">
        <f ca="1">IF(I$11="x",0,_xlfn.NORM.INV(C134,Satokasvi!$H$8,Satokasvi!$I$8)*IF(COUNTIF($H$12:I$12,"x")&gt;0,(1+$C$6),1)*IF(COUNTIF($H$13:I$13,"x")&gt;0,(1+$C$30),1)*IF(I$8="x",(1+Toimenpiteet!$C$7),1)*IF(I$9="x",(1+Toimenpiteet!$C$34),1)*(1+I$30)*_xlfn.BINOM.INV(1,(1-(Satokasvi!$H$15*(1+I$44))),C134))</f>
        <v>2815.3203955892586</v>
      </c>
      <c r="BF134" s="27">
        <f ca="1">IF(J$11="x",0,_xlfn.NORM.INV(D134,Satokasvi!$H$8,Satokasvi!$I$8)*IF(COUNTIF($H$12:J$12,"x")&gt;0,(1+$C$6),1)*IF(COUNTIF($H$13:J$13,"x")&gt;0,(1+$C$30),1)*IF(J$8="x",(1+Toimenpiteet!$C$7),1)*IF(J$9="x",(1+Toimenpiteet!$C$34),1)*(1+J$30)*_xlfn.BINOM.INV(1,(1-(Satokasvi!$H$15*(1+J$44))),D134))</f>
        <v>2705.1820001708606</v>
      </c>
      <c r="BG134" s="27">
        <f ca="1">IF(K$11="x",0,_xlfn.NORM.INV(E134,Satokasvi!$H$8,Satokasvi!$I$8)*IF(COUNTIF($H$12:K$12,"x")&gt;0,(1+$C$6),1)*IF(COUNTIF($H$13:K$13,"x")&gt;0,(1+$C$30),1)*IF(K$8="x",(1+Toimenpiteet!$C$7),1)*IF(K$9="x",(1+Toimenpiteet!$C$34),1)*(1+K$30)*_xlfn.BINOM.INV(1,(1-(Satokasvi!$H$15*(1+K$44))),E134))</f>
        <v>2795.0750984408887</v>
      </c>
      <c r="BH134" s="27">
        <f ca="1">IF(L$11="x",0,_xlfn.NORM.INV(F134,Satokasvi!$H$8,Satokasvi!$I$8)*IF(COUNTIF($H$12:L$12,"x")&gt;0,(1+$C$6),1)*IF(COUNTIF($H$13:L$13,"x")&gt;0,(1+$C$30),1)*IF(L$8="x",(1+Toimenpiteet!$C$7),1)*IF(L$9="x",(1+Toimenpiteet!$C$34),1)*(1+L$30)*_xlfn.BINOM.INV(1,(1-(Satokasvi!$H$15*(1+L$44))),F134))</f>
        <v>3090.8095596690887</v>
      </c>
      <c r="BI134" s="27">
        <f>IF(M$11="x",0,_xlfn.NORM.INV(G134,Satokasvi!$H$8,Satokasvi!$I$8)*IF(COUNTIF($H$12:M$12,"x")&gt;0,(1+$C$6),1)*IF(COUNTIF($H$13:M$13,"x")&gt;0,(1+$C$30),1)*IF(M$8="x",(1+Toimenpiteet!$C$7),1)*IF(M$9="x",(1+Toimenpiteet!$C$34),1)*(1+M$30)*_xlfn.BINOM.INV(1,(1-(Satokasvi!$H$15*(1+M$44))),G134))</f>
        <v>0</v>
      </c>
      <c r="BJ134" s="27">
        <f ca="1">IF(N$11="x",0,_xlfn.NORM.INV(H134,Satokasvi!$H$8,Satokasvi!$I$8)*IF(COUNTIF($H$12:N$12,"x")&gt;0,(1+$C$6),1)*IF(COUNTIF($H$13:N$13,"x")&gt;0,(1+$C$30),1)*IF(N$8="x",(1+Toimenpiteet!$C$7),1)*IF(N$9="x",(1+Toimenpiteet!$C$34),1)*(1+N$30)*_xlfn.BINOM.INV(1,(1-(Satokasvi!$H$15*(1+N$44))),H134))</f>
        <v>2864.3813417888823</v>
      </c>
      <c r="BK134" s="27">
        <f ca="1">IF(O$11="x",0,_xlfn.NORM.INV(I134,Satokasvi!$H$8,Satokasvi!$I$8)*IF(COUNTIF($H$12:O$12,"x")&gt;0,(1+$C$6),1)*IF(COUNTIF($H$13:O$13,"x")&gt;0,(1+$C$30),1)*IF(O$8="x",(1+Toimenpiteet!$C$7),1)*IF(O$9="x",(1+Toimenpiteet!$C$34),1)*(1+O$30)*_xlfn.BINOM.INV(1,(1-(Satokasvi!$H$15*(1+O$44))),I134))</f>
        <v>2529.4531027586663</v>
      </c>
      <c r="BL134" s="27">
        <f ca="1">IF(P$11="x",0,_xlfn.NORM.INV(J134,Satokasvi!$H$8,Satokasvi!$I$8)*IF(COUNTIF($H$12:P$12,"x")&gt;0,(1+$C$6),1)*IF(COUNTIF($H$13:P$13,"x")&gt;0,(1+$C$30),1)*IF(P$8="x",(1+Toimenpiteet!$C$7),1)*IF(P$9="x",(1+Toimenpiteet!$C$34),1)*(1+P$30)*_xlfn.BINOM.INV(1,(1-(Satokasvi!$H$15*(1+P$44))),J134))</f>
        <v>2812.0970315921431</v>
      </c>
      <c r="BM134" s="27">
        <f ca="1">IF(Q$11="x",0,_xlfn.NORM.INV(K134,Satokasvi!$H$8,Satokasvi!$I$8)*IF(COUNTIF($H$12:Q$12,"x")&gt;0,(1+$C$6),1)*IF(COUNTIF($H$13:Q$13,"x")&gt;0,(1+$C$30),1)*IF(Q$8="x",(1+Toimenpiteet!$C$7),1)*IF(Q$9="x",(1+Toimenpiteet!$C$34),1)*(1+Q$30)*_xlfn.BINOM.INV(1,(1-(Satokasvi!$H$15*(1+Q$44))),K134))</f>
        <v>2720.3361598953475</v>
      </c>
      <c r="BN134" s="27">
        <f ca="1">IF(R$11="x",0,_xlfn.NORM.INV(L134,Satokasvi!$H$8,Satokasvi!$I$8)*IF(COUNTIF($H$12:R$12,"x")&gt;0,(1+$C$6),1)*IF(COUNTIF($H$13:R$13,"x")&gt;0,(1+$C$30),1)*IF(R$8="x",(1+Toimenpiteet!$C$7),1)*IF(R$9="x",(1+Toimenpiteet!$C$34),1)*(1+R$30)*_xlfn.BINOM.INV(1,(1-(Satokasvi!$H$15*(1+R$44))),L134))</f>
        <v>2753.4780221724418</v>
      </c>
      <c r="BO134" s="27">
        <f ca="1">IF(S$11="x",0,_xlfn.NORM.INV(M134,Satokasvi!$H$8,Satokasvi!$I$8)*IF(COUNTIF($H$12:S$12,"x")&gt;0,(1+$C$6),1)*IF(COUNTIF($H$13:S$13,"x")&gt;0,(1+$C$30),1)*IF(S$8="x",(1+Toimenpiteet!$C$7),1)*IF(S$9="x",(1+Toimenpiteet!$C$34),1)*(1+S$30)*_xlfn.BINOM.INV(1,(1-(Satokasvi!$H$15*(1+S$44))),M134))</f>
        <v>2599.7024708197255</v>
      </c>
      <c r="BP134" s="27">
        <f ca="1">IF(T$11="x",0,_xlfn.NORM.INV(N134,Satokasvi!$H$8,Satokasvi!$I$8)*IF(COUNTIF($H$12:T$12,"x")&gt;0,(1+$C$6),1)*IF(COUNTIF($H$13:T$13,"x")&gt;0,(1+$C$30),1)*IF(T$8="x",(1+Toimenpiteet!$C$7),1)*IF(T$9="x",(1+Toimenpiteet!$C$34),1)*(1+T$30)*_xlfn.BINOM.INV(1,(1-(Satokasvi!$H$15*(1+T$44))),N134))</f>
        <v>2734.3960437708315</v>
      </c>
      <c r="BQ134" s="27">
        <f ca="1">IF(U$11="x",0,_xlfn.NORM.INV(O134,Satokasvi!$H$8,Satokasvi!$I$8)*IF(COUNTIF($H$12:U$12,"x")&gt;0,(1+$C$6),1)*IF(COUNTIF($H$13:U$13,"x")&gt;0,(1+$C$30),1)*IF(U$8="x",(1+Toimenpiteet!$C$7),1)*IF(U$9="x",(1+Toimenpiteet!$C$34),1)*(1+U$30)*_xlfn.BINOM.INV(1,(1-(Satokasvi!$H$15*(1+U$44))),O134))</f>
        <v>2643.2718258654295</v>
      </c>
      <c r="BR134" s="27">
        <f ca="1">IF(V$11="x",0,_xlfn.NORM.INV(P134,Satokasvi!$H$8,Satokasvi!$I$8)*IF(COUNTIF($H$12:V$12,"x")&gt;0,(1+$C$6),1)*IF(COUNTIF($H$13:V$13,"x")&gt;0,(1+$C$30),1)*IF(V$8="x",(1+Toimenpiteet!$C$7),1)*IF(V$9="x",(1+Toimenpiteet!$C$34),1)*(1+V$30)*_xlfn.BINOM.INV(1,(1-(Satokasvi!$H$15*(1+V$44))),P134))</f>
        <v>0</v>
      </c>
      <c r="BS134" s="27">
        <f ca="1">IF(W$11="x",0,_xlfn.NORM.INV(Q134,Satokasvi!$H$8,Satokasvi!$I$8)*IF(COUNTIF($H$12:W$12,"x")&gt;0,(1+$C$6),1)*IF(COUNTIF($H$13:W$13,"x")&gt;0,(1+$C$30),1)*IF(W$8="x",(1+Toimenpiteet!$C$7),1)*IF(W$9="x",(1+Toimenpiteet!$C$34),1)*(1+W$30)*_xlfn.BINOM.INV(1,(1-(Satokasvi!$H$15*(1+W$44))),Q134))</f>
        <v>2720.3879301048037</v>
      </c>
      <c r="BT134" s="27">
        <f ca="1">IF(X$11="x",0,_xlfn.NORM.INV(R134,Satokasvi!$H$8,Satokasvi!$I$8)*IF(COUNTIF($H$12:X$12,"x")&gt;0,(1+$C$6),1)*IF(COUNTIF($H$13:X$13,"x")&gt;0,(1+$C$30),1)*IF(X$8="x",(1+Toimenpiteet!$C$7),1)*IF(X$9="x",(1+Toimenpiteet!$C$34),1)*(1+X$30)*_xlfn.BINOM.INV(1,(1-(Satokasvi!$H$15*(1+X$44))),R134))</f>
        <v>2562.9439356425428</v>
      </c>
      <c r="BU134" s="27">
        <f ca="1">IF(Y$11="x",0,_xlfn.NORM.INV(S134,Satokasvi!$H$8,Satokasvi!$I$8)*IF(COUNTIF($H$12:Y$12,"x")&gt;0,(1+$C$6),1)*IF(COUNTIF($H$13:Y$13,"x")&gt;0,(1+$C$30),1)*IF(Y$8="x",(1+Toimenpiteet!$C$7),1)*IF(Y$9="x",(1+Toimenpiteet!$C$34),1)*(1+Y$30)*_xlfn.BINOM.INV(1,(1-(Satokasvi!$H$15*(1+Y$44))),S134))</f>
        <v>2857.2724600865872</v>
      </c>
      <c r="BV134" s="27">
        <f ca="1">IF(Z$11="x",0,_xlfn.NORM.INV(T134,Satokasvi!$H$8,Satokasvi!$I$8)*IF(COUNTIF($H$12:Z$12,"x")&gt;0,(1+$C$6),1)*IF(COUNTIF($H$13:Z$13,"x")&gt;0,(1+$C$30),1)*IF(Z$8="x",(1+Toimenpiteet!$C$7),1)*IF(Z$9="x",(1+Toimenpiteet!$C$34),1)*(1+Z$30)*_xlfn.BINOM.INV(1,(1-(Satokasvi!$H$15*(1+Z$44))),T134))</f>
        <v>2817.5657280838468</v>
      </c>
      <c r="BW134" s="27">
        <f ca="1">IF(AA$11="x",0,_xlfn.NORM.INV(U134,Satokasvi!$H$8,Satokasvi!$I$8)*IF(COUNTIF($H$12:AA$12,"x")&gt;0,(1+$C$6),1)*IF(COUNTIF($H$13:AA$13,"x")&gt;0,(1+$C$30),1)*IF(AA$8="x",(1+Toimenpiteet!$C$7),1)*IF(AA$9="x",(1+Toimenpiteet!$C$34),1)*(1+AA$30)*_xlfn.BINOM.INV(1,(1-(Satokasvi!$H$15*(1+AA$44))),U134))</f>
        <v>2782.0313080591773</v>
      </c>
      <c r="BX134" s="27">
        <f ca="1">IF(AB$11="x",0,_xlfn.NORM.INV(V134,Satokasvi!$H$8,Satokasvi!$I$8)*IF(COUNTIF($H$12:AB$12,"x")&gt;0,(1+$C$6),1)*IF(COUNTIF($H$13:AB$13,"x")&gt;0,(1+$C$30),1)*IF(AB$8="x",(1+Toimenpiteet!$C$7),1)*IF(AB$9="x",(1+Toimenpiteet!$C$34),1)*(1+AB$30)*_xlfn.BINOM.INV(1,(1-(Satokasvi!$H$15*(1+AB$44))),V134))</f>
        <v>2841.5153014324483</v>
      </c>
      <c r="BY134" s="27">
        <f ca="1">IF(AC$11="x",0,_xlfn.NORM.INV(W134,Satokasvi!$H$8,Satokasvi!$I$8)*IF(COUNTIF($H$12:AC$12,"x")&gt;0,(1+$C$6),1)*IF(COUNTIF($H$13:AC$13,"x")&gt;0,(1+$C$30),1)*IF(AC$8="x",(1+Toimenpiteet!$C$7),1)*IF(AC$9="x",(1+Toimenpiteet!$C$34),1)*(1+AC$30)*_xlfn.BINOM.INV(1,(1-(Satokasvi!$H$15*(1+AC$44))),W134))</f>
        <v>3029.408998614153</v>
      </c>
      <c r="BZ134" s="27">
        <f ca="1">IF(AD$11="x",0,_xlfn.NORM.INV(X134,Satokasvi!$H$8,Satokasvi!$I$8)*IF(COUNTIF($H$12:AD$12,"x")&gt;0,(1+$C$6),1)*IF(COUNTIF($H$13:AD$13,"x")&gt;0,(1+$C$30),1)*IF(AD$8="x",(1+Toimenpiteet!$C$7),1)*IF(AD$9="x",(1+Toimenpiteet!$C$34),1)*(1+AD$30)*_xlfn.BINOM.INV(1,(1-(Satokasvi!$H$15*(1+AD$44))),X134))</f>
        <v>2886.3956708882674</v>
      </c>
      <c r="CA134" s="27">
        <f ca="1">IF(AE$11="x",0,_xlfn.NORM.INV(Y134,Satokasvi!$H$8,Satokasvi!$I$8)*IF(COUNTIF($H$12:AE$12,"x")&gt;0,(1+$C$6),1)*IF(COUNTIF($H$13:AE$13,"x")&gt;0,(1+$C$30),1)*IF(AE$8="x",(1+Toimenpiteet!$C$7),1)*IF(AE$9="x",(1+Toimenpiteet!$C$34),1)*(1+AE$30)*_xlfn.BINOM.INV(1,(1-(Satokasvi!$H$15*(1+AE$44))),Y134))</f>
        <v>2843.9137148230129</v>
      </c>
      <c r="CB134" s="27">
        <f ca="1">IF(AF$11="x",0,_xlfn.NORM.INV(Z134,Satokasvi!$H$8,Satokasvi!$I$8)*IF(COUNTIF($H$12:AF$12,"x")&gt;0,(1+$C$6),1)*IF(COUNTIF($H$13:AF$13,"x")&gt;0,(1+$C$30),1)*IF(AF$8="x",(1+Toimenpiteet!$C$7),1)*IF(AF$9="x",(1+Toimenpiteet!$C$34),1)*(1+AF$30)*_xlfn.BINOM.INV(1,(1-(Satokasvi!$H$15*(1+AF$44))),Z134))</f>
        <v>2991.2193215632551</v>
      </c>
      <c r="CD134" s="29">
        <f ca="1">_xlfn.NORM.INV(RAND(),Satokasvi!$H$13,Satokasvi!$I$13)</f>
        <v>238.96544027497208</v>
      </c>
      <c r="CE134" s="29">
        <f ca="1">_xlfn.NORM.INV(RAND(),Satokasvi!$H$13,Satokasvi!$I$13)</f>
        <v>229.15345185331068</v>
      </c>
      <c r="CF134" s="29">
        <f ca="1">_xlfn.NORM.INV(RAND(),Satokasvi!$H$13,Satokasvi!$I$13)</f>
        <v>215.49310840005322</v>
      </c>
      <c r="CG134" s="29">
        <f ca="1">_xlfn.NORM.INV(RAND(),Satokasvi!$H$13,Satokasvi!$I$13)</f>
        <v>223.41093776039563</v>
      </c>
      <c r="CH134" s="29">
        <f ca="1">_xlfn.NORM.INV(RAND(),Satokasvi!$H$13,Satokasvi!$I$13)</f>
        <v>229.8754482585702</v>
      </c>
      <c r="CI134" s="29">
        <f ca="1">_xlfn.NORM.INV(RAND(),Satokasvi!$H$13,Satokasvi!$I$13)</f>
        <v>160.02940452487383</v>
      </c>
      <c r="CJ134" s="29">
        <f ca="1">_xlfn.NORM.INV(RAND(),Satokasvi!$H$13,Satokasvi!$I$13)</f>
        <v>270.13173606057251</v>
      </c>
      <c r="CK134" s="29">
        <f ca="1">_xlfn.NORM.INV(RAND(),Satokasvi!$H$13,Satokasvi!$I$13)</f>
        <v>183.25697473723045</v>
      </c>
      <c r="CL134" s="29">
        <f ca="1">_xlfn.NORM.INV(RAND(),Satokasvi!$H$13,Satokasvi!$I$13)</f>
        <v>179.18721479403607</v>
      </c>
      <c r="CM134" s="29">
        <f ca="1">_xlfn.NORM.INV(RAND(),Satokasvi!$H$13,Satokasvi!$I$13)</f>
        <v>227.82976411606182</v>
      </c>
      <c r="CN134" s="29">
        <f ca="1">_xlfn.NORM.INV(RAND(),Satokasvi!$H$13,Satokasvi!$I$13)</f>
        <v>201.38098259530872</v>
      </c>
      <c r="CO134" s="29">
        <f ca="1">_xlfn.NORM.INV(RAND(),Satokasvi!$H$13,Satokasvi!$I$13)</f>
        <v>144.48699044271521</v>
      </c>
      <c r="CP134" s="29">
        <f ca="1">_xlfn.NORM.INV(RAND(),Satokasvi!$H$13,Satokasvi!$I$13)</f>
        <v>117.32440138944837</v>
      </c>
      <c r="CQ134" s="29">
        <f ca="1">_xlfn.NORM.INV(RAND(),Satokasvi!$H$13,Satokasvi!$I$13)</f>
        <v>330.98812938600531</v>
      </c>
      <c r="CR134" s="29">
        <f ca="1">_xlfn.NORM.INV(RAND(),Satokasvi!$H$13,Satokasvi!$I$13)</f>
        <v>190.80792107313937</v>
      </c>
      <c r="CS134" s="29">
        <f ca="1">_xlfn.NORM.INV(RAND(),Satokasvi!$H$13,Satokasvi!$I$13)</f>
        <v>225.00489901162985</v>
      </c>
      <c r="CT134" s="29">
        <f ca="1">_xlfn.NORM.INV(RAND(),Satokasvi!$H$13,Satokasvi!$I$13)</f>
        <v>148.79708088965083</v>
      </c>
      <c r="CU134" s="29">
        <f ca="1">_xlfn.NORM.INV(RAND(),Satokasvi!$H$13,Satokasvi!$I$13)</f>
        <v>252.92549134611951</v>
      </c>
      <c r="CV134" s="29">
        <f ca="1">_xlfn.NORM.INV(RAND(),Satokasvi!$H$13,Satokasvi!$I$13)</f>
        <v>266.05862324303513</v>
      </c>
      <c r="CW134" s="29">
        <f ca="1">_xlfn.NORM.INV(RAND(),Satokasvi!$H$13,Satokasvi!$I$13)</f>
        <v>207.29261602023166</v>
      </c>
      <c r="CX134" s="29">
        <f ca="1">_xlfn.NORM.INV(RAND(),Satokasvi!$H$13,Satokasvi!$I$13)</f>
        <v>172.07127987948314</v>
      </c>
      <c r="CY134" s="29">
        <f ca="1">_xlfn.NORM.INV(RAND(),Satokasvi!$H$13,Satokasvi!$I$13)</f>
        <v>143.68140904641709</v>
      </c>
      <c r="CZ134" s="29">
        <f ca="1">_xlfn.NORM.INV(RAND(),Satokasvi!$H$13,Satokasvi!$I$13)</f>
        <v>182.13518325943105</v>
      </c>
      <c r="DA134" s="29">
        <f ca="1">_xlfn.NORM.INV(RAND(),Satokasvi!$H$13,Satokasvi!$I$13)</f>
        <v>229.72690015742245</v>
      </c>
      <c r="DB134" s="29">
        <f ca="1">_xlfn.NORM.INV(RAND(),Satokasvi!$H$13,Satokasvi!$I$13)</f>
        <v>149.93775624203656</v>
      </c>
      <c r="DD134" s="29">
        <f>IF(H$11="x",Toimenpiteet!$E$115,AC134*CD134/1000+(Satokasvi!$E$28-Satokasvi!$E$7)+IF(H$8="x",Toimenpiteet!$E$29,0)+IF(H$9="x",Toimenpiteet!$E$60,0)+IF(H$10="x",Toimenpiteet!$E$88,0))/(1+$H$15)^DD$59</f>
        <v>305.82524271844659</v>
      </c>
      <c r="DE134" s="29">
        <f ca="1">IF(I$11="x",Toimenpiteet!$E$115,AD134*CE134/1000+(Satokasvi!$E$28-Satokasvi!$E$7)+IF(I$8="x",Toimenpiteet!$E$29,0)+IF(I$9="x",Toimenpiteet!$E$60,0)+IF(I$10="x",Toimenpiteet!$E$88,0))/(1+$H$15)^DE$59</f>
        <v>364.33162025262192</v>
      </c>
      <c r="DF134" s="29">
        <f ca="1">IF(J$11="x",Toimenpiteet!$E$115,AE134*CF134/1000+(Satokasvi!$E$28-Satokasvi!$E$7)+IF(J$8="x",Toimenpiteet!$E$29,0)+IF(J$9="x",Toimenpiteet!$E$60,0)+IF(J$10="x",Toimenpiteet!$E$88,0))/(1+$H$15)^DF$59</f>
        <v>299.51547433050916</v>
      </c>
      <c r="DG134" s="29">
        <f ca="1">IF(K$11="x",Toimenpiteet!$E$115,AF134*CG134/1000+(Satokasvi!$E$28-Satokasvi!$E$7)+IF(K$8="x",Toimenpiteet!$E$29,0)+IF(K$9="x",Toimenpiteet!$E$60,0)+IF(K$10="x",Toimenpiteet!$E$88,0))/(1+$H$15)^DG$59</f>
        <v>325.910037039717</v>
      </c>
      <c r="DH134" s="29">
        <f ca="1">IF(L$11="x",Toimenpiteet!$E$115,AG134*CH134/1000+(Satokasvi!$E$28-Satokasvi!$E$7)+IF(L$8="x",Toimenpiteet!$E$29,0)+IF(L$9="x",Toimenpiteet!$E$60,0)+IF(L$10="x",Toimenpiteet!$E$88,0))/(1+$H$15)^DH$59</f>
        <v>387.11108176351649</v>
      </c>
      <c r="DI134" s="29">
        <f>IF(M$11="x",Toimenpiteet!$E$115,AH134*CI134/1000+(Satokasvi!$E$28-Satokasvi!$E$7)+IF(M$8="x",Toimenpiteet!$E$29,0)+IF(M$9="x",Toimenpiteet!$E$60,0)+IF(M$10="x",Toimenpiteet!$E$88,0))/(1+$H$15)^DI$59</f>
        <v>263.80754085535114</v>
      </c>
      <c r="DJ134" s="29">
        <f ca="1">IF(N$11="x",Toimenpiteet!$E$115,AI134*CJ134/1000+(Satokasvi!$E$28-Satokasvi!$E$7)+IF(N$8="x",Toimenpiteet!$E$29,0)+IF(N$9="x",Toimenpiteet!$E$60,0)+IF(N$10="x",Toimenpiteet!$E$88,0))/(1+$H$15)^DJ$59</f>
        <v>413.87543073839447</v>
      </c>
      <c r="DK134" s="29">
        <f ca="1">IF(O$11="x",Toimenpiteet!$E$115,AJ134*CK134/1000+(Satokasvi!$E$28-Satokasvi!$E$7)+IF(O$8="x",Toimenpiteet!$E$29,0)+IF(O$9="x",Toimenpiteet!$E$60,0)+IF(O$10="x",Toimenpiteet!$E$88,0))/(1+$H$15)^DK$59</f>
        <v>168.59144118238157</v>
      </c>
      <c r="DL134" s="29">
        <f ca="1">IF(P$11="x",Toimenpiteet!$E$115,AK134*CL134/1000+(Satokasvi!$E$28-Satokasvi!$E$7)+IF(P$8="x",Toimenpiteet!$E$29,0)+IF(P$9="x",Toimenpiteet!$E$60,0)+IF(P$10="x",Toimenpiteet!$E$88,0))/(1+$H$15)^DL$59</f>
        <v>193.13470622134867</v>
      </c>
      <c r="DM134" s="29">
        <f ca="1">IF(Q$11="x",Toimenpiteet!$E$115,AL134*CM134/1000+(Satokasvi!$E$28-Satokasvi!$E$7)+IF(Q$8="x",Toimenpiteet!$E$29,0)+IF(Q$9="x",Toimenpiteet!$E$60,0)+IF(Q$10="x",Toimenpiteet!$E$88,0))/(1+$H$15)^DM$59</f>
        <v>269.63025766531359</v>
      </c>
      <c r="DN134" s="29">
        <f ca="1">IF(R$11="x",Toimenpiteet!$E$115,AM134*CN134/1000+(Satokasvi!$E$28-Satokasvi!$E$7)+IF(R$8="x",Toimenpiteet!$E$29,0)+IF(R$9="x",Toimenpiteet!$E$60,0)+IF(R$10="x",Toimenpiteet!$E$88,0))/(1+$H$15)^DN$59</f>
        <v>216.86612654118204</v>
      </c>
      <c r="DO134" s="29">
        <f ca="1">IF(S$11="x",Toimenpiteet!$E$115,AN134*CO134/1000+(Satokasvi!$E$28-Satokasvi!$E$7)+IF(S$8="x",Toimenpiteet!$E$29,0)+IF(S$9="x",Toimenpiteet!$E$60,0)+IF(S$10="x",Toimenpiteet!$E$88,0))/(1+$H$15)^DO$59</f>
        <v>91.064616002232881</v>
      </c>
      <c r="DP134" s="29">
        <f ca="1">IF(T$11="x",Toimenpiteet!$E$115,AO134*CP134/1000+(Satokasvi!$E$28-Satokasvi!$E$7)+IF(T$8="x",Toimenpiteet!$E$29,0)+IF(T$9="x",Toimenpiteet!$E$60,0)+IF(T$10="x",Toimenpiteet!$E$88,0))/(1+$H$15)^DP$59</f>
        <v>52.86541667567549</v>
      </c>
      <c r="DQ134" s="29">
        <f ca="1">IF(U$11="x",Toimenpiteet!$E$115,AP134*CQ134/1000+(Satokasvi!$E$28-Satokasvi!$E$7)+IF(U$8="x",Toimenpiteet!$E$29,0)+IF(U$9="x",Toimenpiteet!$E$60,0)+IF(U$10="x",Toimenpiteet!$E$88,0))/(1+$H$15)^DQ$59</f>
        <v>400.19450253505573</v>
      </c>
      <c r="DR134" s="29">
        <f ca="1">IF(V$11="x",Toimenpiteet!$E$115,AQ134*CR134/1000+(Satokasvi!$E$28-Satokasvi!$E$7)+IF(V$8="x",Toimenpiteet!$E$29,0)+IF(V$9="x",Toimenpiteet!$E$60,0)+IF(V$10="x",Toimenpiteet!$E$88,0))/(1+$H$15)^DR$59</f>
        <v>-146.28033781171195</v>
      </c>
      <c r="DS134" s="29">
        <f ca="1">IF(W$11="x",Toimenpiteet!$E$115,AR134*CS134/1000+(Satokasvi!$E$28-Satokasvi!$E$7)+IF(W$8="x",Toimenpiteet!$E$29,0)+IF(W$9="x",Toimenpiteet!$E$60,0)+IF(W$10="x",Toimenpiteet!$E$88,0))/(1+$H$15)^DS$59</f>
        <v>221.25726841297089</v>
      </c>
      <c r="DT134" s="29">
        <f ca="1">IF(X$11="x",Toimenpiteet!$E$115,AS134*CT134/1000+(Satokasvi!$E$28-Satokasvi!$E$7)+IF(X$8="x",Toimenpiteet!$E$29,0)+IF(X$9="x",Toimenpiteet!$E$60,0)+IF(X$10="x",Toimenpiteet!$E$88,0))/(1+$H$15)^DT$59</f>
        <v>81.857904667165343</v>
      </c>
      <c r="DU134" s="29">
        <f ca="1">IF(Y$11="x",Toimenpiteet!$E$115,AT134*CU134/1000+(Satokasvi!$E$28-Satokasvi!$E$7)+IF(Y$8="x",Toimenpiteet!$E$29,0)+IF(Y$9="x",Toimenpiteet!$E$60,0)+IF(Y$10="x",Toimenpiteet!$E$88,0))/(1+$H$15)^DU$59</f>
        <v>270.41524212360298</v>
      </c>
      <c r="DV134" s="29">
        <f ca="1">IF(Z$11="x",Toimenpiteet!$E$115,AU134*CV134/1000+(Satokasvi!$E$28-Satokasvi!$E$7)+IF(Z$8="x",Toimenpiteet!$E$29,0)+IF(Z$9="x",Toimenpiteet!$E$60,0)+IF(Z$10="x",Toimenpiteet!$E$88,0))/(1+$H$15)^DV$59</f>
        <v>277.18217812831398</v>
      </c>
      <c r="DW134" s="29">
        <f ca="1">IF(AA$11="x",Toimenpiteet!$E$115,AV134*CW134/1000+(Satokasvi!$E$28-Satokasvi!$E$7)+IF(AA$8="x",Toimenpiteet!$E$29,0)+IF(AA$9="x",Toimenpiteet!$E$60,0)+IF(AA$10="x",Toimenpiteet!$E$88,0))/(1+$H$15)^DW$59</f>
        <v>177.91423717494592</v>
      </c>
      <c r="DX134" s="29">
        <f ca="1">IF(AB$11="x",Toimenpiteet!$E$115,AW134*CX134/1000+(Satokasvi!$E$28-Satokasvi!$E$7)+IF(AB$8="x",Toimenpiteet!$E$29,0)+IF(AB$9="x",Toimenpiteet!$E$60,0)+IF(AB$10="x",Toimenpiteet!$E$88,0))/(1+$H$15)^DX$59</f>
        <v>127.80780528558238</v>
      </c>
      <c r="DY134" s="29">
        <f ca="1">IF(AC$11="x",Toimenpiteet!$E$115,AX134*CY134/1000+(Satokasvi!$E$28-Satokasvi!$E$7)+IF(AC$8="x",Toimenpiteet!$E$29,0)+IF(AC$9="x",Toimenpiteet!$E$60,0)+IF(AC$10="x",Toimenpiteet!$E$88,0))/(1+$H$15)^DY$59</f>
        <v>97.407384965071302</v>
      </c>
      <c r="DZ134" s="29">
        <f ca="1">IF(AD$11="x",Toimenpiteet!$E$115,AY134*CZ134/1000+(Satokasvi!$E$28-Satokasvi!$E$7)+IF(AD$8="x",Toimenpiteet!$E$29,0)+IF(AD$9="x",Toimenpiteet!$E$60,0)+IF(AD$10="x",Toimenpiteet!$E$88,0))/(1+$H$15)^DZ$59</f>
        <v>138.21547380954402</v>
      </c>
      <c r="EA134" s="29">
        <f ca="1">IF(AE$11="x",Toimenpiteet!$E$115,AZ134*DA134/1000+(Satokasvi!$E$28-Satokasvi!$E$7)+IF(AE$8="x",Toimenpiteet!$E$29,0)+IF(AE$9="x",Toimenpiteet!$E$60,0)+IF(AE$10="x",Toimenpiteet!$E$88,0))/(1+$H$15)^EA$59</f>
        <v>193.97578867790233</v>
      </c>
      <c r="EB134" s="29">
        <f ca="1">IF(AF$11="x",Toimenpiteet!$E$115,BA134*DB134/1000+(Satokasvi!$E$28-Satokasvi!$E$7)+IF(AF$8="x",Toimenpiteet!$E$29,0)+IF(AF$9="x",Toimenpiteet!$E$60,0)+IF(AF$10="x",Toimenpiteet!$E$88,0))/(1+$H$15)^EB$59</f>
        <v>95.158003302976311</v>
      </c>
      <c r="ED134" s="29">
        <f>IF(H$11="x",Toimenpiteet!$E$115,BD134*CD134/1000+(Satokasvi!$E$28-Satokasvi!$E$7)+IF(H$8="x",Toimenpiteet!$E$29,0)+IF(H$9="x",Toimenpiteet!$E$60,0)+IF(H$10="x",Toimenpiteet!$E$88,0))/(1+$H$15)^ED$59</f>
        <v>305.82524271844659</v>
      </c>
      <c r="EE134" s="29">
        <f ca="1">IF(I$11="x",Toimenpiteet!$E$115,BE134*CE134/1000+(Satokasvi!$E$28-Satokasvi!$E$7)+IF(I$8="x",Toimenpiteet!$E$29,0)+IF(I$9="x",Toimenpiteet!$E$60,0)+IF(I$10="x",Toimenpiteet!$E$88,0))/(1+$H$15)^EE$59</f>
        <v>393.28908164983204</v>
      </c>
      <c r="EF134" s="29">
        <f ca="1">IF(J$11="x",Toimenpiteet!$E$115,BF134*CF134/1000+(Satokasvi!$E$28-Satokasvi!$E$7)+IF(J$8="x",Toimenpiteet!$E$29,0)+IF(J$9="x",Toimenpiteet!$E$60,0)+IF(J$10="x",Toimenpiteet!$E$88,0))/(1+$H$15)^EF$59</f>
        <v>324.919287255364</v>
      </c>
      <c r="EG134" s="29">
        <f ca="1">IF(K$11="x",Toimenpiteet!$E$115,BG134*CG134/1000+(Satokasvi!$E$28-Satokasvi!$E$7)+IF(K$8="x",Toimenpiteet!$E$29,0)+IF(K$9="x",Toimenpiteet!$E$60,0)+IF(K$10="x",Toimenpiteet!$E$88,0))/(1+$H$15)^EG$59</f>
        <v>352.32984880270209</v>
      </c>
      <c r="EH134" s="29">
        <f ca="1">IF(L$11="x",Toimenpiteet!$E$115,BH134*CH134/1000+(Satokasvi!$E$28-Satokasvi!$E$7)+IF(L$8="x",Toimenpiteet!$E$29,0)+IF(L$9="x",Toimenpiteet!$E$60,0)+IF(L$10="x",Toimenpiteet!$E$88,0))/(1+$H$15)^EH$59</f>
        <v>416.29606294974991</v>
      </c>
      <c r="EI134" s="29">
        <f>IF(M$11="x",Toimenpiteet!$E$115,BI134*CI134/1000+(Satokasvi!$E$28-Satokasvi!$E$7)+IF(M$8="x",Toimenpiteet!$E$29,0)+IF(M$9="x",Toimenpiteet!$E$60,0)+IF(M$10="x",Toimenpiteet!$E$88,0))/(1+$H$15)^EI$59</f>
        <v>263.80754085535114</v>
      </c>
      <c r="EJ134" s="29">
        <f ca="1">IF(N$11="x",Toimenpiteet!$E$115,BJ134*CJ134/1000+(Satokasvi!$E$28-Satokasvi!$E$7)+IF(N$8="x",Toimenpiteet!$E$29,0)+IF(N$9="x",Toimenpiteet!$E$60,0)+IF(N$10="x",Toimenpiteet!$E$88,0))/(1+$H$15)^EJ$59</f>
        <v>443.83438004707176</v>
      </c>
      <c r="EK134" s="29">
        <f ca="1">IF(O$11="x",Toimenpiteet!$E$115,BK134*CK134/1000+(Satokasvi!$E$28-Satokasvi!$E$7)+IF(O$8="x",Toimenpiteet!$E$29,0)+IF(O$9="x",Toimenpiteet!$E$60,0)+IF(O$10="x",Toimenpiteet!$E$88,0))/(1+$H$15)^EK$59</f>
        <v>186.01633146650798</v>
      </c>
      <c r="EL134" s="29">
        <f ca="1">IF(P$11="x",Toimenpiteet!$E$115,BL134*CL134/1000+(Satokasvi!$E$28-Satokasvi!$E$7)+IF(P$8="x",Toimenpiteet!$E$29,0)+IF(P$9="x",Toimenpiteet!$E$60,0)+IF(P$10="x",Toimenpiteet!$E$88,0))/(1+$H$15)^EL$59</f>
        <v>211.52476019747164</v>
      </c>
      <c r="EM134" s="29">
        <f ca="1">IF(Q$11="x",Toimenpiteet!$E$115,BM134*CM134/1000+(Satokasvi!$E$28-Satokasvi!$E$7)+IF(Q$8="x",Toimenpiteet!$E$29,0)+IF(Q$9="x",Toimenpiteet!$E$60,0)+IF(Q$10="x",Toimenpiteet!$E$88,0))/(1+$H$15)^EM$59</f>
        <v>291.59072070882752</v>
      </c>
      <c r="EN134" s="29">
        <f ca="1">IF(R$11="x",Toimenpiteet!$E$115,BN134*CN134/1000+(Satokasvi!$E$28-Satokasvi!$E$7)+IF(R$8="x",Toimenpiteet!$E$29,0)+IF(R$9="x",Toimenpiteet!$E$60,0)+IF(R$10="x",Toimenpiteet!$E$88,0))/(1+$H$15)^EN$59</f>
        <v>235.94142331508394</v>
      </c>
      <c r="EO134" s="29">
        <f ca="1">IF(S$11="x",Toimenpiteet!$E$115,BO134*CO134/1000+(Satokasvi!$E$28-Satokasvi!$E$7)+IF(S$8="x",Toimenpiteet!$E$29,0)+IF(S$9="x",Toimenpiteet!$E$60,0)+IF(S$10="x",Toimenpiteet!$E$88,0))/(1+$H$15)^EO$59</f>
        <v>103.61007053714346</v>
      </c>
      <c r="EP134" s="29">
        <f ca="1">IF(T$11="x",Toimenpiteet!$E$115,BP134*CP134/1000+(Satokasvi!$E$28-Satokasvi!$E$7)+IF(T$8="x",Toimenpiteet!$E$29,0)+IF(T$9="x",Toimenpiteet!$E$60,0)+IF(T$10="x",Toimenpiteet!$E$88,0))/(1+$H$15)^EP$59</f>
        <v>63.26812802868151</v>
      </c>
      <c r="EQ134" s="29">
        <f ca="1">IF(U$11="x",Toimenpiteet!$E$115,BQ134*CQ134/1000+(Satokasvi!$E$28-Satokasvi!$E$7)+IF(U$8="x",Toimenpiteet!$E$29,0)+IF(U$9="x",Toimenpiteet!$E$60,0)+IF(U$10="x",Toimenpiteet!$E$88,0))/(1+$H$15)^EQ$59</f>
        <v>427.73766505911163</v>
      </c>
      <c r="ER134" s="29">
        <f ca="1">IF(V$11="x",Toimenpiteet!$E$115,BR134*CR134/1000+(Satokasvi!$E$28-Satokasvi!$E$7)+IF(V$8="x",Toimenpiteet!$E$29,0)+IF(V$9="x",Toimenpiteet!$E$60,0)+IF(V$10="x",Toimenpiteet!$E$88,0))/(1+$H$15)^ER$59</f>
        <v>-146.28033781171195</v>
      </c>
      <c r="ES134" s="29">
        <f ca="1">IF(W$11="x",Toimenpiteet!$E$115,BS134*CS134/1000+(Satokasvi!$E$28-Satokasvi!$E$7)+IF(W$8="x",Toimenpiteet!$E$29,0)+IF(W$9="x",Toimenpiteet!$E$60,0)+IF(W$10="x",Toimenpiteet!$E$88,0))/(1+$H$15)^ES$59</f>
        <v>239.42111910603259</v>
      </c>
      <c r="ET134" s="29">
        <f ca="1">IF(X$11="x",Toimenpiteet!$E$115,BT134*CT134/1000+(Satokasvi!$E$28-Satokasvi!$E$7)+IF(X$8="x",Toimenpiteet!$E$29,0)+IF(X$9="x",Toimenpiteet!$E$60,0)+IF(X$10="x",Toimenpiteet!$E$88,0))/(1+$H$15)^ET$59</f>
        <v>92.844962300924777</v>
      </c>
      <c r="EU134" s="29">
        <f ca="1">IF(Y$11="x",Toimenpiteet!$E$115,BU134*CU134/1000+(Satokasvi!$E$28-Satokasvi!$E$7)+IF(Y$8="x",Toimenpiteet!$E$29,0)+IF(Y$9="x",Toimenpiteet!$E$60,0)+IF(Y$10="x",Toimenpiteet!$E$88,0))/(1+$H$15)^EU$59</f>
        <v>290.62936578357062</v>
      </c>
      <c r="EV134" s="29">
        <f ca="1">IF(Z$11="x",Toimenpiteet!$E$115,BV134*CV134/1000+(Satokasvi!$E$28-Satokasvi!$E$7)+IF(Z$8="x",Toimenpiteet!$E$29,0)+IF(Z$9="x",Toimenpiteet!$E$60,0)+IF(Z$10="x",Toimenpiteet!$E$88,0))/(1+$H$15)^EV$59</f>
        <v>297.53969631025154</v>
      </c>
      <c r="EW134" s="29">
        <f ca="1">IF(AA$11="x",Toimenpiteet!$E$115,BW134*CW134/1000+(Satokasvi!$E$28-Satokasvi!$E$7)+IF(AA$8="x",Toimenpiteet!$E$29,0)+IF(AA$9="x",Toimenpiteet!$E$60,0)+IF(AA$10="x",Toimenpiteet!$E$88,0))/(1+$H$15)^EW$59</f>
        <v>193.11908425264659</v>
      </c>
      <c r="EX134" s="29">
        <f ca="1">IF(AB$11="x",Toimenpiteet!$E$115,BX134*CX134/1000+(Satokasvi!$E$28-Satokasvi!$E$7)+IF(AB$8="x",Toimenpiteet!$E$29,0)+IF(AB$9="x",Toimenpiteet!$E$60,0)+IF(AB$10="x",Toimenpiteet!$E$88,0))/(1+$H$15)^EX$59</f>
        <v>140.32356954884528</v>
      </c>
      <c r="EY134" s="29">
        <f ca="1">IF(AC$11="x",Toimenpiteet!$E$115,BY134*CY134/1000+(Satokasvi!$E$28-Satokasvi!$E$7)+IF(AC$8="x",Toimenpiteet!$E$29,0)+IF(AC$9="x",Toimenpiteet!$E$60,0)+IF(AC$10="x",Toimenpiteet!$E$88,0))/(1+$H$15)^EY$59</f>
        <v>108.22471926088195</v>
      </c>
      <c r="EZ134" s="29">
        <f ca="1">IF(AD$11="x",Toimenpiteet!$E$115,BZ134*CZ134/1000+(Satokasvi!$E$28-Satokasvi!$E$7)+IF(AD$8="x",Toimenpiteet!$E$29,0)+IF(AD$9="x",Toimenpiteet!$E$60,0)+IF(AD$10="x",Toimenpiteet!$E$88,0))/(1+$H$15)^EZ$59</f>
        <v>150.89999997337765</v>
      </c>
      <c r="FA134" s="29">
        <f ca="1">IF(AE$11="x",Toimenpiteet!$E$115,CA134*DA134/1000+(Satokasvi!$E$28-Satokasvi!$E$7)+IF(AE$8="x",Toimenpiteet!$E$29,0)+IF(AE$9="x",Toimenpiteet!$E$60,0)+IF(AE$10="x",Toimenpiteet!$E$88,0))/(1+$H$15)^FA$59</f>
        <v>209.28016303738622</v>
      </c>
      <c r="FB134" s="29">
        <f ca="1">IF(AF$11="x",Toimenpiteet!$E$115,CB134*DB134/1000+(Satokasvi!$E$28-Satokasvi!$E$7)+IF(AF$8="x",Toimenpiteet!$E$29,0)+IF(AF$9="x",Toimenpiteet!$E$60,0)+IF(AF$10="x",Toimenpiteet!$E$88,0))/(1+$H$15)^FB$59</f>
        <v>105.35821892986172</v>
      </c>
      <c r="FD134" s="29">
        <f t="shared" si="41"/>
        <v>305.82524271844659</v>
      </c>
      <c r="FE134" s="29">
        <f t="shared" ref="FE134:FM159" ca="1" si="45">FD134+DE134</f>
        <v>670.15686297106845</v>
      </c>
      <c r="FF134" s="29">
        <f t="shared" ca="1" si="45"/>
        <v>969.67233730157761</v>
      </c>
      <c r="FG134" s="29">
        <f t="shared" ca="1" si="45"/>
        <v>1295.5823743412946</v>
      </c>
      <c r="FH134" s="29">
        <f t="shared" ca="1" si="45"/>
        <v>1682.693456104811</v>
      </c>
      <c r="FI134" s="29">
        <f t="shared" ca="1" si="45"/>
        <v>1946.5009969601622</v>
      </c>
      <c r="FJ134" s="29">
        <f t="shared" ca="1" si="45"/>
        <v>2360.3764276985567</v>
      </c>
      <c r="FK134" s="29">
        <f t="shared" ca="1" si="45"/>
        <v>2528.9678688809381</v>
      </c>
      <c r="FL134" s="29">
        <f t="shared" ca="1" si="45"/>
        <v>2722.1025751022867</v>
      </c>
      <c r="FM134" s="29">
        <f t="shared" ca="1" si="45"/>
        <v>2991.7328327676005</v>
      </c>
      <c r="FN134" s="29">
        <f t="shared" ca="1" si="44"/>
        <v>3208.5989593087825</v>
      </c>
      <c r="FO134" s="29">
        <f t="shared" ca="1" si="43"/>
        <v>3299.6635753110154</v>
      </c>
      <c r="FP134" s="29">
        <f t="shared" ca="1" si="43"/>
        <v>3352.5289919866909</v>
      </c>
      <c r="FQ134" s="29">
        <f t="shared" ca="1" si="43"/>
        <v>3752.7234945217465</v>
      </c>
      <c r="FR134" s="29">
        <f t="shared" ca="1" si="43"/>
        <v>3606.4431567100346</v>
      </c>
      <c r="FS134" s="29">
        <f t="shared" ca="1" si="43"/>
        <v>3827.7004251230055</v>
      </c>
      <c r="FT134" s="29">
        <f t="shared" ca="1" si="43"/>
        <v>3909.5583297901708</v>
      </c>
      <c r="FU134" s="29">
        <f t="shared" ca="1" si="24"/>
        <v>4179.9735719137734</v>
      </c>
      <c r="FV134" s="29">
        <f t="shared" ca="1" si="24"/>
        <v>4457.1557500420877</v>
      </c>
      <c r="FW134" s="29">
        <f t="shared" ca="1" si="23"/>
        <v>4635.0699872170335</v>
      </c>
      <c r="FX134" s="29">
        <f t="shared" ca="1" si="23"/>
        <v>4762.8777925026161</v>
      </c>
      <c r="FY134" s="29">
        <f t="shared" ca="1" si="23"/>
        <v>4860.2851774676874</v>
      </c>
      <c r="FZ134" s="29">
        <f t="shared" ca="1" si="23"/>
        <v>4998.5006512772316</v>
      </c>
      <c r="GA134" s="29">
        <f t="shared" ca="1" si="23"/>
        <v>5192.4764399551341</v>
      </c>
      <c r="GB134" s="29">
        <f t="shared" ca="1" si="23"/>
        <v>5287.63444325811</v>
      </c>
      <c r="GC134" s="29"/>
      <c r="GD134" s="29">
        <f t="shared" si="42"/>
        <v>305.82524271844659</v>
      </c>
      <c r="GE134" s="29">
        <f t="shared" ca="1" si="39"/>
        <v>699.11432436827863</v>
      </c>
      <c r="GF134" s="29">
        <f t="shared" ca="1" si="39"/>
        <v>1024.0336116236426</v>
      </c>
      <c r="GG134" s="29">
        <f t="shared" ca="1" si="39"/>
        <v>1376.3634604263448</v>
      </c>
      <c r="GH134" s="29">
        <f t="shared" ca="1" si="39"/>
        <v>1792.6595233760947</v>
      </c>
      <c r="GI134" s="29">
        <f t="shared" ca="1" si="39"/>
        <v>2056.4670642314459</v>
      </c>
      <c r="GJ134" s="29">
        <f t="shared" ca="1" si="39"/>
        <v>2500.3014442785175</v>
      </c>
      <c r="GK134" s="29">
        <f t="shared" ca="1" si="39"/>
        <v>2686.3177757450253</v>
      </c>
      <c r="GL134" s="29">
        <f t="shared" ca="1" si="39"/>
        <v>2897.8425359424969</v>
      </c>
      <c r="GM134" s="29">
        <f t="shared" ca="1" si="39"/>
        <v>3189.4332566513244</v>
      </c>
      <c r="GN134" s="29">
        <f t="shared" ca="1" si="39"/>
        <v>3425.3746799664082</v>
      </c>
      <c r="GO134" s="29">
        <f t="shared" ca="1" si="39"/>
        <v>3528.9847505035518</v>
      </c>
      <c r="GP134" s="29">
        <f t="shared" ca="1" si="39"/>
        <v>3592.2528785322334</v>
      </c>
      <c r="GQ134" s="29">
        <f t="shared" ca="1" si="39"/>
        <v>4019.9905435913452</v>
      </c>
      <c r="GR134" s="29">
        <f t="shared" ca="1" si="39"/>
        <v>3873.7102057796333</v>
      </c>
      <c r="GS134" s="29">
        <f t="shared" ca="1" si="39"/>
        <v>4113.1313248856659</v>
      </c>
      <c r="GT134" s="29">
        <f t="shared" ca="1" si="34"/>
        <v>4205.9762871865905</v>
      </c>
      <c r="GU134" s="29">
        <f t="shared" ca="1" si="22"/>
        <v>4496.6056529701609</v>
      </c>
      <c r="GV134" s="29">
        <f t="shared" ca="1" si="22"/>
        <v>4794.1453492804121</v>
      </c>
      <c r="GW134" s="29">
        <f t="shared" ca="1" si="22"/>
        <v>4987.2644335330588</v>
      </c>
      <c r="GX134" s="29">
        <f t="shared" ca="1" si="22"/>
        <v>5127.5880030819044</v>
      </c>
      <c r="GY134" s="29">
        <f t="shared" ca="1" si="30"/>
        <v>5235.8127223427864</v>
      </c>
      <c r="GZ134" s="29">
        <f t="shared" ca="1" si="30"/>
        <v>5386.7127223161642</v>
      </c>
      <c r="HA134" s="29">
        <f t="shared" ca="1" si="30"/>
        <v>5595.9928853535503</v>
      </c>
      <c r="HB134" s="29">
        <f t="shared" ca="1" si="30"/>
        <v>5701.3511042834116</v>
      </c>
      <c r="HC134" s="29"/>
      <c r="HD134" s="29">
        <f t="shared" si="40"/>
        <v>170</v>
      </c>
      <c r="HE134" s="29">
        <f>SUM($GD134:GD134)-$HD134-SUM($FD134:FD134)</f>
        <v>-170</v>
      </c>
      <c r="HF134" s="29">
        <f ca="1">SUM($GD134:GE134)-$HD134-SUM($FD134:FE134)</f>
        <v>-141.04253860278982</v>
      </c>
      <c r="HG134" s="29">
        <f ca="1">SUM($GD134:GF134)-$HD134-SUM($FD134:FF134)</f>
        <v>-86.681264280724918</v>
      </c>
      <c r="HH134" s="29">
        <f ca="1">SUM($GD134:GG134)-$HD134-SUM($FD134:FG134)</f>
        <v>-5.9001781956749255</v>
      </c>
      <c r="HI134" s="29">
        <f ca="1">SUM($GD134:GH134)-$HD134-SUM($FD134:FH134)</f>
        <v>104.06588907560854</v>
      </c>
      <c r="HJ134" s="29">
        <f ca="1">SUM($GD134:GI134)-$HD134-SUM($FD134:FI134)</f>
        <v>214.031956346892</v>
      </c>
      <c r="HK134" s="29">
        <f ca="1">SUM($GD134:GJ134)-$HD134-SUM($FD134:FJ134)</f>
        <v>353.95697292685327</v>
      </c>
      <c r="HL134" s="29">
        <f ca="1">SUM($GD134:GK134)-$HD134-SUM($FD134:FK134)</f>
        <v>511.30687979094</v>
      </c>
      <c r="HM134" s="29">
        <f ca="1">SUM($GD134:GL134)-$HD134-SUM($FD134:FL134)</f>
        <v>687.04684063115019</v>
      </c>
      <c r="HN134" s="29">
        <f ca="1">SUM($GD134:GM134)-$HD134-SUM($FD134:FM134)</f>
        <v>884.74726451487368</v>
      </c>
      <c r="HO134" s="29">
        <f ca="1">SUM($GD134:GN134)-$HD134-SUM($FD134:FN134)</f>
        <v>1101.522985172498</v>
      </c>
      <c r="HP134" s="29">
        <f ca="1">SUM($GD134:GO134)-$HD134-SUM($FD134:FO134)</f>
        <v>1330.8441603650317</v>
      </c>
      <c r="HQ134" s="29">
        <f ca="1">SUM($GD134:GP134)-$HD134-SUM($FD134:FP134)</f>
        <v>1570.5680469105719</v>
      </c>
      <c r="HR134" s="29">
        <f ca="1">SUM($GD134:GQ134)-$HD134-SUM($FD134:FQ134)</f>
        <v>1837.8350959801683</v>
      </c>
      <c r="HS134" s="29">
        <f ca="1">SUM($GD134:GR134)-$HD134-SUM($FD134:FR134)</f>
        <v>2105.1021450497719</v>
      </c>
      <c r="HT134" s="29">
        <f ca="1">SUM($GD134:GS134)-$HD134-SUM($FD134:FS134)</f>
        <v>2390.5330448124369</v>
      </c>
      <c r="HU134" s="29">
        <f ca="1">SUM($GD134:GT134)-$HD134-SUM($FD134:FT134)</f>
        <v>2686.951002208858</v>
      </c>
      <c r="HV134" s="29">
        <f ca="1">SUM($GD134:GU134)-$HD134-SUM($FD134:FU134)</f>
        <v>3003.5830832652427</v>
      </c>
      <c r="HW134" s="29">
        <f ca="1">SUM($GD134:GV134)-$HD134-SUM($FD134:FV134)</f>
        <v>3340.5726825035672</v>
      </c>
      <c r="HX134" s="29">
        <f ca="1">SUM($GD134:GW134)-$HD134-SUM($FD134:FW134)</f>
        <v>3692.7671288195997</v>
      </c>
      <c r="HY134" s="29">
        <f ca="1">SUM($GD134:GX134)-$HD134-SUM($FD134:FX134)</f>
        <v>4057.4773393988871</v>
      </c>
      <c r="HZ134" s="29">
        <f ca="1">SUM($GD134:GY134)-$HD134-SUM($FD134:FY134)</f>
        <v>4433.004884273978</v>
      </c>
      <c r="IA134" s="29">
        <f ca="1">SUM($GD134:GZ134)-$HD134-SUM($FD134:FZ134)</f>
        <v>4821.2169553129061</v>
      </c>
      <c r="IB134" s="29">
        <f ca="1">SUM($GD134:HA134)-$HD134-SUM($FD134:GA134)</f>
        <v>5224.7334007113241</v>
      </c>
      <c r="IC134" s="29">
        <f ca="1">SUM($GD134:HB134)-$HD134-SUM($FD134:GB134)</f>
        <v>5638.4500617366284</v>
      </c>
    </row>
    <row r="135" spans="2:237">
      <c r="B135" s="29">
        <f t="shared" ca="1" si="37"/>
        <v>0.17980731504365477</v>
      </c>
      <c r="C135" s="29">
        <f t="shared" ca="1" si="37"/>
        <v>0.54845727973920089</v>
      </c>
      <c r="D135" s="29">
        <f t="shared" ca="1" si="37"/>
        <v>0.60647342412426275</v>
      </c>
      <c r="E135" s="29">
        <f t="shared" ca="1" si="37"/>
        <v>0.83527327542872787</v>
      </c>
      <c r="F135" s="29">
        <f t="shared" ca="1" si="37"/>
        <v>0.78648016533298815</v>
      </c>
      <c r="G135" s="29">
        <f t="shared" ca="1" si="37"/>
        <v>0.53035056073454978</v>
      </c>
      <c r="H135" s="29">
        <f t="shared" ca="1" si="37"/>
        <v>0.14832697760121372</v>
      </c>
      <c r="I135" s="29">
        <f t="shared" ca="1" si="37"/>
        <v>0.64714026997684138</v>
      </c>
      <c r="J135" s="29">
        <f t="shared" ca="1" si="37"/>
        <v>0.64512712631872438</v>
      </c>
      <c r="K135" s="29">
        <f t="shared" ca="1" si="37"/>
        <v>0.48733578973687064</v>
      </c>
      <c r="L135" s="29">
        <f t="shared" ca="1" si="37"/>
        <v>0.15050891947490519</v>
      </c>
      <c r="M135" s="29">
        <f t="shared" ca="1" si="37"/>
        <v>0.58217310415123691</v>
      </c>
      <c r="N135" s="29">
        <f t="shared" ca="1" si="37"/>
        <v>0.67644715983190529</v>
      </c>
      <c r="O135" s="29">
        <f t="shared" ca="1" si="37"/>
        <v>1.5747000200080019E-2</v>
      </c>
      <c r="P135" s="29">
        <f t="shared" ca="1" si="37"/>
        <v>0.81071129860831381</v>
      </c>
      <c r="Q135" s="29">
        <f t="shared" ca="1" si="37"/>
        <v>0.52453521593855568</v>
      </c>
      <c r="R135" s="29">
        <f t="shared" ca="1" si="38"/>
        <v>7.1069813631095879E-2</v>
      </c>
      <c r="S135" s="29">
        <f t="shared" ca="1" si="38"/>
        <v>0.39847673133556472</v>
      </c>
      <c r="T135" s="29">
        <f t="shared" ca="1" si="38"/>
        <v>0.85933538229390349</v>
      </c>
      <c r="U135" s="29">
        <f t="shared" ca="1" si="38"/>
        <v>0.29662805593127595</v>
      </c>
      <c r="V135" s="29">
        <f t="shared" ca="1" si="38"/>
        <v>0.34607822071516348</v>
      </c>
      <c r="W135" s="29">
        <f t="shared" ca="1" si="38"/>
        <v>0.67031936610353227</v>
      </c>
      <c r="X135" s="29">
        <f t="shared" ca="1" si="38"/>
        <v>0.17132102787304593</v>
      </c>
      <c r="Y135" s="29">
        <f t="shared" ca="1" si="38"/>
        <v>0.88958090716041771</v>
      </c>
      <c r="Z135" s="29">
        <f t="shared" ca="1" si="38"/>
        <v>0.83821873341076536</v>
      </c>
      <c r="AC135" s="27">
        <f>IF(H$11="x",0,_xlfn.NORM.INV(B135,Satokasvi!$H$8,Satokasvi!$I$8)*IF(H$8="x",1+Toimenpiteet!$C$7,1)*IF(H$9="x",1+Toimenpiteet!$C$34,1)*(1+H$30)*_xlfn.BINOM.INV(1,(1-(Satokasvi!$H$15*(1+H$43))),B135))</f>
        <v>0</v>
      </c>
      <c r="AD135" s="27">
        <f ca="1">IF(I$11="x",0,_xlfn.NORM.INV(C135,Satokasvi!$H$8,Satokasvi!$I$8)*IF(I$8="x",1+Toimenpiteet!$C$7,1)*IF(I$9="x",1+Toimenpiteet!$C$34,1)*(1+I$30)*_xlfn.BINOM.INV(1,(1-(Satokasvi!$H$15*(1+I$43))),C135))</f>
        <v>2562.2529712844698</v>
      </c>
      <c r="AE135" s="27">
        <f ca="1">IF(J$11="x",0,_xlfn.NORM.INV(D135,Satokasvi!$H$8,Satokasvi!$I$8)*IF(J$8="x",1+Toimenpiteet!$C$7,1)*IF(J$9="x",1+Toimenpiteet!$C$34,1)*(1+J$30)*_xlfn.BINOM.INV(1,(1-(Satokasvi!$H$15*(1+J$43))),D135))</f>
        <v>2607.1544351126795</v>
      </c>
      <c r="AF135" s="27">
        <f ca="1">IF(K$11="x",0,_xlfn.NORM.INV(E135,Satokasvi!$H$8,Satokasvi!$I$8)*IF(K$8="x",1+Toimenpiteet!$C$7,1)*IF(K$9="x",1+Toimenpiteet!$C$34,1)*(1+K$30)*_xlfn.BINOM.INV(1,(1-(Satokasvi!$H$15*(1+K$43))),E135))</f>
        <v>2754.8406159224678</v>
      </c>
      <c r="AG135" s="27">
        <f ca="1">IF(L$11="x",0,_xlfn.NORM.INV(F135,Satokasvi!$H$8,Satokasvi!$I$8)*IF(L$8="x",1+Toimenpiteet!$C$7,1)*IF(L$9="x",1+Toimenpiteet!$C$34,1)*(1+L$30)*_xlfn.BINOM.INV(1,(1-(Satokasvi!$H$15*(1+L$43))),F135))</f>
        <v>2740.1942424712529</v>
      </c>
      <c r="AH135" s="27">
        <f>IF(M$11="x",0,_xlfn.NORM.INV(G135,Satokasvi!$H$8,Satokasvi!$I$8)*IF(M$8="x",1+Toimenpiteet!$C$7,1)*IF(M$9="x",1+Toimenpiteet!$C$34,1)*(1+M$30)*_xlfn.BINOM.INV(1,(1-(Satokasvi!$H$15*(1+M$43))),G135))</f>
        <v>0</v>
      </c>
      <c r="AI135" s="27">
        <f ca="1">IF(N$11="x",0,_xlfn.NORM.INV(H135,Satokasvi!$H$8,Satokasvi!$I$8)*IF(N$8="x",1+Toimenpiteet!$C$7,1)*IF(N$9="x",1+Toimenpiteet!$C$34,1)*(1+N$30)*_xlfn.BINOM.INV(1,(1-(Satokasvi!$H$15*(1+N$43))),H135))</f>
        <v>2418.4349545488376</v>
      </c>
      <c r="AJ135" s="27">
        <f ca="1">IF(O$11="x",0,_xlfn.NORM.INV(I135,Satokasvi!$H$8,Satokasvi!$I$8)*IF(O$8="x",1+Toimenpiteet!$C$7,1)*IF(O$9="x",1+Toimenpiteet!$C$34,1)*(1+O$30)*_xlfn.BINOM.INV(1,(1-(Satokasvi!$H$15*(1+O$43))),I135))</f>
        <v>2683.7249023844856</v>
      </c>
      <c r="AK135" s="27">
        <f ca="1">IF(P$11="x",0,_xlfn.NORM.INV(J135,Satokasvi!$H$8,Satokasvi!$I$8)*IF(P$8="x",1+Toimenpiteet!$C$7,1)*IF(P$9="x",1+Toimenpiteet!$C$34,1)*(1+P$30)*_xlfn.BINOM.INV(1,(1-(Satokasvi!$H$15*(1+P$43))),J135))</f>
        <v>2682.7144003816907</v>
      </c>
      <c r="AL135" s="27">
        <f ca="1">IF(Q$11="x",0,_xlfn.NORM.INV(K135,Satokasvi!$H$8,Satokasvi!$I$8)*IF(Q$8="x",1+Toimenpiteet!$C$7,1)*IF(Q$9="x",1+Toimenpiteet!$C$34,1)*(1+Q$30)*_xlfn.BINOM.INV(1,(1-(Satokasvi!$H$15*(1+Q$43))),K135))</f>
        <v>2607.3135821555402</v>
      </c>
      <c r="AM135" s="27">
        <f ca="1">IF(R$11="x",0,_xlfn.NORM.INV(L135,Satokasvi!$H$8,Satokasvi!$I$8)*IF(R$8="x",1+Toimenpiteet!$C$7,1)*IF(R$9="x",1+Toimenpiteet!$C$34,1)*(1+R$30)*_xlfn.BINOM.INV(1,(1-(Satokasvi!$H$15*(1+R$43))),L135))</f>
        <v>2420.1863095227468</v>
      </c>
      <c r="AN135" s="27">
        <f ca="1">IF(S$11="x",0,_xlfn.NORM.INV(M135,Satokasvi!$H$8,Satokasvi!$I$8)*IF(S$8="x",1+Toimenpiteet!$C$7,1)*IF(S$9="x",1+Toimenpiteet!$C$34,1)*(1+S$30)*_xlfn.BINOM.INV(1,(1-(Satokasvi!$H$15*(1+S$43))),M135))</f>
        <v>2651.9637274806541</v>
      </c>
      <c r="AO135" s="27">
        <f ca="1">IF(T$11="x",0,_xlfn.NORM.INV(N135,Satokasvi!$H$8,Satokasvi!$I$8)*IF(T$8="x",1+Toimenpiteet!$C$7,1)*IF(T$9="x",1+Toimenpiteet!$C$34,1)*(1+T$30)*_xlfn.BINOM.INV(1,(1-(Satokasvi!$H$15*(1+T$43))),N135))</f>
        <v>2698.6904684425135</v>
      </c>
      <c r="AP135" s="27">
        <f ca="1">IF(U$11="x",0,_xlfn.NORM.INV(O135,Satokasvi!$H$8,Satokasvi!$I$8)*IF(U$8="x",1+Toimenpiteet!$C$7,1)*IF(U$9="x",1+Toimenpiteet!$C$34,1)*(1+U$30)*_xlfn.BINOM.INV(1,(1-(Satokasvi!$H$15*(1+U$43))),O135))</f>
        <v>0</v>
      </c>
      <c r="AQ135" s="27">
        <f ca="1">IF(V$11="x",0,_xlfn.NORM.INV(P135,Satokasvi!$H$8,Satokasvi!$I$8)*IF(V$8="x",1+Toimenpiteet!$C$7,1)*IF(V$9="x",1+Toimenpiteet!$C$34,1)*(1+V$30)*_xlfn.BINOM.INV(1,(1-(Satokasvi!$H$15*(1+V$43))),P135))</f>
        <v>2777.5979572039005</v>
      </c>
      <c r="AR135" s="27">
        <f ca="1">IF(W$11="x",0,_xlfn.NORM.INV(Q135,Satokasvi!$H$8,Satokasvi!$I$8)*IF(W$8="x",1+Toimenpiteet!$C$7,1)*IF(W$9="x",1+Toimenpiteet!$C$34,1)*(1+W$30)*_xlfn.BINOM.INV(1,(1-(Satokasvi!$H$15*(1+W$43))),Q135))</f>
        <v>2624.7269605921292</v>
      </c>
      <c r="AS135" s="27">
        <f ca="1">IF(X$11="x",0,_xlfn.NORM.INV(R135,Satokasvi!$H$8,Satokasvi!$I$8)*IF(X$8="x",1+Toimenpiteet!$C$7,1)*IF(X$9="x",1+Toimenpiteet!$C$34,1)*(1+X$30)*_xlfn.BINOM.INV(1,(1-(Satokasvi!$H$15*(1+X$43))),R135))</f>
        <v>2339.2474467371549</v>
      </c>
      <c r="AT135" s="27">
        <f ca="1">IF(Y$11="x",0,_xlfn.NORM.INV(S135,Satokasvi!$H$8,Satokasvi!$I$8)*IF(Y$8="x",1+Toimenpiteet!$C$7,1)*IF(Y$9="x",1+Toimenpiteet!$C$34,1)*(1+Y$30)*_xlfn.BINOM.INV(1,(1-(Satokasvi!$H$15*(1+Y$43))),S135))</f>
        <v>2565.2138982444048</v>
      </c>
      <c r="AU135" s="27">
        <f ca="1">IF(Z$11="x",0,_xlfn.NORM.INV(T135,Satokasvi!$H$8,Satokasvi!$I$8)*IF(Z$8="x",1+Toimenpiteet!$C$7,1)*IF(Z$9="x",1+Toimenpiteet!$C$34,1)*(1+Z$30)*_xlfn.BINOM.INV(1,(1-(Satokasvi!$H$15*(1+Z$43))),T135))</f>
        <v>2814.3359345795056</v>
      </c>
      <c r="AV135" s="27">
        <f ca="1">IF(AA$11="x",0,_xlfn.NORM.INV(U135,Satokasvi!$H$8,Satokasvi!$I$8)*IF(AA$8="x",1+Toimenpiteet!$C$7,1)*IF(AA$9="x",1+Toimenpiteet!$C$34,1)*(1+AA$30)*_xlfn.BINOM.INV(1,(1-(Satokasvi!$H$15*(1+AA$43))),U135))</f>
        <v>2513.5405128546281</v>
      </c>
      <c r="AW135" s="27">
        <f ca="1">IF(AB$11="x",0,_xlfn.NORM.INV(V135,Satokasvi!$H$8,Satokasvi!$I$8)*IF(AB$8="x",1+Toimenpiteet!$C$7,1)*IF(AB$9="x",1+Toimenpiteet!$C$34,1)*(1+AB$30)*_xlfn.BINOM.INV(1,(1-(Satokasvi!$H$15*(1+AB$43))),V135))</f>
        <v>2539.3356486452981</v>
      </c>
      <c r="AX135" s="27">
        <f ca="1">IF(AC$11="x",0,_xlfn.NORM.INV(W135,Satokasvi!$H$8,Satokasvi!$I$8)*IF(AC$8="x",1+Toimenpiteet!$C$7,1)*IF(AC$9="x",1+Toimenpiteet!$C$34,1)*(1+AC$30)*_xlfn.BINOM.INV(1,(1-(Satokasvi!$H$15*(1+AC$43))),W135))</f>
        <v>2695.5188322942777</v>
      </c>
      <c r="AY135" s="27">
        <f ca="1">IF(AD$11="x",0,_xlfn.NORM.INV(X135,Satokasvi!$H$8,Satokasvi!$I$8)*IF(AD$8="x",1+Toimenpiteet!$C$7,1)*IF(AD$9="x",1+Toimenpiteet!$C$34,1)*(1+AD$30)*_xlfn.BINOM.INV(1,(1-(Satokasvi!$H$15*(1+AD$43))),X135))</f>
        <v>2436.107529816692</v>
      </c>
      <c r="AZ135" s="27">
        <f ca="1">IF(AE$11="x",0,_xlfn.NORM.INV(Y135,Satokasvi!$H$8,Satokasvi!$I$8)*IF(AE$8="x",1+Toimenpiteet!$C$7,1)*IF(AE$9="x",1+Toimenpiteet!$C$34,1)*(1+AE$30)*_xlfn.BINOM.INV(1,(1-(Satokasvi!$H$15*(1+AE$43))),Y135))</f>
        <v>2841.7682791695265</v>
      </c>
      <c r="BA135" s="27">
        <f ca="1">IF(AF$11="x",0,_xlfn.NORM.INV(Z135,Satokasvi!$H$8,Satokasvi!$I$8)*IF(AF$8="x",1+Toimenpiteet!$C$7,1)*IF(AF$9="x",1+Toimenpiteet!$C$34,1)*(1+AF$30)*_xlfn.BINOM.INV(1,(1-(Satokasvi!$H$15*(1+AF$43))),Z135))</f>
        <v>2797.503923258535</v>
      </c>
      <c r="BD135" s="27">
        <f>IF(H$11="x",0,_xlfn.NORM.INV(B135,Satokasvi!$H$8,Satokasvi!$I$8)*IF(COUNTIF($H$12:H$12,"x")&gt;0,(1+$C$6),1)*IF(COUNTIF($H$13:H$13,"x")&gt;0,(1+$C$30),1)*IF(H$8="x",(1+Toimenpiteet!$C$7),1)*IF(H$9="x",(1+Toimenpiteet!$C$34),1)*(1+H$30)*_xlfn.BINOM.INV(1,(1-(Satokasvi!$H$15*(1+H$44))),B135))</f>
        <v>0</v>
      </c>
      <c r="BE135" s="27">
        <f ca="1">IF(I$11="x",0,_xlfn.NORM.INV(C135,Satokasvi!$H$8,Satokasvi!$I$8)*IF(COUNTIF($H$12:I$12,"x")&gt;0,(1+$C$6),1)*IF(COUNTIF($H$13:I$13,"x")&gt;0,(1+$C$30),1)*IF(I$8="x",(1+Toimenpiteet!$C$7),1)*IF(I$9="x",(1+Toimenpiteet!$C$34),1)*(1+I$30)*_xlfn.BINOM.INV(1,(1-(Satokasvi!$H$15*(1+I$44))),C135))</f>
        <v>2690.3656198486929</v>
      </c>
      <c r="BF135" s="27">
        <f ca="1">IF(J$11="x",0,_xlfn.NORM.INV(D135,Satokasvi!$H$8,Satokasvi!$I$8)*IF(COUNTIF($H$12:J$12,"x")&gt;0,(1+$C$6),1)*IF(COUNTIF($H$13:J$13,"x")&gt;0,(1+$C$30),1)*IF(J$8="x",(1+Toimenpiteet!$C$7),1)*IF(J$9="x",(1+Toimenpiteet!$C$34),1)*(1+J$30)*_xlfn.BINOM.INV(1,(1-(Satokasvi!$H$15*(1+J$44))),D135))</f>
        <v>2737.5121568683135</v>
      </c>
      <c r="BG135" s="27">
        <f ca="1">IF(K$11="x",0,_xlfn.NORM.INV(E135,Satokasvi!$H$8,Satokasvi!$I$8)*IF(COUNTIF($H$12:K$12,"x")&gt;0,(1+$C$6),1)*IF(COUNTIF($H$13:K$13,"x")&gt;0,(1+$C$30),1)*IF(K$8="x",(1+Toimenpiteet!$C$7),1)*IF(K$9="x",(1+Toimenpiteet!$C$34),1)*(1+K$30)*_xlfn.BINOM.INV(1,(1-(Satokasvi!$H$15*(1+K$44))),E135))</f>
        <v>2892.5826467185916</v>
      </c>
      <c r="BH135" s="27">
        <f ca="1">IF(L$11="x",0,_xlfn.NORM.INV(F135,Satokasvi!$H$8,Satokasvi!$I$8)*IF(COUNTIF($H$12:L$12,"x")&gt;0,(1+$C$6),1)*IF(COUNTIF($H$13:L$13,"x")&gt;0,(1+$C$30),1)*IF(L$8="x",(1+Toimenpiteet!$C$7),1)*IF(L$9="x",(1+Toimenpiteet!$C$34),1)*(1+L$30)*_xlfn.BINOM.INV(1,(1-(Satokasvi!$H$15*(1+L$44))),F135))</f>
        <v>2877.2039545948155</v>
      </c>
      <c r="BI135" s="27">
        <f>IF(M$11="x",0,_xlfn.NORM.INV(G135,Satokasvi!$H$8,Satokasvi!$I$8)*IF(COUNTIF($H$12:M$12,"x")&gt;0,(1+$C$6),1)*IF(COUNTIF($H$13:M$13,"x")&gt;0,(1+$C$30),1)*IF(M$8="x",(1+Toimenpiteet!$C$7),1)*IF(M$9="x",(1+Toimenpiteet!$C$34),1)*(1+M$30)*_xlfn.BINOM.INV(1,(1-(Satokasvi!$H$15*(1+M$44))),G135))</f>
        <v>0</v>
      </c>
      <c r="BJ135" s="27">
        <f ca="1">IF(N$11="x",0,_xlfn.NORM.INV(H135,Satokasvi!$H$8,Satokasvi!$I$8)*IF(COUNTIF($H$12:N$12,"x")&gt;0,(1+$C$6),1)*IF(COUNTIF($H$13:N$13,"x")&gt;0,(1+$C$30),1)*IF(N$8="x",(1+Toimenpiteet!$C$7),1)*IF(N$9="x",(1+Toimenpiteet!$C$34),1)*(1+N$30)*_xlfn.BINOM.INV(1,(1-(Satokasvi!$H$15*(1+N$44))),H135))</f>
        <v>2539.35670227628</v>
      </c>
      <c r="BK135" s="27">
        <f ca="1">IF(O$11="x",0,_xlfn.NORM.INV(I135,Satokasvi!$H$8,Satokasvi!$I$8)*IF(COUNTIF($H$12:O$12,"x")&gt;0,(1+$C$6),1)*IF(COUNTIF($H$13:O$13,"x")&gt;0,(1+$C$30),1)*IF(O$8="x",(1+Toimenpiteet!$C$7),1)*IF(O$9="x",(1+Toimenpiteet!$C$34),1)*(1+O$30)*_xlfn.BINOM.INV(1,(1-(Satokasvi!$H$15*(1+O$44))),I135))</f>
        <v>2817.9111475037098</v>
      </c>
      <c r="BL135" s="27">
        <f ca="1">IF(P$11="x",0,_xlfn.NORM.INV(J135,Satokasvi!$H$8,Satokasvi!$I$8)*IF(COUNTIF($H$12:P$12,"x")&gt;0,(1+$C$6),1)*IF(COUNTIF($H$13:P$13,"x")&gt;0,(1+$C$30),1)*IF(P$8="x",(1+Toimenpiteet!$C$7),1)*IF(P$9="x",(1+Toimenpiteet!$C$34),1)*(1+P$30)*_xlfn.BINOM.INV(1,(1-(Satokasvi!$H$15*(1+P$44))),J135))</f>
        <v>2816.8501204007753</v>
      </c>
      <c r="BM135" s="27">
        <f ca="1">IF(Q$11="x",0,_xlfn.NORM.INV(K135,Satokasvi!$H$8,Satokasvi!$I$8)*IF(COUNTIF($H$12:Q$12,"x")&gt;0,(1+$C$6),1)*IF(COUNTIF($H$13:Q$13,"x")&gt;0,(1+$C$30),1)*IF(Q$8="x",(1+Toimenpiteet!$C$7),1)*IF(Q$9="x",(1+Toimenpiteet!$C$34),1)*(1+Q$30)*_xlfn.BINOM.INV(1,(1-(Satokasvi!$H$15*(1+Q$44))),K135))</f>
        <v>2737.6792612633176</v>
      </c>
      <c r="BN135" s="27">
        <f ca="1">IF(R$11="x",0,_xlfn.NORM.INV(L135,Satokasvi!$H$8,Satokasvi!$I$8)*IF(COUNTIF($H$12:R$12,"x")&gt;0,(1+$C$6),1)*IF(COUNTIF($H$13:R$13,"x")&gt;0,(1+$C$30),1)*IF(R$8="x",(1+Toimenpiteet!$C$7),1)*IF(R$9="x",(1+Toimenpiteet!$C$34),1)*(1+R$30)*_xlfn.BINOM.INV(1,(1-(Satokasvi!$H$15*(1+R$44))),L135))</f>
        <v>2541.1956249988848</v>
      </c>
      <c r="BO135" s="27">
        <f ca="1">IF(S$11="x",0,_xlfn.NORM.INV(M135,Satokasvi!$H$8,Satokasvi!$I$8)*IF(COUNTIF($H$12:S$12,"x")&gt;0,(1+$C$6),1)*IF(COUNTIF($H$13:S$13,"x")&gt;0,(1+$C$30),1)*IF(S$8="x",(1+Toimenpiteet!$C$7),1)*IF(S$9="x",(1+Toimenpiteet!$C$34),1)*(1+S$30)*_xlfn.BINOM.INV(1,(1-(Satokasvi!$H$15*(1+S$44))),M135))</f>
        <v>2784.5619138546876</v>
      </c>
      <c r="BP135" s="27">
        <f ca="1">IF(T$11="x",0,_xlfn.NORM.INV(N135,Satokasvi!$H$8,Satokasvi!$I$8)*IF(COUNTIF($H$12:T$12,"x")&gt;0,(1+$C$6),1)*IF(COUNTIF($H$13:T$13,"x")&gt;0,(1+$C$30),1)*IF(T$8="x",(1+Toimenpiteet!$C$7),1)*IF(T$9="x",(1+Toimenpiteet!$C$34),1)*(1+T$30)*_xlfn.BINOM.INV(1,(1-(Satokasvi!$H$15*(1+T$44))),N135))</f>
        <v>2833.624991864639</v>
      </c>
      <c r="BQ135" s="27">
        <f ca="1">IF(U$11="x",0,_xlfn.NORM.INV(O135,Satokasvi!$H$8,Satokasvi!$I$8)*IF(COUNTIF($H$12:U$12,"x")&gt;0,(1+$C$6),1)*IF(COUNTIF($H$13:U$13,"x")&gt;0,(1+$C$30),1)*IF(U$8="x",(1+Toimenpiteet!$C$7),1)*IF(U$9="x",(1+Toimenpiteet!$C$34),1)*(1+U$30)*_xlfn.BINOM.INV(1,(1-(Satokasvi!$H$15*(1+U$44))),O135))</f>
        <v>0</v>
      </c>
      <c r="BR135" s="27">
        <f ca="1">IF(V$11="x",0,_xlfn.NORM.INV(P135,Satokasvi!$H$8,Satokasvi!$I$8)*IF(COUNTIF($H$12:V$12,"x")&gt;0,(1+$C$6),1)*IF(COUNTIF($H$13:V$13,"x")&gt;0,(1+$C$30),1)*IF(V$8="x",(1+Toimenpiteet!$C$7),1)*IF(V$9="x",(1+Toimenpiteet!$C$34),1)*(1+V$30)*_xlfn.BINOM.INV(1,(1-(Satokasvi!$H$15*(1+V$44))),P135))</f>
        <v>2916.4778550640954</v>
      </c>
      <c r="BS135" s="27">
        <f ca="1">IF(W$11="x",0,_xlfn.NORM.INV(Q135,Satokasvi!$H$8,Satokasvi!$I$8)*IF(COUNTIF($H$12:W$12,"x")&gt;0,(1+$C$6),1)*IF(COUNTIF($H$13:W$13,"x")&gt;0,(1+$C$30),1)*IF(W$8="x",(1+Toimenpiteet!$C$7),1)*IF(W$9="x",(1+Toimenpiteet!$C$34),1)*(1+W$30)*_xlfn.BINOM.INV(1,(1-(Satokasvi!$H$15*(1+W$44))),Q135))</f>
        <v>2755.9633086217359</v>
      </c>
      <c r="BT135" s="27">
        <f ca="1">IF(X$11="x",0,_xlfn.NORM.INV(R135,Satokasvi!$H$8,Satokasvi!$I$8)*IF(COUNTIF($H$12:X$12,"x")&gt;0,(1+$C$6),1)*IF(COUNTIF($H$13:X$13,"x")&gt;0,(1+$C$30),1)*IF(X$8="x",(1+Toimenpiteet!$C$7),1)*IF(X$9="x",(1+Toimenpiteet!$C$34),1)*(1+X$30)*_xlfn.BINOM.INV(1,(1-(Satokasvi!$H$15*(1+X$44))),R135))</f>
        <v>2456.2098190740126</v>
      </c>
      <c r="BU135" s="27">
        <f ca="1">IF(Y$11="x",0,_xlfn.NORM.INV(S135,Satokasvi!$H$8,Satokasvi!$I$8)*IF(COUNTIF($H$12:Y$12,"x")&gt;0,(1+$C$6),1)*IF(COUNTIF($H$13:Y$13,"x")&gt;0,(1+$C$30),1)*IF(Y$8="x",(1+Toimenpiteet!$C$7),1)*IF(Y$9="x",(1+Toimenpiteet!$C$34),1)*(1+Y$30)*_xlfn.BINOM.INV(1,(1-(Satokasvi!$H$15*(1+Y$44))),S135))</f>
        <v>2693.4745931566254</v>
      </c>
      <c r="BV135" s="27">
        <f ca="1">IF(Z$11="x",0,_xlfn.NORM.INV(T135,Satokasvi!$H$8,Satokasvi!$I$8)*IF(COUNTIF($H$12:Z$12,"x")&gt;0,(1+$C$6),1)*IF(COUNTIF($H$13:Z$13,"x")&gt;0,(1+$C$30),1)*IF(Z$8="x",(1+Toimenpiteet!$C$7),1)*IF(Z$9="x",(1+Toimenpiteet!$C$34),1)*(1+Z$30)*_xlfn.BINOM.INV(1,(1-(Satokasvi!$H$15*(1+Z$44))),T135))</f>
        <v>2955.0527313084813</v>
      </c>
      <c r="BW135" s="27">
        <f ca="1">IF(AA$11="x",0,_xlfn.NORM.INV(U135,Satokasvi!$H$8,Satokasvi!$I$8)*IF(COUNTIF($H$12:AA$12,"x")&gt;0,(1+$C$6),1)*IF(COUNTIF($H$13:AA$13,"x")&gt;0,(1+$C$30),1)*IF(AA$8="x",(1+Toimenpiteet!$C$7),1)*IF(AA$9="x",(1+Toimenpiteet!$C$34),1)*(1+AA$30)*_xlfn.BINOM.INV(1,(1-(Satokasvi!$H$15*(1+AA$44))),U135))</f>
        <v>2639.2175384973593</v>
      </c>
      <c r="BX135" s="27">
        <f ca="1">IF(AB$11="x",0,_xlfn.NORM.INV(V135,Satokasvi!$H$8,Satokasvi!$I$8)*IF(COUNTIF($H$12:AB$12,"x")&gt;0,(1+$C$6),1)*IF(COUNTIF($H$13:AB$13,"x")&gt;0,(1+$C$30),1)*IF(AB$8="x",(1+Toimenpiteet!$C$7),1)*IF(AB$9="x",(1+Toimenpiteet!$C$34),1)*(1+AB$30)*_xlfn.BINOM.INV(1,(1-(Satokasvi!$H$15*(1+AB$44))),V135))</f>
        <v>2666.3024310775631</v>
      </c>
      <c r="BY135" s="27">
        <f ca="1">IF(AC$11="x",0,_xlfn.NORM.INV(W135,Satokasvi!$H$8,Satokasvi!$I$8)*IF(COUNTIF($H$12:AC$12,"x")&gt;0,(1+$C$6),1)*IF(COUNTIF($H$13:AC$13,"x")&gt;0,(1+$C$30),1)*IF(AC$8="x",(1+Toimenpiteet!$C$7),1)*IF(AC$9="x",(1+Toimenpiteet!$C$34),1)*(1+AC$30)*_xlfn.BINOM.INV(1,(1-(Satokasvi!$H$15*(1+AC$44))),W135))</f>
        <v>2830.2947739089918</v>
      </c>
      <c r="BZ135" s="27">
        <f ca="1">IF(AD$11="x",0,_xlfn.NORM.INV(X135,Satokasvi!$H$8,Satokasvi!$I$8)*IF(COUNTIF($H$12:AD$12,"x")&gt;0,(1+$C$6),1)*IF(COUNTIF($H$13:AD$13,"x")&gt;0,(1+$C$30),1)*IF(AD$8="x",(1+Toimenpiteet!$C$7),1)*IF(AD$9="x",(1+Toimenpiteet!$C$34),1)*(1+AD$30)*_xlfn.BINOM.INV(1,(1-(Satokasvi!$H$15*(1+AD$44))),X135))</f>
        <v>2557.9129063075266</v>
      </c>
      <c r="CA135" s="27">
        <f ca="1">IF(AE$11="x",0,_xlfn.NORM.INV(Y135,Satokasvi!$H$8,Satokasvi!$I$8)*IF(COUNTIF($H$12:AE$12,"x")&gt;0,(1+$C$6),1)*IF(COUNTIF($H$13:AE$13,"x")&gt;0,(1+$C$30),1)*IF(AE$8="x",(1+Toimenpiteet!$C$7),1)*IF(AE$9="x",(1+Toimenpiteet!$C$34),1)*(1+AE$30)*_xlfn.BINOM.INV(1,(1-(Satokasvi!$H$15*(1+AE$44))),Y135))</f>
        <v>2983.8566931280029</v>
      </c>
      <c r="CB135" s="27">
        <f ca="1">IF(AF$11="x",0,_xlfn.NORM.INV(Z135,Satokasvi!$H$8,Satokasvi!$I$8)*IF(COUNTIF($H$12:AF$12,"x")&gt;0,(1+$C$6),1)*IF(COUNTIF($H$13:AF$13,"x")&gt;0,(1+$C$30),1)*IF(AF$8="x",(1+Toimenpiteet!$C$7),1)*IF(AF$9="x",(1+Toimenpiteet!$C$34),1)*(1+AF$30)*_xlfn.BINOM.INV(1,(1-(Satokasvi!$H$15*(1+AF$44))),Z135))</f>
        <v>2937.3791194214623</v>
      </c>
      <c r="CD135" s="29">
        <f ca="1">_xlfn.NORM.INV(RAND(),Satokasvi!$H$13,Satokasvi!$I$13)</f>
        <v>124.55928022725018</v>
      </c>
      <c r="CE135" s="29">
        <f ca="1">_xlfn.NORM.INV(RAND(),Satokasvi!$H$13,Satokasvi!$I$13)</f>
        <v>245.91787513079413</v>
      </c>
      <c r="CF135" s="29">
        <f ca="1">_xlfn.NORM.INV(RAND(),Satokasvi!$H$13,Satokasvi!$I$13)</f>
        <v>256.8604008235589</v>
      </c>
      <c r="CG135" s="29">
        <f ca="1">_xlfn.NORM.INV(RAND(),Satokasvi!$H$13,Satokasvi!$I$13)</f>
        <v>144.78546562979648</v>
      </c>
      <c r="CH135" s="29">
        <f ca="1">_xlfn.NORM.INV(RAND(),Satokasvi!$H$13,Satokasvi!$I$13)</f>
        <v>162.03783056694627</v>
      </c>
      <c r="CI135" s="29">
        <f ca="1">_xlfn.NORM.INV(RAND(),Satokasvi!$H$13,Satokasvi!$I$13)</f>
        <v>289.88773256427635</v>
      </c>
      <c r="CJ135" s="29">
        <f ca="1">_xlfn.NORM.INV(RAND(),Satokasvi!$H$13,Satokasvi!$I$13)</f>
        <v>102.84041411799129</v>
      </c>
      <c r="CK135" s="29">
        <f ca="1">_xlfn.NORM.INV(RAND(),Satokasvi!$H$13,Satokasvi!$I$13)</f>
        <v>165.0763245680443</v>
      </c>
      <c r="CL135" s="29">
        <f ca="1">_xlfn.NORM.INV(RAND(),Satokasvi!$H$13,Satokasvi!$I$13)</f>
        <v>222.8052647416132</v>
      </c>
      <c r="CM135" s="29">
        <f ca="1">_xlfn.NORM.INV(RAND(),Satokasvi!$H$13,Satokasvi!$I$13)</f>
        <v>140.903413333098</v>
      </c>
      <c r="CN135" s="29">
        <f ca="1">_xlfn.NORM.INV(RAND(),Satokasvi!$H$13,Satokasvi!$I$13)</f>
        <v>175.56770759421931</v>
      </c>
      <c r="CO135" s="29">
        <f ca="1">_xlfn.NORM.INV(RAND(),Satokasvi!$H$13,Satokasvi!$I$13)</f>
        <v>132.11685702184664</v>
      </c>
      <c r="CP135" s="29">
        <f ca="1">_xlfn.NORM.INV(RAND(),Satokasvi!$H$13,Satokasvi!$I$13)</f>
        <v>281.84641379363529</v>
      </c>
      <c r="CQ135" s="29">
        <f ca="1">_xlfn.NORM.INV(RAND(),Satokasvi!$H$13,Satokasvi!$I$13)</f>
        <v>239.8665469365005</v>
      </c>
      <c r="CR135" s="29">
        <f ca="1">_xlfn.NORM.INV(RAND(),Satokasvi!$H$13,Satokasvi!$I$13)</f>
        <v>193.32874436273752</v>
      </c>
      <c r="CS135" s="29">
        <f ca="1">_xlfn.NORM.INV(RAND(),Satokasvi!$H$13,Satokasvi!$I$13)</f>
        <v>236.69894371709404</v>
      </c>
      <c r="CT135" s="29">
        <f ca="1">_xlfn.NORM.INV(RAND(),Satokasvi!$H$13,Satokasvi!$I$13)</f>
        <v>297.40588165210619</v>
      </c>
      <c r="CU135" s="29">
        <f ca="1">_xlfn.NORM.INV(RAND(),Satokasvi!$H$13,Satokasvi!$I$13)</f>
        <v>197.93994294566733</v>
      </c>
      <c r="CV135" s="29">
        <f ca="1">_xlfn.NORM.INV(RAND(),Satokasvi!$H$13,Satokasvi!$I$13)</f>
        <v>209.27187771611017</v>
      </c>
      <c r="CW135" s="29">
        <f ca="1">_xlfn.NORM.INV(RAND(),Satokasvi!$H$13,Satokasvi!$I$13)</f>
        <v>236.64210931923702</v>
      </c>
      <c r="CX135" s="29">
        <f ca="1">_xlfn.NORM.INV(RAND(),Satokasvi!$H$13,Satokasvi!$I$13)</f>
        <v>198.22917322704612</v>
      </c>
      <c r="CY135" s="29">
        <f ca="1">_xlfn.NORM.INV(RAND(),Satokasvi!$H$13,Satokasvi!$I$13)</f>
        <v>237.86152803111551</v>
      </c>
      <c r="CZ135" s="29">
        <f ca="1">_xlfn.NORM.INV(RAND(),Satokasvi!$H$13,Satokasvi!$I$13)</f>
        <v>245.57510443577291</v>
      </c>
      <c r="DA135" s="29">
        <f ca="1">_xlfn.NORM.INV(RAND(),Satokasvi!$H$13,Satokasvi!$I$13)</f>
        <v>167.69205685561445</v>
      </c>
      <c r="DB135" s="29">
        <f ca="1">_xlfn.NORM.INV(RAND(),Satokasvi!$H$13,Satokasvi!$I$13)</f>
        <v>240.87905371871344</v>
      </c>
      <c r="DD135" s="29">
        <f>IF(H$11="x",Toimenpiteet!$E$115,AC135*CD135/1000+(Satokasvi!$E$28-Satokasvi!$E$7)+IF(H$8="x",Toimenpiteet!$E$29,0)+IF(H$9="x",Toimenpiteet!$E$60,0)+IF(H$10="x",Toimenpiteet!$E$88,0))/(1+$H$15)^DD$59</f>
        <v>305.82524271844659</v>
      </c>
      <c r="DE135" s="29">
        <f ca="1">IF(I$11="x",Toimenpiteet!$E$115,AD135*CE135/1000+(Satokasvi!$E$28-Satokasvi!$E$7)+IF(I$8="x",Toimenpiteet!$E$29,0)+IF(I$9="x",Toimenpiteet!$E$60,0)+IF(I$10="x",Toimenpiteet!$E$88,0))/(1+$H$15)^DE$59</f>
        <v>379.11566240535444</v>
      </c>
      <c r="DF135" s="29">
        <f ca="1">IF(J$11="x",Toimenpiteet!$E$115,AE135*CF135/1000+(Satokasvi!$E$28-Satokasvi!$E$7)+IF(J$8="x",Toimenpiteet!$E$29,0)+IF(J$9="x",Toimenpiteet!$E$60,0)+IF(J$10="x",Toimenpiteet!$E$88,0))/(1+$H$15)^DF$59</f>
        <v>404.28646241189443</v>
      </c>
      <c r="DG135" s="29">
        <f ca="1">IF(K$11="x",Toimenpiteet!$E$115,AF135*CG135/1000+(Satokasvi!$E$28-Satokasvi!$E$7)+IF(K$8="x",Toimenpiteet!$E$29,0)+IF(K$9="x",Toimenpiteet!$E$60,0)+IF(K$10="x",Toimenpiteet!$E$88,0))/(1+$H$15)^DG$59</f>
        <v>151.89652874614978</v>
      </c>
      <c r="DH135" s="29">
        <f ca="1">IF(L$11="x",Toimenpiteet!$E$115,AG135*CH135/1000+(Satokasvi!$E$28-Satokasvi!$E$7)+IF(L$8="x",Toimenpiteet!$E$29,0)+IF(L$9="x",Toimenpiteet!$E$60,0)+IF(L$10="x",Toimenpiteet!$E$88,0))/(1+$H$15)^DH$59</f>
        <v>186.42280990590996</v>
      </c>
      <c r="DI135" s="29">
        <f>IF(M$11="x",Toimenpiteet!$E$115,AH135*CI135/1000+(Satokasvi!$E$28-Satokasvi!$E$7)+IF(M$8="x",Toimenpiteet!$E$29,0)+IF(M$9="x",Toimenpiteet!$E$60,0)+IF(M$10="x",Toimenpiteet!$E$88,0))/(1+$H$15)^DI$59</f>
        <v>263.80754085535114</v>
      </c>
      <c r="DJ135" s="29">
        <f ca="1">IF(N$11="x",Toimenpiteet!$E$115,AI135*CJ135/1000+(Satokasvi!$E$28-Satokasvi!$E$7)+IF(N$8="x",Toimenpiteet!$E$29,0)+IF(N$9="x",Toimenpiteet!$E$60,0)+IF(N$10="x",Toimenpiteet!$E$88,0))/(1+$H$15)^DJ$59</f>
        <v>16.922753485812056</v>
      </c>
      <c r="DK135" s="29">
        <f ca="1">IF(O$11="x",Toimenpiteet!$E$115,AJ135*CK135/1000+(Satokasvi!$E$28-Satokasvi!$E$7)+IF(O$8="x",Toimenpiteet!$E$29,0)+IF(O$9="x",Toimenpiteet!$E$60,0)+IF(O$10="x",Toimenpiteet!$E$88,0))/(1+$H$15)^DK$59</f>
        <v>169.8172748141661</v>
      </c>
      <c r="DL135" s="29">
        <f ca="1">IF(P$11="x",Toimenpiteet!$E$115,AK135*CL135/1000+(Satokasvi!$E$28-Satokasvi!$E$7)+IF(P$8="x",Toimenpiteet!$E$29,0)+IF(P$9="x",Toimenpiteet!$E$60,0)+IF(P$10="x",Toimenpiteet!$E$88,0))/(1+$H$15)^DL$59</f>
        <v>283.43845258823114</v>
      </c>
      <c r="DM135" s="29">
        <f ca="1">IF(Q$11="x",Toimenpiteet!$E$115,AL135*CM135/1000+(Satokasvi!$E$28-Satokasvi!$E$7)+IF(Q$8="x",Toimenpiteet!$E$29,0)+IF(Q$9="x",Toimenpiteet!$E$60,0)+IF(Q$10="x",Toimenpiteet!$E$88,0))/(1+$H$15)^DM$59</f>
        <v>103.78576040834717</v>
      </c>
      <c r="DN135" s="29">
        <f ca="1">IF(R$11="x",Toimenpiteet!$E$115,AM135*CN135/1000+(Satokasvi!$E$28-Satokasvi!$E$7)+IF(R$8="x",Toimenpiteet!$E$29,0)+IF(R$9="x",Toimenpiteet!$E$60,0)+IF(R$10="x",Toimenpiteet!$E$88,0))/(1+$H$15)^DN$59</f>
        <v>142.3217322450852</v>
      </c>
      <c r="DO135" s="29">
        <f ca="1">IF(S$11="x",Toimenpiteet!$E$115,AN135*CO135/1000+(Satokasvi!$E$28-Satokasvi!$E$7)+IF(S$8="x",Toimenpiteet!$E$29,0)+IF(S$9="x",Toimenpiteet!$E$60,0)+IF(S$10="x",Toimenpiteet!$E$88,0))/(1+$H$15)^DO$59</f>
        <v>85.897371530222046</v>
      </c>
      <c r="DP135" s="29">
        <f ca="1">IF(T$11="x",Toimenpiteet!$E$115,AO135*CP135/1000+(Satokasvi!$E$28-Satokasvi!$E$7)+IF(T$8="x",Toimenpiteet!$E$29,0)+IF(T$9="x",Toimenpiteet!$E$60,0)+IF(T$10="x",Toimenpiteet!$E$88,0))/(1+$H$15)^DP$59</f>
        <v>362.75383097438072</v>
      </c>
      <c r="DQ135" s="29">
        <f ca="1">IF(U$11="x",Toimenpiteet!$E$115,AP135*CQ135/1000+(Satokasvi!$E$28-Satokasvi!$E$7)+IF(U$8="x",Toimenpiteet!$E$29,0)+IF(U$9="x",Toimenpiteet!$E$60,0)+IF(U$10="x",Toimenpiteet!$E$88,0))/(1+$H$15)^DQ$59</f>
        <v>-150.66874794606332</v>
      </c>
      <c r="DR135" s="29">
        <f ca="1">IF(V$11="x",Toimenpiteet!$E$115,AQ135*CR135/1000+(Satokasvi!$E$28-Satokasvi!$E$7)+IF(V$8="x",Toimenpiteet!$E$29,0)+IF(V$9="x",Toimenpiteet!$E$60,0)+IF(V$10="x",Toimenpiteet!$E$88,0))/(1+$H$15)^DR$59</f>
        <v>198.3928047000615</v>
      </c>
      <c r="DS135" s="29">
        <f ca="1">IF(W$11="x",Toimenpiteet!$E$115,AR135*CS135/1000+(Satokasvi!$E$28-Satokasvi!$E$7)+IF(W$8="x",Toimenpiteet!$E$29,0)+IF(W$9="x",Toimenpiteet!$E$60,0)+IF(W$10="x",Toimenpiteet!$E$88,0))/(1+$H$15)^DS$59</f>
        <v>245.13524064803704</v>
      </c>
      <c r="DT135" s="29">
        <f ca="1">IF(X$11="x",Toimenpiteet!$E$115,AS135*CT135/1000+(Satokasvi!$E$28-Satokasvi!$E$7)+IF(X$8="x",Toimenpiteet!$E$29,0)+IF(X$9="x",Toimenpiteet!$E$60,0)+IF(X$10="x",Toimenpiteet!$E$88,0))/(1+$H$15)^DT$59</f>
        <v>283.03029279010292</v>
      </c>
      <c r="DU135" s="29">
        <f ca="1">IF(Y$11="x",Toimenpiteet!$E$115,AT135*CU135/1000+(Satokasvi!$E$28-Satokasvi!$E$7)+IF(Y$8="x",Toimenpiteet!$E$29,0)+IF(Y$9="x",Toimenpiteet!$E$60,0)+IF(Y$10="x",Toimenpiteet!$E$88,0))/(1+$H$15)^DU$59</f>
        <v>164.3872520063174</v>
      </c>
      <c r="DV135" s="29">
        <f ca="1">IF(Z$11="x",Toimenpiteet!$E$115,AU135*CV135/1000+(Satokasvi!$E$28-Satokasvi!$E$7)+IF(Z$8="x",Toimenpiteet!$E$29,0)+IF(Z$9="x",Toimenpiteet!$E$60,0)+IF(Z$10="x",Toimenpiteet!$E$88,0))/(1+$H$15)^DV$59</f>
        <v>205.90825159672337</v>
      </c>
      <c r="DW135" s="29">
        <f ca="1">IF(AA$11="x",Toimenpiteet!$E$115,AV135*CW135/1000+(Satokasvi!$E$28-Satokasvi!$E$7)+IF(AA$8="x",Toimenpiteet!$E$29,0)+IF(AA$9="x",Toimenpiteet!$E$60,0)+IF(AA$10="x",Toimenpiteet!$E$88,0))/(1+$H$15)^DW$59</f>
        <v>203.1489100882728</v>
      </c>
      <c r="DX135" s="29">
        <f ca="1">IF(AB$11="x",Toimenpiteet!$E$115,AW135*CX135/1000+(Satokasvi!$E$28-Satokasvi!$E$7)+IF(AB$8="x",Toimenpiteet!$E$29,0)+IF(AB$9="x",Toimenpiteet!$E$60,0)+IF(AB$10="x",Toimenpiteet!$E$88,0))/(1+$H$15)^DX$59</f>
        <v>148.0789173747801</v>
      </c>
      <c r="DY135" s="29">
        <f ca="1">IF(AC$11="x",Toimenpiteet!$E$115,AX135*CY135/1000+(Satokasvi!$E$28-Satokasvi!$E$7)+IF(AC$8="x",Toimenpiteet!$E$29,0)+IF(AC$9="x",Toimenpiteet!$E$60,0)+IF(AC$10="x",Toimenpiteet!$E$88,0))/(1+$H$15)^DY$59</f>
        <v>215.67741405557493</v>
      </c>
      <c r="DZ135" s="29">
        <f ca="1">IF(AD$11="x",Toimenpiteet!$E$115,AY135*CZ135/1000+(Satokasvi!$E$28-Satokasvi!$E$7)+IF(AD$8="x",Toimenpiteet!$E$29,0)+IF(AD$9="x",Toimenpiteet!$E$60,0)+IF(AD$10="x",Toimenpiteet!$E$88,0))/(1+$H$15)^DZ$59</f>
        <v>187.65195189751145</v>
      </c>
      <c r="EA135" s="29">
        <f ca="1">IF(AE$11="x",Toimenpiteet!$E$115,AZ135*DA135/1000+(Satokasvi!$E$28-Satokasvi!$E$7)+IF(AE$8="x",Toimenpiteet!$E$29,0)+IF(AE$9="x",Toimenpiteet!$E$60,0)+IF(AE$10="x",Toimenpiteet!$E$88,0))/(1+$H$15)^EA$59</f>
        <v>122.31537225082039</v>
      </c>
      <c r="EB135" s="29">
        <f ca="1">IF(AF$11="x",Toimenpiteet!$E$115,BA135*DB135/1000+(Satokasvi!$E$28-Satokasvi!$E$7)+IF(AF$8="x",Toimenpiteet!$E$29,0)+IF(AF$9="x",Toimenpiteet!$E$60,0)+IF(AF$10="x",Toimenpiteet!$E$88,0))/(1+$H$15)^EB$59</f>
        <v>212.99302638200714</v>
      </c>
      <c r="ED135" s="29">
        <f>IF(H$11="x",Toimenpiteet!$E$115,BD135*CD135/1000+(Satokasvi!$E$28-Satokasvi!$E$7)+IF(H$8="x",Toimenpiteet!$E$29,0)+IF(H$9="x",Toimenpiteet!$E$60,0)+IF(H$10="x",Toimenpiteet!$E$88,0))/(1+$H$15)^ED$59</f>
        <v>305.82524271844659</v>
      </c>
      <c r="EE135" s="29">
        <f ca="1">IF(I$11="x",Toimenpiteet!$E$115,BE135*CE135/1000+(Satokasvi!$E$28-Satokasvi!$E$7)+IF(I$8="x",Toimenpiteet!$E$29,0)+IF(I$9="x",Toimenpiteet!$E$60,0)+IF(I$10="x",Toimenpiteet!$E$88,0))/(1+$H$15)^EE$59</f>
        <v>408.8123259102012</v>
      </c>
      <c r="EF135" s="29">
        <f ca="1">IF(J$11="x",Toimenpiteet!$E$115,BF135*CF135/1000+(Satokasvi!$E$28-Satokasvi!$E$7)+IF(J$8="x",Toimenpiteet!$E$29,0)+IF(J$9="x",Toimenpiteet!$E$60,0)+IF(J$10="x",Toimenpiteet!$E$88,0))/(1+$H$15)^EF$59</f>
        <v>434.92882474081836</v>
      </c>
      <c r="EG135" s="29">
        <f ca="1">IF(K$11="x",Toimenpiteet!$E$115,BG135*CG135/1000+(Satokasvi!$E$28-Satokasvi!$E$7)+IF(K$8="x",Toimenpiteet!$E$29,0)+IF(K$9="x",Toimenpiteet!$E$60,0)+IF(K$10="x",Toimenpiteet!$E$88,0))/(1+$H$15)^EG$59</f>
        <v>169.61566509445663</v>
      </c>
      <c r="EH135" s="29">
        <f ca="1">IF(L$11="x",Toimenpiteet!$E$115,BH135*CH135/1000+(Satokasvi!$E$28-Satokasvi!$E$7)+IF(L$8="x",Toimenpiteet!$E$29,0)+IF(L$9="x",Toimenpiteet!$E$60,0)+IF(L$10="x",Toimenpiteet!$E$88,0))/(1+$H$15)^EH$59</f>
        <v>205.57337749926293</v>
      </c>
      <c r="EI135" s="29">
        <f>IF(M$11="x",Toimenpiteet!$E$115,BI135*CI135/1000+(Satokasvi!$E$28-Satokasvi!$E$7)+IF(M$8="x",Toimenpiteet!$E$29,0)+IF(M$9="x",Toimenpiteet!$E$60,0)+IF(M$10="x",Toimenpiteet!$E$88,0))/(1+$H$15)^EI$59</f>
        <v>263.80754085535114</v>
      </c>
      <c r="EJ135" s="29">
        <f ca="1">IF(N$11="x",Toimenpiteet!$E$115,BJ135*CJ135/1000+(Satokasvi!$E$28-Satokasvi!$E$7)+IF(N$8="x",Toimenpiteet!$E$29,0)+IF(N$9="x",Toimenpiteet!$E$60,0)+IF(N$10="x",Toimenpiteet!$E$88,0))/(1+$H$15)^EJ$59</f>
        <v>27.03406893186024</v>
      </c>
      <c r="EK135" s="29">
        <f ca="1">IF(O$11="x",Toimenpiteet!$E$115,BK135*CK135/1000+(Satokasvi!$E$28-Satokasvi!$E$7)+IF(O$8="x",Toimenpiteet!$E$29,0)+IF(O$9="x",Toimenpiteet!$E$60,0)+IF(O$10="x",Toimenpiteet!$E$88,0))/(1+$H$15)^EK$59</f>
        <v>187.30345677988174</v>
      </c>
      <c r="EL135" s="29">
        <f ca="1">IF(P$11="x",Toimenpiteet!$E$115,BL135*CL135/1000+(Satokasvi!$E$28-Satokasvi!$E$7)+IF(P$8="x",Toimenpiteet!$E$29,0)+IF(P$9="x",Toimenpiteet!$E$60,0)+IF(P$10="x",Toimenpiteet!$E$88,0))/(1+$H$15)^EL$59</f>
        <v>306.3436938826984</v>
      </c>
      <c r="EM135" s="29">
        <f ca="1">IF(Q$11="x",Toimenpiteet!$E$115,BM135*CM135/1000+(Satokasvi!$E$28-Satokasvi!$E$7)+IF(Q$8="x",Toimenpiteet!$E$29,0)+IF(Q$9="x",Toimenpiteet!$E$60,0)+IF(Q$10="x",Toimenpiteet!$E$88,0))/(1+$H$15)^EM$59</f>
        <v>117.45399858901276</v>
      </c>
      <c r="EN135" s="29">
        <f ca="1">IF(R$11="x",Toimenpiteet!$E$115,BN135*CN135/1000+(Satokasvi!$E$28-Satokasvi!$E$7)+IF(R$8="x",Toimenpiteet!$E$29,0)+IF(R$9="x",Toimenpiteet!$E$60,0)+IF(R$10="x",Toimenpiteet!$E$88,0))/(1+$H$15)^EN$59</f>
        <v>157.66980930418239</v>
      </c>
      <c r="EO135" s="29">
        <f ca="1">IF(S$11="x",Toimenpiteet!$E$115,BO135*CO135/1000+(Satokasvi!$E$28-Satokasvi!$E$7)+IF(S$8="x",Toimenpiteet!$E$29,0)+IF(S$9="x",Toimenpiteet!$E$60,0)+IF(S$10="x",Toimenpiteet!$E$88,0))/(1+$H$15)^EO$59</f>
        <v>98.184463841532136</v>
      </c>
      <c r="EP135" s="29">
        <f ca="1">IF(T$11="x",Toimenpiteet!$E$115,BP135*CP135/1000+(Satokasvi!$E$28-Satokasvi!$E$7)+IF(T$8="x",Toimenpiteet!$E$29,0)+IF(T$9="x",Toimenpiteet!$E$60,0)+IF(T$10="x",Toimenpiteet!$E$88,0))/(1+$H$15)^EP$59</f>
        <v>388.65096304232185</v>
      </c>
      <c r="EQ135" s="29">
        <f ca="1">IF(U$11="x",Toimenpiteet!$E$115,BQ135*CQ135/1000+(Satokasvi!$E$28-Satokasvi!$E$7)+IF(U$8="x",Toimenpiteet!$E$29,0)+IF(U$9="x",Toimenpiteet!$E$60,0)+IF(U$10="x",Toimenpiteet!$E$88,0))/(1+$H$15)^EQ$59</f>
        <v>-150.66874794606332</v>
      </c>
      <c r="ER135" s="29">
        <f ca="1">IF(V$11="x",Toimenpiteet!$E$115,BR135*CR135/1000+(Satokasvi!$E$28-Satokasvi!$E$7)+IF(V$8="x",Toimenpiteet!$E$29,0)+IF(V$9="x",Toimenpiteet!$E$60,0)+IF(V$10="x",Toimenpiteet!$E$88,0))/(1+$H$15)^ER$59</f>
        <v>215.62646182565024</v>
      </c>
      <c r="ES135" s="29">
        <f ca="1">IF(W$11="x",Toimenpiteet!$E$115,BS135*CS135/1000+(Satokasvi!$E$28-Satokasvi!$E$7)+IF(W$8="x",Toimenpiteet!$E$29,0)+IF(W$9="x",Toimenpiteet!$E$60,0)+IF(W$10="x",Toimenpiteet!$E$88,0))/(1+$H$15)^ES$59</f>
        <v>264.49298995285204</v>
      </c>
      <c r="ET135" s="29">
        <f ca="1">IF(X$11="x",Toimenpiteet!$E$115,BT135*CT135/1000+(Satokasvi!$E$28-Satokasvi!$E$7)+IF(X$8="x",Toimenpiteet!$E$29,0)+IF(X$9="x",Toimenpiteet!$E$60,0)+IF(X$10="x",Toimenpiteet!$E$88,0))/(1+$H$15)^ET$59</f>
        <v>304.07596983000917</v>
      </c>
      <c r="EU135" s="29">
        <f ca="1">IF(Y$11="x",Toimenpiteet!$E$115,BU135*CU135/1000+(Satokasvi!$E$28-Satokasvi!$E$7)+IF(Y$8="x",Toimenpiteet!$E$29,0)+IF(Y$9="x",Toimenpiteet!$E$60,0)+IF(Y$10="x",Toimenpiteet!$E$88,0))/(1+$H$15)^EU$59</f>
        <v>179.2999761604209</v>
      </c>
      <c r="EV135" s="29">
        <f ca="1">IF(Z$11="x",Toimenpiteet!$E$115,BV135*CV135/1000+(Satokasvi!$E$28-Satokasvi!$E$7)+IF(Z$8="x",Toimenpiteet!$E$29,0)+IF(Z$9="x",Toimenpiteet!$E$60,0)+IF(Z$10="x",Toimenpiteet!$E$88,0))/(1+$H$15)^EV$59</f>
        <v>222.70207345208146</v>
      </c>
      <c r="EW135" s="29">
        <f ca="1">IF(AA$11="x",Toimenpiteet!$E$115,BW135*CW135/1000+(Satokasvi!$E$28-Satokasvi!$E$7)+IF(AA$8="x",Toimenpiteet!$E$29,0)+IF(AA$9="x",Toimenpiteet!$E$60,0)+IF(AA$10="x",Toimenpiteet!$E$88,0))/(1+$H$15)^EW$59</f>
        <v>219.61549081163969</v>
      </c>
      <c r="EX135" s="29">
        <f ca="1">IF(AB$11="x",Toimenpiteet!$E$115,BX135*CX135/1000+(Satokasvi!$E$28-Satokasvi!$E$7)+IF(AB$8="x",Toimenpiteet!$E$29,0)+IF(AB$9="x",Toimenpiteet!$E$60,0)+IF(AB$10="x",Toimenpiteet!$E$88,0))/(1+$H$15)^EX$59</f>
        <v>161.60823724250292</v>
      </c>
      <c r="EY135" s="29">
        <f ca="1">IF(AC$11="x",Toimenpiteet!$E$115,BY135*CY135/1000+(Satokasvi!$E$28-Satokasvi!$E$7)+IF(AC$8="x",Toimenpiteet!$E$29,0)+IF(AC$9="x",Toimenpiteet!$E$60,0)+IF(AC$10="x",Toimenpiteet!$E$88,0))/(1+$H$15)^EY$59</f>
        <v>232.40824980591077</v>
      </c>
      <c r="EZ135" s="29">
        <f ca="1">IF(AD$11="x",Toimenpiteet!$E$115,BZ135*CZ135/1000+(Satokasvi!$E$28-Satokasvi!$E$7)+IF(AD$8="x",Toimenpiteet!$E$29,0)+IF(AD$9="x",Toimenpiteet!$E$60,0)+IF(AD$10="x",Toimenpiteet!$E$88,0))/(1+$H$15)^EZ$59</f>
        <v>202.80830196574337</v>
      </c>
      <c r="FA135" s="29">
        <f ca="1">IF(AE$11="x",Toimenpiteet!$E$115,CA135*DA135/1000+(Satokasvi!$E$28-Satokasvi!$E$7)+IF(AE$8="x",Toimenpiteet!$E$29,0)+IF(AE$9="x",Toimenpiteet!$E$60,0)+IF(AE$10="x",Toimenpiteet!$E$88,0))/(1+$H$15)^FA$59</f>
        <v>134.03672578895012</v>
      </c>
      <c r="FB135" s="29">
        <f ca="1">IF(AF$11="x",Toimenpiteet!$E$115,CB135*DB135/1000+(Satokasvi!$E$28-Satokasvi!$E$7)+IF(AF$8="x",Toimenpiteet!$E$29,0)+IF(AF$9="x",Toimenpiteet!$E$60,0)+IF(AF$10="x",Toimenpiteet!$E$88,0))/(1+$H$15)^FB$59</f>
        <v>229.0849931628442</v>
      </c>
      <c r="FD135" s="29">
        <f t="shared" si="41"/>
        <v>305.82524271844659</v>
      </c>
      <c r="FE135" s="29">
        <f t="shared" ca="1" si="45"/>
        <v>684.94090512380103</v>
      </c>
      <c r="FF135" s="29">
        <f t="shared" ca="1" si="45"/>
        <v>1089.2273675356955</v>
      </c>
      <c r="FG135" s="29">
        <f t="shared" ca="1" si="45"/>
        <v>1241.1238962818452</v>
      </c>
      <c r="FH135" s="29">
        <f t="shared" ca="1" si="45"/>
        <v>1427.5467061877553</v>
      </c>
      <c r="FI135" s="29">
        <f t="shared" ca="1" si="45"/>
        <v>1691.3542470431064</v>
      </c>
      <c r="FJ135" s="29">
        <f t="shared" ca="1" si="45"/>
        <v>1708.2770005289185</v>
      </c>
      <c r="FK135" s="29">
        <f t="shared" ca="1" si="45"/>
        <v>1878.0942753430845</v>
      </c>
      <c r="FL135" s="29">
        <f t="shared" ca="1" si="45"/>
        <v>2161.5327279313155</v>
      </c>
      <c r="FM135" s="29">
        <f t="shared" ca="1" si="45"/>
        <v>2265.3184883396625</v>
      </c>
      <c r="FN135" s="29">
        <f t="shared" ca="1" si="44"/>
        <v>2407.6402205847476</v>
      </c>
      <c r="FO135" s="29">
        <f t="shared" ca="1" si="43"/>
        <v>2493.5375921149698</v>
      </c>
      <c r="FP135" s="29">
        <f t="shared" ca="1" si="43"/>
        <v>2856.2914230893507</v>
      </c>
      <c r="FQ135" s="29">
        <f t="shared" ca="1" si="43"/>
        <v>2705.6226751432873</v>
      </c>
      <c r="FR135" s="29">
        <f t="shared" ca="1" si="43"/>
        <v>2904.0154798433487</v>
      </c>
      <c r="FS135" s="29">
        <f t="shared" ca="1" si="43"/>
        <v>3149.1507204913855</v>
      </c>
      <c r="FT135" s="29">
        <f t="shared" ca="1" si="43"/>
        <v>3432.1810132814885</v>
      </c>
      <c r="FU135" s="29">
        <f t="shared" ca="1" si="24"/>
        <v>3596.5682652878058</v>
      </c>
      <c r="FV135" s="29">
        <f t="shared" ca="1" si="24"/>
        <v>3802.4765168845292</v>
      </c>
      <c r="FW135" s="29">
        <f t="shared" ca="1" si="23"/>
        <v>4005.625426972802</v>
      </c>
      <c r="FX135" s="29">
        <f t="shared" ca="1" si="23"/>
        <v>4153.7043443475823</v>
      </c>
      <c r="FY135" s="29">
        <f t="shared" ca="1" si="23"/>
        <v>4369.3817584031576</v>
      </c>
      <c r="FZ135" s="29">
        <f t="shared" ca="1" si="23"/>
        <v>4557.0337103006686</v>
      </c>
      <c r="GA135" s="29">
        <f t="shared" ca="1" si="23"/>
        <v>4679.3490825514891</v>
      </c>
      <c r="GB135" s="29">
        <f t="shared" ca="1" si="23"/>
        <v>4892.3421089334961</v>
      </c>
      <c r="GC135" s="29"/>
      <c r="GD135" s="29">
        <f t="shared" si="42"/>
        <v>305.82524271844659</v>
      </c>
      <c r="GE135" s="29">
        <f t="shared" ca="1" si="39"/>
        <v>714.63756862864784</v>
      </c>
      <c r="GF135" s="29">
        <f t="shared" ca="1" si="39"/>
        <v>1149.5663933694661</v>
      </c>
      <c r="GG135" s="29">
        <f t="shared" ca="1" si="39"/>
        <v>1319.1820584639227</v>
      </c>
      <c r="GH135" s="29">
        <f t="shared" ca="1" si="39"/>
        <v>1524.7554359631856</v>
      </c>
      <c r="GI135" s="29">
        <f t="shared" ca="1" si="39"/>
        <v>1788.5629768185368</v>
      </c>
      <c r="GJ135" s="29">
        <f t="shared" ca="1" si="39"/>
        <v>1815.597045750397</v>
      </c>
      <c r="GK135" s="29">
        <f t="shared" ca="1" si="39"/>
        <v>2002.9005025302788</v>
      </c>
      <c r="GL135" s="29">
        <f t="shared" ca="1" si="39"/>
        <v>2309.2441964129771</v>
      </c>
      <c r="GM135" s="29">
        <f t="shared" ca="1" si="39"/>
        <v>2426.6981950019899</v>
      </c>
      <c r="GN135" s="29">
        <f t="shared" ca="1" si="39"/>
        <v>2584.3680043061722</v>
      </c>
      <c r="GO135" s="29">
        <f t="shared" ca="1" si="39"/>
        <v>2682.5524681477045</v>
      </c>
      <c r="GP135" s="29">
        <f t="shared" ca="1" si="39"/>
        <v>3071.2034311900265</v>
      </c>
      <c r="GQ135" s="29">
        <f t="shared" ca="1" si="39"/>
        <v>2920.5346832439632</v>
      </c>
      <c r="GR135" s="29">
        <f t="shared" ca="1" si="39"/>
        <v>3136.1611450696132</v>
      </c>
      <c r="GS135" s="29">
        <f t="shared" ca="1" si="39"/>
        <v>3400.6541350224652</v>
      </c>
      <c r="GT135" s="29">
        <f t="shared" ca="1" si="34"/>
        <v>3704.7301048524741</v>
      </c>
      <c r="GU135" s="29">
        <f t="shared" ca="1" si="22"/>
        <v>3884.0300810128952</v>
      </c>
      <c r="GV135" s="29">
        <f t="shared" ca="1" si="22"/>
        <v>4106.7321544649767</v>
      </c>
      <c r="GW135" s="29">
        <f t="shared" ca="1" si="22"/>
        <v>4326.3476452766163</v>
      </c>
      <c r="GX135" s="29">
        <f t="shared" ca="1" si="22"/>
        <v>4487.9558825191189</v>
      </c>
      <c r="GY135" s="29">
        <f t="shared" ca="1" si="30"/>
        <v>4720.3641323250295</v>
      </c>
      <c r="GZ135" s="29">
        <f t="shared" ca="1" si="30"/>
        <v>4923.1724342907728</v>
      </c>
      <c r="HA135" s="29">
        <f t="shared" ca="1" si="30"/>
        <v>5057.209160079723</v>
      </c>
      <c r="HB135" s="29">
        <f t="shared" ca="1" si="30"/>
        <v>5286.2941532425675</v>
      </c>
      <c r="HC135" s="29"/>
      <c r="HD135" s="29">
        <f t="shared" si="40"/>
        <v>170</v>
      </c>
      <c r="HE135" s="29">
        <f>SUM($GD135:GD135)-$HD135-SUM($FD135:FD135)</f>
        <v>-170</v>
      </c>
      <c r="HF135" s="29">
        <f ca="1">SUM($GD135:GE135)-$HD135-SUM($FD135:FE135)</f>
        <v>-140.30333649515319</v>
      </c>
      <c r="HG135" s="29">
        <f ca="1">SUM($GD135:GF135)-$HD135-SUM($FD135:FF135)</f>
        <v>-79.964310661383024</v>
      </c>
      <c r="HH135" s="29">
        <f ca="1">SUM($GD135:GG135)-$HD135-SUM($FD135:FG135)</f>
        <v>-1.906148479305557</v>
      </c>
      <c r="HI135" s="29">
        <f ca="1">SUM($GD135:GH135)-$HD135-SUM($FD135:FH135)</f>
        <v>95.302581296125027</v>
      </c>
      <c r="HJ135" s="29">
        <f ca="1">SUM($GD135:GI135)-$HD135-SUM($FD135:FI135)</f>
        <v>192.5113110715547</v>
      </c>
      <c r="HK135" s="29">
        <f ca="1">SUM($GD135:GJ135)-$HD135-SUM($FD135:FJ135)</f>
        <v>299.83135629303342</v>
      </c>
      <c r="HL135" s="29">
        <f ca="1">SUM($GD135:GK135)-$HD135-SUM($FD135:FK135)</f>
        <v>424.6375834802293</v>
      </c>
      <c r="HM135" s="29">
        <f ca="1">SUM($GD135:GL135)-$HD135-SUM($FD135:FL135)</f>
        <v>572.34905196189175</v>
      </c>
      <c r="HN135" s="29">
        <f ca="1">SUM($GD135:GM135)-$HD135-SUM($FD135:FM135)</f>
        <v>733.72875862422006</v>
      </c>
      <c r="HO135" s="29">
        <f ca="1">SUM($GD135:GN135)-$HD135-SUM($FD135:FN135)</f>
        <v>910.45654234564427</v>
      </c>
      <c r="HP135" s="29">
        <f ca="1">SUM($GD135:GO135)-$HD135-SUM($FD135:FO135)</f>
        <v>1099.4714183783763</v>
      </c>
      <c r="HQ135" s="29">
        <f ca="1">SUM($GD135:GP135)-$HD135-SUM($FD135:FP135)</f>
        <v>1314.383426479053</v>
      </c>
      <c r="HR135" s="29">
        <f ca="1">SUM($GD135:GQ135)-$HD135-SUM($FD135:FQ135)</f>
        <v>1529.2954345797298</v>
      </c>
      <c r="HS135" s="29">
        <f ca="1">SUM($GD135:GR135)-$HD135-SUM($FD135:FR135)</f>
        <v>1761.4410998059975</v>
      </c>
      <c r="HT135" s="29">
        <f ca="1">SUM($GD135:GS135)-$HD135-SUM($FD135:FS135)</f>
        <v>2012.9445143370758</v>
      </c>
      <c r="HU135" s="29">
        <f ca="1">SUM($GD135:GT135)-$HD135-SUM($FD135:FT135)</f>
        <v>2285.4936059080646</v>
      </c>
      <c r="HV135" s="29">
        <f ca="1">SUM($GD135:GU135)-$HD135-SUM($FD135:FU135)</f>
        <v>2572.9554216331526</v>
      </c>
      <c r="HW135" s="29">
        <f ca="1">SUM($GD135:GV135)-$HD135-SUM($FD135:FV135)</f>
        <v>2877.2110592136014</v>
      </c>
      <c r="HX135" s="29">
        <f ca="1">SUM($GD135:GW135)-$HD135-SUM($FD135:FW135)</f>
        <v>3197.9332775174189</v>
      </c>
      <c r="HY135" s="29">
        <f ca="1">SUM($GD135:GX135)-$HD135-SUM($FD135:FX135)</f>
        <v>3532.1848156889537</v>
      </c>
      <c r="HZ135" s="29">
        <f ca="1">SUM($GD135:GY135)-$HD135-SUM($FD135:FY135)</f>
        <v>3883.1671896108237</v>
      </c>
      <c r="IA135" s="29">
        <f ca="1">SUM($GD135:GZ135)-$HD135-SUM($FD135:FZ135)</f>
        <v>4249.3059136009251</v>
      </c>
      <c r="IB135" s="29">
        <f ca="1">SUM($GD135:HA135)-$HD135-SUM($FD135:GA135)</f>
        <v>4627.1659911291645</v>
      </c>
      <c r="IC135" s="29">
        <f ca="1">SUM($GD135:HB135)-$HD135-SUM($FD135:GB135)</f>
        <v>5021.1180354382232</v>
      </c>
    </row>
    <row r="136" spans="2:237">
      <c r="B136" s="29">
        <f t="shared" ca="1" si="37"/>
        <v>0.13724249954522105</v>
      </c>
      <c r="C136" s="29">
        <f t="shared" ca="1" si="37"/>
        <v>0.59748675613256763</v>
      </c>
      <c r="D136" s="29">
        <f t="shared" ca="1" si="37"/>
        <v>0.54688130114996514</v>
      </c>
      <c r="E136" s="29">
        <f t="shared" ca="1" si="37"/>
        <v>0.36584216120915103</v>
      </c>
      <c r="F136" s="29">
        <f t="shared" ca="1" si="37"/>
        <v>0.55896288808442463</v>
      </c>
      <c r="G136" s="29">
        <f t="shared" ca="1" si="37"/>
        <v>0.83431522429272742</v>
      </c>
      <c r="H136" s="29">
        <f t="shared" ca="1" si="37"/>
        <v>0.1916403354351599</v>
      </c>
      <c r="I136" s="29">
        <f t="shared" ca="1" si="37"/>
        <v>0.99702853991605633</v>
      </c>
      <c r="J136" s="29">
        <f t="shared" ca="1" si="37"/>
        <v>0.52898055472143535</v>
      </c>
      <c r="K136" s="29">
        <f t="shared" ca="1" si="37"/>
        <v>1.9007385523065801E-2</v>
      </c>
      <c r="L136" s="29">
        <f t="shared" ca="1" si="37"/>
        <v>0.53638325633255945</v>
      </c>
      <c r="M136" s="29">
        <f t="shared" ca="1" si="37"/>
        <v>5.096754230245415E-2</v>
      </c>
      <c r="N136" s="29">
        <f t="shared" ca="1" si="37"/>
        <v>0.72177039169793644</v>
      </c>
      <c r="O136" s="29">
        <f t="shared" ca="1" si="37"/>
        <v>0.16543444038368915</v>
      </c>
      <c r="P136" s="29">
        <f t="shared" ca="1" si="37"/>
        <v>0.12363161098478381</v>
      </c>
      <c r="Q136" s="29">
        <f t="shared" ref="Q136:Z151" ca="1" si="46">RAND()</f>
        <v>7.3671118548275349E-2</v>
      </c>
      <c r="R136" s="29">
        <f t="shared" ca="1" si="46"/>
        <v>0.39992301408821451</v>
      </c>
      <c r="S136" s="29">
        <f t="shared" ca="1" si="46"/>
        <v>0.68793961189943786</v>
      </c>
      <c r="T136" s="29">
        <f t="shared" ca="1" si="38"/>
        <v>0.12848411601127574</v>
      </c>
      <c r="U136" s="29">
        <f t="shared" ca="1" si="38"/>
        <v>0.53042816659746206</v>
      </c>
      <c r="V136" s="29">
        <f t="shared" ca="1" si="38"/>
        <v>0.91724565706753214</v>
      </c>
      <c r="W136" s="29">
        <f t="shared" ca="1" si="38"/>
        <v>0.86821976262266309</v>
      </c>
      <c r="X136" s="29">
        <f t="shared" ca="1" si="38"/>
        <v>0.11607650469268938</v>
      </c>
      <c r="Y136" s="29">
        <f t="shared" ca="1" si="38"/>
        <v>0.22261607704495001</v>
      </c>
      <c r="Z136" s="29">
        <f t="shared" ca="1" si="38"/>
        <v>0.74735027371069929</v>
      </c>
      <c r="AC136" s="27">
        <f>IF(H$11="x",0,_xlfn.NORM.INV(B136,Satokasvi!$H$8,Satokasvi!$I$8)*IF(H$8="x",1+Toimenpiteet!$C$7,1)*IF(H$9="x",1+Toimenpiteet!$C$34,1)*(1+H$30)*_xlfn.BINOM.INV(1,(1-(Satokasvi!$H$15*(1+H$43))),B136))</f>
        <v>0</v>
      </c>
      <c r="AD136" s="27">
        <f ca="1">IF(I$11="x",0,_xlfn.NORM.INV(C136,Satokasvi!$H$8,Satokasvi!$I$8)*IF(I$8="x",1+Toimenpiteet!$C$7,1)*IF(I$9="x",1+Toimenpiteet!$C$34,1)*(1+I$30)*_xlfn.BINOM.INV(1,(1-(Satokasvi!$H$15*(1+I$43))),C136))</f>
        <v>2584.9479542031609</v>
      </c>
      <c r="AE136" s="27">
        <f ca="1">IF(J$11="x",0,_xlfn.NORM.INV(D136,Satokasvi!$H$8,Satokasvi!$I$8)*IF(J$8="x",1+Toimenpiteet!$C$7,1)*IF(J$9="x",1+Toimenpiteet!$C$34,1)*(1+J$30)*_xlfn.BINOM.INV(1,(1-(Satokasvi!$H$15*(1+J$43))),D136))</f>
        <v>2579.3194618505486</v>
      </c>
      <c r="AF136" s="27">
        <f ca="1">IF(K$11="x",0,_xlfn.NORM.INV(E136,Satokasvi!$H$8,Satokasvi!$I$8)*IF(K$8="x",1+Toimenpiteet!$C$7,1)*IF(K$9="x",1+Toimenpiteet!$C$34,1)*(1+K$30)*_xlfn.BINOM.INV(1,(1-(Satokasvi!$H$15*(1+K$43))),E136))</f>
        <v>2512.3627154083761</v>
      </c>
      <c r="AG136" s="27">
        <f ca="1">IF(L$11="x",0,_xlfn.NORM.INV(F136,Satokasvi!$H$8,Satokasvi!$I$8)*IF(L$8="x",1+Toimenpiteet!$C$7,1)*IF(L$9="x",1+Toimenpiteet!$C$34,1)*(1+L$30)*_xlfn.BINOM.INV(1,(1-(Satokasvi!$H$15*(1+L$43))),F136))</f>
        <v>2620.5555876731569</v>
      </c>
      <c r="AH136" s="27">
        <f>IF(M$11="x",0,_xlfn.NORM.INV(G136,Satokasvi!$H$8,Satokasvi!$I$8)*IF(M$8="x",1+Toimenpiteet!$C$7,1)*IF(M$9="x",1+Toimenpiteet!$C$34,1)*(1+M$30)*_xlfn.BINOM.INV(1,(1-(Satokasvi!$H$15*(1+M$43))),G136))</f>
        <v>0</v>
      </c>
      <c r="AI136" s="27">
        <f ca="1">IF(N$11="x",0,_xlfn.NORM.INV(H136,Satokasvi!$H$8,Satokasvi!$I$8)*IF(N$8="x",1+Toimenpiteet!$C$7,1)*IF(N$9="x",1+Toimenpiteet!$C$34,1)*(1+N$30)*_xlfn.BINOM.INV(1,(1-(Satokasvi!$H$15*(1+N$43))),H136))</f>
        <v>2450.4972142965612</v>
      </c>
      <c r="AJ136" s="27">
        <f ca="1">IF(O$11="x",0,_xlfn.NORM.INV(I136,Satokasvi!$H$8,Satokasvi!$I$8)*IF(O$8="x",1+Toimenpiteet!$C$7,1)*IF(O$9="x",1+Toimenpiteet!$C$34,1)*(1+O$30)*_xlfn.BINOM.INV(1,(1-(Satokasvi!$H$15*(1+O$43))),I136))</f>
        <v>3126.7256498965426</v>
      </c>
      <c r="AK136" s="27">
        <f ca="1">IF(P$11="x",0,_xlfn.NORM.INV(J136,Satokasvi!$H$8,Satokasvi!$I$8)*IF(P$8="x",1+Toimenpiteet!$C$7,1)*IF(P$9="x",1+Toimenpiteet!$C$34,1)*(1+P$30)*_xlfn.BINOM.INV(1,(1-(Satokasvi!$H$15*(1+P$43))),J136))</f>
        <v>2626.8115795232625</v>
      </c>
      <c r="AL136" s="27">
        <f ca="1">IF(Q$11="x",0,_xlfn.NORM.INV(K136,Satokasvi!$H$8,Satokasvi!$I$8)*IF(Q$8="x",1+Toimenpiteet!$C$7,1)*IF(Q$9="x",1+Toimenpiteet!$C$34,1)*(1+Q$30)*_xlfn.BINOM.INV(1,(1-(Satokasvi!$H$15*(1+Q$43))),K136))</f>
        <v>0</v>
      </c>
      <c r="AM136" s="27">
        <f ca="1">IF(R$11="x",0,_xlfn.NORM.INV(L136,Satokasvi!$H$8,Satokasvi!$I$8)*IF(R$8="x",1+Toimenpiteet!$C$7,1)*IF(R$9="x",1+Toimenpiteet!$C$34,1)*(1+R$30)*_xlfn.BINOM.INV(1,(1-(Satokasvi!$H$15*(1+R$43))),L136))</f>
        <v>2630.2869280656573</v>
      </c>
      <c r="AN136" s="27">
        <f ca="1">IF(S$11="x",0,_xlfn.NORM.INV(M136,Satokasvi!$H$8,Satokasvi!$I$8)*IF(S$8="x",1+Toimenpiteet!$C$7,1)*IF(S$9="x",1+Toimenpiteet!$C$34,1)*(1+S$30)*_xlfn.BINOM.INV(1,(1-(Satokasvi!$H$15*(1+S$43))),M136))</f>
        <v>2307.9493799843294</v>
      </c>
      <c r="AO136" s="27">
        <f ca="1">IF(T$11="x",0,_xlfn.NORM.INV(N136,Satokasvi!$H$8,Satokasvi!$I$8)*IF(T$8="x",1+Toimenpiteet!$C$7,1)*IF(T$9="x",1+Toimenpiteet!$C$34,1)*(1+T$30)*_xlfn.BINOM.INV(1,(1-(Satokasvi!$H$15*(1+T$43))),N136))</f>
        <v>2723.0164025656536</v>
      </c>
      <c r="AP136" s="27">
        <f ca="1">IF(U$11="x",0,_xlfn.NORM.INV(O136,Satokasvi!$H$8,Satokasvi!$I$8)*IF(U$8="x",1+Toimenpiteet!$C$7,1)*IF(U$9="x",1+Toimenpiteet!$C$34,1)*(1+U$30)*_xlfn.BINOM.INV(1,(1-(Satokasvi!$H$15*(1+U$43))),O136))</f>
        <v>2431.7383052628302</v>
      </c>
      <c r="AQ136" s="27">
        <f ca="1">IF(V$11="x",0,_xlfn.NORM.INV(P136,Satokasvi!$H$8,Satokasvi!$I$8)*IF(V$8="x",1+Toimenpiteet!$C$7,1)*IF(V$9="x",1+Toimenpiteet!$C$34,1)*(1+V$30)*_xlfn.BINOM.INV(1,(1-(Satokasvi!$H$15*(1+V$43))),P136))</f>
        <v>2397.2702048709052</v>
      </c>
      <c r="AR136" s="27">
        <f ca="1">IF(W$11="x",0,_xlfn.NORM.INV(Q136,Satokasvi!$H$8,Satokasvi!$I$8)*IF(W$8="x",1+Toimenpiteet!$C$7,1)*IF(W$9="x",1+Toimenpiteet!$C$34,1)*(1+W$30)*_xlfn.BINOM.INV(1,(1-(Satokasvi!$H$15*(1+W$43))),Q136))</f>
        <v>2342.7727710236345</v>
      </c>
      <c r="AS136" s="27">
        <f ca="1">IF(X$11="x",0,_xlfn.NORM.INV(R136,Satokasvi!$H$8,Satokasvi!$I$8)*IF(X$8="x",1+Toimenpiteet!$C$7,1)*IF(X$9="x",1+Toimenpiteet!$C$34,1)*(1+X$30)*_xlfn.BINOM.INV(1,(1-(Satokasvi!$H$15*(1+X$43))),R136))</f>
        <v>2565.913033324216</v>
      </c>
      <c r="AT136" s="27">
        <f ca="1">IF(Y$11="x",0,_xlfn.NORM.INV(S136,Satokasvi!$H$8,Satokasvi!$I$8)*IF(Y$8="x",1+Toimenpiteet!$C$7,1)*IF(Y$9="x",1+Toimenpiteet!$C$34,1)*(1+Y$30)*_xlfn.BINOM.INV(1,(1-(Satokasvi!$H$15*(1+Y$43))),S136))</f>
        <v>2704.7068615549542</v>
      </c>
      <c r="AU136" s="27">
        <f ca="1">IF(Z$11="x",0,_xlfn.NORM.INV(T136,Satokasvi!$H$8,Satokasvi!$I$8)*IF(Z$8="x",1+Toimenpiteet!$C$7,1)*IF(Z$9="x",1+Toimenpiteet!$C$34,1)*(1+Z$30)*_xlfn.BINOM.INV(1,(1-(Satokasvi!$H$15*(1+Z$43))),T136))</f>
        <v>2401.6448300013412</v>
      </c>
      <c r="AV136" s="27">
        <f ca="1">IF(AA$11="x",0,_xlfn.NORM.INV(U136,Satokasvi!$H$8,Satokasvi!$I$8)*IF(AA$8="x",1+Toimenpiteet!$C$7,1)*IF(AA$9="x",1+Toimenpiteet!$C$34,1)*(1+AA$30)*_xlfn.BINOM.INV(1,(1-(Satokasvi!$H$15*(1+AA$43))),U136))</f>
        <v>2627.4907826265089</v>
      </c>
      <c r="AW136" s="27">
        <f ca="1">IF(AB$11="x",0,_xlfn.NORM.INV(V136,Satokasvi!$H$8,Satokasvi!$I$8)*IF(AB$8="x",1+Toimenpiteet!$C$7,1)*IF(AB$9="x",1+Toimenpiteet!$C$34,1)*(1+AB$30)*_xlfn.BINOM.INV(1,(1-(Satokasvi!$H$15*(1+AB$43))),V136))</f>
        <v>2872.096459820873</v>
      </c>
      <c r="AX136" s="27">
        <f ca="1">IF(AC$11="x",0,_xlfn.NORM.INV(W136,Satokasvi!$H$8,Satokasvi!$I$8)*IF(AC$8="x",1+Toimenpiteet!$C$7,1)*IF(AC$9="x",1+Toimenpiteet!$C$34,1)*(1+AC$30)*_xlfn.BINOM.INV(1,(1-(Satokasvi!$H$15*(1+AC$43))),W136))</f>
        <v>2821.9287289679428</v>
      </c>
      <c r="AY136" s="27">
        <f ca="1">IF(AD$11="x",0,_xlfn.NORM.INV(X136,Satokasvi!$H$8,Satokasvi!$I$8)*IF(AD$8="x",1+Toimenpiteet!$C$7,1)*IF(AD$9="x",1+Toimenpiteet!$C$34,1)*(1+AD$30)*_xlfn.BINOM.INV(1,(1-(Satokasvi!$H$15*(1+AD$43))),X136))</f>
        <v>2390.2128185751058</v>
      </c>
      <c r="AZ136" s="27">
        <f ca="1">IF(AE$11="x",0,_xlfn.NORM.INV(Y136,Satokasvi!$H$8,Satokasvi!$I$8)*IF(AE$8="x",1+Toimenpiteet!$C$7,1)*IF(AE$9="x",1+Toimenpiteet!$C$34,1)*(1+AE$30)*_xlfn.BINOM.INV(1,(1-(Satokasvi!$H$15*(1+AE$43))),Y136))</f>
        <v>2470.7460334065572</v>
      </c>
      <c r="BA136" s="27">
        <f ca="1">IF(AF$11="x",0,_xlfn.NORM.INV(Z136,Satokasvi!$H$8,Satokasvi!$I$8)*IF(AF$8="x",1+Toimenpiteet!$C$7,1)*IF(AF$9="x",1+Toimenpiteet!$C$34,1)*(1+AF$30)*_xlfn.BINOM.INV(1,(1-(Satokasvi!$H$15*(1+AF$43))),Z136))</f>
        <v>2737.5881664625895</v>
      </c>
      <c r="BD136" s="27">
        <f>IF(H$11="x",0,_xlfn.NORM.INV(B136,Satokasvi!$H$8,Satokasvi!$I$8)*IF(COUNTIF($H$12:H$12,"x")&gt;0,(1+$C$6),1)*IF(COUNTIF($H$13:H$13,"x")&gt;0,(1+$C$30),1)*IF(H$8="x",(1+Toimenpiteet!$C$7),1)*IF(H$9="x",(1+Toimenpiteet!$C$34),1)*(1+H$30)*_xlfn.BINOM.INV(1,(1-(Satokasvi!$H$15*(1+H$44))),B136))</f>
        <v>0</v>
      </c>
      <c r="BE136" s="27">
        <f ca="1">IF(I$11="x",0,_xlfn.NORM.INV(C136,Satokasvi!$H$8,Satokasvi!$I$8)*IF(COUNTIF($H$12:I$12,"x")&gt;0,(1+$C$6),1)*IF(COUNTIF($H$13:I$13,"x")&gt;0,(1+$C$30),1)*IF(I$8="x",(1+Toimenpiteet!$C$7),1)*IF(I$9="x",(1+Toimenpiteet!$C$34),1)*(1+I$30)*_xlfn.BINOM.INV(1,(1-(Satokasvi!$H$15*(1+I$44))),C136))</f>
        <v>2714.195351913319</v>
      </c>
      <c r="BF136" s="27">
        <f ca="1">IF(J$11="x",0,_xlfn.NORM.INV(D136,Satokasvi!$H$8,Satokasvi!$I$8)*IF(COUNTIF($H$12:J$12,"x")&gt;0,(1+$C$6),1)*IF(COUNTIF($H$13:J$13,"x")&gt;0,(1+$C$30),1)*IF(J$8="x",(1+Toimenpiteet!$C$7),1)*IF(J$9="x",(1+Toimenpiteet!$C$34),1)*(1+J$30)*_xlfn.BINOM.INV(1,(1-(Satokasvi!$H$15*(1+J$44))),D136))</f>
        <v>2708.2854349430763</v>
      </c>
      <c r="BG136" s="27">
        <f ca="1">IF(K$11="x",0,_xlfn.NORM.INV(E136,Satokasvi!$H$8,Satokasvi!$I$8)*IF(COUNTIF($H$12:K$12,"x")&gt;0,(1+$C$6),1)*IF(COUNTIF($H$13:K$13,"x")&gt;0,(1+$C$30),1)*IF(K$8="x",(1+Toimenpiteet!$C$7),1)*IF(K$9="x",(1+Toimenpiteet!$C$34),1)*(1+K$30)*_xlfn.BINOM.INV(1,(1-(Satokasvi!$H$15*(1+K$44))),E136))</f>
        <v>2637.9808511787946</v>
      </c>
      <c r="BH136" s="27">
        <f ca="1">IF(L$11="x",0,_xlfn.NORM.INV(F136,Satokasvi!$H$8,Satokasvi!$I$8)*IF(COUNTIF($H$12:L$12,"x")&gt;0,(1+$C$6),1)*IF(COUNTIF($H$13:L$13,"x")&gt;0,(1+$C$30),1)*IF(L$8="x",(1+Toimenpiteet!$C$7),1)*IF(L$9="x",(1+Toimenpiteet!$C$34),1)*(1+L$30)*_xlfn.BINOM.INV(1,(1-(Satokasvi!$H$15*(1+L$44))),F136))</f>
        <v>2751.5833670568145</v>
      </c>
      <c r="BI136" s="27">
        <f>IF(M$11="x",0,_xlfn.NORM.INV(G136,Satokasvi!$H$8,Satokasvi!$I$8)*IF(COUNTIF($H$12:M$12,"x")&gt;0,(1+$C$6),1)*IF(COUNTIF($H$13:M$13,"x")&gt;0,(1+$C$30),1)*IF(M$8="x",(1+Toimenpiteet!$C$7),1)*IF(M$9="x",(1+Toimenpiteet!$C$34),1)*(1+M$30)*_xlfn.BINOM.INV(1,(1-(Satokasvi!$H$15*(1+M$44))),G136))</f>
        <v>0</v>
      </c>
      <c r="BJ136" s="27">
        <f ca="1">IF(N$11="x",0,_xlfn.NORM.INV(H136,Satokasvi!$H$8,Satokasvi!$I$8)*IF(COUNTIF($H$12:N$12,"x")&gt;0,(1+$C$6),1)*IF(COUNTIF($H$13:N$13,"x")&gt;0,(1+$C$30),1)*IF(N$8="x",(1+Toimenpiteet!$C$7),1)*IF(N$9="x",(1+Toimenpiteet!$C$34),1)*(1+N$30)*_xlfn.BINOM.INV(1,(1-(Satokasvi!$H$15*(1+N$44))),H136))</f>
        <v>2573.022075011389</v>
      </c>
      <c r="BK136" s="27">
        <f ca="1">IF(O$11="x",0,_xlfn.NORM.INV(I136,Satokasvi!$H$8,Satokasvi!$I$8)*IF(COUNTIF($H$12:O$12,"x")&gt;0,(1+$C$6),1)*IF(COUNTIF($H$13:O$13,"x")&gt;0,(1+$C$30),1)*IF(O$8="x",(1+Toimenpiteet!$C$7),1)*IF(O$9="x",(1+Toimenpiteet!$C$34),1)*(1+O$30)*_xlfn.BINOM.INV(1,(1-(Satokasvi!$H$15*(1+O$44))),I136))</f>
        <v>3283.0619323913702</v>
      </c>
      <c r="BL136" s="27">
        <f ca="1">IF(P$11="x",0,_xlfn.NORM.INV(J136,Satokasvi!$H$8,Satokasvi!$I$8)*IF(COUNTIF($H$12:P$12,"x")&gt;0,(1+$C$6),1)*IF(COUNTIF($H$13:P$13,"x")&gt;0,(1+$C$30),1)*IF(P$8="x",(1+Toimenpiteet!$C$7),1)*IF(P$9="x",(1+Toimenpiteet!$C$34),1)*(1+P$30)*_xlfn.BINOM.INV(1,(1-(Satokasvi!$H$15*(1+P$44))),J136))</f>
        <v>2758.1521584994252</v>
      </c>
      <c r="BM136" s="27">
        <f ca="1">IF(Q$11="x",0,_xlfn.NORM.INV(K136,Satokasvi!$H$8,Satokasvi!$I$8)*IF(COUNTIF($H$12:Q$12,"x")&gt;0,(1+$C$6),1)*IF(COUNTIF($H$13:Q$13,"x")&gt;0,(1+$C$30),1)*IF(Q$8="x",(1+Toimenpiteet!$C$7),1)*IF(Q$9="x",(1+Toimenpiteet!$C$34),1)*(1+Q$30)*_xlfn.BINOM.INV(1,(1-(Satokasvi!$H$15*(1+Q$44))),K136))</f>
        <v>0</v>
      </c>
      <c r="BN136" s="27">
        <f ca="1">IF(R$11="x",0,_xlfn.NORM.INV(L136,Satokasvi!$H$8,Satokasvi!$I$8)*IF(COUNTIF($H$12:R$12,"x")&gt;0,(1+$C$6),1)*IF(COUNTIF($H$13:R$13,"x")&gt;0,(1+$C$30),1)*IF(R$8="x",(1+Toimenpiteet!$C$7),1)*IF(R$9="x",(1+Toimenpiteet!$C$34),1)*(1+R$30)*_xlfn.BINOM.INV(1,(1-(Satokasvi!$H$15*(1+R$44))),L136))</f>
        <v>2761.8012744689408</v>
      </c>
      <c r="BO136" s="27">
        <f ca="1">IF(S$11="x",0,_xlfn.NORM.INV(M136,Satokasvi!$H$8,Satokasvi!$I$8)*IF(COUNTIF($H$12:S$12,"x")&gt;0,(1+$C$6),1)*IF(COUNTIF($H$13:S$13,"x")&gt;0,(1+$C$30),1)*IF(S$8="x",(1+Toimenpiteet!$C$7),1)*IF(S$9="x",(1+Toimenpiteet!$C$34),1)*(1+S$30)*_xlfn.BINOM.INV(1,(1-(Satokasvi!$H$15*(1+S$44))),M136))</f>
        <v>2423.3468489835459</v>
      </c>
      <c r="BP136" s="27">
        <f ca="1">IF(T$11="x",0,_xlfn.NORM.INV(N136,Satokasvi!$H$8,Satokasvi!$I$8)*IF(COUNTIF($H$12:T$12,"x")&gt;0,(1+$C$6),1)*IF(COUNTIF($H$13:T$13,"x")&gt;0,(1+$C$30),1)*IF(T$8="x",(1+Toimenpiteet!$C$7),1)*IF(T$9="x",(1+Toimenpiteet!$C$34),1)*(1+T$30)*_xlfn.BINOM.INV(1,(1-(Satokasvi!$H$15*(1+T$44))),N136))</f>
        <v>2859.1672226939363</v>
      </c>
      <c r="BQ136" s="27">
        <f ca="1">IF(U$11="x",0,_xlfn.NORM.INV(O136,Satokasvi!$H$8,Satokasvi!$I$8)*IF(COUNTIF($H$12:U$12,"x")&gt;0,(1+$C$6),1)*IF(COUNTIF($H$13:U$13,"x")&gt;0,(1+$C$30),1)*IF(U$8="x",(1+Toimenpiteet!$C$7),1)*IF(U$9="x",(1+Toimenpiteet!$C$34),1)*(1+U$30)*_xlfn.BINOM.INV(1,(1-(Satokasvi!$H$15*(1+U$44))),O136))</f>
        <v>2553.3252205259719</v>
      </c>
      <c r="BR136" s="27">
        <f ca="1">IF(V$11="x",0,_xlfn.NORM.INV(P136,Satokasvi!$H$8,Satokasvi!$I$8)*IF(COUNTIF($H$12:V$12,"x")&gt;0,(1+$C$6),1)*IF(COUNTIF($H$13:V$13,"x")&gt;0,(1+$C$30),1)*IF(V$8="x",(1+Toimenpiteet!$C$7),1)*IF(V$9="x",(1+Toimenpiteet!$C$34),1)*(1+V$30)*_xlfn.BINOM.INV(1,(1-(Satokasvi!$H$15*(1+V$44))),P136))</f>
        <v>2517.1337151144498</v>
      </c>
      <c r="BS136" s="27">
        <f ca="1">IF(W$11="x",0,_xlfn.NORM.INV(Q136,Satokasvi!$H$8,Satokasvi!$I$8)*IF(COUNTIF($H$12:W$12,"x")&gt;0,(1+$C$6),1)*IF(COUNTIF($H$13:W$13,"x")&gt;0,(1+$C$30),1)*IF(W$8="x",(1+Toimenpiteet!$C$7),1)*IF(W$9="x",(1+Toimenpiteet!$C$34),1)*(1+W$30)*_xlfn.BINOM.INV(1,(1-(Satokasvi!$H$15*(1+W$44))),Q136))</f>
        <v>2459.9114095748159</v>
      </c>
      <c r="BT136" s="27">
        <f ca="1">IF(X$11="x",0,_xlfn.NORM.INV(R136,Satokasvi!$H$8,Satokasvi!$I$8)*IF(COUNTIF($H$12:X$12,"x")&gt;0,(1+$C$6),1)*IF(COUNTIF($H$13:X$13,"x")&gt;0,(1+$C$30),1)*IF(X$8="x",(1+Toimenpiteet!$C$7),1)*IF(X$9="x",(1+Toimenpiteet!$C$34),1)*(1+X$30)*_xlfn.BINOM.INV(1,(1-(Satokasvi!$H$15*(1+X$44))),R136))</f>
        <v>2694.2086849904272</v>
      </c>
      <c r="BU136" s="27">
        <f ca="1">IF(Y$11="x",0,_xlfn.NORM.INV(S136,Satokasvi!$H$8,Satokasvi!$I$8)*IF(COUNTIF($H$12:Y$12,"x")&gt;0,(1+$C$6),1)*IF(COUNTIF($H$13:Y$13,"x")&gt;0,(1+$C$30),1)*IF(Y$8="x",(1+Toimenpiteet!$C$7),1)*IF(Y$9="x",(1+Toimenpiteet!$C$34),1)*(1+Y$30)*_xlfn.BINOM.INV(1,(1-(Satokasvi!$H$15*(1+Y$44))),S136))</f>
        <v>2839.9422046327018</v>
      </c>
      <c r="BV136" s="27">
        <f ca="1">IF(Z$11="x",0,_xlfn.NORM.INV(T136,Satokasvi!$H$8,Satokasvi!$I$8)*IF(COUNTIF($H$12:Z$12,"x")&gt;0,(1+$C$6),1)*IF(COUNTIF($H$13:Z$13,"x")&gt;0,(1+$C$30),1)*IF(Z$8="x",(1+Toimenpiteet!$C$7),1)*IF(Z$9="x",(1+Toimenpiteet!$C$34),1)*(1+Z$30)*_xlfn.BINOM.INV(1,(1-(Satokasvi!$H$15*(1+Z$44))),T136))</f>
        <v>2521.7270715014083</v>
      </c>
      <c r="BW136" s="27">
        <f ca="1">IF(AA$11="x",0,_xlfn.NORM.INV(U136,Satokasvi!$H$8,Satokasvi!$I$8)*IF(COUNTIF($H$12:AA$12,"x")&gt;0,(1+$C$6),1)*IF(COUNTIF($H$13:AA$13,"x")&gt;0,(1+$C$30),1)*IF(AA$8="x",(1+Toimenpiteet!$C$7),1)*IF(AA$9="x",(1+Toimenpiteet!$C$34),1)*(1+AA$30)*_xlfn.BINOM.INV(1,(1-(Satokasvi!$H$15*(1+AA$44))),U136))</f>
        <v>2758.865321757834</v>
      </c>
      <c r="BX136" s="27">
        <f ca="1">IF(AB$11="x",0,_xlfn.NORM.INV(V136,Satokasvi!$H$8,Satokasvi!$I$8)*IF(COUNTIF($H$12:AB$12,"x")&gt;0,(1+$C$6),1)*IF(COUNTIF($H$13:AB$13,"x")&gt;0,(1+$C$30),1)*IF(AB$8="x",(1+Toimenpiteet!$C$7),1)*IF(AB$9="x",(1+Toimenpiteet!$C$34),1)*(1+AB$30)*_xlfn.BINOM.INV(1,(1-(Satokasvi!$H$15*(1+AB$44))),V136))</f>
        <v>3015.7012828119168</v>
      </c>
      <c r="BY136" s="27">
        <f ca="1">IF(AC$11="x",0,_xlfn.NORM.INV(W136,Satokasvi!$H$8,Satokasvi!$I$8)*IF(COUNTIF($H$12:AC$12,"x")&gt;0,(1+$C$6),1)*IF(COUNTIF($H$13:AC$13,"x")&gt;0,(1+$C$30),1)*IF(AC$8="x",(1+Toimenpiteet!$C$7),1)*IF(AC$9="x",(1+Toimenpiteet!$C$34),1)*(1+AC$30)*_xlfn.BINOM.INV(1,(1-(Satokasvi!$H$15*(1+AC$44))),W136))</f>
        <v>2963.0251654163399</v>
      </c>
      <c r="BZ136" s="27">
        <f ca="1">IF(AD$11="x",0,_xlfn.NORM.INV(X136,Satokasvi!$H$8,Satokasvi!$I$8)*IF(COUNTIF($H$12:AD$12,"x")&gt;0,(1+$C$6),1)*IF(COUNTIF($H$13:AD$13,"x")&gt;0,(1+$C$30),1)*IF(AD$8="x",(1+Toimenpiteet!$C$7),1)*IF(AD$9="x",(1+Toimenpiteet!$C$34),1)*(1+AD$30)*_xlfn.BINOM.INV(1,(1-(Satokasvi!$H$15*(1+AD$44))),X136))</f>
        <v>2509.7234595038612</v>
      </c>
      <c r="CA136" s="27">
        <f ca="1">IF(AE$11="x",0,_xlfn.NORM.INV(Y136,Satokasvi!$H$8,Satokasvi!$I$8)*IF(COUNTIF($H$12:AE$12,"x")&gt;0,(1+$C$6),1)*IF(COUNTIF($H$13:AE$13,"x")&gt;0,(1+$C$30),1)*IF(AE$8="x",(1+Toimenpiteet!$C$7),1)*IF(AE$9="x",(1+Toimenpiteet!$C$34),1)*(1+AE$30)*_xlfn.BINOM.INV(1,(1-(Satokasvi!$H$15*(1+AE$44))),Y136))</f>
        <v>2594.2833350768851</v>
      </c>
      <c r="CB136" s="27">
        <f ca="1">IF(AF$11="x",0,_xlfn.NORM.INV(Z136,Satokasvi!$H$8,Satokasvi!$I$8)*IF(COUNTIF($H$12:AF$12,"x")&gt;0,(1+$C$6),1)*IF(COUNTIF($H$13:AF$13,"x")&gt;0,(1+$C$30),1)*IF(AF$8="x",(1+Toimenpiteet!$C$7),1)*IF(AF$9="x",(1+Toimenpiteet!$C$34),1)*(1+AF$30)*_xlfn.BINOM.INV(1,(1-(Satokasvi!$H$15*(1+AF$44))),Z136))</f>
        <v>2874.4675747857186</v>
      </c>
      <c r="CD136" s="29">
        <f ca="1">_xlfn.NORM.INV(RAND(),Satokasvi!$H$13,Satokasvi!$I$13)</f>
        <v>178.87186462291379</v>
      </c>
      <c r="CE136" s="29">
        <f ca="1">_xlfn.NORM.INV(RAND(),Satokasvi!$H$13,Satokasvi!$I$13)</f>
        <v>181.90942734706604</v>
      </c>
      <c r="CF136" s="29">
        <f ca="1">_xlfn.NORM.INV(RAND(),Satokasvi!$H$13,Satokasvi!$I$13)</f>
        <v>280.70120029534053</v>
      </c>
      <c r="CG136" s="29">
        <f ca="1">_xlfn.NORM.INV(RAND(),Satokasvi!$H$13,Satokasvi!$I$13)</f>
        <v>266.96958472363349</v>
      </c>
      <c r="CH136" s="29">
        <f ca="1">_xlfn.NORM.INV(RAND(),Satokasvi!$H$13,Satokasvi!$I$13)</f>
        <v>228.88545734384937</v>
      </c>
      <c r="CI136" s="29">
        <f ca="1">_xlfn.NORM.INV(RAND(),Satokasvi!$H$13,Satokasvi!$I$13)</f>
        <v>198.94024714809365</v>
      </c>
      <c r="CJ136" s="29">
        <f ca="1">_xlfn.NORM.INV(RAND(),Satokasvi!$H$13,Satokasvi!$I$13)</f>
        <v>251.77712783570462</v>
      </c>
      <c r="CK136" s="29">
        <f ca="1">_xlfn.NORM.INV(RAND(),Satokasvi!$H$13,Satokasvi!$I$13)</f>
        <v>355.04964326223921</v>
      </c>
      <c r="CL136" s="29">
        <f ca="1">_xlfn.NORM.INV(RAND(),Satokasvi!$H$13,Satokasvi!$I$13)</f>
        <v>149.56664661801312</v>
      </c>
      <c r="CM136" s="29">
        <f ca="1">_xlfn.NORM.INV(RAND(),Satokasvi!$H$13,Satokasvi!$I$13)</f>
        <v>190.80788351741134</v>
      </c>
      <c r="CN136" s="29">
        <f ca="1">_xlfn.NORM.INV(RAND(),Satokasvi!$H$13,Satokasvi!$I$13)</f>
        <v>97.991364503399197</v>
      </c>
      <c r="CO136" s="29">
        <f ca="1">_xlfn.NORM.INV(RAND(),Satokasvi!$H$13,Satokasvi!$I$13)</f>
        <v>130.68015715493502</v>
      </c>
      <c r="CP136" s="29">
        <f ca="1">_xlfn.NORM.INV(RAND(),Satokasvi!$H$13,Satokasvi!$I$13)</f>
        <v>197.87718329598735</v>
      </c>
      <c r="CQ136" s="29">
        <f ca="1">_xlfn.NORM.INV(RAND(),Satokasvi!$H$13,Satokasvi!$I$13)</f>
        <v>187.98234675503855</v>
      </c>
      <c r="CR136" s="29">
        <f ca="1">_xlfn.NORM.INV(RAND(),Satokasvi!$H$13,Satokasvi!$I$13)</f>
        <v>157.5900974889245</v>
      </c>
      <c r="CS136" s="29">
        <f ca="1">_xlfn.NORM.INV(RAND(),Satokasvi!$H$13,Satokasvi!$I$13)</f>
        <v>253.92157196648617</v>
      </c>
      <c r="CT136" s="29">
        <f ca="1">_xlfn.NORM.INV(RAND(),Satokasvi!$H$13,Satokasvi!$I$13)</f>
        <v>200.728035141427</v>
      </c>
      <c r="CU136" s="29">
        <f ca="1">_xlfn.NORM.INV(RAND(),Satokasvi!$H$13,Satokasvi!$I$13)</f>
        <v>163.43579532221705</v>
      </c>
      <c r="CV136" s="29">
        <f ca="1">_xlfn.NORM.INV(RAND(),Satokasvi!$H$13,Satokasvi!$I$13)</f>
        <v>238.74000247396896</v>
      </c>
      <c r="CW136" s="29">
        <f ca="1">_xlfn.NORM.INV(RAND(),Satokasvi!$H$13,Satokasvi!$I$13)</f>
        <v>203.78390351887285</v>
      </c>
      <c r="CX136" s="29">
        <f ca="1">_xlfn.NORM.INV(RAND(),Satokasvi!$H$13,Satokasvi!$I$13)</f>
        <v>190.21556894949356</v>
      </c>
      <c r="CY136" s="29">
        <f ca="1">_xlfn.NORM.INV(RAND(),Satokasvi!$H$13,Satokasvi!$I$13)</f>
        <v>164.95612470023215</v>
      </c>
      <c r="CZ136" s="29">
        <f ca="1">_xlfn.NORM.INV(RAND(),Satokasvi!$H$13,Satokasvi!$I$13)</f>
        <v>288.61446190967223</v>
      </c>
      <c r="DA136" s="29">
        <f ca="1">_xlfn.NORM.INV(RAND(),Satokasvi!$H$13,Satokasvi!$I$13)</f>
        <v>259.18773439665995</v>
      </c>
      <c r="DB136" s="29">
        <f ca="1">_xlfn.NORM.INV(RAND(),Satokasvi!$H$13,Satokasvi!$I$13)</f>
        <v>218.98221621925146</v>
      </c>
      <c r="DD136" s="29">
        <f>IF(H$11="x",Toimenpiteet!$E$115,AC136*CD136/1000+(Satokasvi!$E$28-Satokasvi!$E$7)+IF(H$8="x",Toimenpiteet!$E$29,0)+IF(H$9="x",Toimenpiteet!$E$60,0)+IF(H$10="x",Toimenpiteet!$E$88,0))/(1+$H$15)^DD$59</f>
        <v>305.82524271844659</v>
      </c>
      <c r="DE136" s="29">
        <f ca="1">IF(I$11="x",Toimenpiteet!$E$115,AD136*CE136/1000+(Satokasvi!$E$28-Satokasvi!$E$7)+IF(I$8="x",Toimenpiteet!$E$29,0)+IF(I$9="x",Toimenpiteet!$E$60,0)+IF(I$10="x",Toimenpiteet!$E$88,0))/(1+$H$15)^DE$59</f>
        <v>228.41587526728901</v>
      </c>
      <c r="DF136" s="29">
        <f ca="1">IF(J$11="x",Toimenpiteet!$E$115,AE136*CF136/1000+(Satokasvi!$E$28-Satokasvi!$E$7)+IF(J$8="x",Toimenpiteet!$E$29,0)+IF(J$9="x",Toimenpiteet!$E$60,0)+IF(J$10="x",Toimenpiteet!$E$88,0))/(1+$H$15)^DF$59</f>
        <v>454.01831279595064</v>
      </c>
      <c r="DG136" s="29">
        <f ca="1">IF(K$11="x",Toimenpiteet!$E$115,AF136*CG136/1000+(Satokasvi!$E$28-Satokasvi!$E$7)+IF(K$8="x",Toimenpiteet!$E$29,0)+IF(K$9="x",Toimenpiteet!$E$60,0)+IF(K$10="x",Toimenpiteet!$E$88,0))/(1+$H$15)^DG$59</f>
        <v>393.44377127329142</v>
      </c>
      <c r="DH136" s="29">
        <f ca="1">IF(L$11="x",Toimenpiteet!$E$115,AG136*CH136/1000+(Satokasvi!$E$28-Satokasvi!$E$7)+IF(L$8="x",Toimenpiteet!$E$29,0)+IF(L$9="x",Toimenpiteet!$E$60,0)+IF(L$10="x",Toimenpiteet!$E$88,0))/(1+$H$15)^DH$59</f>
        <v>320.81030053580537</v>
      </c>
      <c r="DI136" s="29">
        <f>IF(M$11="x",Toimenpiteet!$E$115,AH136*CI136/1000+(Satokasvi!$E$28-Satokasvi!$E$7)+IF(M$8="x",Toimenpiteet!$E$29,0)+IF(M$9="x",Toimenpiteet!$E$60,0)+IF(M$10="x",Toimenpiteet!$E$88,0))/(1+$H$15)^DI$59</f>
        <v>263.80754085535114</v>
      </c>
      <c r="DJ136" s="29">
        <f ca="1">IF(N$11="x",Toimenpiteet!$E$115,AI136*CJ136/1000+(Satokasvi!$E$28-Satokasvi!$E$7)+IF(N$8="x",Toimenpiteet!$E$29,0)+IF(N$9="x",Toimenpiteet!$E$60,0)+IF(N$10="x",Toimenpiteet!$E$88,0))/(1+$H$15)^DJ$59</f>
        <v>316.35695441871422</v>
      </c>
      <c r="DK136" s="29">
        <f ca="1">IF(O$11="x",Toimenpiteet!$E$115,AJ136*CK136/1000+(Satokasvi!$E$28-Satokasvi!$E$7)+IF(O$8="x",Toimenpiteet!$E$29,0)+IF(O$9="x",Toimenpiteet!$E$60,0)+IF(O$10="x",Toimenpiteet!$E$88,0))/(1+$H$15)^DK$59</f>
        <v>696.45063420526526</v>
      </c>
      <c r="DL136" s="29">
        <f ca="1">IF(P$11="x",Toimenpiteet!$E$115,AK136*CL136/1000+(Satokasvi!$E$28-Satokasvi!$E$7)+IF(P$8="x",Toimenpiteet!$E$29,0)+IF(P$9="x",Toimenpiteet!$E$60,0)+IF(P$10="x",Toimenpiteet!$E$88,0))/(1+$H$15)^DL$59</f>
        <v>126.4460377415697</v>
      </c>
      <c r="DM136" s="29">
        <f ca="1">IF(Q$11="x",Toimenpiteet!$E$115,AL136*CM136/1000+(Satokasvi!$E$28-Satokasvi!$E$7)+IF(Q$8="x",Toimenpiteet!$E$29,0)+IF(Q$9="x",Toimenpiteet!$E$60,0)+IF(Q$10="x",Toimenpiteet!$E$88,0))/(1+$H$15)^DM$59</f>
        <v>-169.57900320496364</v>
      </c>
      <c r="DN136" s="29">
        <f ca="1">IF(R$11="x",Toimenpiteet!$E$115,AM136*CN136/1000+(Satokasvi!$E$28-Satokasvi!$E$7)+IF(R$8="x",Toimenpiteet!$E$29,0)+IF(R$9="x",Toimenpiteet!$E$60,0)+IF(R$10="x",Toimenpiteet!$E$88,0))/(1+$H$15)^DN$59</f>
        <v>21.560955664947159</v>
      </c>
      <c r="DO136" s="29">
        <f ca="1">IF(S$11="x",Toimenpiteet!$E$115,AN136*CO136/1000+(Satokasvi!$E$28-Satokasvi!$E$7)+IF(S$8="x",Toimenpiteet!$E$29,0)+IF(S$9="x",Toimenpiteet!$E$60,0)+IF(S$10="x",Toimenpiteet!$E$88,0))/(1+$H$15)^DO$59</f>
        <v>51.693932946232245</v>
      </c>
      <c r="DP136" s="29">
        <f ca="1">IF(T$11="x",Toimenpiteet!$E$115,AO136*CP136/1000+(Satokasvi!$E$28-Satokasvi!$E$7)+IF(T$8="x",Toimenpiteet!$E$29,0)+IF(T$9="x",Toimenpiteet!$E$60,0)+IF(T$10="x",Toimenpiteet!$E$88,0))/(1+$H$15)^DP$59</f>
        <v>211.72330805922556</v>
      </c>
      <c r="DQ136" s="29">
        <f ca="1">IF(U$11="x",Toimenpiteet!$E$115,AP136*CQ136/1000+(Satokasvi!$E$28-Satokasvi!$E$7)+IF(U$8="x",Toimenpiteet!$E$29,0)+IF(U$9="x",Toimenpiteet!$E$60,0)+IF(U$10="x",Toimenpiteet!$E$88,0))/(1+$H$15)^DQ$59</f>
        <v>151.54398416886255</v>
      </c>
      <c r="DR136" s="29">
        <f ca="1">IF(V$11="x",Toimenpiteet!$E$115,AQ136*CR136/1000+(Satokasvi!$E$28-Satokasvi!$E$7)+IF(V$8="x",Toimenpiteet!$E$29,0)+IF(V$9="x",Toimenpiteet!$E$60,0)+IF(V$10="x",Toimenpiteet!$E$88,0))/(1+$H$15)^DR$59</f>
        <v>96.206148919293369</v>
      </c>
      <c r="DS136" s="29">
        <f ca="1">IF(W$11="x",Toimenpiteet!$E$115,AR136*CS136/1000+(Satokasvi!$E$28-Satokasvi!$E$7)+IF(W$8="x",Toimenpiteet!$E$29,0)+IF(W$9="x",Toimenpiteet!$E$60,0)+IF(W$10="x",Toimenpiteet!$E$88,0))/(1+$H$15)^DS$59</f>
        <v>228.69014284301156</v>
      </c>
      <c r="DT136" s="29">
        <f ca="1">IF(X$11="x",Toimenpiteet!$E$115,AS136*CT136/1000+(Satokasvi!$E$28-Satokasvi!$E$7)+IF(X$8="x",Toimenpiteet!$E$29,0)+IF(X$9="x",Toimenpiteet!$E$60,0)+IF(X$10="x",Toimenpiteet!$E$88,0))/(1+$H$15)^DT$59</f>
        <v>173.73088475691833</v>
      </c>
      <c r="DU136" s="29">
        <f ca="1">IF(Y$11="x",Toimenpiteet!$E$115,AT136*CU136/1000+(Satokasvi!$E$28-Satokasvi!$E$7)+IF(Y$8="x",Toimenpiteet!$E$29,0)+IF(Y$9="x",Toimenpiteet!$E$60,0)+IF(Y$10="x",Toimenpiteet!$E$88,0))/(1+$H$15)^DU$59</f>
        <v>125.78815690745949</v>
      </c>
      <c r="DV136" s="29">
        <f ca="1">IF(Z$11="x",Toimenpiteet!$E$115,AU136*CV136/1000+(Satokasvi!$E$28-Satokasvi!$E$7)+IF(Z$8="x",Toimenpiteet!$E$29,0)+IF(Z$9="x",Toimenpiteet!$E$60,0)+IF(Z$10="x",Toimenpiteet!$E$88,0))/(1+$H$15)^DV$59</f>
        <v>197.01596812276586</v>
      </c>
      <c r="DW136" s="29">
        <f ca="1">IF(AA$11="x",Toimenpiteet!$E$115,AV136*CW136/1000+(Satokasvi!$E$28-Satokasvi!$E$7)+IF(AA$8="x",Toimenpiteet!$E$29,0)+IF(AA$9="x",Toimenpiteet!$E$60,0)+IF(AA$10="x",Toimenpiteet!$E$88,0))/(1+$H$15)^DW$59</f>
        <v>170.27762312755877</v>
      </c>
      <c r="DX136" s="29">
        <f ca="1">IF(AB$11="x",Toimenpiteet!$E$115,AW136*CX136/1000+(Satokasvi!$E$28-Satokasvi!$E$7)+IF(AB$8="x",Toimenpiteet!$E$29,0)+IF(AB$9="x",Toimenpiteet!$E$60,0)+IF(AB$10="x",Toimenpiteet!$E$88,0))/(1+$H$15)^DX$59</f>
        <v>171.16507623308695</v>
      </c>
      <c r="DY136" s="29">
        <f ca="1">IF(AC$11="x",Toimenpiteet!$E$115,AX136*CY136/1000+(Satokasvi!$E$28-Satokasvi!$E$7)+IF(AC$8="x",Toimenpiteet!$E$29,0)+IF(AC$9="x",Toimenpiteet!$E$60,0)+IF(AC$10="x",Toimenpiteet!$E$88,0))/(1+$H$15)^DY$59</f>
        <v>123.99874986500096</v>
      </c>
      <c r="DZ136" s="29">
        <f ca="1">IF(AD$11="x",Toimenpiteet!$E$115,AY136*CZ136/1000+(Satokasvi!$E$28-Satokasvi!$E$7)+IF(AD$8="x",Toimenpiteet!$E$29,0)+IF(AD$9="x",Toimenpiteet!$E$60,0)+IF(AD$10="x",Toimenpiteet!$E$88,0))/(1+$H$15)^DZ$59</f>
        <v>234.06624633797037</v>
      </c>
      <c r="EA136" s="29">
        <f ca="1">IF(AE$11="x",Toimenpiteet!$E$115,AZ136*DA136/1000+(Satokasvi!$E$28-Satokasvi!$E$7)+IF(AE$8="x",Toimenpiteet!$E$29,0)+IF(AE$9="x",Toimenpiteet!$E$60,0)+IF(AE$10="x",Toimenpiteet!$E$88,0))/(1+$H$15)^EA$59</f>
        <v>202.91630389780204</v>
      </c>
      <c r="EB136" s="29">
        <f ca="1">IF(AF$11="x",Toimenpiteet!$E$115,BA136*DB136/1000+(Satokasvi!$E$28-Satokasvi!$E$7)+IF(AF$8="x",Toimenpiteet!$E$29,0)+IF(AF$9="x",Toimenpiteet!$E$60,0)+IF(AF$10="x",Toimenpiteet!$E$88,0))/(1+$H$15)^EB$59</f>
        <v>177.4701693645905</v>
      </c>
      <c r="ED136" s="29">
        <f>IF(H$11="x",Toimenpiteet!$E$115,BD136*CD136/1000+(Satokasvi!$E$28-Satokasvi!$E$7)+IF(H$8="x",Toimenpiteet!$E$29,0)+IF(H$9="x",Toimenpiteet!$E$60,0)+IF(H$10="x",Toimenpiteet!$E$88,0))/(1+$H$15)^ED$59</f>
        <v>305.82524271844659</v>
      </c>
      <c r="EE136" s="29">
        <f ca="1">IF(I$11="x",Toimenpiteet!$E$115,BE136*CE136/1000+(Satokasvi!$E$28-Satokasvi!$E$7)+IF(I$8="x",Toimenpiteet!$E$29,0)+IF(I$9="x",Toimenpiteet!$E$60,0)+IF(I$10="x",Toimenpiteet!$E$88,0))/(1+$H$15)^EE$59</f>
        <v>250.5775494152326</v>
      </c>
      <c r="EF136" s="29">
        <f ca="1">IF(J$11="x",Toimenpiteet!$E$115,BF136*CF136/1000+(Satokasvi!$E$28-Satokasvi!$E$7)+IF(J$8="x",Toimenpiteet!$E$29,0)+IF(J$9="x",Toimenpiteet!$E$60,0)+IF(J$10="x",Toimenpiteet!$E$88,0))/(1+$H$15)^EF$59</f>
        <v>487.14726764407754</v>
      </c>
      <c r="EG136" s="29">
        <f ca="1">IF(K$11="x",Toimenpiteet!$E$115,BG136*CG136/1000+(Satokasvi!$E$28-Satokasvi!$E$7)+IF(K$8="x",Toimenpiteet!$E$29,0)+IF(K$9="x",Toimenpiteet!$E$60,0)+IF(K$10="x",Toimenpiteet!$E$88,0))/(1+$H$15)^EG$59</f>
        <v>423.24026974795515</v>
      </c>
      <c r="EH136" s="29">
        <f ca="1">IF(L$11="x",Toimenpiteet!$E$115,BH136*CH136/1000+(Satokasvi!$E$28-Satokasvi!$E$7)+IF(L$8="x",Toimenpiteet!$E$29,0)+IF(L$9="x",Toimenpiteet!$E$60,0)+IF(L$10="x",Toimenpiteet!$E$88,0))/(1+$H$15)^EH$59</f>
        <v>346.68024266065305</v>
      </c>
      <c r="EI136" s="29">
        <f>IF(M$11="x",Toimenpiteet!$E$115,BI136*CI136/1000+(Satokasvi!$E$28-Satokasvi!$E$7)+IF(M$8="x",Toimenpiteet!$E$29,0)+IF(M$9="x",Toimenpiteet!$E$60,0)+IF(M$10="x",Toimenpiteet!$E$88,0))/(1+$H$15)^EI$59</f>
        <v>263.80754085535114</v>
      </c>
      <c r="EJ136" s="29">
        <f ca="1">IF(N$11="x",Toimenpiteet!$E$115,BJ136*CJ136/1000+(Satokasvi!$E$28-Satokasvi!$E$7)+IF(N$8="x",Toimenpiteet!$E$29,0)+IF(N$9="x",Toimenpiteet!$E$60,0)+IF(N$10="x",Toimenpiteet!$E$88,0))/(1+$H$15)^EJ$59</f>
        <v>341.43997991140731</v>
      </c>
      <c r="EK136" s="29">
        <f ca="1">IF(O$11="x",Toimenpiteet!$E$115,BK136*CK136/1000+(Satokasvi!$E$28-Satokasvi!$E$7)+IF(O$8="x",Toimenpiteet!$E$29,0)+IF(O$9="x",Toimenpiteet!$E$60,0)+IF(O$10="x",Toimenpiteet!$E$88,0))/(1+$H$15)^EK$59</f>
        <v>740.26848414053597</v>
      </c>
      <c r="EL136" s="29">
        <f ca="1">IF(P$11="x",Toimenpiteet!$E$115,BL136*CL136/1000+(Satokasvi!$E$28-Satokasvi!$E$7)+IF(P$8="x",Toimenpiteet!$E$29,0)+IF(P$9="x",Toimenpiteet!$E$60,0)+IF(P$10="x",Toimenpiteet!$E$88,0))/(1+$H$15)^EL$59</f>
        <v>141.50165829370371</v>
      </c>
      <c r="EM136" s="29">
        <f ca="1">IF(Q$11="x",Toimenpiteet!$E$115,BM136*CM136/1000+(Satokasvi!$E$28-Satokasvi!$E$7)+IF(Q$8="x",Toimenpiteet!$E$29,0)+IF(Q$9="x",Toimenpiteet!$E$60,0)+IF(Q$10="x",Toimenpiteet!$E$88,0))/(1+$H$15)^EM$59</f>
        <v>-169.57900320496364</v>
      </c>
      <c r="EN136" s="29">
        <f ca="1">IF(R$11="x",Toimenpiteet!$E$115,BN136*CN136/1000+(Satokasvi!$E$28-Satokasvi!$E$7)+IF(R$8="x",Toimenpiteet!$E$29,0)+IF(R$9="x",Toimenpiteet!$E$60,0)+IF(R$10="x",Toimenpiteet!$E$88,0))/(1+$H$15)^EN$59</f>
        <v>30.870993895037454</v>
      </c>
      <c r="EO136" s="29">
        <f ca="1">IF(S$11="x",Toimenpiteet!$E$115,BO136*CO136/1000+(Satokasvi!$E$28-Satokasvi!$E$7)+IF(S$8="x",Toimenpiteet!$E$29,0)+IF(S$9="x",Toimenpiteet!$E$60,0)+IF(S$10="x",Toimenpiteet!$E$88,0))/(1+$H$15)^EO$59</f>
        <v>62.270853328342803</v>
      </c>
      <c r="EP136" s="29">
        <f ca="1">IF(T$11="x",Toimenpiteet!$E$115,BP136*CP136/1000+(Satokasvi!$E$28-Satokasvi!$E$7)+IF(T$8="x",Toimenpiteet!$E$29,0)+IF(T$9="x",Toimenpiteet!$E$60,0)+IF(T$10="x",Toimenpiteet!$E$88,0))/(1+$H$15)^EP$59</f>
        <v>230.06891398140911</v>
      </c>
      <c r="EQ136" s="29">
        <f ca="1">IF(U$11="x",Toimenpiteet!$E$115,BQ136*CQ136/1000+(Satokasvi!$E$28-Satokasvi!$E$7)+IF(U$8="x",Toimenpiteet!$E$29,0)+IF(U$9="x",Toimenpiteet!$E$60,0)+IF(U$10="x",Toimenpiteet!$E$88,0))/(1+$H$15)^EQ$59</f>
        <v>166.65462077460887</v>
      </c>
      <c r="ER136" s="29">
        <f ca="1">IF(V$11="x",Toimenpiteet!$E$115,BR136*CR136/1000+(Satokasvi!$E$28-Satokasvi!$E$7)+IF(V$8="x",Toimenpiteet!$E$29,0)+IF(V$9="x",Toimenpiteet!$E$60,0)+IF(V$10="x",Toimenpiteet!$E$88,0))/(1+$H$15)^ER$59</f>
        <v>108.33047325584363</v>
      </c>
      <c r="ES136" s="29">
        <f ca="1">IF(W$11="x",Toimenpiteet!$E$115,BS136*CS136/1000+(Satokasvi!$E$28-Satokasvi!$E$7)+IF(W$8="x",Toimenpiteet!$E$29,0)+IF(W$9="x",Toimenpiteet!$E$60,0)+IF(W$10="x",Toimenpiteet!$E$88,0))/(1+$H$15)^ES$59</f>
        <v>247.2256372575753</v>
      </c>
      <c r="ET136" s="29">
        <f ca="1">IF(X$11="x",Toimenpiteet!$E$115,BT136*CT136/1000+(Satokasvi!$E$28-Satokasvi!$E$7)+IF(X$8="x",Toimenpiteet!$E$29,0)+IF(X$9="x",Toimenpiteet!$E$60,0)+IF(X$10="x",Toimenpiteet!$E$88,0))/(1+$H$15)^ET$59</f>
        <v>189.31159139516541</v>
      </c>
      <c r="EU136" s="29">
        <f ca="1">IF(Y$11="x",Toimenpiteet!$E$115,BU136*CU136/1000+(Satokasvi!$E$28-Satokasvi!$E$7)+IF(Y$8="x",Toimenpiteet!$E$29,0)+IF(Y$9="x",Toimenpiteet!$E$60,0)+IF(Y$10="x",Toimenpiteet!$E$88,0))/(1+$H$15)^EU$59</f>
        <v>138.77092630662</v>
      </c>
      <c r="EV136" s="29">
        <f ca="1">IF(Z$11="x",Toimenpiteet!$E$115,BV136*CV136/1000+(Satokasvi!$E$28-Satokasvi!$E$7)+IF(Z$8="x",Toimenpiteet!$E$29,0)+IF(Z$9="x",Toimenpiteet!$E$60,0)+IF(Z$10="x",Toimenpiteet!$E$88,0))/(1+$H$15)^EV$59</f>
        <v>213.36517580442606</v>
      </c>
      <c r="EW136" s="29">
        <f ca="1">IF(AA$11="x",Toimenpiteet!$E$115,BW136*CW136/1000+(Satokasvi!$E$28-Satokasvi!$E$7)+IF(AA$8="x",Toimenpiteet!$E$29,0)+IF(AA$9="x",Toimenpiteet!$E$60,0)+IF(AA$10="x",Toimenpiteet!$E$88,0))/(1+$H$15)^EW$59</f>
        <v>185.10063950288998</v>
      </c>
      <c r="EX136" s="29">
        <f ca="1">IF(AB$11="x",Toimenpiteet!$E$115,BX136*CX136/1000+(Satokasvi!$E$28-Satokasvi!$E$7)+IF(AB$8="x",Toimenpiteet!$E$29,0)+IF(AB$9="x",Toimenpiteet!$E$60,0)+IF(AB$10="x",Toimenpiteet!$E$88,0))/(1+$H$15)^EX$59</f>
        <v>185.84870404372512</v>
      </c>
      <c r="EY136" s="29">
        <f ca="1">IF(AC$11="x",Toimenpiteet!$E$115,BY136*CY136/1000+(Satokasvi!$E$28-Satokasvi!$E$7)+IF(AC$8="x",Toimenpiteet!$E$29,0)+IF(AC$9="x",Toimenpiteet!$E$60,0)+IF(AC$10="x",Toimenpiteet!$E$88,0))/(1+$H$15)^EY$59</f>
        <v>136.14565240580808</v>
      </c>
      <c r="EZ136" s="29">
        <f ca="1">IF(AD$11="x",Toimenpiteet!$E$115,BZ136*CZ136/1000+(Satokasvi!$E$28-Satokasvi!$E$7)+IF(AD$8="x",Toimenpiteet!$E$29,0)+IF(AD$9="x",Toimenpiteet!$E$60,0)+IF(AD$10="x",Toimenpiteet!$E$88,0))/(1+$H$15)^EZ$59</f>
        <v>251.5433111282253</v>
      </c>
      <c r="FA136" s="29">
        <f ca="1">IF(AE$11="x",Toimenpiteet!$E$115,CA136*DA136/1000+(Satokasvi!$E$28-Satokasvi!$E$7)+IF(AE$8="x",Toimenpiteet!$E$29,0)+IF(AE$9="x",Toimenpiteet!$E$60,0)+IF(AE$10="x",Toimenpiteet!$E$88,0))/(1+$H$15)^FA$59</f>
        <v>218.66770401828089</v>
      </c>
      <c r="FB136" s="29">
        <f ca="1">IF(AF$11="x",Toimenpiteet!$E$115,CB136*DB136/1000+(Satokasvi!$E$28-Satokasvi!$E$7)+IF(AF$8="x",Toimenpiteet!$E$29,0)+IF(AF$9="x",Toimenpiteet!$E$60,0)+IF(AF$10="x",Toimenpiteet!$E$88,0))/(1+$H$15)^FB$59</f>
        <v>191.78599329455659</v>
      </c>
      <c r="FD136" s="29">
        <f t="shared" si="41"/>
        <v>305.82524271844659</v>
      </c>
      <c r="FE136" s="29">
        <f t="shared" ca="1" si="45"/>
        <v>534.24111798573563</v>
      </c>
      <c r="FF136" s="29">
        <f t="shared" ca="1" si="45"/>
        <v>988.25943078168621</v>
      </c>
      <c r="FG136" s="29">
        <f t="shared" ca="1" si="45"/>
        <v>1381.7032020549777</v>
      </c>
      <c r="FH136" s="29">
        <f t="shared" ca="1" si="45"/>
        <v>1702.513502590783</v>
      </c>
      <c r="FI136" s="29">
        <f t="shared" ca="1" si="45"/>
        <v>1966.3210434461341</v>
      </c>
      <c r="FJ136" s="29">
        <f t="shared" ca="1" si="45"/>
        <v>2282.6779978648483</v>
      </c>
      <c r="FK136" s="29">
        <f t="shared" ca="1" si="45"/>
        <v>2979.1286320701138</v>
      </c>
      <c r="FL136" s="29">
        <f t="shared" ca="1" si="45"/>
        <v>3105.5746698116836</v>
      </c>
      <c r="FM136" s="29">
        <f t="shared" ca="1" si="45"/>
        <v>2935.9956666067201</v>
      </c>
      <c r="FN136" s="29">
        <f t="shared" ca="1" si="44"/>
        <v>2957.556622271667</v>
      </c>
      <c r="FO136" s="29">
        <f t="shared" ca="1" si="43"/>
        <v>3009.2505552178991</v>
      </c>
      <c r="FP136" s="29">
        <f t="shared" ca="1" si="43"/>
        <v>3220.9738632771246</v>
      </c>
      <c r="FQ136" s="29">
        <f t="shared" ca="1" si="43"/>
        <v>3372.5178474459872</v>
      </c>
      <c r="FR136" s="29">
        <f t="shared" ca="1" si="43"/>
        <v>3468.7239963652805</v>
      </c>
      <c r="FS136" s="29">
        <f t="shared" ca="1" si="43"/>
        <v>3697.414139208292</v>
      </c>
      <c r="FT136" s="29">
        <f t="shared" ca="1" si="43"/>
        <v>3871.1450239652104</v>
      </c>
      <c r="FU136" s="29">
        <f t="shared" ca="1" si="24"/>
        <v>3996.9331808726697</v>
      </c>
      <c r="FV136" s="29">
        <f t="shared" ca="1" si="24"/>
        <v>4193.9491489954353</v>
      </c>
      <c r="FW136" s="29">
        <f t="shared" ca="1" si="23"/>
        <v>4364.2267721229937</v>
      </c>
      <c r="FX136" s="29">
        <f t="shared" ca="1" si="23"/>
        <v>4535.391848356081</v>
      </c>
      <c r="FY136" s="29">
        <f t="shared" ca="1" si="23"/>
        <v>4659.3905982210817</v>
      </c>
      <c r="FZ136" s="29">
        <f t="shared" ca="1" si="23"/>
        <v>4893.4568445590521</v>
      </c>
      <c r="GA136" s="29">
        <f t="shared" ca="1" si="23"/>
        <v>5096.3731484568543</v>
      </c>
      <c r="GB136" s="29">
        <f t="shared" ca="1" si="23"/>
        <v>5273.8433178214445</v>
      </c>
      <c r="GC136" s="29"/>
      <c r="GD136" s="29">
        <f t="shared" si="42"/>
        <v>305.82524271844659</v>
      </c>
      <c r="GE136" s="29">
        <f t="shared" ca="1" si="39"/>
        <v>556.40279213367921</v>
      </c>
      <c r="GF136" s="29">
        <f t="shared" ca="1" si="39"/>
        <v>1043.5500597777568</v>
      </c>
      <c r="GG136" s="29">
        <f t="shared" ca="1" si="39"/>
        <v>1466.790329525712</v>
      </c>
      <c r="GH136" s="29">
        <f t="shared" ca="1" si="39"/>
        <v>1813.470572186365</v>
      </c>
      <c r="GI136" s="29">
        <f t="shared" ca="1" si="39"/>
        <v>2077.2781130417161</v>
      </c>
      <c r="GJ136" s="29">
        <f t="shared" ca="1" si="39"/>
        <v>2418.7180929531232</v>
      </c>
      <c r="GK136" s="29">
        <f t="shared" ca="1" si="39"/>
        <v>3158.9865770936594</v>
      </c>
      <c r="GL136" s="29">
        <f t="shared" ca="1" si="39"/>
        <v>3300.4882353873631</v>
      </c>
      <c r="GM136" s="29">
        <f t="shared" ca="1" si="39"/>
        <v>3130.9092321823996</v>
      </c>
      <c r="GN136" s="29">
        <f t="shared" ca="1" si="39"/>
        <v>3161.780226077437</v>
      </c>
      <c r="GO136" s="29">
        <f t="shared" ca="1" si="39"/>
        <v>3224.0510794057795</v>
      </c>
      <c r="GP136" s="29">
        <f t="shared" ca="1" si="39"/>
        <v>3454.1199933871885</v>
      </c>
      <c r="GQ136" s="29">
        <f t="shared" ca="1" si="39"/>
        <v>3620.7746141617972</v>
      </c>
      <c r="GR136" s="29">
        <f t="shared" ca="1" si="39"/>
        <v>3729.1050874176408</v>
      </c>
      <c r="GS136" s="29">
        <f t="shared" ca="1" si="39"/>
        <v>3976.3307246752161</v>
      </c>
      <c r="GT136" s="29">
        <f t="shared" ca="1" si="34"/>
        <v>4165.6423160703816</v>
      </c>
      <c r="GU136" s="29">
        <f t="shared" ca="1" si="22"/>
        <v>4304.4132423770016</v>
      </c>
      <c r="GV136" s="29">
        <f t="shared" ca="1" si="22"/>
        <v>4517.7784181814277</v>
      </c>
      <c r="GW136" s="29">
        <f t="shared" ca="1" si="22"/>
        <v>4702.8790576843176</v>
      </c>
      <c r="GX136" s="29">
        <f t="shared" ca="1" si="22"/>
        <v>4888.7277617280424</v>
      </c>
      <c r="GY136" s="29">
        <f t="shared" ca="1" si="30"/>
        <v>5024.8734141338509</v>
      </c>
      <c r="GZ136" s="29">
        <f t="shared" ca="1" si="30"/>
        <v>5276.4167252620764</v>
      </c>
      <c r="HA136" s="29">
        <f t="shared" ca="1" si="30"/>
        <v>5495.0844292803577</v>
      </c>
      <c r="HB136" s="29">
        <f t="shared" ca="1" si="30"/>
        <v>5686.8704225749143</v>
      </c>
      <c r="HC136" s="29"/>
      <c r="HD136" s="29">
        <f t="shared" si="40"/>
        <v>170</v>
      </c>
      <c r="HE136" s="29">
        <f>SUM($GD136:GD136)-$HD136-SUM($FD136:FD136)</f>
        <v>-170</v>
      </c>
      <c r="HF136" s="29">
        <f ca="1">SUM($GD136:GE136)-$HD136-SUM($FD136:FE136)</f>
        <v>-147.83832585205641</v>
      </c>
      <c r="HG136" s="29">
        <f ca="1">SUM($GD136:GF136)-$HD136-SUM($FD136:FF136)</f>
        <v>-92.547696855985805</v>
      </c>
      <c r="HH136" s="29">
        <f ca="1">SUM($GD136:GG136)-$HD136-SUM($FD136:FG136)</f>
        <v>-7.4605693852518016</v>
      </c>
      <c r="HI136" s="29">
        <f ca="1">SUM($GD136:GH136)-$HD136-SUM($FD136:FH136)</f>
        <v>103.49650021032994</v>
      </c>
      <c r="HJ136" s="29">
        <f ca="1">SUM($GD136:GI136)-$HD136-SUM($FD136:FI136)</f>
        <v>214.45356980591168</v>
      </c>
      <c r="HK136" s="29">
        <f ca="1">SUM($GD136:GJ136)-$HD136-SUM($FD136:FJ136)</f>
        <v>350.49366489418753</v>
      </c>
      <c r="HL136" s="29">
        <f ca="1">SUM($GD136:GK136)-$HD136-SUM($FD136:FK136)</f>
        <v>530.35160991773228</v>
      </c>
      <c r="HM136" s="29">
        <f ca="1">SUM($GD136:GL136)-$HD136-SUM($FD136:FL136)</f>
        <v>725.26517549341224</v>
      </c>
      <c r="HN136" s="29">
        <f ca="1">SUM($GD136:GM136)-$HD136-SUM($FD136:FM136)</f>
        <v>920.17874106909221</v>
      </c>
      <c r="HO136" s="29">
        <f ca="1">SUM($GD136:GN136)-$HD136-SUM($FD136:FN136)</f>
        <v>1124.402344874863</v>
      </c>
      <c r="HP136" s="29">
        <f ca="1">SUM($GD136:GO136)-$HD136-SUM($FD136:FO136)</f>
        <v>1339.2028690627449</v>
      </c>
      <c r="HQ136" s="29">
        <f ca="1">SUM($GD136:GP136)-$HD136-SUM($FD136:FP136)</f>
        <v>1572.3489991728093</v>
      </c>
      <c r="HR136" s="29">
        <f ca="1">SUM($GD136:GQ136)-$HD136-SUM($FD136:FQ136)</f>
        <v>1820.6057658886202</v>
      </c>
      <c r="HS136" s="29">
        <f ca="1">SUM($GD136:GR136)-$HD136-SUM($FD136:FR136)</f>
        <v>2080.9868569409809</v>
      </c>
      <c r="HT136" s="29">
        <f ca="1">SUM($GD136:GS136)-$HD136-SUM($FD136:FS136)</f>
        <v>2359.9034424079073</v>
      </c>
      <c r="HU136" s="29">
        <f ca="1">SUM($GD136:GT136)-$HD136-SUM($FD136:FT136)</f>
        <v>2654.4007345130813</v>
      </c>
      <c r="HV136" s="29">
        <f ca="1">SUM($GD136:GU136)-$HD136-SUM($FD136:FU136)</f>
        <v>2961.880796017409</v>
      </c>
      <c r="HW136" s="29">
        <f ca="1">SUM($GD136:GV136)-$HD136-SUM($FD136:FV136)</f>
        <v>3285.7100652033987</v>
      </c>
      <c r="HX136" s="29">
        <f ca="1">SUM($GD136:GW136)-$HD136-SUM($FD136:FW136)</f>
        <v>3624.3623507647208</v>
      </c>
      <c r="HY136" s="29">
        <f ca="1">SUM($GD136:GX136)-$HD136-SUM($FD136:FX136)</f>
        <v>3977.6982641366849</v>
      </c>
      <c r="HZ136" s="29">
        <f ca="1">SUM($GD136:GY136)-$HD136-SUM($FD136:FY136)</f>
        <v>4343.1810800494568</v>
      </c>
      <c r="IA136" s="29">
        <f ca="1">SUM($GD136:GZ136)-$HD136-SUM($FD136:FZ136)</f>
        <v>4726.1409607524838</v>
      </c>
      <c r="IB136" s="29">
        <f ca="1">SUM($GD136:HA136)-$HD136-SUM($FD136:GA136)</f>
        <v>5124.8522415759799</v>
      </c>
      <c r="IC136" s="29">
        <f ca="1">SUM($GD136:HB136)-$HD136-SUM($FD136:GB136)</f>
        <v>5537.8793463294423</v>
      </c>
    </row>
    <row r="137" spans="2:237">
      <c r="B137" s="29">
        <f t="shared" ref="B137:Q152" ca="1" si="47">RAND()</f>
        <v>0.2839627997826849</v>
      </c>
      <c r="C137" s="29">
        <f t="shared" ca="1" si="47"/>
        <v>0.8388287534008666</v>
      </c>
      <c r="D137" s="29">
        <f t="shared" ca="1" si="47"/>
        <v>0.14547147168769392</v>
      </c>
      <c r="E137" s="29">
        <f t="shared" ca="1" si="47"/>
        <v>0.85017555630584729</v>
      </c>
      <c r="F137" s="29">
        <f t="shared" ca="1" si="47"/>
        <v>0.34003439274016334</v>
      </c>
      <c r="G137" s="29">
        <f t="shared" ca="1" si="47"/>
        <v>0.63899635510947106</v>
      </c>
      <c r="H137" s="29">
        <f t="shared" ca="1" si="47"/>
        <v>0.44099089463734975</v>
      </c>
      <c r="I137" s="29">
        <f t="shared" ca="1" si="47"/>
        <v>0.98166745689689028</v>
      </c>
      <c r="J137" s="29">
        <f t="shared" ca="1" si="47"/>
        <v>0.21624294563858437</v>
      </c>
      <c r="K137" s="29">
        <f t="shared" ca="1" si="47"/>
        <v>0.71582765797926295</v>
      </c>
      <c r="L137" s="29">
        <f t="shared" ca="1" si="47"/>
        <v>0.67156306939971466</v>
      </c>
      <c r="M137" s="29">
        <f t="shared" ca="1" si="47"/>
        <v>0.70273844612788394</v>
      </c>
      <c r="N137" s="29">
        <f t="shared" ca="1" si="47"/>
        <v>0.16432551901689829</v>
      </c>
      <c r="O137" s="29">
        <f t="shared" ca="1" si="47"/>
        <v>1.3278676053172678E-2</v>
      </c>
      <c r="P137" s="29">
        <f t="shared" ca="1" si="47"/>
        <v>0.83538181455635674</v>
      </c>
      <c r="Q137" s="29">
        <f t="shared" ca="1" si="47"/>
        <v>0.92527255961053156</v>
      </c>
      <c r="R137" s="29">
        <f t="shared" ca="1" si="46"/>
        <v>5.0098450823137242E-2</v>
      </c>
      <c r="S137" s="29">
        <f t="shared" ca="1" si="46"/>
        <v>0.8871867571329991</v>
      </c>
      <c r="T137" s="29">
        <f t="shared" ca="1" si="46"/>
        <v>0.17262421588850563</v>
      </c>
      <c r="U137" s="29">
        <f t="shared" ca="1" si="46"/>
        <v>0.60323160781349727</v>
      </c>
      <c r="V137" s="29">
        <f t="shared" ca="1" si="46"/>
        <v>0.76027793254683129</v>
      </c>
      <c r="W137" s="29">
        <f t="shared" ca="1" si="46"/>
        <v>0.29549288023892273</v>
      </c>
      <c r="X137" s="29">
        <f t="shared" ca="1" si="46"/>
        <v>0.22539976512362736</v>
      </c>
      <c r="Y137" s="29">
        <f t="shared" ca="1" si="46"/>
        <v>0.33854458733848836</v>
      </c>
      <c r="Z137" s="29">
        <f t="shared" ca="1" si="46"/>
        <v>0.13789349944284535</v>
      </c>
      <c r="AC137" s="27">
        <f>IF(H$11="x",0,_xlfn.NORM.INV(B137,Satokasvi!$H$8,Satokasvi!$I$8)*IF(H$8="x",1+Toimenpiteet!$C$7,1)*IF(H$9="x",1+Toimenpiteet!$C$34,1)*(1+H$30)*_xlfn.BINOM.INV(1,(1-(Satokasvi!$H$15*(1+H$43))),B137))</f>
        <v>0</v>
      </c>
      <c r="AD137" s="27">
        <f ca="1">IF(I$11="x",0,_xlfn.NORM.INV(C137,Satokasvi!$H$8,Satokasvi!$I$8)*IF(I$8="x",1+Toimenpiteet!$C$7,1)*IF(I$9="x",1+Toimenpiteet!$C$34,1)*(1+I$30)*_xlfn.BINOM.INV(1,(1-(Satokasvi!$H$15*(1+I$43))),C137))</f>
        <v>2719.7231085738285</v>
      </c>
      <c r="AE137" s="27">
        <f ca="1">IF(J$11="x",0,_xlfn.NORM.INV(D137,Satokasvi!$H$8,Satokasvi!$I$8)*IF(J$8="x",1+Toimenpiteet!$C$7,1)*IF(J$9="x",1+Toimenpiteet!$C$34,1)*(1+J$30)*_xlfn.BINOM.INV(1,(1-(Satokasvi!$H$15*(1+J$43))),D137))</f>
        <v>2364.8586937351283</v>
      </c>
      <c r="AF137" s="27">
        <f ca="1">IF(K$11="x",0,_xlfn.NORM.INV(E137,Satokasvi!$H$8,Satokasvi!$I$8)*IF(K$8="x",1+Toimenpiteet!$C$7,1)*IF(K$9="x",1+Toimenpiteet!$C$34,1)*(1+K$30)*_xlfn.BINOM.INV(1,(1-(Satokasvi!$H$15*(1+K$43))),E137))</f>
        <v>2766.2408526319455</v>
      </c>
      <c r="AG137" s="27">
        <f ca="1">IF(L$11="x",0,_xlfn.NORM.INV(F137,Satokasvi!$H$8,Satokasvi!$I$8)*IF(L$8="x",1+Toimenpiteet!$C$7,1)*IF(L$9="x",1+Toimenpiteet!$C$34,1)*(1+L$30)*_xlfn.BINOM.INV(1,(1-(Satokasvi!$H$15*(1+L$43))),F137))</f>
        <v>2516.7009643188508</v>
      </c>
      <c r="AH137" s="27">
        <f>IF(M$11="x",0,_xlfn.NORM.INV(G137,Satokasvi!$H$8,Satokasvi!$I$8)*IF(M$8="x",1+Toimenpiteet!$C$7,1)*IF(M$9="x",1+Toimenpiteet!$C$34,1)*(1+M$30)*_xlfn.BINOM.INV(1,(1-(Satokasvi!$H$15*(1+M$43))),G137))</f>
        <v>0</v>
      </c>
      <c r="AI137" s="27">
        <f ca="1">IF(N$11="x",0,_xlfn.NORM.INV(H137,Satokasvi!$H$8,Satokasvi!$I$8)*IF(N$8="x",1+Toimenpiteet!$C$7,1)*IF(N$9="x",1+Toimenpiteet!$C$34,1)*(1+N$30)*_xlfn.BINOM.INV(1,(1-(Satokasvi!$H$15*(1+N$43))),H137))</f>
        <v>2585.5289384160997</v>
      </c>
      <c r="AJ137" s="27">
        <f ca="1">IF(O$11="x",0,_xlfn.NORM.INV(I137,Satokasvi!$H$8,Satokasvi!$I$8)*IF(O$8="x",1+Toimenpiteet!$C$7,1)*IF(O$9="x",1+Toimenpiteet!$C$34,1)*(1+O$30)*_xlfn.BINOM.INV(1,(1-(Satokasvi!$H$15*(1+O$43))),I137))</f>
        <v>3003.261195703682</v>
      </c>
      <c r="AK137" s="27">
        <f ca="1">IF(P$11="x",0,_xlfn.NORM.INV(J137,Satokasvi!$H$8,Satokasvi!$I$8)*IF(P$8="x",1+Toimenpiteet!$C$7,1)*IF(P$9="x",1+Toimenpiteet!$C$34,1)*(1+P$30)*_xlfn.BINOM.INV(1,(1-(Satokasvi!$H$15*(1+P$43))),J137))</f>
        <v>2466.7221901273933</v>
      </c>
      <c r="AL137" s="27">
        <f ca="1">IF(Q$11="x",0,_xlfn.NORM.INV(K137,Satokasvi!$H$8,Satokasvi!$I$8)*IF(Q$8="x",1+Toimenpiteet!$C$7,1)*IF(Q$9="x",1+Toimenpiteet!$C$34,1)*(1+Q$30)*_xlfn.BINOM.INV(1,(1-(Satokasvi!$H$15*(1+Q$43))),K137))</f>
        <v>2719.7278612326986</v>
      </c>
      <c r="AM137" s="27">
        <f ca="1">IF(R$11="x",0,_xlfn.NORM.INV(L137,Satokasvi!$H$8,Satokasvi!$I$8)*IF(R$8="x",1+Toimenpiteet!$C$7,1)*IF(R$9="x",1+Toimenpiteet!$C$34,1)*(1+R$30)*_xlfn.BINOM.INV(1,(1-(Satokasvi!$H$15*(1+R$43))),L137))</f>
        <v>2696.1606026999348</v>
      </c>
      <c r="AN137" s="27">
        <f ca="1">IF(S$11="x",0,_xlfn.NORM.INV(M137,Satokasvi!$H$8,Satokasvi!$I$8)*IF(S$8="x",1+Toimenpiteet!$C$7,1)*IF(S$9="x",1+Toimenpiteet!$C$34,1)*(1+S$30)*_xlfn.BINOM.INV(1,(1-(Satokasvi!$H$15*(1+S$43))),M137))</f>
        <v>2712.5978038114076</v>
      </c>
      <c r="AO137" s="27">
        <f ca="1">IF(T$11="x",0,_xlfn.NORM.INV(N137,Satokasvi!$H$8,Satokasvi!$I$8)*IF(T$8="x",1+Toimenpiteet!$C$7,1)*IF(T$9="x",1+Toimenpiteet!$C$34,1)*(1+T$30)*_xlfn.BINOM.INV(1,(1-(Satokasvi!$H$15*(1+T$43))),N137))</f>
        <v>2430.9040514722515</v>
      </c>
      <c r="AP137" s="27">
        <f ca="1">IF(U$11="x",0,_xlfn.NORM.INV(O137,Satokasvi!$H$8,Satokasvi!$I$8)*IF(U$8="x",1+Toimenpiteet!$C$7,1)*IF(U$9="x",1+Toimenpiteet!$C$34,1)*(1+U$30)*_xlfn.BINOM.INV(1,(1-(Satokasvi!$H$15*(1+U$43))),O137))</f>
        <v>0</v>
      </c>
      <c r="AQ137" s="27">
        <f ca="1">IF(V$11="x",0,_xlfn.NORM.INV(P137,Satokasvi!$H$8,Satokasvi!$I$8)*IF(V$8="x",1+Toimenpiteet!$C$7,1)*IF(V$9="x",1+Toimenpiteet!$C$34,1)*(1+V$30)*_xlfn.BINOM.INV(1,(1-(Satokasvi!$H$15*(1+V$43))),P137))</f>
        <v>2795.3554190030504</v>
      </c>
      <c r="AR137" s="27">
        <f ca="1">IF(W$11="x",0,_xlfn.NORM.INV(Q137,Satokasvi!$H$8,Satokasvi!$I$8)*IF(W$8="x",1+Toimenpiteet!$C$7,1)*IF(W$9="x",1+Toimenpiteet!$C$34,1)*(1+W$30)*_xlfn.BINOM.INV(1,(1-(Satokasvi!$H$15*(1+W$43))),Q137))</f>
        <v>2882.3028503745204</v>
      </c>
      <c r="AS137" s="27">
        <f ca="1">IF(X$11="x",0,_xlfn.NORM.INV(R137,Satokasvi!$H$8,Satokasvi!$I$8)*IF(X$8="x",1+Toimenpiteet!$C$7,1)*IF(X$9="x",1+Toimenpiteet!$C$34,1)*(1+X$30)*_xlfn.BINOM.INV(1,(1-(Satokasvi!$H$15*(1+X$43))),R137))</f>
        <v>2306.3896634672287</v>
      </c>
      <c r="AT137" s="27">
        <f ca="1">IF(Y$11="x",0,_xlfn.NORM.INV(S137,Satokasvi!$H$8,Satokasvi!$I$8)*IF(Y$8="x",1+Toimenpiteet!$C$7,1)*IF(Y$9="x",1+Toimenpiteet!$C$34,1)*(1+Y$30)*_xlfn.BINOM.INV(1,(1-(Satokasvi!$H$15*(1+Y$43))),S137))</f>
        <v>2839.4162892444278</v>
      </c>
      <c r="AU137" s="27">
        <f ca="1">IF(Z$11="x",0,_xlfn.NORM.INV(T137,Satokasvi!$H$8,Satokasvi!$I$8)*IF(Z$8="x",1+Toimenpiteet!$C$7,1)*IF(Z$9="x",1+Toimenpiteet!$C$34,1)*(1+Z$30)*_xlfn.BINOM.INV(1,(1-(Satokasvi!$H$15*(1+Z$43))),T137))</f>
        <v>2437.0617354815363</v>
      </c>
      <c r="AV137" s="27">
        <f ca="1">IF(AA$11="x",0,_xlfn.NORM.INV(U137,Satokasvi!$H$8,Satokasvi!$I$8)*IF(AA$8="x",1+Toimenpiteet!$C$7,1)*IF(AA$9="x",1+Toimenpiteet!$C$34,1)*(1+AA$30)*_xlfn.BINOM.INV(1,(1-(Satokasvi!$H$15*(1+AA$43))),U137))</f>
        <v>2662.0927848912524</v>
      </c>
      <c r="AW137" s="27">
        <f ca="1">IF(AB$11="x",0,_xlfn.NORM.INV(V137,Satokasvi!$H$8,Satokasvi!$I$8)*IF(AB$8="x",1+Toimenpiteet!$C$7,1)*IF(AB$9="x",1+Toimenpiteet!$C$34,1)*(1+AB$30)*_xlfn.BINOM.INV(1,(1-(Satokasvi!$H$15*(1+AB$43))),V137))</f>
        <v>2745.2453703061014</v>
      </c>
      <c r="AX137" s="27">
        <f ca="1">IF(AC$11="x",0,_xlfn.NORM.INV(W137,Satokasvi!$H$8,Satokasvi!$I$8)*IF(AC$8="x",1+Toimenpiteet!$C$7,1)*IF(AC$9="x",1+Toimenpiteet!$C$34,1)*(1+AC$30)*_xlfn.BINOM.INV(1,(1-(Satokasvi!$H$15*(1+AC$43))),W137))</f>
        <v>2512.927407031807</v>
      </c>
      <c r="AY137" s="27">
        <f ca="1">IF(AD$11="x",0,_xlfn.NORM.INV(X137,Satokasvi!$H$8,Satokasvi!$I$8)*IF(AD$8="x",1+Toimenpiteet!$C$7,1)*IF(AD$9="x",1+Toimenpiteet!$C$34,1)*(1+AD$30)*_xlfn.BINOM.INV(1,(1-(Satokasvi!$H$15*(1+AD$43))),X137))</f>
        <v>2472.4829124889638</v>
      </c>
      <c r="AZ137" s="27">
        <f ca="1">IF(AE$11="x",0,_xlfn.NORM.INV(Y137,Satokasvi!$H$8,Satokasvi!$I$8)*IF(AE$8="x",1+Toimenpiteet!$C$7,1)*IF(AE$9="x",1+Toimenpiteet!$C$34,1)*(1+AE$30)*_xlfn.BINOM.INV(1,(1-(Satokasvi!$H$15*(1+AE$43))),Y137))</f>
        <v>2535.5075930596681</v>
      </c>
      <c r="BA137" s="27">
        <f ca="1">IF(AF$11="x",0,_xlfn.NORM.INV(Z137,Satokasvi!$H$8,Satokasvi!$I$8)*IF(AF$8="x",1+Toimenpiteet!$C$7,1)*IF(AF$9="x",1+Toimenpiteet!$C$34,1)*(1+AF$30)*_xlfn.BINOM.INV(1,(1-(Satokasvi!$H$15*(1+AF$43))),Z137))</f>
        <v>2409.8118926982179</v>
      </c>
      <c r="BD137" s="27">
        <f>IF(H$11="x",0,_xlfn.NORM.INV(B137,Satokasvi!$H$8,Satokasvi!$I$8)*IF(COUNTIF($H$12:H$12,"x")&gt;0,(1+$C$6),1)*IF(COUNTIF($H$13:H$13,"x")&gt;0,(1+$C$30),1)*IF(H$8="x",(1+Toimenpiteet!$C$7),1)*IF(H$9="x",(1+Toimenpiteet!$C$34),1)*(1+H$30)*_xlfn.BINOM.INV(1,(1-(Satokasvi!$H$15*(1+H$44))),B137))</f>
        <v>0</v>
      </c>
      <c r="BE137" s="27">
        <f ca="1">IF(I$11="x",0,_xlfn.NORM.INV(C137,Satokasvi!$H$8,Satokasvi!$I$8)*IF(COUNTIF($H$12:I$12,"x")&gt;0,(1+$C$6),1)*IF(COUNTIF($H$13:I$13,"x")&gt;0,(1+$C$30),1)*IF(I$8="x",(1+Toimenpiteet!$C$7),1)*IF(I$9="x",(1+Toimenpiteet!$C$34),1)*(1+I$30)*_xlfn.BINOM.INV(1,(1-(Satokasvi!$H$15*(1+I$44))),C137))</f>
        <v>2855.7092640025194</v>
      </c>
      <c r="BF137" s="27">
        <f ca="1">IF(J$11="x",0,_xlfn.NORM.INV(D137,Satokasvi!$H$8,Satokasvi!$I$8)*IF(COUNTIF($H$12:J$12,"x")&gt;0,(1+$C$6),1)*IF(COUNTIF($H$13:J$13,"x")&gt;0,(1+$C$30),1)*IF(J$8="x",(1+Toimenpiteet!$C$7),1)*IF(J$9="x",(1+Toimenpiteet!$C$34),1)*(1+J$30)*_xlfn.BINOM.INV(1,(1-(Satokasvi!$H$15*(1+J$44))),D137))</f>
        <v>2483.1016284218845</v>
      </c>
      <c r="BG137" s="27">
        <f ca="1">IF(K$11="x",0,_xlfn.NORM.INV(E137,Satokasvi!$H$8,Satokasvi!$I$8)*IF(COUNTIF($H$12:K$12,"x")&gt;0,(1+$C$6),1)*IF(COUNTIF($H$13:K$13,"x")&gt;0,(1+$C$30),1)*IF(K$8="x",(1+Toimenpiteet!$C$7),1)*IF(K$9="x",(1+Toimenpiteet!$C$34),1)*(1+K$30)*_xlfn.BINOM.INV(1,(1-(Satokasvi!$H$15*(1+K$44))),E137))</f>
        <v>2904.5528952635432</v>
      </c>
      <c r="BH137" s="27">
        <f ca="1">IF(L$11="x",0,_xlfn.NORM.INV(F137,Satokasvi!$H$8,Satokasvi!$I$8)*IF(COUNTIF($H$12:L$12,"x")&gt;0,(1+$C$6),1)*IF(COUNTIF($H$13:L$13,"x")&gt;0,(1+$C$30),1)*IF(L$8="x",(1+Toimenpiteet!$C$7),1)*IF(L$9="x",(1+Toimenpiteet!$C$34),1)*(1+L$30)*_xlfn.BINOM.INV(1,(1-(Satokasvi!$H$15*(1+L$44))),F137))</f>
        <v>2642.5360125347934</v>
      </c>
      <c r="BI137" s="27">
        <f>IF(M$11="x",0,_xlfn.NORM.INV(G137,Satokasvi!$H$8,Satokasvi!$I$8)*IF(COUNTIF($H$12:M$12,"x")&gt;0,(1+$C$6),1)*IF(COUNTIF($H$13:M$13,"x")&gt;0,(1+$C$30),1)*IF(M$8="x",(1+Toimenpiteet!$C$7),1)*IF(M$9="x",(1+Toimenpiteet!$C$34),1)*(1+M$30)*_xlfn.BINOM.INV(1,(1-(Satokasvi!$H$15*(1+M$44))),G137))</f>
        <v>0</v>
      </c>
      <c r="BJ137" s="27">
        <f ca="1">IF(N$11="x",0,_xlfn.NORM.INV(H137,Satokasvi!$H$8,Satokasvi!$I$8)*IF(COUNTIF($H$12:N$12,"x")&gt;0,(1+$C$6),1)*IF(COUNTIF($H$13:N$13,"x")&gt;0,(1+$C$30),1)*IF(N$8="x",(1+Toimenpiteet!$C$7),1)*IF(N$9="x",(1+Toimenpiteet!$C$34),1)*(1+N$30)*_xlfn.BINOM.INV(1,(1-(Satokasvi!$H$15*(1+N$44))),H137))</f>
        <v>2714.8053853369047</v>
      </c>
      <c r="BK137" s="27">
        <f ca="1">IF(O$11="x",0,_xlfn.NORM.INV(I137,Satokasvi!$H$8,Satokasvi!$I$8)*IF(COUNTIF($H$12:O$12,"x")&gt;0,(1+$C$6),1)*IF(COUNTIF($H$13:O$13,"x")&gt;0,(1+$C$30),1)*IF(O$8="x",(1+Toimenpiteet!$C$7),1)*IF(O$9="x",(1+Toimenpiteet!$C$34),1)*(1+O$30)*_xlfn.BINOM.INV(1,(1-(Satokasvi!$H$15*(1+O$44))),I137))</f>
        <v>3153.424255488866</v>
      </c>
      <c r="BL137" s="27">
        <f ca="1">IF(P$11="x",0,_xlfn.NORM.INV(J137,Satokasvi!$H$8,Satokasvi!$I$8)*IF(COUNTIF($H$12:P$12,"x")&gt;0,(1+$C$6),1)*IF(COUNTIF($H$13:P$13,"x")&gt;0,(1+$C$30),1)*IF(P$8="x",(1+Toimenpiteet!$C$7),1)*IF(P$9="x",(1+Toimenpiteet!$C$34),1)*(1+P$30)*_xlfn.BINOM.INV(1,(1-(Satokasvi!$H$15*(1+P$44))),J137))</f>
        <v>2590.058299633763</v>
      </c>
      <c r="BM137" s="27">
        <f ca="1">IF(Q$11="x",0,_xlfn.NORM.INV(K137,Satokasvi!$H$8,Satokasvi!$I$8)*IF(COUNTIF($H$12:Q$12,"x")&gt;0,(1+$C$6),1)*IF(COUNTIF($H$13:Q$13,"x")&gt;0,(1+$C$30),1)*IF(Q$8="x",(1+Toimenpiteet!$C$7),1)*IF(Q$9="x",(1+Toimenpiteet!$C$34),1)*(1+Q$30)*_xlfn.BINOM.INV(1,(1-(Satokasvi!$H$15*(1+Q$44))),K137))</f>
        <v>2855.7142542943338</v>
      </c>
      <c r="BN137" s="27">
        <f ca="1">IF(R$11="x",0,_xlfn.NORM.INV(L137,Satokasvi!$H$8,Satokasvi!$I$8)*IF(COUNTIF($H$12:R$12,"x")&gt;0,(1+$C$6),1)*IF(COUNTIF($H$13:R$13,"x")&gt;0,(1+$C$30),1)*IF(R$8="x",(1+Toimenpiteet!$C$7),1)*IF(R$9="x",(1+Toimenpiteet!$C$34),1)*(1+R$30)*_xlfn.BINOM.INV(1,(1-(Satokasvi!$H$15*(1+R$44))),L137))</f>
        <v>2830.9686328349312</v>
      </c>
      <c r="BO137" s="27">
        <f ca="1">IF(S$11="x",0,_xlfn.NORM.INV(M137,Satokasvi!$H$8,Satokasvi!$I$8)*IF(COUNTIF($H$12:S$12,"x")&gt;0,(1+$C$6),1)*IF(COUNTIF($H$13:S$13,"x")&gt;0,(1+$C$30),1)*IF(S$8="x",(1+Toimenpiteet!$C$7),1)*IF(S$9="x",(1+Toimenpiteet!$C$34),1)*(1+S$30)*_xlfn.BINOM.INV(1,(1-(Satokasvi!$H$15*(1+S$44))),M137))</f>
        <v>2848.2276940019783</v>
      </c>
      <c r="BP137" s="27">
        <f ca="1">IF(T$11="x",0,_xlfn.NORM.INV(N137,Satokasvi!$H$8,Satokasvi!$I$8)*IF(COUNTIF($H$12:T$12,"x")&gt;0,(1+$C$6),1)*IF(COUNTIF($H$13:T$13,"x")&gt;0,(1+$C$30),1)*IF(T$8="x",(1+Toimenpiteet!$C$7),1)*IF(T$9="x",(1+Toimenpiteet!$C$34),1)*(1+T$30)*_xlfn.BINOM.INV(1,(1-(Satokasvi!$H$15*(1+T$44))),N137))</f>
        <v>2552.4492540458646</v>
      </c>
      <c r="BQ137" s="27">
        <f ca="1">IF(U$11="x",0,_xlfn.NORM.INV(O137,Satokasvi!$H$8,Satokasvi!$I$8)*IF(COUNTIF($H$12:U$12,"x")&gt;0,(1+$C$6),1)*IF(COUNTIF($H$13:U$13,"x")&gt;0,(1+$C$30),1)*IF(U$8="x",(1+Toimenpiteet!$C$7),1)*IF(U$9="x",(1+Toimenpiteet!$C$34),1)*(1+U$30)*_xlfn.BINOM.INV(1,(1-(Satokasvi!$H$15*(1+U$44))),O137))</f>
        <v>0</v>
      </c>
      <c r="BR137" s="27">
        <f ca="1">IF(V$11="x",0,_xlfn.NORM.INV(P137,Satokasvi!$H$8,Satokasvi!$I$8)*IF(COUNTIF($H$12:V$12,"x")&gt;0,(1+$C$6),1)*IF(COUNTIF($H$13:V$13,"x")&gt;0,(1+$C$30),1)*IF(V$8="x",(1+Toimenpiteet!$C$7),1)*IF(V$9="x",(1+Toimenpiteet!$C$34),1)*(1+V$30)*_xlfn.BINOM.INV(1,(1-(Satokasvi!$H$15*(1+V$44))),P137))</f>
        <v>2935.1231899532031</v>
      </c>
      <c r="BS137" s="27">
        <f ca="1">IF(W$11="x",0,_xlfn.NORM.INV(Q137,Satokasvi!$H$8,Satokasvi!$I$8)*IF(COUNTIF($H$12:W$12,"x")&gt;0,(1+$C$6),1)*IF(COUNTIF($H$13:W$13,"x")&gt;0,(1+$C$30),1)*IF(W$8="x",(1+Toimenpiteet!$C$7),1)*IF(W$9="x",(1+Toimenpiteet!$C$34),1)*(1+W$30)*_xlfn.BINOM.INV(1,(1-(Satokasvi!$H$15*(1+W$44))),Q137))</f>
        <v>3026.4179928932463</v>
      </c>
      <c r="BT137" s="27">
        <f ca="1">IF(X$11="x",0,_xlfn.NORM.INV(R137,Satokasvi!$H$8,Satokasvi!$I$8)*IF(COUNTIF($H$12:X$12,"x")&gt;0,(1+$C$6),1)*IF(COUNTIF($H$13:X$13,"x")&gt;0,(1+$C$30),1)*IF(X$8="x",(1+Toimenpiteet!$C$7),1)*IF(X$9="x",(1+Toimenpiteet!$C$34),1)*(1+X$30)*_xlfn.BINOM.INV(1,(1-(Satokasvi!$H$15*(1+X$44))),R137))</f>
        <v>2421.7091466405905</v>
      </c>
      <c r="BU137" s="27">
        <f ca="1">IF(Y$11="x",0,_xlfn.NORM.INV(S137,Satokasvi!$H$8,Satokasvi!$I$8)*IF(COUNTIF($H$12:Y$12,"x")&gt;0,(1+$C$6),1)*IF(COUNTIF($H$13:Y$13,"x")&gt;0,(1+$C$30),1)*IF(Y$8="x",(1+Toimenpiteet!$C$7),1)*IF(Y$9="x",(1+Toimenpiteet!$C$34),1)*(1+Y$30)*_xlfn.BINOM.INV(1,(1-(Satokasvi!$H$15*(1+Y$44))),S137))</f>
        <v>2981.3871037066497</v>
      </c>
      <c r="BV137" s="27">
        <f ca="1">IF(Z$11="x",0,_xlfn.NORM.INV(T137,Satokasvi!$H$8,Satokasvi!$I$8)*IF(COUNTIF($H$12:Z$12,"x")&gt;0,(1+$C$6),1)*IF(COUNTIF($H$13:Z$13,"x")&gt;0,(1+$C$30),1)*IF(Z$8="x",(1+Toimenpiteet!$C$7),1)*IF(Z$9="x",(1+Toimenpiteet!$C$34),1)*(1+Z$30)*_xlfn.BINOM.INV(1,(1-(Satokasvi!$H$15*(1+Z$44))),T137))</f>
        <v>2558.9148222556137</v>
      </c>
      <c r="BW137" s="27">
        <f ca="1">IF(AA$11="x",0,_xlfn.NORM.INV(U137,Satokasvi!$H$8,Satokasvi!$I$8)*IF(COUNTIF($H$12:AA$12,"x")&gt;0,(1+$C$6),1)*IF(COUNTIF($H$13:AA$13,"x")&gt;0,(1+$C$30),1)*IF(AA$8="x",(1+Toimenpiteet!$C$7),1)*IF(AA$9="x",(1+Toimenpiteet!$C$34),1)*(1+AA$30)*_xlfn.BINOM.INV(1,(1-(Satokasvi!$H$15*(1+AA$44))),U137))</f>
        <v>2795.1974241358153</v>
      </c>
      <c r="BX137" s="27">
        <f ca="1">IF(AB$11="x",0,_xlfn.NORM.INV(V137,Satokasvi!$H$8,Satokasvi!$I$8)*IF(COUNTIF($H$12:AB$12,"x")&gt;0,(1+$C$6),1)*IF(COUNTIF($H$13:AB$13,"x")&gt;0,(1+$C$30),1)*IF(AB$8="x",(1+Toimenpiteet!$C$7),1)*IF(AB$9="x",(1+Toimenpiteet!$C$34),1)*(1+AB$30)*_xlfn.BINOM.INV(1,(1-(Satokasvi!$H$15*(1+AB$44))),V137))</f>
        <v>2882.5076388214065</v>
      </c>
      <c r="BY137" s="27">
        <f ca="1">IF(AC$11="x",0,_xlfn.NORM.INV(W137,Satokasvi!$H$8,Satokasvi!$I$8)*IF(COUNTIF($H$12:AC$12,"x")&gt;0,(1+$C$6),1)*IF(COUNTIF($H$13:AC$13,"x")&gt;0,(1+$C$30),1)*IF(AC$8="x",(1+Toimenpiteet!$C$7),1)*IF(AC$9="x",(1+Toimenpiteet!$C$34),1)*(1+AC$30)*_xlfn.BINOM.INV(1,(1-(Satokasvi!$H$15*(1+AC$44))),W137))</f>
        <v>2638.5737773833971</v>
      </c>
      <c r="BZ137" s="27">
        <f ca="1">IF(AD$11="x",0,_xlfn.NORM.INV(X137,Satokasvi!$H$8,Satokasvi!$I$8)*IF(COUNTIF($H$12:AD$12,"x")&gt;0,(1+$C$6),1)*IF(COUNTIF($H$13:AD$13,"x")&gt;0,(1+$C$30),1)*IF(AD$8="x",(1+Toimenpiteet!$C$7),1)*IF(AD$9="x",(1+Toimenpiteet!$C$34),1)*(1+AD$30)*_xlfn.BINOM.INV(1,(1-(Satokasvi!$H$15*(1+AD$44))),X137))</f>
        <v>2596.1070581134131</v>
      </c>
      <c r="CA137" s="27">
        <f ca="1">IF(AE$11="x",0,_xlfn.NORM.INV(Y137,Satokasvi!$H$8,Satokasvi!$I$8)*IF(COUNTIF($H$12:AE$12,"x")&gt;0,(1+$C$6),1)*IF(COUNTIF($H$13:AE$13,"x")&gt;0,(1+$C$30),1)*IF(AE$8="x",(1+Toimenpiteet!$C$7),1)*IF(AE$9="x",(1+Toimenpiteet!$C$34),1)*(1+AE$30)*_xlfn.BINOM.INV(1,(1-(Satokasvi!$H$15*(1+AE$44))),Y137))</f>
        <v>2662.2829727126514</v>
      </c>
      <c r="CB137" s="27">
        <f ca="1">IF(AF$11="x",0,_xlfn.NORM.INV(Z137,Satokasvi!$H$8,Satokasvi!$I$8)*IF(COUNTIF($H$12:AF$12,"x")&gt;0,(1+$C$6),1)*IF(COUNTIF($H$13:AF$13,"x")&gt;0,(1+$C$30),1)*IF(AF$8="x",(1+Toimenpiteet!$C$7),1)*IF(AF$9="x",(1+Toimenpiteet!$C$34),1)*(1+AF$30)*_xlfn.BINOM.INV(1,(1-(Satokasvi!$H$15*(1+AF$44))),Z137))</f>
        <v>2530.3024873331287</v>
      </c>
      <c r="CD137" s="29">
        <f ca="1">_xlfn.NORM.INV(RAND(),Satokasvi!$H$13,Satokasvi!$I$13)</f>
        <v>133.26563973763342</v>
      </c>
      <c r="CE137" s="29">
        <f ca="1">_xlfn.NORM.INV(RAND(),Satokasvi!$H$13,Satokasvi!$I$13)</f>
        <v>254.91793618153915</v>
      </c>
      <c r="CF137" s="29">
        <f ca="1">_xlfn.NORM.INV(RAND(),Satokasvi!$H$13,Satokasvi!$I$13)</f>
        <v>186.53421873025115</v>
      </c>
      <c r="CG137" s="29">
        <f ca="1">_xlfn.NORM.INV(RAND(),Satokasvi!$H$13,Satokasvi!$I$13)</f>
        <v>292.1032391140551</v>
      </c>
      <c r="CH137" s="29">
        <f ca="1">_xlfn.NORM.INV(RAND(),Satokasvi!$H$13,Satokasvi!$I$13)</f>
        <v>183.52886449863229</v>
      </c>
      <c r="CI137" s="29">
        <f ca="1">_xlfn.NORM.INV(RAND(),Satokasvi!$H$13,Satokasvi!$I$13)</f>
        <v>153.57739946354741</v>
      </c>
      <c r="CJ137" s="29">
        <f ca="1">_xlfn.NORM.INV(RAND(),Satokasvi!$H$13,Satokasvi!$I$13)</f>
        <v>184.72354290723089</v>
      </c>
      <c r="CK137" s="29">
        <f ca="1">_xlfn.NORM.INV(RAND(),Satokasvi!$H$13,Satokasvi!$I$13)</f>
        <v>79.168674997726015</v>
      </c>
      <c r="CL137" s="29">
        <f ca="1">_xlfn.NORM.INV(RAND(),Satokasvi!$H$13,Satokasvi!$I$13)</f>
        <v>182.8001801347383</v>
      </c>
      <c r="CM137" s="29">
        <f ca="1">_xlfn.NORM.INV(RAND(),Satokasvi!$H$13,Satokasvi!$I$13)</f>
        <v>146.29385492632554</v>
      </c>
      <c r="CN137" s="29">
        <f ca="1">_xlfn.NORM.INV(RAND(),Satokasvi!$H$13,Satokasvi!$I$13)</f>
        <v>265.95275629350078</v>
      </c>
      <c r="CO137" s="29">
        <f ca="1">_xlfn.NORM.INV(RAND(),Satokasvi!$H$13,Satokasvi!$I$13)</f>
        <v>180.42816576379116</v>
      </c>
      <c r="CP137" s="29">
        <f ca="1">_xlfn.NORM.INV(RAND(),Satokasvi!$H$13,Satokasvi!$I$13)</f>
        <v>220.09240981369723</v>
      </c>
      <c r="CQ137" s="29">
        <f ca="1">_xlfn.NORM.INV(RAND(),Satokasvi!$H$13,Satokasvi!$I$13)</f>
        <v>209.80400797158381</v>
      </c>
      <c r="CR137" s="29">
        <f ca="1">_xlfn.NORM.INV(RAND(),Satokasvi!$H$13,Satokasvi!$I$13)</f>
        <v>189.22663023210086</v>
      </c>
      <c r="CS137" s="29">
        <f ca="1">_xlfn.NORM.INV(RAND(),Satokasvi!$H$13,Satokasvi!$I$13)</f>
        <v>176.86674745968091</v>
      </c>
      <c r="CT137" s="29">
        <f ca="1">_xlfn.NORM.INV(RAND(),Satokasvi!$H$13,Satokasvi!$I$13)</f>
        <v>287.06770885540698</v>
      </c>
      <c r="CU137" s="29">
        <f ca="1">_xlfn.NORM.INV(RAND(),Satokasvi!$H$13,Satokasvi!$I$13)</f>
        <v>178.27239164518591</v>
      </c>
      <c r="CV137" s="29">
        <f ca="1">_xlfn.NORM.INV(RAND(),Satokasvi!$H$13,Satokasvi!$I$13)</f>
        <v>280.64720763274801</v>
      </c>
      <c r="CW137" s="29">
        <f ca="1">_xlfn.NORM.INV(RAND(),Satokasvi!$H$13,Satokasvi!$I$13)</f>
        <v>142.20357471553768</v>
      </c>
      <c r="CX137" s="29">
        <f ca="1">_xlfn.NORM.INV(RAND(),Satokasvi!$H$13,Satokasvi!$I$13)</f>
        <v>173.00398852179791</v>
      </c>
      <c r="CY137" s="29">
        <f ca="1">_xlfn.NORM.INV(RAND(),Satokasvi!$H$13,Satokasvi!$I$13)</f>
        <v>197.79963446750341</v>
      </c>
      <c r="CZ137" s="29">
        <f ca="1">_xlfn.NORM.INV(RAND(),Satokasvi!$H$13,Satokasvi!$I$13)</f>
        <v>248.75900701384577</v>
      </c>
      <c r="DA137" s="29">
        <f ca="1">_xlfn.NORM.INV(RAND(),Satokasvi!$H$13,Satokasvi!$I$13)</f>
        <v>161.87870201212937</v>
      </c>
      <c r="DB137" s="29">
        <f ca="1">_xlfn.NORM.INV(RAND(),Satokasvi!$H$13,Satokasvi!$I$13)</f>
        <v>227.68305331134684</v>
      </c>
      <c r="DD137" s="29">
        <f>IF(H$11="x",Toimenpiteet!$E$115,AC137*CD137/1000+(Satokasvi!$E$28-Satokasvi!$E$7)+IF(H$8="x",Toimenpiteet!$E$29,0)+IF(H$9="x",Toimenpiteet!$E$60,0)+IF(H$10="x",Toimenpiteet!$E$88,0))/(1+$H$15)^DD$59</f>
        <v>305.82524271844659</v>
      </c>
      <c r="DE137" s="29">
        <f ca="1">IF(I$11="x",Toimenpiteet!$E$115,AD137*CE137/1000+(Satokasvi!$E$28-Satokasvi!$E$7)+IF(I$8="x",Toimenpiteet!$E$29,0)+IF(I$9="x",Toimenpiteet!$E$60,0)+IF(I$10="x",Toimenpiteet!$E$88,0))/(1+$H$15)^DE$59</f>
        <v>438.68998192372572</v>
      </c>
      <c r="DF137" s="29">
        <f ca="1">IF(J$11="x",Toimenpiteet!$E$115,AE137*CF137/1000+(Satokasvi!$E$28-Satokasvi!$E$7)+IF(J$8="x",Toimenpiteet!$E$29,0)+IF(J$9="x",Toimenpiteet!$E$60,0)+IF(J$10="x",Toimenpiteet!$E$88,0))/(1+$H$15)^DF$59</f>
        <v>195.13297360029028</v>
      </c>
      <c r="DG137" s="29">
        <f ca="1">IF(K$11="x",Toimenpiteet!$E$115,AF137*CG137/1000+(Satokasvi!$E$28-Satokasvi!$E$7)+IF(K$8="x",Toimenpiteet!$E$29,0)+IF(K$9="x",Toimenpiteet!$E$60,0)+IF(K$10="x",Toimenpiteet!$E$88,0))/(1+$H$15)^DG$59</f>
        <v>515.43613703336257</v>
      </c>
      <c r="DH137" s="29">
        <f ca="1">IF(L$11="x",Toimenpiteet!$E$115,AG137*CH137/1000+(Satokasvi!$E$28-Satokasvi!$E$7)+IF(L$8="x",Toimenpiteet!$E$29,0)+IF(L$9="x",Toimenpiteet!$E$60,0)+IF(L$10="x",Toimenpiteet!$E$88,0))/(1+$H$15)^DH$59</f>
        <v>201.83947476384236</v>
      </c>
      <c r="DI137" s="29">
        <f>IF(M$11="x",Toimenpiteet!$E$115,AH137*CI137/1000+(Satokasvi!$E$28-Satokasvi!$E$7)+IF(M$8="x",Toimenpiteet!$E$29,0)+IF(M$9="x",Toimenpiteet!$E$60,0)+IF(M$10="x",Toimenpiteet!$E$88,0))/(1+$H$15)^DI$59</f>
        <v>263.80754085535114</v>
      </c>
      <c r="DJ137" s="29">
        <f ca="1">IF(N$11="x",Toimenpiteet!$E$115,AI137*CJ137/1000+(Satokasvi!$E$28-Satokasvi!$E$7)+IF(N$8="x",Toimenpiteet!$E$29,0)+IF(N$9="x",Toimenpiteet!$E$60,0)+IF(N$10="x",Toimenpiteet!$E$88,0))/(1+$H$15)^DJ$59</f>
        <v>203.03550861057593</v>
      </c>
      <c r="DK137" s="29">
        <f ca="1">IF(O$11="x",Toimenpiteet!$E$115,AJ137*CK137/1000+(Satokasvi!$E$28-Satokasvi!$E$7)+IF(O$8="x",Toimenpiteet!$E$29,0)+IF(O$9="x",Toimenpiteet!$E$60,0)+IF(O$10="x",Toimenpiteet!$E$88,0))/(1+$H$15)^DK$59</f>
        <v>7.7868980968840082</v>
      </c>
      <c r="DL137" s="29">
        <f ca="1">IF(P$11="x",Toimenpiteet!$E$115,AK137*CL137/1000+(Satokasvi!$E$28-Satokasvi!$E$7)+IF(P$8="x",Toimenpiteet!$E$29,0)+IF(P$9="x",Toimenpiteet!$E$60,0)+IF(P$10="x",Toimenpiteet!$E$88,0))/(1+$H$15)^DL$59</f>
        <v>170.92416020011481</v>
      </c>
      <c r="DM137" s="29">
        <f ca="1">IF(Q$11="x",Toimenpiteet!$E$115,AL137*CM137/1000+(Satokasvi!$E$28-Satokasvi!$E$7)+IF(Q$8="x",Toimenpiteet!$E$29,0)+IF(Q$9="x",Toimenpiteet!$E$60,0)+IF(Q$10="x",Toimenpiteet!$E$88,0))/(1+$H$15)^DM$59</f>
        <v>126.48069164334318</v>
      </c>
      <c r="DN137" s="29">
        <f ca="1">IF(R$11="x",Toimenpiteet!$E$115,AM137*CN137/1000+(Satokasvi!$E$28-Satokasvi!$E$7)+IF(R$8="x",Toimenpiteet!$E$29,0)+IF(R$9="x",Toimenpiteet!$E$60,0)+IF(R$10="x",Toimenpiteet!$E$88,0))/(1+$H$15)^DN$59</f>
        <v>353.37333816430464</v>
      </c>
      <c r="DO137" s="29">
        <f ca="1">IF(S$11="x",Toimenpiteet!$E$115,AN137*CO137/1000+(Satokasvi!$E$28-Satokasvi!$E$7)+IF(S$8="x",Toimenpiteet!$E$29,0)+IF(S$9="x",Toimenpiteet!$E$60,0)+IF(S$10="x",Toimenpiteet!$E$88,0))/(1+$H$15)^DO$59</f>
        <v>183.43121108834023</v>
      </c>
      <c r="DP137" s="29">
        <f ca="1">IF(T$11="x",Toimenpiteet!$E$115,AO137*CP137/1000+(Satokasvi!$E$28-Satokasvi!$E$7)+IF(T$8="x",Toimenpiteet!$E$29,0)+IF(T$9="x",Toimenpiteet!$E$60,0)+IF(T$10="x",Toimenpiteet!$E$88,0))/(1+$H$15)^DP$59</f>
        <v>209.13617978341185</v>
      </c>
      <c r="DQ137" s="29">
        <f ca="1">IF(U$11="x",Toimenpiteet!$E$115,AP137*CQ137/1000+(Satokasvi!$E$28-Satokasvi!$E$7)+IF(U$8="x",Toimenpiteet!$E$29,0)+IF(U$9="x",Toimenpiteet!$E$60,0)+IF(U$10="x",Toimenpiteet!$E$88,0))/(1+$H$15)^DQ$59</f>
        <v>-150.66874794606332</v>
      </c>
      <c r="DR137" s="29">
        <f ca="1">IF(V$11="x",Toimenpiteet!$E$115,AQ137*CR137/1000+(Satokasvi!$E$28-Satokasvi!$E$7)+IF(V$8="x",Toimenpiteet!$E$29,0)+IF(V$9="x",Toimenpiteet!$E$60,0)+IF(V$10="x",Toimenpiteet!$E$88,0))/(1+$H$15)^DR$59</f>
        <v>193.23618904421306</v>
      </c>
      <c r="DS137" s="29">
        <f ca="1">IF(W$11="x",Toimenpiteet!$E$115,AR137*CS137/1000+(Satokasvi!$E$28-Satokasvi!$E$7)+IF(W$8="x",Toimenpiteet!$E$29,0)+IF(W$9="x",Toimenpiteet!$E$60,0)+IF(W$10="x",Toimenpiteet!$E$88,0))/(1+$H$15)^DS$59</f>
        <v>175.66049681823191</v>
      </c>
      <c r="DT137" s="29">
        <f ca="1">IF(X$11="x",Toimenpiteet!$E$115,AS137*CT137/1000+(Satokasvi!$E$28-Satokasvi!$E$7)+IF(X$8="x",Toimenpiteet!$E$29,0)+IF(X$9="x",Toimenpiteet!$E$60,0)+IF(X$10="x",Toimenpiteet!$E$88,0))/(1+$H$15)^DT$59</f>
        <v>262.69208845497729</v>
      </c>
      <c r="DU137" s="29">
        <f ca="1">IF(Y$11="x",Toimenpiteet!$E$115,AT137*CU137/1000+(Satokasvi!$E$28-Satokasvi!$E$7)+IF(Y$8="x",Toimenpiteet!$E$29,0)+IF(Y$9="x",Toimenpiteet!$E$60,0)+IF(Y$10="x",Toimenpiteet!$E$88,0))/(1+$H$15)^DU$59</f>
        <v>163.46577089922192</v>
      </c>
      <c r="DV137" s="29">
        <f ca="1">IF(Z$11="x",Toimenpiteet!$E$115,AU137*CV137/1000+(Satokasvi!$E$28-Satokasvi!$E$7)+IF(Z$8="x",Toimenpiteet!$E$29,0)+IF(Z$9="x",Toimenpiteet!$E$60,0)+IF(Z$10="x",Toimenpiteet!$E$88,0))/(1+$H$15)^DV$59</f>
        <v>260.08154924313766</v>
      </c>
      <c r="DW137" s="29">
        <f ca="1">IF(AA$11="x",Toimenpiteet!$E$115,AV137*CW137/1000+(Satokasvi!$E$28-Satokasvi!$E$7)+IF(AA$8="x",Toimenpiteet!$E$29,0)+IF(AA$9="x",Toimenpiteet!$E$60,0)+IF(AA$10="x",Toimenpiteet!$E$88,0))/(1+$H$15)^DW$59</f>
        <v>83.416296484946713</v>
      </c>
      <c r="DX137" s="29">
        <f ca="1">IF(AB$11="x",Toimenpiteet!$E$115,AW137*CX137/1000+(Satokasvi!$E$28-Satokasvi!$E$7)+IF(AB$8="x",Toimenpiteet!$E$29,0)+IF(AB$9="x",Toimenpiteet!$E$60,0)+IF(AB$10="x",Toimenpiteet!$E$88,0))/(1+$H$15)^DX$59</f>
        <v>132.79531225366242</v>
      </c>
      <c r="DY137" s="29">
        <f ca="1">IF(AC$11="x",Toimenpiteet!$E$115,AX137*CY137/1000+(Satokasvi!$E$28-Satokasvi!$E$7)+IF(AC$8="x",Toimenpiteet!$E$29,0)+IF(AC$9="x",Toimenpiteet!$E$60,0)+IF(AC$10="x",Toimenpiteet!$E$88,0))/(1+$H$15)^DY$59</f>
        <v>140.47056192770376</v>
      </c>
      <c r="DZ137" s="29">
        <f ca="1">IF(AD$11="x",Toimenpiteet!$E$115,AY137*CZ137/1000+(Satokasvi!$E$28-Satokasvi!$E$7)+IF(AD$8="x",Toimenpiteet!$E$29,0)+IF(AD$9="x",Toimenpiteet!$E$60,0)+IF(AD$10="x",Toimenpiteet!$E$88,0))/(1+$H$15)^DZ$59</f>
        <v>196.16692351046399</v>
      </c>
      <c r="EA137" s="29">
        <f ca="1">IF(AE$11="x",Toimenpiteet!$E$115,AZ137*DA137/1000+(Satokasvi!$E$28-Satokasvi!$E$7)+IF(AE$8="x",Toimenpiteet!$E$29,0)+IF(AE$9="x",Toimenpiteet!$E$60,0)+IF(AE$10="x",Toimenpiteet!$E$88,0))/(1+$H$15)^EA$59</f>
        <v>89.799885549773123</v>
      </c>
      <c r="EB137" s="29">
        <f ca="1">IF(AF$11="x",Toimenpiteet!$E$115,BA137*DB137/1000+(Satokasvi!$E$28-Satokasvi!$E$7)+IF(AF$8="x",Toimenpiteet!$E$29,0)+IF(AF$9="x",Toimenpiteet!$E$60,0)+IF(AF$10="x",Toimenpiteet!$E$88,0))/(1+$H$15)^EB$59</f>
        <v>153.20312870453341</v>
      </c>
      <c r="ED137" s="29">
        <f>IF(H$11="x",Toimenpiteet!$E$115,BD137*CD137/1000+(Satokasvi!$E$28-Satokasvi!$E$7)+IF(H$8="x",Toimenpiteet!$E$29,0)+IF(H$9="x",Toimenpiteet!$E$60,0)+IF(H$10="x",Toimenpiteet!$E$88,0))/(1+$H$15)^ED$59</f>
        <v>305.82524271844659</v>
      </c>
      <c r="EE137" s="29">
        <f ca="1">IF(I$11="x",Toimenpiteet!$E$115,BE137*CE137/1000+(Satokasvi!$E$28-Satokasvi!$E$7)+IF(I$8="x",Toimenpiteet!$E$29,0)+IF(I$9="x",Toimenpiteet!$E$60,0)+IF(I$10="x",Toimenpiteet!$E$88,0))/(1+$H$15)^EE$59</f>
        <v>471.36536140449095</v>
      </c>
      <c r="EF137" s="29">
        <f ca="1">IF(J$11="x",Toimenpiteet!$E$115,BF137*CF137/1000+(Satokasvi!$E$28-Satokasvi!$E$7)+IF(J$8="x",Toimenpiteet!$E$29,0)+IF(J$9="x",Toimenpiteet!$E$60,0)+IF(J$10="x",Toimenpiteet!$E$88,0))/(1+$H$15)^EF$59</f>
        <v>215.31766148863406</v>
      </c>
      <c r="EG137" s="29">
        <f ca="1">IF(K$11="x",Toimenpiteet!$E$115,BG137*CG137/1000+(Satokasvi!$E$28-Satokasvi!$E$7)+IF(K$8="x",Toimenpiteet!$E$29,0)+IF(K$9="x",Toimenpiteet!$E$60,0)+IF(K$10="x",Toimenpiteet!$E$88,0))/(1+$H$15)^EG$59</f>
        <v>551.33225379603016</v>
      </c>
      <c r="EH137" s="29">
        <f ca="1">IF(L$11="x",Toimenpiteet!$E$115,BH137*CH137/1000+(Satokasvi!$E$28-Satokasvi!$E$7)+IF(L$8="x",Toimenpiteet!$E$29,0)+IF(L$9="x",Toimenpiteet!$E$60,0)+IF(L$10="x",Toimenpiteet!$E$88,0))/(1+$H$15)^EH$59</f>
        <v>221.76087560009211</v>
      </c>
      <c r="EI137" s="29">
        <f>IF(M$11="x",Toimenpiteet!$E$115,BI137*CI137/1000+(Satokasvi!$E$28-Satokasvi!$E$7)+IF(M$8="x",Toimenpiteet!$E$29,0)+IF(M$9="x",Toimenpiteet!$E$60,0)+IF(M$10="x",Toimenpiteet!$E$88,0))/(1+$H$15)^EI$59</f>
        <v>263.80754085535114</v>
      </c>
      <c r="EJ137" s="29">
        <f ca="1">IF(N$11="x",Toimenpiteet!$E$115,BJ137*CJ137/1000+(Satokasvi!$E$28-Satokasvi!$E$7)+IF(N$8="x",Toimenpiteet!$E$29,0)+IF(N$9="x",Toimenpiteet!$E$60,0)+IF(N$10="x",Toimenpiteet!$E$88,0))/(1+$H$15)^EJ$59</f>
        <v>222.45246181286223</v>
      </c>
      <c r="EK137" s="29">
        <f ca="1">IF(O$11="x",Toimenpiteet!$E$115,BK137*CK137/1000+(Satokasvi!$E$28-Satokasvi!$E$7)+IF(O$8="x",Toimenpiteet!$E$29,0)+IF(O$9="x",Toimenpiteet!$E$60,0)+IF(O$10="x",Toimenpiteet!$E$88,0))/(1+$H$15)^EK$59</f>
        <v>17.171561226735495</v>
      </c>
      <c r="EL137" s="29">
        <f ca="1">IF(P$11="x",Toimenpiteet!$E$115,BL137*CL137/1000+(Satokasvi!$E$28-Satokasvi!$E$7)+IF(P$8="x",Toimenpiteet!$E$29,0)+IF(P$9="x",Toimenpiteet!$E$60,0)+IF(P$10="x",Toimenpiteet!$E$88,0))/(1+$H$15)^EL$59</f>
        <v>188.2036868751762</v>
      </c>
      <c r="EM137" s="29">
        <f ca="1">IF(Q$11="x",Toimenpiteet!$E$115,BM137*CM137/1000+(Satokasvi!$E$28-Satokasvi!$E$7)+IF(Q$8="x",Toimenpiteet!$E$29,0)+IF(Q$9="x",Toimenpiteet!$E$60,0)+IF(Q$10="x",Toimenpiteet!$E$88,0))/(1+$H$15)^EM$59</f>
        <v>141.2836763857585</v>
      </c>
      <c r="EN137" s="29">
        <f ca="1">IF(R$11="x",Toimenpiteet!$E$115,BN137*CN137/1000+(Satokasvi!$E$28-Satokasvi!$E$7)+IF(R$8="x",Toimenpiteet!$E$29,0)+IF(R$9="x",Toimenpiteet!$E$60,0)+IF(R$10="x",Toimenpiteet!$E$88,0))/(1+$H$15)^EN$59</f>
        <v>379.27399551936281</v>
      </c>
      <c r="EO137" s="29">
        <f ca="1">IF(S$11="x",Toimenpiteet!$E$115,BO137*CO137/1000+(Satokasvi!$E$28-Satokasvi!$E$7)+IF(S$8="x",Toimenpiteet!$E$29,0)+IF(S$9="x",Toimenpiteet!$E$60,0)+IF(S$10="x",Toimenpiteet!$E$88,0))/(1+$H$15)^EO$59</f>
        <v>200.59499537755619</v>
      </c>
      <c r="EP137" s="29">
        <f ca="1">IF(T$11="x",Toimenpiteet!$E$115,BP137*CP137/1000+(Satokasvi!$E$28-Satokasvi!$E$7)+IF(T$8="x",Toimenpiteet!$E$29,0)+IF(T$9="x",Toimenpiteet!$E$60,0)+IF(T$10="x",Toimenpiteet!$E$88,0))/(1+$H$15)^EP$59</f>
        <v>227.35242929180484</v>
      </c>
      <c r="EQ137" s="29">
        <f ca="1">IF(U$11="x",Toimenpiteet!$E$115,BQ137*CQ137/1000+(Satokasvi!$E$28-Satokasvi!$E$7)+IF(U$8="x",Toimenpiteet!$E$29,0)+IF(U$9="x",Toimenpiteet!$E$60,0)+IF(U$10="x",Toimenpiteet!$E$88,0))/(1+$H$15)^EQ$59</f>
        <v>-150.66874794606332</v>
      </c>
      <c r="ER137" s="29">
        <f ca="1">IF(V$11="x",Toimenpiteet!$E$115,BR137*CR137/1000+(Satokasvi!$E$28-Satokasvi!$E$7)+IF(V$8="x",Toimenpiteet!$E$29,0)+IF(V$9="x",Toimenpiteet!$E$60,0)+IF(V$10="x",Toimenpiteet!$E$88,0))/(1+$H$15)^ER$59</f>
        <v>210.21201538700939</v>
      </c>
      <c r="ES137" s="29">
        <f ca="1">IF(W$11="x",Toimenpiteet!$E$115,BS137*CS137/1000+(Satokasvi!$E$28-Satokasvi!$E$7)+IF(W$8="x",Toimenpiteet!$E$29,0)+IF(W$9="x",Toimenpiteet!$E$60,0)+IF(W$10="x",Toimenpiteet!$E$88,0))/(1+$H$15)^ES$59</f>
        <v>191.54450893155675</v>
      </c>
      <c r="ET137" s="29">
        <f ca="1">IF(X$11="x",Toimenpiteet!$E$115,BT137*CT137/1000+(Satokasvi!$E$28-Satokasvi!$E$7)+IF(X$8="x",Toimenpiteet!$E$29,0)+IF(X$9="x",Toimenpiteet!$E$60,0)+IF(X$10="x",Toimenpiteet!$E$88,0))/(1+$H$15)^ET$59</f>
        <v>282.72085527812737</v>
      </c>
      <c r="EU137" s="29">
        <f ca="1">IF(Y$11="x",Toimenpiteet!$E$115,BU137*CU137/1000+(Satokasvi!$E$28-Satokasvi!$E$7)+IF(Y$8="x",Toimenpiteet!$E$29,0)+IF(Y$9="x",Toimenpiteet!$E$60,0)+IF(Y$10="x",Toimenpiteet!$E$88,0))/(1+$H$15)^EU$59</f>
        <v>178.33242099797064</v>
      </c>
      <c r="EV137" s="29">
        <f ca="1">IF(Z$11="x",Toimenpiteet!$E$115,BV137*CV137/1000+(Satokasvi!$E$28-Satokasvi!$E$7)+IF(Z$8="x",Toimenpiteet!$E$29,0)+IF(Z$9="x",Toimenpiteet!$E$60,0)+IF(Z$10="x",Toimenpiteet!$E$88,0))/(1+$H$15)^EV$59</f>
        <v>279.58403598081657</v>
      </c>
      <c r="EW137" s="29">
        <f ca="1">IF(AA$11="x",Toimenpiteet!$E$115,BW137*CW137/1000+(Satokasvi!$E$28-Satokasvi!$E$7)+IF(AA$8="x",Toimenpiteet!$E$29,0)+IF(AA$9="x",Toimenpiteet!$E$60,0)+IF(AA$10="x",Toimenpiteet!$E$88,0))/(1+$H$15)^EW$59</f>
        <v>93.896246528147387</v>
      </c>
      <c r="EX137" s="29">
        <f ca="1">IF(AB$11="x",Toimenpiteet!$E$115,BX137*CX137/1000+(Satokasvi!$E$28-Satokasvi!$E$7)+IF(AB$8="x",Toimenpiteet!$E$29,0)+IF(AB$9="x",Toimenpiteet!$E$60,0)+IF(AB$10="x",Toimenpiteet!$E$88,0))/(1+$H$15)^EX$59</f>
        <v>145.56045186532933</v>
      </c>
      <c r="EY137" s="29">
        <f ca="1">IF(AC$11="x",Toimenpiteet!$E$115,BY137*CY137/1000+(Satokasvi!$E$28-Satokasvi!$E$7)+IF(AC$8="x",Toimenpiteet!$E$29,0)+IF(AC$9="x",Toimenpiteet!$E$60,0)+IF(AC$10="x",Toimenpiteet!$E$88,0))/(1+$H$15)^EY$59</f>
        <v>153.44105507164602</v>
      </c>
      <c r="EZ137" s="29">
        <f ca="1">IF(AD$11="x",Toimenpiteet!$E$115,BZ137*CZ137/1000+(Satokasvi!$E$28-Satokasvi!$E$7)+IF(AD$8="x",Toimenpiteet!$E$29,0)+IF(AD$9="x",Toimenpiteet!$E$60,0)+IF(AD$10="x",Toimenpiteet!$E$88,0))/(1+$H$15)^EZ$59</f>
        <v>211.74902215934372</v>
      </c>
      <c r="FA137" s="29">
        <f ca="1">IF(AE$11="x",Toimenpiteet!$E$115,CA137*DA137/1000+(Satokasvi!$E$28-Satokasvi!$E$7)+IF(AE$8="x",Toimenpiteet!$E$29,0)+IF(AE$9="x",Toimenpiteet!$E$60,0)+IF(AE$10="x",Toimenpiteet!$E$88,0))/(1+$H$15)^FA$59</f>
        <v>99.895464752850458</v>
      </c>
      <c r="FB137" s="29">
        <f ca="1">IF(AF$11="x",Toimenpiteet!$E$115,CB137*DB137/1000+(Satokasvi!$E$28-Satokasvi!$E$7)+IF(AF$8="x",Toimenpiteet!$E$29,0)+IF(AF$9="x",Toimenpiteet!$E$60,0)+IF(AF$10="x",Toimenpiteet!$E$88,0))/(1+$H$15)^FB$59</f>
        <v>166.30560060149662</v>
      </c>
      <c r="FD137" s="29">
        <f t="shared" si="41"/>
        <v>305.82524271844659</v>
      </c>
      <c r="FE137" s="29">
        <f t="shared" ca="1" si="45"/>
        <v>744.51522464217237</v>
      </c>
      <c r="FF137" s="29">
        <f t="shared" ca="1" si="45"/>
        <v>939.64819824246263</v>
      </c>
      <c r="FG137" s="29">
        <f t="shared" ca="1" si="45"/>
        <v>1455.0843352758252</v>
      </c>
      <c r="FH137" s="29">
        <f t="shared" ca="1" si="45"/>
        <v>1656.9238100396676</v>
      </c>
      <c r="FI137" s="29">
        <f t="shared" ca="1" si="45"/>
        <v>1920.7313508950187</v>
      </c>
      <c r="FJ137" s="29">
        <f t="shared" ca="1" si="45"/>
        <v>2123.7668595055948</v>
      </c>
      <c r="FK137" s="29">
        <f t="shared" ca="1" si="45"/>
        <v>2131.553757602479</v>
      </c>
      <c r="FL137" s="29">
        <f t="shared" ca="1" si="45"/>
        <v>2302.4779178025938</v>
      </c>
      <c r="FM137" s="29">
        <f t="shared" ca="1" si="45"/>
        <v>2428.9586094459369</v>
      </c>
      <c r="FN137" s="29">
        <f t="shared" ca="1" si="44"/>
        <v>2782.3319476102415</v>
      </c>
      <c r="FO137" s="29">
        <f t="shared" ca="1" si="43"/>
        <v>2965.7631586985817</v>
      </c>
      <c r="FP137" s="29">
        <f t="shared" ca="1" si="43"/>
        <v>3174.8993384819937</v>
      </c>
      <c r="FQ137" s="29">
        <f t="shared" ca="1" si="43"/>
        <v>3024.2305905359303</v>
      </c>
      <c r="FR137" s="29">
        <f t="shared" ca="1" si="43"/>
        <v>3217.4667795801433</v>
      </c>
      <c r="FS137" s="29">
        <f t="shared" ca="1" si="43"/>
        <v>3393.1272763983752</v>
      </c>
      <c r="FT137" s="29">
        <f t="shared" ca="1" si="43"/>
        <v>3655.8193648533525</v>
      </c>
      <c r="FU137" s="29">
        <f t="shared" ca="1" si="24"/>
        <v>3819.2851357525742</v>
      </c>
      <c r="FV137" s="29">
        <f t="shared" ca="1" si="24"/>
        <v>4079.3666849957117</v>
      </c>
      <c r="FW137" s="29">
        <f t="shared" ca="1" si="23"/>
        <v>4162.7829814806582</v>
      </c>
      <c r="FX137" s="29">
        <f t="shared" ca="1" si="23"/>
        <v>4295.5782937343211</v>
      </c>
      <c r="FY137" s="29">
        <f t="shared" ca="1" si="23"/>
        <v>4436.0488556620248</v>
      </c>
      <c r="FZ137" s="29">
        <f t="shared" ca="1" si="23"/>
        <v>4632.2157791724885</v>
      </c>
      <c r="GA137" s="29">
        <f t="shared" ca="1" si="23"/>
        <v>4722.015664722262</v>
      </c>
      <c r="GB137" s="29">
        <f t="shared" ca="1" si="23"/>
        <v>4875.2187934267959</v>
      </c>
      <c r="GC137" s="29"/>
      <c r="GD137" s="29">
        <f t="shared" si="42"/>
        <v>305.82524271844659</v>
      </c>
      <c r="GE137" s="29">
        <f t="shared" ca="1" si="39"/>
        <v>777.19060412293754</v>
      </c>
      <c r="GF137" s="29">
        <f t="shared" ca="1" si="39"/>
        <v>992.50826561157157</v>
      </c>
      <c r="GG137" s="29">
        <f t="shared" ca="1" si="39"/>
        <v>1543.8405194076017</v>
      </c>
      <c r="GH137" s="29">
        <f t="shared" ca="1" si="39"/>
        <v>1765.6013950076938</v>
      </c>
      <c r="GI137" s="29">
        <f t="shared" ca="1" si="39"/>
        <v>2029.4089358630449</v>
      </c>
      <c r="GJ137" s="29">
        <f t="shared" ca="1" si="39"/>
        <v>2251.861397675907</v>
      </c>
      <c r="GK137" s="29">
        <f t="shared" ca="1" si="39"/>
        <v>2269.0329589026423</v>
      </c>
      <c r="GL137" s="29">
        <f t="shared" ca="1" si="39"/>
        <v>2457.2366457778185</v>
      </c>
      <c r="GM137" s="29">
        <f t="shared" ca="1" si="39"/>
        <v>2598.520322163577</v>
      </c>
      <c r="GN137" s="29">
        <f t="shared" ca="1" si="39"/>
        <v>2977.7943176829399</v>
      </c>
      <c r="GO137" s="29">
        <f t="shared" ca="1" si="39"/>
        <v>3178.3893130604961</v>
      </c>
      <c r="GP137" s="29">
        <f t="shared" ca="1" si="39"/>
        <v>3405.7417423523011</v>
      </c>
      <c r="GQ137" s="29">
        <f t="shared" ca="1" si="39"/>
        <v>3255.0729944062377</v>
      </c>
      <c r="GR137" s="29">
        <f t="shared" ca="1" si="39"/>
        <v>3465.2850097932469</v>
      </c>
      <c r="GS137" s="29">
        <f t="shared" ca="1" si="39"/>
        <v>3656.8295187248036</v>
      </c>
      <c r="GT137" s="29">
        <f t="shared" ca="1" si="34"/>
        <v>3939.5503740029308</v>
      </c>
      <c r="GU137" s="29">
        <f t="shared" ca="1" si="22"/>
        <v>4117.8827950009018</v>
      </c>
      <c r="GV137" s="29">
        <f t="shared" ca="1" si="22"/>
        <v>4397.466830981718</v>
      </c>
      <c r="GW137" s="29">
        <f t="shared" ca="1" si="22"/>
        <v>4491.3630775098654</v>
      </c>
      <c r="GX137" s="29">
        <f t="shared" ca="1" si="22"/>
        <v>4636.9235293751944</v>
      </c>
      <c r="GY137" s="29">
        <f t="shared" ca="1" si="30"/>
        <v>4790.3645844468401</v>
      </c>
      <c r="GZ137" s="29">
        <f t="shared" ca="1" si="30"/>
        <v>5002.1136066061836</v>
      </c>
      <c r="HA137" s="29">
        <f t="shared" ca="1" si="30"/>
        <v>5102.0090713590344</v>
      </c>
      <c r="HB137" s="29">
        <f t="shared" ca="1" si="30"/>
        <v>5268.3146719605311</v>
      </c>
      <c r="HC137" s="29"/>
      <c r="HD137" s="29">
        <f t="shared" si="40"/>
        <v>170</v>
      </c>
      <c r="HE137" s="29">
        <f>SUM($GD137:GD137)-$HD137-SUM($FD137:FD137)</f>
        <v>-170</v>
      </c>
      <c r="HF137" s="29">
        <f ca="1">SUM($GD137:GE137)-$HD137-SUM($FD137:FE137)</f>
        <v>-137.32462051923471</v>
      </c>
      <c r="HG137" s="29">
        <f ca="1">SUM($GD137:GF137)-$HD137-SUM($FD137:FF137)</f>
        <v>-84.464553150125994</v>
      </c>
      <c r="HH137" s="29">
        <f ca="1">SUM($GD137:GG137)-$HD137-SUM($FD137:FG137)</f>
        <v>4.2916309816505418</v>
      </c>
      <c r="HI137" s="29">
        <f ca="1">SUM($GD137:GH137)-$HD137-SUM($FD137:FH137)</f>
        <v>112.96921594967625</v>
      </c>
      <c r="HJ137" s="29">
        <f ca="1">SUM($GD137:GI137)-$HD137-SUM($FD137:FI137)</f>
        <v>221.64680091770242</v>
      </c>
      <c r="HK137" s="29">
        <f ca="1">SUM($GD137:GJ137)-$HD137-SUM($FD137:FJ137)</f>
        <v>349.74133908801377</v>
      </c>
      <c r="HL137" s="29">
        <f ca="1">SUM($GD137:GK137)-$HD137-SUM($FD137:FK137)</f>
        <v>487.22054038817623</v>
      </c>
      <c r="HM137" s="29">
        <f ca="1">SUM($GD137:GL137)-$HD137-SUM($FD137:FL137)</f>
        <v>641.9792683634023</v>
      </c>
      <c r="HN137" s="29">
        <f ca="1">SUM($GD137:GM137)-$HD137-SUM($FD137:FM137)</f>
        <v>811.54098108104154</v>
      </c>
      <c r="HO137" s="29">
        <f ca="1">SUM($GD137:GN137)-$HD137-SUM($FD137:FN137)</f>
        <v>1007.0033511537404</v>
      </c>
      <c r="HP137" s="29">
        <f ca="1">SUM($GD137:GO137)-$HD137-SUM($FD137:FO137)</f>
        <v>1219.6295055156552</v>
      </c>
      <c r="HQ137" s="29">
        <f ca="1">SUM($GD137:GP137)-$HD137-SUM($FD137:FP137)</f>
        <v>1450.4719093859603</v>
      </c>
      <c r="HR137" s="29">
        <f ca="1">SUM($GD137:GQ137)-$HD137-SUM($FD137:FQ137)</f>
        <v>1681.3143132562655</v>
      </c>
      <c r="HS137" s="29">
        <f ca="1">SUM($GD137:GR137)-$HD137-SUM($FD137:FR137)</f>
        <v>1929.1325434693717</v>
      </c>
      <c r="HT137" s="29">
        <f ca="1">SUM($GD137:GS137)-$HD137-SUM($FD137:FS137)</f>
        <v>2192.8347857957997</v>
      </c>
      <c r="HU137" s="29">
        <f ca="1">SUM($GD137:GT137)-$HD137-SUM($FD137:FT137)</f>
        <v>2476.5657949453744</v>
      </c>
      <c r="HV137" s="29">
        <f ca="1">SUM($GD137:GU137)-$HD137-SUM($FD137:FU137)</f>
        <v>2775.1634541937019</v>
      </c>
      <c r="HW137" s="29">
        <f ca="1">SUM($GD137:GV137)-$HD137-SUM($FD137:FV137)</f>
        <v>3093.2636001797073</v>
      </c>
      <c r="HX137" s="29">
        <f ca="1">SUM($GD137:GW137)-$HD137-SUM($FD137:FW137)</f>
        <v>3421.8436962089108</v>
      </c>
      <c r="HY137" s="29">
        <f ca="1">SUM($GD137:GX137)-$HD137-SUM($FD137:FX137)</f>
        <v>3763.1889318497851</v>
      </c>
      <c r="HZ137" s="29">
        <f ca="1">SUM($GD137:GY137)-$HD137-SUM($FD137:FY137)</f>
        <v>4117.5046606346004</v>
      </c>
      <c r="IA137" s="29">
        <f ca="1">SUM($GD137:GZ137)-$HD137-SUM($FD137:FZ137)</f>
        <v>4487.4024880682991</v>
      </c>
      <c r="IB137" s="29">
        <f ca="1">SUM($GD137:HA137)-$HD137-SUM($FD137:GA137)</f>
        <v>4867.3958947050705</v>
      </c>
      <c r="IC137" s="29">
        <f ca="1">SUM($GD137:HB137)-$HD137-SUM($FD137:GB137)</f>
        <v>5260.4917732387985</v>
      </c>
    </row>
    <row r="138" spans="2:237">
      <c r="B138" s="29">
        <f t="shared" ca="1" si="47"/>
        <v>0.10736189170506116</v>
      </c>
      <c r="C138" s="29">
        <f t="shared" ca="1" si="47"/>
        <v>0.27180127779239205</v>
      </c>
      <c r="D138" s="29">
        <f t="shared" ca="1" si="47"/>
        <v>0.76513477694479559</v>
      </c>
      <c r="E138" s="29">
        <f t="shared" ca="1" si="47"/>
        <v>0.54537683553770755</v>
      </c>
      <c r="F138" s="29">
        <f t="shared" ca="1" si="47"/>
        <v>0.9153402808001263</v>
      </c>
      <c r="G138" s="29">
        <f t="shared" ca="1" si="47"/>
        <v>0.57479426168007075</v>
      </c>
      <c r="H138" s="29">
        <f t="shared" ca="1" si="47"/>
        <v>0.36330667543693373</v>
      </c>
      <c r="I138" s="29">
        <f t="shared" ca="1" si="47"/>
        <v>0.72200787513361908</v>
      </c>
      <c r="J138" s="29">
        <f t="shared" ca="1" si="47"/>
        <v>0.38657508269827334</v>
      </c>
      <c r="K138" s="29">
        <f t="shared" ca="1" si="47"/>
        <v>0.90366525100269635</v>
      </c>
      <c r="L138" s="29">
        <f t="shared" ca="1" si="47"/>
        <v>0.81858456833005666</v>
      </c>
      <c r="M138" s="29">
        <f t="shared" ca="1" si="47"/>
        <v>0.91865490463606192</v>
      </c>
      <c r="N138" s="29">
        <f t="shared" ca="1" si="47"/>
        <v>0.62599884144290308</v>
      </c>
      <c r="O138" s="29">
        <f t="shared" ca="1" si="47"/>
        <v>0.89161254482873065</v>
      </c>
      <c r="P138" s="29">
        <f t="shared" ca="1" si="47"/>
        <v>0.76557049280894418</v>
      </c>
      <c r="Q138" s="29">
        <f t="shared" ca="1" si="47"/>
        <v>0.77116824931950978</v>
      </c>
      <c r="R138" s="29">
        <f t="shared" ca="1" si="46"/>
        <v>0.11529872930925633</v>
      </c>
      <c r="S138" s="29">
        <f t="shared" ca="1" si="46"/>
        <v>0.54750347612454031</v>
      </c>
      <c r="T138" s="29">
        <f t="shared" ca="1" si="46"/>
        <v>0.91489445152671489</v>
      </c>
      <c r="U138" s="29">
        <f t="shared" ca="1" si="46"/>
        <v>0.90573961647689549</v>
      </c>
      <c r="V138" s="29">
        <f t="shared" ca="1" si="46"/>
        <v>0.14176608420808923</v>
      </c>
      <c r="W138" s="29">
        <f t="shared" ca="1" si="46"/>
        <v>0.90227779327405688</v>
      </c>
      <c r="X138" s="29">
        <f t="shared" ca="1" si="46"/>
        <v>0.22149821520900925</v>
      </c>
      <c r="Y138" s="29">
        <f t="shared" ca="1" si="46"/>
        <v>0.81543239302083181</v>
      </c>
      <c r="Z138" s="29">
        <f t="shared" ca="1" si="46"/>
        <v>0.85010567620501143</v>
      </c>
      <c r="AC138" s="27">
        <f>IF(H$11="x",0,_xlfn.NORM.INV(B138,Satokasvi!$H$8,Satokasvi!$I$8)*IF(H$8="x",1+Toimenpiteet!$C$7,1)*IF(H$9="x",1+Toimenpiteet!$C$34,1)*(1+H$30)*_xlfn.BINOM.INV(1,(1-(Satokasvi!$H$15*(1+H$43))),B138))</f>
        <v>0</v>
      </c>
      <c r="AD138" s="27">
        <f ca="1">IF(I$11="x",0,_xlfn.NORM.INV(C138,Satokasvi!$H$8,Satokasvi!$I$8)*IF(I$8="x",1+Toimenpiteet!$C$7,1)*IF(I$9="x",1+Toimenpiteet!$C$34,1)*(1+I$30)*_xlfn.BINOM.INV(1,(1-(Satokasvi!$H$15*(1+I$43))),C138))</f>
        <v>2429.9580112666958</v>
      </c>
      <c r="AE138" s="27">
        <f ca="1">IF(J$11="x",0,_xlfn.NORM.INV(D138,Satokasvi!$H$8,Satokasvi!$I$8)*IF(J$8="x",1+Toimenpiteet!$C$7,1)*IF(J$9="x",1+Toimenpiteet!$C$34,1)*(1+J$30)*_xlfn.BINOM.INV(1,(1-(Satokasvi!$H$15*(1+J$43))),D138))</f>
        <v>2689.8770644894562</v>
      </c>
      <c r="AF138" s="27">
        <f ca="1">IF(K$11="x",0,_xlfn.NORM.INV(E138,Satokasvi!$H$8,Satokasvi!$I$8)*IF(K$8="x",1+Toimenpiteet!$C$7,1)*IF(K$9="x",1+Toimenpiteet!$C$34,1)*(1+K$30)*_xlfn.BINOM.INV(1,(1-(Satokasvi!$H$15*(1+K$43))),E138))</f>
        <v>2596.4094592344782</v>
      </c>
      <c r="AG138" s="27">
        <f ca="1">IF(L$11="x",0,_xlfn.NORM.INV(F138,Satokasvi!$H$8,Satokasvi!$I$8)*IF(L$8="x",1+Toimenpiteet!$C$7,1)*IF(L$9="x",1+Toimenpiteet!$C$34,1)*(1+L$30)*_xlfn.BINOM.INV(1,(1-(Satokasvi!$H$15*(1+L$43))),F138))</f>
        <v>2847.6452324754737</v>
      </c>
      <c r="AH138" s="27">
        <f>IF(M$11="x",0,_xlfn.NORM.INV(G138,Satokasvi!$H$8,Satokasvi!$I$8)*IF(M$8="x",1+Toimenpiteet!$C$7,1)*IF(M$9="x",1+Toimenpiteet!$C$34,1)*(1+M$30)*_xlfn.BINOM.INV(1,(1-(Satokasvi!$H$15*(1+M$43))),G138))</f>
        <v>0</v>
      </c>
      <c r="AI138" s="27">
        <f ca="1">IF(N$11="x",0,_xlfn.NORM.INV(H138,Satokasvi!$H$8,Satokasvi!$I$8)*IF(N$8="x",1+Toimenpiteet!$C$7,1)*IF(N$9="x",1+Toimenpiteet!$C$34,1)*(1+N$30)*_xlfn.BINOM.INV(1,(1-(Satokasvi!$H$15*(1+N$43))),H138))</f>
        <v>2547.9773075387261</v>
      </c>
      <c r="AJ138" s="27">
        <f ca="1">IF(O$11="x",0,_xlfn.NORM.INV(I138,Satokasvi!$H$8,Satokasvi!$I$8)*IF(O$8="x",1+Toimenpiteet!$C$7,1)*IF(O$9="x",1+Toimenpiteet!$C$34,1)*(1+O$30)*_xlfn.BINOM.INV(1,(1-(Satokasvi!$H$15*(1+O$43))),I138))</f>
        <v>2723.1485230342387</v>
      </c>
      <c r="AK138" s="27">
        <f ca="1">IF(P$11="x",0,_xlfn.NORM.INV(J138,Satokasvi!$H$8,Satokasvi!$I$8)*IF(P$8="x",1+Toimenpiteet!$C$7,1)*IF(P$9="x",1+Toimenpiteet!$C$34,1)*(1+P$30)*_xlfn.BINOM.INV(1,(1-(Satokasvi!$H$15*(1+P$43))),J138))</f>
        <v>2559.4339838898768</v>
      </c>
      <c r="AL138" s="27">
        <f ca="1">IF(Q$11="x",0,_xlfn.NORM.INV(K138,Satokasvi!$H$8,Satokasvi!$I$8)*IF(Q$8="x",1+Toimenpiteet!$C$7,1)*IF(Q$9="x",1+Toimenpiteet!$C$34,1)*(1+Q$30)*_xlfn.BINOM.INV(1,(1-(Satokasvi!$H$15*(1+Q$43))),K138))</f>
        <v>2856.4061925824749</v>
      </c>
      <c r="AM138" s="27">
        <f ca="1">IF(R$11="x",0,_xlfn.NORM.INV(L138,Satokasvi!$H$8,Satokasvi!$I$8)*IF(R$8="x",1+Toimenpiteet!$C$7,1)*IF(R$9="x",1+Toimenpiteet!$C$34,1)*(1+R$30)*_xlfn.BINOM.INV(1,(1-(Satokasvi!$H$15*(1+R$43))),L138))</f>
        <v>2783.0976433555361</v>
      </c>
      <c r="AN138" s="27">
        <f ca="1">IF(S$11="x",0,_xlfn.NORM.INV(M138,Satokasvi!$H$8,Satokasvi!$I$8)*IF(S$8="x",1+Toimenpiteet!$C$7,1)*IF(S$9="x",1+Toimenpiteet!$C$34,1)*(1+S$30)*_xlfn.BINOM.INV(1,(1-(Satokasvi!$H$15*(1+S$43))),M138))</f>
        <v>2873.8324261045841</v>
      </c>
      <c r="AO138" s="27">
        <f ca="1">IF(T$11="x",0,_xlfn.NORM.INV(N138,Satokasvi!$H$8,Satokasvi!$I$8)*IF(T$8="x",1+Toimenpiteet!$C$7,1)*IF(T$9="x",1+Toimenpiteet!$C$34,1)*(1+T$30)*_xlfn.BINOM.INV(1,(1-(Satokasvi!$H$15*(1+T$43))),N138))</f>
        <v>2673.2091134130974</v>
      </c>
      <c r="AP138" s="27">
        <f ca="1">IF(U$11="x",0,_xlfn.NORM.INV(O138,Satokasvi!$H$8,Satokasvi!$I$8)*IF(U$8="x",1+Toimenpiteet!$C$7,1)*IF(U$9="x",1+Toimenpiteet!$C$34,1)*(1+U$30)*_xlfn.BINOM.INV(1,(1-(Satokasvi!$H$15*(1+U$43))),O138))</f>
        <v>2843.7929853437349</v>
      </c>
      <c r="AQ138" s="27">
        <f ca="1">IF(V$11="x",0,_xlfn.NORM.INV(P138,Satokasvi!$H$8,Satokasvi!$I$8)*IF(V$8="x",1+Toimenpiteet!$C$7,1)*IF(V$9="x",1+Toimenpiteet!$C$34,1)*(1+V$30)*_xlfn.BINOM.INV(1,(1-(Satokasvi!$H$15*(1+V$43))),P138))</f>
        <v>2748.4446995792091</v>
      </c>
      <c r="AR138" s="27">
        <f ca="1">IF(W$11="x",0,_xlfn.NORM.INV(Q138,Satokasvi!$H$8,Satokasvi!$I$8)*IF(W$8="x",1+Toimenpiteet!$C$7,1)*IF(W$9="x",1+Toimenpiteet!$C$34,1)*(1+W$30)*_xlfn.BINOM.INV(1,(1-(Satokasvi!$H$15*(1+W$43))),Q138))</f>
        <v>2751.8723291053129</v>
      </c>
      <c r="AS138" s="27">
        <f ca="1">IF(X$11="x",0,_xlfn.NORM.INV(R138,Satokasvi!$H$8,Satokasvi!$I$8)*IF(X$8="x",1+Toimenpiteet!$C$7,1)*IF(X$9="x",1+Toimenpiteet!$C$34,1)*(1+X$30)*_xlfn.BINOM.INV(1,(1-(Satokasvi!$H$15*(1+X$43))),R138))</f>
        <v>2389.4680258250437</v>
      </c>
      <c r="AT138" s="27">
        <f ca="1">IF(Y$11="x",0,_xlfn.NORM.INV(S138,Satokasvi!$H$8,Satokasvi!$I$8)*IF(Y$8="x",1+Toimenpiteet!$C$7,1)*IF(Y$9="x",1+Toimenpiteet!$C$34,1)*(1+Y$30)*_xlfn.BINOM.INV(1,(1-(Satokasvi!$H$15*(1+Y$43))),S138))</f>
        <v>2635.5190548586152</v>
      </c>
      <c r="AU138" s="27">
        <f ca="1">IF(Z$11="x",0,_xlfn.NORM.INV(T138,Satokasvi!$H$8,Satokasvi!$I$8)*IF(Z$8="x",1+Toimenpiteet!$C$7,1)*IF(Z$9="x",1+Toimenpiteet!$C$34,1)*(1+Z$30)*_xlfn.BINOM.INV(1,(1-(Satokasvi!$H$15*(1+Z$43))),T138))</f>
        <v>2869.2490115472747</v>
      </c>
      <c r="AV138" s="27">
        <f ca="1">IF(AA$11="x",0,_xlfn.NORM.INV(U138,Satokasvi!$H$8,Satokasvi!$I$8)*IF(AA$8="x",1+Toimenpiteet!$C$7,1)*IF(AA$9="x",1+Toimenpiteet!$C$34,1)*(1+AA$30)*_xlfn.BINOM.INV(1,(1-(Satokasvi!$H$15*(1+AA$43))),U138))</f>
        <v>2858.6918659215762</v>
      </c>
      <c r="AW138" s="27">
        <f ca="1">IF(AB$11="x",0,_xlfn.NORM.INV(V138,Satokasvi!$H$8,Satokasvi!$I$8)*IF(AB$8="x",1+Toimenpiteet!$C$7,1)*IF(AB$9="x",1+Toimenpiteet!$C$34,1)*(1+AB$30)*_xlfn.BINOM.INV(1,(1-(Satokasvi!$H$15*(1+AB$43))),V138))</f>
        <v>2413.0623903179057</v>
      </c>
      <c r="AX138" s="27">
        <f ca="1">IF(AC$11="x",0,_xlfn.NORM.INV(W138,Satokasvi!$H$8,Satokasvi!$I$8)*IF(AC$8="x",1+Toimenpiteet!$C$7,1)*IF(AC$9="x",1+Toimenpiteet!$C$34,1)*(1+AC$30)*_xlfn.BINOM.INV(1,(1-(Satokasvi!$H$15*(1+AC$43))),W138))</f>
        <v>2854.8975204813642</v>
      </c>
      <c r="AY138" s="27">
        <f ca="1">IF(AD$11="x",0,_xlfn.NORM.INV(X138,Satokasvi!$H$8,Satokasvi!$I$8)*IF(AD$8="x",1+Toimenpiteet!$C$7,1)*IF(AD$9="x",1+Toimenpiteet!$C$34,1)*(1+AD$30)*_xlfn.BINOM.INV(1,(1-(Satokasvi!$H$15*(1+AD$43))),X138))</f>
        <v>2470.0450663071997</v>
      </c>
      <c r="AZ138" s="27">
        <f ca="1">IF(AE$11="x",0,_xlfn.NORM.INV(Y138,Satokasvi!$H$8,Satokasvi!$I$8)*IF(AE$8="x",1+Toimenpiteet!$C$7,1)*IF(AE$9="x",1+Toimenpiteet!$C$34,1)*(1+AE$30)*_xlfn.BINOM.INV(1,(1-(Satokasvi!$H$15*(1+AE$43))),Y138))</f>
        <v>2780.8783043235053</v>
      </c>
      <c r="BA138" s="27">
        <f ca="1">IF(AF$11="x",0,_xlfn.NORM.INV(Z138,Satokasvi!$H$8,Satokasvi!$I$8)*IF(AF$8="x",1+Toimenpiteet!$C$7,1)*IF(AF$9="x",1+Toimenpiteet!$C$34,1)*(1+AF$30)*_xlfn.BINOM.INV(1,(1-(Satokasvi!$H$15*(1+AF$43))),Z138))</f>
        <v>2806.7852775981373</v>
      </c>
      <c r="BD138" s="27">
        <f>IF(H$11="x",0,_xlfn.NORM.INV(B138,Satokasvi!$H$8,Satokasvi!$I$8)*IF(COUNTIF($H$12:H$12,"x")&gt;0,(1+$C$6),1)*IF(COUNTIF($H$13:H$13,"x")&gt;0,(1+$C$30),1)*IF(H$8="x",(1+Toimenpiteet!$C$7),1)*IF(H$9="x",(1+Toimenpiteet!$C$34),1)*(1+H$30)*_xlfn.BINOM.INV(1,(1-(Satokasvi!$H$15*(1+H$44))),B138))</f>
        <v>0</v>
      </c>
      <c r="BE138" s="27">
        <f ca="1">IF(I$11="x",0,_xlfn.NORM.INV(C138,Satokasvi!$H$8,Satokasvi!$I$8)*IF(COUNTIF($H$12:I$12,"x")&gt;0,(1+$C$6),1)*IF(COUNTIF($H$13:I$13,"x")&gt;0,(1+$C$30),1)*IF(I$8="x",(1+Toimenpiteet!$C$7),1)*IF(I$9="x",(1+Toimenpiteet!$C$34),1)*(1+I$30)*_xlfn.BINOM.INV(1,(1-(Satokasvi!$H$15*(1+I$44))),C138))</f>
        <v>2551.4559118300308</v>
      </c>
      <c r="BF138" s="27">
        <f ca="1">IF(J$11="x",0,_xlfn.NORM.INV(D138,Satokasvi!$H$8,Satokasvi!$I$8)*IF(COUNTIF($H$12:J$12,"x")&gt;0,(1+$C$6),1)*IF(COUNTIF($H$13:J$13,"x")&gt;0,(1+$C$30),1)*IF(J$8="x",(1+Toimenpiteet!$C$7),1)*IF(J$9="x",(1+Toimenpiteet!$C$34),1)*(1+J$30)*_xlfn.BINOM.INV(1,(1-(Satokasvi!$H$15*(1+J$44))),D138))</f>
        <v>2824.3709177139294</v>
      </c>
      <c r="BG138" s="27">
        <f ca="1">IF(K$11="x",0,_xlfn.NORM.INV(E138,Satokasvi!$H$8,Satokasvi!$I$8)*IF(COUNTIF($H$12:K$12,"x")&gt;0,(1+$C$6),1)*IF(COUNTIF($H$13:K$13,"x")&gt;0,(1+$C$30),1)*IF(K$8="x",(1+Toimenpiteet!$C$7),1)*IF(K$9="x",(1+Toimenpiteet!$C$34),1)*(1+K$30)*_xlfn.BINOM.INV(1,(1-(Satokasvi!$H$15*(1+K$44))),E138))</f>
        <v>2726.2299321962028</v>
      </c>
      <c r="BH138" s="27">
        <f ca="1">IF(L$11="x",0,_xlfn.NORM.INV(F138,Satokasvi!$H$8,Satokasvi!$I$8)*IF(COUNTIF($H$12:L$12,"x")&gt;0,(1+$C$6),1)*IF(COUNTIF($H$13:L$13,"x")&gt;0,(1+$C$30),1)*IF(L$8="x",(1+Toimenpiteet!$C$7),1)*IF(L$9="x",(1+Toimenpiteet!$C$34),1)*(1+L$30)*_xlfn.BINOM.INV(1,(1-(Satokasvi!$H$15*(1+L$44))),F138))</f>
        <v>2990.0274940992476</v>
      </c>
      <c r="BI138" s="27">
        <f>IF(M$11="x",0,_xlfn.NORM.INV(G138,Satokasvi!$H$8,Satokasvi!$I$8)*IF(COUNTIF($H$12:M$12,"x")&gt;0,(1+$C$6),1)*IF(COUNTIF($H$13:M$13,"x")&gt;0,(1+$C$30),1)*IF(M$8="x",(1+Toimenpiteet!$C$7),1)*IF(M$9="x",(1+Toimenpiteet!$C$34),1)*(1+M$30)*_xlfn.BINOM.INV(1,(1-(Satokasvi!$H$15*(1+M$44))),G138))</f>
        <v>0</v>
      </c>
      <c r="BJ138" s="27">
        <f ca="1">IF(N$11="x",0,_xlfn.NORM.INV(H138,Satokasvi!$H$8,Satokasvi!$I$8)*IF(COUNTIF($H$12:N$12,"x")&gt;0,(1+$C$6),1)*IF(COUNTIF($H$13:N$13,"x")&gt;0,(1+$C$30),1)*IF(N$8="x",(1+Toimenpiteet!$C$7),1)*IF(N$9="x",(1+Toimenpiteet!$C$34),1)*(1+N$30)*_xlfn.BINOM.INV(1,(1-(Satokasvi!$H$15*(1+N$44))),H138))</f>
        <v>2675.3761729156627</v>
      </c>
      <c r="BK138" s="27">
        <f ca="1">IF(O$11="x",0,_xlfn.NORM.INV(I138,Satokasvi!$H$8,Satokasvi!$I$8)*IF(COUNTIF($H$12:O$12,"x")&gt;0,(1+$C$6),1)*IF(COUNTIF($H$13:O$13,"x")&gt;0,(1+$C$30),1)*IF(O$8="x",(1+Toimenpiteet!$C$7),1)*IF(O$9="x",(1+Toimenpiteet!$C$34),1)*(1+O$30)*_xlfn.BINOM.INV(1,(1-(Satokasvi!$H$15*(1+O$44))),I138))</f>
        <v>2859.3059491859503</v>
      </c>
      <c r="BL138" s="27">
        <f ca="1">IF(P$11="x",0,_xlfn.NORM.INV(J138,Satokasvi!$H$8,Satokasvi!$I$8)*IF(COUNTIF($H$12:P$12,"x")&gt;0,(1+$C$6),1)*IF(COUNTIF($H$13:P$13,"x")&gt;0,(1+$C$30),1)*IF(P$8="x",(1+Toimenpiteet!$C$7),1)*IF(P$9="x",(1+Toimenpiteet!$C$34),1)*(1+P$30)*_xlfn.BINOM.INV(1,(1-(Satokasvi!$H$15*(1+P$44))),J138))</f>
        <v>2687.4056830843706</v>
      </c>
      <c r="BM138" s="27">
        <f ca="1">IF(Q$11="x",0,_xlfn.NORM.INV(K138,Satokasvi!$H$8,Satokasvi!$I$8)*IF(COUNTIF($H$12:Q$12,"x")&gt;0,(1+$C$6),1)*IF(COUNTIF($H$13:Q$13,"x")&gt;0,(1+$C$30),1)*IF(Q$8="x",(1+Toimenpiteet!$C$7),1)*IF(Q$9="x",(1+Toimenpiteet!$C$34),1)*(1+Q$30)*_xlfn.BINOM.INV(1,(1-(Satokasvi!$H$15*(1+Q$44))),K138))</f>
        <v>2999.2265022115985</v>
      </c>
      <c r="BN138" s="27">
        <f ca="1">IF(R$11="x",0,_xlfn.NORM.INV(L138,Satokasvi!$H$8,Satokasvi!$I$8)*IF(COUNTIF($H$12:R$12,"x")&gt;0,(1+$C$6),1)*IF(COUNTIF($H$13:R$13,"x")&gt;0,(1+$C$30),1)*IF(R$8="x",(1+Toimenpiteet!$C$7),1)*IF(R$9="x",(1+Toimenpiteet!$C$34),1)*(1+R$30)*_xlfn.BINOM.INV(1,(1-(Satokasvi!$H$15*(1+R$44))),L138))</f>
        <v>2922.2525255233131</v>
      </c>
      <c r="BO138" s="27">
        <f ca="1">IF(S$11="x",0,_xlfn.NORM.INV(M138,Satokasvi!$H$8,Satokasvi!$I$8)*IF(COUNTIF($H$12:S$12,"x")&gt;0,(1+$C$6),1)*IF(COUNTIF($H$13:S$13,"x")&gt;0,(1+$C$30),1)*IF(S$8="x",(1+Toimenpiteet!$C$7),1)*IF(S$9="x",(1+Toimenpiteet!$C$34),1)*(1+S$30)*_xlfn.BINOM.INV(1,(1-(Satokasvi!$H$15*(1+S$44))),M138))</f>
        <v>3017.5240474098136</v>
      </c>
      <c r="BP138" s="27">
        <f ca="1">IF(T$11="x",0,_xlfn.NORM.INV(N138,Satokasvi!$H$8,Satokasvi!$I$8)*IF(COUNTIF($H$12:T$12,"x")&gt;0,(1+$C$6),1)*IF(COUNTIF($H$13:T$13,"x")&gt;0,(1+$C$30),1)*IF(T$8="x",(1+Toimenpiteet!$C$7),1)*IF(T$9="x",(1+Toimenpiteet!$C$34),1)*(1+T$30)*_xlfn.BINOM.INV(1,(1-(Satokasvi!$H$15*(1+T$44))),N138))</f>
        <v>2806.8695690837526</v>
      </c>
      <c r="BQ138" s="27">
        <f ca="1">IF(U$11="x",0,_xlfn.NORM.INV(O138,Satokasvi!$H$8,Satokasvi!$I$8)*IF(COUNTIF($H$12:U$12,"x")&gt;0,(1+$C$6),1)*IF(COUNTIF($H$13:U$13,"x")&gt;0,(1+$C$30),1)*IF(U$8="x",(1+Toimenpiteet!$C$7),1)*IF(U$9="x",(1+Toimenpiteet!$C$34),1)*(1+U$30)*_xlfn.BINOM.INV(1,(1-(Satokasvi!$H$15*(1+U$44))),O138))</f>
        <v>2985.9826346109217</v>
      </c>
      <c r="BR138" s="27">
        <f ca="1">IF(V$11="x",0,_xlfn.NORM.INV(P138,Satokasvi!$H$8,Satokasvi!$I$8)*IF(COUNTIF($H$12:V$12,"x")&gt;0,(1+$C$6),1)*IF(COUNTIF($H$13:V$13,"x")&gt;0,(1+$C$30),1)*IF(V$8="x",(1+Toimenpiteet!$C$7),1)*IF(V$9="x",(1+Toimenpiteet!$C$34),1)*(1+V$30)*_xlfn.BINOM.INV(1,(1-(Satokasvi!$H$15*(1+V$44))),P138))</f>
        <v>2885.8669345581702</v>
      </c>
      <c r="BS138" s="27">
        <f ca="1">IF(W$11="x",0,_xlfn.NORM.INV(Q138,Satokasvi!$H$8,Satokasvi!$I$8)*IF(COUNTIF($H$12:W$12,"x")&gt;0,(1+$C$6),1)*IF(COUNTIF($H$13:W$13,"x")&gt;0,(1+$C$30),1)*IF(W$8="x",(1+Toimenpiteet!$C$7),1)*IF(W$9="x",(1+Toimenpiteet!$C$34),1)*(1+W$30)*_xlfn.BINOM.INV(1,(1-(Satokasvi!$H$15*(1+W$44))),Q138))</f>
        <v>2889.4659455605779</v>
      </c>
      <c r="BT138" s="27">
        <f ca="1">IF(X$11="x",0,_xlfn.NORM.INV(R138,Satokasvi!$H$8,Satokasvi!$I$8)*IF(COUNTIF($H$12:X$12,"x")&gt;0,(1+$C$6),1)*IF(COUNTIF($H$13:X$13,"x")&gt;0,(1+$C$30),1)*IF(X$8="x",(1+Toimenpiteet!$C$7),1)*IF(X$9="x",(1+Toimenpiteet!$C$34),1)*(1+X$30)*_xlfn.BINOM.INV(1,(1-(Satokasvi!$H$15*(1+X$44))),R138))</f>
        <v>2508.9414271162959</v>
      </c>
      <c r="BU138" s="27">
        <f ca="1">IF(Y$11="x",0,_xlfn.NORM.INV(S138,Satokasvi!$H$8,Satokasvi!$I$8)*IF(COUNTIF($H$12:Y$12,"x")&gt;0,(1+$C$6),1)*IF(COUNTIF($H$13:Y$13,"x")&gt;0,(1+$C$30),1)*IF(Y$8="x",(1+Toimenpiteet!$C$7),1)*IF(Y$9="x",(1+Toimenpiteet!$C$34),1)*(1+Y$30)*_xlfn.BINOM.INV(1,(1-(Satokasvi!$H$15*(1+Y$44))),S138))</f>
        <v>2767.2950076015463</v>
      </c>
      <c r="BV138" s="27">
        <f ca="1">IF(Z$11="x",0,_xlfn.NORM.INV(T138,Satokasvi!$H$8,Satokasvi!$I$8)*IF(COUNTIF($H$12:Z$12,"x")&gt;0,(1+$C$6),1)*IF(COUNTIF($H$13:Z$13,"x")&gt;0,(1+$C$30),1)*IF(Z$8="x",(1+Toimenpiteet!$C$7),1)*IF(Z$9="x",(1+Toimenpiteet!$C$34),1)*(1+Z$30)*_xlfn.BINOM.INV(1,(1-(Satokasvi!$H$15*(1+Z$44))),T138))</f>
        <v>3012.7114621246387</v>
      </c>
      <c r="BW138" s="27">
        <f ca="1">IF(AA$11="x",0,_xlfn.NORM.INV(U138,Satokasvi!$H$8,Satokasvi!$I$8)*IF(COUNTIF($H$12:AA$12,"x")&gt;0,(1+$C$6),1)*IF(COUNTIF($H$13:AA$13,"x")&gt;0,(1+$C$30),1)*IF(AA$8="x",(1+Toimenpiteet!$C$7),1)*IF(AA$9="x",(1+Toimenpiteet!$C$34),1)*(1+AA$30)*_xlfn.BINOM.INV(1,(1-(Satokasvi!$H$15*(1+AA$44))),U138))</f>
        <v>3001.6264592176549</v>
      </c>
      <c r="BX138" s="27">
        <f ca="1">IF(AB$11="x",0,_xlfn.NORM.INV(V138,Satokasvi!$H$8,Satokasvi!$I$8)*IF(COUNTIF($H$12:AB$12,"x")&gt;0,(1+$C$6),1)*IF(COUNTIF($H$13:AB$13,"x")&gt;0,(1+$C$30),1)*IF(AB$8="x",(1+Toimenpiteet!$C$7),1)*IF(AB$9="x",(1+Toimenpiteet!$C$34),1)*(1+AB$30)*_xlfn.BINOM.INV(1,(1-(Satokasvi!$H$15*(1+AB$44))),V138))</f>
        <v>2533.7155098338017</v>
      </c>
      <c r="BY138" s="27">
        <f ca="1">IF(AC$11="x",0,_xlfn.NORM.INV(W138,Satokasvi!$H$8,Satokasvi!$I$8)*IF(COUNTIF($H$12:AC$12,"x")&gt;0,(1+$C$6),1)*IF(COUNTIF($H$13:AC$13,"x")&gt;0,(1+$C$30),1)*IF(AC$8="x",(1+Toimenpiteet!$C$7),1)*IF(AC$9="x",(1+Toimenpiteet!$C$34),1)*(1+AC$30)*_xlfn.BINOM.INV(1,(1-(Satokasvi!$H$15*(1+AC$44))),W138))</f>
        <v>2997.6423965054323</v>
      </c>
      <c r="BZ138" s="27">
        <f ca="1">IF(AD$11="x",0,_xlfn.NORM.INV(X138,Satokasvi!$H$8,Satokasvi!$I$8)*IF(COUNTIF($H$12:AD$12,"x")&gt;0,(1+$C$6),1)*IF(COUNTIF($H$13:AD$13,"x")&gt;0,(1+$C$30),1)*IF(AD$8="x",(1+Toimenpiteet!$C$7),1)*IF(AD$9="x",(1+Toimenpiteet!$C$34),1)*(1+AD$30)*_xlfn.BINOM.INV(1,(1-(Satokasvi!$H$15*(1+AD$44))),X138))</f>
        <v>2593.5473196225598</v>
      </c>
      <c r="CA138" s="27">
        <f ca="1">IF(AE$11="x",0,_xlfn.NORM.INV(Y138,Satokasvi!$H$8,Satokasvi!$I$8)*IF(COUNTIF($H$12:AE$12,"x")&gt;0,(1+$C$6),1)*IF(COUNTIF($H$13:AE$13,"x")&gt;0,(1+$C$30),1)*IF(AE$8="x",(1+Toimenpiteet!$C$7),1)*IF(AE$9="x",(1+Toimenpiteet!$C$34),1)*(1+AE$30)*_xlfn.BINOM.INV(1,(1-(Satokasvi!$H$15*(1+AE$44))),Y138))</f>
        <v>2919.9222195396801</v>
      </c>
      <c r="CB138" s="27">
        <f ca="1">IF(AF$11="x",0,_xlfn.NORM.INV(Z138,Satokasvi!$H$8,Satokasvi!$I$8)*IF(COUNTIF($H$12:AF$12,"x")&gt;0,(1+$C$6),1)*IF(COUNTIF($H$13:AF$13,"x")&gt;0,(1+$C$30),1)*IF(AF$8="x",(1+Toimenpiteet!$C$7),1)*IF(AF$9="x",(1+Toimenpiteet!$C$34),1)*(1+AF$30)*_xlfn.BINOM.INV(1,(1-(Satokasvi!$H$15*(1+AF$44))),Z138))</f>
        <v>2947.1245414780446</v>
      </c>
      <c r="CD138" s="29">
        <f ca="1">_xlfn.NORM.INV(RAND(),Satokasvi!$H$13,Satokasvi!$I$13)</f>
        <v>118.04068404761551</v>
      </c>
      <c r="CE138" s="29">
        <f ca="1">_xlfn.NORM.INV(RAND(),Satokasvi!$H$13,Satokasvi!$I$13)</f>
        <v>223.75519958131525</v>
      </c>
      <c r="CF138" s="29">
        <f ca="1">_xlfn.NORM.INV(RAND(),Satokasvi!$H$13,Satokasvi!$I$13)</f>
        <v>209.44058942710981</v>
      </c>
      <c r="CG138" s="29">
        <f ca="1">_xlfn.NORM.INV(RAND(),Satokasvi!$H$13,Satokasvi!$I$13)</f>
        <v>223.64558761385908</v>
      </c>
      <c r="CH138" s="29">
        <f ca="1">_xlfn.NORM.INV(RAND(),Satokasvi!$H$13,Satokasvi!$I$13)</f>
        <v>283.5204051781692</v>
      </c>
      <c r="CI138" s="29">
        <f ca="1">_xlfn.NORM.INV(RAND(),Satokasvi!$H$13,Satokasvi!$I$13)</f>
        <v>173.49058861146881</v>
      </c>
      <c r="CJ138" s="29">
        <f ca="1">_xlfn.NORM.INV(RAND(),Satokasvi!$H$13,Satokasvi!$I$13)</f>
        <v>103.62607949911087</v>
      </c>
      <c r="CK138" s="29">
        <f ca="1">_xlfn.NORM.INV(RAND(),Satokasvi!$H$13,Satokasvi!$I$13)</f>
        <v>233.86511544660283</v>
      </c>
      <c r="CL138" s="29">
        <f ca="1">_xlfn.NORM.INV(RAND(),Satokasvi!$H$13,Satokasvi!$I$13)</f>
        <v>262.85124041041303</v>
      </c>
      <c r="CM138" s="29">
        <f ca="1">_xlfn.NORM.INV(RAND(),Satokasvi!$H$13,Satokasvi!$I$13)</f>
        <v>131.09803104694362</v>
      </c>
      <c r="CN138" s="29">
        <f ca="1">_xlfn.NORM.INV(RAND(),Satokasvi!$H$13,Satokasvi!$I$13)</f>
        <v>167.60014254937568</v>
      </c>
      <c r="CO138" s="29">
        <f ca="1">_xlfn.NORM.INV(RAND(),Satokasvi!$H$13,Satokasvi!$I$13)</f>
        <v>305.30896397561241</v>
      </c>
      <c r="CP138" s="29">
        <f ca="1">_xlfn.NORM.INV(RAND(),Satokasvi!$H$13,Satokasvi!$I$13)</f>
        <v>259.41738573570052</v>
      </c>
      <c r="CQ138" s="29">
        <f ca="1">_xlfn.NORM.INV(RAND(),Satokasvi!$H$13,Satokasvi!$I$13)</f>
        <v>149.32789028849385</v>
      </c>
      <c r="CR138" s="29">
        <f ca="1">_xlfn.NORM.INV(RAND(),Satokasvi!$H$13,Satokasvi!$I$13)</f>
        <v>269.35108858719906</v>
      </c>
      <c r="CS138" s="29">
        <f ca="1">_xlfn.NORM.INV(RAND(),Satokasvi!$H$13,Satokasvi!$I$13)</f>
        <v>236.27447672298081</v>
      </c>
      <c r="CT138" s="29">
        <f ca="1">_xlfn.NORM.INV(RAND(),Satokasvi!$H$13,Satokasvi!$I$13)</f>
        <v>195.88512269990463</v>
      </c>
      <c r="CU138" s="29">
        <f ca="1">_xlfn.NORM.INV(RAND(),Satokasvi!$H$13,Satokasvi!$I$13)</f>
        <v>257.04345588086278</v>
      </c>
      <c r="CV138" s="29">
        <f ca="1">_xlfn.NORM.INV(RAND(),Satokasvi!$H$13,Satokasvi!$I$13)</f>
        <v>201.21018400102543</v>
      </c>
      <c r="CW138" s="29">
        <f ca="1">_xlfn.NORM.INV(RAND(),Satokasvi!$H$13,Satokasvi!$I$13)</f>
        <v>246.25488862987464</v>
      </c>
      <c r="CX138" s="29">
        <f ca="1">_xlfn.NORM.INV(RAND(),Satokasvi!$H$13,Satokasvi!$I$13)</f>
        <v>230.6461613181917</v>
      </c>
      <c r="CY138" s="29">
        <f ca="1">_xlfn.NORM.INV(RAND(),Satokasvi!$H$13,Satokasvi!$I$13)</f>
        <v>169.76162631942239</v>
      </c>
      <c r="CZ138" s="29">
        <f ca="1">_xlfn.NORM.INV(RAND(),Satokasvi!$H$13,Satokasvi!$I$13)</f>
        <v>168.94351830281033</v>
      </c>
      <c r="DA138" s="29">
        <f ca="1">_xlfn.NORM.INV(RAND(),Satokasvi!$H$13,Satokasvi!$I$13)</f>
        <v>296.92527585482958</v>
      </c>
      <c r="DB138" s="29">
        <f ca="1">_xlfn.NORM.INV(RAND(),Satokasvi!$H$13,Satokasvi!$I$13)</f>
        <v>260.17784691943314</v>
      </c>
      <c r="DD138" s="29">
        <f>IF(H$11="x",Toimenpiteet!$E$115,AC138*CD138/1000+(Satokasvi!$E$28-Satokasvi!$E$7)+IF(H$8="x",Toimenpiteet!$E$29,0)+IF(H$9="x",Toimenpiteet!$E$60,0)+IF(H$10="x",Toimenpiteet!$E$88,0))/(1+$H$15)^DD$59</f>
        <v>305.82524271844659</v>
      </c>
      <c r="DE138" s="29">
        <f ca="1">IF(I$11="x",Toimenpiteet!$E$115,AD138*CE138/1000+(Satokasvi!$E$28-Satokasvi!$E$7)+IF(I$8="x",Toimenpiteet!$E$29,0)+IF(I$9="x",Toimenpiteet!$E$60,0)+IF(I$10="x",Toimenpiteet!$E$88,0))/(1+$H$15)^DE$59</f>
        <v>297.68662436157553</v>
      </c>
      <c r="DF138" s="29">
        <f ca="1">IF(J$11="x",Toimenpiteet!$E$115,AE138*CF138/1000+(Satokasvi!$E$28-Satokasvi!$E$7)+IF(J$8="x",Toimenpiteet!$E$29,0)+IF(J$9="x",Toimenpiteet!$E$60,0)+IF(J$10="x",Toimenpiteet!$E$88,0))/(1+$H$15)^DF$59</f>
        <v>307.00205803749299</v>
      </c>
      <c r="DG138" s="29">
        <f ca="1">IF(K$11="x",Toimenpiteet!$E$115,AF138*CG138/1000+(Satokasvi!$E$28-Satokasvi!$E$7)+IF(K$8="x",Toimenpiteet!$E$29,0)+IF(K$9="x",Toimenpiteet!$E$60,0)+IF(K$10="x",Toimenpiteet!$E$88,0))/(1+$H$15)^DG$59</f>
        <v>313.43647962797991</v>
      </c>
      <c r="DH138" s="29">
        <f ca="1">IF(L$11="x",Toimenpiteet!$E$115,AG138*CH138/1000+(Satokasvi!$E$28-Satokasvi!$E$7)+IF(L$8="x",Toimenpiteet!$E$29,0)+IF(L$9="x",Toimenpiteet!$E$60,0)+IF(L$10="x",Toimenpiteet!$E$88,0))/(1+$H$15)^DH$59</f>
        <v>499.85205652513599</v>
      </c>
      <c r="DI138" s="29">
        <f>IF(M$11="x",Toimenpiteet!$E$115,AH138*CI138/1000+(Satokasvi!$E$28-Satokasvi!$E$7)+IF(M$8="x",Toimenpiteet!$E$29,0)+IF(M$9="x",Toimenpiteet!$E$60,0)+IF(M$10="x",Toimenpiteet!$E$88,0))/(1+$H$15)^DI$59</f>
        <v>263.80754085535114</v>
      </c>
      <c r="DJ138" s="29">
        <f ca="1">IF(N$11="x",Toimenpiteet!$E$115,AI138*CJ138/1000+(Satokasvi!$E$28-Satokasvi!$E$7)+IF(N$8="x",Toimenpiteet!$E$29,0)+IF(N$9="x",Toimenpiteet!$E$60,0)+IF(N$10="x",Toimenpiteet!$E$88,0))/(1+$H$15)^DJ$59</f>
        <v>29.382605849954178</v>
      </c>
      <c r="DK138" s="29">
        <f ca="1">IF(O$11="x",Toimenpiteet!$E$115,AJ138*CK138/1000+(Satokasvi!$E$28-Satokasvi!$E$7)+IF(O$8="x",Toimenpiteet!$E$29,0)+IF(O$9="x",Toimenpiteet!$E$60,0)+IF(O$10="x",Toimenpiteet!$E$88,0))/(1+$H$15)^DK$59</f>
        <v>322.82846723825861</v>
      </c>
      <c r="DL138" s="29">
        <f ca="1">IF(P$11="x",Toimenpiteet!$E$115,AK138*CL138/1000+(Satokasvi!$E$28-Satokasvi!$E$7)+IF(P$8="x",Toimenpiteet!$E$29,0)+IF(P$9="x",Toimenpiteet!$E$60,0)+IF(P$10="x",Toimenpiteet!$E$88,0))/(1+$H$15)^DL$59</f>
        <v>340.94078796781645</v>
      </c>
      <c r="DM138" s="29">
        <f ca="1">IF(Q$11="x",Toimenpiteet!$E$115,AL138*CM138/1000+(Satokasvi!$E$28-Satokasvi!$E$7)+IF(Q$8="x",Toimenpiteet!$E$29,0)+IF(Q$9="x",Toimenpiteet!$E$60,0)+IF(Q$10="x",Toimenpiteet!$E$88,0))/(1+$H$15)^DM$59</f>
        <v>109.06127045597155</v>
      </c>
      <c r="DN138" s="29">
        <f ca="1">IF(R$11="x",Toimenpiteet!$E$115,AM138*CN138/1000+(Satokasvi!$E$28-Satokasvi!$E$7)+IF(R$8="x",Toimenpiteet!$E$29,0)+IF(R$9="x",Toimenpiteet!$E$60,0)+IF(R$10="x",Toimenpiteet!$E$88,0))/(1+$H$15)^DN$59</f>
        <v>172.33183409272763</v>
      </c>
      <c r="DO138" s="29">
        <f ca="1">IF(S$11="x",Toimenpiteet!$E$115,AN138*CO138/1000+(Satokasvi!$E$28-Satokasvi!$E$7)+IF(S$8="x",Toimenpiteet!$E$29,0)+IF(S$9="x",Toimenpiteet!$E$60,0)+IF(S$10="x",Toimenpiteet!$E$88,0))/(1+$H$15)^DO$59</f>
        <v>455.55100202688106</v>
      </c>
      <c r="DP138" s="29">
        <f ca="1">IF(T$11="x",Toimenpiteet!$E$115,AO138*CP138/1000+(Satokasvi!$E$28-Satokasvi!$E$7)+IF(T$8="x",Toimenpiteet!$E$29,0)+IF(T$9="x",Toimenpiteet!$E$60,0)+IF(T$10="x",Toimenpiteet!$E$88,0))/(1+$H$15)^DP$59</f>
        <v>317.03522735763971</v>
      </c>
      <c r="DQ138" s="29">
        <f ca="1">IF(U$11="x",Toimenpiteet!$E$115,AP138*CQ138/1000+(Satokasvi!$E$28-Satokasvi!$E$7)+IF(U$8="x",Toimenpiteet!$E$29,0)+IF(U$9="x",Toimenpiteet!$E$60,0)+IF(U$10="x",Toimenpiteet!$E$88,0))/(1+$H$15)^DQ$59</f>
        <v>130.07995736414566</v>
      </c>
      <c r="DR138" s="29">
        <f ca="1">IF(V$11="x",Toimenpiteet!$E$115,AQ138*CR138/1000+(Satokasvi!$E$28-Satokasvi!$E$7)+IF(V$8="x",Toimenpiteet!$E$29,0)+IF(V$9="x",Toimenpiteet!$E$60,0)+IF(V$10="x",Toimenpiteet!$E$88,0))/(1+$H$15)^DR$59</f>
        <v>328.88786138502468</v>
      </c>
      <c r="DS138" s="29">
        <f ca="1">IF(W$11="x",Toimenpiteet!$E$115,AR138*CS138/1000+(Satokasvi!$E$28-Satokasvi!$E$7)+IF(W$8="x",Toimenpiteet!$E$29,0)+IF(W$9="x",Toimenpiteet!$E$60,0)+IF(W$10="x",Toimenpiteet!$E$88,0))/(1+$H$15)^DS$59</f>
        <v>263.16165018006217</v>
      </c>
      <c r="DT138" s="29">
        <f ca="1">IF(X$11="x",Toimenpiteet!$E$115,AS138*CT138/1000+(Satokasvi!$E$28-Satokasvi!$E$7)+IF(X$8="x",Toimenpiteet!$E$29,0)+IF(X$9="x",Toimenpiteet!$E$60,0)+IF(X$10="x",Toimenpiteet!$E$88,0))/(1+$H$15)^DT$59</f>
        <v>145.30149829730448</v>
      </c>
      <c r="DU138" s="29">
        <f ca="1">IF(Y$11="x",Toimenpiteet!$E$115,AT138*CU138/1000+(Satokasvi!$E$28-Satokasvi!$E$7)+IF(Y$8="x",Toimenpiteet!$E$29,0)+IF(Y$9="x",Toimenpiteet!$E$60,0)+IF(Y$10="x",Toimenpiteet!$E$88,0))/(1+$H$15)^DU$59</f>
        <v>264.05909056613126</v>
      </c>
      <c r="DV138" s="29">
        <f ca="1">IF(Z$11="x",Toimenpiteet!$E$115,AU138*CV138/1000+(Satokasvi!$E$28-Satokasvi!$E$7)+IF(Z$8="x",Toimenpiteet!$E$29,0)+IF(Z$9="x",Toimenpiteet!$E$60,0)+IF(Z$10="x",Toimenpiteet!$E$88,0))/(1+$H$15)^DV$59</f>
        <v>199.2705533836122</v>
      </c>
      <c r="DW138" s="29">
        <f ca="1">IF(AA$11="x",Toimenpiteet!$E$115,AV138*CW138/1000+(Satokasvi!$E$28-Satokasvi!$E$7)+IF(AA$8="x",Toimenpiteet!$E$29,0)+IF(AA$9="x",Toimenpiteet!$E$60,0)+IF(AA$10="x",Toimenpiteet!$E$88,0))/(1+$H$15)^DW$59</f>
        <v>263.58667059439694</v>
      </c>
      <c r="DX138" s="29">
        <f ca="1">IF(AB$11="x",Toimenpiteet!$E$115,AW138*CX138/1000+(Satokasvi!$E$28-Satokasvi!$E$7)+IF(AB$8="x",Toimenpiteet!$E$29,0)+IF(AB$9="x",Toimenpiteet!$E$60,0)+IF(AB$10="x",Toimenpiteet!$E$88,0))/(1+$H$15)^DX$59</f>
        <v>176.67286802116692</v>
      </c>
      <c r="DY138" s="29">
        <f ca="1">IF(AC$11="x",Toimenpiteet!$E$115,AX138*CY138/1000+(Satokasvi!$E$28-Satokasvi!$E$7)+IF(AC$8="x",Toimenpiteet!$E$29,0)+IF(AC$9="x",Toimenpiteet!$E$60,0)+IF(AC$10="x",Toimenpiteet!$E$88,0))/(1+$H$15)^DY$59</f>
        <v>133.99696742090495</v>
      </c>
      <c r="DZ138" s="29">
        <f ca="1">IF(AD$11="x",Toimenpiteet!$E$115,AY138*CZ138/1000+(Satokasvi!$E$28-Satokasvi!$E$7)+IF(AD$8="x",Toimenpiteet!$E$29,0)+IF(AD$9="x",Toimenpiteet!$E$60,0)+IF(AD$10="x",Toimenpiteet!$E$88,0))/(1+$H$15)^DZ$59</f>
        <v>95.966456398367143</v>
      </c>
      <c r="EA138" s="29">
        <f ca="1">IF(AE$11="x",Toimenpiteet!$E$115,AZ138*DA138/1000+(Satokasvi!$E$28-Satokasvi!$E$7)+IF(AE$8="x",Toimenpiteet!$E$29,0)+IF(AE$9="x",Toimenpiteet!$E$60,0)+IF(AE$10="x",Toimenpiteet!$E$88,0))/(1+$H$15)^EA$59</f>
        <v>294.08441107245642</v>
      </c>
      <c r="EB138" s="29">
        <f ca="1">IF(AF$11="x",Toimenpiteet!$E$115,BA138*DB138/1000+(Satokasvi!$E$28-Satokasvi!$E$7)+IF(AF$8="x",Toimenpiteet!$E$29,0)+IF(AF$9="x",Toimenpiteet!$E$60,0)+IF(AF$10="x",Toimenpiteet!$E$88,0))/(1+$H$15)^EB$59</f>
        <v>239.93153389175893</v>
      </c>
      <c r="ED138" s="29">
        <f>IF(H$11="x",Toimenpiteet!$E$115,BD138*CD138/1000+(Satokasvi!$E$28-Satokasvi!$E$7)+IF(H$8="x",Toimenpiteet!$E$29,0)+IF(H$9="x",Toimenpiteet!$E$60,0)+IF(H$10="x",Toimenpiteet!$E$88,0))/(1+$H$15)^ED$59</f>
        <v>305.82524271844659</v>
      </c>
      <c r="EE138" s="29">
        <f ca="1">IF(I$11="x",Toimenpiteet!$E$115,BE138*CE138/1000+(Satokasvi!$E$28-Satokasvi!$E$7)+IF(I$8="x",Toimenpiteet!$E$29,0)+IF(I$9="x",Toimenpiteet!$E$60,0)+IF(I$10="x",Toimenpiteet!$E$88,0))/(1+$H$15)^EE$59</f>
        <v>323.31183596423341</v>
      </c>
      <c r="EF138" s="29">
        <f ca="1">IF(J$11="x",Toimenpiteet!$E$115,BF138*CF138/1000+(Satokasvi!$E$28-Satokasvi!$E$7)+IF(J$8="x",Toimenpiteet!$E$29,0)+IF(J$9="x",Toimenpiteet!$E$60,0)+IF(J$10="x",Toimenpiteet!$E$88,0))/(1+$H$15)^EF$59</f>
        <v>332.78020014769692</v>
      </c>
      <c r="EG138" s="29">
        <f ca="1">IF(K$11="x",Toimenpiteet!$E$115,BG138*CG138/1000+(Satokasvi!$E$28-Satokasvi!$E$7)+IF(K$8="x",Toimenpiteet!$E$29,0)+IF(K$9="x",Toimenpiteet!$E$60,0)+IF(K$10="x",Toimenpiteet!$E$88,0))/(1+$H$15)^EG$59</f>
        <v>339.23261352037844</v>
      </c>
      <c r="EH138" s="29">
        <f ca="1">IF(L$11="x",Toimenpiteet!$E$115,BH138*CH138/1000+(Satokasvi!$E$28-Satokasvi!$E$7)+IF(L$8="x",Toimenpiteet!$E$29,0)+IF(L$9="x",Toimenpiteet!$E$60,0)+IF(L$10="x",Toimenpiteet!$E$88,0))/(1+$H$15)^EH$59</f>
        <v>534.67408644945033</v>
      </c>
      <c r="EI138" s="29">
        <f>IF(M$11="x",Toimenpiteet!$E$115,BI138*CI138/1000+(Satokasvi!$E$28-Satokasvi!$E$7)+IF(M$8="x",Toimenpiteet!$E$29,0)+IF(M$9="x",Toimenpiteet!$E$60,0)+IF(M$10="x",Toimenpiteet!$E$88,0))/(1+$H$15)^EI$59</f>
        <v>263.80754085535114</v>
      </c>
      <c r="EJ138" s="29">
        <f ca="1">IF(N$11="x",Toimenpiteet!$E$115,BJ138*CJ138/1000+(Satokasvi!$E$28-Satokasvi!$E$7)+IF(N$8="x",Toimenpiteet!$E$29,0)+IF(N$9="x",Toimenpiteet!$E$60,0)+IF(N$10="x",Toimenpiteet!$E$88,0))/(1+$H$15)^EJ$59</f>
        <v>40.116913914209363</v>
      </c>
      <c r="EK138" s="29">
        <f ca="1">IF(O$11="x",Toimenpiteet!$E$115,BK138*CK138/1000+(Satokasvi!$E$28-Satokasvi!$E$7)+IF(O$8="x",Toimenpiteet!$E$29,0)+IF(O$9="x",Toimenpiteet!$E$60,0)+IF(O$10="x",Toimenpiteet!$E$88,0))/(1+$H$15)^EK$59</f>
        <v>347.96520882517888</v>
      </c>
      <c r="EL138" s="29">
        <f ca="1">IF(P$11="x",Toimenpiteet!$E$115,BL138*CL138/1000+(Satokasvi!$E$28-Satokasvi!$E$7)+IF(P$8="x",Toimenpiteet!$E$29,0)+IF(P$9="x",Toimenpiteet!$E$60,0)+IF(P$10="x",Toimenpiteet!$E$88,0))/(1+$H$15)^EL$59</f>
        <v>366.72114603126283</v>
      </c>
      <c r="EM138" s="29">
        <f ca="1">IF(Q$11="x",Toimenpiteet!$E$115,BM138*CM138/1000+(Satokasvi!$E$28-Satokasvi!$E$7)+IF(Q$8="x",Toimenpiteet!$E$29,0)+IF(Q$9="x",Toimenpiteet!$E$60,0)+IF(Q$10="x",Toimenpiteet!$E$88,0))/(1+$H$15)^EM$59</f>
        <v>122.9932841390183</v>
      </c>
      <c r="EN138" s="29">
        <f ca="1">IF(R$11="x",Toimenpiteet!$E$115,BN138*CN138/1000+(Satokasvi!$E$28-Satokasvi!$E$7)+IF(R$8="x",Toimenpiteet!$E$29,0)+IF(R$9="x",Toimenpiteet!$E$60,0)+IF(R$10="x",Toimenpiteet!$E$88,0))/(1+$H$15)^EN$59</f>
        <v>189.18041624420692</v>
      </c>
      <c r="EO138" s="29">
        <f ca="1">IF(S$11="x",Toimenpiteet!$E$115,BO138*CO138/1000+(Satokasvi!$E$28-Satokasvi!$E$7)+IF(S$8="x",Toimenpiteet!$E$29,0)+IF(S$9="x",Toimenpiteet!$E$60,0)+IF(S$10="x",Toimenpiteet!$E$88,0))/(1+$H$15)^EO$59</f>
        <v>486.32077586302415</v>
      </c>
      <c r="EP138" s="29">
        <f ca="1">IF(T$11="x",Toimenpiteet!$E$115,BP138*CP138/1000+(Satokasvi!$E$28-Satokasvi!$E$7)+IF(T$8="x",Toimenpiteet!$E$29,0)+IF(T$9="x",Toimenpiteet!$E$60,0)+IF(T$10="x",Toimenpiteet!$E$88,0))/(1+$H$15)^EP$59</f>
        <v>340.64642924474407</v>
      </c>
      <c r="EQ138" s="29">
        <f ca="1">IF(U$11="x",Toimenpiteet!$E$115,BQ138*CQ138/1000+(Satokasvi!$E$28-Satokasvi!$E$7)+IF(U$8="x",Toimenpiteet!$E$29,0)+IF(U$9="x",Toimenpiteet!$E$60,0)+IF(U$10="x",Toimenpiteet!$E$88,0))/(1+$H$15)^EQ$59</f>
        <v>144.11739262965608</v>
      </c>
      <c r="ER138" s="29">
        <f ca="1">IF(V$11="x",Toimenpiteet!$E$115,BR138*CR138/1000+(Satokasvi!$E$28-Satokasvi!$E$7)+IF(V$8="x",Toimenpiteet!$E$29,0)+IF(V$9="x",Toimenpiteet!$E$60,0)+IF(V$10="x",Toimenpiteet!$E$88,0))/(1+$H$15)^ER$59</f>
        <v>352.64627134486165</v>
      </c>
      <c r="ES138" s="29">
        <f ca="1">IF(W$11="x",Toimenpiteet!$E$115,BS138*CS138/1000+(Satokasvi!$E$28-Satokasvi!$E$7)+IF(W$8="x",Toimenpiteet!$E$29,0)+IF(W$9="x",Toimenpiteet!$E$60,0)+IF(W$10="x",Toimenpiteet!$E$88,0))/(1+$H$15)^ES$59</f>
        <v>283.42071996147843</v>
      </c>
      <c r="ET138" s="29">
        <f ca="1">IF(X$11="x",Toimenpiteet!$E$115,BT138*CT138/1000+(Satokasvi!$E$28-Satokasvi!$E$7)+IF(X$8="x",Toimenpiteet!$E$29,0)+IF(X$9="x",Toimenpiteet!$E$60,0)+IF(X$10="x",Toimenpiteet!$E$88,0))/(1+$H$15)^ET$59</f>
        <v>159.46073561257094</v>
      </c>
      <c r="EU138" s="29">
        <f ca="1">IF(Y$11="x",Toimenpiteet!$E$115,BU138*CU138/1000+(Satokasvi!$E$28-Satokasvi!$E$7)+IF(Y$8="x",Toimenpiteet!$E$29,0)+IF(Y$9="x",Toimenpiteet!$E$60,0)+IF(Y$10="x",Toimenpiteet!$E$88,0))/(1+$H$15)^EU$59</f>
        <v>283.95540664822539</v>
      </c>
      <c r="EV138" s="29">
        <f ca="1">IF(Z$11="x",Toimenpiteet!$E$115,BV138*CV138/1000+(Satokasvi!$E$28-Satokasvi!$E$7)+IF(Z$8="x",Toimenpiteet!$E$29,0)+IF(Z$9="x",Toimenpiteet!$E$60,0)+IF(Z$10="x",Toimenpiteet!$E$88,0))/(1+$H$15)^EV$59</f>
        <v>215.73249032831473</v>
      </c>
      <c r="EW138" s="29">
        <f ca="1">IF(AA$11="x",Toimenpiteet!$E$115,BW138*CW138/1000+(Satokasvi!$E$28-Satokasvi!$E$7)+IF(AA$8="x",Toimenpiteet!$E$29,0)+IF(AA$9="x",Toimenpiteet!$E$60,0)+IF(AA$10="x",Toimenpiteet!$E$88,0))/(1+$H$15)^EW$59</f>
        <v>283.07513934307013</v>
      </c>
      <c r="EX138" s="29">
        <f ca="1">IF(AB$11="x",Toimenpiteet!$E$115,BX138*CX138/1000+(Satokasvi!$E$28-Satokasvi!$E$7)+IF(AB$8="x",Toimenpiteet!$E$29,0)+IF(AB$9="x",Toimenpiteet!$E$60,0)+IF(AB$10="x",Toimenpiteet!$E$88,0))/(1+$H$15)^EX$59</f>
        <v>191.63188542120915</v>
      </c>
      <c r="EY138" s="29">
        <f ca="1">IF(AC$11="x",Toimenpiteet!$E$115,BY138*CY138/1000+(Satokasvi!$E$28-Satokasvi!$E$7)+IF(AC$8="x",Toimenpiteet!$E$29,0)+IF(AC$9="x",Toimenpiteet!$E$60,0)+IF(AC$10="x",Toimenpiteet!$E$88,0))/(1+$H$15)^EY$59</f>
        <v>146.6437808395072</v>
      </c>
      <c r="EZ138" s="29">
        <f ca="1">IF(AD$11="x",Toimenpiteet!$E$115,BZ138*CZ138/1000+(Satokasvi!$E$28-Satokasvi!$E$7)+IF(AD$8="x",Toimenpiteet!$E$29,0)+IF(AD$9="x",Toimenpiteet!$E$60,0)+IF(AD$10="x",Toimenpiteet!$E$88,0))/(1+$H$15)^EZ$59</f>
        <v>106.53853169164188</v>
      </c>
      <c r="FA138" s="29">
        <f ca="1">IF(AE$11="x",Toimenpiteet!$E$115,CA138*DA138/1000+(Satokasvi!$E$28-Satokasvi!$E$7)+IF(AE$8="x",Toimenpiteet!$E$29,0)+IF(AE$9="x",Toimenpiteet!$E$60,0)+IF(AE$10="x",Toimenpiteet!$E$88,0))/(1+$H$15)^FA$59</f>
        <v>314.39421655166791</v>
      </c>
      <c r="FB138" s="29">
        <f ca="1">IF(AF$11="x",Toimenpiteet!$E$115,CB138*DB138/1000+(Satokasvi!$E$28-Satokasvi!$E$7)+IF(AF$8="x",Toimenpiteet!$E$29,0)+IF(AF$9="x",Toimenpiteet!$E$60,0)+IF(AF$10="x",Toimenpiteet!$E$88,0))/(1+$H$15)^FB$59</f>
        <v>257.37042604808352</v>
      </c>
      <c r="FD138" s="29">
        <f t="shared" si="41"/>
        <v>305.82524271844659</v>
      </c>
      <c r="FE138" s="29">
        <f t="shared" ca="1" si="45"/>
        <v>603.51186708002206</v>
      </c>
      <c r="FF138" s="29">
        <f t="shared" ca="1" si="45"/>
        <v>910.5139251175151</v>
      </c>
      <c r="FG138" s="29">
        <f t="shared" ca="1" si="45"/>
        <v>1223.950404745495</v>
      </c>
      <c r="FH138" s="29">
        <f t="shared" ca="1" si="45"/>
        <v>1723.8024612706311</v>
      </c>
      <c r="FI138" s="29">
        <f t="shared" ca="1" si="45"/>
        <v>1987.6100021259822</v>
      </c>
      <c r="FJ138" s="29">
        <f t="shared" ca="1" si="45"/>
        <v>2016.9926079759364</v>
      </c>
      <c r="FK138" s="29">
        <f t="shared" ca="1" si="45"/>
        <v>2339.8210752141949</v>
      </c>
      <c r="FL138" s="29">
        <f t="shared" ca="1" si="45"/>
        <v>2680.7618631820114</v>
      </c>
      <c r="FM138" s="29">
        <f t="shared" ca="1" si="45"/>
        <v>2789.8231336379831</v>
      </c>
      <c r="FN138" s="29">
        <f t="shared" ca="1" si="44"/>
        <v>2962.1549677307107</v>
      </c>
      <c r="FO138" s="29">
        <f t="shared" ca="1" si="43"/>
        <v>3417.7059697575919</v>
      </c>
      <c r="FP138" s="29">
        <f t="shared" ca="1" si="43"/>
        <v>3734.7411971152314</v>
      </c>
      <c r="FQ138" s="29">
        <f t="shared" ca="1" si="43"/>
        <v>3864.8211544793771</v>
      </c>
      <c r="FR138" s="29">
        <f t="shared" ca="1" si="43"/>
        <v>4193.7090158644014</v>
      </c>
      <c r="FS138" s="29">
        <f t="shared" ca="1" si="43"/>
        <v>4456.8706660444632</v>
      </c>
      <c r="FT138" s="29">
        <f t="shared" ca="1" si="43"/>
        <v>4602.1721643417677</v>
      </c>
      <c r="FU138" s="29">
        <f t="shared" ca="1" si="24"/>
        <v>4866.2312549078988</v>
      </c>
      <c r="FV138" s="29">
        <f t="shared" ca="1" si="24"/>
        <v>5065.5018082915112</v>
      </c>
      <c r="FW138" s="29">
        <f t="shared" ca="1" si="23"/>
        <v>5329.0884788859084</v>
      </c>
      <c r="FX138" s="29">
        <f t="shared" ca="1" si="23"/>
        <v>5505.7613469070757</v>
      </c>
      <c r="FY138" s="29">
        <f t="shared" ca="1" si="23"/>
        <v>5639.7583143279808</v>
      </c>
      <c r="FZ138" s="29">
        <f t="shared" ca="1" si="23"/>
        <v>5735.7247707263477</v>
      </c>
      <c r="GA138" s="29">
        <f t="shared" ca="1" si="23"/>
        <v>6029.8091817988043</v>
      </c>
      <c r="GB138" s="29">
        <f t="shared" ca="1" si="23"/>
        <v>6269.7407156905629</v>
      </c>
      <c r="GC138" s="29"/>
      <c r="GD138" s="29">
        <f t="shared" si="42"/>
        <v>305.82524271844659</v>
      </c>
      <c r="GE138" s="29">
        <f t="shared" ca="1" si="39"/>
        <v>629.13707868268</v>
      </c>
      <c r="GF138" s="29">
        <f t="shared" ca="1" si="39"/>
        <v>961.91727883037697</v>
      </c>
      <c r="GG138" s="29">
        <f t="shared" ca="1" si="39"/>
        <v>1301.1498923507554</v>
      </c>
      <c r="GH138" s="29">
        <f t="shared" ca="1" si="39"/>
        <v>1835.8239788002056</v>
      </c>
      <c r="GI138" s="29">
        <f t="shared" ca="1" si="39"/>
        <v>2099.631519655557</v>
      </c>
      <c r="GJ138" s="29">
        <f t="shared" ca="1" si="39"/>
        <v>2139.7484335697663</v>
      </c>
      <c r="GK138" s="29">
        <f t="shared" ca="1" si="39"/>
        <v>2487.7136423949451</v>
      </c>
      <c r="GL138" s="29">
        <f t="shared" ca="1" si="39"/>
        <v>2854.4347884262079</v>
      </c>
      <c r="GM138" s="29">
        <f t="shared" ca="1" si="39"/>
        <v>2977.4280725652261</v>
      </c>
      <c r="GN138" s="29">
        <f t="shared" ca="1" si="39"/>
        <v>3166.6084888094329</v>
      </c>
      <c r="GO138" s="29">
        <f t="shared" ca="1" si="39"/>
        <v>3652.9292646724571</v>
      </c>
      <c r="GP138" s="29">
        <f t="shared" ca="1" si="39"/>
        <v>3993.5756939172011</v>
      </c>
      <c r="GQ138" s="29">
        <f t="shared" ca="1" si="39"/>
        <v>4137.6930865468576</v>
      </c>
      <c r="GR138" s="29">
        <f t="shared" ca="1" si="39"/>
        <v>4490.3393578917194</v>
      </c>
      <c r="GS138" s="29">
        <f t="shared" ca="1" si="39"/>
        <v>4773.7600778531978</v>
      </c>
      <c r="GT138" s="29">
        <f t="shared" ca="1" si="34"/>
        <v>4933.2208134657685</v>
      </c>
      <c r="GU138" s="29">
        <f t="shared" ca="1" si="22"/>
        <v>5217.1762201139936</v>
      </c>
      <c r="GV138" s="29">
        <f t="shared" ca="1" si="22"/>
        <v>5432.9087104423088</v>
      </c>
      <c r="GW138" s="29">
        <f t="shared" ca="1" si="22"/>
        <v>5715.9838497853789</v>
      </c>
      <c r="GX138" s="29">
        <f t="shared" ca="1" si="22"/>
        <v>5907.6157352065884</v>
      </c>
      <c r="GY138" s="29">
        <f t="shared" ca="1" si="30"/>
        <v>6054.259516046096</v>
      </c>
      <c r="GZ138" s="29">
        <f t="shared" ca="1" si="30"/>
        <v>6160.7980477377378</v>
      </c>
      <c r="HA138" s="29">
        <f t="shared" ca="1" si="30"/>
        <v>6475.192264289406</v>
      </c>
      <c r="HB138" s="29">
        <f t="shared" ca="1" si="30"/>
        <v>6732.5626903374896</v>
      </c>
      <c r="HC138" s="29"/>
      <c r="HD138" s="29">
        <f t="shared" si="40"/>
        <v>170</v>
      </c>
      <c r="HE138" s="29">
        <f>SUM($GD138:GD138)-$HD138-SUM($FD138:FD138)</f>
        <v>-170</v>
      </c>
      <c r="HF138" s="29">
        <f ca="1">SUM($GD138:GE138)-$HD138-SUM($FD138:FE138)</f>
        <v>-144.37478839734206</v>
      </c>
      <c r="HG138" s="29">
        <f ca="1">SUM($GD138:GF138)-$HD138-SUM($FD138:FF138)</f>
        <v>-92.9714346844803</v>
      </c>
      <c r="HH138" s="29">
        <f ca="1">SUM($GD138:GG138)-$HD138-SUM($FD138:FG138)</f>
        <v>-15.771947079219899</v>
      </c>
      <c r="HI138" s="29">
        <f ca="1">SUM($GD138:GH138)-$HD138-SUM($FD138:FH138)</f>
        <v>96.24957045035444</v>
      </c>
      <c r="HJ138" s="29">
        <f ca="1">SUM($GD138:GI138)-$HD138-SUM($FD138:FI138)</f>
        <v>208.27108797992878</v>
      </c>
      <c r="HK138" s="29">
        <f ca="1">SUM($GD138:GJ138)-$HD138-SUM($FD138:FJ138)</f>
        <v>331.02691357375807</v>
      </c>
      <c r="HL138" s="29">
        <f ca="1">SUM($GD138:GK138)-$HD138-SUM($FD138:FK138)</f>
        <v>478.91948075450819</v>
      </c>
      <c r="HM138" s="29">
        <f ca="1">SUM($GD138:GL138)-$HD138-SUM($FD138:FL138)</f>
        <v>652.59240599870463</v>
      </c>
      <c r="HN138" s="29">
        <f ca="1">SUM($GD138:GM138)-$HD138-SUM($FD138:FM138)</f>
        <v>840.1973449259458</v>
      </c>
      <c r="HO138" s="29">
        <f ca="1">SUM($GD138:GN138)-$HD138-SUM($FD138:FN138)</f>
        <v>1044.6508660046675</v>
      </c>
      <c r="HP138" s="29">
        <f ca="1">SUM($GD138:GO138)-$HD138-SUM($FD138:FO138)</f>
        <v>1279.8741609195313</v>
      </c>
      <c r="HQ138" s="29">
        <f ca="1">SUM($GD138:GP138)-$HD138-SUM($FD138:FP138)</f>
        <v>1538.7086577215014</v>
      </c>
      <c r="HR138" s="29">
        <f ca="1">SUM($GD138:GQ138)-$HD138-SUM($FD138:FQ138)</f>
        <v>1811.5805897889804</v>
      </c>
      <c r="HS138" s="29">
        <f ca="1">SUM($GD138:GR138)-$HD138-SUM($FD138:FR138)</f>
        <v>2108.2109318162984</v>
      </c>
      <c r="HT138" s="29">
        <f ca="1">SUM($GD138:GS138)-$HD138-SUM($FD138:FS138)</f>
        <v>2425.1003436250321</v>
      </c>
      <c r="HU138" s="29">
        <f ca="1">SUM($GD138:GT138)-$HD138-SUM($FD138:FT138)</f>
        <v>2756.1489927490329</v>
      </c>
      <c r="HV138" s="29">
        <f ca="1">SUM($GD138:GU138)-$HD138-SUM($FD138:FU138)</f>
        <v>3107.0939579551268</v>
      </c>
      <c r="HW138" s="29">
        <f ca="1">SUM($GD138:GV138)-$HD138-SUM($FD138:FV138)</f>
        <v>3474.5008601059235</v>
      </c>
      <c r="HX138" s="29">
        <f ca="1">SUM($GD138:GW138)-$HD138-SUM($FD138:FW138)</f>
        <v>3861.3962310053903</v>
      </c>
      <c r="HY138" s="29">
        <f ca="1">SUM($GD138:GX138)-$HD138-SUM($FD138:FX138)</f>
        <v>4263.2506193049048</v>
      </c>
      <c r="HZ138" s="29">
        <f ca="1">SUM($GD138:GY138)-$HD138-SUM($FD138:FY138)</f>
        <v>4677.7518210230191</v>
      </c>
      <c r="IA138" s="29">
        <f ca="1">SUM($GD138:GZ138)-$HD138-SUM($FD138:FZ138)</f>
        <v>5102.8250980344164</v>
      </c>
      <c r="IB138" s="29">
        <f ca="1">SUM($GD138:HA138)-$HD138-SUM($FD138:GA138)</f>
        <v>5548.20818052502</v>
      </c>
      <c r="IC138" s="29">
        <f ca="1">SUM($GD138:HB138)-$HD138-SUM($FD138:GB138)</f>
        <v>6011.0301551719458</v>
      </c>
    </row>
    <row r="139" spans="2:237">
      <c r="B139" s="29">
        <f ca="1">RAND()</f>
        <v>0.21339130763688163</v>
      </c>
      <c r="C139" s="29">
        <f t="shared" ca="1" si="47"/>
        <v>0.71579976418505709</v>
      </c>
      <c r="D139" s="29">
        <f t="shared" ca="1" si="47"/>
        <v>0.76206113358551952</v>
      </c>
      <c r="E139" s="29">
        <f t="shared" ca="1" si="47"/>
        <v>0.36043830226440443</v>
      </c>
      <c r="F139" s="29">
        <f t="shared" ca="1" si="47"/>
        <v>0.92613682990987611</v>
      </c>
      <c r="G139" s="29">
        <f t="shared" ca="1" si="47"/>
        <v>0.67385223139801653</v>
      </c>
      <c r="H139" s="29">
        <f t="shared" ca="1" si="47"/>
        <v>0.55736879854703925</v>
      </c>
      <c r="I139" s="29">
        <f t="shared" ca="1" si="47"/>
        <v>0.14748026493224109</v>
      </c>
      <c r="J139" s="29">
        <f t="shared" ca="1" si="47"/>
        <v>0.9435763229695221</v>
      </c>
      <c r="K139" s="29">
        <f t="shared" ca="1" si="47"/>
        <v>0.96800809652219111</v>
      </c>
      <c r="L139" s="29">
        <f t="shared" ca="1" si="47"/>
        <v>0.30630745061273401</v>
      </c>
      <c r="M139" s="29">
        <f t="shared" ca="1" si="47"/>
        <v>0.20135151072668178</v>
      </c>
      <c r="N139" s="29">
        <f t="shared" ca="1" si="47"/>
        <v>0.7011775307714444</v>
      </c>
      <c r="O139" s="29">
        <f t="shared" ca="1" si="47"/>
        <v>0.67228761083197142</v>
      </c>
      <c r="P139" s="29">
        <f t="shared" ca="1" si="47"/>
        <v>0.99444232715699388</v>
      </c>
      <c r="Q139" s="29">
        <f t="shared" ca="1" si="47"/>
        <v>0.44047906579490181</v>
      </c>
      <c r="R139" s="29">
        <f t="shared" ca="1" si="46"/>
        <v>5.4867583010523968E-2</v>
      </c>
      <c r="S139" s="29">
        <f t="shared" ca="1" si="46"/>
        <v>0.32727146116760852</v>
      </c>
      <c r="T139" s="29">
        <f t="shared" ca="1" si="46"/>
        <v>0.4345222073091205</v>
      </c>
      <c r="U139" s="29">
        <f t="shared" ca="1" si="46"/>
        <v>0.94676985887140697</v>
      </c>
      <c r="V139" s="29">
        <f t="shared" ca="1" si="46"/>
        <v>0.46202670777458987</v>
      </c>
      <c r="W139" s="29">
        <f t="shared" ca="1" si="46"/>
        <v>0.60154964523662979</v>
      </c>
      <c r="X139" s="29">
        <f t="shared" ca="1" si="46"/>
        <v>0.49963553238539782</v>
      </c>
      <c r="Y139" s="29">
        <f t="shared" ca="1" si="46"/>
        <v>3.1176057367042875E-2</v>
      </c>
      <c r="Z139" s="29">
        <f t="shared" ca="1" si="46"/>
        <v>0.85809105264098906</v>
      </c>
      <c r="AC139" s="27">
        <f>IF(H$11="x",0,_xlfn.NORM.INV(B139,Satokasvi!$H$8,Satokasvi!$I$8)*IF(H$8="x",1+Toimenpiteet!$C$7,1)*IF(H$9="x",1+Toimenpiteet!$C$34,1)*(1+H$30)*_xlfn.BINOM.INV(1,(1-(Satokasvi!$H$15*(1+H$43))),B139))</f>
        <v>0</v>
      </c>
      <c r="AD139" s="27">
        <f ca="1">IF(I$11="x",0,_xlfn.NORM.INV(C139,Satokasvi!$H$8,Satokasvi!$I$8)*IF(I$8="x",1+Toimenpiteet!$C$7,1)*IF(I$9="x",1+Toimenpiteet!$C$34,1)*(1+I$30)*_xlfn.BINOM.INV(1,(1-(Satokasvi!$H$15*(1+I$43))),C139))</f>
        <v>2643.6549701925023</v>
      </c>
      <c r="AE139" s="27">
        <f ca="1">IF(J$11="x",0,_xlfn.NORM.INV(D139,Satokasvi!$H$8,Satokasvi!$I$8)*IF(J$8="x",1+Toimenpiteet!$C$7,1)*IF(J$9="x",1+Toimenpiteet!$C$34,1)*(1+J$30)*_xlfn.BINOM.INV(1,(1-(Satokasvi!$H$15*(1+J$43))),D139))</f>
        <v>2688.0556593614069</v>
      </c>
      <c r="AF139" s="27">
        <f ca="1">IF(K$11="x",0,_xlfn.NORM.INV(E139,Satokasvi!$H$8,Satokasvi!$I$8)*IF(K$8="x",1+Toimenpiteet!$C$7,1)*IF(K$9="x",1+Toimenpiteet!$C$34,1)*(1+K$30)*_xlfn.BINOM.INV(1,(1-(Satokasvi!$H$15*(1+K$43))),E139))</f>
        <v>2509.713395849727</v>
      </c>
      <c r="AG139" s="27">
        <f ca="1">IF(L$11="x",0,_xlfn.NORM.INV(F139,Satokasvi!$H$8,Satokasvi!$I$8)*IF(L$8="x",1+Toimenpiteet!$C$7,1)*IF(L$9="x",1+Toimenpiteet!$C$34,1)*(1+L$30)*_xlfn.BINOM.INV(1,(1-(Satokasvi!$H$15*(1+L$43))),F139))</f>
        <v>2861.2062002156267</v>
      </c>
      <c r="AH139" s="27">
        <f>IF(M$11="x",0,_xlfn.NORM.INV(G139,Satokasvi!$H$8,Satokasvi!$I$8)*IF(M$8="x",1+Toimenpiteet!$C$7,1)*IF(M$9="x",1+Toimenpiteet!$C$34,1)*(1+M$30)*_xlfn.BINOM.INV(1,(1-(Satokasvi!$H$15*(1+M$43))),G139))</f>
        <v>0</v>
      </c>
      <c r="AI139" s="27">
        <f ca="1">IF(N$11="x",0,_xlfn.NORM.INV(H139,Satokasvi!$H$8,Satokasvi!$I$8)*IF(N$8="x",1+Toimenpiteet!$C$7,1)*IF(N$9="x",1+Toimenpiteet!$C$34,1)*(1+N$30)*_xlfn.BINOM.INV(1,(1-(Satokasvi!$H$15*(1+N$43))),H139))</f>
        <v>2640.1753158556139</v>
      </c>
      <c r="AJ139" s="27">
        <f ca="1">IF(O$11="x",0,_xlfn.NORM.INV(I139,Satokasvi!$H$8,Satokasvi!$I$8)*IF(O$8="x",1+Toimenpiteet!$C$7,1)*IF(O$9="x",1+Toimenpiteet!$C$34,1)*(1+O$30)*_xlfn.BINOM.INV(1,(1-(Satokasvi!$H$15*(1+O$43))),I139))</f>
        <v>2417.7506960866808</v>
      </c>
      <c r="AK139" s="27">
        <f ca="1">IF(P$11="x",0,_xlfn.NORM.INV(J139,Satokasvi!$H$8,Satokasvi!$I$8)*IF(P$8="x",1+Toimenpiteet!$C$7,1)*IF(P$9="x",1+Toimenpiteet!$C$34,1)*(1+P$30)*_xlfn.BINOM.INV(1,(1-(Satokasvi!$H$15*(1+P$43))),J139))</f>
        <v>2909.1938887663505</v>
      </c>
      <c r="AL139" s="27">
        <f ca="1">IF(Q$11="x",0,_xlfn.NORM.INV(K139,Satokasvi!$H$8,Satokasvi!$I$8)*IF(Q$8="x",1+Toimenpiteet!$C$7,1)*IF(Q$9="x",1+Toimenpiteet!$C$34,1)*(1+Q$30)*_xlfn.BINOM.INV(1,(1-(Satokasvi!$H$15*(1+Q$43))),K139))</f>
        <v>2958.9889507684948</v>
      </c>
      <c r="AM139" s="27">
        <f ca="1">IF(R$11="x",0,_xlfn.NORM.INV(L139,Satokasvi!$H$8,Satokasvi!$I$8)*IF(R$8="x",1+Toimenpiteet!$C$7,1)*IF(R$9="x",1+Toimenpiteet!$C$34,1)*(1+R$30)*_xlfn.BINOM.INV(1,(1-(Satokasvi!$H$15*(1+R$43))),L139))</f>
        <v>2518.7257549122437</v>
      </c>
      <c r="AN139" s="27">
        <f ca="1">IF(S$11="x",0,_xlfn.NORM.INV(M139,Satokasvi!$H$8,Satokasvi!$I$8)*IF(S$8="x",1+Toimenpiteet!$C$7,1)*IF(S$9="x",1+Toimenpiteet!$C$34,1)*(1+S$30)*_xlfn.BINOM.INV(1,(1-(Satokasvi!$H$15*(1+S$43))),M139))</f>
        <v>2457.0422559407739</v>
      </c>
      <c r="AO139" s="27">
        <f ca="1">IF(T$11="x",0,_xlfn.NORM.INV(N139,Satokasvi!$H$8,Satokasvi!$I$8)*IF(T$8="x",1+Toimenpiteet!$C$7,1)*IF(T$9="x",1+Toimenpiteet!$C$34,1)*(1+T$30)*_xlfn.BINOM.INV(1,(1-(Satokasvi!$H$15*(1+T$43))),N139))</f>
        <v>2711.7573244619725</v>
      </c>
      <c r="AP139" s="27">
        <f ca="1">IF(U$11="x",0,_xlfn.NORM.INV(O139,Satokasvi!$H$8,Satokasvi!$I$8)*IF(U$8="x",1+Toimenpiteet!$C$7,1)*IF(U$9="x",1+Toimenpiteet!$C$34,1)*(1+U$30)*_xlfn.BINOM.INV(1,(1-(Satokasvi!$H$15*(1+U$43))),O139))</f>
        <v>2696.534929307295</v>
      </c>
      <c r="AQ139" s="27">
        <f ca="1">IF(V$11="x",0,_xlfn.NORM.INV(P139,Satokasvi!$H$8,Satokasvi!$I$8)*IF(V$8="x",1+Toimenpiteet!$C$7,1)*IF(V$9="x",1+Toimenpiteet!$C$34,1)*(1+V$30)*_xlfn.BINOM.INV(1,(1-(Satokasvi!$H$15*(1+V$43))),P139))</f>
        <v>3087.1793547273451</v>
      </c>
      <c r="AR139" s="27">
        <f ca="1">IF(W$11="x",0,_xlfn.NORM.INV(Q139,Satokasvi!$H$8,Satokasvi!$I$8)*IF(W$8="x",1+Toimenpiteet!$C$7,1)*IF(W$9="x",1+Toimenpiteet!$C$34,1)*(1+W$30)*_xlfn.BINOM.INV(1,(1-(Satokasvi!$H$15*(1+W$43))),Q139))</f>
        <v>2585.286783253091</v>
      </c>
      <c r="AS139" s="27">
        <f ca="1">IF(X$11="x",0,_xlfn.NORM.INV(R139,Satokasvi!$H$8,Satokasvi!$I$8)*IF(X$8="x",1+Toimenpiteet!$C$7,1)*IF(X$9="x",1+Toimenpiteet!$C$34,1)*(1+X$30)*_xlfn.BINOM.INV(1,(1-(Satokasvi!$H$15*(1+X$43))),R139))</f>
        <v>2314.6988655482155</v>
      </c>
      <c r="AT139" s="27">
        <f ca="1">IF(Y$11="x",0,_xlfn.NORM.INV(S139,Satokasvi!$H$8,Satokasvi!$I$8)*IF(Y$8="x",1+Toimenpiteet!$C$7,1)*IF(Y$9="x",1+Toimenpiteet!$C$34,1)*(1+Y$30)*_xlfn.BINOM.INV(1,(1-(Satokasvi!$H$15*(1+Y$43))),S139))</f>
        <v>2529.7171059724228</v>
      </c>
      <c r="AU139" s="27">
        <f ca="1">IF(Z$11="x",0,_xlfn.NORM.INV(T139,Satokasvi!$H$8,Satokasvi!$I$8)*IF(Z$8="x",1+Toimenpiteet!$C$7,1)*IF(Z$9="x",1+Toimenpiteet!$C$34,1)*(1+Z$30)*_xlfn.BINOM.INV(1,(1-(Satokasvi!$H$15*(1+Z$43))),T139))</f>
        <v>2582.4649173262187</v>
      </c>
      <c r="AV139" s="27">
        <f ca="1">IF(AA$11="x",0,_xlfn.NORM.INV(U139,Satokasvi!$H$8,Satokasvi!$I$8)*IF(AA$8="x",1+Toimenpiteet!$C$7,1)*IF(AA$9="x",1+Toimenpiteet!$C$34,1)*(1+AA$30)*_xlfn.BINOM.INV(1,(1-(Satokasvi!$H$15*(1+AA$43))),U139))</f>
        <v>2914.5670356053261</v>
      </c>
      <c r="AW139" s="27">
        <f ca="1">IF(AB$11="x",0,_xlfn.NORM.INV(V139,Satokasvi!$H$8,Satokasvi!$I$8)*IF(AB$8="x",1+Toimenpiteet!$C$7,1)*IF(AB$9="x",1+Toimenpiteet!$C$34,1)*(1+AB$30)*_xlfn.BINOM.INV(1,(1-(Satokasvi!$H$15*(1+AB$43))),V139))</f>
        <v>2595.4458669286664</v>
      </c>
      <c r="AX139" s="27">
        <f ca="1">IF(AC$11="x",0,_xlfn.NORM.INV(W139,Satokasvi!$H$8,Satokasvi!$I$8)*IF(AC$8="x",1+Toimenpiteet!$C$7,1)*IF(AC$9="x",1+Toimenpiteet!$C$34,1)*(1+AC$30)*_xlfn.BINOM.INV(1,(1-(Satokasvi!$H$15*(1+AC$43))),W139))</f>
        <v>2661.2788584550531</v>
      </c>
      <c r="AY139" s="27">
        <f ca="1">IF(AD$11="x",0,_xlfn.NORM.INV(X139,Satokasvi!$H$8,Satokasvi!$I$8)*IF(AD$8="x",1+Toimenpiteet!$C$7,1)*IF(AD$9="x",1+Toimenpiteet!$C$34,1)*(1+AD$30)*_xlfn.BINOM.INV(1,(1-(Satokasvi!$H$15*(1+AD$43))),X139))</f>
        <v>2613.0694702322935</v>
      </c>
      <c r="AZ139" s="27">
        <f ca="1">IF(AE$11="x",0,_xlfn.NORM.INV(Y139,Satokasvi!$H$8,Satokasvi!$I$8)*IF(AE$8="x",1+Toimenpiteet!$C$7,1)*IF(AE$9="x",1+Toimenpiteet!$C$34,1)*(1+AE$30)*_xlfn.BINOM.INV(1,(1-(Satokasvi!$H$15*(1+AE$43))),Y139))</f>
        <v>0</v>
      </c>
      <c r="BA139" s="27">
        <f ca="1">IF(AF$11="x",0,_xlfn.NORM.INV(Z139,Satokasvi!$H$8,Satokasvi!$I$8)*IF(AF$8="x",1+Toimenpiteet!$C$7,1)*IF(AF$9="x",1+Toimenpiteet!$C$34,1)*(1+AF$30)*_xlfn.BINOM.INV(1,(1-(Satokasvi!$H$15*(1+AF$43))),Z139))</f>
        <v>2813.2988551402964</v>
      </c>
      <c r="BD139" s="27">
        <f>IF(H$11="x",0,_xlfn.NORM.INV(B139,Satokasvi!$H$8,Satokasvi!$I$8)*IF(COUNTIF($H$12:H$12,"x")&gt;0,(1+$C$6),1)*IF(COUNTIF($H$13:H$13,"x")&gt;0,(1+$C$30),1)*IF(H$8="x",(1+Toimenpiteet!$C$7),1)*IF(H$9="x",(1+Toimenpiteet!$C$34),1)*(1+H$30)*_xlfn.BINOM.INV(1,(1-(Satokasvi!$H$15*(1+H$44))),B139))</f>
        <v>0</v>
      </c>
      <c r="BE139" s="27">
        <f ca="1">IF(I$11="x",0,_xlfn.NORM.INV(C139,Satokasvi!$H$8,Satokasvi!$I$8)*IF(COUNTIF($H$12:I$12,"x")&gt;0,(1+$C$6),1)*IF(COUNTIF($H$13:I$13,"x")&gt;0,(1+$C$30),1)*IF(I$8="x",(1+Toimenpiteet!$C$7),1)*IF(I$9="x",(1+Toimenpiteet!$C$34),1)*(1+I$30)*_xlfn.BINOM.INV(1,(1-(Satokasvi!$H$15*(1+I$44))),C139))</f>
        <v>2775.8377187021274</v>
      </c>
      <c r="BF139" s="27">
        <f ca="1">IF(J$11="x",0,_xlfn.NORM.INV(D139,Satokasvi!$H$8,Satokasvi!$I$8)*IF(COUNTIF($H$12:J$12,"x")&gt;0,(1+$C$6),1)*IF(COUNTIF($H$13:J$13,"x")&gt;0,(1+$C$30),1)*IF(J$8="x",(1+Toimenpiteet!$C$7),1)*IF(J$9="x",(1+Toimenpiteet!$C$34),1)*(1+J$30)*_xlfn.BINOM.INV(1,(1-(Satokasvi!$H$15*(1+J$44))),D139))</f>
        <v>2822.4584423294773</v>
      </c>
      <c r="BG139" s="27">
        <f ca="1">IF(K$11="x",0,_xlfn.NORM.INV(E139,Satokasvi!$H$8,Satokasvi!$I$8)*IF(COUNTIF($H$12:K$12,"x")&gt;0,(1+$C$6),1)*IF(COUNTIF($H$13:K$13,"x")&gt;0,(1+$C$30),1)*IF(K$8="x",(1+Toimenpiteet!$C$7),1)*IF(K$9="x",(1+Toimenpiteet!$C$34),1)*(1+K$30)*_xlfn.BINOM.INV(1,(1-(Satokasvi!$H$15*(1+K$44))),E139))</f>
        <v>2635.1990656422145</v>
      </c>
      <c r="BH139" s="27">
        <f ca="1">IF(L$11="x",0,_xlfn.NORM.INV(F139,Satokasvi!$H$8,Satokasvi!$I$8)*IF(COUNTIF($H$12:L$12,"x")&gt;0,(1+$C$6),1)*IF(COUNTIF($H$13:L$13,"x")&gt;0,(1+$C$30),1)*IF(L$8="x",(1+Toimenpiteet!$C$7),1)*IF(L$9="x",(1+Toimenpiteet!$C$34),1)*(1+L$30)*_xlfn.BINOM.INV(1,(1-(Satokasvi!$H$15*(1+L$44))),F139))</f>
        <v>3004.2665102264082</v>
      </c>
      <c r="BI139" s="27">
        <f>IF(M$11="x",0,_xlfn.NORM.INV(G139,Satokasvi!$H$8,Satokasvi!$I$8)*IF(COUNTIF($H$12:M$12,"x")&gt;0,(1+$C$6),1)*IF(COUNTIF($H$13:M$13,"x")&gt;0,(1+$C$30),1)*IF(M$8="x",(1+Toimenpiteet!$C$7),1)*IF(M$9="x",(1+Toimenpiteet!$C$34),1)*(1+M$30)*_xlfn.BINOM.INV(1,(1-(Satokasvi!$H$15*(1+M$44))),G139))</f>
        <v>0</v>
      </c>
      <c r="BJ139" s="27">
        <f ca="1">IF(N$11="x",0,_xlfn.NORM.INV(H139,Satokasvi!$H$8,Satokasvi!$I$8)*IF(COUNTIF($H$12:N$12,"x")&gt;0,(1+$C$6),1)*IF(COUNTIF($H$13:N$13,"x")&gt;0,(1+$C$30),1)*IF(N$8="x",(1+Toimenpiteet!$C$7),1)*IF(N$9="x",(1+Toimenpiteet!$C$34),1)*(1+N$30)*_xlfn.BINOM.INV(1,(1-(Satokasvi!$H$15*(1+N$44))),H139))</f>
        <v>2772.184081648395</v>
      </c>
      <c r="BK139" s="27">
        <f ca="1">IF(O$11="x",0,_xlfn.NORM.INV(I139,Satokasvi!$H$8,Satokasvi!$I$8)*IF(COUNTIF($H$12:O$12,"x")&gt;0,(1+$C$6),1)*IF(COUNTIF($H$13:O$13,"x")&gt;0,(1+$C$30),1)*IF(O$8="x",(1+Toimenpiteet!$C$7),1)*IF(O$9="x",(1+Toimenpiteet!$C$34),1)*(1+O$30)*_xlfn.BINOM.INV(1,(1-(Satokasvi!$H$15*(1+O$44))),I139))</f>
        <v>2538.6382308910152</v>
      </c>
      <c r="BL139" s="27">
        <f ca="1">IF(P$11="x",0,_xlfn.NORM.INV(J139,Satokasvi!$H$8,Satokasvi!$I$8)*IF(COUNTIF($H$12:P$12,"x")&gt;0,(1+$C$6),1)*IF(COUNTIF($H$13:P$13,"x")&gt;0,(1+$C$30),1)*IF(P$8="x",(1+Toimenpiteet!$C$7),1)*IF(P$9="x",(1+Toimenpiteet!$C$34),1)*(1+P$30)*_xlfn.BINOM.INV(1,(1-(Satokasvi!$H$15*(1+P$44))),J139))</f>
        <v>3054.6535832046679</v>
      </c>
      <c r="BM139" s="27">
        <f ca="1">IF(Q$11="x",0,_xlfn.NORM.INV(K139,Satokasvi!$H$8,Satokasvi!$I$8)*IF(COUNTIF($H$12:Q$12,"x")&gt;0,(1+$C$6),1)*IF(COUNTIF($H$13:Q$13,"x")&gt;0,(1+$C$30),1)*IF(Q$8="x",(1+Toimenpiteet!$C$7),1)*IF(Q$9="x",(1+Toimenpiteet!$C$34),1)*(1+Q$30)*_xlfn.BINOM.INV(1,(1-(Satokasvi!$H$15*(1+Q$44))),K139))</f>
        <v>3106.9383983069197</v>
      </c>
      <c r="BN139" s="27">
        <f ca="1">IF(R$11="x",0,_xlfn.NORM.INV(L139,Satokasvi!$H$8,Satokasvi!$I$8)*IF(COUNTIF($H$12:R$12,"x")&gt;0,(1+$C$6),1)*IF(COUNTIF($H$13:R$13,"x")&gt;0,(1+$C$30),1)*IF(R$8="x",(1+Toimenpiteet!$C$7),1)*IF(R$9="x",(1+Toimenpiteet!$C$34),1)*(1+R$30)*_xlfn.BINOM.INV(1,(1-(Satokasvi!$H$15*(1+R$44))),L139))</f>
        <v>2644.6620426578565</v>
      </c>
      <c r="BO139" s="27">
        <f ca="1">IF(S$11="x",0,_xlfn.NORM.INV(M139,Satokasvi!$H$8,Satokasvi!$I$8)*IF(COUNTIF($H$12:S$12,"x")&gt;0,(1+$C$6),1)*IF(COUNTIF($H$13:S$13,"x")&gt;0,(1+$C$30),1)*IF(S$8="x",(1+Toimenpiteet!$C$7),1)*IF(S$9="x",(1+Toimenpiteet!$C$34),1)*(1+S$30)*_xlfn.BINOM.INV(1,(1-(Satokasvi!$H$15*(1+S$44))),M139))</f>
        <v>2579.8943687378119</v>
      </c>
      <c r="BP139" s="27">
        <f ca="1">IF(T$11="x",0,_xlfn.NORM.INV(N139,Satokasvi!$H$8,Satokasvi!$I$8)*IF(COUNTIF($H$12:T$12,"x")&gt;0,(1+$C$6),1)*IF(COUNTIF($H$13:T$13,"x")&gt;0,(1+$C$30),1)*IF(T$8="x",(1+Toimenpiteet!$C$7),1)*IF(T$9="x",(1+Toimenpiteet!$C$34),1)*(1+T$30)*_xlfn.BINOM.INV(1,(1-(Satokasvi!$H$15*(1+T$44))),N139))</f>
        <v>2847.3451906850714</v>
      </c>
      <c r="BQ139" s="27">
        <f ca="1">IF(U$11="x",0,_xlfn.NORM.INV(O139,Satokasvi!$H$8,Satokasvi!$I$8)*IF(COUNTIF($H$12:U$12,"x")&gt;0,(1+$C$6),1)*IF(COUNTIF($H$13:U$13,"x")&gt;0,(1+$C$30),1)*IF(U$8="x",(1+Toimenpiteet!$C$7),1)*IF(U$9="x",(1+Toimenpiteet!$C$34),1)*(1+U$30)*_xlfn.BINOM.INV(1,(1-(Satokasvi!$H$15*(1+U$44))),O139))</f>
        <v>2831.3616757726595</v>
      </c>
      <c r="BR139" s="27">
        <f ca="1">IF(V$11="x",0,_xlfn.NORM.INV(P139,Satokasvi!$H$8,Satokasvi!$I$8)*IF(COUNTIF($H$12:V$12,"x")&gt;0,(1+$C$6),1)*IF(COUNTIF($H$13:V$13,"x")&gt;0,(1+$C$30),1)*IF(V$8="x",(1+Toimenpiteet!$C$7),1)*IF(V$9="x",(1+Toimenpiteet!$C$34),1)*(1+V$30)*_xlfn.BINOM.INV(1,(1-(Satokasvi!$H$15*(1+V$44))),P139))</f>
        <v>3241.5383224637121</v>
      </c>
      <c r="BS139" s="27">
        <f ca="1">IF(W$11="x",0,_xlfn.NORM.INV(Q139,Satokasvi!$H$8,Satokasvi!$I$8)*IF(COUNTIF($H$12:W$12,"x")&gt;0,(1+$C$6),1)*IF(COUNTIF($H$13:W$13,"x")&gt;0,(1+$C$30),1)*IF(W$8="x",(1+Toimenpiteet!$C$7),1)*IF(W$9="x",(1+Toimenpiteet!$C$34),1)*(1+W$30)*_xlfn.BINOM.INV(1,(1-(Satokasvi!$H$15*(1+W$44))),Q139))</f>
        <v>2714.5511224157458</v>
      </c>
      <c r="BT139" s="27">
        <f ca="1">IF(X$11="x",0,_xlfn.NORM.INV(R139,Satokasvi!$H$8,Satokasvi!$I$8)*IF(COUNTIF($H$12:X$12,"x")&gt;0,(1+$C$6),1)*IF(COUNTIF($H$13:X$13,"x")&gt;0,(1+$C$30),1)*IF(X$8="x",(1+Toimenpiteet!$C$7),1)*IF(X$9="x",(1+Toimenpiteet!$C$34),1)*(1+X$30)*_xlfn.BINOM.INV(1,(1-(Satokasvi!$H$15*(1+X$44))),R139))</f>
        <v>2430.4338088256263</v>
      </c>
      <c r="BU139" s="27">
        <f ca="1">IF(Y$11="x",0,_xlfn.NORM.INV(S139,Satokasvi!$H$8,Satokasvi!$I$8)*IF(COUNTIF($H$12:Y$12,"x")&gt;0,(1+$C$6),1)*IF(COUNTIF($H$13:Y$13,"x")&gt;0,(1+$C$30),1)*IF(Y$8="x",(1+Toimenpiteet!$C$7),1)*IF(Y$9="x",(1+Toimenpiteet!$C$34),1)*(1+Y$30)*_xlfn.BINOM.INV(1,(1-(Satokasvi!$H$15*(1+Y$44))),S139))</f>
        <v>2656.2029612710439</v>
      </c>
      <c r="BV139" s="27">
        <f ca="1">IF(Z$11="x",0,_xlfn.NORM.INV(T139,Satokasvi!$H$8,Satokasvi!$I$8)*IF(COUNTIF($H$12:Z$12,"x")&gt;0,(1+$C$6),1)*IF(COUNTIF($H$13:Z$13,"x")&gt;0,(1+$C$30),1)*IF(Z$8="x",(1+Toimenpiteet!$C$7),1)*IF(Z$9="x",(1+Toimenpiteet!$C$34),1)*(1+Z$30)*_xlfn.BINOM.INV(1,(1-(Satokasvi!$H$15*(1+Z$44))),T139))</f>
        <v>2711.5881631925299</v>
      </c>
      <c r="BW139" s="27">
        <f ca="1">IF(AA$11="x",0,_xlfn.NORM.INV(U139,Satokasvi!$H$8,Satokasvi!$I$8)*IF(COUNTIF($H$12:AA$12,"x")&gt;0,(1+$C$6),1)*IF(COUNTIF($H$13:AA$13,"x")&gt;0,(1+$C$30),1)*IF(AA$8="x",(1+Toimenpiteet!$C$7),1)*IF(AA$9="x",(1+Toimenpiteet!$C$34),1)*(1+AA$30)*_xlfn.BINOM.INV(1,(1-(Satokasvi!$H$15*(1+AA$44))),U139))</f>
        <v>3060.2953873855927</v>
      </c>
      <c r="BX139" s="27">
        <f ca="1">IF(AB$11="x",0,_xlfn.NORM.INV(V139,Satokasvi!$H$8,Satokasvi!$I$8)*IF(COUNTIF($H$12:AB$12,"x")&gt;0,(1+$C$6),1)*IF(COUNTIF($H$13:AB$13,"x")&gt;0,(1+$C$30),1)*IF(AB$8="x",(1+Toimenpiteet!$C$7),1)*IF(AB$9="x",(1+Toimenpiteet!$C$34),1)*(1+AB$30)*_xlfn.BINOM.INV(1,(1-(Satokasvi!$H$15*(1+AB$44))),V139))</f>
        <v>2725.2181602751007</v>
      </c>
      <c r="BY139" s="27">
        <f ca="1">IF(AC$11="x",0,_xlfn.NORM.INV(W139,Satokasvi!$H$8,Satokasvi!$I$8)*IF(COUNTIF($H$12:AC$12,"x")&gt;0,(1+$C$6),1)*IF(COUNTIF($H$13:AC$13,"x")&gt;0,(1+$C$30),1)*IF(AC$8="x",(1+Toimenpiteet!$C$7),1)*IF(AC$9="x",(1+Toimenpiteet!$C$34),1)*(1+AC$30)*_xlfn.BINOM.INV(1,(1-(Satokasvi!$H$15*(1+AC$44))),W139))</f>
        <v>2794.3428013778066</v>
      </c>
      <c r="BZ139" s="27">
        <f ca="1">IF(AD$11="x",0,_xlfn.NORM.INV(X139,Satokasvi!$H$8,Satokasvi!$I$8)*IF(COUNTIF($H$12:AD$12,"x")&gt;0,(1+$C$6),1)*IF(COUNTIF($H$13:AD$13,"x")&gt;0,(1+$C$30),1)*IF(AD$8="x",(1+Toimenpiteet!$C$7),1)*IF(AD$9="x",(1+Toimenpiteet!$C$34),1)*(1+AD$30)*_xlfn.BINOM.INV(1,(1-(Satokasvi!$H$15*(1+AD$44))),X139))</f>
        <v>2743.7229437439082</v>
      </c>
      <c r="CA139" s="27">
        <f ca="1">IF(AE$11="x",0,_xlfn.NORM.INV(Y139,Satokasvi!$H$8,Satokasvi!$I$8)*IF(COUNTIF($H$12:AE$12,"x")&gt;0,(1+$C$6),1)*IF(COUNTIF($H$13:AE$13,"x")&gt;0,(1+$C$30),1)*IF(AE$8="x",(1+Toimenpiteet!$C$7),1)*IF(AE$9="x",(1+Toimenpiteet!$C$34),1)*(1+AE$30)*_xlfn.BINOM.INV(1,(1-(Satokasvi!$H$15*(1+AE$44))),Y139))</f>
        <v>0</v>
      </c>
      <c r="CB139" s="27">
        <f ca="1">IF(AF$11="x",0,_xlfn.NORM.INV(Z139,Satokasvi!$H$8,Satokasvi!$I$8)*IF(COUNTIF($H$12:AF$12,"x")&gt;0,(1+$C$6),1)*IF(COUNTIF($H$13:AF$13,"x")&gt;0,(1+$C$30),1)*IF(AF$8="x",(1+Toimenpiteet!$C$7),1)*IF(AF$9="x",(1+Toimenpiteet!$C$34),1)*(1+AF$30)*_xlfn.BINOM.INV(1,(1-(Satokasvi!$H$15*(1+AF$44))),Z139))</f>
        <v>2953.963797897311</v>
      </c>
      <c r="CD139" s="29">
        <f ca="1">_xlfn.NORM.INV(RAND(),Satokasvi!$H$13,Satokasvi!$I$13)</f>
        <v>200.18229479968772</v>
      </c>
      <c r="CE139" s="29">
        <f ca="1">_xlfn.NORM.INV(RAND(),Satokasvi!$H$13,Satokasvi!$I$13)</f>
        <v>192.14748040488362</v>
      </c>
      <c r="CF139" s="29">
        <f ca="1">_xlfn.NORM.INV(RAND(),Satokasvi!$H$13,Satokasvi!$I$13)</f>
        <v>159.72739367111302</v>
      </c>
      <c r="CG139" s="29">
        <f ca="1">_xlfn.NORM.INV(RAND(),Satokasvi!$H$13,Satokasvi!$I$13)</f>
        <v>244.18475833200173</v>
      </c>
      <c r="CH139" s="29">
        <f ca="1">_xlfn.NORM.INV(RAND(),Satokasvi!$H$13,Satokasvi!$I$13)</f>
        <v>91.968056209859213</v>
      </c>
      <c r="CI139" s="29">
        <f ca="1">_xlfn.NORM.INV(RAND(),Satokasvi!$H$13,Satokasvi!$I$13)</f>
        <v>156.137938649033</v>
      </c>
      <c r="CJ139" s="29">
        <f ca="1">_xlfn.NORM.INV(RAND(),Satokasvi!$H$13,Satokasvi!$I$13)</f>
        <v>219.01235394166054</v>
      </c>
      <c r="CK139" s="29">
        <f ca="1">_xlfn.NORM.INV(RAND(),Satokasvi!$H$13,Satokasvi!$I$13)</f>
        <v>169.56672230510665</v>
      </c>
      <c r="CL139" s="29">
        <f ca="1">_xlfn.NORM.INV(RAND(),Satokasvi!$H$13,Satokasvi!$I$13)</f>
        <v>180.94173620976881</v>
      </c>
      <c r="CM139" s="29">
        <f ca="1">_xlfn.NORM.INV(RAND(),Satokasvi!$H$13,Satokasvi!$I$13)</f>
        <v>93.031055488182631</v>
      </c>
      <c r="CN139" s="29">
        <f ca="1">_xlfn.NORM.INV(RAND(),Satokasvi!$H$13,Satokasvi!$I$13)</f>
        <v>115.00998403320547</v>
      </c>
      <c r="CO139" s="29">
        <f ca="1">_xlfn.NORM.INV(RAND(),Satokasvi!$H$13,Satokasvi!$I$13)</f>
        <v>188.80357169551357</v>
      </c>
      <c r="CP139" s="29">
        <f ca="1">_xlfn.NORM.INV(RAND(),Satokasvi!$H$13,Satokasvi!$I$13)</f>
        <v>172.23725793544645</v>
      </c>
      <c r="CQ139" s="29">
        <f ca="1">_xlfn.NORM.INV(RAND(),Satokasvi!$H$13,Satokasvi!$I$13)</f>
        <v>168.20803838225166</v>
      </c>
      <c r="CR139" s="29">
        <f ca="1">_xlfn.NORM.INV(RAND(),Satokasvi!$H$13,Satokasvi!$I$13)</f>
        <v>209.87774521518946</v>
      </c>
      <c r="CS139" s="29">
        <f ca="1">_xlfn.NORM.INV(RAND(),Satokasvi!$H$13,Satokasvi!$I$13)</f>
        <v>243.64267310235198</v>
      </c>
      <c r="CT139" s="29">
        <f ca="1">_xlfn.NORM.INV(RAND(),Satokasvi!$H$13,Satokasvi!$I$13)</f>
        <v>204.70556344652752</v>
      </c>
      <c r="CU139" s="29">
        <f ca="1">_xlfn.NORM.INV(RAND(),Satokasvi!$H$13,Satokasvi!$I$13)</f>
        <v>102.84188805868607</v>
      </c>
      <c r="CV139" s="29">
        <f ca="1">_xlfn.NORM.INV(RAND(),Satokasvi!$H$13,Satokasvi!$I$13)</f>
        <v>250.44503532640047</v>
      </c>
      <c r="CW139" s="29">
        <f ca="1">_xlfn.NORM.INV(RAND(),Satokasvi!$H$13,Satokasvi!$I$13)</f>
        <v>177.02394151533923</v>
      </c>
      <c r="CX139" s="29">
        <f ca="1">_xlfn.NORM.INV(RAND(),Satokasvi!$H$13,Satokasvi!$I$13)</f>
        <v>214.87331752515456</v>
      </c>
      <c r="CY139" s="29">
        <f ca="1">_xlfn.NORM.INV(RAND(),Satokasvi!$H$13,Satokasvi!$I$13)</f>
        <v>218.39168768394299</v>
      </c>
      <c r="CZ139" s="29">
        <f ca="1">_xlfn.NORM.INV(RAND(),Satokasvi!$H$13,Satokasvi!$I$13)</f>
        <v>255.10891101884562</v>
      </c>
      <c r="DA139" s="29">
        <f ca="1">_xlfn.NORM.INV(RAND(),Satokasvi!$H$13,Satokasvi!$I$13)</f>
        <v>185.51072928018075</v>
      </c>
      <c r="DB139" s="29">
        <f ca="1">_xlfn.NORM.INV(RAND(),Satokasvi!$H$13,Satokasvi!$I$13)</f>
        <v>307.85182468088533</v>
      </c>
      <c r="DD139" s="29">
        <f>IF(H$11="x",Toimenpiteet!$E$115,AC139*CD139/1000+(Satokasvi!$E$28-Satokasvi!$E$7)+IF(H$8="x",Toimenpiteet!$E$29,0)+IF(H$9="x",Toimenpiteet!$E$60,0)+IF(H$10="x",Toimenpiteet!$E$88,0))/(1+$H$15)^DD$59</f>
        <v>305.82524271844659</v>
      </c>
      <c r="DE139" s="29">
        <f ca="1">IF(I$11="x",Toimenpiteet!$E$115,AD139*CE139/1000+(Satokasvi!$E$28-Satokasvi!$E$7)+IF(I$8="x",Toimenpiteet!$E$29,0)+IF(I$9="x",Toimenpiteet!$E$60,0)+IF(I$10="x",Toimenpiteet!$E$88,0))/(1+$H$15)^DE$59</f>
        <v>263.99438361988604</v>
      </c>
      <c r="DF139" s="29">
        <f ca="1">IF(J$11="x",Toimenpiteet!$E$115,AE139*CF139/1000+(Satokasvi!$E$28-Satokasvi!$E$7)+IF(J$8="x",Toimenpiteet!$E$29,0)+IF(J$9="x",Toimenpiteet!$E$60,0)+IF(J$10="x",Toimenpiteet!$E$88,0))/(1+$H$15)^DF$59</f>
        <v>184.36089207339322</v>
      </c>
      <c r="DG139" s="29">
        <f ca="1">IF(K$11="x",Toimenpiteet!$E$115,AF139*CG139/1000+(Satokasvi!$E$28-Satokasvi!$E$7)+IF(K$8="x",Toimenpiteet!$E$29,0)+IF(K$9="x",Toimenpiteet!$E$60,0)+IF(K$10="x",Toimenpiteet!$E$88,0))/(1+$H$15)^DG$59</f>
        <v>342.00865921978254</v>
      </c>
      <c r="DH139" s="29">
        <f ca="1">IF(L$11="x",Toimenpiteet!$E$115,AG139*CH139/1000+(Satokasvi!$E$28-Satokasvi!$E$7)+IF(L$8="x",Toimenpiteet!$E$29,0)+IF(L$9="x",Toimenpiteet!$E$60,0)+IF(L$10="x",Toimenpiteet!$E$88,0))/(1+$H$15)^DH$59</f>
        <v>30.39796492534089</v>
      </c>
      <c r="DI139" s="29">
        <f>IF(M$11="x",Toimenpiteet!$E$115,AH139*CI139/1000+(Satokasvi!$E$28-Satokasvi!$E$7)+IF(M$8="x",Toimenpiteet!$E$29,0)+IF(M$9="x",Toimenpiteet!$E$60,0)+IF(M$10="x",Toimenpiteet!$E$88,0))/(1+$H$15)^DI$59</f>
        <v>263.80754085535114</v>
      </c>
      <c r="DJ139" s="29">
        <f ca="1">IF(N$11="x",Toimenpiteet!$E$115,AI139*CJ139/1000+(Satokasvi!$E$28-Satokasvi!$E$7)+IF(N$8="x",Toimenpiteet!$E$29,0)+IF(N$9="x",Toimenpiteet!$E$60,0)+IF(N$10="x",Toimenpiteet!$E$88,0))/(1+$H$15)^DJ$59</f>
        <v>284.85117099645049</v>
      </c>
      <c r="DK139" s="29">
        <f ca="1">IF(O$11="x",Toimenpiteet!$E$115,AJ139*CK139/1000+(Satokasvi!$E$28-Satokasvi!$E$7)+IF(O$8="x",Toimenpiteet!$E$29,0)+IF(O$9="x",Toimenpiteet!$E$60,0)+IF(O$10="x",Toimenpiteet!$E$88,0))/(1+$H$15)^DK$59</f>
        <v>143.72778735575244</v>
      </c>
      <c r="DL139" s="29">
        <f ca="1">IF(P$11="x",Toimenpiteet!$E$115,AK139*CL139/1000+(Satokasvi!$E$28-Satokasvi!$E$7)+IF(P$8="x",Toimenpiteet!$E$29,0)+IF(P$9="x",Toimenpiteet!$E$60,0)+IF(P$10="x",Toimenpiteet!$E$88,0))/(1+$H$15)^DL$59</f>
        <v>228.77125074582807</v>
      </c>
      <c r="DM139" s="29">
        <f ca="1">IF(Q$11="x",Toimenpiteet!$E$115,AL139*CM139/1000+(Satokasvi!$E$28-Satokasvi!$E$7)+IF(Q$8="x",Toimenpiteet!$E$29,0)+IF(Q$9="x",Toimenpiteet!$E$60,0)+IF(Q$10="x",Toimenpiteet!$E$88,0))/(1+$H$15)^DM$59</f>
        <v>35.253581246613869</v>
      </c>
      <c r="DN139" s="29">
        <f ca="1">IF(R$11="x",Toimenpiteet!$E$115,AM139*CN139/1000+(Satokasvi!$E$28-Satokasvi!$E$7)+IF(R$8="x",Toimenpiteet!$E$29,0)+IF(R$9="x",Toimenpiteet!$E$60,0)+IF(R$10="x",Toimenpiteet!$E$88,0))/(1+$H$15)^DN$59</f>
        <v>44.630181476594309</v>
      </c>
      <c r="DO139" s="29">
        <f ca="1">IF(S$11="x",Toimenpiteet!$E$115,AN139*CO139/1000+(Satokasvi!$E$28-Satokasvi!$E$7)+IF(S$8="x",Toimenpiteet!$E$29,0)+IF(S$9="x",Toimenpiteet!$E$60,0)+IF(S$10="x",Toimenpiteet!$E$88,0))/(1+$H$15)^DO$59</f>
        <v>165.52449706377831</v>
      </c>
      <c r="DP139" s="29">
        <f ca="1">IF(T$11="x",Toimenpiteet!$E$115,AO139*CP139/1000+(Satokasvi!$E$28-Satokasvi!$E$7)+IF(T$8="x",Toimenpiteet!$E$29,0)+IF(T$9="x",Toimenpiteet!$E$60,0)+IF(T$10="x",Toimenpiteet!$E$88,0))/(1+$H$15)^DP$59</f>
        <v>162.86016695494902</v>
      </c>
      <c r="DQ139" s="29">
        <f ca="1">IF(U$11="x",Toimenpiteet!$E$115,AP139*CQ139/1000+(Satokasvi!$E$28-Satokasvi!$E$7)+IF(U$8="x",Toimenpiteet!$E$29,0)+IF(U$9="x",Toimenpiteet!$E$60,0)+IF(U$10="x",Toimenpiteet!$E$88,0))/(1+$H$15)^DQ$59</f>
        <v>149.20030671874437</v>
      </c>
      <c r="DR139" s="29">
        <f ca="1">IF(V$11="x",Toimenpiteet!$E$115,AQ139*CR139/1000+(Satokasvi!$E$28-Satokasvi!$E$7)+IF(V$8="x",Toimenpiteet!$E$29,0)+IF(V$9="x",Toimenpiteet!$E$60,0)+IF(V$10="x",Toimenpiteet!$E$88,0))/(1+$H$15)^DR$59</f>
        <v>269.60142912455615</v>
      </c>
      <c r="DS139" s="29">
        <f ca="1">IF(W$11="x",Toimenpiteet!$E$115,AR139*CS139/1000+(Satokasvi!$E$28-Satokasvi!$E$7)+IF(W$8="x",Toimenpiteet!$E$29,0)+IF(W$9="x",Toimenpiteet!$E$60,0)+IF(W$10="x",Toimenpiteet!$E$88,0))/(1+$H$15)^DS$59</f>
        <v>250.50449902458283</v>
      </c>
      <c r="DT139" s="29">
        <f ca="1">IF(X$11="x",Toimenpiteet!$E$115,AS139*CT139/1000+(Satokasvi!$E$28-Satokasvi!$E$7)+IF(X$8="x",Toimenpiteet!$E$29,0)+IF(X$9="x",Toimenpiteet!$E$60,0)+IF(X$10="x",Toimenpiteet!$E$88,0))/(1+$H$15)^DT$59</f>
        <v>148.79274452120276</v>
      </c>
      <c r="DU139" s="29">
        <f ca="1">IF(Y$11="x",Toimenpiteet!$E$115,AT139*CU139/1000+(Satokasvi!$E$28-Satokasvi!$E$7)+IF(Y$8="x",Toimenpiteet!$E$29,0)+IF(Y$9="x",Toimenpiteet!$E$60,0)+IF(Y$10="x",Toimenpiteet!$E$88,0))/(1+$H$15)^DU$59</f>
        <v>18.94986896522272</v>
      </c>
      <c r="DV139" s="29">
        <f ca="1">IF(Z$11="x",Toimenpiteet!$E$115,AU139*CV139/1000+(Satokasvi!$E$28-Satokasvi!$E$7)+IF(Z$8="x",Toimenpiteet!$E$29,0)+IF(Z$9="x",Toimenpiteet!$E$60,0)+IF(Z$10="x",Toimenpiteet!$E$88,0))/(1+$H$15)^DV$59</f>
        <v>238.87315171448543</v>
      </c>
      <c r="DW139" s="29">
        <f ca="1">IF(AA$11="x",Toimenpiteet!$E$115,AV139*CW139/1000+(Satokasvi!$E$28-Satokasvi!$E$7)+IF(AA$8="x",Toimenpiteet!$E$29,0)+IF(AA$9="x",Toimenpiteet!$E$60,0)+IF(AA$10="x",Toimenpiteet!$E$88,0))/(1+$H$15)^DW$59</f>
        <v>159.48527362228421</v>
      </c>
      <c r="DX139" s="29">
        <f ca="1">IF(AB$11="x",Toimenpiteet!$E$115,AW139*CX139/1000+(Satokasvi!$E$28-Satokasvi!$E$7)+IF(AB$8="x",Toimenpiteet!$E$29,0)+IF(AB$9="x",Toimenpiteet!$E$60,0)+IF(AB$10="x",Toimenpiteet!$E$88,0))/(1+$H$15)^DX$59</f>
        <v>177.27948514135318</v>
      </c>
      <c r="DY139" s="29">
        <f ca="1">IF(AC$11="x",Toimenpiteet!$E$115,AX139*CY139/1000+(Satokasvi!$E$28-Satokasvi!$E$7)+IF(AC$8="x",Toimenpiteet!$E$29,0)+IF(AC$9="x",Toimenpiteet!$E$60,0)+IF(AC$10="x",Toimenpiteet!$E$88,0))/(1+$H$15)^DY$59</f>
        <v>184.38523707113049</v>
      </c>
      <c r="DZ139" s="29">
        <f ca="1">IF(AD$11="x",Toimenpiteet!$E$115,AY139*CZ139/1000+(Satokasvi!$E$28-Satokasvi!$E$7)+IF(AD$8="x",Toimenpiteet!$E$29,0)+IF(AD$9="x",Toimenpiteet!$E$60,0)+IF(AD$10="x",Toimenpiteet!$E$88,0))/(1+$H$15)^DZ$59</f>
        <v>222.29443933375609</v>
      </c>
      <c r="EA139" s="29">
        <f ca="1">IF(AE$11="x",Toimenpiteet!$E$115,AZ139*DA139/1000+(Satokasvi!$E$28-Satokasvi!$E$7)+IF(AE$8="x",Toimenpiteet!$E$29,0)+IF(AE$9="x",Toimenpiteet!$E$60,0)+IF(AE$10="x",Toimenpiteet!$E$88,0))/(1+$H$15)^EA$59</f>
        <v>-112.11169851177419</v>
      </c>
      <c r="EB139" s="29">
        <f ca="1">IF(AF$11="x",Toimenpiteet!$E$115,BA139*DB139/1000+(Satokasvi!$E$28-Satokasvi!$E$7)+IF(AF$8="x",Toimenpiteet!$E$29,0)+IF(AF$9="x",Toimenpiteet!$E$60,0)+IF(AF$10="x",Toimenpiteet!$E$88,0))/(1+$H$15)^EB$59</f>
        <v>304.79793338588723</v>
      </c>
      <c r="ED139" s="29">
        <f>IF(H$11="x",Toimenpiteet!$E$115,BD139*CD139/1000+(Satokasvi!$E$28-Satokasvi!$E$7)+IF(H$8="x",Toimenpiteet!$E$29,0)+IF(H$9="x",Toimenpiteet!$E$60,0)+IF(H$10="x",Toimenpiteet!$E$88,0))/(1+$H$15)^ED$59</f>
        <v>305.82524271844659</v>
      </c>
      <c r="EE139" s="29">
        <f ca="1">IF(I$11="x",Toimenpiteet!$E$115,BE139*CE139/1000+(Satokasvi!$E$28-Satokasvi!$E$7)+IF(I$8="x",Toimenpiteet!$E$29,0)+IF(I$9="x",Toimenpiteet!$E$60,0)+IF(I$10="x",Toimenpiteet!$E$88,0))/(1+$H$15)^EE$59</f>
        <v>287.93498318545949</v>
      </c>
      <c r="EF139" s="29">
        <f ca="1">IF(J$11="x",Toimenpiteet!$E$115,BF139*CF139/1000+(Satokasvi!$E$28-Satokasvi!$E$7)+IF(J$8="x",Toimenpiteet!$E$29,0)+IF(J$9="x",Toimenpiteet!$E$60,0)+IF(J$10="x",Toimenpiteet!$E$88,0))/(1+$H$15)^EF$59</f>
        <v>204.00697588539208</v>
      </c>
      <c r="EG139" s="29">
        <f ca="1">IF(K$11="x",Toimenpiteet!$E$115,BG139*CG139/1000+(Satokasvi!$E$28-Satokasvi!$E$7)+IF(K$8="x",Toimenpiteet!$E$29,0)+IF(K$9="x",Toimenpiteet!$E$60,0)+IF(K$10="x",Toimenpiteet!$E$88,0))/(1+$H$15)^EG$59</f>
        <v>369.23340209177127</v>
      </c>
      <c r="EH139" s="29">
        <f ca="1">IF(L$11="x",Toimenpiteet!$E$115,BH139*CH139/1000+(Satokasvi!$E$28-Satokasvi!$E$7)+IF(L$8="x",Toimenpiteet!$E$29,0)+IF(L$9="x",Toimenpiteet!$E$60,0)+IF(L$10="x",Toimenpiteet!$E$88,0))/(1+$H$15)^EH$59</f>
        <v>41.74729026966552</v>
      </c>
      <c r="EI139" s="29">
        <f>IF(M$11="x",Toimenpiteet!$E$115,BI139*CI139/1000+(Satokasvi!$E$28-Satokasvi!$E$7)+IF(M$8="x",Toimenpiteet!$E$29,0)+IF(M$9="x",Toimenpiteet!$E$60,0)+IF(M$10="x",Toimenpiteet!$E$88,0))/(1+$H$15)^EI$59</f>
        <v>263.80754085535114</v>
      </c>
      <c r="EJ139" s="29">
        <f ca="1">IF(N$11="x",Toimenpiteet!$E$115,BJ139*CJ139/1000+(Satokasvi!$E$28-Satokasvi!$E$7)+IF(N$8="x",Toimenpiteet!$E$29,0)+IF(N$9="x",Toimenpiteet!$E$60,0)+IF(N$10="x",Toimenpiteet!$E$88,0))/(1+$H$15)^EJ$59</f>
        <v>308.3589073180305</v>
      </c>
      <c r="EK139" s="29">
        <f ca="1">IF(O$11="x",Toimenpiteet!$E$115,BK139*CK139/1000+(Satokasvi!$E$28-Satokasvi!$E$7)+IF(O$8="x",Toimenpiteet!$E$29,0)+IF(O$9="x",Toimenpiteet!$E$60,0)+IF(O$10="x",Toimenpiteet!$E$88,0))/(1+$H$15)^EK$59</f>
        <v>159.90949494854743</v>
      </c>
      <c r="EL139" s="29">
        <f ca="1">IF(P$11="x",Toimenpiteet!$E$115,BL139*CL139/1000+(Satokasvi!$E$28-Satokasvi!$E$7)+IF(P$8="x",Toimenpiteet!$E$29,0)+IF(P$9="x",Toimenpiteet!$E$60,0)+IF(P$10="x",Toimenpiteet!$E$88,0))/(1+$H$15)^EL$59</f>
        <v>248.94313194817505</v>
      </c>
      <c r="EM139" s="29">
        <f ca="1">IF(Q$11="x",Toimenpiteet!$E$115,BM139*CM139/1000+(Satokasvi!$E$28-Satokasvi!$E$7)+IF(Q$8="x",Toimenpiteet!$E$29,0)+IF(Q$9="x",Toimenpiteet!$E$60,0)+IF(Q$10="x",Toimenpiteet!$E$88,0))/(1+$H$15)^EM$59</f>
        <v>45.495210469192727</v>
      </c>
      <c r="EN139" s="29">
        <f ca="1">IF(R$11="x",Toimenpiteet!$E$115,BN139*CN139/1000+(Satokasvi!$E$28-Satokasvi!$E$7)+IF(R$8="x",Toimenpiteet!$E$29,0)+IF(R$9="x",Toimenpiteet!$E$60,0)+IF(R$10="x",Toimenpiteet!$E$88,0))/(1+$H$15)^EN$59</f>
        <v>55.093680997266965</v>
      </c>
      <c r="EO139" s="29">
        <f ca="1">IF(S$11="x",Toimenpiteet!$E$115,BO139*CO139/1000+(Satokasvi!$E$28-Satokasvi!$E$7)+IF(S$8="x",Toimenpiteet!$E$29,0)+IF(S$9="x",Toimenpiteet!$E$60,0)+IF(S$10="x",Toimenpiteet!$E$88,0))/(1+$H$15)^EO$59</f>
        <v>181.7929456517661</v>
      </c>
      <c r="EP139" s="29">
        <f ca="1">IF(T$11="x",Toimenpiteet!$E$115,BP139*CP139/1000+(Satokasvi!$E$28-Satokasvi!$E$7)+IF(T$8="x",Toimenpiteet!$E$29,0)+IF(T$9="x",Toimenpiteet!$E$60,0)+IF(T$10="x",Toimenpiteet!$E$88,0))/(1+$H$15)^EP$59</f>
        <v>178.76261582191876</v>
      </c>
      <c r="EQ139" s="29">
        <f ca="1">IF(U$11="x",Toimenpiteet!$E$115,BQ139*CQ139/1000+(Satokasvi!$E$28-Satokasvi!$E$7)+IF(U$8="x",Toimenpiteet!$E$29,0)+IF(U$9="x",Toimenpiteet!$E$60,0)+IF(U$10="x",Toimenpiteet!$E$88,0))/(1+$H$15)^EQ$59</f>
        <v>164.19375945198476</v>
      </c>
      <c r="ER139" s="29">
        <f ca="1">IF(V$11="x",Toimenpiteet!$E$115,BR139*CR139/1000+(Satokasvi!$E$28-Satokasvi!$E$7)+IF(V$8="x",Toimenpiteet!$E$29,0)+IF(V$9="x",Toimenpiteet!$E$60,0)+IF(V$10="x",Toimenpiteet!$E$88,0))/(1+$H$15)^ER$59</f>
        <v>290.39551747136954</v>
      </c>
      <c r="ES139" s="29">
        <f ca="1">IF(W$11="x",Toimenpiteet!$E$115,BS139*CS139/1000+(Satokasvi!$E$28-Satokasvi!$E$7)+IF(W$8="x",Toimenpiteet!$E$29,0)+IF(W$9="x",Toimenpiteet!$E$60,0)+IF(W$10="x",Toimenpiteet!$E$88,0))/(1+$H$15)^ES$59</f>
        <v>270.13071124822528</v>
      </c>
      <c r="ET139" s="29">
        <f ca="1">IF(X$11="x",Toimenpiteet!$E$115,BT139*CT139/1000+(Satokasvi!$E$28-Satokasvi!$E$7)+IF(X$8="x",Toimenpiteet!$E$29,0)+IF(X$9="x",Toimenpiteet!$E$60,0)+IF(X$10="x",Toimenpiteet!$E$88,0))/(1+$H$15)^ET$59</f>
        <v>163.12654414766408</v>
      </c>
      <c r="EU139" s="29">
        <f ca="1">IF(Y$11="x",Toimenpiteet!$E$115,BU139*CU139/1000+(Satokasvi!$E$28-Satokasvi!$E$7)+IF(Y$8="x",Toimenpiteet!$E$29,0)+IF(Y$9="x",Toimenpiteet!$E$60,0)+IF(Y$10="x",Toimenpiteet!$E$88,0))/(1+$H$15)^EU$59</f>
        <v>26.590723967271423</v>
      </c>
      <c r="EV139" s="29">
        <f ca="1">IF(Z$11="x",Toimenpiteet!$E$115,BV139*CV139/1000+(Satokasvi!$E$28-Satokasvi!$E$7)+IF(Z$8="x",Toimenpiteet!$E$29,0)+IF(Z$9="x",Toimenpiteet!$E$60,0)+IF(Z$10="x",Toimenpiteet!$E$88,0))/(1+$H$15)^EV$59</f>
        <v>257.31521857573159</v>
      </c>
      <c r="EW139" s="29">
        <f ca="1">IF(AA$11="x",Toimenpiteet!$E$115,BW139*CW139/1000+(Satokasvi!$E$28-Satokasvi!$E$7)+IF(AA$8="x",Toimenpiteet!$E$29,0)+IF(AA$9="x",Toimenpiteet!$E$60,0)+IF(AA$10="x",Toimenpiteet!$E$88,0))/(1+$H$15)^EW$59</f>
        <v>173.76867252235169</v>
      </c>
      <c r="EX139" s="29">
        <f ca="1">IF(AB$11="x",Toimenpiteet!$E$115,BX139*CX139/1000+(Satokasvi!$E$28-Satokasvi!$E$7)+IF(AB$8="x",Toimenpiteet!$E$29,0)+IF(AB$9="x",Toimenpiteet!$E$60,0)+IF(AB$10="x",Toimenpiteet!$E$88,0))/(1+$H$15)^EX$59</f>
        <v>192.26883339740471</v>
      </c>
      <c r="EY139" s="29">
        <f ca="1">IF(AC$11="x",Toimenpiteet!$E$115,BY139*CY139/1000+(Satokasvi!$E$28-Satokasvi!$E$7)+IF(AC$8="x",Toimenpiteet!$E$29,0)+IF(AC$9="x",Toimenpiteet!$E$60,0)+IF(AC$10="x",Toimenpiteet!$E$88,0))/(1+$H$15)^EY$59</f>
        <v>199.55146397224419</v>
      </c>
      <c r="EZ139" s="29">
        <f ca="1">IF(AD$11="x",Toimenpiteet!$E$115,BZ139*CZ139/1000+(Satokasvi!$E$28-Satokasvi!$E$7)+IF(AD$8="x",Toimenpiteet!$E$29,0)+IF(AD$9="x",Toimenpiteet!$E$60,0)+IF(AD$10="x",Toimenpiteet!$E$88,0))/(1+$H$15)^EZ$59</f>
        <v>239.18291377380027</v>
      </c>
      <c r="FA139" s="29">
        <f ca="1">IF(AE$11="x",Toimenpiteet!$E$115,CA139*DA139/1000+(Satokasvi!$E$28-Satokasvi!$E$7)+IF(AE$8="x",Toimenpiteet!$E$29,0)+IF(AE$9="x",Toimenpiteet!$E$60,0)+IF(AE$10="x",Toimenpiteet!$E$88,0))/(1+$H$15)^FA$59</f>
        <v>-112.11169851177419</v>
      </c>
      <c r="FB139" s="29">
        <f ca="1">IF(AF$11="x",Toimenpiteet!$E$115,CB139*DB139/1000+(Satokasvi!$E$28-Satokasvi!$E$7)+IF(AF$8="x",Toimenpiteet!$E$29,0)+IF(AF$9="x",Toimenpiteet!$E$60,0)+IF(AF$10="x",Toimenpiteet!$E$88,0))/(1+$H$15)^FB$59</f>
        <v>325.48014551691818</v>
      </c>
      <c r="FD139" s="29">
        <f t="shared" si="41"/>
        <v>305.82524271844659</v>
      </c>
      <c r="FE139" s="29">
        <f t="shared" ca="1" si="45"/>
        <v>569.81962633833268</v>
      </c>
      <c r="FF139" s="29">
        <f t="shared" ca="1" si="45"/>
        <v>754.18051841172587</v>
      </c>
      <c r="FG139" s="29">
        <f t="shared" ca="1" si="45"/>
        <v>1096.1891776315083</v>
      </c>
      <c r="FH139" s="29">
        <f t="shared" ca="1" si="45"/>
        <v>1126.5871425568491</v>
      </c>
      <c r="FI139" s="29">
        <f t="shared" ca="1" si="45"/>
        <v>1390.3946834122003</v>
      </c>
      <c r="FJ139" s="29">
        <f t="shared" ca="1" si="45"/>
        <v>1675.2458544086508</v>
      </c>
      <c r="FK139" s="29">
        <f t="shared" ca="1" si="45"/>
        <v>1818.9736417644033</v>
      </c>
      <c r="FL139" s="29">
        <f t="shared" ca="1" si="45"/>
        <v>2047.7448925102312</v>
      </c>
      <c r="FM139" s="29">
        <f t="shared" ca="1" si="45"/>
        <v>2082.9984737568452</v>
      </c>
      <c r="FN139" s="29">
        <f t="shared" ca="1" si="44"/>
        <v>2127.6286552334395</v>
      </c>
      <c r="FO139" s="29">
        <f t="shared" ca="1" si="43"/>
        <v>2293.1531522972177</v>
      </c>
      <c r="FP139" s="29">
        <f t="shared" ca="1" si="43"/>
        <v>2456.0133192521666</v>
      </c>
      <c r="FQ139" s="29">
        <f t="shared" ca="1" si="43"/>
        <v>2605.2136259709109</v>
      </c>
      <c r="FR139" s="29">
        <f t="shared" ca="1" si="43"/>
        <v>2874.815055095467</v>
      </c>
      <c r="FS139" s="29">
        <f t="shared" ca="1" si="43"/>
        <v>3125.3195541200498</v>
      </c>
      <c r="FT139" s="29">
        <f t="shared" ca="1" si="43"/>
        <v>3274.1122986412524</v>
      </c>
      <c r="FU139" s="29">
        <f t="shared" ca="1" si="24"/>
        <v>3293.0621676064752</v>
      </c>
      <c r="FV139" s="29">
        <f t="shared" ca="1" si="24"/>
        <v>3531.9353193209608</v>
      </c>
      <c r="FW139" s="29">
        <f t="shared" ca="1" si="23"/>
        <v>3691.4205929432451</v>
      </c>
      <c r="FX139" s="29">
        <f t="shared" ca="1" si="23"/>
        <v>3868.7000780845983</v>
      </c>
      <c r="FY139" s="29">
        <f t="shared" ca="1" si="23"/>
        <v>4053.0853151557289</v>
      </c>
      <c r="FZ139" s="29">
        <f t="shared" ca="1" si="23"/>
        <v>4275.3797544894851</v>
      </c>
      <c r="GA139" s="29">
        <f t="shared" ca="1" si="23"/>
        <v>4163.2680559777109</v>
      </c>
      <c r="GB139" s="29">
        <f t="shared" ca="1" si="23"/>
        <v>4468.0659893635984</v>
      </c>
      <c r="GC139" s="29"/>
      <c r="GD139" s="29">
        <f t="shared" si="42"/>
        <v>305.82524271844659</v>
      </c>
      <c r="GE139" s="29">
        <f t="shared" ca="1" si="39"/>
        <v>593.76022590390608</v>
      </c>
      <c r="GF139" s="29">
        <f t="shared" ca="1" si="39"/>
        <v>797.76720178929816</v>
      </c>
      <c r="GG139" s="29">
        <f t="shared" ca="1" si="39"/>
        <v>1167.0006038810693</v>
      </c>
      <c r="GH139" s="29">
        <f t="shared" ca="1" si="39"/>
        <v>1208.7478941507347</v>
      </c>
      <c r="GI139" s="29">
        <f t="shared" ca="1" si="39"/>
        <v>1472.5554350060859</v>
      </c>
      <c r="GJ139" s="29">
        <f t="shared" ca="1" si="39"/>
        <v>1780.9143423241164</v>
      </c>
      <c r="GK139" s="29">
        <f t="shared" ca="1" si="39"/>
        <v>1940.8238372726639</v>
      </c>
      <c r="GL139" s="29">
        <f t="shared" ca="1" si="39"/>
        <v>2189.7669692208392</v>
      </c>
      <c r="GM139" s="29">
        <f t="shared" ca="1" si="39"/>
        <v>2235.2621796900321</v>
      </c>
      <c r="GN139" s="29">
        <f t="shared" ca="1" si="39"/>
        <v>2290.3558606872989</v>
      </c>
      <c r="GO139" s="29">
        <f t="shared" ca="1" si="39"/>
        <v>2472.1488063390652</v>
      </c>
      <c r="GP139" s="29">
        <f t="shared" ca="1" si="39"/>
        <v>2650.9114221609839</v>
      </c>
      <c r="GQ139" s="29">
        <f t="shared" ca="1" si="39"/>
        <v>2815.1051816129684</v>
      </c>
      <c r="GR139" s="29">
        <f t="shared" ca="1" si="39"/>
        <v>3105.5006990843381</v>
      </c>
      <c r="GS139" s="29">
        <f t="shared" ca="1" si="39"/>
        <v>3375.6314103325635</v>
      </c>
      <c r="GT139" s="29">
        <f t="shared" ca="1" si="34"/>
        <v>3538.7579544802275</v>
      </c>
      <c r="GU139" s="29">
        <f t="shared" ca="1" si="34"/>
        <v>3565.348678447499</v>
      </c>
      <c r="GV139" s="29">
        <f t="shared" ca="1" si="34"/>
        <v>3822.6638970232307</v>
      </c>
      <c r="GW139" s="29">
        <f t="shared" ca="1" si="34"/>
        <v>3996.4325695455823</v>
      </c>
      <c r="GX139" s="29">
        <f t="shared" ca="1" si="34"/>
        <v>4188.7014029429865</v>
      </c>
      <c r="GY139" s="29">
        <f t="shared" ca="1" si="30"/>
        <v>4388.2528669152307</v>
      </c>
      <c r="GZ139" s="29">
        <f t="shared" ca="1" si="30"/>
        <v>4627.4357806890312</v>
      </c>
      <c r="HA139" s="29">
        <f t="shared" ca="1" si="30"/>
        <v>4515.324082177257</v>
      </c>
      <c r="HB139" s="29">
        <f t="shared" ca="1" si="30"/>
        <v>4840.8042276941751</v>
      </c>
      <c r="HC139" s="29"/>
      <c r="HD139" s="29">
        <f t="shared" si="40"/>
        <v>170</v>
      </c>
      <c r="HE139" s="29">
        <f>SUM($GD139:GD139)-$HD139-SUM($FD139:FD139)</f>
        <v>-170</v>
      </c>
      <c r="HF139" s="29">
        <f ca="1">SUM($GD139:GE139)-$HD139-SUM($FD139:FE139)</f>
        <v>-146.05940043442661</v>
      </c>
      <c r="HG139" s="29">
        <f ca="1">SUM($GD139:GF139)-$HD139-SUM($FD139:FF139)</f>
        <v>-102.47271705685444</v>
      </c>
      <c r="HH139" s="29">
        <f ca="1">SUM($GD139:GG139)-$HD139-SUM($FD139:FG139)</f>
        <v>-31.661290807293426</v>
      </c>
      <c r="HI139" s="29">
        <f ca="1">SUM($GD139:GH139)-$HD139-SUM($FD139:FH139)</f>
        <v>50.499460786592408</v>
      </c>
      <c r="HJ139" s="29">
        <f ca="1">SUM($GD139:GI139)-$HD139-SUM($FD139:FI139)</f>
        <v>132.6602123804787</v>
      </c>
      <c r="HK139" s="29">
        <f ca="1">SUM($GD139:GJ139)-$HD139-SUM($FD139:FJ139)</f>
        <v>238.32870029594415</v>
      </c>
      <c r="HL139" s="29">
        <f ca="1">SUM($GD139:GK139)-$HD139-SUM($FD139:FK139)</f>
        <v>360.17889580420524</v>
      </c>
      <c r="HM139" s="29">
        <f ca="1">SUM($GD139:GL139)-$HD139-SUM($FD139:FL139)</f>
        <v>502.20097251481457</v>
      </c>
      <c r="HN139" s="29">
        <f ca="1">SUM($GD139:GM139)-$HD139-SUM($FD139:FM139)</f>
        <v>654.464678448001</v>
      </c>
      <c r="HO139" s="29">
        <f ca="1">SUM($GD139:GN139)-$HD139-SUM($FD139:FN139)</f>
        <v>817.19188390185991</v>
      </c>
      <c r="HP139" s="29">
        <f ca="1">SUM($GD139:GO139)-$HD139-SUM($FD139:FO139)</f>
        <v>996.18753794370787</v>
      </c>
      <c r="HQ139" s="29">
        <f ca="1">SUM($GD139:GP139)-$HD139-SUM($FD139:FP139)</f>
        <v>1191.0856408525251</v>
      </c>
      <c r="HR139" s="29">
        <f ca="1">SUM($GD139:GQ139)-$HD139-SUM($FD139:FQ139)</f>
        <v>1400.977196494583</v>
      </c>
      <c r="HS139" s="29">
        <f ca="1">SUM($GD139:GR139)-$HD139-SUM($FD139:FR139)</f>
        <v>1631.6628404834555</v>
      </c>
      <c r="HT139" s="29">
        <f ca="1">SUM($GD139:GS139)-$HD139-SUM($FD139:FS139)</f>
        <v>1881.9746966959683</v>
      </c>
      <c r="HU139" s="29">
        <f ca="1">SUM($GD139:GT139)-$HD139-SUM($FD139:FT139)</f>
        <v>2146.620352534941</v>
      </c>
      <c r="HV139" s="29">
        <f ca="1">SUM($GD139:GU139)-$HD139-SUM($FD139:FU139)</f>
        <v>2418.9068633759598</v>
      </c>
      <c r="HW139" s="29">
        <f ca="1">SUM($GD139:GV139)-$HD139-SUM($FD139:FV139)</f>
        <v>2709.6354410782296</v>
      </c>
      <c r="HX139" s="29">
        <f ca="1">SUM($GD139:GW139)-$HD139-SUM($FD139:FW139)</f>
        <v>3014.6474176805714</v>
      </c>
      <c r="HY139" s="29">
        <f ca="1">SUM($GD139:GX139)-$HD139-SUM($FD139:FX139)</f>
        <v>3334.6487425389569</v>
      </c>
      <c r="HZ139" s="29">
        <f ca="1">SUM($GD139:GY139)-$HD139-SUM($FD139:FY139)</f>
        <v>3669.8162942984563</v>
      </c>
      <c r="IA139" s="29">
        <f ca="1">SUM($GD139:GZ139)-$HD139-SUM($FD139:FZ139)</f>
        <v>4021.8723204980051</v>
      </c>
      <c r="IB139" s="29">
        <f ca="1">SUM($GD139:HA139)-$HD139-SUM($FD139:GA139)</f>
        <v>4373.9283466975539</v>
      </c>
      <c r="IC139" s="29">
        <f ca="1">SUM($GD139:HB139)-$HD139-SUM($FD139:GB139)</f>
        <v>4746.6665850281352</v>
      </c>
    </row>
    <row r="140" spans="2:237">
      <c r="B140" s="29">
        <f t="shared" ca="1" si="47"/>
        <v>0.9629341194566744</v>
      </c>
      <c r="C140" s="29">
        <f t="shared" ca="1" si="47"/>
        <v>0.62166179592169402</v>
      </c>
      <c r="D140" s="29">
        <f t="shared" ca="1" si="47"/>
        <v>0.96202968897319774</v>
      </c>
      <c r="E140" s="29">
        <f t="shared" ca="1" si="47"/>
        <v>0.86335259084154281</v>
      </c>
      <c r="F140" s="29">
        <f t="shared" ca="1" si="47"/>
        <v>0.10467495095021739</v>
      </c>
      <c r="G140" s="29">
        <f t="shared" ca="1" si="47"/>
        <v>0.97945165155833147</v>
      </c>
      <c r="H140" s="29">
        <f t="shared" ca="1" si="47"/>
        <v>6.8713415080638995E-3</v>
      </c>
      <c r="I140" s="29">
        <f t="shared" ca="1" si="47"/>
        <v>0.90082695342776831</v>
      </c>
      <c r="J140" s="29">
        <f t="shared" ca="1" si="47"/>
        <v>0.5437136041156152</v>
      </c>
      <c r="K140" s="29">
        <f t="shared" ca="1" si="47"/>
        <v>0.46290305677402543</v>
      </c>
      <c r="L140" s="29">
        <f t="shared" ca="1" si="47"/>
        <v>0.60042980053262818</v>
      </c>
      <c r="M140" s="29">
        <f t="shared" ca="1" si="47"/>
        <v>0.55594658544210684</v>
      </c>
      <c r="N140" s="29">
        <f t="shared" ca="1" si="47"/>
        <v>0.77799814651238541</v>
      </c>
      <c r="O140" s="29">
        <f t="shared" ca="1" si="47"/>
        <v>0.44372127885268886</v>
      </c>
      <c r="P140" s="29">
        <f t="shared" ca="1" si="47"/>
        <v>0.82476225381165247</v>
      </c>
      <c r="Q140" s="29">
        <f t="shared" ca="1" si="47"/>
        <v>7.1571553430030965E-3</v>
      </c>
      <c r="R140" s="29">
        <f t="shared" ca="1" si="46"/>
        <v>0.98250047165532006</v>
      </c>
      <c r="S140" s="29">
        <f t="shared" ca="1" si="46"/>
        <v>0.35655812663062225</v>
      </c>
      <c r="T140" s="29">
        <f t="shared" ca="1" si="46"/>
        <v>0.78582481121606373</v>
      </c>
      <c r="U140" s="29">
        <f t="shared" ca="1" si="46"/>
        <v>0.73206211423831624</v>
      </c>
      <c r="V140" s="29">
        <f t="shared" ca="1" si="46"/>
        <v>9.4839693812917236E-2</v>
      </c>
      <c r="W140" s="29">
        <f t="shared" ca="1" si="46"/>
        <v>0.33110378546726293</v>
      </c>
      <c r="X140" s="29">
        <f t="shared" ca="1" si="46"/>
        <v>3.8209987693497371E-2</v>
      </c>
      <c r="Y140" s="29">
        <f t="shared" ca="1" si="46"/>
        <v>0.71325690587831281</v>
      </c>
      <c r="Z140" s="29">
        <f t="shared" ca="1" si="46"/>
        <v>0.32808457423792048</v>
      </c>
      <c r="AC140" s="27">
        <f>IF(H$11="x",0,_xlfn.NORM.INV(B140,Satokasvi!$H$8,Satokasvi!$I$8)*IF(H$8="x",1+Toimenpiteet!$C$7,1)*IF(H$9="x",1+Toimenpiteet!$C$34,1)*(1+H$30)*_xlfn.BINOM.INV(1,(1-(Satokasvi!$H$15*(1+H$43))),B140))</f>
        <v>0</v>
      </c>
      <c r="AD140" s="27">
        <f ca="1">IF(I$11="x",0,_xlfn.NORM.INV(C140,Satokasvi!$H$8,Satokasvi!$I$8)*IF(I$8="x",1+Toimenpiteet!$C$7,1)*IF(I$9="x",1+Toimenpiteet!$C$34,1)*(1+I$30)*_xlfn.BINOM.INV(1,(1-(Satokasvi!$H$15*(1+I$43))),C140))</f>
        <v>2596.3788544582403</v>
      </c>
      <c r="AE140" s="27">
        <f ca="1">IF(J$11="x",0,_xlfn.NORM.INV(D140,Satokasvi!$H$8,Satokasvi!$I$8)*IF(J$8="x",1+Toimenpiteet!$C$7,1)*IF(J$9="x",1+Toimenpiteet!$C$34,1)*(1+J$30)*_xlfn.BINOM.INV(1,(1-(Satokasvi!$H$15*(1+J$43))),D140))</f>
        <v>2882.0452250990716</v>
      </c>
      <c r="AF140" s="27">
        <f ca="1">IF(K$11="x",0,_xlfn.NORM.INV(E140,Satokasvi!$H$8,Satokasvi!$I$8)*IF(K$8="x",1+Toimenpiteet!$C$7,1)*IF(K$9="x",1+Toimenpiteet!$C$34,1)*(1+K$30)*_xlfn.BINOM.INV(1,(1-(Satokasvi!$H$15*(1+K$43))),E140))</f>
        <v>2776.9693678029889</v>
      </c>
      <c r="AG140" s="27">
        <f ca="1">IF(L$11="x",0,_xlfn.NORM.INV(F140,Satokasvi!$H$8,Satokasvi!$I$8)*IF(L$8="x",1+Toimenpiteet!$C$7,1)*IF(L$9="x",1+Toimenpiteet!$C$34,1)*(1+L$30)*_xlfn.BINOM.INV(1,(1-(Satokasvi!$H$15*(1+L$43))),F140))</f>
        <v>2360.5631389831324</v>
      </c>
      <c r="AH140" s="27">
        <f>IF(M$11="x",0,_xlfn.NORM.INV(G140,Satokasvi!$H$8,Satokasvi!$I$8)*IF(M$8="x",1+Toimenpiteet!$C$7,1)*IF(M$9="x",1+Toimenpiteet!$C$34,1)*(1+M$30)*_xlfn.BINOM.INV(1,(1-(Satokasvi!$H$15*(1+M$43))),G140))</f>
        <v>0</v>
      </c>
      <c r="AI140" s="27">
        <f ca="1">IF(N$11="x",0,_xlfn.NORM.INV(H140,Satokasvi!$H$8,Satokasvi!$I$8)*IF(N$8="x",1+Toimenpiteet!$C$7,1)*IF(N$9="x",1+Toimenpiteet!$C$34,1)*(1+N$30)*_xlfn.BINOM.INV(1,(1-(Satokasvi!$H$15*(1+N$43))),H140))</f>
        <v>0</v>
      </c>
      <c r="AJ140" s="27">
        <f ca="1">IF(O$11="x",0,_xlfn.NORM.INV(I140,Satokasvi!$H$8,Satokasvi!$I$8)*IF(O$8="x",1+Toimenpiteet!$C$7,1)*IF(O$9="x",1+Toimenpiteet!$C$34,1)*(1+O$30)*_xlfn.BINOM.INV(1,(1-(Satokasvi!$H$15*(1+O$43))),I140))</f>
        <v>2853.3366324639978</v>
      </c>
      <c r="AK140" s="27">
        <f ca="1">IF(P$11="x",0,_xlfn.NORM.INV(J140,Satokasvi!$H$8,Satokasvi!$I$8)*IF(P$8="x",1+Toimenpiteet!$C$7,1)*IF(P$9="x",1+Toimenpiteet!$C$34,1)*(1+P$30)*_xlfn.BINOM.INV(1,(1-(Satokasvi!$H$15*(1+P$43))),J140))</f>
        <v>2633.7341381113033</v>
      </c>
      <c r="AL140" s="27">
        <f ca="1">IF(Q$11="x",0,_xlfn.NORM.INV(K140,Satokasvi!$H$8,Satokasvi!$I$8)*IF(Q$8="x",1+Toimenpiteet!$C$7,1)*IF(Q$9="x",1+Toimenpiteet!$C$34,1)*(1+Q$30)*_xlfn.BINOM.INV(1,(1-(Satokasvi!$H$15*(1+Q$43))),K140))</f>
        <v>2595.8577238074331</v>
      </c>
      <c r="AM140" s="27">
        <f ca="1">IF(R$11="x",0,_xlfn.NORM.INV(L140,Satokasvi!$H$8,Satokasvi!$I$8)*IF(R$8="x",1+Toimenpiteet!$C$7,1)*IF(R$9="x",1+Toimenpiteet!$C$34,1)*(1+R$30)*_xlfn.BINOM.INV(1,(1-(Satokasvi!$H$15*(1+R$43))),L140))</f>
        <v>2660.7374561585252</v>
      </c>
      <c r="AN140" s="27">
        <f ca="1">IF(S$11="x",0,_xlfn.NORM.INV(M140,Satokasvi!$H$8,Satokasvi!$I$8)*IF(S$8="x",1+Toimenpiteet!$C$7,1)*IF(S$9="x",1+Toimenpiteet!$C$34,1)*(1+S$30)*_xlfn.BINOM.INV(1,(1-(Satokasvi!$H$15*(1+S$43))),M140))</f>
        <v>2639.5030894026959</v>
      </c>
      <c r="AO140" s="27">
        <f ca="1">IF(T$11="x",0,_xlfn.NORM.INV(N140,Satokasvi!$H$8,Satokasvi!$I$8)*IF(T$8="x",1+Toimenpiteet!$C$7,1)*IF(T$9="x",1+Toimenpiteet!$C$34,1)*(1+T$30)*_xlfn.BINOM.INV(1,(1-(Satokasvi!$H$15*(1+T$43))),N140))</f>
        <v>2756.1188725927464</v>
      </c>
      <c r="AP140" s="27">
        <f ca="1">IF(U$11="x",0,_xlfn.NORM.INV(O140,Satokasvi!$H$8,Satokasvi!$I$8)*IF(U$8="x",1+Toimenpiteet!$C$7,1)*IF(U$9="x",1+Toimenpiteet!$C$34,1)*(1+U$30)*_xlfn.BINOM.INV(1,(1-(Satokasvi!$H$15*(1+U$43))),O140))</f>
        <v>2586.8199533891434</v>
      </c>
      <c r="AQ140" s="27">
        <f ca="1">IF(V$11="x",0,_xlfn.NORM.INV(P140,Satokasvi!$H$8,Satokasvi!$I$8)*IF(V$8="x",1+Toimenpiteet!$C$7,1)*IF(V$9="x",1+Toimenpiteet!$C$34,1)*(1+V$30)*_xlfn.BINOM.INV(1,(1-(Satokasvi!$H$15*(1+V$43))),P140))</f>
        <v>2787.5183546453641</v>
      </c>
      <c r="AR140" s="27">
        <f ca="1">IF(W$11="x",0,_xlfn.NORM.INV(Q140,Satokasvi!$H$8,Satokasvi!$I$8)*IF(W$8="x",1+Toimenpiteet!$C$7,1)*IF(W$9="x",1+Toimenpiteet!$C$34,1)*(1+W$30)*_xlfn.BINOM.INV(1,(1-(Satokasvi!$H$15*(1+W$43))),Q140))</f>
        <v>0</v>
      </c>
      <c r="AS140" s="27">
        <f ca="1">IF(X$11="x",0,_xlfn.NORM.INV(R140,Satokasvi!$H$8,Satokasvi!$I$8)*IF(X$8="x",1+Toimenpiteet!$C$7,1)*IF(X$9="x",1+Toimenpiteet!$C$34,1)*(1+X$30)*_xlfn.BINOM.INV(1,(1-(Satokasvi!$H$15*(1+X$43))),R140))</f>
        <v>3006.7882159644173</v>
      </c>
      <c r="AT140" s="27">
        <f ca="1">IF(Y$11="x",0,_xlfn.NORM.INV(S140,Satokasvi!$H$8,Satokasvi!$I$8)*IF(Y$8="x",1+Toimenpiteet!$C$7,1)*IF(Y$9="x",1+Toimenpiteet!$C$34,1)*(1+Y$30)*_xlfn.BINOM.INV(1,(1-(Satokasvi!$H$15*(1+Y$43))),S140))</f>
        <v>2544.6099520524917</v>
      </c>
      <c r="AU140" s="27">
        <f ca="1">IF(Z$11="x",0,_xlfn.NORM.INV(T140,Satokasvi!$H$8,Satokasvi!$I$8)*IF(Z$8="x",1+Toimenpiteet!$C$7,1)*IF(Z$9="x",1+Toimenpiteet!$C$34,1)*(1+Z$30)*_xlfn.BINOM.INV(1,(1-(Satokasvi!$H$15*(1+Z$43))),T140))</f>
        <v>2761.0780168851975</v>
      </c>
      <c r="AV140" s="27">
        <f ca="1">IF(AA$11="x",0,_xlfn.NORM.INV(U140,Satokasvi!$H$8,Satokasvi!$I$8)*IF(AA$8="x",1+Toimenpiteet!$C$7,1)*IF(AA$9="x",1+Toimenpiteet!$C$34,1)*(1+AA$30)*_xlfn.BINOM.INV(1,(1-(Satokasvi!$H$15*(1+AA$43))),U140))</f>
        <v>2728.7940403926164</v>
      </c>
      <c r="AW140" s="27">
        <f ca="1">IF(AB$11="x",0,_xlfn.NORM.INV(V140,Satokasvi!$H$8,Satokasvi!$I$8)*IF(AB$8="x",1+Toimenpiteet!$C$7,1)*IF(AB$9="x",1+Toimenpiteet!$C$34,1)*(1+AB$30)*_xlfn.BINOM.INV(1,(1-(Satokasvi!$H$15*(1+AB$43))),V140))</f>
        <v>2368.430154402326</v>
      </c>
      <c r="AX140" s="27">
        <f ca="1">IF(AC$11="x",0,_xlfn.NORM.INV(W140,Satokasvi!$H$8,Satokasvi!$I$8)*IF(AC$8="x",1+Toimenpiteet!$C$7,1)*IF(AC$9="x",1+Toimenpiteet!$C$34,1)*(1+AC$30)*_xlfn.BINOM.INV(1,(1-(Satokasvi!$H$15*(1+AC$43))),W140))</f>
        <v>2531.6943454045131</v>
      </c>
      <c r="AY140" s="27">
        <f ca="1">IF(AD$11="x",0,_xlfn.NORM.INV(X140,Satokasvi!$H$8,Satokasvi!$I$8)*IF(AD$8="x",1+Toimenpiteet!$C$7,1)*IF(AD$9="x",1+Toimenpiteet!$C$34,1)*(1+AD$30)*_xlfn.BINOM.INV(1,(1-(Satokasvi!$H$15*(1+AD$43))),X140))</f>
        <v>0</v>
      </c>
      <c r="AZ140" s="27">
        <f ca="1">IF(AE$11="x",0,_xlfn.NORM.INV(Y140,Satokasvi!$H$8,Satokasvi!$I$8)*IF(AE$8="x",1+Toimenpiteet!$C$7,1)*IF(AE$9="x",1+Toimenpiteet!$C$34,1)*(1+AE$30)*_xlfn.BINOM.INV(1,(1-(Satokasvi!$H$15*(1+AE$43))),Y140))</f>
        <v>2718.3155167814875</v>
      </c>
      <c r="BA140" s="27">
        <f ca="1">IF(AF$11="x",0,_xlfn.NORM.INV(Z140,Satokasvi!$H$8,Satokasvi!$I$8)*IF(AF$8="x",1+Toimenpiteet!$C$7,1)*IF(AF$9="x",1+Toimenpiteet!$C$34,1)*(1+AF$30)*_xlfn.BINOM.INV(1,(1-(Satokasvi!$H$15*(1+AF$43))),Z140))</f>
        <v>2530.1373978873444</v>
      </c>
      <c r="BD140" s="27">
        <f>IF(H$11="x",0,_xlfn.NORM.INV(B140,Satokasvi!$H$8,Satokasvi!$I$8)*IF(COUNTIF($H$12:H$12,"x")&gt;0,(1+$C$6),1)*IF(COUNTIF($H$13:H$13,"x")&gt;0,(1+$C$30),1)*IF(H$8="x",(1+Toimenpiteet!$C$7),1)*IF(H$9="x",(1+Toimenpiteet!$C$34),1)*(1+H$30)*_xlfn.BINOM.INV(1,(1-(Satokasvi!$H$15*(1+H$44))),B140))</f>
        <v>0</v>
      </c>
      <c r="BE140" s="27">
        <f ca="1">IF(I$11="x",0,_xlfn.NORM.INV(C140,Satokasvi!$H$8,Satokasvi!$I$8)*IF(COUNTIF($H$12:I$12,"x")&gt;0,(1+$C$6),1)*IF(COUNTIF($H$13:I$13,"x")&gt;0,(1+$C$30),1)*IF(I$8="x",(1+Toimenpiteet!$C$7),1)*IF(I$9="x",(1+Toimenpiteet!$C$34),1)*(1+I$30)*_xlfn.BINOM.INV(1,(1-(Satokasvi!$H$15*(1+I$44))),C140))</f>
        <v>2726.1977971811521</v>
      </c>
      <c r="BF140" s="27">
        <f ca="1">IF(J$11="x",0,_xlfn.NORM.INV(D140,Satokasvi!$H$8,Satokasvi!$I$8)*IF(COUNTIF($H$12:J$12,"x")&gt;0,(1+$C$6),1)*IF(COUNTIF($H$13:J$13,"x")&gt;0,(1+$C$30),1)*IF(J$8="x",(1+Toimenpiteet!$C$7),1)*IF(J$9="x",(1+Toimenpiteet!$C$34),1)*(1+J$30)*_xlfn.BINOM.INV(1,(1-(Satokasvi!$H$15*(1+J$44))),D140))</f>
        <v>3026.1474863540252</v>
      </c>
      <c r="BG140" s="27">
        <f ca="1">IF(K$11="x",0,_xlfn.NORM.INV(E140,Satokasvi!$H$8,Satokasvi!$I$8)*IF(COUNTIF($H$12:K$12,"x")&gt;0,(1+$C$6),1)*IF(COUNTIF($H$13:K$13,"x")&gt;0,(1+$C$30),1)*IF(K$8="x",(1+Toimenpiteet!$C$7),1)*IF(K$9="x",(1+Toimenpiteet!$C$34),1)*(1+K$30)*_xlfn.BINOM.INV(1,(1-(Satokasvi!$H$15*(1+K$44))),E140))</f>
        <v>2915.8178361931386</v>
      </c>
      <c r="BH140" s="27">
        <f ca="1">IF(L$11="x",0,_xlfn.NORM.INV(F140,Satokasvi!$H$8,Satokasvi!$I$8)*IF(COUNTIF($H$12:L$12,"x")&gt;0,(1+$C$6),1)*IF(COUNTIF($H$13:L$13,"x")&gt;0,(1+$C$30),1)*IF(L$8="x",(1+Toimenpiteet!$C$7),1)*IF(L$9="x",(1+Toimenpiteet!$C$34),1)*(1+L$30)*_xlfn.BINOM.INV(1,(1-(Satokasvi!$H$15*(1+L$44))),F140))</f>
        <v>2478.5912959322891</v>
      </c>
      <c r="BI140" s="27">
        <f>IF(M$11="x",0,_xlfn.NORM.INV(G140,Satokasvi!$H$8,Satokasvi!$I$8)*IF(COUNTIF($H$12:M$12,"x")&gt;0,(1+$C$6),1)*IF(COUNTIF($H$13:M$13,"x")&gt;0,(1+$C$30),1)*IF(M$8="x",(1+Toimenpiteet!$C$7),1)*IF(M$9="x",(1+Toimenpiteet!$C$34),1)*(1+M$30)*_xlfn.BINOM.INV(1,(1-(Satokasvi!$H$15*(1+M$44))),G140))</f>
        <v>0</v>
      </c>
      <c r="BJ140" s="27">
        <f ca="1">IF(N$11="x",0,_xlfn.NORM.INV(H140,Satokasvi!$H$8,Satokasvi!$I$8)*IF(COUNTIF($H$12:N$12,"x")&gt;0,(1+$C$6),1)*IF(COUNTIF($H$13:N$13,"x")&gt;0,(1+$C$30),1)*IF(N$8="x",(1+Toimenpiteet!$C$7),1)*IF(N$9="x",(1+Toimenpiteet!$C$34),1)*(1+N$30)*_xlfn.BINOM.INV(1,(1-(Satokasvi!$H$15*(1+N$44))),H140))</f>
        <v>0</v>
      </c>
      <c r="BK140" s="27">
        <f ca="1">IF(O$11="x",0,_xlfn.NORM.INV(I140,Satokasvi!$H$8,Satokasvi!$I$8)*IF(COUNTIF($H$12:O$12,"x")&gt;0,(1+$C$6),1)*IF(COUNTIF($H$13:O$13,"x")&gt;0,(1+$C$30),1)*IF(O$8="x",(1+Toimenpiteet!$C$7),1)*IF(O$9="x",(1+Toimenpiteet!$C$34),1)*(1+O$30)*_xlfn.BINOM.INV(1,(1-(Satokasvi!$H$15*(1+O$44))),I140))</f>
        <v>2996.0034640871982</v>
      </c>
      <c r="BL140" s="27">
        <f ca="1">IF(P$11="x",0,_xlfn.NORM.INV(J140,Satokasvi!$H$8,Satokasvi!$I$8)*IF(COUNTIF($H$12:P$12,"x")&gt;0,(1+$C$6),1)*IF(COUNTIF($H$13:P$13,"x")&gt;0,(1+$C$30),1)*IF(P$8="x",(1+Toimenpiteet!$C$7),1)*IF(P$9="x",(1+Toimenpiteet!$C$34),1)*(1+P$30)*_xlfn.BINOM.INV(1,(1-(Satokasvi!$H$15*(1+P$44))),J140))</f>
        <v>2765.420845016869</v>
      </c>
      <c r="BM140" s="27">
        <f ca="1">IF(Q$11="x",0,_xlfn.NORM.INV(K140,Satokasvi!$H$8,Satokasvi!$I$8)*IF(COUNTIF($H$12:Q$12,"x")&gt;0,(1+$C$6),1)*IF(COUNTIF($H$13:Q$13,"x")&gt;0,(1+$C$30),1)*IF(Q$8="x",(1+Toimenpiteet!$C$7),1)*IF(Q$9="x",(1+Toimenpiteet!$C$34),1)*(1+Q$30)*_xlfn.BINOM.INV(1,(1-(Satokasvi!$H$15*(1+Q$44))),K140))</f>
        <v>2725.6506099978051</v>
      </c>
      <c r="BN140" s="27">
        <f ca="1">IF(R$11="x",0,_xlfn.NORM.INV(L140,Satokasvi!$H$8,Satokasvi!$I$8)*IF(COUNTIF($H$12:R$12,"x")&gt;0,(1+$C$6),1)*IF(COUNTIF($H$13:R$13,"x")&gt;0,(1+$C$30),1)*IF(R$8="x",(1+Toimenpiteet!$C$7),1)*IF(R$9="x",(1+Toimenpiteet!$C$34),1)*(1+R$30)*_xlfn.BINOM.INV(1,(1-(Satokasvi!$H$15*(1+R$44))),L140))</f>
        <v>2793.7743289664513</v>
      </c>
      <c r="BO140" s="27">
        <f ca="1">IF(S$11="x",0,_xlfn.NORM.INV(M140,Satokasvi!$H$8,Satokasvi!$I$8)*IF(COUNTIF($H$12:S$12,"x")&gt;0,(1+$C$6),1)*IF(COUNTIF($H$13:S$13,"x")&gt;0,(1+$C$30),1)*IF(S$8="x",(1+Toimenpiteet!$C$7),1)*IF(S$9="x",(1+Toimenpiteet!$C$34),1)*(1+S$30)*_xlfn.BINOM.INV(1,(1-(Satokasvi!$H$15*(1+S$44))),M140))</f>
        <v>2771.4782438728303</v>
      </c>
      <c r="BP140" s="27">
        <f ca="1">IF(T$11="x",0,_xlfn.NORM.INV(N140,Satokasvi!$H$8,Satokasvi!$I$8)*IF(COUNTIF($H$12:T$12,"x")&gt;0,(1+$C$6),1)*IF(COUNTIF($H$13:T$13,"x")&gt;0,(1+$C$30),1)*IF(T$8="x",(1+Toimenpiteet!$C$7),1)*IF(T$9="x",(1+Toimenpiteet!$C$34),1)*(1+T$30)*_xlfn.BINOM.INV(1,(1-(Satokasvi!$H$15*(1+T$44))),N140))</f>
        <v>2893.9248162223835</v>
      </c>
      <c r="BQ140" s="27">
        <f ca="1">IF(U$11="x",0,_xlfn.NORM.INV(O140,Satokasvi!$H$8,Satokasvi!$I$8)*IF(COUNTIF($H$12:U$12,"x")&gt;0,(1+$C$6),1)*IF(COUNTIF($H$13:U$13,"x")&gt;0,(1+$C$30),1)*IF(U$8="x",(1+Toimenpiteet!$C$7),1)*IF(U$9="x",(1+Toimenpiteet!$C$34),1)*(1+U$30)*_xlfn.BINOM.INV(1,(1-(Satokasvi!$H$15*(1+U$44))),O140))</f>
        <v>2716.1609510586009</v>
      </c>
      <c r="BR140" s="27">
        <f ca="1">IF(V$11="x",0,_xlfn.NORM.INV(P140,Satokasvi!$H$8,Satokasvi!$I$8)*IF(COUNTIF($H$12:V$12,"x")&gt;0,(1+$C$6),1)*IF(COUNTIF($H$13:V$13,"x")&gt;0,(1+$C$30),1)*IF(V$8="x",(1+Toimenpiteet!$C$7),1)*IF(V$9="x",(1+Toimenpiteet!$C$34),1)*(1+V$30)*_xlfn.BINOM.INV(1,(1-(Satokasvi!$H$15*(1+V$44))),P140))</f>
        <v>2926.8942723776327</v>
      </c>
      <c r="BS140" s="27">
        <f ca="1">IF(W$11="x",0,_xlfn.NORM.INV(Q140,Satokasvi!$H$8,Satokasvi!$I$8)*IF(COUNTIF($H$12:W$12,"x")&gt;0,(1+$C$6),1)*IF(COUNTIF($H$13:W$13,"x")&gt;0,(1+$C$30),1)*IF(W$8="x",(1+Toimenpiteet!$C$7),1)*IF(W$9="x",(1+Toimenpiteet!$C$34),1)*(1+W$30)*_xlfn.BINOM.INV(1,(1-(Satokasvi!$H$15*(1+W$44))),Q140))</f>
        <v>0</v>
      </c>
      <c r="BT140" s="27">
        <f ca="1">IF(X$11="x",0,_xlfn.NORM.INV(R140,Satokasvi!$H$8,Satokasvi!$I$8)*IF(COUNTIF($H$12:X$12,"x")&gt;0,(1+$C$6),1)*IF(COUNTIF($H$13:X$13,"x")&gt;0,(1+$C$30),1)*IF(X$8="x",(1+Toimenpiteet!$C$7),1)*IF(X$9="x",(1+Toimenpiteet!$C$34),1)*(1+X$30)*_xlfn.BINOM.INV(1,(1-(Satokasvi!$H$15*(1+X$44))),R140))</f>
        <v>3157.1276267626376</v>
      </c>
      <c r="BU140" s="27">
        <f ca="1">IF(Y$11="x",0,_xlfn.NORM.INV(S140,Satokasvi!$H$8,Satokasvi!$I$8)*IF(COUNTIF($H$12:Y$12,"x")&gt;0,(1+$C$6),1)*IF(COUNTIF($H$13:Y$13,"x")&gt;0,(1+$C$30),1)*IF(Y$8="x",(1+Toimenpiteet!$C$7),1)*IF(Y$9="x",(1+Toimenpiteet!$C$34),1)*(1+Y$30)*_xlfn.BINOM.INV(1,(1-(Satokasvi!$H$15*(1+Y$44))),S140))</f>
        <v>2671.8404496551157</v>
      </c>
      <c r="BV140" s="27">
        <f ca="1">IF(Z$11="x",0,_xlfn.NORM.INV(T140,Satokasvi!$H$8,Satokasvi!$I$8)*IF(COUNTIF($H$12:Z$12,"x")&gt;0,(1+$C$6),1)*IF(COUNTIF($H$13:Z$13,"x")&gt;0,(1+$C$30),1)*IF(Z$8="x",(1+Toimenpiteet!$C$7),1)*IF(Z$9="x",(1+Toimenpiteet!$C$34),1)*(1+Z$30)*_xlfn.BINOM.INV(1,(1-(Satokasvi!$H$15*(1+Z$44))),T140))</f>
        <v>2899.1319177294572</v>
      </c>
      <c r="BW140" s="27">
        <f ca="1">IF(AA$11="x",0,_xlfn.NORM.INV(U140,Satokasvi!$H$8,Satokasvi!$I$8)*IF(COUNTIF($H$12:AA$12,"x")&gt;0,(1+$C$6),1)*IF(COUNTIF($H$13:AA$13,"x")&gt;0,(1+$C$30),1)*IF(AA$8="x",(1+Toimenpiteet!$C$7),1)*IF(AA$9="x",(1+Toimenpiteet!$C$34),1)*(1+AA$30)*_xlfn.BINOM.INV(1,(1-(Satokasvi!$H$15*(1+AA$44))),U140))</f>
        <v>2865.2337424122475</v>
      </c>
      <c r="BX140" s="27">
        <f ca="1">IF(AB$11="x",0,_xlfn.NORM.INV(V140,Satokasvi!$H$8,Satokasvi!$I$8)*IF(COUNTIF($H$12:AB$12,"x")&gt;0,(1+$C$6),1)*IF(COUNTIF($H$13:AB$13,"x")&gt;0,(1+$C$30),1)*IF(AB$8="x",(1+Toimenpiteet!$C$7),1)*IF(AB$9="x",(1+Toimenpiteet!$C$34),1)*(1+AB$30)*_xlfn.BINOM.INV(1,(1-(Satokasvi!$H$15*(1+AB$44))),V140))</f>
        <v>2486.8516621224426</v>
      </c>
      <c r="BY140" s="27">
        <f ca="1">IF(AC$11="x",0,_xlfn.NORM.INV(W140,Satokasvi!$H$8,Satokasvi!$I$8)*IF(COUNTIF($H$12:AC$12,"x")&gt;0,(1+$C$6),1)*IF(COUNTIF($H$13:AC$13,"x")&gt;0,(1+$C$30),1)*IF(AC$8="x",(1+Toimenpiteet!$C$7),1)*IF(AC$9="x",(1+Toimenpiteet!$C$34),1)*(1+AC$30)*_xlfn.BINOM.INV(1,(1-(Satokasvi!$H$15*(1+AC$44))),W140))</f>
        <v>2658.2790626747392</v>
      </c>
      <c r="BZ140" s="27">
        <f ca="1">IF(AD$11="x",0,_xlfn.NORM.INV(X140,Satokasvi!$H$8,Satokasvi!$I$8)*IF(COUNTIF($H$12:AD$12,"x")&gt;0,(1+$C$6),1)*IF(COUNTIF($H$13:AD$13,"x")&gt;0,(1+$C$30),1)*IF(AD$8="x",(1+Toimenpiteet!$C$7),1)*IF(AD$9="x",(1+Toimenpiteet!$C$34),1)*(1+AD$30)*_xlfn.BINOM.INV(1,(1-(Satokasvi!$H$15*(1+AD$44))),X140))</f>
        <v>0</v>
      </c>
      <c r="CA140" s="27">
        <f ca="1">IF(AE$11="x",0,_xlfn.NORM.INV(Y140,Satokasvi!$H$8,Satokasvi!$I$8)*IF(COUNTIF($H$12:AE$12,"x")&gt;0,(1+$C$6),1)*IF(COUNTIF($H$13:AE$13,"x")&gt;0,(1+$C$30),1)*IF(AE$8="x",(1+Toimenpiteet!$C$7),1)*IF(AE$9="x",(1+Toimenpiteet!$C$34),1)*(1+AE$30)*_xlfn.BINOM.INV(1,(1-(Satokasvi!$H$15*(1+AE$44))),Y140))</f>
        <v>2854.2312926205623</v>
      </c>
      <c r="CB140" s="27">
        <f ca="1">IF(AF$11="x",0,_xlfn.NORM.INV(Z140,Satokasvi!$H$8,Satokasvi!$I$8)*IF(COUNTIF($H$12:AF$12,"x")&gt;0,(1+$C$6),1)*IF(COUNTIF($H$13:AF$13,"x")&gt;0,(1+$C$30),1)*IF(AF$8="x",(1+Toimenpiteet!$C$7),1)*IF(AF$9="x",(1+Toimenpiteet!$C$34),1)*(1+AF$30)*_xlfn.BINOM.INV(1,(1-(Satokasvi!$H$15*(1+AF$44))),Z140))</f>
        <v>2656.6442677817117</v>
      </c>
      <c r="CD140" s="29">
        <f ca="1">_xlfn.NORM.INV(RAND(),Satokasvi!$H$13,Satokasvi!$I$13)</f>
        <v>169.10651585659892</v>
      </c>
      <c r="CE140" s="29">
        <f ca="1">_xlfn.NORM.INV(RAND(),Satokasvi!$H$13,Satokasvi!$I$13)</f>
        <v>181.14401204047232</v>
      </c>
      <c r="CF140" s="29">
        <f ca="1">_xlfn.NORM.INV(RAND(),Satokasvi!$H$13,Satokasvi!$I$13)</f>
        <v>184.30086838996203</v>
      </c>
      <c r="CG140" s="29">
        <f ca="1">_xlfn.NORM.INV(RAND(),Satokasvi!$H$13,Satokasvi!$I$13)</f>
        <v>196.96620640227761</v>
      </c>
      <c r="CH140" s="29">
        <f ca="1">_xlfn.NORM.INV(RAND(),Satokasvi!$H$13,Satokasvi!$I$13)</f>
        <v>141.27668558021875</v>
      </c>
      <c r="CI140" s="29">
        <f ca="1">_xlfn.NORM.INV(RAND(),Satokasvi!$H$13,Satokasvi!$I$13)</f>
        <v>163.95390986099733</v>
      </c>
      <c r="CJ140" s="29">
        <f ca="1">_xlfn.NORM.INV(RAND(),Satokasvi!$H$13,Satokasvi!$I$13)</f>
        <v>138.6970305480497</v>
      </c>
      <c r="CK140" s="29">
        <f ca="1">_xlfn.NORM.INV(RAND(),Satokasvi!$H$13,Satokasvi!$I$13)</f>
        <v>198.16325503890266</v>
      </c>
      <c r="CL140" s="29">
        <f ca="1">_xlfn.NORM.INV(RAND(),Satokasvi!$H$13,Satokasvi!$I$13)</f>
        <v>222.92506551726331</v>
      </c>
      <c r="CM140" s="29">
        <f ca="1">_xlfn.NORM.INV(RAND(),Satokasvi!$H$13,Satokasvi!$I$13)</f>
        <v>271.39260137681487</v>
      </c>
      <c r="CN140" s="29">
        <f ca="1">_xlfn.NORM.INV(RAND(),Satokasvi!$H$13,Satokasvi!$I$13)</f>
        <v>234.24097171517349</v>
      </c>
      <c r="CO140" s="29">
        <f ca="1">_xlfn.NORM.INV(RAND(),Satokasvi!$H$13,Satokasvi!$I$13)</f>
        <v>222.02507379464922</v>
      </c>
      <c r="CP140" s="29">
        <f ca="1">_xlfn.NORM.INV(RAND(),Satokasvi!$H$13,Satokasvi!$I$13)</f>
        <v>57.30923072129238</v>
      </c>
      <c r="CQ140" s="29">
        <f ca="1">_xlfn.NORM.INV(RAND(),Satokasvi!$H$13,Satokasvi!$I$13)</f>
        <v>295.66393616191232</v>
      </c>
      <c r="CR140" s="29">
        <f ca="1">_xlfn.NORM.INV(RAND(),Satokasvi!$H$13,Satokasvi!$I$13)</f>
        <v>187.50777257023478</v>
      </c>
      <c r="CS140" s="29">
        <f ca="1">_xlfn.NORM.INV(RAND(),Satokasvi!$H$13,Satokasvi!$I$13)</f>
        <v>195.83408267600191</v>
      </c>
      <c r="CT140" s="29">
        <f ca="1">_xlfn.NORM.INV(RAND(),Satokasvi!$H$13,Satokasvi!$I$13)</f>
        <v>135.87511167279476</v>
      </c>
      <c r="CU140" s="29">
        <f ca="1">_xlfn.NORM.INV(RAND(),Satokasvi!$H$13,Satokasvi!$I$13)</f>
        <v>210.19718686932558</v>
      </c>
      <c r="CV140" s="29">
        <f ca="1">_xlfn.NORM.INV(RAND(),Satokasvi!$H$13,Satokasvi!$I$13)</f>
        <v>309.56246290483591</v>
      </c>
      <c r="CW140" s="29">
        <f ca="1">_xlfn.NORM.INV(RAND(),Satokasvi!$H$13,Satokasvi!$I$13)</f>
        <v>122.59769552082152</v>
      </c>
      <c r="CX140" s="29">
        <f ca="1">_xlfn.NORM.INV(RAND(),Satokasvi!$H$13,Satokasvi!$I$13)</f>
        <v>271.86603835773872</v>
      </c>
      <c r="CY140" s="29">
        <f ca="1">_xlfn.NORM.INV(RAND(),Satokasvi!$H$13,Satokasvi!$I$13)</f>
        <v>203.60970095688813</v>
      </c>
      <c r="CZ140" s="29">
        <f ca="1">_xlfn.NORM.INV(RAND(),Satokasvi!$H$13,Satokasvi!$I$13)</f>
        <v>197.13459966624555</v>
      </c>
      <c r="DA140" s="29">
        <f ca="1">_xlfn.NORM.INV(RAND(),Satokasvi!$H$13,Satokasvi!$I$13)</f>
        <v>193.04284595757929</v>
      </c>
      <c r="DB140" s="29">
        <f ca="1">_xlfn.NORM.INV(RAND(),Satokasvi!$H$13,Satokasvi!$I$13)</f>
        <v>277.98399051266068</v>
      </c>
      <c r="DD140" s="29">
        <f>IF(H$11="x",Toimenpiteet!$E$115,AC140*CD140/1000+(Satokasvi!$E$28-Satokasvi!$E$7)+IF(H$8="x",Toimenpiteet!$E$29,0)+IF(H$9="x",Toimenpiteet!$E$60,0)+IF(H$10="x",Toimenpiteet!$E$88,0))/(1+$H$15)^DD$59</f>
        <v>305.82524271844659</v>
      </c>
      <c r="DE140" s="29">
        <f ca="1">IF(I$11="x",Toimenpiteet!$E$115,AD140*CE140/1000+(Satokasvi!$E$28-Satokasvi!$E$7)+IF(I$8="x",Toimenpiteet!$E$29,0)+IF(I$9="x",Toimenpiteet!$E$60,0)+IF(I$10="x",Toimenpiteet!$E$88,0))/(1+$H$15)^DE$59</f>
        <v>228.50266987803866</v>
      </c>
      <c r="DF140" s="29">
        <f ca="1">IF(J$11="x",Toimenpiteet!$E$115,AE140*CF140/1000+(Satokasvi!$E$28-Satokasvi!$E$7)+IF(J$8="x",Toimenpiteet!$E$29,0)+IF(J$9="x",Toimenpiteet!$E$60,0)+IF(J$10="x",Toimenpiteet!$E$88,0))/(1+$H$15)^DF$59</f>
        <v>277.5290056207109</v>
      </c>
      <c r="DG140" s="29">
        <f ca="1">IF(K$11="x",Toimenpiteet!$E$115,AF140*CG140/1000+(Satokasvi!$E$28-Satokasvi!$E$7)+IF(K$8="x",Toimenpiteet!$E$29,0)+IF(K$9="x",Toimenpiteet!$E$60,0)+IF(K$10="x",Toimenpiteet!$E$88,0))/(1+$H$15)^DG$59</f>
        <v>283.48878199495022</v>
      </c>
      <c r="DH140" s="29">
        <f ca="1">IF(L$11="x",Toimenpiteet!$E$115,AG140*CH140/1000+(Satokasvi!$E$28-Satokasvi!$E$7)+IF(L$8="x",Toimenpiteet!$E$29,0)+IF(L$9="x",Toimenpiteet!$E$60,0)+IF(L$10="x",Toimenpiteet!$E$88,0))/(1+$H$15)^DH$59</f>
        <v>91.085049445389998</v>
      </c>
      <c r="DI140" s="29">
        <f>IF(M$11="x",Toimenpiteet!$E$115,AH140*CI140/1000+(Satokasvi!$E$28-Satokasvi!$E$7)+IF(M$8="x",Toimenpiteet!$E$29,0)+IF(M$9="x",Toimenpiteet!$E$60,0)+IF(M$10="x",Toimenpiteet!$E$88,0))/(1+$H$15)^DI$59</f>
        <v>263.80754085535114</v>
      </c>
      <c r="DJ140" s="29">
        <f ca="1">IF(N$11="x",Toimenpiteet!$E$115,AI140*CJ140/1000+(Satokasvi!$E$28-Satokasvi!$E$7)+IF(N$8="x",Toimenpiteet!$E$29,0)+IF(N$9="x",Toimenpiteet!$E$60,0)+IF(N$10="x",Toimenpiteet!$E$88,0))/(1+$H$15)^DJ$59</f>
        <v>-185.30355543515032</v>
      </c>
      <c r="DK140" s="29">
        <f ca="1">IF(O$11="x",Toimenpiteet!$E$115,AJ140*CK140/1000+(Satokasvi!$E$28-Satokasvi!$E$7)+IF(O$8="x",Toimenpiteet!$E$29,0)+IF(O$9="x",Toimenpiteet!$E$60,0)+IF(O$10="x",Toimenpiteet!$E$88,0))/(1+$H$15)^DK$59</f>
        <v>266.446516041081</v>
      </c>
      <c r="DL140" s="29">
        <f ca="1">IF(P$11="x",Toimenpiteet!$E$115,AK140*CL140/1000+(Satokasvi!$E$28-Satokasvi!$E$7)+IF(P$8="x",Toimenpiteet!$E$29,0)+IF(P$9="x",Toimenpiteet!$E$60,0)+IF(P$10="x",Toimenpiteet!$E$88,0))/(1+$H$15)^DL$59</f>
        <v>275.31632297903434</v>
      </c>
      <c r="DM140" s="29">
        <f ca="1">IF(Q$11="x",Toimenpiteet!$E$115,AL140*CM140/1000+(Satokasvi!$E$28-Satokasvi!$E$7)+IF(Q$8="x",Toimenpiteet!$E$29,0)+IF(Q$9="x",Toimenpiteet!$E$60,0)+IF(Q$10="x",Toimenpiteet!$E$88,0))/(1+$H$15)^DM$59</f>
        <v>354.63261538697253</v>
      </c>
      <c r="DN140" s="29">
        <f ca="1">IF(R$11="x",Toimenpiteet!$E$115,AM140*CN140/1000+(Satokasvi!$E$28-Satokasvi!$E$7)+IF(R$8="x",Toimenpiteet!$E$29,0)+IF(R$9="x",Toimenpiteet!$E$60,0)+IF(R$10="x",Toimenpiteet!$E$88,0))/(1+$H$15)^DN$59</f>
        <v>285.6119443187888</v>
      </c>
      <c r="DO140" s="29">
        <f ca="1">IF(S$11="x",Toimenpiteet!$E$115,AN140*CO140/1000+(Satokasvi!$E$28-Satokasvi!$E$7)+IF(S$8="x",Toimenpiteet!$E$29,0)+IF(S$9="x",Toimenpiteet!$E$60,0)+IF(S$10="x",Toimenpiteet!$E$88,0))/(1+$H$15)^DO$59</f>
        <v>251.18929233501723</v>
      </c>
      <c r="DP140" s="29">
        <f ca="1">IF(T$11="x",Toimenpiteet!$E$115,AO140*CP140/1000+(Satokasvi!$E$28-Satokasvi!$E$7)+IF(T$8="x",Toimenpiteet!$E$29,0)+IF(T$9="x",Toimenpiteet!$E$60,0)+IF(T$10="x",Toimenpiteet!$E$88,0))/(1+$H$15)^DP$59</f>
        <v>-47.631829623352509</v>
      </c>
      <c r="DQ140" s="29">
        <f ca="1">IF(U$11="x",Toimenpiteet!$E$115,AP140*CQ140/1000+(Satokasvi!$E$28-Satokasvi!$E$7)+IF(U$8="x",Toimenpiteet!$E$29,0)+IF(U$9="x",Toimenpiteet!$E$60,0)+IF(U$10="x",Toimenpiteet!$E$88,0))/(1+$H$15)^DQ$59</f>
        <v>354.97356668388079</v>
      </c>
      <c r="DR140" s="29">
        <f ca="1">IF(V$11="x",Toimenpiteet!$E$115,AQ140*CR140/1000+(Satokasvi!$E$28-Satokasvi!$E$7)+IF(V$8="x",Toimenpiteet!$E$29,0)+IF(V$9="x",Toimenpiteet!$E$60,0)+IF(V$10="x",Toimenpiteet!$E$88,0))/(1+$H$15)^DR$59</f>
        <v>189.20893629557654</v>
      </c>
      <c r="DS140" s="29">
        <f ca="1">IF(W$11="x",Toimenpiteet!$E$115,AR140*CS140/1000+(Satokasvi!$E$28-Satokasvi!$E$7)+IF(W$8="x",Toimenpiteet!$E$29,0)+IF(W$9="x",Toimenpiteet!$E$60,0)+IF(W$10="x",Toimenpiteet!$E$88,0))/(1+$H$15)^DS$59</f>
        <v>-142.01974544826405</v>
      </c>
      <c r="DT140" s="29">
        <f ca="1">IF(X$11="x",Toimenpiteet!$E$115,AS140*CT140/1000+(Satokasvi!$E$28-Satokasvi!$E$7)+IF(X$8="x",Toimenpiteet!$E$29,0)+IF(X$9="x",Toimenpiteet!$E$60,0)+IF(X$10="x",Toimenpiteet!$E$88,0))/(1+$H$15)^DT$59</f>
        <v>109.29482009924769</v>
      </c>
      <c r="DU140" s="29">
        <f ca="1">IF(Y$11="x",Toimenpiteet!$E$115,AT140*CU140/1000+(Satokasvi!$E$28-Satokasvi!$E$7)+IF(Y$8="x",Toimenpiteet!$E$29,0)+IF(Y$9="x",Toimenpiteet!$E$60,0)+IF(Y$10="x",Toimenpiteet!$E$88,0))/(1+$H$15)^DU$59</f>
        <v>180.31243670605951</v>
      </c>
      <c r="DV140" s="29">
        <f ca="1">IF(Z$11="x",Toimenpiteet!$E$115,AU140*CV140/1000+(Satokasvi!$E$28-Satokasvi!$E$7)+IF(Z$8="x",Toimenpiteet!$E$29,0)+IF(Z$9="x",Toimenpiteet!$E$60,0)+IF(Z$10="x",Toimenpiteet!$E$88,0))/(1+$H$15)^DV$59</f>
        <v>357.47017244645969</v>
      </c>
      <c r="DW140" s="29">
        <f ca="1">IF(AA$11="x",Toimenpiteet!$E$115,AV140*CW140/1000+(Satokasvi!$E$28-Satokasvi!$E$7)+IF(AA$8="x",Toimenpiteet!$E$29,0)+IF(AA$9="x",Toimenpiteet!$E$60,0)+IF(AA$10="x",Toimenpiteet!$E$88,0))/(1+$H$15)^DW$59</f>
        <v>59.04612011485893</v>
      </c>
      <c r="DX140" s="29">
        <f ca="1">IF(AB$11="x",Toimenpiteet!$E$115,AW140*CX140/1000+(Satokasvi!$E$28-Satokasvi!$E$7)+IF(AB$8="x",Toimenpiteet!$E$29,0)+IF(AB$9="x",Toimenpiteet!$E$60,0)+IF(AB$10="x",Toimenpiteet!$E$88,0))/(1+$H$15)^DX$59</f>
        <v>223.61819978977496</v>
      </c>
      <c r="DY140" s="29">
        <f ca="1">IF(AC$11="x",Toimenpiteet!$E$115,AX140*CY140/1000+(Satokasvi!$E$28-Satokasvi!$E$7)+IF(AC$8="x",Toimenpiteet!$E$29,0)+IF(AC$9="x",Toimenpiteet!$E$60,0)+IF(AC$10="x",Toimenpiteet!$E$88,0))/(1+$H$15)^DY$59</f>
        <v>150.08455558932323</v>
      </c>
      <c r="DZ140" s="29">
        <f ca="1">IF(AD$11="x",Toimenpiteet!$E$115,AY140*CZ140/1000+(Satokasvi!$E$28-Satokasvi!$E$7)+IF(AD$8="x",Toimenpiteet!$E$29,0)+IF(AD$9="x",Toimenpiteet!$E$60,0)+IF(AD$10="x",Toimenpiteet!$E$88,0))/(1+$H$15)^DZ$59</f>
        <v>-115.47504946712741</v>
      </c>
      <c r="EA140" s="29">
        <f ca="1">IF(AE$11="x",Toimenpiteet!$E$115,AZ140*DA140/1000+(Satokasvi!$E$28-Satokasvi!$E$7)+IF(AE$8="x",Toimenpiteet!$E$29,0)+IF(AE$9="x",Toimenpiteet!$E$60,0)+IF(AE$10="x",Toimenpiteet!$E$88,0))/(1+$H$15)^EA$59</f>
        <v>146.03120041854021</v>
      </c>
      <c r="EB140" s="29">
        <f ca="1">IF(AF$11="x",Toimenpiteet!$E$115,BA140*DB140/1000+(Satokasvi!$E$28-Satokasvi!$E$7)+IF(AF$8="x",Toimenpiteet!$E$29,0)+IF(AF$9="x",Toimenpiteet!$E$60,0)+IF(AF$10="x",Toimenpiteet!$E$88,0))/(1+$H$15)^EB$59</f>
        <v>227.0716887767376</v>
      </c>
      <c r="ED140" s="29">
        <f>IF(H$11="x",Toimenpiteet!$E$115,BD140*CD140/1000+(Satokasvi!$E$28-Satokasvi!$E$7)+IF(H$8="x",Toimenpiteet!$E$29,0)+IF(H$9="x",Toimenpiteet!$E$60,0)+IF(H$10="x",Toimenpiteet!$E$88,0))/(1+$H$15)^ED$59</f>
        <v>305.82524271844659</v>
      </c>
      <c r="EE140" s="29">
        <f ca="1">IF(I$11="x",Toimenpiteet!$E$115,BE140*CE140/1000+(Satokasvi!$E$28-Satokasvi!$E$7)+IF(I$8="x",Toimenpiteet!$E$29,0)+IF(I$9="x",Toimenpiteet!$E$60,0)+IF(I$10="x",Toimenpiteet!$E$88,0))/(1+$H$15)^EE$59</f>
        <v>250.6686837565197</v>
      </c>
      <c r="EF140" s="29">
        <f ca="1">IF(J$11="x",Toimenpiteet!$E$115,BF140*CF140/1000+(Satokasvi!$E$28-Satokasvi!$E$7)+IF(J$8="x",Toimenpiteet!$E$29,0)+IF(J$9="x",Toimenpiteet!$E$60,0)+IF(J$10="x",Toimenpiteet!$E$88,0))/(1+$H$15)^EF$59</f>
        <v>301.83349511007566</v>
      </c>
      <c r="EG140" s="29">
        <f ca="1">IF(K$11="x",Toimenpiteet!$E$115,BG140*CG140/1000+(Satokasvi!$E$28-Satokasvi!$E$7)+IF(K$8="x",Toimenpiteet!$E$29,0)+IF(K$9="x",Toimenpiteet!$E$60,0)+IF(K$10="x",Toimenpiteet!$E$88,0))/(1+$H$15)^EG$59</f>
        <v>307.78753100569713</v>
      </c>
      <c r="EH140" s="29">
        <f ca="1">IF(L$11="x",Toimenpiteet!$E$115,BH140*CH140/1000+(Satokasvi!$E$28-Satokasvi!$E$7)+IF(L$8="x",Toimenpiteet!$E$29,0)+IF(L$9="x",Toimenpiteet!$E$60,0)+IF(L$10="x",Toimenpiteet!$E$88,0))/(1+$H$15)^EH$59</f>
        <v>105.46872901571707</v>
      </c>
      <c r="EI140" s="29">
        <f>IF(M$11="x",Toimenpiteet!$E$115,BI140*CI140/1000+(Satokasvi!$E$28-Satokasvi!$E$7)+IF(M$8="x",Toimenpiteet!$E$29,0)+IF(M$9="x",Toimenpiteet!$E$60,0)+IF(M$10="x",Toimenpiteet!$E$88,0))/(1+$H$15)^EI$59</f>
        <v>263.80754085535114</v>
      </c>
      <c r="EJ140" s="29">
        <f ca="1">IF(N$11="x",Toimenpiteet!$E$115,BJ140*CJ140/1000+(Satokasvi!$E$28-Satokasvi!$E$7)+IF(N$8="x",Toimenpiteet!$E$29,0)+IF(N$9="x",Toimenpiteet!$E$60,0)+IF(N$10="x",Toimenpiteet!$E$88,0))/(1+$H$15)^EJ$59</f>
        <v>-185.30355543515032</v>
      </c>
      <c r="EK140" s="29">
        <f ca="1">IF(O$11="x",Toimenpiteet!$E$115,BK140*CK140/1000+(Satokasvi!$E$28-Satokasvi!$E$7)+IF(O$8="x",Toimenpiteet!$E$29,0)+IF(O$9="x",Toimenpiteet!$E$60,0)+IF(O$10="x",Toimenpiteet!$E$88,0))/(1+$H$15)^EK$59</f>
        <v>288.76416006814242</v>
      </c>
      <c r="EL140" s="29">
        <f ca="1">IF(P$11="x",Toimenpiteet!$E$115,BL140*CL140/1000+(Satokasvi!$E$28-Satokasvi!$E$7)+IF(P$8="x",Toimenpiteet!$E$29,0)+IF(P$9="x",Toimenpiteet!$E$60,0)+IF(P$10="x",Toimenpiteet!$E$88,0))/(1+$H$15)^EL$59</f>
        <v>297.81545779304184</v>
      </c>
      <c r="EM140" s="29">
        <f ca="1">IF(Q$11="x",Toimenpiteet!$E$115,BM140*CM140/1000+(Satokasvi!$E$28-Satokasvi!$E$7)+IF(Q$8="x",Toimenpiteet!$E$29,0)+IF(Q$9="x",Toimenpiteet!$E$60,0)+IF(Q$10="x",Toimenpiteet!$E$88,0))/(1+$H$15)^EM$59</f>
        <v>380.8431963165695</v>
      </c>
      <c r="EN140" s="29">
        <f ca="1">IF(R$11="x",Toimenpiteet!$E$115,BN140*CN140/1000+(Satokasvi!$E$28-Satokasvi!$E$7)+IF(R$8="x",Toimenpiteet!$E$29,0)+IF(R$9="x",Toimenpiteet!$E$60,0)+IF(R$10="x",Toimenpiteet!$E$88,0))/(1+$H$15)^EN$59</f>
        <v>308.12453198157112</v>
      </c>
      <c r="EO140" s="29">
        <f ca="1">IF(S$11="x",Toimenpiteet!$E$115,BO140*CO140/1000+(Satokasvi!$E$28-Satokasvi!$E$7)+IF(S$8="x",Toimenpiteet!$E$29,0)+IF(S$9="x",Toimenpiteet!$E$60,0)+IF(S$10="x",Toimenpiteet!$E$88,0))/(1+$H$15)^EO$59</f>
        <v>271.7409806865669</v>
      </c>
      <c r="EP140" s="29">
        <f ca="1">IF(T$11="x",Toimenpiteet!$E$115,BP140*CP140/1000+(Satokasvi!$E$28-Satokasvi!$E$7)+IF(T$8="x",Toimenpiteet!$E$29,0)+IF(T$9="x",Toimenpiteet!$E$60,0)+IF(T$10="x",Toimenpiteet!$E$88,0))/(1+$H$15)^EP$59</f>
        <v>-42.253980585297874</v>
      </c>
      <c r="EQ140" s="29">
        <f ca="1">IF(U$11="x",Toimenpiteet!$E$115,BQ140*CQ140/1000+(Satokasvi!$E$28-Satokasvi!$E$7)+IF(U$8="x",Toimenpiteet!$E$29,0)+IF(U$9="x",Toimenpiteet!$E$60,0)+IF(U$10="x",Toimenpiteet!$E$88,0))/(1+$H$15)^EQ$59</f>
        <v>380.25568241537809</v>
      </c>
      <c r="ER140" s="29">
        <f ca="1">IF(V$11="x",Toimenpiteet!$E$115,BR140*CR140/1000+(Satokasvi!$E$28-Satokasvi!$E$7)+IF(V$8="x",Toimenpiteet!$E$29,0)+IF(V$9="x",Toimenpiteet!$E$60,0)+IF(V$10="x",Toimenpiteet!$E$88,0))/(1+$H$15)^ER$59</f>
        <v>205.98340000094103</v>
      </c>
      <c r="ES140" s="29">
        <f ca="1">IF(W$11="x",Toimenpiteet!$E$115,BS140*CS140/1000+(Satokasvi!$E$28-Satokasvi!$E$7)+IF(W$8="x",Toimenpiteet!$E$29,0)+IF(W$9="x",Toimenpiteet!$E$60,0)+IF(W$10="x",Toimenpiteet!$E$88,0))/(1+$H$15)^ES$59</f>
        <v>-142.01974544826405</v>
      </c>
      <c r="ET140" s="29">
        <f ca="1">IF(X$11="x",Toimenpiteet!$E$115,BT140*CT140/1000+(Satokasvi!$E$28-Satokasvi!$E$7)+IF(X$8="x",Toimenpiteet!$E$29,0)+IF(X$9="x",Toimenpiteet!$E$60,0)+IF(X$10="x",Toimenpiteet!$E$88,0))/(1+$H$15)^ET$59</f>
        <v>121.65372350461121</v>
      </c>
      <c r="EU140" s="29">
        <f ca="1">IF(Y$11="x",Toimenpiteet!$E$115,BU140*CU140/1000+(Satokasvi!$E$28-Satokasvi!$E$7)+IF(Y$8="x",Toimenpiteet!$E$29,0)+IF(Y$9="x",Toimenpiteet!$E$60,0)+IF(Y$10="x",Toimenpiteet!$E$88,0))/(1+$H$15)^EU$59</f>
        <v>196.02142009514998</v>
      </c>
      <c r="EV140" s="29">
        <f ca="1">IF(Z$11="x",Toimenpiteet!$E$115,BV140*CV140/1000+(Satokasvi!$E$28-Satokasvi!$E$7)+IF(Z$8="x",Toimenpiteet!$E$29,0)+IF(Z$9="x",Toimenpiteet!$E$60,0)+IF(Z$10="x",Toimenpiteet!$E$88,0))/(1+$H$15)^EV$59</f>
        <v>381.84209034430444</v>
      </c>
      <c r="EW140" s="29">
        <f ca="1">IF(AA$11="x",Toimenpiteet!$E$115,BW140*CW140/1000+(Satokasvi!$E$28-Satokasvi!$E$7)+IF(AA$8="x",Toimenpiteet!$E$29,0)+IF(AA$9="x",Toimenpiteet!$E$60,0)+IF(AA$10="x",Toimenpiteet!$E$88,0))/(1+$H$15)^EW$59</f>
        <v>68.30756133955515</v>
      </c>
      <c r="EX140" s="29">
        <f ca="1">IF(AB$11="x",Toimenpiteet!$E$115,BX140*CX140/1000+(Satokasvi!$E$28-Satokasvi!$E$7)+IF(AB$8="x",Toimenpiteet!$E$29,0)+IF(AB$9="x",Toimenpiteet!$E$60,0)+IF(AB$10="x",Toimenpiteet!$E$88,0))/(1+$H$15)^EX$59</f>
        <v>240.92448377824749</v>
      </c>
      <c r="EY140" s="29">
        <f ca="1">IF(AC$11="x",Toimenpiteet!$E$115,BY140*CY140/1000+(Satokasvi!$E$28-Satokasvi!$E$7)+IF(AC$8="x",Toimenpiteet!$E$29,0)+IF(AC$9="x",Toimenpiteet!$E$60,0)+IF(AC$10="x",Toimenpiteet!$E$88,0))/(1+$H$15)^EY$59</f>
        <v>163.53574841634651</v>
      </c>
      <c r="EZ140" s="29">
        <f ca="1">IF(AD$11="x",Toimenpiteet!$E$115,BZ140*CZ140/1000+(Satokasvi!$E$28-Satokasvi!$E$7)+IF(AD$8="x",Toimenpiteet!$E$29,0)+IF(AD$9="x",Toimenpiteet!$E$60,0)+IF(AD$10="x",Toimenpiteet!$E$88,0))/(1+$H$15)^EZ$59</f>
        <v>-115.47504946712741</v>
      </c>
      <c r="FA140" s="29">
        <f ca="1">IF(AE$11="x",Toimenpiteet!$E$115,CA140*DA140/1000+(Satokasvi!$E$28-Satokasvi!$E$7)+IF(AE$8="x",Toimenpiteet!$E$29,0)+IF(AE$9="x",Toimenpiteet!$E$60,0)+IF(AE$10="x",Toimenpiteet!$E$88,0))/(1+$H$15)^FA$59</f>
        <v>158.93834536505594</v>
      </c>
      <c r="FB140" s="29">
        <f ca="1">IF(AF$11="x",Toimenpiteet!$E$115,CB140*DB140/1000+(Satokasvi!$E$28-Satokasvi!$E$7)+IF(AF$8="x",Toimenpiteet!$E$29,0)+IF(AF$9="x",Toimenpiteet!$E$60,0)+IF(AF$10="x",Toimenpiteet!$E$88,0))/(1+$H$15)^FB$59</f>
        <v>243.86758867731109</v>
      </c>
      <c r="FD140" s="29">
        <f t="shared" si="41"/>
        <v>305.82524271844659</v>
      </c>
      <c r="FE140" s="29">
        <f t="shared" ca="1" si="45"/>
        <v>534.32791259648525</v>
      </c>
      <c r="FF140" s="29">
        <f t="shared" ca="1" si="45"/>
        <v>811.85691821719615</v>
      </c>
      <c r="FG140" s="29">
        <f t="shared" ca="1" si="45"/>
        <v>1095.3457002121463</v>
      </c>
      <c r="FH140" s="29">
        <f t="shared" ca="1" si="45"/>
        <v>1186.4307496575364</v>
      </c>
      <c r="FI140" s="29">
        <f t="shared" ca="1" si="45"/>
        <v>1450.2382905128875</v>
      </c>
      <c r="FJ140" s="29">
        <f t="shared" ca="1" si="45"/>
        <v>1264.9347350777371</v>
      </c>
      <c r="FK140" s="29">
        <f t="shared" ca="1" si="45"/>
        <v>1531.381251118818</v>
      </c>
      <c r="FL140" s="29">
        <f t="shared" ca="1" si="45"/>
        <v>1806.6975740978523</v>
      </c>
      <c r="FM140" s="29">
        <f t="shared" ca="1" si="45"/>
        <v>2161.330189484825</v>
      </c>
      <c r="FN140" s="29">
        <f t="shared" ca="1" si="44"/>
        <v>2446.9421338036136</v>
      </c>
      <c r="FO140" s="29">
        <f t="shared" ca="1" si="43"/>
        <v>2698.131426138631</v>
      </c>
      <c r="FP140" s="29">
        <f t="shared" ca="1" si="43"/>
        <v>2650.4995965152784</v>
      </c>
      <c r="FQ140" s="29">
        <f t="shared" ca="1" si="43"/>
        <v>3005.473163199159</v>
      </c>
      <c r="FR140" s="29">
        <f t="shared" ca="1" si="43"/>
        <v>3194.6820994947357</v>
      </c>
      <c r="FS140" s="29">
        <f t="shared" ca="1" si="43"/>
        <v>3052.6623540464716</v>
      </c>
      <c r="FT140" s="29">
        <f t="shared" ca="1" si="43"/>
        <v>3161.9571741457194</v>
      </c>
      <c r="FU140" s="29">
        <f t="shared" ca="1" si="24"/>
        <v>3342.2696108517789</v>
      </c>
      <c r="FV140" s="29">
        <f t="shared" ca="1" si="24"/>
        <v>3699.7397832982388</v>
      </c>
      <c r="FW140" s="29">
        <f t="shared" ca="1" si="23"/>
        <v>3758.7859034130979</v>
      </c>
      <c r="FX140" s="29">
        <f t="shared" ca="1" si="23"/>
        <v>3982.4041032028726</v>
      </c>
      <c r="FY140" s="29">
        <f t="shared" ca="1" si="23"/>
        <v>4132.4886587921956</v>
      </c>
      <c r="FZ140" s="29">
        <f t="shared" ca="1" si="23"/>
        <v>4017.013609325068</v>
      </c>
      <c r="GA140" s="29">
        <f t="shared" ca="1" si="23"/>
        <v>4163.0448097436083</v>
      </c>
      <c r="GB140" s="29">
        <f t="shared" ca="1" si="23"/>
        <v>4390.1164985203459</v>
      </c>
      <c r="GC140" s="29"/>
      <c r="GD140" s="29">
        <f t="shared" si="42"/>
        <v>305.82524271844659</v>
      </c>
      <c r="GE140" s="29">
        <f t="shared" ca="1" si="39"/>
        <v>556.49392647496632</v>
      </c>
      <c r="GF140" s="29">
        <f t="shared" ca="1" si="39"/>
        <v>858.32742158504198</v>
      </c>
      <c r="GG140" s="29">
        <f t="shared" ca="1" si="39"/>
        <v>1166.114952590739</v>
      </c>
      <c r="GH140" s="29">
        <f t="shared" ca="1" si="39"/>
        <v>1271.5836816064561</v>
      </c>
      <c r="GI140" s="29">
        <f t="shared" ca="1" si="39"/>
        <v>1535.3912224618073</v>
      </c>
      <c r="GJ140" s="29">
        <f t="shared" ca="1" si="39"/>
        <v>1350.0876670266571</v>
      </c>
      <c r="GK140" s="29">
        <f t="shared" ca="1" si="39"/>
        <v>1638.8518270947995</v>
      </c>
      <c r="GL140" s="29">
        <f t="shared" ca="1" si="39"/>
        <v>1936.6672848878413</v>
      </c>
      <c r="GM140" s="29">
        <f t="shared" ca="1" si="39"/>
        <v>2317.510481204411</v>
      </c>
      <c r="GN140" s="29">
        <f t="shared" ca="1" si="39"/>
        <v>2625.6350131859822</v>
      </c>
      <c r="GO140" s="29">
        <f t="shared" ca="1" si="39"/>
        <v>2897.3759938725489</v>
      </c>
      <c r="GP140" s="29">
        <f t="shared" ca="1" si="39"/>
        <v>2855.1220132872509</v>
      </c>
      <c r="GQ140" s="29">
        <f t="shared" ca="1" si="39"/>
        <v>3235.3776957026289</v>
      </c>
      <c r="GR140" s="29">
        <f t="shared" ca="1" si="39"/>
        <v>3441.3610957035698</v>
      </c>
      <c r="GS140" s="29">
        <f t="shared" ca="1" si="39"/>
        <v>3299.3413502553058</v>
      </c>
      <c r="GT140" s="29">
        <f t="shared" ca="1" si="34"/>
        <v>3420.995073759917</v>
      </c>
      <c r="GU140" s="29">
        <f t="shared" ca="1" si="34"/>
        <v>3617.016493855067</v>
      </c>
      <c r="GV140" s="29">
        <f t="shared" ca="1" si="34"/>
        <v>3998.8585841993713</v>
      </c>
      <c r="GW140" s="29">
        <f t="shared" ca="1" si="34"/>
        <v>4067.1661455389267</v>
      </c>
      <c r="GX140" s="29">
        <f t="shared" ca="1" si="34"/>
        <v>4308.0906293171738</v>
      </c>
      <c r="GY140" s="29">
        <f t="shared" ca="1" si="30"/>
        <v>4471.6263777335207</v>
      </c>
      <c r="GZ140" s="29">
        <f t="shared" ca="1" si="30"/>
        <v>4356.1513282663936</v>
      </c>
      <c r="HA140" s="29">
        <f t="shared" ca="1" si="30"/>
        <v>4515.0896736314498</v>
      </c>
      <c r="HB140" s="29">
        <f t="shared" ca="1" si="30"/>
        <v>4758.9572623087606</v>
      </c>
      <c r="HC140" s="29"/>
      <c r="HD140" s="29">
        <f t="shared" si="40"/>
        <v>170</v>
      </c>
      <c r="HE140" s="29">
        <f>SUM($GD140:GD140)-$HD140-SUM($FD140:FD140)</f>
        <v>-170</v>
      </c>
      <c r="HF140" s="29">
        <f ca="1">SUM($GD140:GE140)-$HD140-SUM($FD140:FE140)</f>
        <v>-147.83398612151893</v>
      </c>
      <c r="HG140" s="29">
        <f ca="1">SUM($GD140:GF140)-$HD140-SUM($FD140:FF140)</f>
        <v>-101.363482753673</v>
      </c>
      <c r="HH140" s="29">
        <f ca="1">SUM($GD140:GG140)-$HD140-SUM($FD140:FG140)</f>
        <v>-30.594230375080315</v>
      </c>
      <c r="HI140" s="29">
        <f ca="1">SUM($GD140:GH140)-$HD140-SUM($FD140:FH140)</f>
        <v>54.558701573839244</v>
      </c>
      <c r="HJ140" s="29">
        <f ca="1">SUM($GD140:GI140)-$HD140-SUM($FD140:FI140)</f>
        <v>139.71163352275835</v>
      </c>
      <c r="HK140" s="29">
        <f ca="1">SUM($GD140:GJ140)-$HD140-SUM($FD140:FJ140)</f>
        <v>224.86456547167836</v>
      </c>
      <c r="HL140" s="29">
        <f ca="1">SUM($GD140:GK140)-$HD140-SUM($FD140:FK140)</f>
        <v>332.33514144765923</v>
      </c>
      <c r="HM140" s="29">
        <f ca="1">SUM($GD140:GL140)-$HD140-SUM($FD140:FL140)</f>
        <v>462.30485223764663</v>
      </c>
      <c r="HN140" s="29">
        <f ca="1">SUM($GD140:GM140)-$HD140-SUM($FD140:FM140)</f>
        <v>618.48514395723214</v>
      </c>
      <c r="HO140" s="29">
        <f ca="1">SUM($GD140:GN140)-$HD140-SUM($FD140:FN140)</f>
        <v>797.17802333960026</v>
      </c>
      <c r="HP140" s="29">
        <f ca="1">SUM($GD140:GO140)-$HD140-SUM($FD140:FO140)</f>
        <v>996.42259107351492</v>
      </c>
      <c r="HQ140" s="29">
        <f ca="1">SUM($GD140:GP140)-$HD140-SUM($FD140:FP140)</f>
        <v>1201.0450078454887</v>
      </c>
      <c r="HR140" s="29">
        <f ca="1">SUM($GD140:GQ140)-$HD140-SUM($FD140:FQ140)</f>
        <v>1430.9495403489564</v>
      </c>
      <c r="HS140" s="29">
        <f ca="1">SUM($GD140:GR140)-$HD140-SUM($FD140:FR140)</f>
        <v>1677.6285365577896</v>
      </c>
      <c r="HT140" s="29">
        <f ca="1">SUM($GD140:GS140)-$HD140-SUM($FD140:FS140)</f>
        <v>1924.3075327666229</v>
      </c>
      <c r="HU140" s="29">
        <f ca="1">SUM($GD140:GT140)-$HD140-SUM($FD140:FT140)</f>
        <v>2183.3454323808182</v>
      </c>
      <c r="HV140" s="29">
        <f ca="1">SUM($GD140:GU140)-$HD140-SUM($FD140:FU140)</f>
        <v>2458.0923153841068</v>
      </c>
      <c r="HW140" s="29">
        <f ca="1">SUM($GD140:GV140)-$HD140-SUM($FD140:FV140)</f>
        <v>2757.2111162852379</v>
      </c>
      <c r="HX140" s="29">
        <f ca="1">SUM($GD140:GW140)-$HD140-SUM($FD140:FW140)</f>
        <v>3065.5913584110676</v>
      </c>
      <c r="HY140" s="29">
        <f ca="1">SUM($GD140:GX140)-$HD140-SUM($FD140:FX140)</f>
        <v>3391.2778845253633</v>
      </c>
      <c r="HZ140" s="29">
        <f ca="1">SUM($GD140:GY140)-$HD140-SUM($FD140:FY140)</f>
        <v>3730.4156034666885</v>
      </c>
      <c r="IA140" s="29">
        <f ca="1">SUM($GD140:GZ140)-$HD140-SUM($FD140:FZ140)</f>
        <v>4069.5533224080136</v>
      </c>
      <c r="IB140" s="29">
        <f ca="1">SUM($GD140:HA140)-$HD140-SUM($FD140:GA140)</f>
        <v>4421.5981862958579</v>
      </c>
      <c r="IC140" s="29">
        <f ca="1">SUM($GD140:HB140)-$HD140-SUM($FD140:GB140)</f>
        <v>4790.4389500842735</v>
      </c>
    </row>
    <row r="141" spans="2:237">
      <c r="B141" s="29">
        <f t="shared" ca="1" si="47"/>
        <v>0.29980279829893386</v>
      </c>
      <c r="C141" s="29">
        <f t="shared" ca="1" si="47"/>
        <v>0.68650481475066782</v>
      </c>
      <c r="D141" s="29">
        <f t="shared" ca="1" si="47"/>
        <v>4.6579617604857404E-2</v>
      </c>
      <c r="E141" s="29">
        <f t="shared" ca="1" si="47"/>
        <v>0.30155788346529799</v>
      </c>
      <c r="F141" s="29">
        <f t="shared" ca="1" si="47"/>
        <v>0.97295628716418925</v>
      </c>
      <c r="G141" s="29">
        <f t="shared" ca="1" si="47"/>
        <v>0.46056403077455488</v>
      </c>
      <c r="H141" s="29">
        <f t="shared" ca="1" si="47"/>
        <v>0.63623821016505233</v>
      </c>
      <c r="I141" s="29">
        <f t="shared" ca="1" si="47"/>
        <v>0.96111493179287277</v>
      </c>
      <c r="J141" s="29">
        <f t="shared" ca="1" si="47"/>
        <v>0.34978580972213158</v>
      </c>
      <c r="K141" s="29">
        <f t="shared" ca="1" si="47"/>
        <v>0.80515443288493427</v>
      </c>
      <c r="L141" s="29">
        <f t="shared" ca="1" si="47"/>
        <v>0.53151520724258094</v>
      </c>
      <c r="M141" s="29">
        <f t="shared" ca="1" si="47"/>
        <v>0.48772559348930888</v>
      </c>
      <c r="N141" s="29">
        <f t="shared" ca="1" si="47"/>
        <v>0.79276745506971347</v>
      </c>
      <c r="O141" s="29">
        <f t="shared" ca="1" si="47"/>
        <v>0.1814083417393153</v>
      </c>
      <c r="P141" s="29">
        <f t="shared" ca="1" si="47"/>
        <v>0.29925591425931164</v>
      </c>
      <c r="Q141" s="29">
        <f t="shared" ca="1" si="47"/>
        <v>0.78624758400167738</v>
      </c>
      <c r="R141" s="29">
        <f t="shared" ca="1" si="46"/>
        <v>0.89318232074648263</v>
      </c>
      <c r="S141" s="29">
        <f t="shared" ca="1" si="46"/>
        <v>0.46555049642989221</v>
      </c>
      <c r="T141" s="29">
        <f t="shared" ca="1" si="46"/>
        <v>0.97647763377660068</v>
      </c>
      <c r="U141" s="29">
        <f t="shared" ca="1" si="46"/>
        <v>0.12201723986217672</v>
      </c>
      <c r="V141" s="29">
        <f t="shared" ca="1" si="46"/>
        <v>0.51120315604398192</v>
      </c>
      <c r="W141" s="29">
        <f t="shared" ca="1" si="46"/>
        <v>0.24169584279705025</v>
      </c>
      <c r="X141" s="29">
        <f t="shared" ca="1" si="46"/>
        <v>0.77230917960290957</v>
      </c>
      <c r="Y141" s="29">
        <f t="shared" ca="1" si="46"/>
        <v>0.4726537008163112</v>
      </c>
      <c r="Z141" s="29">
        <f t="shared" ca="1" si="46"/>
        <v>0.87036699628635539</v>
      </c>
      <c r="AC141" s="27">
        <f>IF(H$11="x",0,_xlfn.NORM.INV(B141,Satokasvi!$H$8,Satokasvi!$I$8)*IF(H$8="x",1+Toimenpiteet!$C$7,1)*IF(H$9="x",1+Toimenpiteet!$C$34,1)*(1+H$30)*_xlfn.BINOM.INV(1,(1-(Satokasvi!$H$15*(1+H$43))),B141))</f>
        <v>0</v>
      </c>
      <c r="AD141" s="27">
        <f ca="1">IF(I$11="x",0,_xlfn.NORM.INV(C141,Satokasvi!$H$8,Satokasvi!$I$8)*IF(I$8="x",1+Toimenpiteet!$C$7,1)*IF(I$9="x",1+Toimenpiteet!$C$34,1)*(1+I$30)*_xlfn.BINOM.INV(1,(1-(Satokasvi!$H$15*(1+I$43))),C141))</f>
        <v>2628.3339018370598</v>
      </c>
      <c r="AE141" s="27">
        <f ca="1">IF(J$11="x",0,_xlfn.NORM.INV(D141,Satokasvi!$H$8,Satokasvi!$I$8)*IF(J$8="x",1+Toimenpiteet!$C$7,1)*IF(J$9="x",1+Toimenpiteet!$C$34,1)*(1+J$30)*_xlfn.BINOM.INV(1,(1-(Satokasvi!$H$15*(1+J$43))),D141))</f>
        <v>0</v>
      </c>
      <c r="AF141" s="27">
        <f ca="1">IF(K$11="x",0,_xlfn.NORM.INV(E141,Satokasvi!$H$8,Satokasvi!$I$8)*IF(K$8="x",1+Toimenpiteet!$C$7,1)*IF(K$9="x",1+Toimenpiteet!$C$34,1)*(1+K$30)*_xlfn.BINOM.INV(1,(1-(Satokasvi!$H$15*(1+K$43))),E141))</f>
        <v>2479.7945750783811</v>
      </c>
      <c r="AG141" s="27">
        <f ca="1">IF(L$11="x",0,_xlfn.NORM.INV(F141,Satokasvi!$H$8,Satokasvi!$I$8)*IF(L$8="x",1+Toimenpiteet!$C$7,1)*IF(L$9="x",1+Toimenpiteet!$C$34,1)*(1+L$30)*_xlfn.BINOM.INV(1,(1-(Satokasvi!$H$15*(1+L$43))),F141))</f>
        <v>2949.8388637456878</v>
      </c>
      <c r="AH141" s="27">
        <f>IF(M$11="x",0,_xlfn.NORM.INV(G141,Satokasvi!$H$8,Satokasvi!$I$8)*IF(M$8="x",1+Toimenpiteet!$C$7,1)*IF(M$9="x",1+Toimenpiteet!$C$34,1)*(1+M$30)*_xlfn.BINOM.INV(1,(1-(Satokasvi!$H$15*(1+M$43))),G141))</f>
        <v>0</v>
      </c>
      <c r="AI141" s="27">
        <f ca="1">IF(N$11="x",0,_xlfn.NORM.INV(H141,Satokasvi!$H$8,Satokasvi!$I$8)*IF(N$8="x",1+Toimenpiteet!$C$7,1)*IF(N$9="x",1+Toimenpiteet!$C$34,1)*(1+N$30)*_xlfn.BINOM.INV(1,(1-(Satokasvi!$H$15*(1+N$43))),H141))</f>
        <v>2678.2763767193369</v>
      </c>
      <c r="AJ141" s="27">
        <f ca="1">IF(O$11="x",0,_xlfn.NORM.INV(I141,Satokasvi!$H$8,Satokasvi!$I$8)*IF(O$8="x",1+Toimenpiteet!$C$7,1)*IF(O$9="x",1+Toimenpiteet!$C$34,1)*(1+O$30)*_xlfn.BINOM.INV(1,(1-(Satokasvi!$H$15*(1+O$43))),I141))</f>
        <v>2942.465944190581</v>
      </c>
      <c r="AK141" s="27">
        <f ca="1">IF(P$11="x",0,_xlfn.NORM.INV(J141,Satokasvi!$H$8,Satokasvi!$I$8)*IF(P$8="x",1+Toimenpiteet!$C$7,1)*IF(P$9="x",1+Toimenpiteet!$C$34,1)*(1+P$30)*_xlfn.BINOM.INV(1,(1-(Satokasvi!$H$15*(1+P$43))),J141))</f>
        <v>2541.2081300074565</v>
      </c>
      <c r="AL141" s="27">
        <f ca="1">IF(Q$11="x",0,_xlfn.NORM.INV(K141,Satokasvi!$H$8,Satokasvi!$I$8)*IF(Q$8="x",1+Toimenpiteet!$C$7,1)*IF(Q$9="x",1+Toimenpiteet!$C$34,1)*(1+Q$30)*_xlfn.BINOM.INV(1,(1-(Satokasvi!$H$15*(1+Q$43))),K141))</f>
        <v>2773.8007562850921</v>
      </c>
      <c r="AM141" s="27">
        <f ca="1">IF(R$11="x",0,_xlfn.NORM.INV(L141,Satokasvi!$H$8,Satokasvi!$I$8)*IF(R$8="x",1+Toimenpiteet!$C$7,1)*IF(R$9="x",1+Toimenpiteet!$C$34,1)*(1+R$30)*_xlfn.BINOM.INV(1,(1-(Satokasvi!$H$15*(1+R$43))),L141))</f>
        <v>2628.0009333693647</v>
      </c>
      <c r="AN141" s="27">
        <f ca="1">IF(S$11="x",0,_xlfn.NORM.INV(M141,Satokasvi!$H$8,Satokasvi!$I$8)*IF(S$8="x",1+Toimenpiteet!$C$7,1)*IF(S$9="x",1+Toimenpiteet!$C$34,1)*(1+S$30)*_xlfn.BINOM.INV(1,(1-(Satokasvi!$H$15*(1+S$43))),M141))</f>
        <v>2607.4960555015855</v>
      </c>
      <c r="AO141" s="27">
        <f ca="1">IF(T$11="x",0,_xlfn.NORM.INV(N141,Satokasvi!$H$8,Satokasvi!$I$8)*IF(T$8="x",1+Toimenpiteet!$C$7,1)*IF(T$9="x",1+Toimenpiteet!$C$34,1)*(1+T$30)*_xlfn.BINOM.INV(1,(1-(Satokasvi!$H$15*(1+T$43))),N141))</f>
        <v>2765.5659979311445</v>
      </c>
      <c r="AP141" s="27">
        <f ca="1">IF(U$11="x",0,_xlfn.NORM.INV(O141,Satokasvi!$H$8,Satokasvi!$I$8)*IF(U$8="x",1+Toimenpiteet!$C$7,1)*IF(U$9="x",1+Toimenpiteet!$C$34,1)*(1+U$30)*_xlfn.BINOM.INV(1,(1-(Satokasvi!$H$15*(1+U$43))),O141))</f>
        <v>2443.3773378216351</v>
      </c>
      <c r="AQ141" s="27">
        <f ca="1">IF(V$11="x",0,_xlfn.NORM.INV(P141,Satokasvi!$H$8,Satokasvi!$I$8)*IF(V$8="x",1+Toimenpiteet!$C$7,1)*IF(V$9="x",1+Toimenpiteet!$C$34,1)*(1+V$30)*_xlfn.BINOM.INV(1,(1-(Satokasvi!$H$15*(1+V$43))),P141))</f>
        <v>2514.9557106332995</v>
      </c>
      <c r="AR141" s="27">
        <f ca="1">IF(W$11="x",0,_xlfn.NORM.INV(Q141,Satokasvi!$H$8,Satokasvi!$I$8)*IF(W$8="x",1+Toimenpiteet!$C$7,1)*IF(W$9="x",1+Toimenpiteet!$C$34,1)*(1+W$30)*_xlfn.BINOM.INV(1,(1-(Satokasvi!$H$15*(1+W$43))),Q141))</f>
        <v>2761.3488567671247</v>
      </c>
      <c r="AS141" s="27">
        <f ca="1">IF(X$11="x",0,_xlfn.NORM.INV(R141,Satokasvi!$H$8,Satokasvi!$I$8)*IF(X$8="x",1+Toimenpiteet!$C$7,1)*IF(X$9="x",1+Toimenpiteet!$C$34,1)*(1+X$30)*_xlfn.BINOM.INV(1,(1-(Satokasvi!$H$15*(1+X$43))),R141))</f>
        <v>2845.3761842267168</v>
      </c>
      <c r="AT141" s="27">
        <f ca="1">IF(Y$11="x",0,_xlfn.NORM.INV(S141,Satokasvi!$H$8,Satokasvi!$I$8)*IF(Y$8="x",1+Toimenpiteet!$C$7,1)*IF(Y$9="x",1+Toimenpiteet!$C$34,1)*(1+Y$30)*_xlfn.BINOM.INV(1,(1-(Satokasvi!$H$15*(1+Y$43))),S141))</f>
        <v>2597.1014328801643</v>
      </c>
      <c r="AU141" s="27">
        <f ca="1">IF(Z$11="x",0,_xlfn.NORM.INV(T141,Satokasvi!$H$8,Satokasvi!$I$8)*IF(Z$8="x",1+Toimenpiteet!$C$7,1)*IF(Z$9="x",1+Toimenpiteet!$C$34,1)*(1+Z$30)*_xlfn.BINOM.INV(1,(1-(Satokasvi!$H$15*(1+Z$43))),T141))</f>
        <v>2983.9275835574535</v>
      </c>
      <c r="AV141" s="27">
        <f ca="1">IF(AA$11="x",0,_xlfn.NORM.INV(U141,Satokasvi!$H$8,Satokasvi!$I$8)*IF(AA$8="x",1+Toimenpiteet!$C$7,1)*IF(AA$9="x",1+Toimenpiteet!$C$34,1)*(1+AA$30)*_xlfn.BINOM.INV(1,(1-(Satokasvi!$H$15*(1+AA$43))),U141))</f>
        <v>2395.7882413988391</v>
      </c>
      <c r="AW141" s="27">
        <f ca="1">IF(AB$11="x",0,_xlfn.NORM.INV(V141,Satokasvi!$H$8,Satokasvi!$I$8)*IF(AB$8="x",1+Toimenpiteet!$C$7,1)*IF(AB$9="x",1+Toimenpiteet!$C$34,1)*(1+AB$30)*_xlfn.BINOM.INV(1,(1-(Satokasvi!$H$15*(1+AB$43))),V141))</f>
        <v>2618.4825028360096</v>
      </c>
      <c r="AX141" s="27">
        <f ca="1">IF(AC$11="x",0,_xlfn.NORM.INV(W141,Satokasvi!$H$8,Satokasvi!$I$8)*IF(AC$8="x",1+Toimenpiteet!$C$7,1)*IF(AC$9="x",1+Toimenpiteet!$C$34,1)*(1+AC$30)*_xlfn.BINOM.INV(1,(1-(Satokasvi!$H$15*(1+AC$43))),W141))</f>
        <v>2482.4178600619612</v>
      </c>
      <c r="AY141" s="27">
        <f ca="1">IF(AD$11="x",0,_xlfn.NORM.INV(X141,Satokasvi!$H$8,Satokasvi!$I$8)*IF(AD$8="x",1+Toimenpiteet!$C$7,1)*IF(AD$9="x",1+Toimenpiteet!$C$34,1)*(1+AD$30)*_xlfn.BINOM.INV(1,(1-(Satokasvi!$H$15*(1+AD$43))),X141))</f>
        <v>2752.576679552415</v>
      </c>
      <c r="AZ141" s="27">
        <f ca="1">IF(AE$11="x",0,_xlfn.NORM.INV(Y141,Satokasvi!$H$8,Satokasvi!$I$8)*IF(AE$8="x",1+Toimenpiteet!$C$7,1)*IF(AE$9="x",1+Toimenpiteet!$C$34,1)*(1+AE$30)*_xlfn.BINOM.INV(1,(1-(Satokasvi!$H$15*(1+AE$43))),Y141))</f>
        <v>2600.4349792614335</v>
      </c>
      <c r="BA141" s="27">
        <f ca="1">IF(AF$11="x",0,_xlfn.NORM.INV(Z141,Satokasvi!$H$8,Satokasvi!$I$8)*IF(AF$8="x",1+Toimenpiteet!$C$7,1)*IF(AF$9="x",1+Toimenpiteet!$C$34,1)*(1+AF$30)*_xlfn.BINOM.INV(1,(1-(Satokasvi!$H$15*(1+AF$43))),Z141))</f>
        <v>2823.8163097936053</v>
      </c>
      <c r="BD141" s="27">
        <f>IF(H$11="x",0,_xlfn.NORM.INV(B141,Satokasvi!$H$8,Satokasvi!$I$8)*IF(COUNTIF($H$12:H$12,"x")&gt;0,(1+$C$6),1)*IF(COUNTIF($H$13:H$13,"x")&gt;0,(1+$C$30),1)*IF(H$8="x",(1+Toimenpiteet!$C$7),1)*IF(H$9="x",(1+Toimenpiteet!$C$34),1)*(1+H$30)*_xlfn.BINOM.INV(1,(1-(Satokasvi!$H$15*(1+H$44))),B141))</f>
        <v>0</v>
      </c>
      <c r="BE141" s="27">
        <f ca="1">IF(I$11="x",0,_xlfn.NORM.INV(C141,Satokasvi!$H$8,Satokasvi!$I$8)*IF(COUNTIF($H$12:I$12,"x")&gt;0,(1+$C$6),1)*IF(COUNTIF($H$13:I$13,"x")&gt;0,(1+$C$30),1)*IF(I$8="x",(1+Toimenpiteet!$C$7),1)*IF(I$9="x",(1+Toimenpiteet!$C$34),1)*(1+I$30)*_xlfn.BINOM.INV(1,(1-(Satokasvi!$H$15*(1+I$44))),C141))</f>
        <v>2759.7505969289127</v>
      </c>
      <c r="BF141" s="27">
        <f ca="1">IF(J$11="x",0,_xlfn.NORM.INV(D141,Satokasvi!$H$8,Satokasvi!$I$8)*IF(COUNTIF($H$12:J$12,"x")&gt;0,(1+$C$6),1)*IF(COUNTIF($H$13:J$13,"x")&gt;0,(1+$C$30),1)*IF(J$8="x",(1+Toimenpiteet!$C$7),1)*IF(J$9="x",(1+Toimenpiteet!$C$34),1)*(1+J$30)*_xlfn.BINOM.INV(1,(1-(Satokasvi!$H$15*(1+J$44))),D141))</f>
        <v>0</v>
      </c>
      <c r="BG141" s="27">
        <f ca="1">IF(K$11="x",0,_xlfn.NORM.INV(E141,Satokasvi!$H$8,Satokasvi!$I$8)*IF(COUNTIF($H$12:K$12,"x")&gt;0,(1+$C$6),1)*IF(COUNTIF($H$13:K$13,"x")&gt;0,(1+$C$30),1)*IF(K$8="x",(1+Toimenpiteet!$C$7),1)*IF(K$9="x",(1+Toimenpiteet!$C$34),1)*(1+K$30)*_xlfn.BINOM.INV(1,(1-(Satokasvi!$H$15*(1+K$44))),E141))</f>
        <v>2603.7843038323003</v>
      </c>
      <c r="BH141" s="27">
        <f ca="1">IF(L$11="x",0,_xlfn.NORM.INV(F141,Satokasvi!$H$8,Satokasvi!$I$8)*IF(COUNTIF($H$12:L$12,"x")&gt;0,(1+$C$6),1)*IF(COUNTIF($H$13:L$13,"x")&gt;0,(1+$C$30),1)*IF(L$8="x",(1+Toimenpiteet!$C$7),1)*IF(L$9="x",(1+Toimenpiteet!$C$34),1)*(1+L$30)*_xlfn.BINOM.INV(1,(1-(Satokasvi!$H$15*(1+L$44))),F141))</f>
        <v>3097.3308069329728</v>
      </c>
      <c r="BI141" s="27">
        <f>IF(M$11="x",0,_xlfn.NORM.INV(G141,Satokasvi!$H$8,Satokasvi!$I$8)*IF(COUNTIF($H$12:M$12,"x")&gt;0,(1+$C$6),1)*IF(COUNTIF($H$13:M$13,"x")&gt;0,(1+$C$30),1)*IF(M$8="x",(1+Toimenpiteet!$C$7),1)*IF(M$9="x",(1+Toimenpiteet!$C$34),1)*(1+M$30)*_xlfn.BINOM.INV(1,(1-(Satokasvi!$H$15*(1+M$44))),G141))</f>
        <v>0</v>
      </c>
      <c r="BJ141" s="27">
        <f ca="1">IF(N$11="x",0,_xlfn.NORM.INV(H141,Satokasvi!$H$8,Satokasvi!$I$8)*IF(COUNTIF($H$12:N$12,"x")&gt;0,(1+$C$6),1)*IF(COUNTIF($H$13:N$13,"x")&gt;0,(1+$C$30),1)*IF(N$8="x",(1+Toimenpiteet!$C$7),1)*IF(N$9="x",(1+Toimenpiteet!$C$34),1)*(1+N$30)*_xlfn.BINOM.INV(1,(1-(Satokasvi!$H$15*(1+N$44))),H141))</f>
        <v>2812.1901955553035</v>
      </c>
      <c r="BK141" s="27">
        <f ca="1">IF(O$11="x",0,_xlfn.NORM.INV(I141,Satokasvi!$H$8,Satokasvi!$I$8)*IF(COUNTIF($H$12:O$12,"x")&gt;0,(1+$C$6),1)*IF(COUNTIF($H$13:O$13,"x")&gt;0,(1+$C$30),1)*IF(O$8="x",(1+Toimenpiteet!$C$7),1)*IF(O$9="x",(1+Toimenpiteet!$C$34),1)*(1+O$30)*_xlfn.BINOM.INV(1,(1-(Satokasvi!$H$15*(1+O$44))),I141))</f>
        <v>3089.58924140011</v>
      </c>
      <c r="BL141" s="27">
        <f ca="1">IF(P$11="x",0,_xlfn.NORM.INV(J141,Satokasvi!$H$8,Satokasvi!$I$8)*IF(COUNTIF($H$12:P$12,"x")&gt;0,(1+$C$6),1)*IF(COUNTIF($H$13:P$13,"x")&gt;0,(1+$C$30),1)*IF(P$8="x",(1+Toimenpiteet!$C$7),1)*IF(P$9="x",(1+Toimenpiteet!$C$34),1)*(1+P$30)*_xlfn.BINOM.INV(1,(1-(Satokasvi!$H$15*(1+P$44))),J141))</f>
        <v>2668.2685365078291</v>
      </c>
      <c r="BM141" s="27">
        <f ca="1">IF(Q$11="x",0,_xlfn.NORM.INV(K141,Satokasvi!$H$8,Satokasvi!$I$8)*IF(COUNTIF($H$12:Q$12,"x")&gt;0,(1+$C$6),1)*IF(COUNTIF($H$13:Q$13,"x")&gt;0,(1+$C$30),1)*IF(Q$8="x",(1+Toimenpiteet!$C$7),1)*IF(Q$9="x",(1+Toimenpiteet!$C$34),1)*(1+Q$30)*_xlfn.BINOM.INV(1,(1-(Satokasvi!$H$15*(1+Q$44))),K141))</f>
        <v>2912.4907940993471</v>
      </c>
      <c r="BN141" s="27">
        <f ca="1">IF(R$11="x",0,_xlfn.NORM.INV(L141,Satokasvi!$H$8,Satokasvi!$I$8)*IF(COUNTIF($H$12:R$12,"x")&gt;0,(1+$C$6),1)*IF(COUNTIF($H$13:R$13,"x")&gt;0,(1+$C$30),1)*IF(R$8="x",(1+Toimenpiteet!$C$7),1)*IF(R$9="x",(1+Toimenpiteet!$C$34),1)*(1+R$30)*_xlfn.BINOM.INV(1,(1-(Satokasvi!$H$15*(1+R$44))),L141))</f>
        <v>2759.4009800378335</v>
      </c>
      <c r="BO141" s="27">
        <f ca="1">IF(S$11="x",0,_xlfn.NORM.INV(M141,Satokasvi!$H$8,Satokasvi!$I$8)*IF(COUNTIF($H$12:S$12,"x")&gt;0,(1+$C$6),1)*IF(COUNTIF($H$13:S$13,"x")&gt;0,(1+$C$30),1)*IF(S$8="x",(1+Toimenpiteet!$C$7),1)*IF(S$9="x",(1+Toimenpiteet!$C$34),1)*(1+S$30)*_xlfn.BINOM.INV(1,(1-(Satokasvi!$H$15*(1+S$44))),M141))</f>
        <v>2737.8708582766653</v>
      </c>
      <c r="BP141" s="27">
        <f ca="1">IF(T$11="x",0,_xlfn.NORM.INV(N141,Satokasvi!$H$8,Satokasvi!$I$8)*IF(COUNTIF($H$12:T$12,"x")&gt;0,(1+$C$6),1)*IF(COUNTIF($H$13:T$13,"x")&gt;0,(1+$C$30),1)*IF(T$8="x",(1+Toimenpiteet!$C$7),1)*IF(T$9="x",(1+Toimenpiteet!$C$34),1)*(1+T$30)*_xlfn.BINOM.INV(1,(1-(Satokasvi!$H$15*(1+T$44))),N141))</f>
        <v>2903.8442978277021</v>
      </c>
      <c r="BQ141" s="27">
        <f ca="1">IF(U$11="x",0,_xlfn.NORM.INV(O141,Satokasvi!$H$8,Satokasvi!$I$8)*IF(COUNTIF($H$12:U$12,"x")&gt;0,(1+$C$6),1)*IF(COUNTIF($H$13:U$13,"x")&gt;0,(1+$C$30),1)*IF(U$8="x",(1+Toimenpiteet!$C$7),1)*IF(U$9="x",(1+Toimenpiteet!$C$34),1)*(1+U$30)*_xlfn.BINOM.INV(1,(1-(Satokasvi!$H$15*(1+U$44))),O141))</f>
        <v>2565.5462047127166</v>
      </c>
      <c r="BR141" s="27">
        <f ca="1">IF(V$11="x",0,_xlfn.NORM.INV(P141,Satokasvi!$H$8,Satokasvi!$I$8)*IF(COUNTIF($H$12:V$12,"x")&gt;0,(1+$C$6),1)*IF(COUNTIF($H$13:V$13,"x")&gt;0,(1+$C$30),1)*IF(V$8="x",(1+Toimenpiteet!$C$7),1)*IF(V$9="x",(1+Toimenpiteet!$C$34),1)*(1+V$30)*_xlfn.BINOM.INV(1,(1-(Satokasvi!$H$15*(1+V$44))),P141))</f>
        <v>2640.7034961649647</v>
      </c>
      <c r="BS141" s="27">
        <f ca="1">IF(W$11="x",0,_xlfn.NORM.INV(Q141,Satokasvi!$H$8,Satokasvi!$I$8)*IF(COUNTIF($H$12:W$12,"x")&gt;0,(1+$C$6),1)*IF(COUNTIF($H$13:W$13,"x")&gt;0,(1+$C$30),1)*IF(W$8="x",(1+Toimenpiteet!$C$7),1)*IF(W$9="x",(1+Toimenpiteet!$C$34),1)*(1+W$30)*_xlfn.BINOM.INV(1,(1-(Satokasvi!$H$15*(1+W$44))),Q141))</f>
        <v>2899.4162996054811</v>
      </c>
      <c r="BT141" s="27">
        <f ca="1">IF(X$11="x",0,_xlfn.NORM.INV(R141,Satokasvi!$H$8,Satokasvi!$I$8)*IF(COUNTIF($H$12:X$12,"x")&gt;0,(1+$C$6),1)*IF(COUNTIF($H$13:X$13,"x")&gt;0,(1+$C$30),1)*IF(X$8="x",(1+Toimenpiteet!$C$7),1)*IF(X$9="x",(1+Toimenpiteet!$C$34),1)*(1+X$30)*_xlfn.BINOM.INV(1,(1-(Satokasvi!$H$15*(1+X$44))),R141))</f>
        <v>2987.644993438053</v>
      </c>
      <c r="BU141" s="27">
        <f ca="1">IF(Y$11="x",0,_xlfn.NORM.INV(S141,Satokasvi!$H$8,Satokasvi!$I$8)*IF(COUNTIF($H$12:Y$12,"x")&gt;0,(1+$C$6),1)*IF(COUNTIF($H$13:Y$13,"x")&gt;0,(1+$C$30),1)*IF(Y$8="x",(1+Toimenpiteet!$C$7),1)*IF(Y$9="x",(1+Toimenpiteet!$C$34),1)*(1+Y$30)*_xlfn.BINOM.INV(1,(1-(Satokasvi!$H$15*(1+Y$44))),S141))</f>
        <v>2726.9565045241725</v>
      </c>
      <c r="BV141" s="27">
        <f ca="1">IF(Z$11="x",0,_xlfn.NORM.INV(T141,Satokasvi!$H$8,Satokasvi!$I$8)*IF(COUNTIF($H$12:Z$12,"x")&gt;0,(1+$C$6),1)*IF(COUNTIF($H$13:Z$13,"x")&gt;0,(1+$C$30),1)*IF(Z$8="x",(1+Toimenpiteet!$C$7),1)*IF(Z$9="x",(1+Toimenpiteet!$C$34),1)*(1+Z$30)*_xlfn.BINOM.INV(1,(1-(Satokasvi!$H$15*(1+Z$44))),T141))</f>
        <v>3133.1239627353257</v>
      </c>
      <c r="BW141" s="27">
        <f ca="1">IF(AA$11="x",0,_xlfn.NORM.INV(U141,Satokasvi!$H$8,Satokasvi!$I$8)*IF(COUNTIF($H$12:AA$12,"x")&gt;0,(1+$C$6),1)*IF(COUNTIF($H$13:AA$13,"x")&gt;0,(1+$C$30),1)*IF(AA$8="x",(1+Toimenpiteet!$C$7),1)*IF(AA$9="x",(1+Toimenpiteet!$C$34),1)*(1+AA$30)*_xlfn.BINOM.INV(1,(1-(Satokasvi!$H$15*(1+AA$44))),U141))</f>
        <v>2515.5776534687816</v>
      </c>
      <c r="BX141" s="27">
        <f ca="1">IF(AB$11="x",0,_xlfn.NORM.INV(V141,Satokasvi!$H$8,Satokasvi!$I$8)*IF(COUNTIF($H$12:AB$12,"x")&gt;0,(1+$C$6),1)*IF(COUNTIF($H$13:AB$13,"x")&gt;0,(1+$C$30),1)*IF(AB$8="x",(1+Toimenpiteet!$C$7),1)*IF(AB$9="x",(1+Toimenpiteet!$C$34),1)*(1+AB$30)*_xlfn.BINOM.INV(1,(1-(Satokasvi!$H$15*(1+AB$44))),V141))</f>
        <v>2749.4066279778103</v>
      </c>
      <c r="BY141" s="27">
        <f ca="1">IF(AC$11="x",0,_xlfn.NORM.INV(W141,Satokasvi!$H$8,Satokasvi!$I$8)*IF(COUNTIF($H$12:AC$12,"x")&gt;0,(1+$C$6),1)*IF(COUNTIF($H$13:AC$13,"x")&gt;0,(1+$C$30),1)*IF(AC$8="x",(1+Toimenpiteet!$C$7),1)*IF(AC$9="x",(1+Toimenpiteet!$C$34),1)*(1+AC$30)*_xlfn.BINOM.INV(1,(1-(Satokasvi!$H$15*(1+AC$44))),W141))</f>
        <v>2606.5387530650596</v>
      </c>
      <c r="BZ141" s="27">
        <f ca="1">IF(AD$11="x",0,_xlfn.NORM.INV(X141,Satokasvi!$H$8,Satokasvi!$I$8)*IF(COUNTIF($H$12:AD$12,"x")&gt;0,(1+$C$6),1)*IF(COUNTIF($H$13:AD$13,"x")&gt;0,(1+$C$30),1)*IF(AD$8="x",(1+Toimenpiteet!$C$7),1)*IF(AD$9="x",(1+Toimenpiteet!$C$34),1)*(1+AD$30)*_xlfn.BINOM.INV(1,(1-(Satokasvi!$H$15*(1+AD$44))),X141))</f>
        <v>2890.2055135300357</v>
      </c>
      <c r="CA141" s="27">
        <f ca="1">IF(AE$11="x",0,_xlfn.NORM.INV(Y141,Satokasvi!$H$8,Satokasvi!$I$8)*IF(COUNTIF($H$12:AE$12,"x")&gt;0,(1+$C$6),1)*IF(COUNTIF($H$13:AE$13,"x")&gt;0,(1+$C$30),1)*IF(AE$8="x",(1+Toimenpiteet!$C$7),1)*IF(AE$9="x",(1+Toimenpiteet!$C$34),1)*(1+AE$30)*_xlfn.BINOM.INV(1,(1-(Satokasvi!$H$15*(1+AE$44))),Y141))</f>
        <v>2730.4567282245057</v>
      </c>
      <c r="CB141" s="27">
        <f ca="1">IF(AF$11="x",0,_xlfn.NORM.INV(Z141,Satokasvi!$H$8,Satokasvi!$I$8)*IF(COUNTIF($H$12:AF$12,"x")&gt;0,(1+$C$6),1)*IF(COUNTIF($H$13:AF$13,"x")&gt;0,(1+$C$30),1)*IF(AF$8="x",(1+Toimenpiteet!$C$7),1)*IF(AF$9="x",(1+Toimenpiteet!$C$34),1)*(1+AF$30)*_xlfn.BINOM.INV(1,(1-(Satokasvi!$H$15*(1+AF$44))),Z141))</f>
        <v>2965.0071252832859</v>
      </c>
      <c r="CD141" s="29">
        <f ca="1">_xlfn.NORM.INV(RAND(),Satokasvi!$H$13,Satokasvi!$I$13)</f>
        <v>257.86085171189904</v>
      </c>
      <c r="CE141" s="29">
        <f ca="1">_xlfn.NORM.INV(RAND(),Satokasvi!$H$13,Satokasvi!$I$13)</f>
        <v>220.72259033284874</v>
      </c>
      <c r="CF141" s="29">
        <f ca="1">_xlfn.NORM.INV(RAND(),Satokasvi!$H$13,Satokasvi!$I$13)</f>
        <v>186.12191495013479</v>
      </c>
      <c r="CG141" s="29">
        <f ca="1">_xlfn.NORM.INV(RAND(),Satokasvi!$H$13,Satokasvi!$I$13)</f>
        <v>188.76947416877712</v>
      </c>
      <c r="CH141" s="29">
        <f ca="1">_xlfn.NORM.INV(RAND(),Satokasvi!$H$13,Satokasvi!$I$13)</f>
        <v>192.27854072595932</v>
      </c>
      <c r="CI141" s="29">
        <f ca="1">_xlfn.NORM.INV(RAND(),Satokasvi!$H$13,Satokasvi!$I$13)</f>
        <v>220.36259396487532</v>
      </c>
      <c r="CJ141" s="29">
        <f ca="1">_xlfn.NORM.INV(RAND(),Satokasvi!$H$13,Satokasvi!$I$13)</f>
        <v>279.14428033745531</v>
      </c>
      <c r="CK141" s="29">
        <f ca="1">_xlfn.NORM.INV(RAND(),Satokasvi!$H$13,Satokasvi!$I$13)</f>
        <v>258.30610817844229</v>
      </c>
      <c r="CL141" s="29">
        <f ca="1">_xlfn.NORM.INV(RAND(),Satokasvi!$H$13,Satokasvi!$I$13)</f>
        <v>219.20115493701823</v>
      </c>
      <c r="CM141" s="29">
        <f ca="1">_xlfn.NORM.INV(RAND(),Satokasvi!$H$13,Satokasvi!$I$13)</f>
        <v>303.36379601929758</v>
      </c>
      <c r="CN141" s="29">
        <f ca="1">_xlfn.NORM.INV(RAND(),Satokasvi!$H$13,Satokasvi!$I$13)</f>
        <v>299.0521560258473</v>
      </c>
      <c r="CO141" s="29">
        <f ca="1">_xlfn.NORM.INV(RAND(),Satokasvi!$H$13,Satokasvi!$I$13)</f>
        <v>150.41270052678695</v>
      </c>
      <c r="CP141" s="29">
        <f ca="1">_xlfn.NORM.INV(RAND(),Satokasvi!$H$13,Satokasvi!$I$13)</f>
        <v>179.2523186626405</v>
      </c>
      <c r="CQ141" s="29">
        <f ca="1">_xlfn.NORM.INV(RAND(),Satokasvi!$H$13,Satokasvi!$I$13)</f>
        <v>317.90401138363387</v>
      </c>
      <c r="CR141" s="29">
        <f ca="1">_xlfn.NORM.INV(RAND(),Satokasvi!$H$13,Satokasvi!$I$13)</f>
        <v>208.45568161256637</v>
      </c>
      <c r="CS141" s="29">
        <f ca="1">_xlfn.NORM.INV(RAND(),Satokasvi!$H$13,Satokasvi!$I$13)</f>
        <v>55.801972871535156</v>
      </c>
      <c r="CT141" s="29">
        <f ca="1">_xlfn.NORM.INV(RAND(),Satokasvi!$H$13,Satokasvi!$I$13)</f>
        <v>270.80661316126293</v>
      </c>
      <c r="CU141" s="29">
        <f ca="1">_xlfn.NORM.INV(RAND(),Satokasvi!$H$13,Satokasvi!$I$13)</f>
        <v>203.83706999532831</v>
      </c>
      <c r="CV141" s="29">
        <f ca="1">_xlfn.NORM.INV(RAND(),Satokasvi!$H$13,Satokasvi!$I$13)</f>
        <v>315.14917642882426</v>
      </c>
      <c r="CW141" s="29">
        <f ca="1">_xlfn.NORM.INV(RAND(),Satokasvi!$H$13,Satokasvi!$I$13)</f>
        <v>226.64152458122902</v>
      </c>
      <c r="CX141" s="29">
        <f ca="1">_xlfn.NORM.INV(RAND(),Satokasvi!$H$13,Satokasvi!$I$13)</f>
        <v>240.30535960459716</v>
      </c>
      <c r="CY141" s="29">
        <f ca="1">_xlfn.NORM.INV(RAND(),Satokasvi!$H$13,Satokasvi!$I$13)</f>
        <v>167.34605997439684</v>
      </c>
      <c r="CZ141" s="29">
        <f ca="1">_xlfn.NORM.INV(RAND(),Satokasvi!$H$13,Satokasvi!$I$13)</f>
        <v>172.27111418205857</v>
      </c>
      <c r="DA141" s="29">
        <f ca="1">_xlfn.NORM.INV(RAND(),Satokasvi!$H$13,Satokasvi!$I$13)</f>
        <v>155.56629322696926</v>
      </c>
      <c r="DB141" s="29">
        <f ca="1">_xlfn.NORM.INV(RAND(),Satokasvi!$H$13,Satokasvi!$I$13)</f>
        <v>254.05656888058979</v>
      </c>
      <c r="DD141" s="29">
        <f>IF(H$11="x",Toimenpiteet!$E$115,AC141*CD141/1000+(Satokasvi!$E$28-Satokasvi!$E$7)+IF(H$8="x",Toimenpiteet!$E$29,0)+IF(H$9="x",Toimenpiteet!$E$60,0)+IF(H$10="x",Toimenpiteet!$E$88,0))/(1+$H$15)^DD$59</f>
        <v>305.82524271844659</v>
      </c>
      <c r="DE141" s="29">
        <f ca="1">IF(I$11="x",Toimenpiteet!$E$115,AD141*CE141/1000+(Satokasvi!$E$28-Satokasvi!$E$7)+IF(I$8="x",Toimenpiteet!$E$29,0)+IF(I$9="x",Toimenpiteet!$E$60,0)+IF(I$10="x",Toimenpiteet!$E$88,0))/(1+$H$15)^DE$59</f>
        <v>332.01307104639392</v>
      </c>
      <c r="DF141" s="29">
        <f ca="1">IF(J$11="x",Toimenpiteet!$E$115,AE141*CF141/1000+(Satokasvi!$E$28-Satokasvi!$E$7)+IF(J$8="x",Toimenpiteet!$E$29,0)+IF(J$9="x",Toimenpiteet!$E$60,0)+IF(J$10="x",Toimenpiteet!$E$88,0))/(1+$H$15)^DF$59</f>
        <v>-208.56078416658505</v>
      </c>
      <c r="DG141" s="29">
        <f ca="1">IF(K$11="x",Toimenpiteet!$E$115,AF141*CG141/1000+(Satokasvi!$E$28-Satokasvi!$E$7)+IF(K$8="x",Toimenpiteet!$E$29,0)+IF(K$9="x",Toimenpiteet!$E$60,0)+IF(K$10="x",Toimenpiteet!$E$88,0))/(1+$H$15)^DG$59</f>
        <v>213.4230455149721</v>
      </c>
      <c r="DH141" s="29">
        <f ca="1">IF(L$11="x",Toimenpiteet!$E$115,AG141*CH141/1000+(Satokasvi!$E$28-Satokasvi!$E$7)+IF(L$8="x",Toimenpiteet!$E$29,0)+IF(L$9="x",Toimenpiteet!$E$60,0)+IF(L$10="x",Toimenpiteet!$E$88,0))/(1+$H$15)^DH$59</f>
        <v>292.67514871547132</v>
      </c>
      <c r="DI141" s="29">
        <f>IF(M$11="x",Toimenpiteet!$E$115,AH141*CI141/1000+(Satokasvi!$E$28-Satokasvi!$E$7)+IF(M$8="x",Toimenpiteet!$E$29,0)+IF(M$9="x",Toimenpiteet!$E$60,0)+IF(M$10="x",Toimenpiteet!$E$88,0))/(1+$H$15)^DI$59</f>
        <v>263.80754085535114</v>
      </c>
      <c r="DJ141" s="29">
        <f ca="1">IF(N$11="x",Toimenpiteet!$E$115,AI141*CJ141/1000+(Satokasvi!$E$28-Satokasvi!$E$7)+IF(N$8="x",Toimenpiteet!$E$29,0)+IF(N$9="x",Toimenpiteet!$E$60,0)+IF(N$10="x",Toimenpiteet!$E$88,0))/(1+$H$15)^DJ$59</f>
        <v>422.58441807329831</v>
      </c>
      <c r="DK141" s="29">
        <f ca="1">IF(O$11="x",Toimenpiteet!$E$115,AJ141*CK141/1000+(Satokasvi!$E$28-Satokasvi!$E$7)+IF(O$8="x",Toimenpiteet!$E$29,0)+IF(O$9="x",Toimenpiteet!$E$60,0)+IF(O$10="x",Toimenpiteet!$E$88,0))/(1+$H$15)^DK$59</f>
        <v>420.08959187649236</v>
      </c>
      <c r="DL141" s="29">
        <f ca="1">IF(P$11="x",Toimenpiteet!$E$115,AK141*CL141/1000+(Satokasvi!$E$28-Satokasvi!$E$7)+IF(P$8="x",Toimenpiteet!$E$29,0)+IF(P$9="x",Toimenpiteet!$E$60,0)+IF(P$10="x",Toimenpiteet!$E$88,0))/(1+$H$15)^DL$59</f>
        <v>252.25515140265853</v>
      </c>
      <c r="DM141" s="29">
        <f ca="1">IF(Q$11="x",Toimenpiteet!$E$115,AL141*CM141/1000+(Satokasvi!$E$28-Satokasvi!$E$7)+IF(Q$8="x",Toimenpiteet!$E$29,0)+IF(Q$9="x",Toimenpiteet!$E$60,0)+IF(Q$10="x",Toimenpiteet!$E$88,0))/(1+$H$15)^DM$59</f>
        <v>456.5542441913596</v>
      </c>
      <c r="DN141" s="29">
        <f ca="1">IF(R$11="x",Toimenpiteet!$E$115,AM141*CN141/1000+(Satokasvi!$E$28-Satokasvi!$E$7)+IF(R$8="x",Toimenpiteet!$E$29,0)+IF(R$9="x",Toimenpiteet!$E$60,0)+IF(R$10="x",Toimenpiteet!$E$88,0))/(1+$H$15)^DN$59</f>
        <v>403.11782348600576</v>
      </c>
      <c r="DO141" s="29">
        <f ca="1">IF(S$11="x",Toimenpiteet!$E$115,AN141*CO141/1000+(Satokasvi!$E$28-Satokasvi!$E$7)+IF(S$8="x",Toimenpiteet!$E$29,0)+IF(S$9="x",Toimenpiteet!$E$60,0)+IF(S$10="x",Toimenpiteet!$E$88,0))/(1+$H$15)^DO$59</f>
        <v>115.23708136248243</v>
      </c>
      <c r="DP141" s="29">
        <f ca="1">IF(T$11="x",Toimenpiteet!$E$115,AO141*CP141/1000+(Satokasvi!$E$28-Satokasvi!$E$7)+IF(T$8="x",Toimenpiteet!$E$29,0)+IF(T$9="x",Toimenpiteet!$E$60,0)+IF(T$10="x",Toimenpiteet!$E$88,0))/(1+$H$15)^DP$59</f>
        <v>182.38200123728438</v>
      </c>
      <c r="DQ141" s="29">
        <f ca="1">IF(U$11="x",Toimenpiteet!$E$115,AP141*CQ141/1000+(Satokasvi!$E$28-Satokasvi!$E$7)+IF(U$8="x",Toimenpiteet!$E$29,0)+IF(U$9="x",Toimenpiteet!$E$60,0)+IF(U$10="x",Toimenpiteet!$E$88,0))/(1+$H$15)^DQ$59</f>
        <v>362.86075992611723</v>
      </c>
      <c r="DR141" s="29">
        <f ca="1">IF(V$11="x",Toimenpiteet!$E$115,AQ141*CR141/1000+(Satokasvi!$E$28-Satokasvi!$E$7)+IF(V$8="x",Toimenpiteet!$E$29,0)+IF(V$9="x",Toimenpiteet!$E$60,0)+IF(V$10="x",Toimenpiteet!$E$88,0))/(1+$H$15)^DR$59</f>
        <v>190.22015719178759</v>
      </c>
      <c r="DS141" s="29">
        <f ca="1">IF(W$11="x",Toimenpiteet!$E$115,AR141*CS141/1000+(Satokasvi!$E$28-Satokasvi!$E$7)+IF(W$8="x",Toimenpiteet!$E$29,0)+IF(W$9="x",Toimenpiteet!$E$60,0)+IF(W$10="x",Toimenpiteet!$E$88,0))/(1+$H$15)^DS$59</f>
        <v>-45.996753180157469</v>
      </c>
      <c r="DT141" s="29">
        <f ca="1">IF(X$11="x",Toimenpiteet!$E$115,AS141*CT141/1000+(Satokasvi!$E$28-Satokasvi!$E$7)+IF(X$8="x",Toimenpiteet!$E$29,0)+IF(X$9="x",Toimenpiteet!$E$60,0)+IF(X$10="x",Toimenpiteet!$E$88,0))/(1+$H$15)^DT$59</f>
        <v>328.31017029338398</v>
      </c>
      <c r="DU141" s="29">
        <f ca="1">IF(Y$11="x",Toimenpiteet!$E$115,AT141*CU141/1000+(Satokasvi!$E$28-Satokasvi!$E$7)+IF(Y$8="x",Toimenpiteet!$E$29,0)+IF(Y$9="x",Toimenpiteet!$E$60,0)+IF(Y$10="x",Toimenpiteet!$E$88,0))/(1+$H$15)^DU$59</f>
        <v>177.09098432298177</v>
      </c>
      <c r="DV141" s="29">
        <f ca="1">IF(Z$11="x",Toimenpiteet!$E$115,AU141*CV141/1000+(Satokasvi!$E$28-Satokasvi!$E$7)+IF(Z$8="x",Toimenpiteet!$E$29,0)+IF(Z$9="x",Toimenpiteet!$E$60,0)+IF(Z$10="x",Toimenpiteet!$E$88,0))/(1+$H$15)^DV$59</f>
        <v>406.31871172106861</v>
      </c>
      <c r="DW141" s="29">
        <f ca="1">IF(AA$11="x",Toimenpiteet!$E$115,AV141*CW141/1000+(Satokasvi!$E$28-Satokasvi!$E$7)+IF(AA$8="x",Toimenpiteet!$E$29,0)+IF(AA$9="x",Toimenpiteet!$E$60,0)+IF(AA$10="x",Toimenpiteet!$E$88,0))/(1+$H$15)^DW$59</f>
        <v>174.45498015635067</v>
      </c>
      <c r="DX141" s="29">
        <f ca="1">IF(AB$11="x",Toimenpiteet!$E$115,AW141*CX141/1000+(Satokasvi!$E$28-Satokasvi!$E$7)+IF(AB$8="x",Toimenpiteet!$E$29,0)+IF(AB$9="x",Toimenpiteet!$E$60,0)+IF(AB$10="x",Toimenpiteet!$E$88,0))/(1+$H$15)^DX$59</f>
        <v>215.73754262667688</v>
      </c>
      <c r="DY141" s="29">
        <f ca="1">IF(AC$11="x",Toimenpiteet!$E$115,AX141*CY141/1000+(Satokasvi!$E$28-Satokasvi!$E$7)+IF(AC$8="x",Toimenpiteet!$E$29,0)+IF(AC$9="x",Toimenpiteet!$E$60,0)+IF(AC$10="x",Toimenpiteet!$E$88,0))/(1+$H$15)^DY$59</f>
        <v>97.866768163068286</v>
      </c>
      <c r="DZ141" s="29">
        <f ca="1">IF(AD$11="x",Toimenpiteet!$E$115,AY141*CZ141/1000+(Satokasvi!$E$28-Satokasvi!$E$7)+IF(AD$8="x",Toimenpiteet!$E$29,0)+IF(AD$9="x",Toimenpiteet!$E$60,0)+IF(AD$10="x",Toimenpiteet!$E$88,0))/(1+$H$15)^DZ$59</f>
        <v>124.79283277906761</v>
      </c>
      <c r="EA141" s="29">
        <f ca="1">IF(AE$11="x",Toimenpiteet!$E$115,AZ141*DA141/1000+(Satokasvi!$E$28-Satokasvi!$E$7)+IF(AE$8="x",Toimenpiteet!$E$29,0)+IF(AE$9="x",Toimenpiteet!$E$60,0)+IF(AE$10="x",Toimenpiteet!$E$88,0))/(1+$H$15)^EA$59</f>
        <v>86.895190191704145</v>
      </c>
      <c r="EB141" s="29">
        <f ca="1">IF(AF$11="x",Toimenpiteet!$E$115,BA141*DB141/1000+(Satokasvi!$E$28-Satokasvi!$E$7)+IF(AF$8="x",Toimenpiteet!$E$29,0)+IF(AF$9="x",Toimenpiteet!$E$60,0)+IF(AF$10="x",Toimenpiteet!$E$88,0))/(1+$H$15)^EB$59</f>
        <v>233.79226415671221</v>
      </c>
      <c r="ED141" s="29">
        <f>IF(H$11="x",Toimenpiteet!$E$115,BD141*CD141/1000+(Satokasvi!$E$28-Satokasvi!$E$7)+IF(H$8="x",Toimenpiteet!$E$29,0)+IF(H$9="x",Toimenpiteet!$E$60,0)+IF(H$10="x",Toimenpiteet!$E$88,0))/(1+$H$15)^ED$59</f>
        <v>305.82524271844659</v>
      </c>
      <c r="EE141" s="29">
        <f ca="1">IF(I$11="x",Toimenpiteet!$E$115,BE141*CE141/1000+(Satokasvi!$E$28-Satokasvi!$E$7)+IF(I$8="x",Toimenpiteet!$E$29,0)+IF(I$9="x",Toimenpiteet!$E$60,0)+IF(I$10="x",Toimenpiteet!$E$88,0))/(1+$H$15)^EE$59</f>
        <v>359.35460498329263</v>
      </c>
      <c r="EF141" s="29">
        <f ca="1">IF(J$11="x",Toimenpiteet!$E$115,BF141*CF141/1000+(Satokasvi!$E$28-Satokasvi!$E$7)+IF(J$8="x",Toimenpiteet!$E$29,0)+IF(J$9="x",Toimenpiteet!$E$60,0)+IF(J$10="x",Toimenpiteet!$E$88,0))/(1+$H$15)^EF$59</f>
        <v>-208.56078416658505</v>
      </c>
      <c r="EG141" s="29">
        <f ca="1">IF(K$11="x",Toimenpiteet!$E$115,BG141*CG141/1000+(Satokasvi!$E$28-Satokasvi!$E$7)+IF(K$8="x",Toimenpiteet!$E$29,0)+IF(K$9="x",Toimenpiteet!$E$60,0)+IF(K$10="x",Toimenpiteet!$E$88,0))/(1+$H$15)^EG$59</f>
        <v>234.21850770172009</v>
      </c>
      <c r="EH141" s="29">
        <f ca="1">IF(L$11="x",Toimenpiteet!$E$115,BH141*CH141/1000+(Satokasvi!$E$28-Satokasvi!$E$7)+IF(L$8="x",Toimenpiteet!$E$29,0)+IF(L$9="x",Toimenpiteet!$E$60,0)+IF(L$10="x",Toimenpiteet!$E$88,0))/(1+$H$15)^EH$59</f>
        <v>317.13833324930255</v>
      </c>
      <c r="EI141" s="29">
        <f>IF(M$11="x",Toimenpiteet!$E$115,BI141*CI141/1000+(Satokasvi!$E$28-Satokasvi!$E$7)+IF(M$8="x",Toimenpiteet!$E$29,0)+IF(M$9="x",Toimenpiteet!$E$60,0)+IF(M$10="x",Toimenpiteet!$E$88,0))/(1+$H$15)^EI$59</f>
        <v>263.80754085535114</v>
      </c>
      <c r="EJ141" s="29">
        <f ca="1">IF(N$11="x",Toimenpiteet!$E$115,BJ141*CJ141/1000+(Satokasvi!$E$28-Satokasvi!$E$7)+IF(N$8="x",Toimenpiteet!$E$29,0)+IF(N$9="x",Toimenpiteet!$E$60,0)+IF(N$10="x",Toimenpiteet!$E$88,0))/(1+$H$15)^EJ$59</f>
        <v>452.97881674872076</v>
      </c>
      <c r="EK141" s="29">
        <f ca="1">IF(O$11="x",Toimenpiteet!$E$115,BK141*CK141/1000+(Satokasvi!$E$28-Satokasvi!$E$7)+IF(O$8="x",Toimenpiteet!$E$29,0)+IF(O$9="x",Toimenpiteet!$E$60,0)+IF(O$10="x",Toimenpiteet!$E$88,0))/(1+$H$15)^EK$59</f>
        <v>450.08938969532426</v>
      </c>
      <c r="EL141" s="29">
        <f ca="1">IF(P$11="x",Toimenpiteet!$E$115,BL141*CL141/1000+(Satokasvi!$E$28-Satokasvi!$E$7)+IF(P$8="x",Toimenpiteet!$E$29,0)+IF(P$9="x",Toimenpiteet!$E$60,0)+IF(P$10="x",Toimenpiteet!$E$88,0))/(1+$H$15)^EL$59</f>
        <v>273.60122763784699</v>
      </c>
      <c r="EM141" s="29">
        <f ca="1">IF(Q$11="x",Toimenpiteet!$E$115,BM141*CM141/1000+(Satokasvi!$E$28-Satokasvi!$E$7)+IF(Q$8="x",Toimenpiteet!$E$29,0)+IF(Q$9="x",Toimenpiteet!$E$60,0)+IF(Q$10="x",Toimenpiteet!$E$88,0))/(1+$H$15)^EM$59</f>
        <v>487.86090656117591</v>
      </c>
      <c r="EN141" s="29">
        <f ca="1">IF(R$11="x",Toimenpiteet!$E$115,BN141*CN141/1000+(Satokasvi!$E$28-Satokasvi!$E$7)+IF(R$8="x",Toimenpiteet!$E$29,0)+IF(R$9="x",Toimenpiteet!$E$60,0)+IF(R$10="x",Toimenpiteet!$E$88,0))/(1+$H$15)^EN$59</f>
        <v>431.50570510714914</v>
      </c>
      <c r="EO141" s="29">
        <f ca="1">IF(S$11="x",Toimenpiteet!$E$115,BO141*CO141/1000+(Satokasvi!$E$28-Satokasvi!$E$7)+IF(S$8="x",Toimenpiteet!$E$29,0)+IF(S$9="x",Toimenpiteet!$E$60,0)+IF(S$10="x",Toimenpiteet!$E$88,0))/(1+$H$15)^EO$59</f>
        <v>128.99115916540555</v>
      </c>
      <c r="EP141" s="29">
        <f ca="1">IF(T$11="x",Toimenpiteet!$E$115,BP141*CP141/1000+(Satokasvi!$E$28-Satokasvi!$E$7)+IF(T$8="x",Toimenpiteet!$E$29,0)+IF(T$9="x",Toimenpiteet!$E$60,0)+IF(T$10="x",Toimenpiteet!$E$88,0))/(1+$H$15)^EP$59</f>
        <v>199.26054181837091</v>
      </c>
      <c r="EQ141" s="29">
        <f ca="1">IF(U$11="x",Toimenpiteet!$E$115,BQ141*CQ141/1000+(Satokasvi!$E$28-Satokasvi!$E$7)+IF(U$8="x",Toimenpiteet!$E$29,0)+IF(U$9="x",Toimenpiteet!$E$60,0)+IF(U$10="x",Toimenpiteet!$E$88,0))/(1+$H$15)^EQ$59</f>
        <v>388.53723531972622</v>
      </c>
      <c r="ER141" s="29">
        <f ca="1">IF(V$11="x",Toimenpiteet!$E$115,BR141*CR141/1000+(Satokasvi!$E$28-Satokasvi!$E$7)+IF(V$8="x",Toimenpiteet!$E$29,0)+IF(V$9="x",Toimenpiteet!$E$60,0)+IF(V$10="x",Toimenpiteet!$E$88,0))/(1+$H$15)^ER$59</f>
        <v>207.04518194196262</v>
      </c>
      <c r="ES141" s="29">
        <f ca="1">IF(W$11="x",Toimenpiteet!$E$115,BS141*CS141/1000+(Satokasvi!$E$28-Satokasvi!$E$7)+IF(W$8="x",Toimenpiteet!$E$29,0)+IF(W$9="x",Toimenpiteet!$E$60,0)+IF(W$10="x",Toimenpiteet!$E$88,0))/(1+$H$15)^ES$59</f>
        <v>-41.195603566752133</v>
      </c>
      <c r="ET141" s="29">
        <f ca="1">IF(X$11="x",Toimenpiteet!$E$115,BT141*CT141/1000+(Satokasvi!$E$28-Satokasvi!$E$7)+IF(X$8="x",Toimenpiteet!$E$29,0)+IF(X$9="x",Toimenpiteet!$E$60,0)+IF(X$10="x",Toimenpiteet!$E$88,0))/(1+$H$15)^ET$59</f>
        <v>351.61984120845443</v>
      </c>
      <c r="EU141" s="29">
        <f ca="1">IF(Y$11="x",Toimenpiteet!$E$115,BU141*CU141/1000+(Satokasvi!$E$28-Satokasvi!$E$7)+IF(Y$8="x",Toimenpiteet!$E$29,0)+IF(Y$9="x",Toimenpiteet!$E$60,0)+IF(Y$10="x",Toimenpiteet!$E$88,0))/(1+$H$15)^EU$59</f>
        <v>192.63889509291837</v>
      </c>
      <c r="EV141" s="29">
        <f ca="1">IF(Z$11="x",Toimenpiteet!$E$115,BV141*CV141/1000+(Satokasvi!$E$28-Satokasvi!$E$7)+IF(Z$8="x",Toimenpiteet!$E$29,0)+IF(Z$9="x",Toimenpiteet!$E$60,0)+IF(Z$10="x",Toimenpiteet!$E$88,0))/(1+$H$15)^EV$59</f>
        <v>433.13305658264386</v>
      </c>
      <c r="EW141" s="29">
        <f ca="1">IF(AA$11="x",Toimenpiteet!$E$115,BW141*CW141/1000+(Satokasvi!$E$28-Satokasvi!$E$7)+IF(AA$8="x",Toimenpiteet!$E$29,0)+IF(AA$9="x",Toimenpiteet!$E$60,0)+IF(AA$10="x",Toimenpiteet!$E$88,0))/(1+$H$15)^EW$59</f>
        <v>189.48686438312154</v>
      </c>
      <c r="EX141" s="29">
        <f ca="1">IF(AB$11="x",Toimenpiteet!$E$115,BX141*CX141/1000+(Satokasvi!$E$28-Satokasvi!$E$7)+IF(AB$8="x",Toimenpiteet!$E$29,0)+IF(AB$9="x",Toimenpiteet!$E$60,0)+IF(AB$10="x",Toimenpiteet!$E$88,0))/(1+$H$15)^EX$59</f>
        <v>232.64979375699454</v>
      </c>
      <c r="EY141" s="29">
        <f ca="1">IF(AC$11="x",Toimenpiteet!$E$115,BY141*CY141/1000+(Satokasvi!$E$28-Satokasvi!$E$7)+IF(AC$8="x",Toimenpiteet!$E$29,0)+IF(AC$9="x",Toimenpiteet!$E$60,0)+IF(AC$10="x",Toimenpiteet!$E$88,0))/(1+$H$15)^EY$59</f>
        <v>108.70707161877876</v>
      </c>
      <c r="EZ141" s="29">
        <f ca="1">IF(AD$11="x",Toimenpiteet!$E$115,BZ141*CZ141/1000+(Satokasvi!$E$28-Satokasvi!$E$7)+IF(AD$8="x",Toimenpiteet!$E$29,0)+IF(AD$9="x",Toimenpiteet!$E$60,0)+IF(AD$10="x",Toimenpiteet!$E$88,0))/(1+$H$15)^EZ$59</f>
        <v>136.80622689137732</v>
      </c>
      <c r="FA141" s="29">
        <f ca="1">IF(AE$11="x",Toimenpiteet!$E$115,CA141*DA141/1000+(Satokasvi!$E$28-Satokasvi!$E$7)+IF(AE$8="x",Toimenpiteet!$E$29,0)+IF(AE$9="x",Toimenpiteet!$E$60,0)+IF(AE$10="x",Toimenpiteet!$E$88,0))/(1+$H$15)^FA$59</f>
        <v>96.845534626878106</v>
      </c>
      <c r="FB141" s="29">
        <f ca="1">IF(AF$11="x",Toimenpiteet!$E$115,CB141*DB141/1000+(Satokasvi!$E$28-Satokasvi!$E$7)+IF(AF$8="x",Toimenpiteet!$E$29,0)+IF(AF$9="x",Toimenpiteet!$E$60,0)+IF(AF$10="x",Toimenpiteet!$E$88,0))/(1+$H$15)^FB$59</f>
        <v>250.92419282628447</v>
      </c>
      <c r="FD141" s="29">
        <f t="shared" si="41"/>
        <v>305.82524271844659</v>
      </c>
      <c r="FE141" s="29">
        <f t="shared" ca="1" si="45"/>
        <v>637.83831376484045</v>
      </c>
      <c r="FF141" s="29">
        <f t="shared" ca="1" si="45"/>
        <v>429.2775295982554</v>
      </c>
      <c r="FG141" s="29">
        <f t="shared" ca="1" si="45"/>
        <v>642.7005751132275</v>
      </c>
      <c r="FH141" s="29">
        <f t="shared" ca="1" si="45"/>
        <v>935.37572382869882</v>
      </c>
      <c r="FI141" s="29">
        <f t="shared" ca="1" si="45"/>
        <v>1199.1832646840498</v>
      </c>
      <c r="FJ141" s="29">
        <f t="shared" ca="1" si="45"/>
        <v>1621.7676827573482</v>
      </c>
      <c r="FK141" s="29">
        <f t="shared" ca="1" si="45"/>
        <v>2041.8572746338405</v>
      </c>
      <c r="FL141" s="29">
        <f t="shared" ca="1" si="45"/>
        <v>2294.1124260364991</v>
      </c>
      <c r="FM141" s="29">
        <f t="shared" ca="1" si="45"/>
        <v>2750.6666702278585</v>
      </c>
      <c r="FN141" s="29">
        <f t="shared" ca="1" si="44"/>
        <v>3153.7844937138643</v>
      </c>
      <c r="FO141" s="29">
        <f t="shared" ca="1" si="43"/>
        <v>3269.0215750763468</v>
      </c>
      <c r="FP141" s="29">
        <f t="shared" ca="1" si="43"/>
        <v>3451.4035763136312</v>
      </c>
      <c r="FQ141" s="29">
        <f t="shared" ca="1" si="43"/>
        <v>3814.2643362397484</v>
      </c>
      <c r="FR141" s="29">
        <f t="shared" ca="1" si="43"/>
        <v>4004.4844934315361</v>
      </c>
      <c r="FS141" s="29">
        <f t="shared" ca="1" si="43"/>
        <v>3958.4877402513785</v>
      </c>
      <c r="FT141" s="29">
        <f t="shared" ca="1" si="43"/>
        <v>4286.7979105447621</v>
      </c>
      <c r="FU141" s="29">
        <f t="shared" ca="1" si="24"/>
        <v>4463.8888948677441</v>
      </c>
      <c r="FV141" s="29">
        <f t="shared" ca="1" si="24"/>
        <v>4870.2076065888123</v>
      </c>
      <c r="FW141" s="29">
        <f t="shared" ca="1" si="23"/>
        <v>5044.662586745163</v>
      </c>
      <c r="FX141" s="29">
        <f t="shared" ca="1" si="23"/>
        <v>5260.4001293718402</v>
      </c>
      <c r="FY141" s="29">
        <f t="shared" ca="1" si="23"/>
        <v>5358.2668975349088</v>
      </c>
      <c r="FZ141" s="29">
        <f t="shared" ca="1" si="23"/>
        <v>5483.0597303139766</v>
      </c>
      <c r="GA141" s="29">
        <f t="shared" ca="1" si="23"/>
        <v>5569.954920505681</v>
      </c>
      <c r="GB141" s="29">
        <f t="shared" ca="1" si="23"/>
        <v>5803.747184662393</v>
      </c>
      <c r="GC141" s="29"/>
      <c r="GD141" s="29">
        <f t="shared" si="42"/>
        <v>305.82524271844659</v>
      </c>
      <c r="GE141" s="29">
        <f t="shared" ref="GE141:GS157" ca="1" si="48">GD141+EE141</f>
        <v>665.17984770173916</v>
      </c>
      <c r="GF141" s="29">
        <f t="shared" ca="1" si="48"/>
        <v>456.61906353515411</v>
      </c>
      <c r="GG141" s="29">
        <f t="shared" ca="1" si="48"/>
        <v>690.83757123687417</v>
      </c>
      <c r="GH141" s="29">
        <f t="shared" ca="1" si="48"/>
        <v>1007.9759044861767</v>
      </c>
      <c r="GI141" s="29">
        <f t="shared" ca="1" si="48"/>
        <v>1271.7834453415278</v>
      </c>
      <c r="GJ141" s="29">
        <f t="shared" ca="1" si="48"/>
        <v>1724.7622620902484</v>
      </c>
      <c r="GK141" s="29">
        <f t="shared" ca="1" si="48"/>
        <v>2174.8516517855728</v>
      </c>
      <c r="GL141" s="29">
        <f t="shared" ca="1" si="48"/>
        <v>2448.4528794234197</v>
      </c>
      <c r="GM141" s="29">
        <f t="shared" ca="1" si="48"/>
        <v>2936.3137859845956</v>
      </c>
      <c r="GN141" s="29">
        <f t="shared" ca="1" si="48"/>
        <v>3367.8194910917446</v>
      </c>
      <c r="GO141" s="29">
        <f t="shared" ca="1" si="48"/>
        <v>3496.81065025715</v>
      </c>
      <c r="GP141" s="29">
        <f t="shared" ca="1" si="48"/>
        <v>3696.0711920755207</v>
      </c>
      <c r="GQ141" s="29">
        <f t="shared" ca="1" si="48"/>
        <v>4084.608427395247</v>
      </c>
      <c r="GR141" s="29">
        <f t="shared" ca="1" si="48"/>
        <v>4291.6536093372097</v>
      </c>
      <c r="GS141" s="29">
        <f t="shared" ca="1" si="48"/>
        <v>4250.4580057704579</v>
      </c>
      <c r="GT141" s="29">
        <f t="shared" ca="1" si="34"/>
        <v>4602.077846978912</v>
      </c>
      <c r="GU141" s="29">
        <f t="shared" ca="1" si="34"/>
        <v>4794.7167420718306</v>
      </c>
      <c r="GV141" s="29">
        <f t="shared" ca="1" si="34"/>
        <v>5227.8497986544744</v>
      </c>
      <c r="GW141" s="29">
        <f t="shared" ca="1" si="34"/>
        <v>5417.3366630375958</v>
      </c>
      <c r="GX141" s="29">
        <f t="shared" ca="1" si="34"/>
        <v>5649.9864567945906</v>
      </c>
      <c r="GY141" s="29">
        <f t="shared" ca="1" si="30"/>
        <v>5758.6935284133697</v>
      </c>
      <c r="GZ141" s="29">
        <f t="shared" ca="1" si="30"/>
        <v>5895.4997553047469</v>
      </c>
      <c r="HA141" s="29">
        <f t="shared" ca="1" si="30"/>
        <v>5992.3452899316253</v>
      </c>
      <c r="HB141" s="29">
        <f t="shared" ca="1" si="30"/>
        <v>6243.2694827579098</v>
      </c>
      <c r="HC141" s="29"/>
      <c r="HD141" s="29">
        <f t="shared" si="40"/>
        <v>170</v>
      </c>
      <c r="HE141" s="29">
        <f>SUM($GD141:GD141)-$HD141-SUM($FD141:FD141)</f>
        <v>-170</v>
      </c>
      <c r="HF141" s="29">
        <f ca="1">SUM($GD141:GE141)-$HD141-SUM($FD141:FE141)</f>
        <v>-142.65846606310129</v>
      </c>
      <c r="HG141" s="29">
        <f ca="1">SUM($GD141:GF141)-$HD141-SUM($FD141:FF141)</f>
        <v>-115.31693212620257</v>
      </c>
      <c r="HH141" s="29">
        <f ca="1">SUM($GD141:GG141)-$HD141-SUM($FD141:FG141)</f>
        <v>-67.179936002555678</v>
      </c>
      <c r="HI141" s="29">
        <f ca="1">SUM($GD141:GH141)-$HD141-SUM($FD141:FH141)</f>
        <v>5.420244654922044</v>
      </c>
      <c r="HJ141" s="29">
        <f ca="1">SUM($GD141:GI141)-$HD141-SUM($FD141:FI141)</f>
        <v>78.020425312400221</v>
      </c>
      <c r="HK141" s="29">
        <f ca="1">SUM($GD141:GJ141)-$HD141-SUM($FD141:FJ141)</f>
        <v>181.0150046453</v>
      </c>
      <c r="HL141" s="29">
        <f ca="1">SUM($GD141:GK141)-$HD141-SUM($FD141:FK141)</f>
        <v>314.0093817970328</v>
      </c>
      <c r="HM141" s="29">
        <f ca="1">SUM($GD141:GL141)-$HD141-SUM($FD141:FL141)</f>
        <v>468.34983518395347</v>
      </c>
      <c r="HN141" s="29">
        <f ca="1">SUM($GD141:GM141)-$HD141-SUM($FD141:FM141)</f>
        <v>653.99695094069102</v>
      </c>
      <c r="HO141" s="29">
        <f ca="1">SUM($GD141:GN141)-$HD141-SUM($FD141:FN141)</f>
        <v>868.03194831857036</v>
      </c>
      <c r="HP141" s="29">
        <f ca="1">SUM($GD141:GO141)-$HD141-SUM($FD141:FO141)</f>
        <v>1095.8210234993749</v>
      </c>
      <c r="HQ141" s="29">
        <f ca="1">SUM($GD141:GP141)-$HD141-SUM($FD141:FP141)</f>
        <v>1340.4886392612643</v>
      </c>
      <c r="HR141" s="29">
        <f ca="1">SUM($GD141:GQ141)-$HD141-SUM($FD141:FQ141)</f>
        <v>1610.8327304167615</v>
      </c>
      <c r="HS141" s="29">
        <f ca="1">SUM($GD141:GR141)-$HD141-SUM($FD141:FR141)</f>
        <v>1898.0018463224333</v>
      </c>
      <c r="HT141" s="29">
        <f ca="1">SUM($GD141:GS141)-$HD141-SUM($FD141:FS141)</f>
        <v>2189.9721118415109</v>
      </c>
      <c r="HU141" s="29">
        <f ca="1">SUM($GD141:GT141)-$HD141-SUM($FD141:FT141)</f>
        <v>2505.2520482756663</v>
      </c>
      <c r="HV141" s="29">
        <f ca="1">SUM($GD141:GU141)-$HD141-SUM($FD141:FU141)</f>
        <v>2836.0798954797574</v>
      </c>
      <c r="HW141" s="29">
        <f ca="1">SUM($GD141:GV141)-$HD141-SUM($FD141:FV141)</f>
        <v>3193.7220875454223</v>
      </c>
      <c r="HX141" s="29">
        <f ca="1">SUM($GD141:GW141)-$HD141-SUM($FD141:FW141)</f>
        <v>3566.3961638378532</v>
      </c>
      <c r="HY141" s="29">
        <f ca="1">SUM($GD141:GX141)-$HD141-SUM($FD141:FX141)</f>
        <v>3955.9824912606055</v>
      </c>
      <c r="HZ141" s="29">
        <f ca="1">SUM($GD141:GY141)-$HD141-SUM($FD141:FY141)</f>
        <v>4356.4091221390627</v>
      </c>
      <c r="IA141" s="29">
        <f ca="1">SUM($GD141:GZ141)-$HD141-SUM($FD141:FZ141)</f>
        <v>4768.849147129833</v>
      </c>
      <c r="IB141" s="29">
        <f ca="1">SUM($GD141:HA141)-$HD141-SUM($FD141:GA141)</f>
        <v>5191.2395165557828</v>
      </c>
      <c r="IC141" s="29">
        <f ca="1">SUM($GD141:HB141)-$HD141-SUM($FD141:GB141)</f>
        <v>5630.7618146512978</v>
      </c>
    </row>
    <row r="142" spans="2:237">
      <c r="B142" s="29">
        <f t="shared" ca="1" si="47"/>
        <v>0.90495633869208247</v>
      </c>
      <c r="C142" s="29">
        <f t="shared" ca="1" si="47"/>
        <v>0.59838349328228169</v>
      </c>
      <c r="D142" s="29">
        <f t="shared" ca="1" si="47"/>
        <v>0.45308879064136498</v>
      </c>
      <c r="E142" s="29">
        <f t="shared" ca="1" si="47"/>
        <v>0.72054122768338691</v>
      </c>
      <c r="F142" s="29">
        <f t="shared" ca="1" si="47"/>
        <v>0.96971995029099101</v>
      </c>
      <c r="G142" s="29">
        <f t="shared" ca="1" si="47"/>
        <v>0.46586672021380915</v>
      </c>
      <c r="H142" s="29">
        <f t="shared" ca="1" si="47"/>
        <v>0.46676913901877537</v>
      </c>
      <c r="I142" s="29">
        <f t="shared" ca="1" si="47"/>
        <v>0.11261386853099731</v>
      </c>
      <c r="J142" s="29">
        <f t="shared" ca="1" si="47"/>
        <v>0.13331325932629234</v>
      </c>
      <c r="K142" s="29">
        <f t="shared" ca="1" si="47"/>
        <v>0.57770977543569579</v>
      </c>
      <c r="L142" s="29">
        <f t="shared" ca="1" si="47"/>
        <v>0.20996440609583433</v>
      </c>
      <c r="M142" s="29">
        <f t="shared" ca="1" si="47"/>
        <v>0.31160840164659231</v>
      </c>
      <c r="N142" s="29">
        <f t="shared" ca="1" si="47"/>
        <v>0.29475635621115659</v>
      </c>
      <c r="O142" s="29">
        <f t="shared" ca="1" si="47"/>
        <v>0.20389686261852291</v>
      </c>
      <c r="P142" s="29">
        <f t="shared" ca="1" si="47"/>
        <v>0.29879107809041372</v>
      </c>
      <c r="Q142" s="29">
        <f t="shared" ca="1" si="47"/>
        <v>0.89089633400390689</v>
      </c>
      <c r="R142" s="29">
        <f t="shared" ca="1" si="46"/>
        <v>0.26387950551612649</v>
      </c>
      <c r="S142" s="29">
        <f t="shared" ca="1" si="46"/>
        <v>0.25673486216941499</v>
      </c>
      <c r="T142" s="29">
        <f t="shared" ca="1" si="46"/>
        <v>0.50991574070384327</v>
      </c>
      <c r="U142" s="29">
        <f t="shared" ca="1" si="46"/>
        <v>0.41620066331691818</v>
      </c>
      <c r="V142" s="29">
        <f t="shared" ca="1" si="46"/>
        <v>0.31046122340150939</v>
      </c>
      <c r="W142" s="29">
        <f t="shared" ca="1" si="46"/>
        <v>0.11405722487972647</v>
      </c>
      <c r="X142" s="29">
        <f t="shared" ca="1" si="46"/>
        <v>0.71127107629972508</v>
      </c>
      <c r="Y142" s="29">
        <f t="shared" ca="1" si="46"/>
        <v>0.76563863423333689</v>
      </c>
      <c r="Z142" s="29">
        <f t="shared" ca="1" si="46"/>
        <v>0.51642845973823148</v>
      </c>
      <c r="AC142" s="27">
        <f>IF(H$11="x",0,_xlfn.NORM.INV(B142,Satokasvi!$H$8,Satokasvi!$I$8)*IF(H$8="x",1+Toimenpiteet!$C$7,1)*IF(H$9="x",1+Toimenpiteet!$C$34,1)*(1+H$30)*_xlfn.BINOM.INV(1,(1-(Satokasvi!$H$15*(1+H$43))),B142))</f>
        <v>0</v>
      </c>
      <c r="AD142" s="27">
        <f ca="1">IF(I$11="x",0,_xlfn.NORM.INV(C142,Satokasvi!$H$8,Satokasvi!$I$8)*IF(I$8="x",1+Toimenpiteet!$C$7,1)*IF(I$9="x",1+Toimenpiteet!$C$34,1)*(1+I$30)*_xlfn.BINOM.INV(1,(1-(Satokasvi!$H$15*(1+I$43))),C142))</f>
        <v>2585.3685300369575</v>
      </c>
      <c r="AE142" s="27">
        <f ca="1">IF(J$11="x",0,_xlfn.NORM.INV(D142,Satokasvi!$H$8,Satokasvi!$I$8)*IF(J$8="x",1+Toimenpiteet!$C$7,1)*IF(J$9="x",1+Toimenpiteet!$C$34,1)*(1+J$30)*_xlfn.BINOM.INV(1,(1-(Satokasvi!$H$15*(1+J$43))),D142))</f>
        <v>2536.2667459539412</v>
      </c>
      <c r="AF142" s="27">
        <f ca="1">IF(K$11="x",0,_xlfn.NORM.INV(E142,Satokasvi!$H$8,Satokasvi!$I$8)*IF(K$8="x",1+Toimenpiteet!$C$7,1)*IF(K$9="x",1+Toimenpiteet!$C$34,1)*(1+K$30)*_xlfn.BINOM.INV(1,(1-(Satokasvi!$H$15*(1+K$43))),E142))</f>
        <v>2682.955435916399</v>
      </c>
      <c r="AG142" s="27">
        <f ca="1">IF(L$11="x",0,_xlfn.NORM.INV(F142,Satokasvi!$H$8,Satokasvi!$I$8)*IF(L$8="x",1+Toimenpiteet!$C$7,1)*IF(L$9="x",1+Toimenpiteet!$C$34,1)*(1+L$30)*_xlfn.BINOM.INV(1,(1-(Satokasvi!$H$15*(1+L$43))),F142))</f>
        <v>2940.6811897985312</v>
      </c>
      <c r="AH142" s="27">
        <f>IF(M$11="x",0,_xlfn.NORM.INV(G142,Satokasvi!$H$8,Satokasvi!$I$8)*IF(M$8="x",1+Toimenpiteet!$C$7,1)*IF(M$9="x",1+Toimenpiteet!$C$34,1)*(1+M$30)*_xlfn.BINOM.INV(1,(1-(Satokasvi!$H$15*(1+M$43))),G142))</f>
        <v>0</v>
      </c>
      <c r="AI142" s="27">
        <f ca="1">IF(N$11="x",0,_xlfn.NORM.INV(H142,Satokasvi!$H$8,Satokasvi!$I$8)*IF(N$8="x",1+Toimenpiteet!$C$7,1)*IF(N$9="x",1+Toimenpiteet!$C$34,1)*(1+N$30)*_xlfn.BINOM.INV(1,(1-(Satokasvi!$H$15*(1+N$43))),H142))</f>
        <v>2597.6736803819285</v>
      </c>
      <c r="AJ142" s="27">
        <f ca="1">IF(O$11="x",0,_xlfn.NORM.INV(I142,Satokasvi!$H$8,Satokasvi!$I$8)*IF(O$8="x",1+Toimenpiteet!$C$7,1)*IF(O$9="x",1+Toimenpiteet!$C$34,1)*(1+O$30)*_xlfn.BINOM.INV(1,(1-(Satokasvi!$H$15*(1+O$43))),I142))</f>
        <v>2386.8692173229097</v>
      </c>
      <c r="AK142" s="27">
        <f ca="1">IF(P$11="x",0,_xlfn.NORM.INV(J142,Satokasvi!$H$8,Satokasvi!$I$8)*IF(P$8="x",1+Toimenpiteet!$C$7,1)*IF(P$9="x",1+Toimenpiteet!$C$34,1)*(1+P$30)*_xlfn.BINOM.INV(1,(1-(Satokasvi!$H$15*(1+P$43))),J142))</f>
        <v>2405.8859633172401</v>
      </c>
      <c r="AL142" s="27">
        <f ca="1">IF(Q$11="x",0,_xlfn.NORM.INV(K142,Satokasvi!$H$8,Satokasvi!$I$8)*IF(Q$8="x",1+Toimenpiteet!$C$7,1)*IF(Q$9="x",1+Toimenpiteet!$C$34,1)*(1+Q$30)*_xlfn.BINOM.INV(1,(1-(Satokasvi!$H$15*(1+Q$43))),K142))</f>
        <v>2649.8324469241006</v>
      </c>
      <c r="AM142" s="27">
        <f ca="1">IF(R$11="x",0,_xlfn.NORM.INV(L142,Satokasvi!$H$8,Satokasvi!$I$8)*IF(R$8="x",1+Toimenpiteet!$C$7,1)*IF(R$9="x",1+Toimenpiteet!$C$34,1)*(1+R$30)*_xlfn.BINOM.INV(1,(1-(Satokasvi!$H$15*(1+R$43))),L142))</f>
        <v>2462.6903556960801</v>
      </c>
      <c r="AN142" s="27">
        <f ca="1">IF(S$11="x",0,_xlfn.NORM.INV(M142,Satokasvi!$H$8,Satokasvi!$I$8)*IF(S$8="x",1+Toimenpiteet!$C$7,1)*IF(S$9="x",1+Toimenpiteet!$C$34,1)*(1+S$30)*_xlfn.BINOM.INV(1,(1-(Satokasvi!$H$15*(1+S$43))),M142))</f>
        <v>2521.5346080650475</v>
      </c>
      <c r="AO142" s="27">
        <f ca="1">IF(T$11="x",0,_xlfn.NORM.INV(N142,Satokasvi!$H$8,Satokasvi!$I$8)*IF(T$8="x",1+Toimenpiteet!$C$7,1)*IF(T$9="x",1+Toimenpiteet!$C$34,1)*(1+T$30)*_xlfn.BINOM.INV(1,(1-(Satokasvi!$H$15*(1+T$43))),N142))</f>
        <v>2512.5290328188626</v>
      </c>
      <c r="AP142" s="27">
        <f ca="1">IF(U$11="x",0,_xlfn.NORM.INV(O142,Satokasvi!$H$8,Satokasvi!$I$8)*IF(U$8="x",1+Toimenpiteet!$C$7,1)*IF(U$9="x",1+Toimenpiteet!$C$34,1)*(1+U$30)*_xlfn.BINOM.INV(1,(1-(Satokasvi!$H$15*(1+U$43))),O142))</f>
        <v>2458.7261311036273</v>
      </c>
      <c r="AQ142" s="27">
        <f ca="1">IF(V$11="x",0,_xlfn.NORM.INV(P142,Satokasvi!$H$8,Satokasvi!$I$8)*IF(V$8="x",1+Toimenpiteet!$C$7,1)*IF(V$9="x",1+Toimenpiteet!$C$34,1)*(1+V$30)*_xlfn.BINOM.INV(1,(1-(Satokasvi!$H$15*(1+V$43))),P142))</f>
        <v>2514.7057926123484</v>
      </c>
      <c r="AR142" s="27">
        <f ca="1">IF(W$11="x",0,_xlfn.NORM.INV(Q142,Satokasvi!$H$8,Satokasvi!$I$8)*IF(W$8="x",1+Toimenpiteet!$C$7,1)*IF(W$9="x",1+Toimenpiteet!$C$34,1)*(1+W$30)*_xlfn.BINOM.INV(1,(1-(Satokasvi!$H$15*(1+W$43))),Q142))</f>
        <v>2843.0761304891748</v>
      </c>
      <c r="AS142" s="27">
        <f ca="1">IF(X$11="x",0,_xlfn.NORM.INV(R142,Satokasvi!$H$8,Satokasvi!$I$8)*IF(X$8="x",1+Toimenpiteet!$C$7,1)*IF(X$9="x",1+Toimenpiteet!$C$34,1)*(1+X$30)*_xlfn.BINOM.INV(1,(1-(Satokasvi!$H$15*(1+X$43))),R142))</f>
        <v>2495.3771635436501</v>
      </c>
      <c r="AT142" s="27">
        <f ca="1">IF(Y$11="x",0,_xlfn.NORM.INV(S142,Satokasvi!$H$8,Satokasvi!$I$8)*IF(Y$8="x",1+Toimenpiteet!$C$7,1)*IF(Y$9="x",1+Toimenpiteet!$C$34,1)*(1+Y$30)*_xlfn.BINOM.INV(1,(1-(Satokasvi!$H$15*(1+Y$43))),S142))</f>
        <v>2491.2680397895047</v>
      </c>
      <c r="AU142" s="27">
        <f ca="1">IF(Z$11="x",0,_xlfn.NORM.INV(T142,Satokasvi!$H$8,Satokasvi!$I$8)*IF(Z$8="x",1+Toimenpiteet!$C$7,1)*IF(Z$9="x",1+Toimenpiteet!$C$34,1)*(1+Z$30)*_xlfn.BINOM.INV(1,(1-(Satokasvi!$H$15*(1+Z$43))),T142))</f>
        <v>2617.8799262808075</v>
      </c>
      <c r="AV142" s="27">
        <f ca="1">IF(AA$11="x",0,_xlfn.NORM.INV(U142,Satokasvi!$H$8,Satokasvi!$I$8)*IF(AA$8="x",1+Toimenpiteet!$C$7,1)*IF(AA$9="x",1+Toimenpiteet!$C$34,1)*(1+AA$30)*_xlfn.BINOM.INV(1,(1-(Satokasvi!$H$15*(1+AA$43))),U142))</f>
        <v>2573.7384896567173</v>
      </c>
      <c r="AW142" s="27">
        <f ca="1">IF(AB$11="x",0,_xlfn.NORM.INV(V142,Satokasvi!$H$8,Satokasvi!$I$8)*IF(AB$8="x",1+Toimenpiteet!$C$7,1)*IF(AB$9="x",1+Toimenpiteet!$C$34,1)*(1+AB$30)*_xlfn.BINOM.INV(1,(1-(Satokasvi!$H$15*(1+AB$43))),V142))</f>
        <v>2520.9285244830126</v>
      </c>
      <c r="AX142" s="27">
        <f ca="1">IF(AC$11="x",0,_xlfn.NORM.INV(W142,Satokasvi!$H$8,Satokasvi!$I$8)*IF(AC$8="x",1+Toimenpiteet!$C$7,1)*IF(AC$9="x",1+Toimenpiteet!$C$34,1)*(1+AC$30)*_xlfn.BINOM.INV(1,(1-(Satokasvi!$H$15*(1+AC$43))),W142))</f>
        <v>2388.2717322577323</v>
      </c>
      <c r="AY142" s="27">
        <f ca="1">IF(AD$11="x",0,_xlfn.NORM.INV(X142,Satokasvi!$H$8,Satokasvi!$I$8)*IF(AD$8="x",1+Toimenpiteet!$C$7,1)*IF(AD$9="x",1+Toimenpiteet!$C$34,1)*(1+AD$30)*_xlfn.BINOM.INV(1,(1-(Satokasvi!$H$15*(1+AD$43))),X142))</f>
        <v>2717.2286302937878</v>
      </c>
      <c r="AZ142" s="27">
        <f ca="1">IF(AE$11="x",0,_xlfn.NORM.INV(Y142,Satokasvi!$H$8,Satokasvi!$I$8)*IF(AE$8="x",1+Toimenpiteet!$C$7,1)*IF(AE$9="x",1+Toimenpiteet!$C$34,1)*(1+AE$30)*_xlfn.BINOM.INV(1,(1-(Satokasvi!$H$15*(1+AE$43))),Y142))</f>
        <v>2748.4861488235333</v>
      </c>
      <c r="BA142" s="27">
        <f ca="1">IF(AF$11="x",0,_xlfn.NORM.INV(Z142,Satokasvi!$H$8,Satokasvi!$I$8)*IF(AF$8="x",1+Toimenpiteet!$C$7,1)*IF(AF$9="x",1+Toimenpiteet!$C$34,1)*(1+AF$30)*_xlfn.BINOM.INV(1,(1-(Satokasvi!$H$15*(1+AF$43))),Z142))</f>
        <v>2620.928840374821</v>
      </c>
      <c r="BD142" s="27">
        <f>IF(H$11="x",0,_xlfn.NORM.INV(B142,Satokasvi!$H$8,Satokasvi!$I$8)*IF(COUNTIF($H$12:H$12,"x")&gt;0,(1+$C$6),1)*IF(COUNTIF($H$13:H$13,"x")&gt;0,(1+$C$30),1)*IF(H$8="x",(1+Toimenpiteet!$C$7),1)*IF(H$9="x",(1+Toimenpiteet!$C$34),1)*(1+H$30)*_xlfn.BINOM.INV(1,(1-(Satokasvi!$H$15*(1+H$44))),B142))</f>
        <v>0</v>
      </c>
      <c r="BE142" s="27">
        <f ca="1">IF(I$11="x",0,_xlfn.NORM.INV(C142,Satokasvi!$H$8,Satokasvi!$I$8)*IF(COUNTIF($H$12:I$12,"x")&gt;0,(1+$C$6),1)*IF(COUNTIF($H$13:I$13,"x")&gt;0,(1+$C$30),1)*IF(I$8="x",(1+Toimenpiteet!$C$7),1)*IF(I$9="x",(1+Toimenpiteet!$C$34),1)*(1+I$30)*_xlfn.BINOM.INV(1,(1-(Satokasvi!$H$15*(1+I$44))),C142))</f>
        <v>2714.636956538805</v>
      </c>
      <c r="BF142" s="27">
        <f ca="1">IF(J$11="x",0,_xlfn.NORM.INV(D142,Satokasvi!$H$8,Satokasvi!$I$8)*IF(COUNTIF($H$12:J$12,"x")&gt;0,(1+$C$6),1)*IF(COUNTIF($H$13:J$13,"x")&gt;0,(1+$C$30),1)*IF(J$8="x",(1+Toimenpiteet!$C$7),1)*IF(J$9="x",(1+Toimenpiteet!$C$34),1)*(1+J$30)*_xlfn.BINOM.INV(1,(1-(Satokasvi!$H$15*(1+J$44))),D142))</f>
        <v>2663.0800832516379</v>
      </c>
      <c r="BG142" s="27">
        <f ca="1">IF(K$11="x",0,_xlfn.NORM.INV(E142,Satokasvi!$H$8,Satokasvi!$I$8)*IF(COUNTIF($H$12:K$12,"x")&gt;0,(1+$C$6),1)*IF(COUNTIF($H$13:K$13,"x")&gt;0,(1+$C$30),1)*IF(K$8="x",(1+Toimenpiteet!$C$7),1)*IF(K$9="x",(1+Toimenpiteet!$C$34),1)*(1+K$30)*_xlfn.BINOM.INV(1,(1-(Satokasvi!$H$15*(1+K$44))),E142))</f>
        <v>2817.1032077122195</v>
      </c>
      <c r="BH142" s="27">
        <f ca="1">IF(L$11="x",0,_xlfn.NORM.INV(F142,Satokasvi!$H$8,Satokasvi!$I$8)*IF(COUNTIF($H$12:L$12,"x")&gt;0,(1+$C$6),1)*IF(COUNTIF($H$13:L$13,"x")&gt;0,(1+$C$30),1)*IF(L$8="x",(1+Toimenpiteet!$C$7),1)*IF(L$9="x",(1+Toimenpiteet!$C$34),1)*(1+L$30)*_xlfn.BINOM.INV(1,(1-(Satokasvi!$H$15*(1+L$44))),F142))</f>
        <v>3087.7152492884579</v>
      </c>
      <c r="BI142" s="27">
        <f>IF(M$11="x",0,_xlfn.NORM.INV(G142,Satokasvi!$H$8,Satokasvi!$I$8)*IF(COUNTIF($H$12:M$12,"x")&gt;0,(1+$C$6),1)*IF(COUNTIF($H$13:M$13,"x")&gt;0,(1+$C$30),1)*IF(M$8="x",(1+Toimenpiteet!$C$7),1)*IF(M$9="x",(1+Toimenpiteet!$C$34),1)*(1+M$30)*_xlfn.BINOM.INV(1,(1-(Satokasvi!$H$15*(1+M$44))),G142))</f>
        <v>0</v>
      </c>
      <c r="BJ142" s="27">
        <f ca="1">IF(N$11="x",0,_xlfn.NORM.INV(H142,Satokasvi!$H$8,Satokasvi!$I$8)*IF(COUNTIF($H$12:N$12,"x")&gt;0,(1+$C$6),1)*IF(COUNTIF($H$13:N$13,"x")&gt;0,(1+$C$30),1)*IF(N$8="x",(1+Toimenpiteet!$C$7),1)*IF(N$9="x",(1+Toimenpiteet!$C$34),1)*(1+N$30)*_xlfn.BINOM.INV(1,(1-(Satokasvi!$H$15*(1+N$44))),H142))</f>
        <v>2727.5573644010246</v>
      </c>
      <c r="BK142" s="27">
        <f ca="1">IF(O$11="x",0,_xlfn.NORM.INV(I142,Satokasvi!$H$8,Satokasvi!$I$8)*IF(COUNTIF($H$12:O$12,"x")&gt;0,(1+$C$6),1)*IF(COUNTIF($H$13:O$13,"x")&gt;0,(1+$C$30),1)*IF(O$8="x",(1+Toimenpiteet!$C$7),1)*IF(O$9="x",(1+Toimenpiteet!$C$34),1)*(1+O$30)*_xlfn.BINOM.INV(1,(1-(Satokasvi!$H$15*(1+O$44))),I142))</f>
        <v>2506.2126781890552</v>
      </c>
      <c r="BL142" s="27">
        <f ca="1">IF(P$11="x",0,_xlfn.NORM.INV(J142,Satokasvi!$H$8,Satokasvi!$I$8)*IF(COUNTIF($H$12:P$12,"x")&gt;0,(1+$C$6),1)*IF(COUNTIF($H$13:P$13,"x")&gt;0,(1+$C$30),1)*IF(P$8="x",(1+Toimenpiteet!$C$7),1)*IF(P$9="x",(1+Toimenpiteet!$C$34),1)*(1+P$30)*_xlfn.BINOM.INV(1,(1-(Satokasvi!$H$15*(1+P$44))),J142))</f>
        <v>2526.1802614831022</v>
      </c>
      <c r="BM142" s="27">
        <f ca="1">IF(Q$11="x",0,_xlfn.NORM.INV(K142,Satokasvi!$H$8,Satokasvi!$I$8)*IF(COUNTIF($H$12:Q$12,"x")&gt;0,(1+$C$6),1)*IF(COUNTIF($H$13:Q$13,"x")&gt;0,(1+$C$30),1)*IF(Q$8="x",(1+Toimenpiteet!$C$7),1)*IF(Q$9="x",(1+Toimenpiteet!$C$34),1)*(1+Q$30)*_xlfn.BINOM.INV(1,(1-(Satokasvi!$H$15*(1+Q$44))),K142))</f>
        <v>2782.3240692703052</v>
      </c>
      <c r="BN142" s="27">
        <f ca="1">IF(R$11="x",0,_xlfn.NORM.INV(L142,Satokasvi!$H$8,Satokasvi!$I$8)*IF(COUNTIF($H$12:R$12,"x")&gt;0,(1+$C$6),1)*IF(COUNTIF($H$13:R$13,"x")&gt;0,(1+$C$30),1)*IF(R$8="x",(1+Toimenpiteet!$C$7),1)*IF(R$9="x",(1+Toimenpiteet!$C$34),1)*(1+R$30)*_xlfn.BINOM.INV(1,(1-(Satokasvi!$H$15*(1+R$44))),L142))</f>
        <v>2585.824873480884</v>
      </c>
      <c r="BO142" s="27">
        <f ca="1">IF(S$11="x",0,_xlfn.NORM.INV(M142,Satokasvi!$H$8,Satokasvi!$I$8)*IF(COUNTIF($H$12:S$12,"x")&gt;0,(1+$C$6),1)*IF(COUNTIF($H$13:S$13,"x")&gt;0,(1+$C$30),1)*IF(S$8="x",(1+Toimenpiteet!$C$7),1)*IF(S$9="x",(1+Toimenpiteet!$C$34),1)*(1+S$30)*_xlfn.BINOM.INV(1,(1-(Satokasvi!$H$15*(1+S$44))),M142))</f>
        <v>2647.6113384682994</v>
      </c>
      <c r="BP142" s="27">
        <f ca="1">IF(T$11="x",0,_xlfn.NORM.INV(N142,Satokasvi!$H$8,Satokasvi!$I$8)*IF(COUNTIF($H$12:T$12,"x")&gt;0,(1+$C$6),1)*IF(COUNTIF($H$13:T$13,"x")&gt;0,(1+$C$30),1)*IF(T$8="x",(1+Toimenpiteet!$C$7),1)*IF(T$9="x",(1+Toimenpiteet!$C$34),1)*(1+T$30)*_xlfn.BINOM.INV(1,(1-(Satokasvi!$H$15*(1+T$44))),N142))</f>
        <v>2638.1554844598063</v>
      </c>
      <c r="BQ142" s="27">
        <f ca="1">IF(U$11="x",0,_xlfn.NORM.INV(O142,Satokasvi!$H$8,Satokasvi!$I$8)*IF(COUNTIF($H$12:U$12,"x")&gt;0,(1+$C$6),1)*IF(COUNTIF($H$13:U$13,"x")&gt;0,(1+$C$30),1)*IF(U$8="x",(1+Toimenpiteet!$C$7),1)*IF(U$9="x",(1+Toimenpiteet!$C$34),1)*(1+U$30)*_xlfn.BINOM.INV(1,(1-(Satokasvi!$H$15*(1+U$44))),O142))</f>
        <v>2581.6624376588088</v>
      </c>
      <c r="BR142" s="27">
        <f ca="1">IF(V$11="x",0,_xlfn.NORM.INV(P142,Satokasvi!$H$8,Satokasvi!$I$8)*IF(COUNTIF($H$12:V$12,"x")&gt;0,(1+$C$6),1)*IF(COUNTIF($H$13:V$13,"x")&gt;0,(1+$C$30),1)*IF(V$8="x",(1+Toimenpiteet!$C$7),1)*IF(V$9="x",(1+Toimenpiteet!$C$34),1)*(1+V$30)*_xlfn.BINOM.INV(1,(1-(Satokasvi!$H$15*(1+V$44))),P142))</f>
        <v>2640.4410822429663</v>
      </c>
      <c r="BS142" s="27">
        <f ca="1">IF(W$11="x",0,_xlfn.NORM.INV(Q142,Satokasvi!$H$8,Satokasvi!$I$8)*IF(COUNTIF($H$12:W$12,"x")&gt;0,(1+$C$6),1)*IF(COUNTIF($H$13:W$13,"x")&gt;0,(1+$C$30),1)*IF(W$8="x",(1+Toimenpiteet!$C$7),1)*IF(W$9="x",(1+Toimenpiteet!$C$34),1)*(1+W$30)*_xlfn.BINOM.INV(1,(1-(Satokasvi!$H$15*(1+W$44))),Q142))</f>
        <v>2985.2299370136334</v>
      </c>
      <c r="BT142" s="27">
        <f ca="1">IF(X$11="x",0,_xlfn.NORM.INV(R142,Satokasvi!$H$8,Satokasvi!$I$8)*IF(COUNTIF($H$12:X$12,"x")&gt;0,(1+$C$6),1)*IF(COUNTIF($H$13:X$13,"x")&gt;0,(1+$C$30),1)*IF(X$8="x",(1+Toimenpiteet!$C$7),1)*IF(X$9="x",(1+Toimenpiteet!$C$34),1)*(1+X$30)*_xlfn.BINOM.INV(1,(1-(Satokasvi!$H$15*(1+X$44))),R142))</f>
        <v>2620.1460217208328</v>
      </c>
      <c r="BU142" s="27">
        <f ca="1">IF(Y$11="x",0,_xlfn.NORM.INV(S142,Satokasvi!$H$8,Satokasvi!$I$8)*IF(COUNTIF($H$12:Y$12,"x")&gt;0,(1+$C$6),1)*IF(COUNTIF($H$13:Y$13,"x")&gt;0,(1+$C$30),1)*IF(Y$8="x",(1+Toimenpiteet!$C$7),1)*IF(Y$9="x",(1+Toimenpiteet!$C$34),1)*(1+Y$30)*_xlfn.BINOM.INV(1,(1-(Satokasvi!$H$15*(1+Y$44))),S142))</f>
        <v>2615.8314417789807</v>
      </c>
      <c r="BV142" s="27">
        <f ca="1">IF(Z$11="x",0,_xlfn.NORM.INV(T142,Satokasvi!$H$8,Satokasvi!$I$8)*IF(COUNTIF($H$12:Z$12,"x")&gt;0,(1+$C$6),1)*IF(COUNTIF($H$13:Z$13,"x")&gt;0,(1+$C$30),1)*IF(Z$8="x",(1+Toimenpiteet!$C$7),1)*IF(Z$9="x",(1+Toimenpiteet!$C$34),1)*(1+Z$30)*_xlfn.BINOM.INV(1,(1-(Satokasvi!$H$15*(1+Z$44))),T142))</f>
        <v>2748.773922594848</v>
      </c>
      <c r="BW142" s="27">
        <f ca="1">IF(AA$11="x",0,_xlfn.NORM.INV(U142,Satokasvi!$H$8,Satokasvi!$I$8)*IF(COUNTIF($H$12:AA$12,"x")&gt;0,(1+$C$6),1)*IF(COUNTIF($H$13:AA$13,"x")&gt;0,(1+$C$30),1)*IF(AA$8="x",(1+Toimenpiteet!$C$7),1)*IF(AA$9="x",(1+Toimenpiteet!$C$34),1)*(1+AA$30)*_xlfn.BINOM.INV(1,(1-(Satokasvi!$H$15*(1+AA$44))),U142))</f>
        <v>2702.4254141395531</v>
      </c>
      <c r="BX142" s="27">
        <f ca="1">IF(AB$11="x",0,_xlfn.NORM.INV(V142,Satokasvi!$H$8,Satokasvi!$I$8)*IF(COUNTIF($H$12:AB$12,"x")&gt;0,(1+$C$6),1)*IF(COUNTIF($H$13:AB$13,"x")&gt;0,(1+$C$30),1)*IF(AB$8="x",(1+Toimenpiteet!$C$7),1)*IF(AB$9="x",(1+Toimenpiteet!$C$34),1)*(1+AB$30)*_xlfn.BINOM.INV(1,(1-(Satokasvi!$H$15*(1+AB$44))),V142))</f>
        <v>2646.9749507071629</v>
      </c>
      <c r="BY142" s="27">
        <f ca="1">IF(AC$11="x",0,_xlfn.NORM.INV(W142,Satokasvi!$H$8,Satokasvi!$I$8)*IF(COUNTIF($H$12:AC$12,"x")&gt;0,(1+$C$6),1)*IF(COUNTIF($H$13:AC$13,"x")&gt;0,(1+$C$30),1)*IF(AC$8="x",(1+Toimenpiteet!$C$7),1)*IF(AC$9="x",(1+Toimenpiteet!$C$34),1)*(1+AC$30)*_xlfn.BINOM.INV(1,(1-(Satokasvi!$H$15*(1+AC$44))),W142))</f>
        <v>2507.6853188706191</v>
      </c>
      <c r="BZ142" s="27">
        <f ca="1">IF(AD$11="x",0,_xlfn.NORM.INV(X142,Satokasvi!$H$8,Satokasvi!$I$8)*IF(COUNTIF($H$12:AD$12,"x")&gt;0,(1+$C$6),1)*IF(COUNTIF($H$13:AD$13,"x")&gt;0,(1+$C$30),1)*IF(AD$8="x",(1+Toimenpiteet!$C$7),1)*IF(AD$9="x",(1+Toimenpiteet!$C$34),1)*(1+AD$30)*_xlfn.BINOM.INV(1,(1-(Satokasvi!$H$15*(1+AD$44))),X142))</f>
        <v>2853.090061808477</v>
      </c>
      <c r="CA142" s="27">
        <f ca="1">IF(AE$11="x",0,_xlfn.NORM.INV(Y142,Satokasvi!$H$8,Satokasvi!$I$8)*IF(COUNTIF($H$12:AE$12,"x")&gt;0,(1+$C$6),1)*IF(COUNTIF($H$13:AE$13,"x")&gt;0,(1+$C$30),1)*IF(AE$8="x",(1+Toimenpiteet!$C$7),1)*IF(AE$9="x",(1+Toimenpiteet!$C$34),1)*(1+AE$30)*_xlfn.BINOM.INV(1,(1-(Satokasvi!$H$15*(1+AE$44))),Y142))</f>
        <v>2885.9104562647108</v>
      </c>
      <c r="CB142" s="27">
        <f ca="1">IF(AF$11="x",0,_xlfn.NORM.INV(Z142,Satokasvi!$H$8,Satokasvi!$I$8)*IF(COUNTIF($H$12:AF$12,"x")&gt;0,(1+$C$6),1)*IF(COUNTIF($H$13:AF$13,"x")&gt;0,(1+$C$30),1)*IF(AF$8="x",(1+Toimenpiteet!$C$7),1)*IF(AF$9="x",(1+Toimenpiteet!$C$34),1)*(1+AF$30)*_xlfn.BINOM.INV(1,(1-(Satokasvi!$H$15*(1+AF$44))),Z142))</f>
        <v>2751.9752823935623</v>
      </c>
      <c r="CD142" s="29">
        <f ca="1">_xlfn.NORM.INV(RAND(),Satokasvi!$H$13,Satokasvi!$I$13)</f>
        <v>196.50765322612779</v>
      </c>
      <c r="CE142" s="29">
        <f ca="1">_xlfn.NORM.INV(RAND(),Satokasvi!$H$13,Satokasvi!$I$13)</f>
        <v>224.38718925823551</v>
      </c>
      <c r="CF142" s="29">
        <f ca="1">_xlfn.NORM.INV(RAND(),Satokasvi!$H$13,Satokasvi!$I$13)</f>
        <v>255.63350884965328</v>
      </c>
      <c r="CG142" s="29">
        <f ca="1">_xlfn.NORM.INV(RAND(),Satokasvi!$H$13,Satokasvi!$I$13)</f>
        <v>133.31679109441916</v>
      </c>
      <c r="CH142" s="29">
        <f ca="1">_xlfn.NORM.INV(RAND(),Satokasvi!$H$13,Satokasvi!$I$13)</f>
        <v>254.73038936731584</v>
      </c>
      <c r="CI142" s="29">
        <f ca="1">_xlfn.NORM.INV(RAND(),Satokasvi!$H$13,Satokasvi!$I$13)</f>
        <v>182.42164364054787</v>
      </c>
      <c r="CJ142" s="29">
        <f ca="1">_xlfn.NORM.INV(RAND(),Satokasvi!$H$13,Satokasvi!$I$13)</f>
        <v>214.60404386373833</v>
      </c>
      <c r="CK142" s="29">
        <f ca="1">_xlfn.NORM.INV(RAND(),Satokasvi!$H$13,Satokasvi!$I$13)</f>
        <v>199.92563913026115</v>
      </c>
      <c r="CL142" s="29">
        <f ca="1">_xlfn.NORM.INV(RAND(),Satokasvi!$H$13,Satokasvi!$I$13)</f>
        <v>138.00638568174091</v>
      </c>
      <c r="CM142" s="29">
        <f ca="1">_xlfn.NORM.INV(RAND(),Satokasvi!$H$13,Satokasvi!$I$13)</f>
        <v>142.84881524149381</v>
      </c>
      <c r="CN142" s="29">
        <f ca="1">_xlfn.NORM.INV(RAND(),Satokasvi!$H$13,Satokasvi!$I$13)</f>
        <v>171.23326221562212</v>
      </c>
      <c r="CO142" s="29">
        <f ca="1">_xlfn.NORM.INV(RAND(),Satokasvi!$H$13,Satokasvi!$I$13)</f>
        <v>300.00808721758278</v>
      </c>
      <c r="CP142" s="29">
        <f ca="1">_xlfn.NORM.INV(RAND(),Satokasvi!$H$13,Satokasvi!$I$13)</f>
        <v>259.49830467361824</v>
      </c>
      <c r="CQ142" s="29">
        <f ca="1">_xlfn.NORM.INV(RAND(),Satokasvi!$H$13,Satokasvi!$I$13)</f>
        <v>235.06085480436838</v>
      </c>
      <c r="CR142" s="29">
        <f ca="1">_xlfn.NORM.INV(RAND(),Satokasvi!$H$13,Satokasvi!$I$13)</f>
        <v>227.23102445531805</v>
      </c>
      <c r="CS142" s="29">
        <f ca="1">_xlfn.NORM.INV(RAND(),Satokasvi!$H$13,Satokasvi!$I$13)</f>
        <v>195.53131943715147</v>
      </c>
      <c r="CT142" s="29">
        <f ca="1">_xlfn.NORM.INV(RAND(),Satokasvi!$H$13,Satokasvi!$I$13)</f>
        <v>154.50729615205594</v>
      </c>
      <c r="CU142" s="29">
        <f ca="1">_xlfn.NORM.INV(RAND(),Satokasvi!$H$13,Satokasvi!$I$13)</f>
        <v>302.30648673875118</v>
      </c>
      <c r="CV142" s="29">
        <f ca="1">_xlfn.NORM.INV(RAND(),Satokasvi!$H$13,Satokasvi!$I$13)</f>
        <v>121.86712112748896</v>
      </c>
      <c r="CW142" s="29">
        <f ca="1">_xlfn.NORM.INV(RAND(),Satokasvi!$H$13,Satokasvi!$I$13)</f>
        <v>79.357908473365796</v>
      </c>
      <c r="CX142" s="29">
        <f ca="1">_xlfn.NORM.INV(RAND(),Satokasvi!$H$13,Satokasvi!$I$13)</f>
        <v>210.64410583063793</v>
      </c>
      <c r="CY142" s="29">
        <f ca="1">_xlfn.NORM.INV(RAND(),Satokasvi!$H$13,Satokasvi!$I$13)</f>
        <v>126.42206979891401</v>
      </c>
      <c r="CZ142" s="29">
        <f ca="1">_xlfn.NORM.INV(RAND(),Satokasvi!$H$13,Satokasvi!$I$13)</f>
        <v>235.93696817730753</v>
      </c>
      <c r="DA142" s="29">
        <f ca="1">_xlfn.NORM.INV(RAND(),Satokasvi!$H$13,Satokasvi!$I$13)</f>
        <v>278.4505178094131</v>
      </c>
      <c r="DB142" s="29">
        <f ca="1">_xlfn.NORM.INV(RAND(),Satokasvi!$H$13,Satokasvi!$I$13)</f>
        <v>215.09547133087949</v>
      </c>
      <c r="DD142" s="29">
        <f>IF(H$11="x",Toimenpiteet!$E$115,AC142*CD142/1000+(Satokasvi!$E$28-Satokasvi!$E$7)+IF(H$8="x",Toimenpiteet!$E$29,0)+IF(H$9="x",Toimenpiteet!$E$60,0)+IF(H$10="x",Toimenpiteet!$E$88,0))/(1+$H$15)^DD$59</f>
        <v>305.82524271844659</v>
      </c>
      <c r="DE142" s="29">
        <f ca="1">IF(I$11="x",Toimenpiteet!$E$115,AD142*CE142/1000+(Satokasvi!$E$28-Satokasvi!$E$7)+IF(I$8="x",Toimenpiteet!$E$29,0)+IF(I$9="x",Toimenpiteet!$E$60,0)+IF(I$10="x",Toimenpiteet!$E$88,0))/(1+$H$15)^DE$59</f>
        <v>332.00450339493733</v>
      </c>
      <c r="DF142" s="29">
        <f ca="1">IF(J$11="x",Toimenpiteet!$E$115,AE142*CF142/1000+(Satokasvi!$E$28-Satokasvi!$E$7)+IF(J$8="x",Toimenpiteet!$E$29,0)+IF(J$9="x",Toimenpiteet!$E$60,0)+IF(J$10="x",Toimenpiteet!$E$88,0))/(1+$H$15)^DF$59</f>
        <v>384.77567374732956</v>
      </c>
      <c r="DG142" s="29">
        <f ca="1">IF(K$11="x",Toimenpiteet!$E$115,AF142*CG142/1000+(Satokasvi!$E$28-Satokasvi!$E$7)+IF(K$8="x",Toimenpiteet!$E$29,0)+IF(K$9="x",Toimenpiteet!$E$60,0)+IF(K$10="x",Toimenpiteet!$E$88,0))/(1+$H$15)^DG$59</f>
        <v>115.31052286094753</v>
      </c>
      <c r="DH142" s="29">
        <f ca="1">IF(L$11="x",Toimenpiteet!$E$115,AG142*CH142/1000+(Satokasvi!$E$28-Satokasvi!$E$7)+IF(L$8="x",Toimenpiteet!$E$29,0)+IF(L$9="x",Toimenpiteet!$E$60,0)+IF(L$10="x",Toimenpiteet!$E$88,0))/(1+$H$15)^DH$59</f>
        <v>449.57519195555557</v>
      </c>
      <c r="DI142" s="29">
        <f>IF(M$11="x",Toimenpiteet!$E$115,AH142*CI142/1000+(Satokasvi!$E$28-Satokasvi!$E$7)+IF(M$8="x",Toimenpiteet!$E$29,0)+IF(M$9="x",Toimenpiteet!$E$60,0)+IF(M$10="x",Toimenpiteet!$E$88,0))/(1+$H$15)^DI$59</f>
        <v>263.80754085535114</v>
      </c>
      <c r="DJ142" s="29">
        <f ca="1">IF(N$11="x",Toimenpiteet!$E$115,AI142*CJ142/1000+(Satokasvi!$E$28-Satokasvi!$E$7)+IF(N$8="x",Toimenpiteet!$E$29,0)+IF(N$9="x",Toimenpiteet!$E$60,0)+IF(N$10="x",Toimenpiteet!$E$88,0))/(1+$H$15)^DJ$59</f>
        <v>267.97160726275683</v>
      </c>
      <c r="DK142" s="29">
        <f ca="1">IF(O$11="x",Toimenpiteet!$E$115,AJ142*CK142/1000+(Satokasvi!$E$28-Satokasvi!$E$7)+IF(O$8="x",Toimenpiteet!$E$29,0)+IF(O$9="x",Toimenpiteet!$E$60,0)+IF(O$10="x",Toimenpiteet!$E$88,0))/(1+$H$15)^DK$59</f>
        <v>196.79684376548465</v>
      </c>
      <c r="DL142" s="29">
        <f ca="1">IF(P$11="x",Toimenpiteet!$E$115,AK142*CL142/1000+(Satokasvi!$E$28-Satokasvi!$E$7)+IF(P$8="x",Toimenpiteet!$E$29,0)+IF(P$9="x",Toimenpiteet!$E$60,0)+IF(P$10="x",Toimenpiteet!$E$88,0))/(1+$H$15)^DL$59</f>
        <v>79.805154988127782</v>
      </c>
      <c r="DM142" s="29">
        <f ca="1">IF(Q$11="x",Toimenpiteet!$E$115,AL142*CM142/1000+(Satokasvi!$E$28-Satokasvi!$E$7)+IF(Q$8="x",Toimenpiteet!$E$29,0)+IF(Q$9="x",Toimenpiteet!$E$60,0)+IF(Q$10="x",Toimenpiteet!$E$88,0))/(1+$H$15)^DM$59</f>
        <v>112.07946264118515</v>
      </c>
      <c r="DN142" s="29">
        <f ca="1">IF(R$11="x",Toimenpiteet!$E$115,AM142*CN142/1000+(Satokasvi!$E$28-Satokasvi!$E$7)+IF(R$8="x",Toimenpiteet!$E$29,0)+IF(R$9="x",Toimenpiteet!$E$60,0)+IF(R$10="x",Toimenpiteet!$E$88,0))/(1+$H$15)^DN$59</f>
        <v>140.00127256773976</v>
      </c>
      <c r="DO142" s="29">
        <f ca="1">IF(S$11="x",Toimenpiteet!$E$115,AN142*CO142/1000+(Satokasvi!$E$28-Satokasvi!$E$7)+IF(S$8="x",Toimenpiteet!$E$29,0)+IF(S$9="x",Toimenpiteet!$E$60,0)+IF(S$10="x",Toimenpiteet!$E$88,0))/(1+$H$15)^DO$59</f>
        <v>370.73592037425504</v>
      </c>
      <c r="DP142" s="29">
        <f ca="1">IF(T$11="x",Toimenpiteet!$E$115,AO142*CP142/1000+(Satokasvi!$E$28-Satokasvi!$E$7)+IF(T$8="x",Toimenpiteet!$E$29,0)+IF(T$9="x",Toimenpiteet!$E$60,0)+IF(T$10="x",Toimenpiteet!$E$88,0))/(1+$H$15)^DP$59</f>
        <v>288.78943709297982</v>
      </c>
      <c r="DQ142" s="29">
        <f ca="1">IF(U$11="x",Toimenpiteet!$E$115,AP142*CQ142/1000+(Satokasvi!$E$28-Satokasvi!$E$7)+IF(U$8="x",Toimenpiteet!$E$29,0)+IF(U$9="x",Toimenpiteet!$E$60,0)+IF(U$10="x",Toimenpiteet!$E$88,0))/(1+$H$15)^DQ$59</f>
        <v>231.42446385492082</v>
      </c>
      <c r="DR142" s="29">
        <f ca="1">IF(V$11="x",Toimenpiteet!$E$115,AQ142*CR142/1000+(Satokasvi!$E$28-Satokasvi!$E$7)+IF(V$8="x",Toimenpiteet!$E$29,0)+IF(V$9="x",Toimenpiteet!$E$60,0)+IF(V$10="x",Toimenpiteet!$E$88,0))/(1+$H$15)^DR$59</f>
        <v>220.49188564452163</v>
      </c>
      <c r="DS142" s="29">
        <f ca="1">IF(W$11="x",Toimenpiteet!$E$115,AR142*CS142/1000+(Satokasvi!$E$28-Satokasvi!$E$7)+IF(W$8="x",Toimenpiteet!$E$29,0)+IF(W$9="x",Toimenpiteet!$E$60,0)+IF(W$10="x",Toimenpiteet!$E$88,0))/(1+$H$15)^DS$59</f>
        <v>204.40525386003438</v>
      </c>
      <c r="DT142" s="29">
        <f ca="1">IF(X$11="x",Toimenpiteet!$E$115,AS142*CT142/1000+(Satokasvi!$E$28-Satokasvi!$E$7)+IF(X$8="x",Toimenpiteet!$E$29,0)+IF(X$9="x",Toimenpiteet!$E$60,0)+IF(X$10="x",Toimenpiteet!$E$88,0))/(1+$H$15)^DT$59</f>
        <v>95.383249696179874</v>
      </c>
      <c r="DU142" s="29">
        <f ca="1">IF(Y$11="x",Toimenpiteet!$E$115,AT142*CU142/1000+(Satokasvi!$E$28-Satokasvi!$E$7)+IF(Y$8="x",Toimenpiteet!$E$29,0)+IF(Y$9="x",Toimenpiteet!$E$60,0)+IF(Y$10="x",Toimenpiteet!$E$88,0))/(1+$H$15)^DU$59</f>
        <v>308.51520720043555</v>
      </c>
      <c r="DV142" s="29">
        <f ca="1">IF(Z$11="x",Toimenpiteet!$E$115,AU142*CV142/1000+(Satokasvi!$E$28-Satokasvi!$E$7)+IF(Z$8="x",Toimenpiteet!$E$29,0)+IF(Z$9="x",Toimenpiteet!$E$60,0)+IF(Z$10="x",Toimenpiteet!$E$88,0))/(1+$H$15)^DV$59</f>
        <v>51.972155963397711</v>
      </c>
      <c r="DW142" s="29">
        <f ca="1">IF(AA$11="x",Toimenpiteet!$E$115,AV142*CW142/1000+(Satokasvi!$E$28-Satokasvi!$E$7)+IF(AA$8="x",Toimenpiteet!$E$29,0)+IF(AA$9="x",Toimenpiteet!$E$60,0)+IF(AA$10="x",Toimenpiteet!$E$88,0))/(1+$H$15)^DW$59</f>
        <v>-13.096367515687936</v>
      </c>
      <c r="DX142" s="29">
        <f ca="1">IF(AB$11="x",Toimenpiteet!$E$115,AW142*CX142/1000+(Satokasvi!$E$28-Satokasvi!$E$7)+IF(AB$8="x",Toimenpiteet!$E$29,0)+IF(AB$9="x",Toimenpiteet!$E$60,0)+IF(AB$10="x",Toimenpiteet!$E$88,0))/(1+$H$15)^DX$59</f>
        <v>162.94125646140347</v>
      </c>
      <c r="DY142" s="29">
        <f ca="1">IF(AC$11="x",Toimenpiteet!$E$115,AX142*CY142/1000+(Satokasvi!$E$28-Satokasvi!$E$7)+IF(AC$8="x",Toimenpiteet!$E$29,0)+IF(AC$9="x",Toimenpiteet!$E$60,0)+IF(AC$10="x",Toimenpiteet!$E$88,0))/(1+$H$15)^DY$59</f>
        <v>38.635835253941238</v>
      </c>
      <c r="DZ142" s="29">
        <f ca="1">IF(AD$11="x",Toimenpiteet!$E$115,AY142*CZ142/1000+(Satokasvi!$E$28-Satokasvi!$E$7)+IF(AD$8="x",Toimenpiteet!$E$29,0)+IF(AD$9="x",Toimenpiteet!$E$60,0)+IF(AD$10="x",Toimenpiteet!$E$88,0))/(1+$H$15)^DZ$59</f>
        <v>209.36233732172497</v>
      </c>
      <c r="EA142" s="29">
        <f ca="1">IF(AE$11="x",Toimenpiteet!$E$115,AZ142*DA142/1000+(Satokasvi!$E$28-Satokasvi!$E$7)+IF(AE$8="x",Toimenpiteet!$E$29,0)+IF(AE$9="x",Toimenpiteet!$E$60,0)+IF(AE$10="x",Toimenpiteet!$E$88,0))/(1+$H$15)^EA$59</f>
        <v>264.37374529174002</v>
      </c>
      <c r="EB142" s="29">
        <f ca="1">IF(AF$11="x",Toimenpiteet!$E$115,BA142*DB142/1000+(Satokasvi!$E$28-Satokasvi!$E$7)+IF(AF$8="x",Toimenpiteet!$E$29,0)+IF(AF$9="x",Toimenpiteet!$E$60,0)+IF(AF$10="x",Toimenpiteet!$E$88,0))/(1+$H$15)^EB$59</f>
        <v>160.40379425557464</v>
      </c>
      <c r="ED142" s="29">
        <f>IF(H$11="x",Toimenpiteet!$E$115,BD142*CD142/1000+(Satokasvi!$E$28-Satokasvi!$E$7)+IF(H$8="x",Toimenpiteet!$E$29,0)+IF(H$9="x",Toimenpiteet!$E$60,0)+IF(H$10="x",Toimenpiteet!$E$88,0))/(1+$H$15)^ED$59</f>
        <v>305.82524271844659</v>
      </c>
      <c r="EE142" s="29">
        <f ca="1">IF(I$11="x",Toimenpiteet!$E$115,BE142*CE142/1000+(Satokasvi!$E$28-Satokasvi!$E$7)+IF(I$8="x",Toimenpiteet!$E$29,0)+IF(I$9="x",Toimenpiteet!$E$60,0)+IF(I$10="x",Toimenpiteet!$E$88,0))/(1+$H$15)^EE$59</f>
        <v>359.34560894926318</v>
      </c>
      <c r="EF142" s="29">
        <f ca="1">IF(J$11="x",Toimenpiteet!$E$115,BF142*CF142/1000+(Satokasvi!$E$28-Satokasvi!$E$7)+IF(J$8="x",Toimenpiteet!$E$29,0)+IF(J$9="x",Toimenpiteet!$E$60,0)+IF(J$10="x",Toimenpiteet!$E$88,0))/(1+$H$15)^EF$59</f>
        <v>414.44249664302521</v>
      </c>
      <c r="EG142" s="29">
        <f ca="1">IF(K$11="x",Toimenpiteet!$E$115,BG142*CG142/1000+(Satokasvi!$E$28-Satokasvi!$E$7)+IF(K$8="x",Toimenpiteet!$E$29,0)+IF(K$9="x",Toimenpiteet!$E$60,0)+IF(K$10="x",Toimenpiteet!$E$88,0))/(1+$H$15)^EG$59</f>
        <v>131.20035891499424</v>
      </c>
      <c r="EH142" s="29">
        <f ca="1">IF(L$11="x",Toimenpiteet!$E$115,BH142*CH142/1000+(Satokasvi!$E$28-Satokasvi!$E$7)+IF(L$8="x",Toimenpiteet!$E$29,0)+IF(L$9="x",Toimenpiteet!$E$60,0)+IF(L$10="x",Toimenpiteet!$E$88,0))/(1+$H$15)^EH$59</f>
        <v>481.88337865139101</v>
      </c>
      <c r="EI142" s="29">
        <f>IF(M$11="x",Toimenpiteet!$E$115,BI142*CI142/1000+(Satokasvi!$E$28-Satokasvi!$E$7)+IF(M$8="x",Toimenpiteet!$E$29,0)+IF(M$9="x",Toimenpiteet!$E$60,0)+IF(M$10="x",Toimenpiteet!$E$88,0))/(1+$H$15)^EI$59</f>
        <v>263.80754085535114</v>
      </c>
      <c r="EJ142" s="29">
        <f ca="1">IF(N$11="x",Toimenpiteet!$E$115,BJ142*CJ142/1000+(Satokasvi!$E$28-Satokasvi!$E$7)+IF(N$8="x",Toimenpiteet!$E$29,0)+IF(N$9="x",Toimenpiteet!$E$60,0)+IF(N$10="x",Toimenpiteet!$E$88,0))/(1+$H$15)^EJ$59</f>
        <v>290.63536539765227</v>
      </c>
      <c r="EK142" s="29">
        <f ca="1">IF(O$11="x",Toimenpiteet!$E$115,BK142*CK142/1000+(Satokasvi!$E$28-Satokasvi!$E$7)+IF(O$8="x",Toimenpiteet!$E$29,0)+IF(O$9="x",Toimenpiteet!$E$60,0)+IF(O$10="x",Toimenpiteet!$E$88,0))/(1+$H$15)^EK$59</f>
        <v>215.63200417876615</v>
      </c>
      <c r="EL142" s="29">
        <f ca="1">IF(P$11="x",Toimenpiteet!$E$115,BL142*CL142/1000+(Satokasvi!$E$28-Satokasvi!$E$7)+IF(P$8="x",Toimenpiteet!$E$29,0)+IF(P$9="x",Toimenpiteet!$E$60,0)+IF(P$10="x",Toimenpiteet!$E$88,0))/(1+$H$15)^EL$59</f>
        <v>92.528731402589813</v>
      </c>
      <c r="EM142" s="29">
        <f ca="1">IF(Q$11="x",Toimenpiteet!$E$115,BM142*CM142/1000+(Satokasvi!$E$28-Satokasvi!$E$7)+IF(Q$8="x",Toimenpiteet!$E$29,0)+IF(Q$9="x",Toimenpiteet!$E$60,0)+IF(Q$10="x",Toimenpiteet!$E$88,0))/(1+$H$15)^EM$59</f>
        <v>126.16238593349257</v>
      </c>
      <c r="EN142" s="29">
        <f ca="1">IF(R$11="x",Toimenpiteet!$E$115,BN142*CN142/1000+(Satokasvi!$E$28-Satokasvi!$E$7)+IF(R$8="x",Toimenpiteet!$E$29,0)+IF(R$9="x",Toimenpiteet!$E$60,0)+IF(R$10="x",Toimenpiteet!$E$88,0))/(1+$H$15)^EN$59</f>
        <v>155.23332664296967</v>
      </c>
      <c r="EO142" s="29">
        <f ca="1">IF(S$11="x",Toimenpiteet!$E$115,BO142*CO142/1000+(Satokasvi!$E$28-Satokasvi!$E$7)+IF(S$8="x",Toimenpiteet!$E$29,0)+IF(S$9="x",Toimenpiteet!$E$60,0)+IF(S$10="x",Toimenpiteet!$E$88,0))/(1+$H$15)^EO$59</f>
        <v>397.26494012776669</v>
      </c>
      <c r="EP142" s="29">
        <f ca="1">IF(T$11="x",Toimenpiteet!$E$115,BP142*CP142/1000+(Satokasvi!$E$28-Satokasvi!$E$7)+IF(T$8="x",Toimenpiteet!$E$29,0)+IF(T$9="x",Toimenpiteet!$E$60,0)+IF(T$10="x",Toimenpiteet!$E$88,0))/(1+$H$15)^EP$59</f>
        <v>310.98834946685128</v>
      </c>
      <c r="EQ142" s="29">
        <f ca="1">IF(U$11="x",Toimenpiteet!$E$115,BQ142*CQ142/1000+(Satokasvi!$E$28-Satokasvi!$E$7)+IF(U$8="x",Toimenpiteet!$E$29,0)+IF(U$9="x",Toimenpiteet!$E$60,0)+IF(U$10="x",Toimenpiteet!$E$88,0))/(1+$H$15)^EQ$59</f>
        <v>250.52912444496997</v>
      </c>
      <c r="ER142" s="29">
        <f ca="1">IF(V$11="x",Toimenpiteet!$E$115,BR142*CR142/1000+(Satokasvi!$E$28-Satokasvi!$E$7)+IF(V$8="x",Toimenpiteet!$E$29,0)+IF(V$9="x",Toimenpiteet!$E$60,0)+IF(V$10="x",Toimenpiteet!$E$88,0))/(1+$H$15)^ER$59</f>
        <v>238.83049681733337</v>
      </c>
      <c r="ES142" s="29">
        <f ca="1">IF(W$11="x",Toimenpiteet!$E$115,BS142*CS142/1000+(Satokasvi!$E$28-Satokasvi!$E$7)+IF(W$8="x",Toimenpiteet!$E$29,0)+IF(W$9="x",Toimenpiteet!$E$60,0)+IF(W$10="x",Toimenpiteet!$E$88,0))/(1+$H$15)^ES$59</f>
        <v>221.7265038254493</v>
      </c>
      <c r="ET142" s="29">
        <f ca="1">IF(X$11="x",Toimenpiteet!$E$115,BT142*CT142/1000+(Satokasvi!$E$28-Satokasvi!$E$7)+IF(X$8="x",Toimenpiteet!$E$29,0)+IF(X$9="x",Toimenpiteet!$E$60,0)+IF(X$10="x",Toimenpiteet!$E$88,0))/(1+$H$15)^ET$59</f>
        <v>107.04657458139003</v>
      </c>
      <c r="EU142" s="29">
        <f ca="1">IF(Y$11="x",Toimenpiteet!$E$115,BU142*CU142/1000+(Satokasvi!$E$28-Satokasvi!$E$7)+IF(Y$8="x",Toimenpiteet!$E$29,0)+IF(Y$9="x",Toimenpiteet!$E$60,0)+IF(Y$10="x",Toimenpiteet!$E$88,0))/(1+$H$15)^EU$59</f>
        <v>330.63432911424502</v>
      </c>
      <c r="EV142" s="29">
        <f ca="1">IF(Z$11="x",Toimenpiteet!$E$115,BV142*CV142/1000+(Satokasvi!$E$28-Satokasvi!$E$7)+IF(Z$8="x",Toimenpiteet!$E$29,0)+IF(Z$9="x",Toimenpiteet!$E$60,0)+IF(Z$10="x",Toimenpiteet!$E$88,0))/(1+$H$15)^EV$59</f>
        <v>61.069173037089527</v>
      </c>
      <c r="EW142" s="29">
        <f ca="1">IF(AA$11="x",Toimenpiteet!$E$115,BW142*CW142/1000+(Satokasvi!$E$28-Satokasvi!$E$7)+IF(AA$8="x",Toimenpiteet!$E$29,0)+IF(AA$9="x",Toimenpiteet!$E$60,0)+IF(AA$10="x",Toimenpiteet!$E$88,0))/(1+$H$15)^EW$59</f>
        <v>-7.442050672519037</v>
      </c>
      <c r="EX142" s="29">
        <f ca="1">IF(AB$11="x",Toimenpiteet!$E$115,BX142*CX142/1000+(Satokasvi!$E$28-Satokasvi!$E$7)+IF(AB$8="x",Toimenpiteet!$E$29,0)+IF(AB$9="x",Toimenpiteet!$E$60,0)+IF(AB$10="x",Toimenpiteet!$E$88,0))/(1+$H$15)^EX$59</f>
        <v>177.21369328345739</v>
      </c>
      <c r="EY142" s="29">
        <f ca="1">IF(AC$11="x",Toimenpiteet!$E$115,BY142*CY142/1000+(Satokasvi!$E$28-Satokasvi!$E$7)+IF(AC$8="x",Toimenpiteet!$E$29,0)+IF(AC$9="x",Toimenpiteet!$E$60,0)+IF(AC$10="x",Toimenpiteet!$E$88,0))/(1+$H$15)^EY$59</f>
        <v>46.514592064195348</v>
      </c>
      <c r="EZ142" s="29">
        <f ca="1">IF(AD$11="x",Toimenpiteet!$E$115,BZ142*CZ142/1000+(Satokasvi!$E$28-Satokasvi!$E$7)+IF(AD$8="x",Toimenpiteet!$E$29,0)+IF(AD$9="x",Toimenpiteet!$E$60,0)+IF(AD$10="x",Toimenpiteet!$E$88,0))/(1+$H$15)^EZ$59</f>
        <v>225.60420666116755</v>
      </c>
      <c r="FA142" s="29">
        <f ca="1">IF(AE$11="x",Toimenpiteet!$E$115,CA142*DA142/1000+(Satokasvi!$E$28-Satokasvi!$E$7)+IF(AE$8="x",Toimenpiteet!$E$29,0)+IF(AE$9="x",Toimenpiteet!$E$60,0)+IF(AE$10="x",Toimenpiteet!$E$88,0))/(1+$H$15)^FA$59</f>
        <v>283.19801748191583</v>
      </c>
      <c r="FB142" s="29">
        <f ca="1">IF(AF$11="x",Toimenpiteet!$E$115,CB142*DB142/1000+(Satokasvi!$E$28-Satokasvi!$E$7)+IF(AF$8="x",Toimenpiteet!$E$29,0)+IF(AF$9="x",Toimenpiteet!$E$60,0)+IF(AF$10="x",Toimenpiteet!$E$88,0))/(1+$H$15)^FB$59</f>
        <v>173.86629943009004</v>
      </c>
      <c r="FD142" s="29">
        <f t="shared" si="41"/>
        <v>305.82524271844659</v>
      </c>
      <c r="FE142" s="29">
        <f t="shared" ca="1" si="45"/>
        <v>637.82974611338386</v>
      </c>
      <c r="FF142" s="29">
        <f t="shared" ca="1" si="45"/>
        <v>1022.6054198607135</v>
      </c>
      <c r="FG142" s="29">
        <f t="shared" ca="1" si="45"/>
        <v>1137.9159427216609</v>
      </c>
      <c r="FH142" s="29">
        <f t="shared" ca="1" si="45"/>
        <v>1587.4911346772165</v>
      </c>
      <c r="FI142" s="29">
        <f t="shared" ca="1" si="45"/>
        <v>1851.2986755325676</v>
      </c>
      <c r="FJ142" s="29">
        <f t="shared" ca="1" si="45"/>
        <v>2119.2702827953244</v>
      </c>
      <c r="FK142" s="29">
        <f t="shared" ca="1" si="45"/>
        <v>2316.0671265608089</v>
      </c>
      <c r="FL142" s="29">
        <f t="shared" ca="1" si="45"/>
        <v>2395.8722815489368</v>
      </c>
      <c r="FM142" s="29">
        <f t="shared" ca="1" si="45"/>
        <v>2507.9517441901221</v>
      </c>
      <c r="FN142" s="29">
        <f t="shared" ca="1" si="44"/>
        <v>2647.9530167578619</v>
      </c>
      <c r="FO142" s="29">
        <f t="shared" ca="1" si="43"/>
        <v>3018.6889371321167</v>
      </c>
      <c r="FP142" s="29">
        <f t="shared" ca="1" si="43"/>
        <v>3307.4783742250966</v>
      </c>
      <c r="FQ142" s="29">
        <f t="shared" ca="1" si="43"/>
        <v>3538.9028380800173</v>
      </c>
      <c r="FR142" s="29">
        <f t="shared" ca="1" si="43"/>
        <v>3759.3947237245388</v>
      </c>
      <c r="FS142" s="29">
        <f t="shared" ca="1" si="43"/>
        <v>3963.7999775845733</v>
      </c>
      <c r="FT142" s="29">
        <f t="shared" ca="1" si="43"/>
        <v>4059.1832272807533</v>
      </c>
      <c r="FU142" s="29">
        <f t="shared" ca="1" si="24"/>
        <v>4367.698434481189</v>
      </c>
      <c r="FV142" s="29">
        <f t="shared" ca="1" si="24"/>
        <v>4419.6705904445871</v>
      </c>
      <c r="FW142" s="29">
        <f t="shared" ca="1" si="23"/>
        <v>4406.574222928899</v>
      </c>
      <c r="FX142" s="29">
        <f t="shared" ca="1" si="23"/>
        <v>4569.5154793903021</v>
      </c>
      <c r="FY142" s="29">
        <f t="shared" ca="1" si="23"/>
        <v>4608.151314644243</v>
      </c>
      <c r="FZ142" s="29">
        <f t="shared" ca="1" si="23"/>
        <v>4817.5136519659682</v>
      </c>
      <c r="GA142" s="29">
        <f t="shared" ca="1" si="23"/>
        <v>5081.8873972577085</v>
      </c>
      <c r="GB142" s="29">
        <f t="shared" ca="1" si="23"/>
        <v>5242.2911915132827</v>
      </c>
      <c r="GC142" s="29"/>
      <c r="GD142" s="29">
        <f t="shared" si="42"/>
        <v>305.82524271844659</v>
      </c>
      <c r="GE142" s="29">
        <f t="shared" ca="1" si="48"/>
        <v>665.17085166770971</v>
      </c>
      <c r="GF142" s="29">
        <f t="shared" ca="1" si="48"/>
        <v>1079.6133483107349</v>
      </c>
      <c r="GG142" s="29">
        <f t="shared" ca="1" si="48"/>
        <v>1210.8137072257291</v>
      </c>
      <c r="GH142" s="29">
        <f t="shared" ca="1" si="48"/>
        <v>1692.6970858771201</v>
      </c>
      <c r="GI142" s="29">
        <f t="shared" ca="1" si="48"/>
        <v>1956.5046267324713</v>
      </c>
      <c r="GJ142" s="29">
        <f t="shared" ca="1" si="48"/>
        <v>2247.1399921301236</v>
      </c>
      <c r="GK142" s="29">
        <f t="shared" ca="1" si="48"/>
        <v>2462.7719963088898</v>
      </c>
      <c r="GL142" s="29">
        <f t="shared" ca="1" si="48"/>
        <v>2555.3007277114798</v>
      </c>
      <c r="GM142" s="29">
        <f t="shared" ca="1" si="48"/>
        <v>2681.4631136449725</v>
      </c>
      <c r="GN142" s="29">
        <f t="shared" ca="1" si="48"/>
        <v>2836.6964402879421</v>
      </c>
      <c r="GO142" s="29">
        <f t="shared" ca="1" si="48"/>
        <v>3233.9613804157088</v>
      </c>
      <c r="GP142" s="29">
        <f t="shared" ca="1" si="48"/>
        <v>3544.94972988256</v>
      </c>
      <c r="GQ142" s="29">
        <f t="shared" ca="1" si="48"/>
        <v>3795.4788543275299</v>
      </c>
      <c r="GR142" s="29">
        <f t="shared" ca="1" si="48"/>
        <v>4034.3093511448633</v>
      </c>
      <c r="GS142" s="29">
        <f t="shared" ca="1" si="48"/>
        <v>4256.0358549703124</v>
      </c>
      <c r="GT142" s="29">
        <f t="shared" ca="1" si="34"/>
        <v>4363.0824295517023</v>
      </c>
      <c r="GU142" s="29">
        <f t="shared" ca="1" si="34"/>
        <v>4693.7167586659471</v>
      </c>
      <c r="GV142" s="29">
        <f t="shared" ca="1" si="34"/>
        <v>4754.785931703037</v>
      </c>
      <c r="GW142" s="29">
        <f t="shared" ca="1" si="34"/>
        <v>4747.3438810305179</v>
      </c>
      <c r="GX142" s="29">
        <f t="shared" ca="1" si="34"/>
        <v>4924.5575743139752</v>
      </c>
      <c r="GY142" s="29">
        <f t="shared" ca="1" si="30"/>
        <v>4971.0721663781706</v>
      </c>
      <c r="GZ142" s="29">
        <f t="shared" ca="1" si="30"/>
        <v>5196.6763730393377</v>
      </c>
      <c r="HA142" s="29">
        <f t="shared" ca="1" si="30"/>
        <v>5479.8743905212532</v>
      </c>
      <c r="HB142" s="29">
        <f t="shared" ca="1" si="30"/>
        <v>5653.7406899513435</v>
      </c>
      <c r="HC142" s="29"/>
      <c r="HD142" s="29">
        <f t="shared" si="40"/>
        <v>170</v>
      </c>
      <c r="HE142" s="29">
        <f>SUM($GD142:GD142)-$HD142-SUM($FD142:FD142)</f>
        <v>-170</v>
      </c>
      <c r="HF142" s="29">
        <f ca="1">SUM($GD142:GE142)-$HD142-SUM($FD142:FE142)</f>
        <v>-142.65889444567415</v>
      </c>
      <c r="HG142" s="29">
        <f ca="1">SUM($GD142:GF142)-$HD142-SUM($FD142:FF142)</f>
        <v>-85.650965995652768</v>
      </c>
      <c r="HH142" s="29">
        <f ca="1">SUM($GD142:GG142)-$HD142-SUM($FD142:FG142)</f>
        <v>-12.753201491584605</v>
      </c>
      <c r="HI142" s="29">
        <f ca="1">SUM($GD142:GH142)-$HD142-SUM($FD142:FH142)</f>
        <v>92.452749708319971</v>
      </c>
      <c r="HJ142" s="29">
        <f ca="1">SUM($GD142:GI142)-$HD142-SUM($FD142:FI142)</f>
        <v>197.65870090822409</v>
      </c>
      <c r="HK142" s="29">
        <f ca="1">SUM($GD142:GJ142)-$HD142-SUM($FD142:FJ142)</f>
        <v>325.52841024302325</v>
      </c>
      <c r="HL142" s="29">
        <f ca="1">SUM($GD142:GK142)-$HD142-SUM($FD142:FK142)</f>
        <v>472.2332799911037</v>
      </c>
      <c r="HM142" s="29">
        <f ca="1">SUM($GD142:GL142)-$HD142-SUM($FD142:FL142)</f>
        <v>631.66172615364667</v>
      </c>
      <c r="HN142" s="29">
        <f ca="1">SUM($GD142:GM142)-$HD142-SUM($FD142:FM142)</f>
        <v>805.17309560849753</v>
      </c>
      <c r="HO142" s="29">
        <f ca="1">SUM($GD142:GN142)-$HD142-SUM($FD142:FN142)</f>
        <v>993.9165191385764</v>
      </c>
      <c r="HP142" s="29">
        <f ca="1">SUM($GD142:GO142)-$HD142-SUM($FD142:FO142)</f>
        <v>1209.1889624221694</v>
      </c>
      <c r="HQ142" s="29">
        <f ca="1">SUM($GD142:GP142)-$HD142-SUM($FD142:FP142)</f>
        <v>1446.6603180796301</v>
      </c>
      <c r="HR142" s="29">
        <f ca="1">SUM($GD142:GQ142)-$HD142-SUM($FD142:FQ142)</f>
        <v>1703.2363343271427</v>
      </c>
      <c r="HS142" s="29">
        <f ca="1">SUM($GD142:GR142)-$HD142-SUM($FD142:FR142)</f>
        <v>1978.1509617474658</v>
      </c>
      <c r="HT142" s="29">
        <f ca="1">SUM($GD142:GS142)-$HD142-SUM($FD142:FS142)</f>
        <v>2270.3868391332071</v>
      </c>
      <c r="HU142" s="29">
        <f ca="1">SUM($GD142:GT142)-$HD142-SUM($FD142:FT142)</f>
        <v>2574.286041404157</v>
      </c>
      <c r="HV142" s="29">
        <f ca="1">SUM($GD142:GU142)-$HD142-SUM($FD142:FU142)</f>
        <v>2900.3043655889196</v>
      </c>
      <c r="HW142" s="29">
        <f ca="1">SUM($GD142:GV142)-$HD142-SUM($FD142:FV142)</f>
        <v>3235.4197068473732</v>
      </c>
      <c r="HX142" s="29">
        <f ca="1">SUM($GD142:GW142)-$HD142-SUM($FD142:FW142)</f>
        <v>3576.1893649489939</v>
      </c>
      <c r="HY142" s="29">
        <f ca="1">SUM($GD142:GX142)-$HD142-SUM($FD142:FX142)</f>
        <v>3931.2314598726662</v>
      </c>
      <c r="HZ142" s="29">
        <f ca="1">SUM($GD142:GY142)-$HD142-SUM($FD142:FY142)</f>
        <v>4294.1523116065946</v>
      </c>
      <c r="IA142" s="29">
        <f ca="1">SUM($GD142:GZ142)-$HD142-SUM($FD142:FZ142)</f>
        <v>4673.315032679966</v>
      </c>
      <c r="IB142" s="29">
        <f ca="1">SUM($GD142:HA142)-$HD142-SUM($FD142:GA142)</f>
        <v>5071.3020259434998</v>
      </c>
      <c r="IC142" s="29">
        <f ca="1">SUM($GD142:HB142)-$HD142-SUM($FD142:GB142)</f>
        <v>5482.7515243815578</v>
      </c>
    </row>
    <row r="143" spans="2:237">
      <c r="B143" s="29">
        <f t="shared" ca="1" si="47"/>
        <v>0.65055002063244283</v>
      </c>
      <c r="C143" s="29">
        <f t="shared" ca="1" si="47"/>
        <v>0.61514764147006085</v>
      </c>
      <c r="D143" s="29">
        <f t="shared" ca="1" si="47"/>
        <v>3.9791802701721557E-2</v>
      </c>
      <c r="E143" s="29">
        <f t="shared" ca="1" si="47"/>
        <v>0.24730279357067264</v>
      </c>
      <c r="F143" s="29">
        <f t="shared" ca="1" si="47"/>
        <v>0.86032999927142351</v>
      </c>
      <c r="G143" s="29">
        <f t="shared" ca="1" si="47"/>
        <v>0.97045696025542272</v>
      </c>
      <c r="H143" s="29">
        <f t="shared" ca="1" si="47"/>
        <v>0.47124030841229081</v>
      </c>
      <c r="I143" s="29">
        <f t="shared" ca="1" si="47"/>
        <v>0.29716302328454636</v>
      </c>
      <c r="J143" s="29">
        <f t="shared" ca="1" si="47"/>
        <v>0.44713474888850135</v>
      </c>
      <c r="K143" s="29">
        <f t="shared" ca="1" si="47"/>
        <v>0.96851794610655062</v>
      </c>
      <c r="L143" s="29">
        <f t="shared" ca="1" si="47"/>
        <v>0.7082076280663594</v>
      </c>
      <c r="M143" s="29">
        <f t="shared" ca="1" si="47"/>
        <v>0.54963448039734142</v>
      </c>
      <c r="N143" s="29">
        <f t="shared" ca="1" si="47"/>
        <v>9.9129690787915892E-2</v>
      </c>
      <c r="O143" s="29">
        <f t="shared" ca="1" si="47"/>
        <v>0.93635718222382858</v>
      </c>
      <c r="P143" s="29">
        <f t="shared" ca="1" si="47"/>
        <v>0.73229232722396509</v>
      </c>
      <c r="Q143" s="29">
        <f t="shared" ca="1" si="47"/>
        <v>0.74675182100407411</v>
      </c>
      <c r="R143" s="29">
        <f t="shared" ca="1" si="46"/>
        <v>0.85436872489978211</v>
      </c>
      <c r="S143" s="29">
        <f t="shared" ca="1" si="46"/>
        <v>0.36010795908778515</v>
      </c>
      <c r="T143" s="29">
        <f t="shared" ca="1" si="46"/>
        <v>0.40349435592501381</v>
      </c>
      <c r="U143" s="29">
        <f t="shared" ca="1" si="46"/>
        <v>0.33572496411760688</v>
      </c>
      <c r="V143" s="29">
        <f t="shared" ca="1" si="46"/>
        <v>8.9286165210239576E-2</v>
      </c>
      <c r="W143" s="29">
        <f t="shared" ca="1" si="46"/>
        <v>0.31377741759190536</v>
      </c>
      <c r="X143" s="29">
        <f t="shared" ca="1" si="46"/>
        <v>0.5631399922443685</v>
      </c>
      <c r="Y143" s="29">
        <f t="shared" ca="1" si="46"/>
        <v>0.9980420572070644</v>
      </c>
      <c r="Z143" s="29">
        <f t="shared" ca="1" si="46"/>
        <v>0.8516395756095666</v>
      </c>
      <c r="AC143" s="27">
        <f>IF(H$11="x",0,_xlfn.NORM.INV(B143,Satokasvi!$H$8,Satokasvi!$I$8)*IF(H$8="x",1+Toimenpiteet!$C$7,1)*IF(H$9="x",1+Toimenpiteet!$C$34,1)*(1+H$30)*_xlfn.BINOM.INV(1,(1-(Satokasvi!$H$15*(1+H$43))),B143))</f>
        <v>0</v>
      </c>
      <c r="AD143" s="27">
        <f ca="1">IF(I$11="x",0,_xlfn.NORM.INV(C143,Satokasvi!$H$8,Satokasvi!$I$8)*IF(I$8="x",1+Toimenpiteet!$C$7,1)*IF(I$9="x",1+Toimenpiteet!$C$34,1)*(1+I$30)*_xlfn.BINOM.INV(1,(1-(Satokasvi!$H$15*(1+I$43))),C143))</f>
        <v>2593.2785850745845</v>
      </c>
      <c r="AE143" s="27">
        <f ca="1">IF(J$11="x",0,_xlfn.NORM.INV(D143,Satokasvi!$H$8,Satokasvi!$I$8)*IF(J$8="x",1+Toimenpiteet!$C$7,1)*IF(J$9="x",1+Toimenpiteet!$C$34,1)*(1+J$30)*_xlfn.BINOM.INV(1,(1-(Satokasvi!$H$15*(1+J$43))),D143))</f>
        <v>0</v>
      </c>
      <c r="AF143" s="27">
        <f ca="1">IF(K$11="x",0,_xlfn.NORM.INV(E143,Satokasvi!$H$8,Satokasvi!$I$8)*IF(K$8="x",1+Toimenpiteet!$C$7,1)*IF(K$9="x",1+Toimenpiteet!$C$34,1)*(1+K$30)*_xlfn.BINOM.INV(1,(1-(Satokasvi!$H$15*(1+K$43))),E143))</f>
        <v>2449.7949545219853</v>
      </c>
      <c r="AG143" s="27">
        <f ca="1">IF(L$11="x",0,_xlfn.NORM.INV(F143,Satokasvi!$H$8,Satokasvi!$I$8)*IF(L$8="x",1+Toimenpiteet!$C$7,1)*IF(L$9="x",1+Toimenpiteet!$C$34,1)*(1+L$30)*_xlfn.BINOM.INV(1,(1-(Satokasvi!$H$15*(1+L$43))),F143))</f>
        <v>2793.4515815990258</v>
      </c>
      <c r="AH143" s="27">
        <f>IF(M$11="x",0,_xlfn.NORM.INV(G143,Satokasvi!$H$8,Satokasvi!$I$8)*IF(M$8="x",1+Toimenpiteet!$C$7,1)*IF(M$9="x",1+Toimenpiteet!$C$34,1)*(1+M$30)*_xlfn.BINOM.INV(1,(1-(Satokasvi!$H$15*(1+M$43))),G143))</f>
        <v>0</v>
      </c>
      <c r="AI143" s="27">
        <f ca="1">IF(N$11="x",0,_xlfn.NORM.INV(H143,Satokasvi!$H$8,Satokasvi!$I$8)*IF(N$8="x",1+Toimenpiteet!$C$7,1)*IF(N$9="x",1+Toimenpiteet!$C$34,1)*(1+N$30)*_xlfn.BINOM.INV(1,(1-(Satokasvi!$H$15*(1+N$43))),H143))</f>
        <v>2599.7720309378951</v>
      </c>
      <c r="AJ143" s="27">
        <f ca="1">IF(O$11="x",0,_xlfn.NORM.INV(I143,Satokasvi!$H$8,Satokasvi!$I$8)*IF(O$8="x",1+Toimenpiteet!$C$7,1)*IF(O$9="x",1+Toimenpiteet!$C$34,1)*(1+O$30)*_xlfn.BINOM.INV(1,(1-(Satokasvi!$H$15*(1+O$43))),I143))</f>
        <v>2513.8290746366501</v>
      </c>
      <c r="AK143" s="27">
        <f ca="1">IF(P$11="x",0,_xlfn.NORM.INV(J143,Satokasvi!$H$8,Satokasvi!$I$8)*IF(P$8="x",1+Toimenpiteet!$C$7,1)*IF(P$9="x",1+Toimenpiteet!$C$34,1)*(1+P$30)*_xlfn.BINOM.INV(1,(1-(Satokasvi!$H$15*(1+P$43))),J143))</f>
        <v>2588.4321852300563</v>
      </c>
      <c r="AL143" s="27">
        <f ca="1">IF(Q$11="x",0,_xlfn.NORM.INV(K143,Satokasvi!$H$8,Satokasvi!$I$8)*IF(Q$8="x",1+Toimenpiteet!$C$7,1)*IF(Q$9="x",1+Toimenpiteet!$C$34,1)*(1+Q$30)*_xlfn.BINOM.INV(1,(1-(Satokasvi!$H$15*(1+Q$43))),K143))</f>
        <v>2960.3239780658882</v>
      </c>
      <c r="AM143" s="27">
        <f ca="1">IF(R$11="x",0,_xlfn.NORM.INV(L143,Satokasvi!$H$8,Satokasvi!$I$8)*IF(R$8="x",1+Toimenpiteet!$C$7,1)*IF(R$9="x",1+Toimenpiteet!$C$34,1)*(1+R$30)*_xlfn.BINOM.INV(1,(1-(Satokasvi!$H$15*(1+R$43))),L143))</f>
        <v>2715.55881187773</v>
      </c>
      <c r="AN143" s="27">
        <f ca="1">IF(S$11="x",0,_xlfn.NORM.INV(M143,Satokasvi!$H$8,Satokasvi!$I$8)*IF(S$8="x",1+Toimenpiteet!$C$7,1)*IF(S$9="x",1+Toimenpiteet!$C$34,1)*(1+S$30)*_xlfn.BINOM.INV(1,(1-(Satokasvi!$H$15*(1+S$43))),M143))</f>
        <v>2636.5235793957208</v>
      </c>
      <c r="AO143" s="27">
        <f ca="1">IF(T$11="x",0,_xlfn.NORM.INV(N143,Satokasvi!$H$8,Satokasvi!$I$8)*IF(T$8="x",1+Toimenpiteet!$C$7,1)*IF(T$9="x",1+Toimenpiteet!$C$34,1)*(1+T$30)*_xlfn.BINOM.INV(1,(1-(Satokasvi!$H$15*(1+T$43))),N143))</f>
        <v>2373.0969662367775</v>
      </c>
      <c r="AP143" s="27">
        <f ca="1">IF(U$11="x",0,_xlfn.NORM.INV(O143,Satokasvi!$H$8,Satokasvi!$I$8)*IF(U$8="x",1+Toimenpiteet!$C$7,1)*IF(U$9="x",1+Toimenpiteet!$C$34,1)*(1+U$30)*_xlfn.BINOM.INV(1,(1-(Satokasvi!$H$15*(1+U$43))),O143))</f>
        <v>2897.876641543874</v>
      </c>
      <c r="AQ143" s="27">
        <f ca="1">IF(V$11="x",0,_xlfn.NORM.INV(P143,Satokasvi!$H$8,Satokasvi!$I$8)*IF(V$8="x",1+Toimenpiteet!$C$7,1)*IF(V$9="x",1+Toimenpiteet!$C$34,1)*(1+V$30)*_xlfn.BINOM.INV(1,(1-(Satokasvi!$H$15*(1+V$43))),P143))</f>
        <v>2728.9245324082567</v>
      </c>
      <c r="AR143" s="27">
        <f ca="1">IF(W$11="x",0,_xlfn.NORM.INV(Q143,Satokasvi!$H$8,Satokasvi!$I$8)*IF(W$8="x",1+Toimenpiteet!$C$7,1)*IF(W$9="x",1+Toimenpiteet!$C$34,1)*(1+W$30)*_xlfn.BINOM.INV(1,(1-(Satokasvi!$H$15*(1+W$43))),Q143))</f>
        <v>2737.2388106236267</v>
      </c>
      <c r="AS143" s="27">
        <f ca="1">IF(X$11="x",0,_xlfn.NORM.INV(R143,Satokasvi!$H$8,Satokasvi!$I$8)*IF(X$8="x",1+Toimenpiteet!$C$7,1)*IF(X$9="x",1+Toimenpiteet!$C$34,1)*(1+X$30)*_xlfn.BINOM.INV(1,(1-(Satokasvi!$H$15*(1+X$43))),R143))</f>
        <v>2810.2327461091068</v>
      </c>
      <c r="AT143" s="27">
        <f ca="1">IF(Y$11="x",0,_xlfn.NORM.INV(S143,Satokasvi!$H$8,Satokasvi!$I$8)*IF(Y$8="x",1+Toimenpiteet!$C$7,1)*IF(Y$9="x",1+Toimenpiteet!$C$34,1)*(1+Y$30)*_xlfn.BINOM.INV(1,(1-(Satokasvi!$H$15*(1+Y$43))),S143))</f>
        <v>2546.3839433178987</v>
      </c>
      <c r="AU143" s="27">
        <f ca="1">IF(Z$11="x",0,_xlfn.NORM.INV(T143,Satokasvi!$H$8,Satokasvi!$I$8)*IF(Z$8="x",1+Toimenpiteet!$C$7,1)*IF(Z$9="x",1+Toimenpiteet!$C$34,1)*(1+Z$30)*_xlfn.BINOM.INV(1,(1-(Satokasvi!$H$15*(1+Z$43))),T143))</f>
        <v>2567.6366067416629</v>
      </c>
      <c r="AV143" s="27">
        <f ca="1">IF(AA$11="x",0,_xlfn.NORM.INV(U143,Satokasvi!$H$8,Satokasvi!$I$8)*IF(AA$8="x",1+Toimenpiteet!$C$7,1)*IF(AA$9="x",1+Toimenpiteet!$C$34,1)*(1+AA$30)*_xlfn.BINOM.INV(1,(1-(Satokasvi!$H$15*(1+AA$43))),U143))</f>
        <v>2534.0664986357697</v>
      </c>
      <c r="AW143" s="27">
        <f ca="1">IF(AB$11="x",0,_xlfn.NORM.INV(V143,Satokasvi!$H$8,Satokasvi!$I$8)*IF(AB$8="x",1+Toimenpiteet!$C$7,1)*IF(AB$9="x",1+Toimenpiteet!$C$34,1)*(1+AB$30)*_xlfn.BINOM.INV(1,(1-(Satokasvi!$H$15*(1+AB$43))),V143))</f>
        <v>2362.1517174589922</v>
      </c>
      <c r="AX143" s="27">
        <f ca="1">IF(AC$11="x",0,_xlfn.NORM.INV(W143,Satokasvi!$H$8,Satokasvi!$I$8)*IF(AC$8="x",1+Toimenpiteet!$C$7,1)*IF(AC$9="x",1+Toimenpiteet!$C$34,1)*(1+AC$30)*_xlfn.BINOM.INV(1,(1-(Satokasvi!$H$15*(1+AC$43))),W143))</f>
        <v>2522.6779242379562</v>
      </c>
      <c r="AY143" s="27">
        <f ca="1">IF(AD$11="x",0,_xlfn.NORM.INV(X143,Satokasvi!$H$8,Satokasvi!$I$8)*IF(AD$8="x",1+Toimenpiteet!$C$7,1)*IF(AD$9="x",1+Toimenpiteet!$C$34,1)*(1+AD$30)*_xlfn.BINOM.INV(1,(1-(Satokasvi!$H$15*(1+AD$43))),X143))</f>
        <v>2642.9068235986974</v>
      </c>
      <c r="AZ143" s="27">
        <f ca="1">IF(AE$11="x",0,_xlfn.NORM.INV(Y143,Satokasvi!$H$8,Satokasvi!$I$8)*IF(AE$8="x",1+Toimenpiteet!$C$7,1)*IF(AE$9="x",1+Toimenpiteet!$C$34,1)*(1+AE$30)*_xlfn.BINOM.INV(1,(1-(Satokasvi!$H$15*(1+AE$43))),Y143))</f>
        <v>3151.7278475288181</v>
      </c>
      <c r="BA143" s="27">
        <f ca="1">IF(AF$11="x",0,_xlfn.NORM.INV(Z143,Satokasvi!$H$8,Satokasvi!$I$8)*IF(AF$8="x",1+Toimenpiteet!$C$7,1)*IF(AF$9="x",1+Toimenpiteet!$C$34,1)*(1+AF$30)*_xlfn.BINOM.INV(1,(1-(Satokasvi!$H$15*(1+AF$43))),Z143))</f>
        <v>2808.0180696506145</v>
      </c>
      <c r="BD143" s="27">
        <f>IF(H$11="x",0,_xlfn.NORM.INV(B143,Satokasvi!$H$8,Satokasvi!$I$8)*IF(COUNTIF($H$12:H$12,"x")&gt;0,(1+$C$6),1)*IF(COUNTIF($H$13:H$13,"x")&gt;0,(1+$C$30),1)*IF(H$8="x",(1+Toimenpiteet!$C$7),1)*IF(H$9="x",(1+Toimenpiteet!$C$34),1)*(1+H$30)*_xlfn.BINOM.INV(1,(1-(Satokasvi!$H$15*(1+H$44))),B143))</f>
        <v>0</v>
      </c>
      <c r="BE143" s="27">
        <f ca="1">IF(I$11="x",0,_xlfn.NORM.INV(C143,Satokasvi!$H$8,Satokasvi!$I$8)*IF(COUNTIF($H$12:I$12,"x")&gt;0,(1+$C$6),1)*IF(COUNTIF($H$13:I$13,"x")&gt;0,(1+$C$30),1)*IF(I$8="x",(1+Toimenpiteet!$C$7),1)*IF(I$9="x",(1+Toimenpiteet!$C$34),1)*(1+I$30)*_xlfn.BINOM.INV(1,(1-(Satokasvi!$H$15*(1+I$44))),C143))</f>
        <v>2722.9425143283142</v>
      </c>
      <c r="BF143" s="27">
        <f ca="1">IF(J$11="x",0,_xlfn.NORM.INV(D143,Satokasvi!$H$8,Satokasvi!$I$8)*IF(COUNTIF($H$12:J$12,"x")&gt;0,(1+$C$6),1)*IF(COUNTIF($H$13:J$13,"x")&gt;0,(1+$C$30),1)*IF(J$8="x",(1+Toimenpiteet!$C$7),1)*IF(J$9="x",(1+Toimenpiteet!$C$34),1)*(1+J$30)*_xlfn.BINOM.INV(1,(1-(Satokasvi!$H$15*(1+J$44))),D143))</f>
        <v>0</v>
      </c>
      <c r="BG143" s="27">
        <f ca="1">IF(K$11="x",0,_xlfn.NORM.INV(E143,Satokasvi!$H$8,Satokasvi!$I$8)*IF(COUNTIF($H$12:K$12,"x")&gt;0,(1+$C$6),1)*IF(COUNTIF($H$13:K$13,"x")&gt;0,(1+$C$30),1)*IF(K$8="x",(1+Toimenpiteet!$C$7),1)*IF(K$9="x",(1+Toimenpiteet!$C$34),1)*(1+K$30)*_xlfn.BINOM.INV(1,(1-(Satokasvi!$H$15*(1+K$44))),E143))</f>
        <v>2572.2847022480846</v>
      </c>
      <c r="BH143" s="27">
        <f ca="1">IF(L$11="x",0,_xlfn.NORM.INV(F143,Satokasvi!$H$8,Satokasvi!$I$8)*IF(COUNTIF($H$12:L$12,"x")&gt;0,(1+$C$6),1)*IF(COUNTIF($H$13:L$13,"x")&gt;0,(1+$C$30),1)*IF(L$8="x",(1+Toimenpiteet!$C$7),1)*IF(L$9="x",(1+Toimenpiteet!$C$34),1)*(1+L$30)*_xlfn.BINOM.INV(1,(1-(Satokasvi!$H$15*(1+L$44))),F143))</f>
        <v>2933.1241606789768</v>
      </c>
      <c r="BI143" s="27">
        <f>IF(M$11="x",0,_xlfn.NORM.INV(G143,Satokasvi!$H$8,Satokasvi!$I$8)*IF(COUNTIF($H$12:M$12,"x")&gt;0,(1+$C$6),1)*IF(COUNTIF($H$13:M$13,"x")&gt;0,(1+$C$30),1)*IF(M$8="x",(1+Toimenpiteet!$C$7),1)*IF(M$9="x",(1+Toimenpiteet!$C$34),1)*(1+M$30)*_xlfn.BINOM.INV(1,(1-(Satokasvi!$H$15*(1+M$44))),G143))</f>
        <v>0</v>
      </c>
      <c r="BJ143" s="27">
        <f ca="1">IF(N$11="x",0,_xlfn.NORM.INV(H143,Satokasvi!$H$8,Satokasvi!$I$8)*IF(COUNTIF($H$12:N$12,"x")&gt;0,(1+$C$6),1)*IF(COUNTIF($H$13:N$13,"x")&gt;0,(1+$C$30),1)*IF(N$8="x",(1+Toimenpiteet!$C$7),1)*IF(N$9="x",(1+Toimenpiteet!$C$34),1)*(1+N$30)*_xlfn.BINOM.INV(1,(1-(Satokasvi!$H$15*(1+N$44))),H143))</f>
        <v>2729.7606324847902</v>
      </c>
      <c r="BK143" s="27">
        <f ca="1">IF(O$11="x",0,_xlfn.NORM.INV(I143,Satokasvi!$H$8,Satokasvi!$I$8)*IF(COUNTIF($H$12:O$12,"x")&gt;0,(1+$C$6),1)*IF(COUNTIF($H$13:O$13,"x")&gt;0,(1+$C$30),1)*IF(O$8="x",(1+Toimenpiteet!$C$7),1)*IF(O$9="x",(1+Toimenpiteet!$C$34),1)*(1+O$30)*_xlfn.BINOM.INV(1,(1-(Satokasvi!$H$15*(1+O$44))),I143))</f>
        <v>2639.5205283684832</v>
      </c>
      <c r="BL143" s="27">
        <f ca="1">IF(P$11="x",0,_xlfn.NORM.INV(J143,Satokasvi!$H$8,Satokasvi!$I$8)*IF(COUNTIF($H$12:P$12,"x")&gt;0,(1+$C$6),1)*IF(COUNTIF($H$13:P$13,"x")&gt;0,(1+$C$30),1)*IF(P$8="x",(1+Toimenpiteet!$C$7),1)*IF(P$9="x",(1+Toimenpiteet!$C$34),1)*(1+P$30)*_xlfn.BINOM.INV(1,(1-(Satokasvi!$H$15*(1+P$44))),J143))</f>
        <v>2717.8537944915588</v>
      </c>
      <c r="BM143" s="27">
        <f ca="1">IF(Q$11="x",0,_xlfn.NORM.INV(K143,Satokasvi!$H$8,Satokasvi!$I$8)*IF(COUNTIF($H$12:Q$12,"x")&gt;0,(1+$C$6),1)*IF(COUNTIF($H$13:Q$13,"x")&gt;0,(1+$C$30),1)*IF(Q$8="x",(1+Toimenpiteet!$C$7),1)*IF(Q$9="x",(1+Toimenpiteet!$C$34),1)*(1+Q$30)*_xlfn.BINOM.INV(1,(1-(Satokasvi!$H$15*(1+Q$44))),K143))</f>
        <v>3108.3401769691827</v>
      </c>
      <c r="BN143" s="27">
        <f ca="1">IF(R$11="x",0,_xlfn.NORM.INV(L143,Satokasvi!$H$8,Satokasvi!$I$8)*IF(COUNTIF($H$12:R$12,"x")&gt;0,(1+$C$6),1)*IF(COUNTIF($H$13:R$13,"x")&gt;0,(1+$C$30),1)*IF(R$8="x",(1+Toimenpiteet!$C$7),1)*IF(R$9="x",(1+Toimenpiteet!$C$34),1)*(1+R$30)*_xlfn.BINOM.INV(1,(1-(Satokasvi!$H$15*(1+R$44))),L143))</f>
        <v>2851.3367524716168</v>
      </c>
      <c r="BO143" s="27">
        <f ca="1">IF(S$11="x",0,_xlfn.NORM.INV(M143,Satokasvi!$H$8,Satokasvi!$I$8)*IF(COUNTIF($H$12:S$12,"x")&gt;0,(1+$C$6),1)*IF(COUNTIF($H$13:S$13,"x")&gt;0,(1+$C$30),1)*IF(S$8="x",(1+Toimenpiteet!$C$7),1)*IF(S$9="x",(1+Toimenpiteet!$C$34),1)*(1+S$30)*_xlfn.BINOM.INV(1,(1-(Satokasvi!$H$15*(1+S$44))),M143))</f>
        <v>2768.3497583655062</v>
      </c>
      <c r="BP143" s="27">
        <f ca="1">IF(T$11="x",0,_xlfn.NORM.INV(N143,Satokasvi!$H$8,Satokasvi!$I$8)*IF(COUNTIF($H$12:T$12,"x")&gt;0,(1+$C$6),1)*IF(COUNTIF($H$13:T$13,"x")&gt;0,(1+$C$30),1)*IF(T$8="x",(1+Toimenpiteet!$C$7),1)*IF(T$9="x",(1+Toimenpiteet!$C$34),1)*(1+T$30)*_xlfn.BINOM.INV(1,(1-(Satokasvi!$H$15*(1+T$44))),N143))</f>
        <v>2491.7518145486165</v>
      </c>
      <c r="BQ143" s="27">
        <f ca="1">IF(U$11="x",0,_xlfn.NORM.INV(O143,Satokasvi!$H$8,Satokasvi!$I$8)*IF(COUNTIF($H$12:U$12,"x")&gt;0,(1+$C$6),1)*IF(COUNTIF($H$13:U$13,"x")&gt;0,(1+$C$30),1)*IF(U$8="x",(1+Toimenpiteet!$C$7),1)*IF(U$9="x",(1+Toimenpiteet!$C$34),1)*(1+U$30)*_xlfn.BINOM.INV(1,(1-(Satokasvi!$H$15*(1+U$44))),O143))</f>
        <v>3042.770473621068</v>
      </c>
      <c r="BR143" s="27">
        <f ca="1">IF(V$11="x",0,_xlfn.NORM.INV(P143,Satokasvi!$H$8,Satokasvi!$I$8)*IF(COUNTIF($H$12:V$12,"x")&gt;0,(1+$C$6),1)*IF(COUNTIF($H$13:V$13,"x")&gt;0,(1+$C$30),1)*IF(V$8="x",(1+Toimenpiteet!$C$7),1)*IF(V$9="x",(1+Toimenpiteet!$C$34),1)*(1+V$30)*_xlfn.BINOM.INV(1,(1-(Satokasvi!$H$15*(1+V$44))),P143))</f>
        <v>2865.3707590286695</v>
      </c>
      <c r="BS143" s="27">
        <f ca="1">IF(W$11="x",0,_xlfn.NORM.INV(Q143,Satokasvi!$H$8,Satokasvi!$I$8)*IF(COUNTIF($H$12:W$12,"x")&gt;0,(1+$C$6),1)*IF(COUNTIF($H$13:W$13,"x")&gt;0,(1+$C$30),1)*IF(W$8="x",(1+Toimenpiteet!$C$7),1)*IF(W$9="x",(1+Toimenpiteet!$C$34),1)*(1+W$30)*_xlfn.BINOM.INV(1,(1-(Satokasvi!$H$15*(1+W$44))),Q143))</f>
        <v>2874.1007511548082</v>
      </c>
      <c r="BT143" s="27">
        <f ca="1">IF(X$11="x",0,_xlfn.NORM.INV(R143,Satokasvi!$H$8,Satokasvi!$I$8)*IF(COUNTIF($H$12:X$12,"x")&gt;0,(1+$C$6),1)*IF(COUNTIF($H$13:X$13,"x")&gt;0,(1+$C$30),1)*IF(X$8="x",(1+Toimenpiteet!$C$7),1)*IF(X$9="x",(1+Toimenpiteet!$C$34),1)*(1+X$30)*_xlfn.BINOM.INV(1,(1-(Satokasvi!$H$15*(1+X$44))),R143))</f>
        <v>2950.7443834145624</v>
      </c>
      <c r="BU143" s="27">
        <f ca="1">IF(Y$11="x",0,_xlfn.NORM.INV(S143,Satokasvi!$H$8,Satokasvi!$I$8)*IF(COUNTIF($H$12:Y$12,"x")&gt;0,(1+$C$6),1)*IF(COUNTIF($H$13:Y$13,"x")&gt;0,(1+$C$30),1)*IF(Y$8="x",(1+Toimenpiteet!$C$7),1)*IF(Y$9="x",(1+Toimenpiteet!$C$34),1)*(1+Y$30)*_xlfn.BINOM.INV(1,(1-(Satokasvi!$H$15*(1+Y$44))),S143))</f>
        <v>2673.703140483794</v>
      </c>
      <c r="BV143" s="27">
        <f ca="1">IF(Z$11="x",0,_xlfn.NORM.INV(T143,Satokasvi!$H$8,Satokasvi!$I$8)*IF(COUNTIF($H$12:Z$12,"x")&gt;0,(1+$C$6),1)*IF(COUNTIF($H$13:Z$13,"x")&gt;0,(1+$C$30),1)*IF(Z$8="x",(1+Toimenpiteet!$C$7),1)*IF(Z$9="x",(1+Toimenpiteet!$C$34),1)*(1+Z$30)*_xlfn.BINOM.INV(1,(1-(Satokasvi!$H$15*(1+Z$44))),T143))</f>
        <v>2696.0184370787465</v>
      </c>
      <c r="BW143" s="27">
        <f ca="1">IF(AA$11="x",0,_xlfn.NORM.INV(U143,Satokasvi!$H$8,Satokasvi!$I$8)*IF(COUNTIF($H$12:AA$12,"x")&gt;0,(1+$C$6),1)*IF(COUNTIF($H$13:AA$13,"x")&gt;0,(1+$C$30),1)*IF(AA$8="x",(1+Toimenpiteet!$C$7),1)*IF(AA$9="x",(1+Toimenpiteet!$C$34),1)*(1+AA$30)*_xlfn.BINOM.INV(1,(1-(Satokasvi!$H$15*(1+AA$44))),U143))</f>
        <v>2660.7698235675584</v>
      </c>
      <c r="BX143" s="27">
        <f ca="1">IF(AB$11="x",0,_xlfn.NORM.INV(V143,Satokasvi!$H$8,Satokasvi!$I$8)*IF(COUNTIF($H$12:AB$12,"x")&gt;0,(1+$C$6),1)*IF(COUNTIF($H$13:AB$13,"x")&gt;0,(1+$C$30),1)*IF(AB$8="x",(1+Toimenpiteet!$C$7),1)*IF(AB$9="x",(1+Toimenpiteet!$C$34),1)*(1+AB$30)*_xlfn.BINOM.INV(1,(1-(Satokasvi!$H$15*(1+AB$44))),V143))</f>
        <v>2480.2593033319417</v>
      </c>
      <c r="BY143" s="27">
        <f ca="1">IF(AC$11="x",0,_xlfn.NORM.INV(W143,Satokasvi!$H$8,Satokasvi!$I$8)*IF(COUNTIF($H$12:AC$12,"x")&gt;0,(1+$C$6),1)*IF(COUNTIF($H$13:AC$13,"x")&gt;0,(1+$C$30),1)*IF(AC$8="x",(1+Toimenpiteet!$C$7),1)*IF(AC$9="x",(1+Toimenpiteet!$C$34),1)*(1+AC$30)*_xlfn.BINOM.INV(1,(1-(Satokasvi!$H$15*(1+AC$44))),W143))</f>
        <v>2648.8118204498546</v>
      </c>
      <c r="BZ143" s="27">
        <f ca="1">IF(AD$11="x",0,_xlfn.NORM.INV(X143,Satokasvi!$H$8,Satokasvi!$I$8)*IF(COUNTIF($H$12:AD$12,"x")&gt;0,(1+$C$6),1)*IF(COUNTIF($H$13:AD$13,"x")&gt;0,(1+$C$30),1)*IF(AD$8="x",(1+Toimenpiteet!$C$7),1)*IF(AD$9="x",(1+Toimenpiteet!$C$34),1)*(1+AD$30)*_xlfn.BINOM.INV(1,(1-(Satokasvi!$H$15*(1+AD$44))),X143))</f>
        <v>2775.0521647786322</v>
      </c>
      <c r="CA143" s="27">
        <f ca="1">IF(AE$11="x",0,_xlfn.NORM.INV(Y143,Satokasvi!$H$8,Satokasvi!$I$8)*IF(COUNTIF($H$12:AE$12,"x")&gt;0,(1+$C$6),1)*IF(COUNTIF($H$13:AE$13,"x")&gt;0,(1+$C$30),1)*IF(AE$8="x",(1+Toimenpiteet!$C$7),1)*IF(AE$9="x",(1+Toimenpiteet!$C$34),1)*(1+AE$30)*_xlfn.BINOM.INV(1,(1-(Satokasvi!$H$15*(1+AE$44))),Y143))</f>
        <v>3309.314239905259</v>
      </c>
      <c r="CB143" s="27">
        <f ca="1">IF(AF$11="x",0,_xlfn.NORM.INV(Z143,Satokasvi!$H$8,Satokasvi!$I$8)*IF(COUNTIF($H$12:AF$12,"x")&gt;0,(1+$C$6),1)*IF(COUNTIF($H$13:AF$13,"x")&gt;0,(1+$C$30),1)*IF(AF$8="x",(1+Toimenpiteet!$C$7),1)*IF(AF$9="x",(1+Toimenpiteet!$C$34),1)*(1+AF$30)*_xlfn.BINOM.INV(1,(1-(Satokasvi!$H$15*(1+AF$44))),Z143))</f>
        <v>2948.4189731331458</v>
      </c>
      <c r="CD143" s="29">
        <f ca="1">_xlfn.NORM.INV(RAND(),Satokasvi!$H$13,Satokasvi!$I$13)</f>
        <v>191.37486141656871</v>
      </c>
      <c r="CE143" s="29">
        <f ca="1">_xlfn.NORM.INV(RAND(),Satokasvi!$H$13,Satokasvi!$I$13)</f>
        <v>92.976618959561378</v>
      </c>
      <c r="CF143" s="29">
        <f ca="1">_xlfn.NORM.INV(RAND(),Satokasvi!$H$13,Satokasvi!$I$13)</f>
        <v>256.19261864940387</v>
      </c>
      <c r="CG143" s="29">
        <f ca="1">_xlfn.NORM.INV(RAND(),Satokasvi!$H$13,Satokasvi!$I$13)</f>
        <v>196.16096701612969</v>
      </c>
      <c r="CH143" s="29">
        <f ca="1">_xlfn.NORM.INV(RAND(),Satokasvi!$H$13,Satokasvi!$I$13)</f>
        <v>252.5432200923766</v>
      </c>
      <c r="CI143" s="29">
        <f ca="1">_xlfn.NORM.INV(RAND(),Satokasvi!$H$13,Satokasvi!$I$13)</f>
        <v>262.05576211925256</v>
      </c>
      <c r="CJ143" s="29">
        <f ca="1">_xlfn.NORM.INV(RAND(),Satokasvi!$H$13,Satokasvi!$I$13)</f>
        <v>334.99834813369569</v>
      </c>
      <c r="CK143" s="29">
        <f ca="1">_xlfn.NORM.INV(RAND(),Satokasvi!$H$13,Satokasvi!$I$13)</f>
        <v>296.96418348339705</v>
      </c>
      <c r="CL143" s="29">
        <f ca="1">_xlfn.NORM.INV(RAND(),Satokasvi!$H$13,Satokasvi!$I$13)</f>
        <v>108.36098199790838</v>
      </c>
      <c r="CM143" s="29">
        <f ca="1">_xlfn.NORM.INV(RAND(),Satokasvi!$H$13,Satokasvi!$I$13)</f>
        <v>164.13307703827371</v>
      </c>
      <c r="CN143" s="29">
        <f ca="1">_xlfn.NORM.INV(RAND(),Satokasvi!$H$13,Satokasvi!$I$13)</f>
        <v>234.59551825259365</v>
      </c>
      <c r="CO143" s="29">
        <f ca="1">_xlfn.NORM.INV(RAND(),Satokasvi!$H$13,Satokasvi!$I$13)</f>
        <v>197.01754033601352</v>
      </c>
      <c r="CP143" s="29">
        <f ca="1">_xlfn.NORM.INV(RAND(),Satokasvi!$H$13,Satokasvi!$I$13)</f>
        <v>164.10659181191451</v>
      </c>
      <c r="CQ143" s="29">
        <f ca="1">_xlfn.NORM.INV(RAND(),Satokasvi!$H$13,Satokasvi!$I$13)</f>
        <v>219.46691546926016</v>
      </c>
      <c r="CR143" s="29">
        <f ca="1">_xlfn.NORM.INV(RAND(),Satokasvi!$H$13,Satokasvi!$I$13)</f>
        <v>173.74905836713435</v>
      </c>
      <c r="CS143" s="29">
        <f ca="1">_xlfn.NORM.INV(RAND(),Satokasvi!$H$13,Satokasvi!$I$13)</f>
        <v>135.95983264654768</v>
      </c>
      <c r="CT143" s="29">
        <f ca="1">_xlfn.NORM.INV(RAND(),Satokasvi!$H$13,Satokasvi!$I$13)</f>
        <v>162.61574915850639</v>
      </c>
      <c r="CU143" s="29">
        <f ca="1">_xlfn.NORM.INV(RAND(),Satokasvi!$H$13,Satokasvi!$I$13)</f>
        <v>251.6305017204717</v>
      </c>
      <c r="CV143" s="29">
        <f ca="1">_xlfn.NORM.INV(RAND(),Satokasvi!$H$13,Satokasvi!$I$13)</f>
        <v>222.1388134161771</v>
      </c>
      <c r="CW143" s="29">
        <f ca="1">_xlfn.NORM.INV(RAND(),Satokasvi!$H$13,Satokasvi!$I$13)</f>
        <v>167.94969500505951</v>
      </c>
      <c r="CX143" s="29">
        <f ca="1">_xlfn.NORM.INV(RAND(),Satokasvi!$H$13,Satokasvi!$I$13)</f>
        <v>287.48502009715708</v>
      </c>
      <c r="CY143" s="29">
        <f ca="1">_xlfn.NORM.INV(RAND(),Satokasvi!$H$13,Satokasvi!$I$13)</f>
        <v>227.97118872779438</v>
      </c>
      <c r="CZ143" s="29">
        <f ca="1">_xlfn.NORM.INV(RAND(),Satokasvi!$H$13,Satokasvi!$I$13)</f>
        <v>296.54351260702339</v>
      </c>
      <c r="DA143" s="29">
        <f ca="1">_xlfn.NORM.INV(RAND(),Satokasvi!$H$13,Satokasvi!$I$13)</f>
        <v>196.24740749531071</v>
      </c>
      <c r="DB143" s="29">
        <f ca="1">_xlfn.NORM.INV(RAND(),Satokasvi!$H$13,Satokasvi!$I$13)</f>
        <v>159.48952172687399</v>
      </c>
      <c r="DD143" s="29">
        <f>IF(H$11="x",Toimenpiteet!$E$115,AC143*CD143/1000+(Satokasvi!$E$28-Satokasvi!$E$7)+IF(H$8="x",Toimenpiteet!$E$29,0)+IF(H$9="x",Toimenpiteet!$E$60,0)+IF(H$10="x",Toimenpiteet!$E$88,0))/(1+$H$15)^DD$59</f>
        <v>305.82524271844659</v>
      </c>
      <c r="DE143" s="29">
        <f ca="1">IF(I$11="x",Toimenpiteet!$E$115,AD143*CE143/1000+(Satokasvi!$E$28-Satokasvi!$E$7)+IF(I$8="x",Toimenpiteet!$E$29,0)+IF(I$9="x",Toimenpiteet!$E$60,0)+IF(I$10="x",Toimenpiteet!$E$88,0))/(1+$H$15)^DE$59</f>
        <v>12.455721425648141</v>
      </c>
      <c r="DF143" s="29">
        <f ca="1">IF(J$11="x",Toimenpiteet!$E$115,AE143*CF143/1000+(Satokasvi!$E$28-Satokasvi!$E$7)+IF(J$8="x",Toimenpiteet!$E$29,0)+IF(J$9="x",Toimenpiteet!$E$60,0)+IF(J$10="x",Toimenpiteet!$E$88,0))/(1+$H$15)^DF$59</f>
        <v>-208.56078416658505</v>
      </c>
      <c r="DG143" s="29">
        <f ca="1">IF(K$11="x",Toimenpiteet!$E$115,AF143*CG143/1000+(Satokasvi!$E$28-Satokasvi!$E$7)+IF(K$8="x",Toimenpiteet!$E$29,0)+IF(K$9="x",Toimenpiteet!$E$60,0)+IF(K$10="x",Toimenpiteet!$E$88,0))/(1+$H$15)^DG$59</f>
        <v>224.47993745181626</v>
      </c>
      <c r="DH143" s="29">
        <f ca="1">IF(L$11="x",Toimenpiteet!$E$115,AG143*CH143/1000+(Satokasvi!$E$28-Satokasvi!$E$7)+IF(L$8="x",Toimenpiteet!$E$29,0)+IF(L$9="x",Toimenpiteet!$E$60,0)+IF(L$10="x",Toimenpiteet!$E$88,0))/(1+$H$15)^DH$59</f>
        <v>411.95371153066446</v>
      </c>
      <c r="DI143" s="29">
        <f>IF(M$11="x",Toimenpiteet!$E$115,AH143*CI143/1000+(Satokasvi!$E$28-Satokasvi!$E$7)+IF(M$8="x",Toimenpiteet!$E$29,0)+IF(M$9="x",Toimenpiteet!$E$60,0)+IF(M$10="x",Toimenpiteet!$E$88,0))/(1+$H$15)^DI$59</f>
        <v>263.80754085535114</v>
      </c>
      <c r="DJ143" s="29">
        <f ca="1">IF(N$11="x",Toimenpiteet!$E$115,AI143*CJ143/1000+(Satokasvi!$E$28-Satokasvi!$E$7)+IF(N$8="x",Toimenpiteet!$E$29,0)+IF(N$9="x",Toimenpiteet!$E$60,0)+IF(N$10="x",Toimenpiteet!$E$88,0))/(1+$H$15)^DJ$59</f>
        <v>522.83356364048097</v>
      </c>
      <c r="DK143" s="29">
        <f ca="1">IF(O$11="x",Toimenpiteet!$E$115,AJ143*CK143/1000+(Satokasvi!$E$28-Satokasvi!$E$7)+IF(O$8="x",Toimenpiteet!$E$29,0)+IF(O$9="x",Toimenpiteet!$E$60,0)+IF(O$10="x",Toimenpiteet!$E$88,0))/(1+$H$15)^DK$59</f>
        <v>409.40120562225837</v>
      </c>
      <c r="DL143" s="29">
        <f ca="1">IF(P$11="x",Toimenpiteet!$E$115,AK143*CL143/1000+(Satokasvi!$E$28-Satokasvi!$E$7)+IF(P$8="x",Toimenpiteet!$E$29,0)+IF(P$9="x",Toimenpiteet!$E$60,0)+IF(P$10="x",Toimenpiteet!$E$88,0))/(1+$H$15)^DL$59</f>
        <v>40.302064817269091</v>
      </c>
      <c r="DM143" s="29">
        <f ca="1">IF(Q$11="x",Toimenpiteet!$E$115,AL143*CM143/1000+(Satokasvi!$E$28-Satokasvi!$E$7)+IF(Q$8="x",Toimenpiteet!$E$29,0)+IF(Q$9="x",Toimenpiteet!$E$60,0)+IF(Q$10="x",Toimenpiteet!$E$88,0))/(1+$H$15)^DM$59</f>
        <v>191.9666189916102</v>
      </c>
      <c r="DN143" s="29">
        <f ca="1">IF(R$11="x",Toimenpiteet!$E$115,AM143*CN143/1000+(Satokasvi!$E$28-Satokasvi!$E$7)+IF(R$8="x",Toimenpiteet!$E$29,0)+IF(R$9="x",Toimenpiteet!$E$60,0)+IF(R$10="x",Toimenpiteet!$E$88,0))/(1+$H$15)^DN$59</f>
        <v>295.5843918222568</v>
      </c>
      <c r="DO143" s="29">
        <f ca="1">IF(S$11="x",Toimenpiteet!$E$115,AN143*CO143/1000+(Satokasvi!$E$28-Satokasvi!$E$7)+IF(S$8="x",Toimenpiteet!$E$29,0)+IF(S$9="x",Toimenpiteet!$E$60,0)+IF(S$10="x",Toimenpiteet!$E$88,0))/(1+$H$15)^DO$59</f>
        <v>204.48126564570344</v>
      </c>
      <c r="DP143" s="29">
        <f ca="1">IF(T$11="x",Toimenpiteet!$E$115,AO143*CP143/1000+(Satokasvi!$E$28-Satokasvi!$E$7)+IF(T$8="x",Toimenpiteet!$E$29,0)+IF(T$9="x",Toimenpiteet!$E$60,0)+IF(T$10="x",Toimenpiteet!$E$88,0))/(1+$H$15)^DP$59</f>
        <v>110.00146179050559</v>
      </c>
      <c r="DQ143" s="29">
        <f ca="1">IF(U$11="x",Toimenpiteet!$E$115,AP143*CQ143/1000+(Satokasvi!$E$28-Satokasvi!$E$7)+IF(U$8="x",Toimenpiteet!$E$29,0)+IF(U$9="x",Toimenpiteet!$E$60,0)+IF(U$10="x",Toimenpiteet!$E$88,0))/(1+$H$15)^DQ$59</f>
        <v>269.79427482832017</v>
      </c>
      <c r="DR143" s="29">
        <f ca="1">IF(V$11="x",Toimenpiteet!$E$115,AQ143*CR143/1000+(Satokasvi!$E$28-Satokasvi!$E$7)+IF(V$8="x",Toimenpiteet!$E$29,0)+IF(V$9="x",Toimenpiteet!$E$60,0)+IF(V$10="x",Toimenpiteet!$E$88,0))/(1+$H$15)^DR$59</f>
        <v>158.05726437988088</v>
      </c>
      <c r="DS143" s="29">
        <f ca="1">IF(W$11="x",Toimenpiteet!$E$115,AR143*CS143/1000+(Satokasvi!$E$28-Satokasvi!$E$7)+IF(W$8="x",Toimenpiteet!$E$29,0)+IF(W$9="x",Toimenpiteet!$E$60,0)+IF(W$10="x",Toimenpiteet!$E$88,0))/(1+$H$15)^DS$59</f>
        <v>89.894654306389981</v>
      </c>
      <c r="DT143" s="29">
        <f ca="1">IF(X$11="x",Toimenpiteet!$E$115,AS143*CT143/1000+(Satokasvi!$E$28-Satokasvi!$E$7)+IF(X$8="x",Toimenpiteet!$E$29,0)+IF(X$9="x",Toimenpiteet!$E$60,0)+IF(X$10="x",Toimenpiteet!$E$88,0))/(1+$H$15)^DT$59</f>
        <v>138.60207005495704</v>
      </c>
      <c r="DU143" s="29">
        <f ca="1">IF(Y$11="x",Toimenpiteet!$E$115,AT143*CU143/1000+(Satokasvi!$E$28-Satokasvi!$E$7)+IF(Y$8="x",Toimenpiteet!$E$29,0)+IF(Y$9="x",Toimenpiteet!$E$60,0)+IF(Y$10="x",Toimenpiteet!$E$88,0))/(1+$H$15)^DU$59</f>
        <v>242.50461215159544</v>
      </c>
      <c r="DV143" s="29">
        <f ca="1">IF(Z$11="x",Toimenpiteet!$E$115,AU143*CV143/1000+(Satokasvi!$E$28-Satokasvi!$E$7)+IF(Z$8="x",Toimenpiteet!$E$29,0)+IF(Z$9="x",Toimenpiteet!$E$60,0)+IF(Z$10="x",Toimenpiteet!$E$88,0))/(1+$H$15)^DV$59</f>
        <v>195.30685309272454</v>
      </c>
      <c r="DW143" s="29">
        <f ca="1">IF(AA$11="x",Toimenpiteet!$E$115,AV143*CW143/1000+(Satokasvi!$E$28-Satokasvi!$E$7)+IF(AA$8="x",Toimenpiteet!$E$29,0)+IF(AA$9="x",Toimenpiteet!$E$60,0)+IF(AA$10="x",Toimenpiteet!$E$88,0))/(1+$H$15)^DW$59</f>
        <v>109.45931334323511</v>
      </c>
      <c r="DX143" s="29">
        <f ca="1">IF(AB$11="x",Toimenpiteet!$E$115,AW143*CX143/1000+(Satokasvi!$E$28-Satokasvi!$E$7)+IF(AB$8="x",Toimenpiteet!$E$29,0)+IF(AB$9="x",Toimenpiteet!$E$60,0)+IF(AB$10="x",Toimenpiteet!$E$88,0))/(1+$H$15)^DX$59</f>
        <v>242.53322072085768</v>
      </c>
      <c r="DY143" s="29">
        <f ca="1">IF(AC$11="x",Toimenpiteet!$E$115,AX143*CY143/1000+(Satokasvi!$E$28-Satokasvi!$E$7)+IF(AC$8="x",Toimenpiteet!$E$29,0)+IF(AC$9="x",Toimenpiteet!$E$60,0)+IF(AC$10="x",Toimenpiteet!$E$88,0))/(1+$H$15)^DY$59</f>
        <v>181.199972590372</v>
      </c>
      <c r="DZ143" s="29">
        <f ca="1">IF(AD$11="x",Toimenpiteet!$E$115,AY143*CZ143/1000+(Satokasvi!$E$28-Satokasvi!$E$7)+IF(AD$8="x",Toimenpiteet!$E$29,0)+IF(AD$9="x",Toimenpiteet!$E$60,0)+IF(AD$10="x",Toimenpiteet!$E$88,0))/(1+$H$15)^DZ$59</f>
        <v>281.637957003331</v>
      </c>
      <c r="EA143" s="29">
        <f ca="1">IF(AE$11="x",Toimenpiteet!$E$115,AZ143*DA143/1000+(Satokasvi!$E$28-Satokasvi!$E$7)+IF(AE$8="x",Toimenpiteet!$E$29,0)+IF(AE$9="x",Toimenpiteet!$E$60,0)+IF(AE$10="x",Toimenpiteet!$E$88,0))/(1+$H$15)^EA$59</f>
        <v>192.15837844417501</v>
      </c>
      <c r="EB143" s="29">
        <f ca="1">IF(AF$11="x",Toimenpiteet!$E$115,BA143*DB143/1000+(Satokasvi!$E$28-Satokasvi!$E$7)+IF(AF$8="x",Toimenpiteet!$E$29,0)+IF(AF$9="x",Toimenpiteet!$E$60,0)+IF(AF$10="x",Toimenpiteet!$E$88,0))/(1+$H$15)^EB$59</f>
        <v>105.04908654057738</v>
      </c>
      <c r="ED143" s="29">
        <f>IF(H$11="x",Toimenpiteet!$E$115,BD143*CD143/1000+(Satokasvi!$E$28-Satokasvi!$E$7)+IF(H$8="x",Toimenpiteet!$E$29,0)+IF(H$9="x",Toimenpiteet!$E$60,0)+IF(H$10="x",Toimenpiteet!$E$88,0))/(1+$H$15)^ED$59</f>
        <v>305.82524271844659</v>
      </c>
      <c r="EE143" s="29">
        <f ca="1">IF(I$11="x",Toimenpiteet!$E$115,BE143*CE143/1000+(Satokasvi!$E$28-Satokasvi!$E$7)+IF(I$8="x",Toimenpiteet!$E$29,0)+IF(I$9="x",Toimenpiteet!$E$60,0)+IF(I$10="x",Toimenpiteet!$E$88,0))/(1+$H$15)^EE$59</f>
        <v>23.819387881509719</v>
      </c>
      <c r="EF143" s="29">
        <f ca="1">IF(J$11="x",Toimenpiteet!$E$115,BF143*CF143/1000+(Satokasvi!$E$28-Satokasvi!$E$7)+IF(J$8="x",Toimenpiteet!$E$29,0)+IF(J$9="x",Toimenpiteet!$E$60,0)+IF(J$10="x",Toimenpiteet!$E$88,0))/(1+$H$15)^EF$59</f>
        <v>-208.56078416658505</v>
      </c>
      <c r="EG143" s="29">
        <f ca="1">IF(K$11="x",Toimenpiteet!$E$115,BG143*CG143/1000+(Satokasvi!$E$28-Satokasvi!$E$7)+IF(K$8="x",Toimenpiteet!$E$29,0)+IF(K$9="x",Toimenpiteet!$E$60,0)+IF(K$10="x",Toimenpiteet!$E$88,0))/(1+$H$15)^EG$59</f>
        <v>245.82824423540626</v>
      </c>
      <c r="EH143" s="29">
        <f ca="1">IF(L$11="x",Toimenpiteet!$E$115,BH143*CH143/1000+(Satokasvi!$E$28-Satokasvi!$E$7)+IF(L$8="x",Toimenpiteet!$E$29,0)+IF(L$9="x",Toimenpiteet!$E$60,0)+IF(L$10="x",Toimenpiteet!$E$88,0))/(1+$H$15)^EH$59</f>
        <v>442.38082420525524</v>
      </c>
      <c r="EI143" s="29">
        <f>IF(M$11="x",Toimenpiteet!$E$115,BI143*CI143/1000+(Satokasvi!$E$28-Satokasvi!$E$7)+IF(M$8="x",Toimenpiteet!$E$29,0)+IF(M$9="x",Toimenpiteet!$E$60,0)+IF(M$10="x",Toimenpiteet!$E$88,0))/(1+$H$15)^EI$59</f>
        <v>263.80754085535114</v>
      </c>
      <c r="EJ143" s="29">
        <f ca="1">IF(N$11="x",Toimenpiteet!$E$115,BJ143*CJ143/1000+(Satokasvi!$E$28-Satokasvi!$E$7)+IF(N$8="x",Toimenpiteet!$E$29,0)+IF(N$9="x",Toimenpiteet!$E$60,0)+IF(N$10="x",Toimenpiteet!$E$88,0))/(1+$H$15)^EJ$59</f>
        <v>558.24041959426256</v>
      </c>
      <c r="EK143" s="29">
        <f ca="1">IF(O$11="x",Toimenpiteet!$E$115,BK143*CK143/1000+(Satokasvi!$E$28-Satokasvi!$E$7)+IF(O$8="x",Toimenpiteet!$E$29,0)+IF(O$9="x",Toimenpiteet!$E$60,0)+IF(O$10="x",Toimenpiteet!$E$88,0))/(1+$H$15)^EK$59</f>
        <v>438.86658412837886</v>
      </c>
      <c r="EL143" s="29">
        <f ca="1">IF(P$11="x",Toimenpiteet!$E$115,BL143*CL143/1000+(Satokasvi!$E$28-Satokasvi!$E$7)+IF(P$8="x",Toimenpiteet!$E$29,0)+IF(P$9="x",Toimenpiteet!$E$60,0)+IF(P$10="x",Toimenpiteet!$E$88,0))/(1+$H$15)^EL$59</f>
        <v>51.050486723188143</v>
      </c>
      <c r="EM143" s="29">
        <f ca="1">IF(Q$11="x",Toimenpiteet!$E$115,BM143*CM143/1000+(Satokasvi!$E$28-Satokasvi!$E$7)+IF(Q$8="x",Toimenpiteet!$E$29,0)+IF(Q$9="x",Toimenpiteet!$E$60,0)+IF(Q$10="x",Toimenpiteet!$E$88,0))/(1+$H$15)^EM$59</f>
        <v>210.04390010143891</v>
      </c>
      <c r="EN143" s="29">
        <f ca="1">IF(R$11="x",Toimenpiteet!$E$115,BN143*CN143/1000+(Satokasvi!$E$28-Satokasvi!$E$7)+IF(R$8="x",Toimenpiteet!$E$29,0)+IF(R$9="x",Toimenpiteet!$E$60,0)+IF(R$10="x",Toimenpiteet!$E$88,0))/(1+$H$15)^EN$59</f>
        <v>318.59560186021247</v>
      </c>
      <c r="EO143" s="29">
        <f ca="1">IF(S$11="x",Toimenpiteet!$E$115,BO143*CO143/1000+(Satokasvi!$E$28-Satokasvi!$E$7)+IF(S$8="x",Toimenpiteet!$E$29,0)+IF(S$9="x",Toimenpiteet!$E$60,0)+IF(S$10="x",Toimenpiteet!$E$88,0))/(1+$H$15)^EO$59</f>
        <v>222.69755266278747</v>
      </c>
      <c r="EP143" s="29">
        <f ca="1">IF(T$11="x",Toimenpiteet!$E$115,BP143*CP143/1000+(Satokasvi!$E$28-Satokasvi!$E$7)+IF(T$8="x",Toimenpiteet!$E$29,0)+IF(T$9="x",Toimenpiteet!$E$60,0)+IF(T$10="x",Toimenpiteet!$E$88,0))/(1+$H$15)^EP$59</f>
        <v>123.26097539925316</v>
      </c>
      <c r="EQ143" s="29">
        <f ca="1">IF(U$11="x",Toimenpiteet!$E$115,BQ143*CQ143/1000+(Satokasvi!$E$28-Satokasvi!$E$7)+IF(U$8="x",Toimenpiteet!$E$29,0)+IF(U$9="x",Toimenpiteet!$E$60,0)+IF(U$10="x",Toimenpiteet!$E$88,0))/(1+$H$15)^EQ$59</f>
        <v>290.8174259670393</v>
      </c>
      <c r="ER143" s="29">
        <f ca="1">IF(V$11="x",Toimenpiteet!$E$115,BR143*CR143/1000+(Satokasvi!$E$28-Satokasvi!$E$7)+IF(V$8="x",Toimenpiteet!$E$29,0)+IF(V$9="x",Toimenpiteet!$E$60,0)+IF(V$10="x",Toimenpiteet!$E$88,0))/(1+$H$15)^ER$59</f>
        <v>173.27414448946053</v>
      </c>
      <c r="ES143" s="29">
        <f ca="1">IF(W$11="x",Toimenpiteet!$E$115,BS143*CS143/1000+(Satokasvi!$E$28-Satokasvi!$E$7)+IF(W$8="x",Toimenpiteet!$E$29,0)+IF(W$9="x",Toimenpiteet!$E$60,0)+IF(W$10="x",Toimenpiteet!$E$88,0))/(1+$H$15)^ES$59</f>
        <v>101.49037429412269</v>
      </c>
      <c r="ET143" s="29">
        <f ca="1">IF(X$11="x",Toimenpiteet!$E$115,BT143*CT143/1000+(Satokasvi!$E$28-Satokasvi!$E$7)+IF(X$8="x",Toimenpiteet!$E$29,0)+IF(X$9="x",Toimenpiteet!$E$60,0)+IF(X$10="x",Toimenpiteet!$E$88,0))/(1+$H$15)^ET$59</f>
        <v>152.42633595810611</v>
      </c>
      <c r="EU143" s="29">
        <f ca="1">IF(Y$11="x",Toimenpiteet!$E$115,BU143*CU143/1000+(Satokasvi!$E$28-Satokasvi!$E$7)+IF(Y$8="x",Toimenpiteet!$E$29,0)+IF(Y$9="x",Toimenpiteet!$E$60,0)+IF(Y$10="x",Toimenpiteet!$E$88,0))/(1+$H$15)^EU$59</f>
        <v>261.32320431296273</v>
      </c>
      <c r="EV143" s="29">
        <f ca="1">IF(Z$11="x",Toimenpiteet!$E$115,BV143*CV143/1000+(Satokasvi!$E$28-Satokasvi!$E$7)+IF(Z$8="x",Toimenpiteet!$E$29,0)+IF(Z$9="x",Toimenpiteet!$E$60,0)+IF(Z$10="x",Toimenpiteet!$E$88,0))/(1+$H$15)^EV$59</f>
        <v>211.57060502288263</v>
      </c>
      <c r="EW143" s="29">
        <f ca="1">IF(AA$11="x",Toimenpiteet!$E$115,BW143*CW143/1000+(Satokasvi!$E$28-Satokasvi!$E$7)+IF(AA$8="x",Toimenpiteet!$E$29,0)+IF(AA$9="x",Toimenpiteet!$E$60,0)+IF(AA$10="x",Toimenpiteet!$E$88,0))/(1+$H$15)^EW$59</f>
        <v>121.24141422935018</v>
      </c>
      <c r="EX143" s="29">
        <f ca="1">IF(AB$11="x",Toimenpiteet!$E$115,BX143*CX143/1000+(Satokasvi!$E$28-Satokasvi!$E$7)+IF(AB$8="x",Toimenpiteet!$E$29,0)+IF(AB$9="x",Toimenpiteet!$E$60,0)+IF(AB$10="x",Toimenpiteet!$E$88,0))/(1+$H$15)^EX$59</f>
        <v>260.78525575588435</v>
      </c>
      <c r="EY143" s="29">
        <f ca="1">IF(AC$11="x",Toimenpiteet!$E$115,BY143*CY143/1000+(Satokasvi!$E$28-Satokasvi!$E$7)+IF(AC$8="x",Toimenpiteet!$E$29,0)+IF(AC$9="x",Toimenpiteet!$E$60,0)+IF(AC$10="x",Toimenpiteet!$E$88,0))/(1+$H$15)^EY$59</f>
        <v>196.20693626744773</v>
      </c>
      <c r="EZ143" s="29">
        <f ca="1">IF(AD$11="x",Toimenpiteet!$E$115,BZ143*CZ143/1000+(Satokasvi!$E$28-Satokasvi!$E$7)+IF(AD$8="x",Toimenpiteet!$E$29,0)+IF(AD$9="x",Toimenpiteet!$E$60,0)+IF(AD$10="x",Toimenpiteet!$E$88,0))/(1+$H$15)^EZ$59</f>
        <v>301.49360732685392</v>
      </c>
      <c r="FA143" s="29">
        <f ca="1">IF(AE$11="x",Toimenpiteet!$E$115,CA143*DA143/1000+(Satokasvi!$E$28-Satokasvi!$E$7)+IF(AE$8="x",Toimenpiteet!$E$29,0)+IF(AE$9="x",Toimenpiteet!$E$60,0)+IF(AE$10="x",Toimenpiteet!$E$88,0))/(1+$H$15)^FA$59</f>
        <v>207.37188229197244</v>
      </c>
      <c r="FB143" s="29">
        <f ca="1">IF(AF$11="x",Toimenpiteet!$E$115,CB143*DB143/1000+(Satokasvi!$E$28-Satokasvi!$E$7)+IF(AF$8="x",Toimenpiteet!$E$29,0)+IF(AF$9="x",Toimenpiteet!$E$60,0)+IF(AF$10="x",Toimenpiteet!$E$88,0))/(1+$H$15)^FB$59</f>
        <v>115.7438563293429</v>
      </c>
      <c r="FD143" s="29">
        <f t="shared" si="41"/>
        <v>305.82524271844659</v>
      </c>
      <c r="FE143" s="29">
        <f t="shared" ca="1" si="45"/>
        <v>318.28096414409475</v>
      </c>
      <c r="FF143" s="29">
        <f t="shared" ca="1" si="45"/>
        <v>109.7201799775097</v>
      </c>
      <c r="FG143" s="29">
        <f t="shared" ca="1" si="45"/>
        <v>334.20011742932593</v>
      </c>
      <c r="FH143" s="29">
        <f t="shared" ca="1" si="45"/>
        <v>746.15382895999039</v>
      </c>
      <c r="FI143" s="29">
        <f t="shared" ca="1" si="45"/>
        <v>1009.9613698153415</v>
      </c>
      <c r="FJ143" s="29">
        <f t="shared" ca="1" si="45"/>
        <v>1532.7949334558225</v>
      </c>
      <c r="FK143" s="29">
        <f t="shared" ca="1" si="45"/>
        <v>1942.1961390780809</v>
      </c>
      <c r="FL143" s="29">
        <f t="shared" ca="1" si="45"/>
        <v>1982.4982038953501</v>
      </c>
      <c r="FM143" s="29">
        <f t="shared" ca="1" si="45"/>
        <v>2174.4648228869605</v>
      </c>
      <c r="FN143" s="29">
        <f t="shared" ca="1" si="44"/>
        <v>2470.0492147092173</v>
      </c>
      <c r="FO143" s="29">
        <f t="shared" ca="1" si="43"/>
        <v>2674.5304803549207</v>
      </c>
      <c r="FP143" s="29">
        <f t="shared" ca="1" si="43"/>
        <v>2784.5319421454265</v>
      </c>
      <c r="FQ143" s="29">
        <f t="shared" ca="1" si="43"/>
        <v>3054.3262169737468</v>
      </c>
      <c r="FR143" s="29">
        <f t="shared" ca="1" si="43"/>
        <v>3212.3834813536278</v>
      </c>
      <c r="FS143" s="29">
        <f t="shared" ca="1" si="43"/>
        <v>3302.2781356600176</v>
      </c>
      <c r="FT143" s="29">
        <f t="shared" ca="1" si="43"/>
        <v>3440.8802057149746</v>
      </c>
      <c r="FU143" s="29">
        <f t="shared" ca="1" si="24"/>
        <v>3683.3848178665703</v>
      </c>
      <c r="FV143" s="29">
        <f t="shared" ca="1" si="24"/>
        <v>3878.6916709592947</v>
      </c>
      <c r="FW143" s="29">
        <f t="shared" ca="1" si="23"/>
        <v>3988.1509843025297</v>
      </c>
      <c r="FX143" s="29">
        <f t="shared" ca="1" si="23"/>
        <v>4230.6842050233872</v>
      </c>
      <c r="FY143" s="29">
        <f t="shared" ca="1" si="23"/>
        <v>4411.8841776137597</v>
      </c>
      <c r="FZ143" s="29">
        <f t="shared" ca="1" si="23"/>
        <v>4693.5221346170911</v>
      </c>
      <c r="GA143" s="29">
        <f t="shared" ca="1" si="23"/>
        <v>4885.6805130612665</v>
      </c>
      <c r="GB143" s="29">
        <f t="shared" ca="1" si="23"/>
        <v>4990.7295996018438</v>
      </c>
      <c r="GC143" s="29"/>
      <c r="GD143" s="29">
        <f t="shared" si="42"/>
        <v>305.82524271844659</v>
      </c>
      <c r="GE143" s="29">
        <f t="shared" ca="1" si="48"/>
        <v>329.64463059995632</v>
      </c>
      <c r="GF143" s="29">
        <f t="shared" ca="1" si="48"/>
        <v>121.08384643337126</v>
      </c>
      <c r="GG143" s="29">
        <f t="shared" ca="1" si="48"/>
        <v>366.91209066877752</v>
      </c>
      <c r="GH143" s="29">
        <f t="shared" ca="1" si="48"/>
        <v>809.2929148740327</v>
      </c>
      <c r="GI143" s="29">
        <f t="shared" ca="1" si="48"/>
        <v>1073.1004557293838</v>
      </c>
      <c r="GJ143" s="29">
        <f t="shared" ca="1" si="48"/>
        <v>1631.3408753236463</v>
      </c>
      <c r="GK143" s="29">
        <f t="shared" ca="1" si="48"/>
        <v>2070.207459452025</v>
      </c>
      <c r="GL143" s="29">
        <f t="shared" ca="1" si="48"/>
        <v>2121.257946175213</v>
      </c>
      <c r="GM143" s="29">
        <f t="shared" ca="1" si="48"/>
        <v>2331.3018462766518</v>
      </c>
      <c r="GN143" s="29">
        <f t="shared" ca="1" si="48"/>
        <v>2649.8974481368641</v>
      </c>
      <c r="GO143" s="29">
        <f t="shared" ca="1" si="48"/>
        <v>2872.5950007996516</v>
      </c>
      <c r="GP143" s="29">
        <f t="shared" ca="1" si="48"/>
        <v>2995.855976198905</v>
      </c>
      <c r="GQ143" s="29">
        <f t="shared" ca="1" si="48"/>
        <v>3286.673402165944</v>
      </c>
      <c r="GR143" s="29">
        <f t="shared" ca="1" si="48"/>
        <v>3459.9475466554045</v>
      </c>
      <c r="GS143" s="29">
        <f t="shared" ca="1" si="48"/>
        <v>3561.4379209495273</v>
      </c>
      <c r="GT143" s="29">
        <f t="shared" ca="1" si="34"/>
        <v>3713.8642569076333</v>
      </c>
      <c r="GU143" s="29">
        <f t="shared" ca="1" si="34"/>
        <v>3975.1874612205961</v>
      </c>
      <c r="GV143" s="29">
        <f t="shared" ca="1" si="34"/>
        <v>4186.7580662434784</v>
      </c>
      <c r="GW143" s="29">
        <f t="shared" ca="1" si="34"/>
        <v>4307.9994804728285</v>
      </c>
      <c r="GX143" s="29">
        <f t="shared" ca="1" si="34"/>
        <v>4568.784736228713</v>
      </c>
      <c r="GY143" s="29">
        <f t="shared" ca="1" si="30"/>
        <v>4764.9916724961604</v>
      </c>
      <c r="GZ143" s="29">
        <f t="shared" ca="1" si="30"/>
        <v>5066.485279823014</v>
      </c>
      <c r="HA143" s="29">
        <f t="shared" ca="1" si="30"/>
        <v>5273.8571621149867</v>
      </c>
      <c r="HB143" s="29">
        <f t="shared" ca="1" si="30"/>
        <v>5389.6010184443294</v>
      </c>
      <c r="HC143" s="29"/>
      <c r="HD143" s="29">
        <f t="shared" si="40"/>
        <v>170</v>
      </c>
      <c r="HE143" s="29">
        <f>SUM($GD143:GD143)-$HD143-SUM($FD143:FD143)</f>
        <v>-170</v>
      </c>
      <c r="HF143" s="29">
        <f ca="1">SUM($GD143:GE143)-$HD143-SUM($FD143:FE143)</f>
        <v>-158.63633354413832</v>
      </c>
      <c r="HG143" s="29">
        <f ca="1">SUM($GD143:GF143)-$HD143-SUM($FD143:FF143)</f>
        <v>-147.27266708827676</v>
      </c>
      <c r="HH143" s="29">
        <f ca="1">SUM($GD143:GG143)-$HD143-SUM($FD143:FG143)</f>
        <v>-114.56069384882494</v>
      </c>
      <c r="HI143" s="29">
        <f ca="1">SUM($GD143:GH143)-$HD143-SUM($FD143:FH143)</f>
        <v>-51.421607934782514</v>
      </c>
      <c r="HJ143" s="29">
        <f ca="1">SUM($GD143:GI143)-$HD143-SUM($FD143:FI143)</f>
        <v>11.717477979259911</v>
      </c>
      <c r="HK143" s="29">
        <f ca="1">SUM($GD143:GJ143)-$HD143-SUM($FD143:FJ143)</f>
        <v>110.26341984708324</v>
      </c>
      <c r="HL143" s="29">
        <f ca="1">SUM($GD143:GK143)-$HD143-SUM($FD143:FK143)</f>
        <v>238.27474022102706</v>
      </c>
      <c r="HM143" s="29">
        <f ca="1">SUM($GD143:GL143)-$HD143-SUM($FD143:FL143)</f>
        <v>377.03448250088877</v>
      </c>
      <c r="HN143" s="29">
        <f ca="1">SUM($GD143:GM143)-$HD143-SUM($FD143:FM143)</f>
        <v>533.87150589058001</v>
      </c>
      <c r="HO143" s="29">
        <f ca="1">SUM($GD143:GN143)-$HD143-SUM($FD143:FN143)</f>
        <v>713.71973931822686</v>
      </c>
      <c r="HP143" s="29">
        <f ca="1">SUM($GD143:GO143)-$HD143-SUM($FD143:FO143)</f>
        <v>911.78425976295694</v>
      </c>
      <c r="HQ143" s="29">
        <f ca="1">SUM($GD143:GP143)-$HD143-SUM($FD143:FP143)</f>
        <v>1123.1082938164363</v>
      </c>
      <c r="HR143" s="29">
        <f ca="1">SUM($GD143:GQ143)-$HD143-SUM($FD143:FQ143)</f>
        <v>1355.4554790086331</v>
      </c>
      <c r="HS143" s="29">
        <f ca="1">SUM($GD143:GR143)-$HD143-SUM($FD143:FR143)</f>
        <v>1603.0195443104094</v>
      </c>
      <c r="HT143" s="29">
        <f ca="1">SUM($GD143:GS143)-$HD143-SUM($FD143:FS143)</f>
        <v>1862.1793295999196</v>
      </c>
      <c r="HU143" s="29">
        <f ca="1">SUM($GD143:GT143)-$HD143-SUM($FD143:FT143)</f>
        <v>2135.1633807925791</v>
      </c>
      <c r="HV143" s="29">
        <f ca="1">SUM($GD143:GU143)-$HD143-SUM($FD143:FU143)</f>
        <v>2426.9660241466045</v>
      </c>
      <c r="HW143" s="29">
        <f ca="1">SUM($GD143:GV143)-$HD143-SUM($FD143:FV143)</f>
        <v>2735.0324194307905</v>
      </c>
      <c r="HX143" s="29">
        <f ca="1">SUM($GD143:GW143)-$HD143-SUM($FD143:FW143)</f>
        <v>3054.8809156010902</v>
      </c>
      <c r="HY143" s="29">
        <f ca="1">SUM($GD143:GX143)-$HD143-SUM($FD143:FX143)</f>
        <v>3392.9814468064142</v>
      </c>
      <c r="HZ143" s="29">
        <f ca="1">SUM($GD143:GY143)-$HD143-SUM($FD143:FY143)</f>
        <v>3746.0889416888094</v>
      </c>
      <c r="IA143" s="29">
        <f ca="1">SUM($GD143:GZ143)-$HD143-SUM($FD143:FZ143)</f>
        <v>4119.0520868947351</v>
      </c>
      <c r="IB143" s="29">
        <f ca="1">SUM($GD143:HA143)-$HD143-SUM($FD143:GA143)</f>
        <v>4507.2287359484617</v>
      </c>
      <c r="IC143" s="29">
        <f ca="1">SUM($GD143:HB143)-$HD143-SUM($FD143:GB143)</f>
        <v>4906.10015479094</v>
      </c>
    </row>
    <row r="144" spans="2:237">
      <c r="B144" s="29">
        <f t="shared" ca="1" si="47"/>
        <v>0.54037905130124919</v>
      </c>
      <c r="C144" s="29">
        <f t="shared" ca="1" si="47"/>
        <v>0.59579186195570366</v>
      </c>
      <c r="D144" s="29">
        <f t="shared" ca="1" si="47"/>
        <v>0.49069296620565539</v>
      </c>
      <c r="E144" s="29">
        <f t="shared" ca="1" si="47"/>
        <v>0.96793093457340018</v>
      </c>
      <c r="F144" s="29">
        <f t="shared" ca="1" si="47"/>
        <v>0.47484583099288158</v>
      </c>
      <c r="G144" s="29">
        <f t="shared" ca="1" si="47"/>
        <v>0.85148092333462677</v>
      </c>
      <c r="H144" s="29">
        <f t="shared" ca="1" si="47"/>
        <v>0.28394921218291869</v>
      </c>
      <c r="I144" s="29">
        <f t="shared" ca="1" si="47"/>
        <v>0.34931971597282607</v>
      </c>
      <c r="J144" s="29">
        <f t="shared" ca="1" si="47"/>
        <v>0.25093636720425294</v>
      </c>
      <c r="K144" s="29">
        <f t="shared" ca="1" si="47"/>
        <v>0.49894400127232985</v>
      </c>
      <c r="L144" s="29">
        <f t="shared" ca="1" si="47"/>
        <v>0.49027395730376344</v>
      </c>
      <c r="M144" s="29">
        <f t="shared" ca="1" si="47"/>
        <v>0.50453389290637107</v>
      </c>
      <c r="N144" s="29">
        <f t="shared" ca="1" si="47"/>
        <v>0.61817352931861314</v>
      </c>
      <c r="O144" s="29">
        <f t="shared" ca="1" si="47"/>
        <v>0.75236402345103126</v>
      </c>
      <c r="P144" s="29">
        <f t="shared" ca="1" si="47"/>
        <v>0.97325985515719227</v>
      </c>
      <c r="Q144" s="29">
        <f t="shared" ca="1" si="47"/>
        <v>0.60770506231550936</v>
      </c>
      <c r="R144" s="29">
        <f t="shared" ca="1" si="46"/>
        <v>0.8327031326799923</v>
      </c>
      <c r="S144" s="29">
        <f t="shared" ca="1" si="46"/>
        <v>0.65918804424669186</v>
      </c>
      <c r="T144" s="29">
        <f t="shared" ca="1" si="46"/>
        <v>0.85457548153309271</v>
      </c>
      <c r="U144" s="29">
        <f t="shared" ca="1" si="46"/>
        <v>0.15943880730096793</v>
      </c>
      <c r="V144" s="29">
        <f t="shared" ca="1" si="46"/>
        <v>3.9813749961307265E-2</v>
      </c>
      <c r="W144" s="29">
        <f t="shared" ca="1" si="46"/>
        <v>0.83406285029378346</v>
      </c>
      <c r="X144" s="29">
        <f t="shared" ca="1" si="46"/>
        <v>0.79718794038209539</v>
      </c>
      <c r="Y144" s="29">
        <f t="shared" ca="1" si="46"/>
        <v>0.52077988291396005</v>
      </c>
      <c r="Z144" s="29">
        <f t="shared" ca="1" si="46"/>
        <v>0.80075638813037009</v>
      </c>
      <c r="AC144" s="27">
        <f>IF(H$11="x",0,_xlfn.NORM.INV(B144,Satokasvi!$H$8,Satokasvi!$I$8)*IF(H$8="x",1+Toimenpiteet!$C$7,1)*IF(H$9="x",1+Toimenpiteet!$C$34,1)*(1+H$30)*_xlfn.BINOM.INV(1,(1-(Satokasvi!$H$15*(1+H$43))),B144))</f>
        <v>0</v>
      </c>
      <c r="AD144" s="27">
        <f ca="1">IF(I$11="x",0,_xlfn.NORM.INV(C144,Satokasvi!$H$8,Satokasvi!$I$8)*IF(I$8="x",1+Toimenpiteet!$C$7,1)*IF(I$9="x",1+Toimenpiteet!$C$34,1)*(1+I$30)*_xlfn.BINOM.INV(1,(1-(Satokasvi!$H$15*(1+I$43))),C144))</f>
        <v>2584.1536921240427</v>
      </c>
      <c r="AE144" s="27">
        <f ca="1">IF(J$11="x",0,_xlfn.NORM.INV(D144,Satokasvi!$H$8,Satokasvi!$I$8)*IF(J$8="x",1+Toimenpiteet!$C$7,1)*IF(J$9="x",1+Toimenpiteet!$C$34,1)*(1+J$30)*_xlfn.BINOM.INV(1,(1-(Satokasvi!$H$15*(1+J$43))),D144))</f>
        <v>2553.5373549293095</v>
      </c>
      <c r="AF144" s="27">
        <f ca="1">IF(K$11="x",0,_xlfn.NORM.INV(E144,Satokasvi!$H$8,Satokasvi!$I$8)*IF(K$8="x",1+Toimenpiteet!$C$7,1)*IF(K$9="x",1+Toimenpiteet!$C$34,1)*(1+K$30)*_xlfn.BINOM.INV(1,(1-(Satokasvi!$H$15*(1+K$43))),E144))</f>
        <v>2915.9901481984698</v>
      </c>
      <c r="AG144" s="27">
        <f ca="1">IF(L$11="x",0,_xlfn.NORM.INV(F144,Satokasvi!$H$8,Satokasvi!$I$8)*IF(L$8="x",1+Toimenpiteet!$C$7,1)*IF(L$9="x",1+Toimenpiteet!$C$34,1)*(1+L$30)*_xlfn.BINOM.INV(1,(1-(Satokasvi!$H$15*(1+L$43))),F144))</f>
        <v>2581.3937316222614</v>
      </c>
      <c r="AH144" s="27">
        <f>IF(M$11="x",0,_xlfn.NORM.INV(G144,Satokasvi!$H$8,Satokasvi!$I$8)*IF(M$8="x",1+Toimenpiteet!$C$7,1)*IF(M$9="x",1+Toimenpiteet!$C$34,1)*(1+M$30)*_xlfn.BINOM.INV(1,(1-(Satokasvi!$H$15*(1+M$43))),G144))</f>
        <v>0</v>
      </c>
      <c r="AI144" s="27">
        <f ca="1">IF(N$11="x",0,_xlfn.NORM.INV(H144,Satokasvi!$H$8,Satokasvi!$I$8)*IF(N$8="x",1+Toimenpiteet!$C$7,1)*IF(N$9="x",1+Toimenpiteet!$C$34,1)*(1+N$30)*_xlfn.BINOM.INV(1,(1-(Satokasvi!$H$15*(1+N$43))),H144))</f>
        <v>2506.629266697963</v>
      </c>
      <c r="AJ144" s="27">
        <f ca="1">IF(O$11="x",0,_xlfn.NORM.INV(I144,Satokasvi!$H$8,Satokasvi!$I$8)*IF(O$8="x",1+Toimenpiteet!$C$7,1)*IF(O$9="x",1+Toimenpiteet!$C$34,1)*(1+O$30)*_xlfn.BINOM.INV(1,(1-(Satokasvi!$H$15*(1+O$43))),I144))</f>
        <v>2540.9731357833871</v>
      </c>
      <c r="AK144" s="27">
        <f ca="1">IF(P$11="x",0,_xlfn.NORM.INV(J144,Satokasvi!$H$8,Satokasvi!$I$8)*IF(P$8="x",1+Toimenpiteet!$C$7,1)*IF(P$9="x",1+Toimenpiteet!$C$34,1)*(1+P$30)*_xlfn.BINOM.INV(1,(1-(Satokasvi!$H$15*(1+P$43))),J144))</f>
        <v>2487.8892144993069</v>
      </c>
      <c r="AL144" s="27">
        <f ca="1">IF(Q$11="x",0,_xlfn.NORM.INV(K144,Satokasvi!$H$8,Satokasvi!$I$8)*IF(Q$8="x",1+Toimenpiteet!$C$7,1)*IF(Q$9="x",1+Toimenpiteet!$C$34,1)*(1+Q$30)*_xlfn.BINOM.INV(1,(1-(Satokasvi!$H$15*(1+Q$43))),K144))</f>
        <v>2612.7459110994942</v>
      </c>
      <c r="AM144" s="27">
        <f ca="1">IF(R$11="x",0,_xlfn.NORM.INV(L144,Satokasvi!$H$8,Satokasvi!$I$8)*IF(R$8="x",1+Toimenpiteet!$C$7,1)*IF(R$9="x",1+Toimenpiteet!$C$34,1)*(1+R$30)*_xlfn.BINOM.INV(1,(1-(Satokasvi!$H$15*(1+R$43))),L144))</f>
        <v>2608.6888578995845</v>
      </c>
      <c r="AN144" s="27">
        <f ca="1">IF(S$11="x",0,_xlfn.NORM.INV(M144,Satokasvi!$H$8,Satokasvi!$I$8)*IF(S$8="x",1+Toimenpiteet!$C$7,1)*IF(S$9="x",1+Toimenpiteet!$C$34,1)*(1+S$30)*_xlfn.BINOM.INV(1,(1-(Satokasvi!$H$15*(1+S$43))),M144))</f>
        <v>2615.3613962771246</v>
      </c>
      <c r="AO144" s="27">
        <f ca="1">IF(T$11="x",0,_xlfn.NORM.INV(N144,Satokasvi!$H$8,Satokasvi!$I$8)*IF(T$8="x",1+Toimenpiteet!$C$7,1)*IF(T$9="x",1+Toimenpiteet!$C$34,1)*(1+T$30)*_xlfn.BINOM.INV(1,(1-(Satokasvi!$H$15*(1+T$43))),N144))</f>
        <v>2669.36629451519</v>
      </c>
      <c r="AP144" s="27">
        <f ca="1">IF(U$11="x",0,_xlfn.NORM.INV(O144,Satokasvi!$H$8,Satokasvi!$I$8)*IF(U$8="x",1+Toimenpiteet!$C$7,1)*IF(U$9="x",1+Toimenpiteet!$C$34,1)*(1+U$30)*_xlfn.BINOM.INV(1,(1-(Satokasvi!$H$15*(1+U$43))),O144))</f>
        <v>2740.5323780201452</v>
      </c>
      <c r="AQ144" s="27">
        <f ca="1">IF(V$11="x",0,_xlfn.NORM.INV(P144,Satokasvi!$H$8,Satokasvi!$I$8)*IF(V$8="x",1+Toimenpiteet!$C$7,1)*IF(V$9="x",1+Toimenpiteet!$C$34,1)*(1+V$30)*_xlfn.BINOM.INV(1,(1-(Satokasvi!$H$15*(1+V$43))),P144))</f>
        <v>2973.684630127716</v>
      </c>
      <c r="AR144" s="27">
        <f ca="1">IF(W$11="x",0,_xlfn.NORM.INV(Q144,Satokasvi!$H$8,Satokasvi!$I$8)*IF(W$8="x",1+Toimenpiteet!$C$7,1)*IF(W$9="x",1+Toimenpiteet!$C$34,1)*(1+W$30)*_xlfn.BINOM.INV(1,(1-(Satokasvi!$H$15*(1+W$43))),Q144))</f>
        <v>2664.2621288080077</v>
      </c>
      <c r="AS144" s="27">
        <f ca="1">IF(X$11="x",0,_xlfn.NORM.INV(R144,Satokasvi!$H$8,Satokasvi!$I$8)*IF(X$8="x",1+Toimenpiteet!$C$7,1)*IF(X$9="x",1+Toimenpiteet!$C$34,1)*(1+X$30)*_xlfn.BINOM.INV(1,(1-(Satokasvi!$H$15*(1+X$43))),R144))</f>
        <v>2793.348668790301</v>
      </c>
      <c r="AT144" s="27">
        <f ca="1">IF(Y$11="x",0,_xlfn.NORM.INV(S144,Satokasvi!$H$8,Satokasvi!$I$8)*IF(Y$8="x",1+Toimenpiteet!$C$7,1)*IF(Y$9="x",1+Toimenpiteet!$C$34,1)*(1+Y$30)*_xlfn.BINOM.INV(1,(1-(Satokasvi!$H$15*(1+Y$43))),S144))</f>
        <v>2689.816922620998</v>
      </c>
      <c r="AU144" s="27">
        <f ca="1">IF(Z$11="x",0,_xlfn.NORM.INV(T144,Satokasvi!$H$8,Satokasvi!$I$8)*IF(Z$8="x",1+Toimenpiteet!$C$7,1)*IF(Z$9="x",1+Toimenpiteet!$C$34,1)*(1+Z$30)*_xlfn.BINOM.INV(1,(1-(Satokasvi!$H$15*(1+Z$43))),T144))</f>
        <v>2810.4016584981191</v>
      </c>
      <c r="AV144" s="27">
        <f ca="1">IF(AA$11="x",0,_xlfn.NORM.INV(U144,Satokasvi!$H$8,Satokasvi!$I$8)*IF(AA$8="x",1+Toimenpiteet!$C$7,1)*IF(AA$9="x",1+Toimenpiteet!$C$34,1)*(1+AA$30)*_xlfn.BINOM.INV(1,(1-(Satokasvi!$H$15*(1+AA$43))),U144))</f>
        <v>2427.1834698156717</v>
      </c>
      <c r="AW144" s="27">
        <f ca="1">IF(AB$11="x",0,_xlfn.NORM.INV(V144,Satokasvi!$H$8,Satokasvi!$I$8)*IF(AB$8="x",1+Toimenpiteet!$C$7,1)*IF(AB$9="x",1+Toimenpiteet!$C$34,1)*(1+AB$30)*_xlfn.BINOM.INV(1,(1-(Satokasvi!$H$15*(1+AB$43))),V144))</f>
        <v>0</v>
      </c>
      <c r="AX144" s="27">
        <f ca="1">IF(AC$11="x",0,_xlfn.NORM.INV(W144,Satokasvi!$H$8,Satokasvi!$I$8)*IF(AC$8="x",1+Toimenpiteet!$C$7,1)*IF(AC$9="x",1+Toimenpiteet!$C$34,1)*(1+AC$30)*_xlfn.BINOM.INV(1,(1-(Satokasvi!$H$15*(1+AC$43))),W144))</f>
        <v>2794.3646930022137</v>
      </c>
      <c r="AY144" s="27">
        <f ca="1">IF(AD$11="x",0,_xlfn.NORM.INV(X144,Satokasvi!$H$8,Satokasvi!$I$8)*IF(AD$8="x",1+Toimenpiteet!$C$7,1)*IF(AD$9="x",1+Toimenpiteet!$C$34,1)*(1+AD$30)*_xlfn.BINOM.INV(1,(1-(Satokasvi!$H$15*(1+AD$43))),X144))</f>
        <v>2768.4699743842066</v>
      </c>
      <c r="AZ144" s="27">
        <f ca="1">IF(AE$11="x",0,_xlfn.NORM.INV(Y144,Satokasvi!$H$8,Satokasvi!$I$8)*IF(AE$8="x",1+Toimenpiteet!$C$7,1)*IF(AE$9="x",1+Toimenpiteet!$C$34,1)*(1+AE$30)*_xlfn.BINOM.INV(1,(1-(Satokasvi!$H$15*(1+AE$43))),Y144))</f>
        <v>2622.9670425330473</v>
      </c>
      <c r="BA144" s="27">
        <f ca="1">IF(AF$11="x",0,_xlfn.NORM.INV(Z144,Satokasvi!$H$8,Satokasvi!$I$8)*IF(AF$8="x",1+Toimenpiteet!$C$7,1)*IF(AF$9="x",1+Toimenpiteet!$C$34,1)*(1+AF$30)*_xlfn.BINOM.INV(1,(1-(Satokasvi!$H$15*(1+AF$43))),Z144))</f>
        <v>2770.8419036377163</v>
      </c>
      <c r="BD144" s="27">
        <f>IF(H$11="x",0,_xlfn.NORM.INV(B144,Satokasvi!$H$8,Satokasvi!$I$8)*IF(COUNTIF($H$12:H$12,"x")&gt;0,(1+$C$6),1)*IF(COUNTIF($H$13:H$13,"x")&gt;0,(1+$C$30),1)*IF(H$8="x",(1+Toimenpiteet!$C$7),1)*IF(H$9="x",(1+Toimenpiteet!$C$34),1)*(1+H$30)*_xlfn.BINOM.INV(1,(1-(Satokasvi!$H$15*(1+H$44))),B144))</f>
        <v>0</v>
      </c>
      <c r="BE144" s="27">
        <f ca="1">IF(I$11="x",0,_xlfn.NORM.INV(C144,Satokasvi!$H$8,Satokasvi!$I$8)*IF(COUNTIF($H$12:I$12,"x")&gt;0,(1+$C$6),1)*IF(COUNTIF($H$13:I$13,"x")&gt;0,(1+$C$30),1)*IF(I$8="x",(1+Toimenpiteet!$C$7),1)*IF(I$9="x",(1+Toimenpiteet!$C$34),1)*(1+I$30)*_xlfn.BINOM.INV(1,(1-(Satokasvi!$H$15*(1+I$44))),C144))</f>
        <v>2713.3613767302445</v>
      </c>
      <c r="BF144" s="27">
        <f ca="1">IF(J$11="x",0,_xlfn.NORM.INV(D144,Satokasvi!$H$8,Satokasvi!$I$8)*IF(COUNTIF($H$12:J$12,"x")&gt;0,(1+$C$6),1)*IF(COUNTIF($H$13:J$13,"x")&gt;0,(1+$C$30),1)*IF(J$8="x",(1+Toimenpiteet!$C$7),1)*IF(J$9="x",(1+Toimenpiteet!$C$34),1)*(1+J$30)*_xlfn.BINOM.INV(1,(1-(Satokasvi!$H$15*(1+J$44))),D144))</f>
        <v>2681.2142226757746</v>
      </c>
      <c r="BG144" s="27">
        <f ca="1">IF(K$11="x",0,_xlfn.NORM.INV(E144,Satokasvi!$H$8,Satokasvi!$I$8)*IF(COUNTIF($H$12:K$12,"x")&gt;0,(1+$C$6),1)*IF(COUNTIF($H$13:K$13,"x")&gt;0,(1+$C$30),1)*IF(K$8="x",(1+Toimenpiteet!$C$7),1)*IF(K$9="x",(1+Toimenpiteet!$C$34),1)*(1+K$30)*_xlfn.BINOM.INV(1,(1-(Satokasvi!$H$15*(1+K$44))),E144))</f>
        <v>3061.7896556083938</v>
      </c>
      <c r="BH144" s="27">
        <f ca="1">IF(L$11="x",0,_xlfn.NORM.INV(F144,Satokasvi!$H$8,Satokasvi!$I$8)*IF(COUNTIF($H$12:L$12,"x")&gt;0,(1+$C$6),1)*IF(COUNTIF($H$13:L$13,"x")&gt;0,(1+$C$30),1)*IF(L$8="x",(1+Toimenpiteet!$C$7),1)*IF(L$9="x",(1+Toimenpiteet!$C$34),1)*(1+L$30)*_xlfn.BINOM.INV(1,(1-(Satokasvi!$H$15*(1+L$44))),F144))</f>
        <v>2710.4634182033751</v>
      </c>
      <c r="BI144" s="27">
        <f>IF(M$11="x",0,_xlfn.NORM.INV(G144,Satokasvi!$H$8,Satokasvi!$I$8)*IF(COUNTIF($H$12:M$12,"x")&gt;0,(1+$C$6),1)*IF(COUNTIF($H$13:M$13,"x")&gt;0,(1+$C$30),1)*IF(M$8="x",(1+Toimenpiteet!$C$7),1)*IF(M$9="x",(1+Toimenpiteet!$C$34),1)*(1+M$30)*_xlfn.BINOM.INV(1,(1-(Satokasvi!$H$15*(1+M$44))),G144))</f>
        <v>0</v>
      </c>
      <c r="BJ144" s="27">
        <f ca="1">IF(N$11="x",0,_xlfn.NORM.INV(H144,Satokasvi!$H$8,Satokasvi!$I$8)*IF(COUNTIF($H$12:N$12,"x")&gt;0,(1+$C$6),1)*IF(COUNTIF($H$13:N$13,"x")&gt;0,(1+$C$30),1)*IF(N$8="x",(1+Toimenpiteet!$C$7),1)*IF(N$9="x",(1+Toimenpiteet!$C$34),1)*(1+N$30)*_xlfn.BINOM.INV(1,(1-(Satokasvi!$H$15*(1+N$44))),H144))</f>
        <v>2631.9607300328616</v>
      </c>
      <c r="BK144" s="27">
        <f ca="1">IF(O$11="x",0,_xlfn.NORM.INV(I144,Satokasvi!$H$8,Satokasvi!$I$8)*IF(COUNTIF($H$12:O$12,"x")&gt;0,(1+$C$6),1)*IF(COUNTIF($H$13:O$13,"x")&gt;0,(1+$C$30),1)*IF(O$8="x",(1+Toimenpiteet!$C$7),1)*IF(O$9="x",(1+Toimenpiteet!$C$34),1)*(1+O$30)*_xlfn.BINOM.INV(1,(1-(Satokasvi!$H$15*(1+O$44))),I144))</f>
        <v>2668.0217925725565</v>
      </c>
      <c r="BL144" s="27">
        <f ca="1">IF(P$11="x",0,_xlfn.NORM.INV(J144,Satokasvi!$H$8,Satokasvi!$I$8)*IF(COUNTIF($H$12:P$12,"x")&gt;0,(1+$C$6),1)*IF(COUNTIF($H$13:P$13,"x")&gt;0,(1+$C$30),1)*IF(P$8="x",(1+Toimenpiteet!$C$7),1)*IF(P$9="x",(1+Toimenpiteet!$C$34),1)*(1+P$30)*_xlfn.BINOM.INV(1,(1-(Satokasvi!$H$15*(1+P$44))),J144))</f>
        <v>2612.2836752242724</v>
      </c>
      <c r="BM144" s="27">
        <f ca="1">IF(Q$11="x",0,_xlfn.NORM.INV(K144,Satokasvi!$H$8,Satokasvi!$I$8)*IF(COUNTIF($H$12:Q$12,"x")&gt;0,(1+$C$6),1)*IF(COUNTIF($H$13:Q$13,"x")&gt;0,(1+$C$30),1)*IF(Q$8="x",(1+Toimenpiteet!$C$7),1)*IF(Q$9="x",(1+Toimenpiteet!$C$34),1)*(1+Q$30)*_xlfn.BINOM.INV(1,(1-(Satokasvi!$H$15*(1+Q$44))),K144))</f>
        <v>2743.3832066544692</v>
      </c>
      <c r="BN144" s="27">
        <f ca="1">IF(R$11="x",0,_xlfn.NORM.INV(L144,Satokasvi!$H$8,Satokasvi!$I$8)*IF(COUNTIF($H$12:R$12,"x")&gt;0,(1+$C$6),1)*IF(COUNTIF($H$13:R$13,"x")&gt;0,(1+$C$30),1)*IF(R$8="x",(1+Toimenpiteet!$C$7),1)*IF(R$9="x",(1+Toimenpiteet!$C$34),1)*(1+R$30)*_xlfn.BINOM.INV(1,(1-(Satokasvi!$H$15*(1+R$44))),L144))</f>
        <v>2739.1233007945634</v>
      </c>
      <c r="BO144" s="27">
        <f ca="1">IF(S$11="x",0,_xlfn.NORM.INV(M144,Satokasvi!$H$8,Satokasvi!$I$8)*IF(COUNTIF($H$12:S$12,"x")&gt;0,(1+$C$6),1)*IF(COUNTIF($H$13:S$13,"x")&gt;0,(1+$C$30),1)*IF(S$8="x",(1+Toimenpiteet!$C$7),1)*IF(S$9="x",(1+Toimenpiteet!$C$34),1)*(1+S$30)*_xlfn.BINOM.INV(1,(1-(Satokasvi!$H$15*(1+S$44))),M144))</f>
        <v>2746.1294660909812</v>
      </c>
      <c r="BP144" s="27">
        <f ca="1">IF(T$11="x",0,_xlfn.NORM.INV(N144,Satokasvi!$H$8,Satokasvi!$I$8)*IF(COUNTIF($H$12:T$12,"x")&gt;0,(1+$C$6),1)*IF(COUNTIF($H$13:T$13,"x")&gt;0,(1+$C$30),1)*IF(T$8="x",(1+Toimenpiteet!$C$7),1)*IF(T$9="x",(1+Toimenpiteet!$C$34),1)*(1+T$30)*_xlfn.BINOM.INV(1,(1-(Satokasvi!$H$15*(1+T$44))),N144))</f>
        <v>2802.8346092409497</v>
      </c>
      <c r="BQ144" s="27">
        <f ca="1">IF(U$11="x",0,_xlfn.NORM.INV(O144,Satokasvi!$H$8,Satokasvi!$I$8)*IF(COUNTIF($H$12:U$12,"x")&gt;0,(1+$C$6),1)*IF(COUNTIF($H$13:U$13,"x")&gt;0,(1+$C$30),1)*IF(U$8="x",(1+Toimenpiteet!$C$7),1)*IF(U$9="x",(1+Toimenpiteet!$C$34),1)*(1+U$30)*_xlfn.BINOM.INV(1,(1-(Satokasvi!$H$15*(1+U$44))),O144))</f>
        <v>2877.5589969211524</v>
      </c>
      <c r="BR144" s="27">
        <f ca="1">IF(V$11="x",0,_xlfn.NORM.INV(P144,Satokasvi!$H$8,Satokasvi!$I$8)*IF(COUNTIF($H$12:V$12,"x")&gt;0,(1+$C$6),1)*IF(COUNTIF($H$13:V$13,"x")&gt;0,(1+$C$30),1)*IF(V$8="x",(1+Toimenpiteet!$C$7),1)*IF(V$9="x",(1+Toimenpiteet!$C$34),1)*(1+V$30)*_xlfn.BINOM.INV(1,(1-(Satokasvi!$H$15*(1+V$44))),P144))</f>
        <v>3122.3688616341024</v>
      </c>
      <c r="BS144" s="27">
        <f ca="1">IF(W$11="x",0,_xlfn.NORM.INV(Q144,Satokasvi!$H$8,Satokasvi!$I$8)*IF(COUNTIF($H$12:W$12,"x")&gt;0,(1+$C$6),1)*IF(COUNTIF($H$13:W$13,"x")&gt;0,(1+$C$30),1)*IF(W$8="x",(1+Toimenpiteet!$C$7),1)*IF(W$9="x",(1+Toimenpiteet!$C$34),1)*(1+W$30)*_xlfn.BINOM.INV(1,(1-(Satokasvi!$H$15*(1+W$44))),Q144))</f>
        <v>2797.4752352484084</v>
      </c>
      <c r="BT144" s="27">
        <f ca="1">IF(X$11="x",0,_xlfn.NORM.INV(R144,Satokasvi!$H$8,Satokasvi!$I$8)*IF(COUNTIF($H$12:X$12,"x")&gt;0,(1+$C$6),1)*IF(COUNTIF($H$13:X$13,"x")&gt;0,(1+$C$30),1)*IF(X$8="x",(1+Toimenpiteet!$C$7),1)*IF(X$9="x",(1+Toimenpiteet!$C$34),1)*(1+X$30)*_xlfn.BINOM.INV(1,(1-(Satokasvi!$H$15*(1+X$44))),R144))</f>
        <v>2933.0161022298166</v>
      </c>
      <c r="BU144" s="27">
        <f ca="1">IF(Y$11="x",0,_xlfn.NORM.INV(S144,Satokasvi!$H$8,Satokasvi!$I$8)*IF(COUNTIF($H$12:Y$12,"x")&gt;0,(1+$C$6),1)*IF(COUNTIF($H$13:Y$13,"x")&gt;0,(1+$C$30),1)*IF(Y$8="x",(1+Toimenpiteet!$C$7),1)*IF(Y$9="x",(1+Toimenpiteet!$C$34),1)*(1+Y$30)*_xlfn.BINOM.INV(1,(1-(Satokasvi!$H$15*(1+Y$44))),S144))</f>
        <v>2824.3077687520477</v>
      </c>
      <c r="BV144" s="27">
        <f ca="1">IF(Z$11="x",0,_xlfn.NORM.INV(T144,Satokasvi!$H$8,Satokasvi!$I$8)*IF(COUNTIF($H$12:Z$12,"x")&gt;0,(1+$C$6),1)*IF(COUNTIF($H$13:Z$13,"x")&gt;0,(1+$C$30),1)*IF(Z$8="x",(1+Toimenpiteet!$C$7),1)*IF(Z$9="x",(1+Toimenpiteet!$C$34),1)*(1+Z$30)*_xlfn.BINOM.INV(1,(1-(Satokasvi!$H$15*(1+Z$44))),T144))</f>
        <v>2950.9217414230247</v>
      </c>
      <c r="BW144" s="27">
        <f ca="1">IF(AA$11="x",0,_xlfn.NORM.INV(U144,Satokasvi!$H$8,Satokasvi!$I$8)*IF(COUNTIF($H$12:AA$12,"x")&gt;0,(1+$C$6),1)*IF(COUNTIF($H$13:AA$13,"x")&gt;0,(1+$C$30),1)*IF(AA$8="x",(1+Toimenpiteet!$C$7),1)*IF(AA$9="x",(1+Toimenpiteet!$C$34),1)*(1+AA$30)*_xlfn.BINOM.INV(1,(1-(Satokasvi!$H$15*(1+AA$44))),U144))</f>
        <v>2548.5426433064563</v>
      </c>
      <c r="BX144" s="27">
        <f ca="1">IF(AB$11="x",0,_xlfn.NORM.INV(V144,Satokasvi!$H$8,Satokasvi!$I$8)*IF(COUNTIF($H$12:AB$12,"x")&gt;0,(1+$C$6),1)*IF(COUNTIF($H$13:AB$13,"x")&gt;0,(1+$C$30),1)*IF(AB$8="x",(1+Toimenpiteet!$C$7),1)*IF(AB$9="x",(1+Toimenpiteet!$C$34),1)*(1+AB$30)*_xlfn.BINOM.INV(1,(1-(Satokasvi!$H$15*(1+AB$44))),V144))</f>
        <v>0</v>
      </c>
      <c r="BY144" s="27">
        <f ca="1">IF(AC$11="x",0,_xlfn.NORM.INV(W144,Satokasvi!$H$8,Satokasvi!$I$8)*IF(COUNTIF($H$12:AC$12,"x")&gt;0,(1+$C$6),1)*IF(COUNTIF($H$13:AC$13,"x")&gt;0,(1+$C$30),1)*IF(AC$8="x",(1+Toimenpiteet!$C$7),1)*IF(AC$9="x",(1+Toimenpiteet!$C$34),1)*(1+AC$30)*_xlfn.BINOM.INV(1,(1-(Satokasvi!$H$15*(1+AC$44))),W144))</f>
        <v>2934.082927652325</v>
      </c>
      <c r="BZ144" s="27">
        <f ca="1">IF(AD$11="x",0,_xlfn.NORM.INV(X144,Satokasvi!$H$8,Satokasvi!$I$8)*IF(COUNTIF($H$12:AD$12,"x")&gt;0,(1+$C$6),1)*IF(COUNTIF($H$13:AD$13,"x")&gt;0,(1+$C$30),1)*IF(AD$8="x",(1+Toimenpiteet!$C$7),1)*IF(AD$9="x",(1+Toimenpiteet!$C$34),1)*(1+AD$30)*_xlfn.BINOM.INV(1,(1-(Satokasvi!$H$15*(1+AD$44))),X144))</f>
        <v>2906.8934731034174</v>
      </c>
      <c r="CA144" s="27">
        <f ca="1">IF(AE$11="x",0,_xlfn.NORM.INV(Y144,Satokasvi!$H$8,Satokasvi!$I$8)*IF(COUNTIF($H$12:AE$12,"x")&gt;0,(1+$C$6),1)*IF(COUNTIF($H$13:AE$13,"x")&gt;0,(1+$C$30),1)*IF(AE$8="x",(1+Toimenpiteet!$C$7),1)*IF(AE$9="x",(1+Toimenpiteet!$C$34),1)*(1+AE$30)*_xlfn.BINOM.INV(1,(1-(Satokasvi!$H$15*(1+AE$44))),Y144))</f>
        <v>2754.1153946596996</v>
      </c>
      <c r="CB144" s="27">
        <f ca="1">IF(AF$11="x",0,_xlfn.NORM.INV(Z144,Satokasvi!$H$8,Satokasvi!$I$8)*IF(COUNTIF($H$12:AF$12,"x")&gt;0,(1+$C$6),1)*IF(COUNTIF($H$13:AF$13,"x")&gt;0,(1+$C$30),1)*IF(AF$8="x",(1+Toimenpiteet!$C$7),1)*IF(AF$9="x",(1+Toimenpiteet!$C$34),1)*(1+AF$30)*_xlfn.BINOM.INV(1,(1-(Satokasvi!$H$15*(1+AF$44))),Z144))</f>
        <v>2909.3839988196023</v>
      </c>
      <c r="CD144" s="29">
        <f ca="1">_xlfn.NORM.INV(RAND(),Satokasvi!$H$13,Satokasvi!$I$13)</f>
        <v>194.72112239042352</v>
      </c>
      <c r="CE144" s="29">
        <f ca="1">_xlfn.NORM.INV(RAND(),Satokasvi!$H$13,Satokasvi!$I$13)</f>
        <v>190.0862878506295</v>
      </c>
      <c r="CF144" s="29">
        <f ca="1">_xlfn.NORM.INV(RAND(),Satokasvi!$H$13,Satokasvi!$I$13)</f>
        <v>194.95151949807547</v>
      </c>
      <c r="CG144" s="29">
        <f ca="1">_xlfn.NORM.INV(RAND(),Satokasvi!$H$13,Satokasvi!$I$13)</f>
        <v>141.90426754007015</v>
      </c>
      <c r="CH144" s="29">
        <f ca="1">_xlfn.NORM.INV(RAND(),Satokasvi!$H$13,Satokasvi!$I$13)</f>
        <v>191.11200897866087</v>
      </c>
      <c r="CI144" s="29">
        <f ca="1">_xlfn.NORM.INV(RAND(),Satokasvi!$H$13,Satokasvi!$I$13)</f>
        <v>166.14536758471357</v>
      </c>
      <c r="CJ144" s="29">
        <f ca="1">_xlfn.NORM.INV(RAND(),Satokasvi!$H$13,Satokasvi!$I$13)</f>
        <v>263.10301120345622</v>
      </c>
      <c r="CK144" s="29">
        <f ca="1">_xlfn.NORM.INV(RAND(),Satokasvi!$H$13,Satokasvi!$I$13)</f>
        <v>168.45133697759726</v>
      </c>
      <c r="CL144" s="29">
        <f ca="1">_xlfn.NORM.INV(RAND(),Satokasvi!$H$13,Satokasvi!$I$13)</f>
        <v>179.59942256017547</v>
      </c>
      <c r="CM144" s="29">
        <f ca="1">_xlfn.NORM.INV(RAND(),Satokasvi!$H$13,Satokasvi!$I$13)</f>
        <v>247.21631025360932</v>
      </c>
      <c r="CN144" s="29">
        <f ca="1">_xlfn.NORM.INV(RAND(),Satokasvi!$H$13,Satokasvi!$I$13)</f>
        <v>130.56462120817105</v>
      </c>
      <c r="CO144" s="29">
        <f ca="1">_xlfn.NORM.INV(RAND(),Satokasvi!$H$13,Satokasvi!$I$13)</f>
        <v>257.58018285585916</v>
      </c>
      <c r="CP144" s="29">
        <f ca="1">_xlfn.NORM.INV(RAND(),Satokasvi!$H$13,Satokasvi!$I$13)</f>
        <v>275.26200507473214</v>
      </c>
      <c r="CQ144" s="29">
        <f ca="1">_xlfn.NORM.INV(RAND(),Satokasvi!$H$13,Satokasvi!$I$13)</f>
        <v>214.92244428616081</v>
      </c>
      <c r="CR144" s="29">
        <f ca="1">_xlfn.NORM.INV(RAND(),Satokasvi!$H$13,Satokasvi!$I$13)</f>
        <v>96.540527539199815</v>
      </c>
      <c r="CS144" s="29">
        <f ca="1">_xlfn.NORM.INV(RAND(),Satokasvi!$H$13,Satokasvi!$I$13)</f>
        <v>197.43138202522752</v>
      </c>
      <c r="CT144" s="29">
        <f ca="1">_xlfn.NORM.INV(RAND(),Satokasvi!$H$13,Satokasvi!$I$13)</f>
        <v>214.70041346660042</v>
      </c>
      <c r="CU144" s="29">
        <f ca="1">_xlfn.NORM.INV(RAND(),Satokasvi!$H$13,Satokasvi!$I$13)</f>
        <v>145.33966152131623</v>
      </c>
      <c r="CV144" s="29">
        <f ca="1">_xlfn.NORM.INV(RAND(),Satokasvi!$H$13,Satokasvi!$I$13)</f>
        <v>220.85043696033497</v>
      </c>
      <c r="CW144" s="29">
        <f ca="1">_xlfn.NORM.INV(RAND(),Satokasvi!$H$13,Satokasvi!$I$13)</f>
        <v>227.83170526466466</v>
      </c>
      <c r="CX144" s="29">
        <f ca="1">_xlfn.NORM.INV(RAND(),Satokasvi!$H$13,Satokasvi!$I$13)</f>
        <v>178.49384345002443</v>
      </c>
      <c r="CY144" s="29">
        <f ca="1">_xlfn.NORM.INV(RAND(),Satokasvi!$H$13,Satokasvi!$I$13)</f>
        <v>221.9516047082646</v>
      </c>
      <c r="CZ144" s="29">
        <f ca="1">_xlfn.NORM.INV(RAND(),Satokasvi!$H$13,Satokasvi!$I$13)</f>
        <v>194.71743425999486</v>
      </c>
      <c r="DA144" s="29">
        <f ca="1">_xlfn.NORM.INV(RAND(),Satokasvi!$H$13,Satokasvi!$I$13)</f>
        <v>245.76935899053257</v>
      </c>
      <c r="DB144" s="29">
        <f ca="1">_xlfn.NORM.INV(RAND(),Satokasvi!$H$13,Satokasvi!$I$13)</f>
        <v>217.7305870125908</v>
      </c>
      <c r="DD144" s="29">
        <f>IF(H$11="x",Toimenpiteet!$E$115,AC144*CD144/1000+(Satokasvi!$E$28-Satokasvi!$E$7)+IF(H$8="x",Toimenpiteet!$E$29,0)+IF(H$9="x",Toimenpiteet!$E$60,0)+IF(H$10="x",Toimenpiteet!$E$88,0))/(1+$H$15)^DD$59</f>
        <v>305.82524271844659</v>
      </c>
      <c r="DE144" s="29">
        <f ca="1">IF(I$11="x",Toimenpiteet!$E$115,AD144*CE144/1000+(Satokasvi!$E$28-Satokasvi!$E$7)+IF(I$8="x",Toimenpiteet!$E$29,0)+IF(I$9="x",Toimenpiteet!$E$60,0)+IF(I$10="x",Toimenpiteet!$E$88,0))/(1+$H$15)^DE$59</f>
        <v>248.19698611684208</v>
      </c>
      <c r="DF144" s="29">
        <f ca="1">IF(J$11="x",Toimenpiteet!$E$115,AE144*CF144/1000+(Satokasvi!$E$28-Satokasvi!$E$7)+IF(J$8="x",Toimenpiteet!$E$29,0)+IF(J$9="x",Toimenpiteet!$E$60,0)+IF(J$10="x",Toimenpiteet!$E$88,0))/(1+$H$15)^DF$59</f>
        <v>247.01136463047527</v>
      </c>
      <c r="DG144" s="29">
        <f ca="1">IF(K$11="x",Toimenpiteet!$E$115,AF144*CG144/1000+(Satokasvi!$E$28-Satokasvi!$E$7)+IF(K$8="x",Toimenpiteet!$E$29,0)+IF(K$9="x",Toimenpiteet!$E$60,0)+IF(K$10="x",Toimenpiteet!$E$88,0))/(1+$H$15)^DG$59</f>
        <v>165.16214220852208</v>
      </c>
      <c r="DH144" s="29">
        <f ca="1">IF(L$11="x",Toimenpiteet!$E$115,AG144*CH144/1000+(Satokasvi!$E$28-Satokasvi!$E$7)+IF(L$8="x",Toimenpiteet!$E$29,0)+IF(L$9="x",Toimenpiteet!$E$60,0)+IF(L$10="x",Toimenpiteet!$E$88,0))/(1+$H$15)^DH$59</f>
        <v>228.96685770837175</v>
      </c>
      <c r="DI144" s="29">
        <f>IF(M$11="x",Toimenpiteet!$E$115,AH144*CI144/1000+(Satokasvi!$E$28-Satokasvi!$E$7)+IF(M$8="x",Toimenpiteet!$E$29,0)+IF(M$9="x",Toimenpiteet!$E$60,0)+IF(M$10="x",Toimenpiteet!$E$88,0))/(1+$H$15)^DI$59</f>
        <v>263.80754085535114</v>
      </c>
      <c r="DJ144" s="29">
        <f ca="1">IF(N$11="x",Toimenpiteet!$E$115,AI144*CJ144/1000+(Satokasvi!$E$28-Satokasvi!$E$7)+IF(N$8="x",Toimenpiteet!$E$29,0)+IF(N$9="x",Toimenpiteet!$E$60,0)+IF(N$10="x",Toimenpiteet!$E$88,0))/(1+$H$15)^DJ$59</f>
        <v>350.93168508775909</v>
      </c>
      <c r="DK144" s="29">
        <f ca="1">IF(O$11="x",Toimenpiteet!$E$115,AJ144*CK144/1000+(Satokasvi!$E$28-Satokasvi!$E$7)+IF(O$8="x",Toimenpiteet!$E$29,0)+IF(O$9="x",Toimenpiteet!$E$60,0)+IF(O$10="x",Toimenpiteet!$E$88,0))/(1+$H$15)^DK$59</f>
        <v>157.98472421107959</v>
      </c>
      <c r="DL144" s="29">
        <f ca="1">IF(P$11="x",Toimenpiteet!$E$115,AK144*CL144/1000+(Satokasvi!$E$28-Satokasvi!$E$7)+IF(P$8="x",Toimenpiteet!$E$29,0)+IF(P$9="x",Toimenpiteet!$E$60,0)+IF(P$10="x",Toimenpiteet!$E$88,0))/(1+$H$15)^DL$59</f>
        <v>167.78660768860081</v>
      </c>
      <c r="DM144" s="29">
        <f ca="1">IF(Q$11="x",Toimenpiteet!$E$115,AL144*CM144/1000+(Satokasvi!$E$28-Satokasvi!$E$7)+IF(Q$8="x",Toimenpiteet!$E$29,0)+IF(Q$9="x",Toimenpiteet!$E$60,0)+IF(Q$10="x",Toimenpiteet!$E$88,0))/(1+$H$15)^DM$59</f>
        <v>311.04123009217801</v>
      </c>
      <c r="DN144" s="29">
        <f ca="1">IF(R$11="x",Toimenpiteet!$E$115,AM144*CN144/1000+(Satokasvi!$E$28-Satokasvi!$E$7)+IF(R$8="x",Toimenpiteet!$E$29,0)+IF(R$9="x",Toimenpiteet!$E$60,0)+IF(R$10="x",Toimenpiteet!$E$88,0))/(1+$H$15)^DN$59</f>
        <v>81.418664118262186</v>
      </c>
      <c r="DO144" s="29">
        <f ca="1">IF(S$11="x",Toimenpiteet!$E$115,AN144*CO144/1000+(Satokasvi!$E$28-Satokasvi!$E$7)+IF(S$8="x",Toimenpiteet!$E$29,0)+IF(S$9="x",Toimenpiteet!$E$60,0)+IF(S$10="x",Toimenpiteet!$E$88,0))/(1+$H$15)^DO$59</f>
        <v>312.65078934326897</v>
      </c>
      <c r="DP144" s="29">
        <f ca="1">IF(T$11="x",Toimenpiteet!$E$115,AO144*CP144/1000+(Satokasvi!$E$28-Satokasvi!$E$7)+IF(T$8="x",Toimenpiteet!$E$29,0)+IF(T$9="x",Toimenpiteet!$E$60,0)+IF(T$10="x",Toimenpiteet!$E$88,0))/(1+$H$15)^DP$59</f>
        <v>345.1572911566509</v>
      </c>
      <c r="DQ144" s="29">
        <f ca="1">IF(U$11="x",Toimenpiteet!$E$115,AP144*CQ144/1000+(Satokasvi!$E$28-Satokasvi!$E$7)+IF(U$8="x",Toimenpiteet!$E$29,0)+IF(U$9="x",Toimenpiteet!$E$60,0)+IF(U$10="x",Toimenpiteet!$E$88,0))/(1+$H$15)^DQ$59</f>
        <v>238.73090726174541</v>
      </c>
      <c r="DR144" s="29">
        <f ca="1">IF(V$11="x",Toimenpiteet!$E$115,AQ144*CR144/1000+(Satokasvi!$E$28-Satokasvi!$E$7)+IF(V$8="x",Toimenpiteet!$E$29,0)+IF(V$9="x",Toimenpiteet!$E$60,0)+IF(V$10="x",Toimenpiteet!$E$88,0))/(1+$H$15)^DR$59</f>
        <v>37.986085137045833</v>
      </c>
      <c r="DS144" s="29">
        <f ca="1">IF(W$11="x",Toimenpiteet!$E$115,AR144*CS144/1000+(Satokasvi!$E$28-Satokasvi!$E$7)+IF(W$8="x",Toimenpiteet!$E$29,0)+IF(W$9="x",Toimenpiteet!$E$60,0)+IF(W$10="x",Toimenpiteet!$E$88,0))/(1+$H$15)^DS$59</f>
        <v>185.7716445230067</v>
      </c>
      <c r="DT144" s="29">
        <f ca="1">IF(X$11="x",Toimenpiteet!$E$115,AS144*CT144/1000+(Satokasvi!$E$28-Satokasvi!$E$7)+IF(X$8="x",Toimenpiteet!$E$29,0)+IF(X$9="x",Toimenpiteet!$E$60,0)+IF(X$10="x",Toimenpiteet!$E$88,0))/(1+$H$15)^DT$59</f>
        <v>224.96514916779768</v>
      </c>
      <c r="DU144" s="29">
        <f ca="1">IF(Y$11="x",Toimenpiteet!$E$115,AT144*CU144/1000+(Satokasvi!$E$28-Satokasvi!$E$7)+IF(Y$8="x",Toimenpiteet!$E$29,0)+IF(Y$9="x",Toimenpiteet!$E$60,0)+IF(Y$10="x",Toimenpiteet!$E$88,0))/(1+$H$15)^DU$59</f>
        <v>95.767102272615844</v>
      </c>
      <c r="DV144" s="29">
        <f ca="1">IF(Z$11="x",Toimenpiteet!$E$115,AU144*CV144/1000+(Satokasvi!$E$28-Satokasvi!$E$7)+IF(Z$8="x",Toimenpiteet!$E$29,0)+IF(Z$9="x",Toimenpiteet!$E$60,0)+IF(Z$10="x",Toimenpiteet!$E$88,0))/(1+$H$15)^DV$59</f>
        <v>223.99605272197454</v>
      </c>
      <c r="DW144" s="29">
        <f ca="1">IF(AA$11="x",Toimenpiteet!$E$115,AV144*CW144/1000+(Satokasvi!$E$28-Satokasvi!$E$7)+IF(AA$8="x",Toimenpiteet!$E$29,0)+IF(AA$9="x",Toimenpiteet!$E$60,0)+IF(AA$10="x",Toimenpiteet!$E$88,0))/(1+$H$15)^DW$59</f>
        <v>179.99409044029005</v>
      </c>
      <c r="DX144" s="29">
        <f ca="1">IF(AB$11="x",Toimenpiteet!$E$115,AW144*CX144/1000+(Satokasvi!$E$28-Satokasvi!$E$7)+IF(AB$8="x",Toimenpiteet!$E$29,0)+IF(AB$9="x",Toimenpiteet!$E$60,0)+IF(AB$10="x",Toimenpiteet!$E$88,0))/(1+$H$15)^DX$59</f>
        <v>-122.50747997967548</v>
      </c>
      <c r="DY144" s="29">
        <f ca="1">IF(AC$11="x",Toimenpiteet!$E$115,AX144*CY144/1000+(Satokasvi!$E$28-Satokasvi!$E$7)+IF(AC$8="x",Toimenpiteet!$E$29,0)+IF(AC$9="x",Toimenpiteet!$E$60,0)+IF(AC$10="x",Toimenpiteet!$E$88,0))/(1+$H$15)^DY$59</f>
        <v>204.74559250703948</v>
      </c>
      <c r="DZ144" s="29">
        <f ca="1">IF(AD$11="x",Toimenpiteet!$E$115,AY144*CZ144/1000+(Satokasvi!$E$28-Satokasvi!$E$7)+IF(AD$8="x",Toimenpiteet!$E$29,0)+IF(AD$9="x",Toimenpiteet!$E$60,0)+IF(AD$10="x",Toimenpiteet!$E$88,0))/(1+$H$15)^DZ$59</f>
        <v>157.66695226362191</v>
      </c>
      <c r="EA144" s="29">
        <f ca="1">IF(AE$11="x",Toimenpiteet!$E$115,AZ144*DA144/1000+(Satokasvi!$E$28-Satokasvi!$E$7)+IF(AE$8="x",Toimenpiteet!$E$29,0)+IF(AE$9="x",Toimenpiteet!$E$60,0)+IF(AE$10="x",Toimenpiteet!$E$88,0))/(1+$H$15)^EA$59</f>
        <v>205.01088987428059</v>
      </c>
      <c r="EB144" s="29">
        <f ca="1">IF(AF$11="x",Toimenpiteet!$E$115,BA144*DB144/1000+(Satokasvi!$E$28-Satokasvi!$E$7)+IF(AF$8="x",Toimenpiteet!$E$29,0)+IF(AF$9="x",Toimenpiteet!$E$60,0)+IF(AF$10="x",Toimenpiteet!$E$88,0))/(1+$H$15)^EB$59</f>
        <v>179.29171421733398</v>
      </c>
      <c r="ED144" s="29">
        <f>IF(H$11="x",Toimenpiteet!$E$115,BD144*CD144/1000+(Satokasvi!$E$28-Satokasvi!$E$7)+IF(H$8="x",Toimenpiteet!$E$29,0)+IF(H$9="x",Toimenpiteet!$E$60,0)+IF(H$10="x",Toimenpiteet!$E$88,0))/(1+$H$15)^ED$59</f>
        <v>305.82524271844659</v>
      </c>
      <c r="EE144" s="29">
        <f ca="1">IF(I$11="x",Toimenpiteet!$E$115,BE144*CE144/1000+(Satokasvi!$E$28-Satokasvi!$E$7)+IF(I$8="x",Toimenpiteet!$E$29,0)+IF(I$9="x",Toimenpiteet!$E$60,0)+IF(I$10="x",Toimenpiteet!$E$88,0))/(1+$H$15)^EE$59</f>
        <v>271.34771580726334</v>
      </c>
      <c r="EF144" s="29">
        <f ca="1">IF(J$11="x",Toimenpiteet!$E$115,BF144*CF144/1000+(Satokasvi!$E$28-Satokasvi!$E$7)+IF(J$8="x",Toimenpiteet!$E$29,0)+IF(J$9="x",Toimenpiteet!$E$60,0)+IF(J$10="x",Toimenpiteet!$E$88,0))/(1+$H$15)^EF$59</f>
        <v>269.78997207032825</v>
      </c>
      <c r="EG144" s="29">
        <f ca="1">IF(K$11="x",Toimenpiteet!$E$115,BG144*CG144/1000+(Satokasvi!$E$28-Satokasvi!$E$7)+IF(K$8="x",Toimenpiteet!$E$29,0)+IF(K$9="x",Toimenpiteet!$E$60,0)+IF(K$10="x",Toimenpiteet!$E$88,0))/(1+$H$15)^EG$59</f>
        <v>183.54455922994757</v>
      </c>
      <c r="EH144" s="29">
        <f ca="1">IF(L$11="x",Toimenpiteet!$E$115,BH144*CH144/1000+(Satokasvi!$E$28-Satokasvi!$E$7)+IF(L$8="x",Toimenpiteet!$E$29,0)+IF(L$9="x",Toimenpiteet!$E$60,0)+IF(L$10="x",Toimenpiteet!$E$88,0))/(1+$H$15)^EH$59</f>
        <v>250.24462769184808</v>
      </c>
      <c r="EI144" s="29">
        <f>IF(M$11="x",Toimenpiteet!$E$115,BI144*CI144/1000+(Satokasvi!$E$28-Satokasvi!$E$7)+IF(M$8="x",Toimenpiteet!$E$29,0)+IF(M$9="x",Toimenpiteet!$E$60,0)+IF(M$10="x",Toimenpiteet!$E$88,0))/(1+$H$15)^EI$59</f>
        <v>263.80754085535114</v>
      </c>
      <c r="EJ144" s="29">
        <f ca="1">IF(N$11="x",Toimenpiteet!$E$115,BJ144*CJ144/1000+(Satokasvi!$E$28-Satokasvi!$E$7)+IF(N$8="x",Toimenpiteet!$E$29,0)+IF(N$9="x",Toimenpiteet!$E$60,0)+IF(N$10="x",Toimenpiteet!$E$88,0))/(1+$H$15)^EJ$59</f>
        <v>377.74344711390467</v>
      </c>
      <c r="EK144" s="29">
        <f ca="1">IF(O$11="x",Toimenpiteet!$E$115,BK144*CK144/1000+(Satokasvi!$E$28-Satokasvi!$E$7)+IF(O$8="x",Toimenpiteet!$E$29,0)+IF(O$9="x",Toimenpiteet!$E$60,0)+IF(O$10="x",Toimenpiteet!$E$88,0))/(1+$H$15)^EK$59</f>
        <v>174.87927864664087</v>
      </c>
      <c r="EL144" s="29">
        <f ca="1">IF(P$11="x",Toimenpiteet!$E$115,BL144*CL144/1000+(Satokasvi!$E$28-Satokasvi!$E$7)+IF(P$8="x",Toimenpiteet!$E$29,0)+IF(P$9="x",Toimenpiteet!$E$60,0)+IF(P$10="x",Toimenpiteet!$E$88,0))/(1+$H$15)^EL$59</f>
        <v>184.9092567380865</v>
      </c>
      <c r="EM144" s="29">
        <f ca="1">IF(Q$11="x",Toimenpiteet!$E$115,BM144*CM144/1000+(Satokasvi!$E$28-Satokasvi!$E$7)+IF(Q$8="x",Toimenpiteet!$E$29,0)+IF(Q$9="x",Toimenpiteet!$E$60,0)+IF(Q$10="x",Toimenpiteet!$E$88,0))/(1+$H$15)^EM$59</f>
        <v>335.07224175703516</v>
      </c>
      <c r="EN144" s="29">
        <f ca="1">IF(R$11="x",Toimenpiteet!$E$115,BN144*CN144/1000+(Satokasvi!$E$28-Satokasvi!$E$7)+IF(R$8="x",Toimenpiteet!$E$29,0)+IF(R$9="x",Toimenpiteet!$E$60,0)+IF(R$10="x",Toimenpiteet!$E$88,0))/(1+$H$15)^EN$59</f>
        <v>93.721587771018164</v>
      </c>
      <c r="EO144" s="29">
        <f ca="1">IF(S$11="x",Toimenpiteet!$E$115,BO144*CO144/1000+(Satokasvi!$E$28-Satokasvi!$E$7)+IF(S$8="x",Toimenpiteet!$E$29,0)+IF(S$9="x",Toimenpiteet!$E$60,0)+IF(S$10="x",Toimenpiteet!$E$88,0))/(1+$H$15)^EO$59</f>
        <v>336.27555254523139</v>
      </c>
      <c r="EP144" s="29">
        <f ca="1">IF(T$11="x",Toimenpiteet!$E$115,BP144*CP144/1000+(Satokasvi!$E$28-Satokasvi!$E$7)+IF(T$8="x",Toimenpiteet!$E$29,0)+IF(T$9="x",Toimenpiteet!$E$60,0)+IF(T$10="x",Toimenpiteet!$E$88,0))/(1+$H$15)^EP$59</f>
        <v>370.17459623370581</v>
      </c>
      <c r="EQ144" s="29">
        <f ca="1">IF(U$11="x",Toimenpiteet!$E$115,BQ144*CQ144/1000+(Satokasvi!$E$28-Satokasvi!$E$7)+IF(U$8="x",Toimenpiteet!$E$29,0)+IF(U$9="x",Toimenpiteet!$E$60,0)+IF(U$10="x",Toimenpiteet!$E$88,0))/(1+$H$15)^EQ$59</f>
        <v>258.20089002213581</v>
      </c>
      <c r="ER144" s="29">
        <f ca="1">IF(V$11="x",Toimenpiteet!$E$115,BR144*CR144/1000+(Satokasvi!$E$28-Satokasvi!$E$7)+IF(V$8="x",Toimenpiteet!$E$29,0)+IF(V$9="x",Toimenpiteet!$E$60,0)+IF(V$10="x",Toimenpiteet!$E$88,0))/(1+$H$15)^ER$59</f>
        <v>47.199406284483757</v>
      </c>
      <c r="ES144" s="29">
        <f ca="1">IF(W$11="x",Toimenpiteet!$E$115,BS144*CS144/1000+(Satokasvi!$E$28-Satokasvi!$E$7)+IF(W$8="x",Toimenpiteet!$E$29,0)+IF(W$9="x",Toimenpiteet!$E$60,0)+IF(W$10="x",Toimenpiteet!$E$88,0))/(1+$H$15)^ES$59</f>
        <v>202.16121402157029</v>
      </c>
      <c r="ET144" s="29">
        <f ca="1">IF(X$11="x",Toimenpiteet!$E$115,BT144*CT144/1000+(Satokasvi!$E$28-Satokasvi!$E$7)+IF(X$8="x",Toimenpiteet!$E$29,0)+IF(X$9="x",Toimenpiteet!$E$60,0)+IF(X$10="x",Toimenpiteet!$E$88,0))/(1+$H$15)^ET$59</f>
        <v>243.10756902658875</v>
      </c>
      <c r="EU144" s="29">
        <f ca="1">IF(Y$11="x",Toimenpiteet!$E$115,BU144*CU144/1000+(Satokasvi!$E$28-Satokasvi!$E$7)+IF(Y$8="x",Toimenpiteet!$E$29,0)+IF(Y$9="x",Toimenpiteet!$E$60,0)+IF(Y$10="x",Toimenpiteet!$E$88,0))/(1+$H$15)^EU$59</f>
        <v>107.24881894003418</v>
      </c>
      <c r="EV144" s="29">
        <f ca="1">IF(Z$11="x",Toimenpiteet!$E$115,BV144*CV144/1000+(Satokasvi!$E$28-Satokasvi!$E$7)+IF(Z$8="x",Toimenpiteet!$E$29,0)+IF(Z$9="x",Toimenpiteet!$E$60,0)+IF(Z$10="x",Toimenpiteet!$E$88,0))/(1+$H$15)^EV$59</f>
        <v>241.6942646335952</v>
      </c>
      <c r="EW144" s="29">
        <f ca="1">IF(AA$11="x",Toimenpiteet!$E$115,BW144*CW144/1000+(Satokasvi!$E$28-Satokasvi!$E$7)+IF(AA$8="x",Toimenpiteet!$E$29,0)+IF(AA$9="x",Toimenpiteet!$E$60,0)+IF(AA$10="x",Toimenpiteet!$E$88,0))/(1+$H$15)^EW$59</f>
        <v>195.30293018125792</v>
      </c>
      <c r="EX144" s="29">
        <f ca="1">IF(AB$11="x",Toimenpiteet!$E$115,BX144*CX144/1000+(Satokasvi!$E$28-Satokasvi!$E$7)+IF(AB$8="x",Toimenpiteet!$E$29,0)+IF(AB$9="x",Toimenpiteet!$E$60,0)+IF(AB$10="x",Toimenpiteet!$E$88,0))/(1+$H$15)^EX$59</f>
        <v>-122.50747997967548</v>
      </c>
      <c r="EY144" s="29">
        <f ca="1">IF(AC$11="x",Toimenpiteet!$E$115,BY144*CY144/1000+(Satokasvi!$E$28-Satokasvi!$E$7)+IF(AC$8="x",Toimenpiteet!$E$29,0)+IF(AC$9="x",Toimenpiteet!$E$60,0)+IF(AC$10="x",Toimenpiteet!$E$88,0))/(1+$H$15)^EY$59</f>
        <v>220.92983717994852</v>
      </c>
      <c r="EZ144" s="29">
        <f ca="1">IF(AD$11="x",Toimenpiteet!$E$115,BZ144*CZ144/1000+(Satokasvi!$E$28-Satokasvi!$E$7)+IF(AD$8="x",Toimenpiteet!$E$29,0)+IF(AD$9="x",Toimenpiteet!$E$60,0)+IF(AD$10="x",Toimenpiteet!$E$88,0))/(1+$H$15)^EZ$59</f>
        <v>171.32405235015943</v>
      </c>
      <c r="FA144" s="29">
        <f ca="1">IF(AE$11="x",Toimenpiteet!$E$115,CA144*DA144/1000+(Satokasvi!$E$28-Satokasvi!$E$7)+IF(AE$8="x",Toimenpiteet!$E$29,0)+IF(AE$9="x",Toimenpiteet!$E$60,0)+IF(AE$10="x",Toimenpiteet!$E$88,0))/(1+$H$15)^FA$59</f>
        <v>220.8670192935833</v>
      </c>
      <c r="FB144" s="29">
        <f ca="1">IF(AF$11="x",Toimenpiteet!$E$115,CB144*DB144/1000+(Satokasvi!$E$28-Satokasvi!$E$7)+IF(AF$8="x",Toimenpiteet!$E$29,0)+IF(AF$9="x",Toimenpiteet!$E$60,0)+IF(AF$10="x",Toimenpiteet!$E$88,0))/(1+$H$15)^FB$59</f>
        <v>193.69861538993734</v>
      </c>
      <c r="FD144" s="29">
        <f t="shared" si="41"/>
        <v>305.82524271844659</v>
      </c>
      <c r="FE144" s="29">
        <f t="shared" ca="1" si="45"/>
        <v>554.02222883528862</v>
      </c>
      <c r="FF144" s="29">
        <f t="shared" ca="1" si="45"/>
        <v>801.03359346576394</v>
      </c>
      <c r="FG144" s="29">
        <f t="shared" ca="1" si="45"/>
        <v>966.19573567428597</v>
      </c>
      <c r="FH144" s="29">
        <f t="shared" ca="1" si="45"/>
        <v>1195.1625933826576</v>
      </c>
      <c r="FI144" s="29">
        <f t="shared" ca="1" si="45"/>
        <v>1458.9701342380088</v>
      </c>
      <c r="FJ144" s="29">
        <f t="shared" ca="1" si="45"/>
        <v>1809.901819325768</v>
      </c>
      <c r="FK144" s="29">
        <f t="shared" ca="1" si="45"/>
        <v>1967.8865435368475</v>
      </c>
      <c r="FL144" s="29">
        <f t="shared" ca="1" si="45"/>
        <v>2135.6731512254482</v>
      </c>
      <c r="FM144" s="29">
        <f t="shared" ca="1" si="45"/>
        <v>2446.7143813176262</v>
      </c>
      <c r="FN144" s="29">
        <f t="shared" ca="1" si="44"/>
        <v>2528.1330454358886</v>
      </c>
      <c r="FO144" s="29">
        <f t="shared" ca="1" si="43"/>
        <v>2840.7838347791576</v>
      </c>
      <c r="FP144" s="29">
        <f t="shared" ca="1" si="43"/>
        <v>3185.9411259358085</v>
      </c>
      <c r="FQ144" s="29">
        <f t="shared" ca="1" si="43"/>
        <v>3424.6720331975539</v>
      </c>
      <c r="FR144" s="29">
        <f t="shared" ca="1" si="43"/>
        <v>3462.6581183345997</v>
      </c>
      <c r="FS144" s="29">
        <f t="shared" ca="1" si="43"/>
        <v>3648.4297628576064</v>
      </c>
      <c r="FT144" s="29">
        <f t="shared" ca="1" si="43"/>
        <v>3873.3949120254042</v>
      </c>
      <c r="FU144" s="29">
        <f t="shared" ca="1" si="24"/>
        <v>3969.16201429802</v>
      </c>
      <c r="FV144" s="29">
        <f t="shared" ca="1" si="24"/>
        <v>4193.1580670199946</v>
      </c>
      <c r="FW144" s="29">
        <f t="shared" ca="1" si="23"/>
        <v>4373.1521574602848</v>
      </c>
      <c r="FX144" s="29">
        <f t="shared" ca="1" si="23"/>
        <v>4250.6446774806091</v>
      </c>
      <c r="FY144" s="29">
        <f t="shared" ca="1" si="23"/>
        <v>4455.3902699876489</v>
      </c>
      <c r="FZ144" s="29">
        <f t="shared" ca="1" si="23"/>
        <v>4613.057222251271</v>
      </c>
      <c r="GA144" s="29">
        <f t="shared" ca="1" si="23"/>
        <v>4818.068112125552</v>
      </c>
      <c r="GB144" s="29">
        <f t="shared" ca="1" si="23"/>
        <v>4997.3598263428858</v>
      </c>
      <c r="GC144" s="29"/>
      <c r="GD144" s="29">
        <f t="shared" si="42"/>
        <v>305.82524271844659</v>
      </c>
      <c r="GE144" s="29">
        <f t="shared" ca="1" si="48"/>
        <v>577.17295852570987</v>
      </c>
      <c r="GF144" s="29">
        <f t="shared" ca="1" si="48"/>
        <v>846.96293059603818</v>
      </c>
      <c r="GG144" s="29">
        <f t="shared" ca="1" si="48"/>
        <v>1030.5074898259857</v>
      </c>
      <c r="GH144" s="29">
        <f t="shared" ca="1" si="48"/>
        <v>1280.7521175178338</v>
      </c>
      <c r="GI144" s="29">
        <f t="shared" ca="1" si="48"/>
        <v>1544.5596583731849</v>
      </c>
      <c r="GJ144" s="29">
        <f t="shared" ca="1" si="48"/>
        <v>1922.3031054870896</v>
      </c>
      <c r="GK144" s="29">
        <f t="shared" ca="1" si="48"/>
        <v>2097.1823841337305</v>
      </c>
      <c r="GL144" s="29">
        <f t="shared" ca="1" si="48"/>
        <v>2282.0916408718172</v>
      </c>
      <c r="GM144" s="29">
        <f t="shared" ca="1" si="48"/>
        <v>2617.1638826288522</v>
      </c>
      <c r="GN144" s="29">
        <f t="shared" ca="1" si="48"/>
        <v>2710.8854703998704</v>
      </c>
      <c r="GO144" s="29">
        <f t="shared" ca="1" si="48"/>
        <v>3047.1610229451016</v>
      </c>
      <c r="GP144" s="29">
        <f t="shared" ca="1" si="48"/>
        <v>3417.3356191788075</v>
      </c>
      <c r="GQ144" s="29">
        <f t="shared" ca="1" si="48"/>
        <v>3675.5365092009433</v>
      </c>
      <c r="GR144" s="29">
        <f t="shared" ca="1" si="48"/>
        <v>3722.7359154854271</v>
      </c>
      <c r="GS144" s="29">
        <f t="shared" ca="1" si="48"/>
        <v>3924.8971295069973</v>
      </c>
      <c r="GT144" s="29">
        <f t="shared" ca="1" si="34"/>
        <v>4168.0046985335857</v>
      </c>
      <c r="GU144" s="29">
        <f t="shared" ca="1" si="34"/>
        <v>4275.2535174736195</v>
      </c>
      <c r="GV144" s="29">
        <f t="shared" ca="1" si="34"/>
        <v>4516.9477821072151</v>
      </c>
      <c r="GW144" s="29">
        <f t="shared" ca="1" si="34"/>
        <v>4712.2507122884726</v>
      </c>
      <c r="GX144" s="29">
        <f t="shared" ca="1" si="34"/>
        <v>4589.7432323087969</v>
      </c>
      <c r="GY144" s="29">
        <f t="shared" ca="1" si="30"/>
        <v>4810.6730694887456</v>
      </c>
      <c r="GZ144" s="29">
        <f t="shared" ca="1" si="30"/>
        <v>4981.9971218389046</v>
      </c>
      <c r="HA144" s="29">
        <f t="shared" ca="1" si="30"/>
        <v>5202.8641411324879</v>
      </c>
      <c r="HB144" s="29">
        <f t="shared" ca="1" si="30"/>
        <v>5396.5627565224249</v>
      </c>
      <c r="HC144" s="29"/>
      <c r="HD144" s="29">
        <f t="shared" si="40"/>
        <v>170</v>
      </c>
      <c r="HE144" s="29">
        <f>SUM($GD144:GD144)-$HD144-SUM($FD144:FD144)</f>
        <v>-170</v>
      </c>
      <c r="HF144" s="29">
        <f ca="1">SUM($GD144:GE144)-$HD144-SUM($FD144:FE144)</f>
        <v>-146.84927030957874</v>
      </c>
      <c r="HG144" s="29">
        <f ca="1">SUM($GD144:GF144)-$HD144-SUM($FD144:FF144)</f>
        <v>-100.91993317930451</v>
      </c>
      <c r="HH144" s="29">
        <f ca="1">SUM($GD144:GG144)-$HD144-SUM($FD144:FG144)</f>
        <v>-36.60817902760482</v>
      </c>
      <c r="HI144" s="29">
        <f ca="1">SUM($GD144:GH144)-$HD144-SUM($FD144:FH144)</f>
        <v>48.981345107571087</v>
      </c>
      <c r="HJ144" s="29">
        <f ca="1">SUM($GD144:GI144)-$HD144-SUM($FD144:FI144)</f>
        <v>134.57086924274699</v>
      </c>
      <c r="HK144" s="29">
        <f ca="1">SUM($GD144:GJ144)-$HD144-SUM($FD144:FJ144)</f>
        <v>246.97215540406887</v>
      </c>
      <c r="HL144" s="29">
        <f ca="1">SUM($GD144:GK144)-$HD144-SUM($FD144:FK144)</f>
        <v>376.26799600095183</v>
      </c>
      <c r="HM144" s="29">
        <f ca="1">SUM($GD144:GL144)-$HD144-SUM($FD144:FL144)</f>
        <v>522.6864856473203</v>
      </c>
      <c r="HN144" s="29">
        <f ca="1">SUM($GD144:GM144)-$HD144-SUM($FD144:FM144)</f>
        <v>693.13598695854671</v>
      </c>
      <c r="HO144" s="29">
        <f ca="1">SUM($GD144:GN144)-$HD144-SUM($FD144:FN144)</f>
        <v>875.88841192252767</v>
      </c>
      <c r="HP144" s="29">
        <f ca="1">SUM($GD144:GO144)-$HD144-SUM($FD144:FO144)</f>
        <v>1082.2656000884708</v>
      </c>
      <c r="HQ144" s="29">
        <f ca="1">SUM($GD144:GP144)-$HD144-SUM($FD144:FP144)</f>
        <v>1313.6600933314694</v>
      </c>
      <c r="HR144" s="29">
        <f ca="1">SUM($GD144:GQ144)-$HD144-SUM($FD144:FQ144)</f>
        <v>1564.5245693348552</v>
      </c>
      <c r="HS144" s="29">
        <f ca="1">SUM($GD144:GR144)-$HD144-SUM($FD144:FR144)</f>
        <v>1824.6023664856839</v>
      </c>
      <c r="HT144" s="29">
        <f ca="1">SUM($GD144:GS144)-$HD144-SUM($FD144:FS144)</f>
        <v>2101.0697331350784</v>
      </c>
      <c r="HU144" s="29">
        <f ca="1">SUM($GD144:GT144)-$HD144-SUM($FD144:FT144)</f>
        <v>2395.6795196432577</v>
      </c>
      <c r="HV144" s="29">
        <f ca="1">SUM($GD144:GU144)-$HD144-SUM($FD144:FU144)</f>
        <v>2701.7710228188589</v>
      </c>
      <c r="HW144" s="29">
        <f ca="1">SUM($GD144:GV144)-$HD144-SUM($FD144:FV144)</f>
        <v>3025.5607379060748</v>
      </c>
      <c r="HX144" s="29">
        <f ca="1">SUM($GD144:GW144)-$HD144-SUM($FD144:FW144)</f>
        <v>3364.6592927342645</v>
      </c>
      <c r="HY144" s="29">
        <f ca="1">SUM($GD144:GX144)-$HD144-SUM($FD144:FX144)</f>
        <v>3703.7578475624541</v>
      </c>
      <c r="HZ144" s="29">
        <f ca="1">SUM($GD144:GY144)-$HD144-SUM($FD144:FY144)</f>
        <v>4059.0406470635498</v>
      </c>
      <c r="IA144" s="29">
        <f ca="1">SUM($GD144:GZ144)-$HD144-SUM($FD144:FZ144)</f>
        <v>4427.9805466511898</v>
      </c>
      <c r="IB144" s="29">
        <f ca="1">SUM($GD144:HA144)-$HD144-SUM($FD144:GA144)</f>
        <v>4812.7765756581357</v>
      </c>
      <c r="IC144" s="29">
        <f ca="1">SUM($GD144:HB144)-$HD144-SUM($FD144:GB144)</f>
        <v>5211.9795058376767</v>
      </c>
    </row>
    <row r="145" spans="2:237">
      <c r="B145" s="29">
        <f t="shared" ca="1" si="47"/>
        <v>0.79982458474213958</v>
      </c>
      <c r="C145" s="29">
        <f t="shared" ca="1" si="47"/>
        <v>1.3361037591485214E-2</v>
      </c>
      <c r="D145" s="29">
        <f t="shared" ca="1" si="47"/>
        <v>0.77556539059825369</v>
      </c>
      <c r="E145" s="29">
        <f t="shared" ca="1" si="47"/>
        <v>0.27890238304728865</v>
      </c>
      <c r="F145" s="29">
        <f t="shared" ca="1" si="47"/>
        <v>0.90049838988435482</v>
      </c>
      <c r="G145" s="29">
        <f t="shared" ca="1" si="47"/>
        <v>0.40859432280138874</v>
      </c>
      <c r="H145" s="29">
        <f t="shared" ca="1" si="47"/>
        <v>0.31040588603458386</v>
      </c>
      <c r="I145" s="29">
        <f t="shared" ca="1" si="47"/>
        <v>2.6132358840102898E-2</v>
      </c>
      <c r="J145" s="29">
        <f t="shared" ca="1" si="47"/>
        <v>0.54269720461631288</v>
      </c>
      <c r="K145" s="29">
        <f t="shared" ca="1" si="47"/>
        <v>8.5042490802675119E-2</v>
      </c>
      <c r="L145" s="29">
        <f t="shared" ca="1" si="47"/>
        <v>7.6387710062637337E-2</v>
      </c>
      <c r="M145" s="29">
        <f t="shared" ca="1" si="47"/>
        <v>0.91206976101386128</v>
      </c>
      <c r="N145" s="29">
        <f t="shared" ca="1" si="47"/>
        <v>0.87289203083170508</v>
      </c>
      <c r="O145" s="29">
        <f t="shared" ca="1" si="47"/>
        <v>0.51462746720682806</v>
      </c>
      <c r="P145" s="29">
        <f t="shared" ca="1" si="47"/>
        <v>0.28059806432619672</v>
      </c>
      <c r="Q145" s="29">
        <f t="shared" ca="1" si="47"/>
        <v>0.4803798755279991</v>
      </c>
      <c r="R145" s="29">
        <f t="shared" ca="1" si="46"/>
        <v>0.66193544216170441</v>
      </c>
      <c r="S145" s="29">
        <f t="shared" ca="1" si="46"/>
        <v>0.36809988683222195</v>
      </c>
      <c r="T145" s="29">
        <f t="shared" ca="1" si="46"/>
        <v>0.80226307527216578</v>
      </c>
      <c r="U145" s="29">
        <f t="shared" ca="1" si="46"/>
        <v>4.7494870723075011E-2</v>
      </c>
      <c r="V145" s="29">
        <f t="shared" ca="1" si="46"/>
        <v>0.82272343202869391</v>
      </c>
      <c r="W145" s="29">
        <f t="shared" ca="1" si="46"/>
        <v>0.81444661053710199</v>
      </c>
      <c r="X145" s="29">
        <f t="shared" ca="1" si="46"/>
        <v>0.19624523527241833</v>
      </c>
      <c r="Y145" s="29">
        <f t="shared" ca="1" si="46"/>
        <v>0.6495285102786762</v>
      </c>
      <c r="Z145" s="29">
        <f t="shared" ca="1" si="46"/>
        <v>0.5251321749408947</v>
      </c>
      <c r="AC145" s="27">
        <f>IF(H$11="x",0,_xlfn.NORM.INV(B145,Satokasvi!$H$8,Satokasvi!$I$8)*IF(H$8="x",1+Toimenpiteet!$C$7,1)*IF(H$9="x",1+Toimenpiteet!$C$34,1)*(1+H$30)*_xlfn.BINOM.INV(1,(1-(Satokasvi!$H$15*(1+H$43))),B145))</f>
        <v>0</v>
      </c>
      <c r="AD145" s="27">
        <f ca="1">IF(I$11="x",0,_xlfn.NORM.INV(C145,Satokasvi!$H$8,Satokasvi!$I$8)*IF(I$8="x",1+Toimenpiteet!$C$7,1)*IF(I$9="x",1+Toimenpiteet!$C$34,1)*(1+I$30)*_xlfn.BINOM.INV(1,(1-(Satokasvi!$H$15*(1+I$43))),C145))</f>
        <v>0</v>
      </c>
      <c r="AE145" s="27">
        <f ca="1">IF(J$11="x",0,_xlfn.NORM.INV(D145,Satokasvi!$H$8,Satokasvi!$I$8)*IF(J$8="x",1+Toimenpiteet!$C$7,1)*IF(J$9="x",1+Toimenpiteet!$C$34,1)*(1+J$30)*_xlfn.BINOM.INV(1,(1-(Satokasvi!$H$15*(1+J$43))),D145))</f>
        <v>2696.1589943139488</v>
      </c>
      <c r="AF145" s="27">
        <f ca="1">IF(K$11="x",0,_xlfn.NORM.INV(E145,Satokasvi!$H$8,Satokasvi!$I$8)*IF(K$8="x",1+Toimenpiteet!$C$7,1)*IF(K$9="x",1+Toimenpiteet!$C$34,1)*(1+K$30)*_xlfn.BINOM.INV(1,(1-(Satokasvi!$H$15*(1+K$43))),E145))</f>
        <v>2467.6200720797242</v>
      </c>
      <c r="AG145" s="27">
        <f ca="1">IF(L$11="x",0,_xlfn.NORM.INV(F145,Satokasvi!$H$8,Satokasvi!$I$8)*IF(L$8="x",1+Toimenpiteet!$C$7,1)*IF(L$9="x",1+Toimenpiteet!$C$34,1)*(1+L$30)*_xlfn.BINOM.INV(1,(1-(Satokasvi!$H$15*(1+L$43))),F145))</f>
        <v>2830.9759391904017</v>
      </c>
      <c r="AH145" s="27">
        <f>IF(M$11="x",0,_xlfn.NORM.INV(G145,Satokasvi!$H$8,Satokasvi!$I$8)*IF(M$8="x",1+Toimenpiteet!$C$7,1)*IF(M$9="x",1+Toimenpiteet!$C$34,1)*(1+M$30)*_xlfn.BINOM.INV(1,(1-(Satokasvi!$H$15*(1+M$43))),G145))</f>
        <v>0</v>
      </c>
      <c r="AI145" s="27">
        <f ca="1">IF(N$11="x",0,_xlfn.NORM.INV(H145,Satokasvi!$H$8,Satokasvi!$I$8)*IF(N$8="x",1+Toimenpiteet!$C$7,1)*IF(N$9="x",1+Toimenpiteet!$C$34,1)*(1+N$30)*_xlfn.BINOM.INV(1,(1-(Satokasvi!$H$15*(1+N$43))),H145))</f>
        <v>2520.8992637691431</v>
      </c>
      <c r="AJ145" s="27">
        <f ca="1">IF(O$11="x",0,_xlfn.NORM.INV(I145,Satokasvi!$H$8,Satokasvi!$I$8)*IF(O$8="x",1+Toimenpiteet!$C$7,1)*IF(O$9="x",1+Toimenpiteet!$C$34,1)*(1+O$30)*_xlfn.BINOM.INV(1,(1-(Satokasvi!$H$15*(1+O$43))),I145))</f>
        <v>0</v>
      </c>
      <c r="AK145" s="27">
        <f ca="1">IF(P$11="x",0,_xlfn.NORM.INV(J145,Satokasvi!$H$8,Satokasvi!$I$8)*IF(P$8="x",1+Toimenpiteet!$C$7,1)*IF(P$9="x",1+Toimenpiteet!$C$34,1)*(1+P$30)*_xlfn.BINOM.INV(1,(1-(Satokasvi!$H$15*(1+P$43))),J145))</f>
        <v>2633.2557695179698</v>
      </c>
      <c r="AL145" s="27">
        <f ca="1">IF(Q$11="x",0,_xlfn.NORM.INV(K145,Satokasvi!$H$8,Satokasvi!$I$8)*IF(Q$8="x",1+Toimenpiteet!$C$7,1)*IF(Q$9="x",1+Toimenpiteet!$C$34,1)*(1+Q$30)*_xlfn.BINOM.INV(1,(1-(Satokasvi!$H$15*(1+Q$43))),K145))</f>
        <v>2357.1553971655953</v>
      </c>
      <c r="AM145" s="27">
        <f ca="1">IF(R$11="x",0,_xlfn.NORM.INV(L145,Satokasvi!$H$8,Satokasvi!$I$8)*IF(R$8="x",1+Toimenpiteet!$C$7,1)*IF(R$9="x",1+Toimenpiteet!$C$34,1)*(1+R$30)*_xlfn.BINOM.INV(1,(1-(Satokasvi!$H$15*(1+R$43))),L145))</f>
        <v>2346.3541763382796</v>
      </c>
      <c r="AN145" s="27">
        <f ca="1">IF(S$11="x",0,_xlfn.NORM.INV(M145,Satokasvi!$H$8,Satokasvi!$I$8)*IF(S$8="x",1+Toimenpiteet!$C$7,1)*IF(S$9="x",1+Toimenpiteet!$C$34,1)*(1+S$30)*_xlfn.BINOM.INV(1,(1-(Satokasvi!$H$15*(1+S$43))),M145))</f>
        <v>2865.9050512937024</v>
      </c>
      <c r="AO145" s="27">
        <f ca="1">IF(T$11="x",0,_xlfn.NORM.INV(N145,Satokasvi!$H$8,Satokasvi!$I$8)*IF(T$8="x",1+Toimenpiteet!$C$7,1)*IF(T$9="x",1+Toimenpiteet!$C$34,1)*(1+T$30)*_xlfn.BINOM.INV(1,(1-(Satokasvi!$H$15*(1+T$43))),N145))</f>
        <v>2826.0639283043311</v>
      </c>
      <c r="AP145" s="27">
        <f ca="1">IF(U$11="x",0,_xlfn.NORM.INV(O145,Satokasvi!$H$8,Satokasvi!$I$8)*IF(U$8="x",1+Toimenpiteet!$C$7,1)*IF(U$9="x",1+Toimenpiteet!$C$34,1)*(1+U$30)*_xlfn.BINOM.INV(1,(1-(Satokasvi!$H$15*(1+U$43))),O145))</f>
        <v>2620.0855393668394</v>
      </c>
      <c r="AQ145" s="27">
        <f ca="1">IF(V$11="x",0,_xlfn.NORM.INV(P145,Satokasvi!$H$8,Satokasvi!$I$8)*IF(V$8="x",1+Toimenpiteet!$C$7,1)*IF(V$9="x",1+Toimenpiteet!$C$34,1)*(1+V$30)*_xlfn.BINOM.INV(1,(1-(Satokasvi!$H$15*(1+V$43))),P145))</f>
        <v>2504.7782636951952</v>
      </c>
      <c r="AR145" s="27">
        <f ca="1">IF(W$11="x",0,_xlfn.NORM.INV(Q145,Satokasvi!$H$8,Satokasvi!$I$8)*IF(W$8="x",1+Toimenpiteet!$C$7,1)*IF(W$9="x",1+Toimenpiteet!$C$34,1)*(1+W$30)*_xlfn.BINOM.INV(1,(1-(Satokasvi!$H$15*(1+W$43))),Q145))</f>
        <v>2604.0562904739918</v>
      </c>
      <c r="AS145" s="27">
        <f ca="1">IF(X$11="x",0,_xlfn.NORM.INV(R145,Satokasvi!$H$8,Satokasvi!$I$8)*IF(X$8="x",1+Toimenpiteet!$C$7,1)*IF(X$9="x",1+Toimenpiteet!$C$34,1)*(1+X$30)*_xlfn.BINOM.INV(1,(1-(Satokasvi!$H$15*(1+X$43))),R145))</f>
        <v>2691.2174180816105</v>
      </c>
      <c r="AT145" s="27">
        <f ca="1">IF(Y$11="x",0,_xlfn.NORM.INV(S145,Satokasvi!$H$8,Satokasvi!$I$8)*IF(Y$8="x",1+Toimenpiteet!$C$7,1)*IF(Y$9="x",1+Toimenpiteet!$C$34,1)*(1+Y$30)*_xlfn.BINOM.INV(1,(1-(Satokasvi!$H$15*(1+Y$43))),S145))</f>
        <v>2550.3561001416069</v>
      </c>
      <c r="AU145" s="27">
        <f ca="1">IF(Z$11="x",0,_xlfn.NORM.INV(T145,Satokasvi!$H$8,Satokasvi!$I$8)*IF(Z$8="x",1+Toimenpiteet!$C$7,1)*IF(Z$9="x",1+Toimenpiteet!$C$34,1)*(1+Z$30)*_xlfn.BINOM.INV(1,(1-(Satokasvi!$H$15*(1+Z$43))),T145))</f>
        <v>2771.8510602635974</v>
      </c>
      <c r="AV145" s="27">
        <f ca="1">IF(AA$11="x",0,_xlfn.NORM.INV(U145,Satokasvi!$H$8,Satokasvi!$I$8)*IF(AA$8="x",1+Toimenpiteet!$C$7,1)*IF(AA$9="x",1+Toimenpiteet!$C$34,1)*(1+AA$30)*_xlfn.BINOM.INV(1,(1-(Satokasvi!$H$15*(1+AA$43))),U145))</f>
        <v>0</v>
      </c>
      <c r="AW145" s="27">
        <f ca="1">IF(AB$11="x",0,_xlfn.NORM.INV(V145,Satokasvi!$H$8,Satokasvi!$I$8)*IF(AB$8="x",1+Toimenpiteet!$C$7,1)*IF(AB$9="x",1+Toimenpiteet!$C$34,1)*(1+AB$30)*_xlfn.BINOM.INV(1,(1-(Satokasvi!$H$15*(1+AB$43))),V145))</f>
        <v>2786.0486757044205</v>
      </c>
      <c r="AX145" s="27">
        <f ca="1">IF(AC$11="x",0,_xlfn.NORM.INV(W145,Satokasvi!$H$8,Satokasvi!$I$8)*IF(AC$8="x",1+Toimenpiteet!$C$7,1)*IF(AC$9="x",1+Toimenpiteet!$C$34,1)*(1+AC$30)*_xlfn.BINOM.INV(1,(1-(Satokasvi!$H$15*(1+AC$43))),W145))</f>
        <v>2780.1890996044103</v>
      </c>
      <c r="AY145" s="27">
        <f ca="1">IF(AD$11="x",0,_xlfn.NORM.INV(X145,Satokasvi!$H$8,Satokasvi!$I$8)*IF(AD$8="x",1+Toimenpiteet!$C$7,1)*IF(AD$9="x",1+Toimenpiteet!$C$34,1)*(1+AD$30)*_xlfn.BINOM.INV(1,(1-(Satokasvi!$H$15*(1+AD$43))),X145))</f>
        <v>2453.6252403983008</v>
      </c>
      <c r="AZ145" s="27">
        <f ca="1">IF(AE$11="x",0,_xlfn.NORM.INV(Y145,Satokasvi!$H$8,Satokasvi!$I$8)*IF(AE$8="x",1+Toimenpiteet!$C$7,1)*IF(AE$9="x",1+Toimenpiteet!$C$34,1)*(1+AE$30)*_xlfn.BINOM.INV(1,(1-(Satokasvi!$H$15*(1+AE$43))),Y145))</f>
        <v>2684.9263724837792</v>
      </c>
      <c r="BA145" s="27">
        <f ca="1">IF(AF$11="x",0,_xlfn.NORM.INV(Z145,Satokasvi!$H$8,Satokasvi!$I$8)*IF(AF$8="x",1+Toimenpiteet!$C$7,1)*IF(AF$9="x",1+Toimenpiteet!$C$34,1)*(1+AF$30)*_xlfn.BINOM.INV(1,(1-(Satokasvi!$H$15*(1+AF$43))),Z145))</f>
        <v>2625.0068124916424</v>
      </c>
      <c r="BD145" s="27">
        <f>IF(H$11="x",0,_xlfn.NORM.INV(B145,Satokasvi!$H$8,Satokasvi!$I$8)*IF(COUNTIF($H$12:H$12,"x")&gt;0,(1+$C$6),1)*IF(COUNTIF($H$13:H$13,"x")&gt;0,(1+$C$30),1)*IF(H$8="x",(1+Toimenpiteet!$C$7),1)*IF(H$9="x",(1+Toimenpiteet!$C$34),1)*(1+H$30)*_xlfn.BINOM.INV(1,(1-(Satokasvi!$H$15*(1+H$44))),B145))</f>
        <v>0</v>
      </c>
      <c r="BE145" s="27">
        <f ca="1">IF(I$11="x",0,_xlfn.NORM.INV(C145,Satokasvi!$H$8,Satokasvi!$I$8)*IF(COUNTIF($H$12:I$12,"x")&gt;0,(1+$C$6),1)*IF(COUNTIF($H$13:I$13,"x")&gt;0,(1+$C$30),1)*IF(I$8="x",(1+Toimenpiteet!$C$7),1)*IF(I$9="x",(1+Toimenpiteet!$C$34),1)*(1+I$30)*_xlfn.BINOM.INV(1,(1-(Satokasvi!$H$15*(1+I$44))),C145))</f>
        <v>0</v>
      </c>
      <c r="BF145" s="27">
        <f ca="1">IF(J$11="x",0,_xlfn.NORM.INV(D145,Satokasvi!$H$8,Satokasvi!$I$8)*IF(COUNTIF($H$12:J$12,"x")&gt;0,(1+$C$6),1)*IF(COUNTIF($H$13:J$13,"x")&gt;0,(1+$C$30),1)*IF(J$8="x",(1+Toimenpiteet!$C$7),1)*IF(J$9="x",(1+Toimenpiteet!$C$34),1)*(1+J$30)*_xlfn.BINOM.INV(1,(1-(Satokasvi!$H$15*(1+J$44))),D145))</f>
        <v>2830.9669440296461</v>
      </c>
      <c r="BG145" s="27">
        <f ca="1">IF(K$11="x",0,_xlfn.NORM.INV(E145,Satokasvi!$H$8,Satokasvi!$I$8)*IF(COUNTIF($H$12:K$12,"x")&gt;0,(1+$C$6),1)*IF(COUNTIF($H$13:K$13,"x")&gt;0,(1+$C$30),1)*IF(K$8="x",(1+Toimenpiteet!$C$7),1)*IF(K$9="x",(1+Toimenpiteet!$C$34),1)*(1+K$30)*_xlfn.BINOM.INV(1,(1-(Satokasvi!$H$15*(1+K$44))),E145))</f>
        <v>2591.00107568371</v>
      </c>
      <c r="BH145" s="27">
        <f ca="1">IF(L$11="x",0,_xlfn.NORM.INV(F145,Satokasvi!$H$8,Satokasvi!$I$8)*IF(COUNTIF($H$12:L$12,"x")&gt;0,(1+$C$6),1)*IF(COUNTIF($H$13:L$13,"x")&gt;0,(1+$C$30),1)*IF(L$8="x",(1+Toimenpiteet!$C$7),1)*IF(L$9="x",(1+Toimenpiteet!$C$34),1)*(1+L$30)*_xlfn.BINOM.INV(1,(1-(Satokasvi!$H$15*(1+L$44))),F145))</f>
        <v>2972.5247361499219</v>
      </c>
      <c r="BI145" s="27">
        <f>IF(M$11="x",0,_xlfn.NORM.INV(G145,Satokasvi!$H$8,Satokasvi!$I$8)*IF(COUNTIF($H$12:M$12,"x")&gt;0,(1+$C$6),1)*IF(COUNTIF($H$13:M$13,"x")&gt;0,(1+$C$30),1)*IF(M$8="x",(1+Toimenpiteet!$C$7),1)*IF(M$9="x",(1+Toimenpiteet!$C$34),1)*(1+M$30)*_xlfn.BINOM.INV(1,(1-(Satokasvi!$H$15*(1+M$44))),G145))</f>
        <v>0</v>
      </c>
      <c r="BJ145" s="27">
        <f ca="1">IF(N$11="x",0,_xlfn.NORM.INV(H145,Satokasvi!$H$8,Satokasvi!$I$8)*IF(COUNTIF($H$12:N$12,"x")&gt;0,(1+$C$6),1)*IF(COUNTIF($H$13:N$13,"x")&gt;0,(1+$C$30),1)*IF(N$8="x",(1+Toimenpiteet!$C$7),1)*IF(N$9="x",(1+Toimenpiteet!$C$34),1)*(1+N$30)*_xlfn.BINOM.INV(1,(1-(Satokasvi!$H$15*(1+N$44))),H145))</f>
        <v>2646.9442269575998</v>
      </c>
      <c r="BK145" s="27">
        <f ca="1">IF(O$11="x",0,_xlfn.NORM.INV(I145,Satokasvi!$H$8,Satokasvi!$I$8)*IF(COUNTIF($H$12:O$12,"x")&gt;0,(1+$C$6),1)*IF(COUNTIF($H$13:O$13,"x")&gt;0,(1+$C$30),1)*IF(O$8="x",(1+Toimenpiteet!$C$7),1)*IF(O$9="x",(1+Toimenpiteet!$C$34),1)*(1+O$30)*_xlfn.BINOM.INV(1,(1-(Satokasvi!$H$15*(1+O$44))),I145))</f>
        <v>0</v>
      </c>
      <c r="BL145" s="27">
        <f ca="1">IF(P$11="x",0,_xlfn.NORM.INV(J145,Satokasvi!$H$8,Satokasvi!$I$8)*IF(COUNTIF($H$12:P$12,"x")&gt;0,(1+$C$6),1)*IF(COUNTIF($H$13:P$13,"x")&gt;0,(1+$C$30),1)*IF(P$8="x",(1+Toimenpiteet!$C$7),1)*IF(P$9="x",(1+Toimenpiteet!$C$34),1)*(1+P$30)*_xlfn.BINOM.INV(1,(1-(Satokasvi!$H$15*(1+P$44))),J145))</f>
        <v>2764.918557993868</v>
      </c>
      <c r="BM145" s="27">
        <f ca="1">IF(Q$11="x",0,_xlfn.NORM.INV(K145,Satokasvi!$H$8,Satokasvi!$I$8)*IF(COUNTIF($H$12:Q$12,"x")&gt;0,(1+$C$6),1)*IF(COUNTIF($H$13:Q$13,"x")&gt;0,(1+$C$30),1)*IF(Q$8="x",(1+Toimenpiteet!$C$7),1)*IF(Q$9="x",(1+Toimenpiteet!$C$34),1)*(1+Q$30)*_xlfn.BINOM.INV(1,(1-(Satokasvi!$H$15*(1+Q$44))),K145))</f>
        <v>2475.0131670238752</v>
      </c>
      <c r="BN145" s="27">
        <f ca="1">IF(R$11="x",0,_xlfn.NORM.INV(L145,Satokasvi!$H$8,Satokasvi!$I$8)*IF(COUNTIF($H$12:R$12,"x")&gt;0,(1+$C$6),1)*IF(COUNTIF($H$13:R$13,"x")&gt;0,(1+$C$30),1)*IF(R$8="x",(1+Toimenpiteet!$C$7),1)*IF(R$9="x",(1+Toimenpiteet!$C$34),1)*(1+R$30)*_xlfn.BINOM.INV(1,(1-(Satokasvi!$H$15*(1+R$44))),L145))</f>
        <v>2463.6718851551936</v>
      </c>
      <c r="BO145" s="27">
        <f ca="1">IF(S$11="x",0,_xlfn.NORM.INV(M145,Satokasvi!$H$8,Satokasvi!$I$8)*IF(COUNTIF($H$12:S$12,"x")&gt;0,(1+$C$6),1)*IF(COUNTIF($H$13:S$13,"x")&gt;0,(1+$C$30),1)*IF(S$8="x",(1+Toimenpiteet!$C$7),1)*IF(S$9="x",(1+Toimenpiteet!$C$34),1)*(1+S$30)*_xlfn.BINOM.INV(1,(1-(Satokasvi!$H$15*(1+S$44))),M145))</f>
        <v>3009.2003038583875</v>
      </c>
      <c r="BP145" s="27">
        <f ca="1">IF(T$11="x",0,_xlfn.NORM.INV(N145,Satokasvi!$H$8,Satokasvi!$I$8)*IF(COUNTIF($H$12:T$12,"x")&gt;0,(1+$C$6),1)*IF(COUNTIF($H$13:T$13,"x")&gt;0,(1+$C$30),1)*IF(T$8="x",(1+Toimenpiteet!$C$7),1)*IF(T$9="x",(1+Toimenpiteet!$C$34),1)*(1+T$30)*_xlfn.BINOM.INV(1,(1-(Satokasvi!$H$15*(1+T$44))),N145))</f>
        <v>2967.3671247195475</v>
      </c>
      <c r="BQ145" s="27">
        <f ca="1">IF(U$11="x",0,_xlfn.NORM.INV(O145,Satokasvi!$H$8,Satokasvi!$I$8)*IF(COUNTIF($H$12:U$12,"x")&gt;0,(1+$C$6),1)*IF(COUNTIF($H$13:U$13,"x")&gt;0,(1+$C$30),1)*IF(U$8="x",(1+Toimenpiteet!$C$7),1)*IF(U$9="x",(1+Toimenpiteet!$C$34),1)*(1+U$30)*_xlfn.BINOM.INV(1,(1-(Satokasvi!$H$15*(1+U$44))),O145))</f>
        <v>2751.0898163351812</v>
      </c>
      <c r="BR145" s="27">
        <f ca="1">IF(V$11="x",0,_xlfn.NORM.INV(P145,Satokasvi!$H$8,Satokasvi!$I$8)*IF(COUNTIF($H$12:V$12,"x")&gt;0,(1+$C$6),1)*IF(COUNTIF($H$13:V$13,"x")&gt;0,(1+$C$30),1)*IF(V$8="x",(1+Toimenpiteet!$C$7),1)*IF(V$9="x",(1+Toimenpiteet!$C$34),1)*(1+V$30)*_xlfn.BINOM.INV(1,(1-(Satokasvi!$H$15*(1+V$44))),P145))</f>
        <v>2630.0171768799555</v>
      </c>
      <c r="BS145" s="27">
        <f ca="1">IF(W$11="x",0,_xlfn.NORM.INV(Q145,Satokasvi!$H$8,Satokasvi!$I$8)*IF(COUNTIF($H$12:W$12,"x")&gt;0,(1+$C$6),1)*IF(COUNTIF($H$13:W$13,"x")&gt;0,(1+$C$30),1)*IF(W$8="x",(1+Toimenpiteet!$C$7),1)*IF(W$9="x",(1+Toimenpiteet!$C$34),1)*(1+W$30)*_xlfn.BINOM.INV(1,(1-(Satokasvi!$H$15*(1+W$44))),Q145))</f>
        <v>2734.2591049976918</v>
      </c>
      <c r="BT145" s="27">
        <f ca="1">IF(X$11="x",0,_xlfn.NORM.INV(R145,Satokasvi!$H$8,Satokasvi!$I$8)*IF(COUNTIF($H$12:X$12,"x")&gt;0,(1+$C$6),1)*IF(COUNTIF($H$13:X$13,"x")&gt;0,(1+$C$30),1)*IF(X$8="x",(1+Toimenpiteet!$C$7),1)*IF(X$9="x",(1+Toimenpiteet!$C$34),1)*(1+X$30)*_xlfn.BINOM.INV(1,(1-(Satokasvi!$H$15*(1+X$44))),R145))</f>
        <v>2825.7782889856921</v>
      </c>
      <c r="BU145" s="27">
        <f ca="1">IF(Y$11="x",0,_xlfn.NORM.INV(S145,Satokasvi!$H$8,Satokasvi!$I$8)*IF(COUNTIF($H$12:Y$12,"x")&gt;0,(1+$C$6),1)*IF(COUNTIF($H$13:Y$13,"x")&gt;0,(1+$C$30),1)*IF(Y$8="x",(1+Toimenpiteet!$C$7),1)*IF(Y$9="x",(1+Toimenpiteet!$C$34),1)*(1+Y$30)*_xlfn.BINOM.INV(1,(1-(Satokasvi!$H$15*(1+Y$44))),S145))</f>
        <v>2677.8739051486878</v>
      </c>
      <c r="BV145" s="27">
        <f ca="1">IF(Z$11="x",0,_xlfn.NORM.INV(T145,Satokasvi!$H$8,Satokasvi!$I$8)*IF(COUNTIF($H$12:Z$12,"x")&gt;0,(1+$C$6),1)*IF(COUNTIF($H$13:Z$13,"x")&gt;0,(1+$C$30),1)*IF(Z$8="x",(1+Toimenpiteet!$C$7),1)*IF(Z$9="x",(1+Toimenpiteet!$C$34),1)*(1+Z$30)*_xlfn.BINOM.INV(1,(1-(Satokasvi!$H$15*(1+Z$44))),T145))</f>
        <v>2910.4436132767778</v>
      </c>
      <c r="BW145" s="27">
        <f ca="1">IF(AA$11="x",0,_xlfn.NORM.INV(U145,Satokasvi!$H$8,Satokasvi!$I$8)*IF(COUNTIF($H$12:AA$12,"x")&gt;0,(1+$C$6),1)*IF(COUNTIF($H$13:AA$13,"x")&gt;0,(1+$C$30),1)*IF(AA$8="x",(1+Toimenpiteet!$C$7),1)*IF(AA$9="x",(1+Toimenpiteet!$C$34),1)*(1+AA$30)*_xlfn.BINOM.INV(1,(1-(Satokasvi!$H$15*(1+AA$44))),U145))</f>
        <v>0</v>
      </c>
      <c r="BX145" s="27">
        <f ca="1">IF(AB$11="x",0,_xlfn.NORM.INV(V145,Satokasvi!$H$8,Satokasvi!$I$8)*IF(COUNTIF($H$12:AB$12,"x")&gt;0,(1+$C$6),1)*IF(COUNTIF($H$13:AB$13,"x")&gt;0,(1+$C$30),1)*IF(AB$8="x",(1+Toimenpiteet!$C$7),1)*IF(AB$9="x",(1+Toimenpiteet!$C$34),1)*(1+AB$30)*_xlfn.BINOM.INV(1,(1-(Satokasvi!$H$15*(1+AB$44))),V145))</f>
        <v>2925.3511094896421</v>
      </c>
      <c r="BY145" s="27">
        <f ca="1">IF(AC$11="x",0,_xlfn.NORM.INV(W145,Satokasvi!$H$8,Satokasvi!$I$8)*IF(COUNTIF($H$12:AC$12,"x")&gt;0,(1+$C$6),1)*IF(COUNTIF($H$13:AC$13,"x")&gt;0,(1+$C$30),1)*IF(AC$8="x",(1+Toimenpiteet!$C$7),1)*IF(AC$9="x",(1+Toimenpiteet!$C$34),1)*(1+AC$30)*_xlfn.BINOM.INV(1,(1-(Satokasvi!$H$15*(1+AC$44))),W145))</f>
        <v>2919.1985545846314</v>
      </c>
      <c r="BZ145" s="27">
        <f ca="1">IF(AD$11="x",0,_xlfn.NORM.INV(X145,Satokasvi!$H$8,Satokasvi!$I$8)*IF(COUNTIF($H$12:AD$12,"x")&gt;0,(1+$C$6),1)*IF(COUNTIF($H$13:AD$13,"x")&gt;0,(1+$C$30),1)*IF(AD$8="x",(1+Toimenpiteet!$C$7),1)*IF(AD$9="x",(1+Toimenpiteet!$C$34),1)*(1+AD$30)*_xlfn.BINOM.INV(1,(1-(Satokasvi!$H$15*(1+AD$44))),X145))</f>
        <v>2576.306502418216</v>
      </c>
      <c r="CA145" s="27">
        <f ca="1">IF(AE$11="x",0,_xlfn.NORM.INV(Y145,Satokasvi!$H$8,Satokasvi!$I$8)*IF(COUNTIF($H$12:AE$12,"x")&gt;0,(1+$C$6),1)*IF(COUNTIF($H$13:AE$13,"x")&gt;0,(1+$C$30),1)*IF(AE$8="x",(1+Toimenpiteet!$C$7),1)*IF(AE$9="x",(1+Toimenpiteet!$C$34),1)*(1+AE$30)*_xlfn.BINOM.INV(1,(1-(Satokasvi!$H$15*(1+AE$44))),Y145))</f>
        <v>2819.1726911079681</v>
      </c>
      <c r="CB145" s="27">
        <f ca="1">IF(AF$11="x",0,_xlfn.NORM.INV(Z145,Satokasvi!$H$8,Satokasvi!$I$8)*IF(COUNTIF($H$12:AF$12,"x")&gt;0,(1+$C$6),1)*IF(COUNTIF($H$13:AF$13,"x")&gt;0,(1+$C$30),1)*IF(AF$8="x",(1+Toimenpiteet!$C$7),1)*IF(AF$9="x",(1+Toimenpiteet!$C$34),1)*(1+AF$30)*_xlfn.BINOM.INV(1,(1-(Satokasvi!$H$15*(1+AF$44))),Z145))</f>
        <v>2756.2571531162248</v>
      </c>
      <c r="CD145" s="29">
        <f ca="1">_xlfn.NORM.INV(RAND(),Satokasvi!$H$13,Satokasvi!$I$13)</f>
        <v>172.84781881973913</v>
      </c>
      <c r="CE145" s="29">
        <f ca="1">_xlfn.NORM.INV(RAND(),Satokasvi!$H$13,Satokasvi!$I$13)</f>
        <v>165.68681864465145</v>
      </c>
      <c r="CF145" s="29">
        <f ca="1">_xlfn.NORM.INV(RAND(),Satokasvi!$H$13,Satokasvi!$I$13)</f>
        <v>252.49975578838479</v>
      </c>
      <c r="CG145" s="29">
        <f ca="1">_xlfn.NORM.INV(RAND(),Satokasvi!$H$13,Satokasvi!$I$13)</f>
        <v>167.20464387884243</v>
      </c>
      <c r="CH145" s="29">
        <f ca="1">_xlfn.NORM.INV(RAND(),Satokasvi!$H$13,Satokasvi!$I$13)</f>
        <v>161.62821665561603</v>
      </c>
      <c r="CI145" s="29">
        <f ca="1">_xlfn.NORM.INV(RAND(),Satokasvi!$H$13,Satokasvi!$I$13)</f>
        <v>194.91036073355485</v>
      </c>
      <c r="CJ145" s="29">
        <f ca="1">_xlfn.NORM.INV(RAND(),Satokasvi!$H$13,Satokasvi!$I$13)</f>
        <v>201.0746950218699</v>
      </c>
      <c r="CK145" s="29">
        <f ca="1">_xlfn.NORM.INV(RAND(),Satokasvi!$H$13,Satokasvi!$I$13)</f>
        <v>173.66424465234564</v>
      </c>
      <c r="CL145" s="29">
        <f ca="1">_xlfn.NORM.INV(RAND(),Satokasvi!$H$13,Satokasvi!$I$13)</f>
        <v>237.24265801119137</v>
      </c>
      <c r="CM145" s="29">
        <f ca="1">_xlfn.NORM.INV(RAND(),Satokasvi!$H$13,Satokasvi!$I$13)</f>
        <v>221.29048125988049</v>
      </c>
      <c r="CN145" s="29">
        <f ca="1">_xlfn.NORM.INV(RAND(),Satokasvi!$H$13,Satokasvi!$I$13)</f>
        <v>144.87940402227764</v>
      </c>
      <c r="CO145" s="29">
        <f ca="1">_xlfn.NORM.INV(RAND(),Satokasvi!$H$13,Satokasvi!$I$13)</f>
        <v>194.52814845105289</v>
      </c>
      <c r="CP145" s="29">
        <f ca="1">_xlfn.NORM.INV(RAND(),Satokasvi!$H$13,Satokasvi!$I$13)</f>
        <v>265.62254483219198</v>
      </c>
      <c r="CQ145" s="29">
        <f ca="1">_xlfn.NORM.INV(RAND(),Satokasvi!$H$13,Satokasvi!$I$13)</f>
        <v>248.019199443731</v>
      </c>
      <c r="CR145" s="29">
        <f ca="1">_xlfn.NORM.INV(RAND(),Satokasvi!$H$13,Satokasvi!$I$13)</f>
        <v>302.09241893706928</v>
      </c>
      <c r="CS145" s="29">
        <f ca="1">_xlfn.NORM.INV(RAND(),Satokasvi!$H$13,Satokasvi!$I$13)</f>
        <v>197.78541097511862</v>
      </c>
      <c r="CT145" s="29">
        <f ca="1">_xlfn.NORM.INV(RAND(),Satokasvi!$H$13,Satokasvi!$I$13)</f>
        <v>267.53449057777107</v>
      </c>
      <c r="CU145" s="29">
        <f ca="1">_xlfn.NORM.INV(RAND(),Satokasvi!$H$13,Satokasvi!$I$13)</f>
        <v>206.93295128100061</v>
      </c>
      <c r="CV145" s="29">
        <f ca="1">_xlfn.NORM.INV(RAND(),Satokasvi!$H$13,Satokasvi!$I$13)</f>
        <v>183.87387862980506</v>
      </c>
      <c r="CW145" s="29">
        <f ca="1">_xlfn.NORM.INV(RAND(),Satokasvi!$H$13,Satokasvi!$I$13)</f>
        <v>220.96245927623227</v>
      </c>
      <c r="CX145" s="29">
        <f ca="1">_xlfn.NORM.INV(RAND(),Satokasvi!$H$13,Satokasvi!$I$13)</f>
        <v>269.80199948687346</v>
      </c>
      <c r="CY145" s="29">
        <f ca="1">_xlfn.NORM.INV(RAND(),Satokasvi!$H$13,Satokasvi!$I$13)</f>
        <v>213.02718841987982</v>
      </c>
      <c r="CZ145" s="29">
        <f ca="1">_xlfn.NORM.INV(RAND(),Satokasvi!$H$13,Satokasvi!$I$13)</f>
        <v>199.41671299065609</v>
      </c>
      <c r="DA145" s="29">
        <f ca="1">_xlfn.NORM.INV(RAND(),Satokasvi!$H$13,Satokasvi!$I$13)</f>
        <v>141.35629401023562</v>
      </c>
      <c r="DB145" s="29">
        <f ca="1">_xlfn.NORM.INV(RAND(),Satokasvi!$H$13,Satokasvi!$I$13)</f>
        <v>72.33454000479864</v>
      </c>
      <c r="DD145" s="29">
        <f>IF(H$11="x",Toimenpiteet!$E$115,AC145*CD145/1000+(Satokasvi!$E$28-Satokasvi!$E$7)+IF(H$8="x",Toimenpiteet!$E$29,0)+IF(H$9="x",Toimenpiteet!$E$60,0)+IF(H$10="x",Toimenpiteet!$E$88,0))/(1+$H$15)^DD$59</f>
        <v>305.82524271844659</v>
      </c>
      <c r="DE145" s="29">
        <f ca="1">IF(I$11="x",Toimenpiteet!$E$115,AD145*CE145/1000+(Satokasvi!$E$28-Satokasvi!$E$7)+IF(I$8="x",Toimenpiteet!$E$29,0)+IF(I$9="x",Toimenpiteet!$E$60,0)+IF(I$10="x",Toimenpiteet!$E$88,0))/(1+$H$15)^DE$59</f>
        <v>-214.81760769158259</v>
      </c>
      <c r="DF145" s="29">
        <f ca="1">IF(J$11="x",Toimenpiteet!$E$115,AE145*CF145/1000+(Satokasvi!$E$28-Satokasvi!$E$7)+IF(J$8="x",Toimenpiteet!$E$29,0)+IF(J$9="x",Toimenpiteet!$E$60,0)+IF(J$10="x",Toimenpiteet!$E$88,0))/(1+$H$15)^DF$59</f>
        <v>414.4488857975773</v>
      </c>
      <c r="DG145" s="29">
        <f ca="1">IF(K$11="x",Toimenpiteet!$E$115,AF145*CG145/1000+(Satokasvi!$E$28-Satokasvi!$E$7)+IF(K$8="x",Toimenpiteet!$E$29,0)+IF(K$9="x",Toimenpiteet!$E$60,0)+IF(K$10="x",Toimenpiteet!$E$88,0))/(1+$H$15)^DG$59</f>
        <v>164.10136796741179</v>
      </c>
      <c r="DH145" s="29">
        <f ca="1">IF(L$11="x",Toimenpiteet!$E$115,AG145*CH145/1000+(Satokasvi!$E$28-Satokasvi!$E$7)+IF(L$8="x",Toimenpiteet!$E$29,0)+IF(L$9="x",Toimenpiteet!$E$60,0)+IF(L$10="x",Toimenpiteet!$E$88,0))/(1+$H$15)^DH$59</f>
        <v>198.11155751497367</v>
      </c>
      <c r="DI145" s="29">
        <f>IF(M$11="x",Toimenpiteet!$E$115,AH145*CI145/1000+(Satokasvi!$E$28-Satokasvi!$E$7)+IF(M$8="x",Toimenpiteet!$E$29,0)+IF(M$9="x",Toimenpiteet!$E$60,0)+IF(M$10="x",Toimenpiteet!$E$88,0))/(1+$H$15)^DI$59</f>
        <v>263.80754085535114</v>
      </c>
      <c r="DJ145" s="29">
        <f ca="1">IF(N$11="x",Toimenpiteet!$E$115,AI145*CJ145/1000+(Satokasvi!$E$28-Satokasvi!$E$7)+IF(N$8="x",Toimenpiteet!$E$29,0)+IF(N$9="x",Toimenpiteet!$E$60,0)+IF(N$10="x",Toimenpiteet!$E$88,0))/(1+$H$15)^DJ$59</f>
        <v>226.84362883575682</v>
      </c>
      <c r="DK145" s="29">
        <f ca="1">IF(O$11="x",Toimenpiteet!$E$115,AJ145*CK145/1000+(Satokasvi!$E$28-Satokasvi!$E$7)+IF(O$8="x",Toimenpiteet!$E$29,0)+IF(O$9="x",Toimenpiteet!$E$60,0)+IF(O$10="x",Toimenpiteet!$E$88,0))/(1+$H$15)^DK$59</f>
        <v>-179.90636450014594</v>
      </c>
      <c r="DL145" s="29">
        <f ca="1">IF(P$11="x",Toimenpiteet!$E$115,AK145*CL145/1000+(Satokasvi!$E$28-Satokasvi!$E$7)+IF(P$8="x",Toimenpiteet!$E$29,0)+IF(P$9="x",Toimenpiteet!$E$60,0)+IF(P$10="x",Toimenpiteet!$E$88,0))/(1+$H$15)^DL$59</f>
        <v>304.12994603334846</v>
      </c>
      <c r="DM145" s="29">
        <f ca="1">IF(Q$11="x",Toimenpiteet!$E$115,AL145*CM145/1000+(Satokasvi!$E$28-Satokasvi!$E$7)+IF(Q$8="x",Toimenpiteet!$E$29,0)+IF(Q$9="x",Toimenpiteet!$E$60,0)+IF(Q$10="x",Toimenpiteet!$E$88,0))/(1+$H$15)^DM$59</f>
        <v>218.55232718157882</v>
      </c>
      <c r="DN145" s="29">
        <f ca="1">IF(R$11="x",Toimenpiteet!$E$115,AM145*CN145/1000+(Satokasvi!$E$28-Satokasvi!$E$7)+IF(R$8="x",Toimenpiteet!$E$29,0)+IF(R$9="x",Toimenpiteet!$E$60,0)+IF(R$10="x",Toimenpiteet!$E$88,0))/(1+$H$15)^DN$59</f>
        <v>80.938920122245136</v>
      </c>
      <c r="DO145" s="29">
        <f ca="1">IF(S$11="x",Toimenpiteet!$E$115,AN145*CO145/1000+(Satokasvi!$E$28-Satokasvi!$E$7)+IF(S$8="x",Toimenpiteet!$E$29,0)+IF(S$9="x",Toimenpiteet!$E$60,0)+IF(S$10="x",Toimenpiteet!$E$88,0))/(1+$H$15)^DO$59</f>
        <v>231.1742496974833</v>
      </c>
      <c r="DP145" s="29">
        <f ca="1">IF(T$11="x",Toimenpiteet!$E$115,AO145*CP145/1000+(Satokasvi!$E$28-Satokasvi!$E$7)+IF(T$8="x",Toimenpiteet!$E$29,0)+IF(T$9="x",Toimenpiteet!$E$60,0)+IF(T$10="x",Toimenpiteet!$E$88,0))/(1+$H$15)^DP$59</f>
        <v>355.97840737750283</v>
      </c>
      <c r="DQ145" s="29">
        <f ca="1">IF(U$11="x",Toimenpiteet!$E$115,AP145*CQ145/1000+(Satokasvi!$E$28-Satokasvi!$E$7)+IF(U$8="x",Toimenpiteet!$E$29,0)+IF(U$9="x",Toimenpiteet!$E$60,0)+IF(U$10="x",Toimenpiteet!$E$88,0))/(1+$H$15)^DQ$59</f>
        <v>278.94643935140834</v>
      </c>
      <c r="DR145" s="29">
        <f ca="1">IF(V$11="x",Toimenpiteet!$E$115,AQ145*CR145/1000+(Satokasvi!$E$28-Satokasvi!$E$7)+IF(V$8="x",Toimenpiteet!$E$29,0)+IF(V$9="x",Toimenpiteet!$E$60,0)+IF(V$10="x",Toimenpiteet!$E$88,0))/(1+$H$15)^DR$59</f>
        <v>339.40024608112492</v>
      </c>
      <c r="DS145" s="29">
        <f ca="1">IF(W$11="x",Toimenpiteet!$E$115,AR145*CS145/1000+(Satokasvi!$E$28-Satokasvi!$E$7)+IF(W$8="x",Toimenpiteet!$E$29,0)+IF(W$9="x",Toimenpiteet!$E$60,0)+IF(W$10="x",Toimenpiteet!$E$88,0))/(1+$H$15)^DS$59</f>
        <v>178.93886172414403</v>
      </c>
      <c r="DT145" s="29">
        <f ca="1">IF(X$11="x",Toimenpiteet!$E$115,AS145*CT145/1000+(Satokasvi!$E$28-Satokasvi!$E$7)+IF(X$8="x",Toimenpiteet!$E$29,0)+IF(X$9="x",Toimenpiteet!$E$60,0)+IF(X$10="x",Toimenpiteet!$E$88,0))/(1+$H$15)^DT$59</f>
        <v>297.72464888619641</v>
      </c>
      <c r="DU145" s="29">
        <f ca="1">IF(Y$11="x",Toimenpiteet!$E$115,AT145*CU145/1000+(Satokasvi!$E$28-Satokasvi!$E$7)+IF(Y$8="x",Toimenpiteet!$E$29,0)+IF(Y$9="x",Toimenpiteet!$E$60,0)+IF(Y$10="x",Toimenpiteet!$E$88,0))/(1+$H$15)^DU$59</f>
        <v>176.13186764677812</v>
      </c>
      <c r="DV145" s="29">
        <f ca="1">IF(Z$11="x",Toimenpiteet!$E$115,AU145*CV145/1000+(Satokasvi!$E$28-Satokasvi!$E$7)+IF(Z$8="x",Toimenpiteet!$E$29,0)+IF(Z$9="x",Toimenpiteet!$E$60,0)+IF(Z$10="x",Toimenpiteet!$E$88,0))/(1+$H$15)^DV$59</f>
        <v>160.69006716021636</v>
      </c>
      <c r="DW145" s="29">
        <f ca="1">IF(AA$11="x",Toimenpiteet!$E$115,AV145*CW145/1000+(Satokasvi!$E$28-Satokasvi!$E$7)+IF(AA$8="x",Toimenpiteet!$E$29,0)+IF(AA$9="x",Toimenpiteet!$E$60,0)+IF(AA$10="x",Toimenpiteet!$E$88,0))/(1+$H$15)^DW$59</f>
        <v>-126.18270437906573</v>
      </c>
      <c r="DX145" s="29">
        <f ca="1">IF(AB$11="x",Toimenpiteet!$E$115,AW145*CX145/1000+(Satokasvi!$E$28-Satokasvi!$E$7)+IF(AB$8="x",Toimenpiteet!$E$29,0)+IF(AB$9="x",Toimenpiteet!$E$60,0)+IF(AB$10="x",Toimenpiteet!$E$88,0))/(1+$H$15)^DX$59</f>
        <v>281.55836787261381</v>
      </c>
      <c r="DY145" s="29">
        <f ca="1">IF(AC$11="x",Toimenpiteet!$E$115,AX145*CY145/1000+(Satokasvi!$E$28-Satokasvi!$E$7)+IF(AC$8="x",Toimenpiteet!$E$29,0)+IF(AC$9="x",Toimenpiteet!$E$60,0)+IF(AC$10="x",Toimenpiteet!$E$88,0))/(1+$H$15)^DY$59</f>
        <v>190.15459472563256</v>
      </c>
      <c r="DZ145" s="29">
        <f ca="1">IF(AD$11="x",Toimenpiteet!$E$115,AY145*CZ145/1000+(Satokasvi!$E$28-Satokasvi!$E$7)+IF(AD$8="x",Toimenpiteet!$E$29,0)+IF(AD$9="x",Toimenpiteet!$E$60,0)+IF(AD$10="x",Toimenpiteet!$E$88,0))/(1+$H$15)^DZ$59</f>
        <v>132.44612226394025</v>
      </c>
      <c r="EA145" s="29">
        <f ca="1">IF(AE$11="x",Toimenpiteet!$E$115,AZ145*DA145/1000+(Satokasvi!$E$28-Satokasvi!$E$7)+IF(AE$8="x",Toimenpiteet!$E$29,0)+IF(AE$9="x",Toimenpiteet!$E$60,0)+IF(AE$10="x",Toimenpiteet!$E$88,0))/(1+$H$15)^EA$59</f>
        <v>74.59252327756893</v>
      </c>
      <c r="EB145" s="29">
        <f ca="1">IF(AF$11="x",Toimenpiteet!$E$115,BA145*DB145/1000+(Satokasvi!$E$28-Satokasvi!$E$7)+IF(AF$8="x",Toimenpiteet!$E$29,0)+IF(AF$9="x",Toimenpiteet!$E$60,0)+IF(AF$10="x",Toimenpiteet!$E$88,0))/(1+$H$15)^EB$59</f>
        <v>-18.159203595786085</v>
      </c>
      <c r="ED145" s="29">
        <f>IF(H$11="x",Toimenpiteet!$E$115,BD145*CD145/1000+(Satokasvi!$E$28-Satokasvi!$E$7)+IF(H$8="x",Toimenpiteet!$E$29,0)+IF(H$9="x",Toimenpiteet!$E$60,0)+IF(H$10="x",Toimenpiteet!$E$88,0))/(1+$H$15)^ED$59</f>
        <v>305.82524271844659</v>
      </c>
      <c r="EE145" s="29">
        <f ca="1">IF(I$11="x",Toimenpiteet!$E$115,BE145*CE145/1000+(Satokasvi!$E$28-Satokasvi!$E$7)+IF(I$8="x",Toimenpiteet!$E$29,0)+IF(I$9="x",Toimenpiteet!$E$60,0)+IF(I$10="x",Toimenpiteet!$E$88,0))/(1+$H$15)^EE$59</f>
        <v>-214.81760769158259</v>
      </c>
      <c r="EF145" s="29">
        <f ca="1">IF(J$11="x",Toimenpiteet!$E$115,BF145*CF145/1000+(Satokasvi!$E$28-Satokasvi!$E$7)+IF(J$8="x",Toimenpiteet!$E$29,0)+IF(J$9="x",Toimenpiteet!$E$60,0)+IF(J$10="x",Toimenpiteet!$E$88,0))/(1+$H$15)^EF$59</f>
        <v>445.59936929578532</v>
      </c>
      <c r="EG145" s="29">
        <f ca="1">IF(K$11="x",Toimenpiteet!$E$115,BG145*CG145/1000+(Satokasvi!$E$28-Satokasvi!$E$7)+IF(K$8="x",Toimenpiteet!$E$29,0)+IF(K$9="x",Toimenpiteet!$E$60,0)+IF(K$10="x",Toimenpiteet!$E$88,0))/(1+$H$15)^EG$59</f>
        <v>182.43074627678163</v>
      </c>
      <c r="EH145" s="29">
        <f ca="1">IF(L$11="x",Toimenpiteet!$E$115,BH145*CH145/1000+(Satokasvi!$E$28-Satokasvi!$E$7)+IF(L$8="x",Toimenpiteet!$E$29,0)+IF(L$9="x",Toimenpiteet!$E$60,0)+IF(L$10="x",Toimenpiteet!$E$88,0))/(1+$H$15)^EH$59</f>
        <v>217.84656248877994</v>
      </c>
      <c r="EI145" s="29">
        <f>IF(M$11="x",Toimenpiteet!$E$115,BI145*CI145/1000+(Satokasvi!$E$28-Satokasvi!$E$7)+IF(M$8="x",Toimenpiteet!$E$29,0)+IF(M$9="x",Toimenpiteet!$E$60,0)+IF(M$10="x",Toimenpiteet!$E$88,0))/(1+$H$15)^EI$59</f>
        <v>263.80754085535114</v>
      </c>
      <c r="EJ145" s="29">
        <f ca="1">IF(N$11="x",Toimenpiteet!$E$115,BJ145*CJ145/1000+(Satokasvi!$E$28-Satokasvi!$E$7)+IF(N$8="x",Toimenpiteet!$E$29,0)+IF(N$9="x",Toimenpiteet!$E$60,0)+IF(N$10="x",Toimenpiteet!$E$88,0))/(1+$H$15)^EJ$59</f>
        <v>247.45098804930223</v>
      </c>
      <c r="EK145" s="29">
        <f ca="1">IF(O$11="x",Toimenpiteet!$E$115,BK145*CK145/1000+(Satokasvi!$E$28-Satokasvi!$E$7)+IF(O$8="x",Toimenpiteet!$E$29,0)+IF(O$9="x",Toimenpiteet!$E$60,0)+IF(O$10="x",Toimenpiteet!$E$88,0))/(1+$H$15)^EK$59</f>
        <v>-179.90636450014594</v>
      </c>
      <c r="EL145" s="29">
        <f ca="1">IF(P$11="x",Toimenpiteet!$E$115,BL145*CL145/1000+(Satokasvi!$E$28-Satokasvi!$E$7)+IF(P$8="x",Toimenpiteet!$E$29,0)+IF(P$9="x",Toimenpiteet!$E$60,0)+IF(P$10="x",Toimenpiteet!$E$88,0))/(1+$H$15)^EL$59</f>
        <v>328.06976200007136</v>
      </c>
      <c r="EM145" s="29">
        <f ca="1">IF(Q$11="x",Toimenpiteet!$E$115,BM145*CM145/1000+(Satokasvi!$E$28-Satokasvi!$E$7)+IF(Q$8="x",Toimenpiteet!$E$29,0)+IF(Q$9="x",Toimenpiteet!$E$60,0)+IF(Q$10="x",Toimenpiteet!$E$88,0))/(1+$H$15)^EM$59</f>
        <v>237.95889370090597</v>
      </c>
      <c r="EN145" s="29">
        <f ca="1">IF(R$11="x",Toimenpiteet!$E$115,BN145*CN145/1000+(Satokasvi!$E$28-Satokasvi!$E$7)+IF(R$8="x",Toimenpiteet!$E$29,0)+IF(R$9="x",Toimenpiteet!$E$60,0)+IF(R$10="x",Toimenpiteet!$E$88,0))/(1+$H$15)^EN$59</f>
        <v>93.217856575200287</v>
      </c>
      <c r="EO145" s="29">
        <f ca="1">IF(S$11="x",Toimenpiteet!$E$115,BO145*CO145/1000+(Satokasvi!$E$28-Satokasvi!$E$7)+IF(S$8="x",Toimenpiteet!$E$29,0)+IF(S$9="x",Toimenpiteet!$E$60,0)+IF(S$10="x",Toimenpiteet!$E$88,0))/(1+$H$15)^EO$59</f>
        <v>250.72518591715638</v>
      </c>
      <c r="EP145" s="29">
        <f ca="1">IF(T$11="x",Toimenpiteet!$E$115,BP145*CP145/1000+(Satokasvi!$E$28-Satokasvi!$E$7)+IF(T$8="x",Toimenpiteet!$E$29,0)+IF(T$9="x",Toimenpiteet!$E$60,0)+IF(T$10="x",Toimenpiteet!$E$88,0))/(1+$H$15)^EP$59</f>
        <v>381.53676826560019</v>
      </c>
      <c r="EQ145" s="29">
        <f ca="1">IF(U$11="x",Toimenpiteet!$E$115,BQ145*CQ145/1000+(Satokasvi!$E$28-Satokasvi!$E$7)+IF(U$8="x",Toimenpiteet!$E$29,0)+IF(U$9="x",Toimenpiteet!$E$60,0)+IF(U$10="x",Toimenpiteet!$E$88,0))/(1+$H$15)^EQ$59</f>
        <v>300.42719871628191</v>
      </c>
      <c r="ER145" s="29">
        <f ca="1">IF(V$11="x",Toimenpiteet!$E$115,BR145*CR145/1000+(Satokasvi!$E$28-Satokasvi!$E$7)+IF(V$8="x",Toimenpiteet!$E$29,0)+IF(V$9="x",Toimenpiteet!$E$60,0)+IF(V$10="x",Toimenpiteet!$E$88,0))/(1+$H$15)^ER$59</f>
        <v>363.68427527576688</v>
      </c>
      <c r="ES145" s="29">
        <f ca="1">IF(W$11="x",Toimenpiteet!$E$115,BS145*CS145/1000+(Satokasvi!$E$28-Satokasvi!$E$7)+IF(W$8="x",Toimenpiteet!$E$29,0)+IF(W$9="x",Toimenpiteet!$E$60,0)+IF(W$10="x",Toimenpiteet!$E$88,0))/(1+$H$15)^ES$59</f>
        <v>194.98679208276445</v>
      </c>
      <c r="ET145" s="29">
        <f ca="1">IF(X$11="x",Toimenpiteet!$E$115,BT145*CT145/1000+(Satokasvi!$E$28-Satokasvi!$E$7)+IF(X$8="x",Toimenpiteet!$E$29,0)+IF(X$9="x",Toimenpiteet!$E$60,0)+IF(X$10="x",Toimenpiteet!$E$88,0))/(1+$H$15)^ET$59</f>
        <v>319.50504373090757</v>
      </c>
      <c r="EU145" s="29">
        <f ca="1">IF(Y$11="x",Toimenpiteet!$E$115,BU145*CU145/1000+(Satokasvi!$E$28-Satokasvi!$E$7)+IF(Y$8="x",Toimenpiteet!$E$29,0)+IF(Y$9="x",Toimenpiteet!$E$60,0)+IF(Y$10="x",Toimenpiteet!$E$88,0))/(1+$H$15)^EU$59</f>
        <v>191.63182258290456</v>
      </c>
      <c r="EV145" s="29">
        <f ca="1">IF(Z$11="x",Toimenpiteet!$E$115,BV145*CV145/1000+(Satokasvi!$E$28-Satokasvi!$E$7)+IF(Z$8="x",Toimenpiteet!$E$29,0)+IF(Z$9="x",Toimenpiteet!$E$60,0)+IF(Z$10="x",Toimenpiteet!$E$88,0))/(1+$H$15)^EV$59</f>
        <v>175.22297979374918</v>
      </c>
      <c r="EW145" s="29">
        <f ca="1">IF(AA$11="x",Toimenpiteet!$E$115,BW145*CW145/1000+(Satokasvi!$E$28-Satokasvi!$E$7)+IF(AA$8="x",Toimenpiteet!$E$29,0)+IF(AA$9="x",Toimenpiteet!$E$60,0)+IF(AA$10="x",Toimenpiteet!$E$88,0))/(1+$H$15)^EW$59</f>
        <v>-126.18270437906573</v>
      </c>
      <c r="EX145" s="29">
        <f ca="1">IF(AB$11="x",Toimenpiteet!$E$115,BX145*CX145/1000+(Satokasvi!$E$28-Satokasvi!$E$7)+IF(AB$8="x",Toimenpiteet!$E$29,0)+IF(AB$9="x",Toimenpiteet!$E$60,0)+IF(AB$10="x",Toimenpiteet!$E$88,0))/(1+$H$15)^EX$59</f>
        <v>301.76166026522833</v>
      </c>
      <c r="EY145" s="29">
        <f ca="1">IF(AC$11="x",Toimenpiteet!$E$115,BY145*CY145/1000+(Satokasvi!$E$28-Satokasvi!$E$7)+IF(AC$8="x",Toimenpiteet!$E$29,0)+IF(AC$9="x",Toimenpiteet!$E$60,0)+IF(AC$10="x",Toimenpiteet!$E$88,0))/(1+$H$15)^EY$59</f>
        <v>205.60928950947138</v>
      </c>
      <c r="EZ145" s="29">
        <f ca="1">IF(AD$11="x",Toimenpiteet!$E$115,BZ145*CZ145/1000+(Satokasvi!$E$28-Satokasvi!$E$7)+IF(AD$8="x",Toimenpiteet!$E$29,0)+IF(AD$9="x",Toimenpiteet!$E$60,0)+IF(AD$10="x",Toimenpiteet!$E$88,0))/(1+$H$15)^EZ$59</f>
        <v>144.84218085049369</v>
      </c>
      <c r="FA145" s="29">
        <f ca="1">IF(AE$11="x",Toimenpiteet!$E$115,CA145*DA145/1000+(Satokasvi!$E$28-Satokasvi!$E$7)+IF(AE$8="x",Toimenpiteet!$E$29,0)+IF(AE$9="x",Toimenpiteet!$E$60,0)+IF(AE$10="x",Toimenpiteet!$E$88,0))/(1+$H$15)^FA$59</f>
        <v>83.927734367036095</v>
      </c>
      <c r="FB145" s="29">
        <f ca="1">IF(AF$11="x",Toimenpiteet!$E$115,CB145*DB145/1000+(Satokasvi!$E$28-Satokasvi!$E$7)+IF(AF$8="x",Toimenpiteet!$E$29,0)+IF(AF$9="x",Toimenpiteet!$E$60,0)+IF(AF$10="x",Toimenpiteet!$E$88,0))/(1+$H$15)^FB$59</f>
        <v>-13.624848313838763</v>
      </c>
      <c r="FD145" s="29">
        <f t="shared" si="41"/>
        <v>305.82524271844659</v>
      </c>
      <c r="FE145" s="29">
        <f t="shared" ca="1" si="45"/>
        <v>91.007635026863994</v>
      </c>
      <c r="FF145" s="29">
        <f t="shared" ca="1" si="45"/>
        <v>505.45652082444133</v>
      </c>
      <c r="FG145" s="29">
        <f t="shared" ca="1" si="45"/>
        <v>669.55788879185309</v>
      </c>
      <c r="FH145" s="29">
        <f t="shared" ca="1" si="45"/>
        <v>867.66944630682679</v>
      </c>
      <c r="FI145" s="29">
        <f t="shared" ca="1" si="45"/>
        <v>1131.4769871621779</v>
      </c>
      <c r="FJ145" s="29">
        <f t="shared" ca="1" si="45"/>
        <v>1358.3206159979347</v>
      </c>
      <c r="FK145" s="29">
        <f t="shared" ca="1" si="45"/>
        <v>1178.4142514977889</v>
      </c>
      <c r="FL145" s="29">
        <f t="shared" ca="1" si="45"/>
        <v>1482.5441975311373</v>
      </c>
      <c r="FM145" s="29">
        <f t="shared" ca="1" si="45"/>
        <v>1701.0965247127162</v>
      </c>
      <c r="FN145" s="29">
        <f t="shared" ca="1" si="44"/>
        <v>1782.0354448349615</v>
      </c>
      <c r="FO145" s="29">
        <f t="shared" ca="1" si="43"/>
        <v>2013.2096945324447</v>
      </c>
      <c r="FP145" s="29">
        <f t="shared" ca="1" si="43"/>
        <v>2369.1881019099474</v>
      </c>
      <c r="FQ145" s="29">
        <f t="shared" ca="1" si="43"/>
        <v>2648.1345412613555</v>
      </c>
      <c r="FR145" s="29">
        <f t="shared" ca="1" si="43"/>
        <v>2987.5347873424803</v>
      </c>
      <c r="FS145" s="29">
        <f t="shared" ca="1" si="43"/>
        <v>3166.4736490666241</v>
      </c>
      <c r="FT145" s="29">
        <f t="shared" ca="1" si="43"/>
        <v>3464.1982979528207</v>
      </c>
      <c r="FU145" s="29">
        <f t="shared" ca="1" si="24"/>
        <v>3640.3301655995988</v>
      </c>
      <c r="FV145" s="29">
        <f t="shared" ca="1" si="24"/>
        <v>3801.0202327598154</v>
      </c>
      <c r="FW145" s="29">
        <f t="shared" ca="1" si="23"/>
        <v>3674.8375283807495</v>
      </c>
      <c r="FX145" s="29">
        <f t="shared" ca="1" si="23"/>
        <v>3956.3958962533634</v>
      </c>
      <c r="FY145" s="29">
        <f t="shared" ca="1" si="23"/>
        <v>4146.5504909789961</v>
      </c>
      <c r="FZ145" s="29">
        <f t="shared" ca="1" si="23"/>
        <v>4278.9966132429363</v>
      </c>
      <c r="GA145" s="29">
        <f t="shared" ca="1" si="23"/>
        <v>4353.5891365205052</v>
      </c>
      <c r="GB145" s="29">
        <f t="shared" ca="1" si="23"/>
        <v>4335.4299329247187</v>
      </c>
      <c r="GC145" s="29"/>
      <c r="GD145" s="29">
        <f t="shared" si="42"/>
        <v>305.82524271844659</v>
      </c>
      <c r="GE145" s="29">
        <f t="shared" ca="1" si="48"/>
        <v>91.007635026863994</v>
      </c>
      <c r="GF145" s="29">
        <f t="shared" ca="1" si="48"/>
        <v>536.60700432264935</v>
      </c>
      <c r="GG145" s="29">
        <f t="shared" ca="1" si="48"/>
        <v>719.03775059943098</v>
      </c>
      <c r="GH145" s="29">
        <f t="shared" ca="1" si="48"/>
        <v>936.88431308821089</v>
      </c>
      <c r="GI145" s="29">
        <f t="shared" ca="1" si="48"/>
        <v>1200.6918539435619</v>
      </c>
      <c r="GJ145" s="29">
        <f t="shared" ca="1" si="48"/>
        <v>1448.1428419928641</v>
      </c>
      <c r="GK145" s="29">
        <f t="shared" ca="1" si="48"/>
        <v>1268.2364774927182</v>
      </c>
      <c r="GL145" s="29">
        <f t="shared" ca="1" si="48"/>
        <v>1596.3062394927897</v>
      </c>
      <c r="GM145" s="29">
        <f t="shared" ca="1" si="48"/>
        <v>1834.2651331936956</v>
      </c>
      <c r="GN145" s="29">
        <f t="shared" ca="1" si="48"/>
        <v>1927.482989768896</v>
      </c>
      <c r="GO145" s="29">
        <f t="shared" ca="1" si="48"/>
        <v>2178.2081756860525</v>
      </c>
      <c r="GP145" s="29">
        <f t="shared" ca="1" si="48"/>
        <v>2559.7449439516527</v>
      </c>
      <c r="GQ145" s="29">
        <f t="shared" ca="1" si="48"/>
        <v>2860.1721426679346</v>
      </c>
      <c r="GR145" s="29">
        <f t="shared" ca="1" si="48"/>
        <v>3223.8564179437017</v>
      </c>
      <c r="GS145" s="29">
        <f t="shared" ca="1" si="48"/>
        <v>3418.8432100264663</v>
      </c>
      <c r="GT145" s="29">
        <f t="shared" ca="1" si="34"/>
        <v>3738.3482537573736</v>
      </c>
      <c r="GU145" s="29">
        <f t="shared" ca="1" si="34"/>
        <v>3929.9800763402782</v>
      </c>
      <c r="GV145" s="29">
        <f t="shared" ca="1" si="34"/>
        <v>4105.2030561340271</v>
      </c>
      <c r="GW145" s="29">
        <f t="shared" ca="1" si="34"/>
        <v>3979.0203517549612</v>
      </c>
      <c r="GX145" s="29">
        <f t="shared" ca="1" si="34"/>
        <v>4280.7820120201895</v>
      </c>
      <c r="GY145" s="29">
        <f t="shared" ca="1" si="30"/>
        <v>4486.3913015296612</v>
      </c>
      <c r="GZ145" s="29">
        <f t="shared" ca="1" si="30"/>
        <v>4631.2334823801548</v>
      </c>
      <c r="HA145" s="29">
        <f t="shared" ca="1" si="30"/>
        <v>4715.1612167471912</v>
      </c>
      <c r="HB145" s="29">
        <f t="shared" ca="1" si="30"/>
        <v>4701.5363684333524</v>
      </c>
      <c r="HC145" s="29"/>
      <c r="HD145" s="29">
        <f t="shared" si="40"/>
        <v>170</v>
      </c>
      <c r="HE145" s="29">
        <f>SUM($GD145:GD145)-$HD145-SUM($FD145:FD145)</f>
        <v>-170</v>
      </c>
      <c r="HF145" s="29">
        <f ca="1">SUM($GD145:GE145)-$HD145-SUM($FD145:FE145)</f>
        <v>-170</v>
      </c>
      <c r="HG145" s="29">
        <f ca="1">SUM($GD145:GF145)-$HD145-SUM($FD145:FF145)</f>
        <v>-138.84951650179198</v>
      </c>
      <c r="HH145" s="29">
        <f ca="1">SUM($GD145:GG145)-$HD145-SUM($FD145:FG145)</f>
        <v>-89.369654694214205</v>
      </c>
      <c r="HI145" s="29">
        <f ca="1">SUM($GD145:GH145)-$HD145-SUM($FD145:FH145)</f>
        <v>-20.154787912829761</v>
      </c>
      <c r="HJ145" s="29">
        <f ca="1">SUM($GD145:GI145)-$HD145-SUM($FD145:FI145)</f>
        <v>49.060078868554228</v>
      </c>
      <c r="HK145" s="29">
        <f ca="1">SUM($GD145:GJ145)-$HD145-SUM($FD145:FJ145)</f>
        <v>138.88230486348311</v>
      </c>
      <c r="HL145" s="29">
        <f ca="1">SUM($GD145:GK145)-$HD145-SUM($FD145:FK145)</f>
        <v>228.704530858412</v>
      </c>
      <c r="HM145" s="29">
        <f ca="1">SUM($GD145:GL145)-$HD145-SUM($FD145:FL145)</f>
        <v>342.46657282006527</v>
      </c>
      <c r="HN145" s="29">
        <f ca="1">SUM($GD145:GM145)-$HD145-SUM($FD145:FM145)</f>
        <v>475.63518130104421</v>
      </c>
      <c r="HO145" s="29">
        <f ca="1">SUM($GD145:GN145)-$HD145-SUM($FD145:FN145)</f>
        <v>621.08272623497942</v>
      </c>
      <c r="HP145" s="29">
        <f ca="1">SUM($GD145:GO145)-$HD145-SUM($FD145:FO145)</f>
        <v>786.08120738858815</v>
      </c>
      <c r="HQ145" s="29">
        <f ca="1">SUM($GD145:GP145)-$HD145-SUM($FD145:FP145)</f>
        <v>976.6380494302939</v>
      </c>
      <c r="HR145" s="29">
        <f ca="1">SUM($GD145:GQ145)-$HD145-SUM($FD145:FQ145)</f>
        <v>1188.6756508368744</v>
      </c>
      <c r="HS145" s="29">
        <f ca="1">SUM($GD145:GR145)-$HD145-SUM($FD145:FR145)</f>
        <v>1424.9972814380963</v>
      </c>
      <c r="HT145" s="29">
        <f ca="1">SUM($GD145:GS145)-$HD145-SUM($FD145:FS145)</f>
        <v>1677.3668423979361</v>
      </c>
      <c r="HU145" s="29">
        <f ca="1">SUM($GD145:GT145)-$HD145-SUM($FD145:FT145)</f>
        <v>1951.5167982024868</v>
      </c>
      <c r="HV145" s="29">
        <f ca="1">SUM($GD145:GU145)-$HD145-SUM($FD145:FU145)</f>
        <v>2241.1667089431648</v>
      </c>
      <c r="HW145" s="29">
        <f ca="1">SUM($GD145:GV145)-$HD145-SUM($FD145:FV145)</f>
        <v>2545.3495323173775</v>
      </c>
      <c r="HX145" s="29">
        <f ca="1">SUM($GD145:GW145)-$HD145-SUM($FD145:FW145)</f>
        <v>2849.5323556915901</v>
      </c>
      <c r="HY145" s="29">
        <f ca="1">SUM($GD145:GX145)-$HD145-SUM($FD145:FX145)</f>
        <v>3173.9184714584117</v>
      </c>
      <c r="HZ145" s="29">
        <f ca="1">SUM($GD145:GY145)-$HD145-SUM($FD145:FY145)</f>
        <v>3513.7592820090795</v>
      </c>
      <c r="IA145" s="29">
        <f ca="1">SUM($GD145:GZ145)-$HD145-SUM($FD145:FZ145)</f>
        <v>3865.9961511463043</v>
      </c>
      <c r="IB145" s="29">
        <f ca="1">SUM($GD145:HA145)-$HD145-SUM($FD145:GA145)</f>
        <v>4227.5682313729922</v>
      </c>
      <c r="IC145" s="29">
        <f ca="1">SUM($GD145:HB145)-$HD145-SUM($FD145:GB145)</f>
        <v>4593.6746668816268</v>
      </c>
    </row>
    <row r="146" spans="2:237">
      <c r="B146" s="29">
        <f t="shared" ca="1" si="47"/>
        <v>0.8577519617285263</v>
      </c>
      <c r="C146" s="29">
        <f t="shared" ca="1" si="47"/>
        <v>0.98116327128724545</v>
      </c>
      <c r="D146" s="29">
        <f t="shared" ca="1" si="47"/>
        <v>0.71263715202141054</v>
      </c>
      <c r="E146" s="29">
        <f t="shared" ca="1" si="47"/>
        <v>0.76552484771030216</v>
      </c>
      <c r="F146" s="29">
        <f t="shared" ca="1" si="47"/>
        <v>0.91767884679141953</v>
      </c>
      <c r="G146" s="29">
        <f t="shared" ca="1" si="47"/>
        <v>0.25508507872566255</v>
      </c>
      <c r="H146" s="29">
        <f t="shared" ca="1" si="47"/>
        <v>0.12964515927448872</v>
      </c>
      <c r="I146" s="29">
        <f t="shared" ca="1" si="47"/>
        <v>8.4419265679132049E-3</v>
      </c>
      <c r="J146" s="29">
        <f t="shared" ca="1" si="47"/>
        <v>0.86577253314575886</v>
      </c>
      <c r="K146" s="29">
        <f t="shared" ca="1" si="47"/>
        <v>0.46603754032644784</v>
      </c>
      <c r="L146" s="29">
        <f t="shared" ca="1" si="47"/>
        <v>0.98582111072902201</v>
      </c>
      <c r="M146" s="29">
        <f t="shared" ca="1" si="47"/>
        <v>0.37759484392326614</v>
      </c>
      <c r="N146" s="29">
        <f t="shared" ca="1" si="47"/>
        <v>0.30425301859246634</v>
      </c>
      <c r="O146" s="29">
        <f t="shared" ca="1" si="47"/>
        <v>0.90470132585643959</v>
      </c>
      <c r="P146" s="29">
        <f t="shared" ca="1" si="47"/>
        <v>0.75968856814305963</v>
      </c>
      <c r="Q146" s="29">
        <f t="shared" ca="1" si="47"/>
        <v>0.46667957123949622</v>
      </c>
      <c r="R146" s="29">
        <f t="shared" ca="1" si="46"/>
        <v>0.35918526493733238</v>
      </c>
      <c r="S146" s="29">
        <f t="shared" ca="1" si="46"/>
        <v>0.9782062650358111</v>
      </c>
      <c r="T146" s="29">
        <f t="shared" ca="1" si="46"/>
        <v>7.8792926499844596E-2</v>
      </c>
      <c r="U146" s="29">
        <f t="shared" ca="1" si="46"/>
        <v>0.98321392519590567</v>
      </c>
      <c r="V146" s="29">
        <f t="shared" ca="1" si="46"/>
        <v>2.4143298949244496E-2</v>
      </c>
      <c r="W146" s="29">
        <f t="shared" ca="1" si="46"/>
        <v>0.55851782702974806</v>
      </c>
      <c r="X146" s="29">
        <f t="shared" ca="1" si="46"/>
        <v>0.74500969297379094</v>
      </c>
      <c r="Y146" s="29">
        <f t="shared" ca="1" si="46"/>
        <v>7.6347473458301396E-3</v>
      </c>
      <c r="Z146" s="29">
        <f t="shared" ca="1" si="46"/>
        <v>0.28172890980185317</v>
      </c>
      <c r="AC146" s="27">
        <f>IF(H$11="x",0,_xlfn.NORM.INV(B146,Satokasvi!$H$8,Satokasvi!$I$8)*IF(H$8="x",1+Toimenpiteet!$C$7,1)*IF(H$9="x",1+Toimenpiteet!$C$34,1)*(1+H$30)*_xlfn.BINOM.INV(1,(1-(Satokasvi!$H$15*(1+H$43))),B146))</f>
        <v>0</v>
      </c>
      <c r="AD146" s="27">
        <f ca="1">IF(I$11="x",0,_xlfn.NORM.INV(C146,Satokasvi!$H$8,Satokasvi!$I$8)*IF(I$8="x",1+Toimenpiteet!$C$7,1)*IF(I$9="x",1+Toimenpiteet!$C$34,1)*(1+I$30)*_xlfn.BINOM.INV(1,(1-(Satokasvi!$H$15*(1+I$43))),C146))</f>
        <v>2917.263072896365</v>
      </c>
      <c r="AE146" s="27">
        <f ca="1">IF(J$11="x",0,_xlfn.NORM.INV(D146,Satokasvi!$H$8,Satokasvi!$I$8)*IF(J$8="x",1+Toimenpiteet!$C$7,1)*IF(J$9="x",1+Toimenpiteet!$C$34,1)*(1+J$30)*_xlfn.BINOM.INV(1,(1-(Satokasvi!$H$15*(1+J$43))),D146))</f>
        <v>2660.3139542170966</v>
      </c>
      <c r="AF146" s="27">
        <f ca="1">IF(K$11="x",0,_xlfn.NORM.INV(E146,Satokasvi!$H$8,Satokasvi!$I$8)*IF(K$8="x",1+Toimenpiteet!$C$7,1)*IF(K$9="x",1+Toimenpiteet!$C$34,1)*(1+K$30)*_xlfn.BINOM.INV(1,(1-(Satokasvi!$H$15*(1+K$43))),E146))</f>
        <v>2708.6616304989057</v>
      </c>
      <c r="AG146" s="27">
        <f ca="1">IF(L$11="x",0,_xlfn.NORM.INV(F146,Satokasvi!$H$8,Satokasvi!$I$8)*IF(L$8="x",1+Toimenpiteet!$C$7,1)*IF(L$9="x",1+Toimenpiteet!$C$34,1)*(1+L$30)*_xlfn.BINOM.INV(1,(1-(Satokasvi!$H$15*(1+L$43))),F146))</f>
        <v>2850.4666312972699</v>
      </c>
      <c r="AH146" s="27">
        <f>IF(M$11="x",0,_xlfn.NORM.INV(G146,Satokasvi!$H$8,Satokasvi!$I$8)*IF(M$8="x",1+Toimenpiteet!$C$7,1)*IF(M$9="x",1+Toimenpiteet!$C$34,1)*(1+M$30)*_xlfn.BINOM.INV(1,(1-(Satokasvi!$H$15*(1+M$43))),G146))</f>
        <v>0</v>
      </c>
      <c r="AI146" s="27">
        <f ca="1">IF(N$11="x",0,_xlfn.NORM.INV(H146,Satokasvi!$H$8,Satokasvi!$I$8)*IF(N$8="x",1+Toimenpiteet!$C$7,1)*IF(N$9="x",1+Toimenpiteet!$C$34,1)*(1+N$30)*_xlfn.BINOM.INV(1,(1-(Satokasvi!$H$15*(1+N$43))),H146))</f>
        <v>2402.6744365151258</v>
      </c>
      <c r="AJ146" s="27">
        <f ca="1">IF(O$11="x",0,_xlfn.NORM.INV(I146,Satokasvi!$H$8,Satokasvi!$I$8)*IF(O$8="x",1+Toimenpiteet!$C$7,1)*IF(O$9="x",1+Toimenpiteet!$C$34,1)*(1+O$30)*_xlfn.BINOM.INV(1,(1-(Satokasvi!$H$15*(1+O$43))),I146))</f>
        <v>0</v>
      </c>
      <c r="AK146" s="27">
        <f ca="1">IF(P$11="x",0,_xlfn.NORM.INV(J146,Satokasvi!$H$8,Satokasvi!$I$8)*IF(P$8="x",1+Toimenpiteet!$C$7,1)*IF(P$9="x",1+Toimenpiteet!$C$34,1)*(1+P$30)*_xlfn.BINOM.INV(1,(1-(Satokasvi!$H$15*(1+P$43))),J146))</f>
        <v>2819.8031231755022</v>
      </c>
      <c r="AL146" s="27">
        <f ca="1">IF(Q$11="x",0,_xlfn.NORM.INV(K146,Satokasvi!$H$8,Satokasvi!$I$8)*IF(Q$8="x",1+Toimenpiteet!$C$7,1)*IF(Q$9="x",1+Toimenpiteet!$C$34,1)*(1+Q$30)*_xlfn.BINOM.INV(1,(1-(Satokasvi!$H$15*(1+Q$43))),K146))</f>
        <v>2597.3301557757727</v>
      </c>
      <c r="AM146" s="27">
        <f ca="1">IF(R$11="x",0,_xlfn.NORM.INV(L146,Satokasvi!$H$8,Satokasvi!$I$8)*IF(R$8="x",1+Toimenpiteet!$C$7,1)*IF(R$9="x",1+Toimenpiteet!$C$34,1)*(1+R$30)*_xlfn.BINOM.INV(1,(1-(Satokasvi!$H$15*(1+R$43))),L146))</f>
        <v>3022.4549074091537</v>
      </c>
      <c r="AN146" s="27">
        <f ca="1">IF(S$11="x",0,_xlfn.NORM.INV(M146,Satokasvi!$H$8,Satokasvi!$I$8)*IF(S$8="x",1+Toimenpiteet!$C$7,1)*IF(S$9="x",1+Toimenpiteet!$C$34,1)*(1+S$30)*_xlfn.BINOM.INV(1,(1-(Satokasvi!$H$15*(1+S$43))),M146))</f>
        <v>2555.0387154390578</v>
      </c>
      <c r="AO146" s="27">
        <f ca="1">IF(T$11="x",0,_xlfn.NORM.INV(N146,Satokasvi!$H$8,Satokasvi!$I$8)*IF(T$8="x",1+Toimenpiteet!$C$7,1)*IF(T$9="x",1+Toimenpiteet!$C$34,1)*(1+T$30)*_xlfn.BINOM.INV(1,(1-(Satokasvi!$H$15*(1+T$43))),N146))</f>
        <v>2517.6314127439559</v>
      </c>
      <c r="AP146" s="27">
        <f ca="1">IF(U$11="x",0,_xlfn.NORM.INV(O146,Satokasvi!$H$8,Satokasvi!$I$8)*IF(U$8="x",1+Toimenpiteet!$C$7,1)*IF(U$9="x",1+Toimenpiteet!$C$34,1)*(1+U$30)*_xlfn.BINOM.INV(1,(1-(Satokasvi!$H$15*(1+U$43))),O146))</f>
        <v>2857.54322959418</v>
      </c>
      <c r="AQ146" s="27">
        <f ca="1">IF(V$11="x",0,_xlfn.NORM.INV(P146,Satokasvi!$H$8,Satokasvi!$I$8)*IF(V$8="x",1+Toimenpiteet!$C$7,1)*IF(V$9="x",1+Toimenpiteet!$C$34,1)*(1+V$30)*_xlfn.BINOM.INV(1,(1-(Satokasvi!$H$15*(1+V$43))),P146))</f>
        <v>2744.8915070309549</v>
      </c>
      <c r="AR146" s="27">
        <f ca="1">IF(W$11="x",0,_xlfn.NORM.INV(Q146,Satokasvi!$H$8,Satokasvi!$I$8)*IF(W$8="x",1+Toimenpiteet!$C$7,1)*IF(W$9="x",1+Toimenpiteet!$C$34,1)*(1+W$30)*_xlfn.BINOM.INV(1,(1-(Satokasvi!$H$15*(1+W$43))),Q146))</f>
        <v>2597.6316263879435</v>
      </c>
      <c r="AS146" s="27">
        <f ca="1">IF(X$11="x",0,_xlfn.NORM.INV(R146,Satokasvi!$H$8,Satokasvi!$I$8)*IF(X$8="x",1+Toimenpiteet!$C$7,1)*IF(X$9="x",1+Toimenpiteet!$C$34,1)*(1+X$30)*_xlfn.BINOM.INV(1,(1-(Satokasvi!$H$15*(1+X$43))),R146))</f>
        <v>2545.9234236235416</v>
      </c>
      <c r="AT146" s="27">
        <f ca="1">IF(Y$11="x",0,_xlfn.NORM.INV(S146,Satokasvi!$H$8,Satokasvi!$I$8)*IF(Y$8="x",1+Toimenpiteet!$C$7,1)*IF(Y$9="x",1+Toimenpiteet!$C$34,1)*(1+Y$30)*_xlfn.BINOM.INV(1,(1-(Satokasvi!$H$15*(1+Y$43))),S146))</f>
        <v>2989.9266754840314</v>
      </c>
      <c r="AU146" s="27">
        <f ca="1">IF(Z$11="x",0,_xlfn.NORM.INV(T146,Satokasvi!$H$8,Satokasvi!$I$8)*IF(Z$8="x",1+Toimenpiteet!$C$7,1)*IF(Z$9="x",1+Toimenpiteet!$C$34,1)*(1+Z$30)*_xlfn.BINOM.INV(1,(1-(Satokasvi!$H$15*(1+Z$43))),T146))</f>
        <v>2349.445055952317</v>
      </c>
      <c r="AV146" s="27">
        <f ca="1">IF(AA$11="x",0,_xlfn.NORM.INV(U146,Satokasvi!$H$8,Satokasvi!$I$8)*IF(AA$8="x",1+Toimenpiteet!$C$7,1)*IF(AA$9="x",1+Toimenpiteet!$C$34,1)*(1+AA$30)*_xlfn.BINOM.INV(1,(1-(Satokasvi!$H$15*(1+AA$43))),U146))</f>
        <v>3009.9248603911551</v>
      </c>
      <c r="AW146" s="27">
        <f ca="1">IF(AB$11="x",0,_xlfn.NORM.INV(V146,Satokasvi!$H$8,Satokasvi!$I$8)*IF(AB$8="x",1+Toimenpiteet!$C$7,1)*IF(AB$9="x",1+Toimenpiteet!$C$34,1)*(1+AB$30)*_xlfn.BINOM.INV(1,(1-(Satokasvi!$H$15*(1+AB$43))),V146))</f>
        <v>0</v>
      </c>
      <c r="AX146" s="27">
        <f ca="1">IF(AC$11="x",0,_xlfn.NORM.INV(W146,Satokasvi!$H$8,Satokasvi!$I$8)*IF(AC$8="x",1+Toimenpiteet!$C$7,1)*IF(AC$9="x",1+Toimenpiteet!$C$34,1)*(1+AC$30)*_xlfn.BINOM.INV(1,(1-(Satokasvi!$H$15*(1+AC$43))),W146))</f>
        <v>2640.7186730892972</v>
      </c>
      <c r="AY146" s="27">
        <f ca="1">IF(AD$11="x",0,_xlfn.NORM.INV(X146,Satokasvi!$H$8,Satokasvi!$I$8)*IF(AD$8="x",1+Toimenpiteet!$C$7,1)*IF(AD$9="x",1+Toimenpiteet!$C$34,1)*(1+AD$30)*_xlfn.BINOM.INV(1,(1-(Satokasvi!$H$15*(1+AD$43))),X146))</f>
        <v>2736.224278273412</v>
      </c>
      <c r="AZ146" s="27">
        <f ca="1">IF(AE$11="x",0,_xlfn.NORM.INV(Y146,Satokasvi!$H$8,Satokasvi!$I$8)*IF(AE$8="x",1+Toimenpiteet!$C$7,1)*IF(AE$9="x",1+Toimenpiteet!$C$34,1)*(1+AE$30)*_xlfn.BINOM.INV(1,(1-(Satokasvi!$H$15*(1+AE$43))),Y146))</f>
        <v>0</v>
      </c>
      <c r="BA146" s="27">
        <f ca="1">IF(AF$11="x",0,_xlfn.NORM.INV(Z146,Satokasvi!$H$8,Satokasvi!$I$8)*IF(AF$8="x",1+Toimenpiteet!$C$7,1)*IF(AF$9="x",1+Toimenpiteet!$C$34,1)*(1+AF$30)*_xlfn.BINOM.INV(1,(1-(Satokasvi!$H$15*(1+AF$43))),Z146))</f>
        <v>2505.4040689637077</v>
      </c>
      <c r="BD146" s="27">
        <f>IF(H$11="x",0,_xlfn.NORM.INV(B146,Satokasvi!$H$8,Satokasvi!$I$8)*IF(COUNTIF($H$12:H$12,"x")&gt;0,(1+$C$6),1)*IF(COUNTIF($H$13:H$13,"x")&gt;0,(1+$C$30),1)*IF(H$8="x",(1+Toimenpiteet!$C$7),1)*IF(H$9="x",(1+Toimenpiteet!$C$34),1)*(1+H$30)*_xlfn.BINOM.INV(1,(1-(Satokasvi!$H$15*(1+H$44))),B146))</f>
        <v>0</v>
      </c>
      <c r="BE146" s="27">
        <f ca="1">IF(I$11="x",0,_xlfn.NORM.INV(C146,Satokasvi!$H$8,Satokasvi!$I$8)*IF(COUNTIF($H$12:I$12,"x")&gt;0,(1+$C$6),1)*IF(COUNTIF($H$13:I$13,"x")&gt;0,(1+$C$30),1)*IF(I$8="x",(1+Toimenpiteet!$C$7),1)*IF(I$9="x",(1+Toimenpiteet!$C$34),1)*(1+I$30)*_xlfn.BINOM.INV(1,(1-(Satokasvi!$H$15*(1+I$44))),C146))</f>
        <v>3063.1262265411833</v>
      </c>
      <c r="BF146" s="27">
        <f ca="1">IF(J$11="x",0,_xlfn.NORM.INV(D146,Satokasvi!$H$8,Satokasvi!$I$8)*IF(COUNTIF($H$12:J$12,"x")&gt;0,(1+$C$6),1)*IF(COUNTIF($H$13:J$13,"x")&gt;0,(1+$C$30),1)*IF(J$8="x",(1+Toimenpiteet!$C$7),1)*IF(J$9="x",(1+Toimenpiteet!$C$34),1)*(1+J$30)*_xlfn.BINOM.INV(1,(1-(Satokasvi!$H$15*(1+J$44))),D146))</f>
        <v>2793.329651927952</v>
      </c>
      <c r="BG146" s="27">
        <f ca="1">IF(K$11="x",0,_xlfn.NORM.INV(E146,Satokasvi!$H$8,Satokasvi!$I$8)*IF(COUNTIF($H$12:K$12,"x")&gt;0,(1+$C$6),1)*IF(COUNTIF($H$13:K$13,"x")&gt;0,(1+$C$30),1)*IF(K$8="x",(1+Toimenpiteet!$C$7),1)*IF(K$9="x",(1+Toimenpiteet!$C$34),1)*(1+K$30)*_xlfn.BINOM.INV(1,(1-(Satokasvi!$H$15*(1+K$44))),E146))</f>
        <v>2844.0947120238507</v>
      </c>
      <c r="BH146" s="27">
        <f ca="1">IF(L$11="x",0,_xlfn.NORM.INV(F146,Satokasvi!$H$8,Satokasvi!$I$8)*IF(COUNTIF($H$12:L$12,"x")&gt;0,(1+$C$6),1)*IF(COUNTIF($H$13:L$13,"x")&gt;0,(1+$C$30),1)*IF(L$8="x",(1+Toimenpiteet!$C$7),1)*IF(L$9="x",(1+Toimenpiteet!$C$34),1)*(1+L$30)*_xlfn.BINOM.INV(1,(1-(Satokasvi!$H$15*(1+L$44))),F146))</f>
        <v>2992.9899628621333</v>
      </c>
      <c r="BI146" s="27">
        <f>IF(M$11="x",0,_xlfn.NORM.INV(G146,Satokasvi!$H$8,Satokasvi!$I$8)*IF(COUNTIF($H$12:M$12,"x")&gt;0,(1+$C$6),1)*IF(COUNTIF($H$13:M$13,"x")&gt;0,(1+$C$30),1)*IF(M$8="x",(1+Toimenpiteet!$C$7),1)*IF(M$9="x",(1+Toimenpiteet!$C$34),1)*(1+M$30)*_xlfn.BINOM.INV(1,(1-(Satokasvi!$H$15*(1+M$44))),G146))</f>
        <v>0</v>
      </c>
      <c r="BJ146" s="27">
        <f ca="1">IF(N$11="x",0,_xlfn.NORM.INV(H146,Satokasvi!$H$8,Satokasvi!$I$8)*IF(COUNTIF($H$12:N$12,"x")&gt;0,(1+$C$6),1)*IF(COUNTIF($H$13:N$13,"x")&gt;0,(1+$C$30),1)*IF(N$8="x",(1+Toimenpiteet!$C$7),1)*IF(N$9="x",(1+Toimenpiteet!$C$34),1)*(1+N$30)*_xlfn.BINOM.INV(1,(1-(Satokasvi!$H$15*(1+N$44))),H146))</f>
        <v>2522.8081583408821</v>
      </c>
      <c r="BK146" s="27">
        <f ca="1">IF(O$11="x",0,_xlfn.NORM.INV(I146,Satokasvi!$H$8,Satokasvi!$I$8)*IF(COUNTIF($H$12:O$12,"x")&gt;0,(1+$C$6),1)*IF(COUNTIF($H$13:O$13,"x")&gt;0,(1+$C$30),1)*IF(O$8="x",(1+Toimenpiteet!$C$7),1)*IF(O$9="x",(1+Toimenpiteet!$C$34),1)*(1+O$30)*_xlfn.BINOM.INV(1,(1-(Satokasvi!$H$15*(1+O$44))),I146))</f>
        <v>0</v>
      </c>
      <c r="BL146" s="27">
        <f ca="1">IF(P$11="x",0,_xlfn.NORM.INV(J146,Satokasvi!$H$8,Satokasvi!$I$8)*IF(COUNTIF($H$12:P$12,"x")&gt;0,(1+$C$6),1)*IF(COUNTIF($H$13:P$13,"x")&gt;0,(1+$C$30),1)*IF(P$8="x",(1+Toimenpiteet!$C$7),1)*IF(P$9="x",(1+Toimenpiteet!$C$34),1)*(1+P$30)*_xlfn.BINOM.INV(1,(1-(Satokasvi!$H$15*(1+P$44))),J146))</f>
        <v>2960.7932793342775</v>
      </c>
      <c r="BM146" s="27">
        <f ca="1">IF(Q$11="x",0,_xlfn.NORM.INV(K146,Satokasvi!$H$8,Satokasvi!$I$8)*IF(COUNTIF($H$12:Q$12,"x")&gt;0,(1+$C$6),1)*IF(COUNTIF($H$13:Q$13,"x")&gt;0,(1+$C$30),1)*IF(Q$8="x",(1+Toimenpiteet!$C$7),1)*IF(Q$9="x",(1+Toimenpiteet!$C$34),1)*(1+Q$30)*_xlfn.BINOM.INV(1,(1-(Satokasvi!$H$15*(1+Q$44))),K146))</f>
        <v>2727.1966635645613</v>
      </c>
      <c r="BN146" s="27">
        <f ca="1">IF(R$11="x",0,_xlfn.NORM.INV(L146,Satokasvi!$H$8,Satokasvi!$I$8)*IF(COUNTIF($H$12:R$12,"x")&gt;0,(1+$C$6),1)*IF(COUNTIF($H$13:R$13,"x")&gt;0,(1+$C$30),1)*IF(R$8="x",(1+Toimenpiteet!$C$7),1)*IF(R$9="x",(1+Toimenpiteet!$C$34),1)*(1+R$30)*_xlfn.BINOM.INV(1,(1-(Satokasvi!$H$15*(1+R$44))),L146))</f>
        <v>3173.577652779612</v>
      </c>
      <c r="BO146" s="27">
        <f ca="1">IF(S$11="x",0,_xlfn.NORM.INV(M146,Satokasvi!$H$8,Satokasvi!$I$8)*IF(COUNTIF($H$12:S$12,"x")&gt;0,(1+$C$6),1)*IF(COUNTIF($H$13:S$13,"x")&gt;0,(1+$C$30),1)*IF(S$8="x",(1+Toimenpiteet!$C$7),1)*IF(S$9="x",(1+Toimenpiteet!$C$34),1)*(1+S$30)*_xlfn.BINOM.INV(1,(1-(Satokasvi!$H$15*(1+S$44))),M146))</f>
        <v>2682.7906512110108</v>
      </c>
      <c r="BP146" s="27">
        <f ca="1">IF(T$11="x",0,_xlfn.NORM.INV(N146,Satokasvi!$H$8,Satokasvi!$I$8)*IF(COUNTIF($H$12:T$12,"x")&gt;0,(1+$C$6),1)*IF(COUNTIF($H$13:T$13,"x")&gt;0,(1+$C$30),1)*IF(T$8="x",(1+Toimenpiteet!$C$7),1)*IF(T$9="x",(1+Toimenpiteet!$C$34),1)*(1+T$30)*_xlfn.BINOM.INV(1,(1-(Satokasvi!$H$15*(1+T$44))),N146))</f>
        <v>2643.5129833811538</v>
      </c>
      <c r="BQ146" s="27">
        <f ca="1">IF(U$11="x",0,_xlfn.NORM.INV(O146,Satokasvi!$H$8,Satokasvi!$I$8)*IF(COUNTIF($H$12:U$12,"x")&gt;0,(1+$C$6),1)*IF(COUNTIF($H$13:U$13,"x")&gt;0,(1+$C$30),1)*IF(U$8="x",(1+Toimenpiteet!$C$7),1)*IF(U$9="x",(1+Toimenpiteet!$C$34),1)*(1+U$30)*_xlfn.BINOM.INV(1,(1-(Satokasvi!$H$15*(1+U$44))),O146))</f>
        <v>3000.4203910738888</v>
      </c>
      <c r="BR146" s="27">
        <f ca="1">IF(V$11="x",0,_xlfn.NORM.INV(P146,Satokasvi!$H$8,Satokasvi!$I$8)*IF(COUNTIF($H$12:V$12,"x")&gt;0,(1+$C$6),1)*IF(COUNTIF($H$13:V$13,"x")&gt;0,(1+$C$30),1)*IF(V$8="x",(1+Toimenpiteet!$C$7),1)*IF(V$9="x",(1+Toimenpiteet!$C$34),1)*(1+V$30)*_xlfn.BINOM.INV(1,(1-(Satokasvi!$H$15*(1+V$44))),P146))</f>
        <v>2882.1360823825025</v>
      </c>
      <c r="BS146" s="27">
        <f ca="1">IF(W$11="x",0,_xlfn.NORM.INV(Q146,Satokasvi!$H$8,Satokasvi!$I$8)*IF(COUNTIF($H$12:W$12,"x")&gt;0,(1+$C$6),1)*IF(COUNTIF($H$13:W$13,"x")&gt;0,(1+$C$30),1)*IF(W$8="x",(1+Toimenpiteet!$C$7),1)*IF(W$9="x",(1+Toimenpiteet!$C$34),1)*(1+W$30)*_xlfn.BINOM.INV(1,(1-(Satokasvi!$H$15*(1+W$44))),Q146))</f>
        <v>2727.5132077073408</v>
      </c>
      <c r="BT146" s="27">
        <f ca="1">IF(X$11="x",0,_xlfn.NORM.INV(R146,Satokasvi!$H$8,Satokasvi!$I$8)*IF(COUNTIF($H$12:X$12,"x")&gt;0,(1+$C$6),1)*IF(COUNTIF($H$13:X$13,"x")&gt;0,(1+$C$30),1)*IF(X$8="x",(1+Toimenpiteet!$C$7),1)*IF(X$9="x",(1+Toimenpiteet!$C$34),1)*(1+X$30)*_xlfn.BINOM.INV(1,(1-(Satokasvi!$H$15*(1+X$44))),R146))</f>
        <v>2673.2195948047188</v>
      </c>
      <c r="BU146" s="27">
        <f ca="1">IF(Y$11="x",0,_xlfn.NORM.INV(S146,Satokasvi!$H$8,Satokasvi!$I$8)*IF(COUNTIF($H$12:Y$12,"x")&gt;0,(1+$C$6),1)*IF(COUNTIF($H$13:Y$13,"x")&gt;0,(1+$C$30),1)*IF(Y$8="x",(1+Toimenpiteet!$C$7),1)*IF(Y$9="x",(1+Toimenpiteet!$C$34),1)*(1+Y$30)*_xlfn.BINOM.INV(1,(1-(Satokasvi!$H$15*(1+Y$44))),S146))</f>
        <v>3139.4230092582334</v>
      </c>
      <c r="BV146" s="27">
        <f ca="1">IF(Z$11="x",0,_xlfn.NORM.INV(T146,Satokasvi!$H$8,Satokasvi!$I$8)*IF(COUNTIF($H$12:Z$12,"x")&gt;0,(1+$C$6),1)*IF(COUNTIF($H$13:Z$13,"x")&gt;0,(1+$C$30),1)*IF(Z$8="x",(1+Toimenpiteet!$C$7),1)*IF(Z$9="x",(1+Toimenpiteet!$C$34),1)*(1+Z$30)*_xlfn.BINOM.INV(1,(1-(Satokasvi!$H$15*(1+Z$44))),T146))</f>
        <v>2466.917308749933</v>
      </c>
      <c r="BW146" s="27">
        <f ca="1">IF(AA$11="x",0,_xlfn.NORM.INV(U146,Satokasvi!$H$8,Satokasvi!$I$8)*IF(COUNTIF($H$12:AA$12,"x")&gt;0,(1+$C$6),1)*IF(COUNTIF($H$13:AA$13,"x")&gt;0,(1+$C$30),1)*IF(AA$8="x",(1+Toimenpiteet!$C$7),1)*IF(AA$9="x",(1+Toimenpiteet!$C$34),1)*(1+AA$30)*_xlfn.BINOM.INV(1,(1-(Satokasvi!$H$15*(1+AA$44))),U146))</f>
        <v>3160.4211034107125</v>
      </c>
      <c r="BX146" s="27">
        <f ca="1">IF(AB$11="x",0,_xlfn.NORM.INV(V146,Satokasvi!$H$8,Satokasvi!$I$8)*IF(COUNTIF($H$12:AB$12,"x")&gt;0,(1+$C$6),1)*IF(COUNTIF($H$13:AB$13,"x")&gt;0,(1+$C$30),1)*IF(AB$8="x",(1+Toimenpiteet!$C$7),1)*IF(AB$9="x",(1+Toimenpiteet!$C$34),1)*(1+AB$30)*_xlfn.BINOM.INV(1,(1-(Satokasvi!$H$15*(1+AB$44))),V146))</f>
        <v>0</v>
      </c>
      <c r="BY146" s="27">
        <f ca="1">IF(AC$11="x",0,_xlfn.NORM.INV(W146,Satokasvi!$H$8,Satokasvi!$I$8)*IF(COUNTIF($H$12:AC$12,"x")&gt;0,(1+$C$6),1)*IF(COUNTIF($H$13:AC$13,"x")&gt;0,(1+$C$30),1)*IF(AC$8="x",(1+Toimenpiteet!$C$7),1)*IF(AC$9="x",(1+Toimenpiteet!$C$34),1)*(1+AC$30)*_xlfn.BINOM.INV(1,(1-(Satokasvi!$H$15*(1+AC$44))),W146))</f>
        <v>2772.7546067437625</v>
      </c>
      <c r="BZ146" s="27">
        <f ca="1">IF(AD$11="x",0,_xlfn.NORM.INV(X146,Satokasvi!$H$8,Satokasvi!$I$8)*IF(COUNTIF($H$12:AD$12,"x")&gt;0,(1+$C$6),1)*IF(COUNTIF($H$13:AD$13,"x")&gt;0,(1+$C$30),1)*IF(AD$8="x",(1+Toimenpiteet!$C$7),1)*IF(AD$9="x",(1+Toimenpiteet!$C$34),1)*(1+AD$30)*_xlfn.BINOM.INV(1,(1-(Satokasvi!$H$15*(1+AD$44))),X146))</f>
        <v>2873.035492187083</v>
      </c>
      <c r="CA146" s="27">
        <f ca="1">IF(AE$11="x",0,_xlfn.NORM.INV(Y146,Satokasvi!$H$8,Satokasvi!$I$8)*IF(COUNTIF($H$12:AE$12,"x")&gt;0,(1+$C$6),1)*IF(COUNTIF($H$13:AE$13,"x")&gt;0,(1+$C$30),1)*IF(AE$8="x",(1+Toimenpiteet!$C$7),1)*IF(AE$9="x",(1+Toimenpiteet!$C$34),1)*(1+AE$30)*_xlfn.BINOM.INV(1,(1-(Satokasvi!$H$15*(1+AE$44))),Y146))</f>
        <v>0</v>
      </c>
      <c r="CB146" s="27">
        <f ca="1">IF(AF$11="x",0,_xlfn.NORM.INV(Z146,Satokasvi!$H$8,Satokasvi!$I$8)*IF(COUNTIF($H$12:AF$12,"x")&gt;0,(1+$C$6),1)*IF(COUNTIF($H$13:AF$13,"x")&gt;0,(1+$C$30),1)*IF(AF$8="x",(1+Toimenpiteet!$C$7),1)*IF(AF$9="x",(1+Toimenpiteet!$C$34),1)*(1+AF$30)*_xlfn.BINOM.INV(1,(1-(Satokasvi!$H$15*(1+AF$44))),Z146))</f>
        <v>2630.6742724118935</v>
      </c>
      <c r="CD146" s="29">
        <f ca="1">_xlfn.NORM.INV(RAND(),Satokasvi!$H$13,Satokasvi!$I$13)</f>
        <v>213.60341726576343</v>
      </c>
      <c r="CE146" s="29">
        <f ca="1">_xlfn.NORM.INV(RAND(),Satokasvi!$H$13,Satokasvi!$I$13)</f>
        <v>196.26518774285293</v>
      </c>
      <c r="CF146" s="29">
        <f ca="1">_xlfn.NORM.INV(RAND(),Satokasvi!$H$13,Satokasvi!$I$13)</f>
        <v>222.6802730777151</v>
      </c>
      <c r="CG146" s="29">
        <f ca="1">_xlfn.NORM.INV(RAND(),Satokasvi!$H$13,Satokasvi!$I$13)</f>
        <v>240.29986962017753</v>
      </c>
      <c r="CH146" s="29">
        <f ca="1">_xlfn.NORM.INV(RAND(),Satokasvi!$H$13,Satokasvi!$I$13)</f>
        <v>263.46498827858937</v>
      </c>
      <c r="CI146" s="29">
        <f ca="1">_xlfn.NORM.INV(RAND(),Satokasvi!$H$13,Satokasvi!$I$13)</f>
        <v>154.42020587296236</v>
      </c>
      <c r="CJ146" s="29">
        <f ca="1">_xlfn.NORM.INV(RAND(),Satokasvi!$H$13,Satokasvi!$I$13)</f>
        <v>207.42734321977386</v>
      </c>
      <c r="CK146" s="29">
        <f ca="1">_xlfn.NORM.INV(RAND(),Satokasvi!$H$13,Satokasvi!$I$13)</f>
        <v>224.31185712443266</v>
      </c>
      <c r="CL146" s="29">
        <f ca="1">_xlfn.NORM.INV(RAND(),Satokasvi!$H$13,Satokasvi!$I$13)</f>
        <v>182.65115564175946</v>
      </c>
      <c r="CM146" s="29">
        <f ca="1">_xlfn.NORM.INV(RAND(),Satokasvi!$H$13,Satokasvi!$I$13)</f>
        <v>158.06719643101366</v>
      </c>
      <c r="CN146" s="29">
        <f ca="1">_xlfn.NORM.INV(RAND(),Satokasvi!$H$13,Satokasvi!$I$13)</f>
        <v>190.85704102207475</v>
      </c>
      <c r="CO146" s="29">
        <f ca="1">_xlfn.NORM.INV(RAND(),Satokasvi!$H$13,Satokasvi!$I$13)</f>
        <v>166.13470953254048</v>
      </c>
      <c r="CP146" s="29">
        <f ca="1">_xlfn.NORM.INV(RAND(),Satokasvi!$H$13,Satokasvi!$I$13)</f>
        <v>169.75189089551705</v>
      </c>
      <c r="CQ146" s="29">
        <f ca="1">_xlfn.NORM.INV(RAND(),Satokasvi!$H$13,Satokasvi!$I$13)</f>
        <v>127.5821763762053</v>
      </c>
      <c r="CR146" s="29">
        <f ca="1">_xlfn.NORM.INV(RAND(),Satokasvi!$H$13,Satokasvi!$I$13)</f>
        <v>178.67087010186728</v>
      </c>
      <c r="CS146" s="29">
        <f ca="1">_xlfn.NORM.INV(RAND(),Satokasvi!$H$13,Satokasvi!$I$13)</f>
        <v>208.14356232517378</v>
      </c>
      <c r="CT146" s="29">
        <f ca="1">_xlfn.NORM.INV(RAND(),Satokasvi!$H$13,Satokasvi!$I$13)</f>
        <v>247.32482204228779</v>
      </c>
      <c r="CU146" s="29">
        <f ca="1">_xlfn.NORM.INV(RAND(),Satokasvi!$H$13,Satokasvi!$I$13)</f>
        <v>161.25801400989701</v>
      </c>
      <c r="CV146" s="29">
        <f ca="1">_xlfn.NORM.INV(RAND(),Satokasvi!$H$13,Satokasvi!$I$13)</f>
        <v>170.3695851301828</v>
      </c>
      <c r="CW146" s="29">
        <f ca="1">_xlfn.NORM.INV(RAND(),Satokasvi!$H$13,Satokasvi!$I$13)</f>
        <v>211.01732392759885</v>
      </c>
      <c r="CX146" s="29">
        <f ca="1">_xlfn.NORM.INV(RAND(),Satokasvi!$H$13,Satokasvi!$I$13)</f>
        <v>136.34834917424485</v>
      </c>
      <c r="CY146" s="29">
        <f ca="1">_xlfn.NORM.INV(RAND(),Satokasvi!$H$13,Satokasvi!$I$13)</f>
        <v>208.82329276483213</v>
      </c>
      <c r="CZ146" s="29">
        <f ca="1">_xlfn.NORM.INV(RAND(),Satokasvi!$H$13,Satokasvi!$I$13)</f>
        <v>242.28674261877131</v>
      </c>
      <c r="DA146" s="29">
        <f ca="1">_xlfn.NORM.INV(RAND(),Satokasvi!$H$13,Satokasvi!$I$13)</f>
        <v>280.62840076865677</v>
      </c>
      <c r="DB146" s="29">
        <f ca="1">_xlfn.NORM.INV(RAND(),Satokasvi!$H$13,Satokasvi!$I$13)</f>
        <v>127.1451146867782</v>
      </c>
      <c r="DD146" s="29">
        <f>IF(H$11="x",Toimenpiteet!$E$115,AC146*CD146/1000+(Satokasvi!$E$28-Satokasvi!$E$7)+IF(H$8="x",Toimenpiteet!$E$29,0)+IF(H$9="x",Toimenpiteet!$E$60,0)+IF(H$10="x",Toimenpiteet!$E$88,0))/(1+$H$15)^DD$59</f>
        <v>305.82524271844659</v>
      </c>
      <c r="DE146" s="29">
        <f ca="1">IF(I$11="x",Toimenpiteet!$E$115,AD146*CE146/1000+(Satokasvi!$E$28-Satokasvi!$E$7)+IF(I$8="x",Toimenpiteet!$E$29,0)+IF(I$9="x",Toimenpiteet!$E$60,0)+IF(I$10="x",Toimenpiteet!$E$88,0))/(1+$H$15)^DE$59</f>
        <v>324.87245234922921</v>
      </c>
      <c r="DF146" s="29">
        <f ca="1">IF(J$11="x",Toimenpiteet!$E$115,AE146*CF146/1000+(Satokasvi!$E$28-Satokasvi!$E$7)+IF(J$8="x",Toimenpiteet!$E$29,0)+IF(J$9="x",Toimenpiteet!$E$60,0)+IF(J$10="x",Toimenpiteet!$E$88,0))/(1+$H$15)^DF$59</f>
        <v>333.56862033931543</v>
      </c>
      <c r="DG146" s="29">
        <f ca="1">IF(K$11="x",Toimenpiteet!$E$115,AF146*CG146/1000+(Satokasvi!$E$28-Satokasvi!$E$7)+IF(K$8="x",Toimenpiteet!$E$29,0)+IF(K$9="x",Toimenpiteet!$E$60,0)+IF(K$10="x",Toimenpiteet!$E$88,0))/(1+$H$15)^DG$59</f>
        <v>375.82205745156682</v>
      </c>
      <c r="DH146" s="29">
        <f ca="1">IF(L$11="x",Toimenpiteet!$E$115,AG146*CH146/1000+(Satokasvi!$E$28-Satokasvi!$E$7)+IF(L$8="x",Toimenpiteet!$E$29,0)+IF(L$9="x",Toimenpiteet!$E$60,0)+IF(L$10="x",Toimenpiteet!$E$88,0))/(1+$H$15)^DH$59</f>
        <v>451.22906584373135</v>
      </c>
      <c r="DI146" s="29">
        <f>IF(M$11="x",Toimenpiteet!$E$115,AH146*CI146/1000+(Satokasvi!$E$28-Satokasvi!$E$7)+IF(M$8="x",Toimenpiteet!$E$29,0)+IF(M$9="x",Toimenpiteet!$E$60,0)+IF(M$10="x",Toimenpiteet!$E$88,0))/(1+$H$15)^DI$59</f>
        <v>263.80754085535114</v>
      </c>
      <c r="DJ146" s="29">
        <f ca="1">IF(N$11="x",Toimenpiteet!$E$115,AI146*CJ146/1000+(Satokasvi!$E$28-Satokasvi!$E$7)+IF(N$8="x",Toimenpiteet!$E$29,0)+IF(N$9="x",Toimenpiteet!$E$60,0)+IF(N$10="x",Toimenpiteet!$E$88,0))/(1+$H$15)^DJ$59</f>
        <v>219.92529688803498</v>
      </c>
      <c r="DK146" s="29">
        <f ca="1">IF(O$11="x",Toimenpiteet!$E$115,AJ146*CK146/1000+(Satokasvi!$E$28-Satokasvi!$E$7)+IF(O$8="x",Toimenpiteet!$E$29,0)+IF(O$9="x",Toimenpiteet!$E$60,0)+IF(O$10="x",Toimenpiteet!$E$88,0))/(1+$H$15)^DK$59</f>
        <v>-179.90636450014594</v>
      </c>
      <c r="DL146" s="29">
        <f ca="1">IF(P$11="x",Toimenpiteet!$E$115,AK146*CL146/1000+(Satokasvi!$E$28-Satokasvi!$E$7)+IF(P$8="x",Toimenpiteet!$E$29,0)+IF(P$9="x",Toimenpiteet!$E$60,0)+IF(P$10="x",Toimenpiteet!$E$88,0))/(1+$H$15)^DL$59</f>
        <v>220.06912978357633</v>
      </c>
      <c r="DM146" s="29">
        <f ca="1">IF(Q$11="x",Toimenpiteet!$E$115,AL146*CM146/1000+(Satokasvi!$E$28-Satokasvi!$E$7)+IF(Q$8="x",Toimenpiteet!$E$29,0)+IF(Q$9="x",Toimenpiteet!$E$60,0)+IF(Q$10="x",Toimenpiteet!$E$88,0))/(1+$H$15)^DM$59</f>
        <v>135.91075958040278</v>
      </c>
      <c r="DN146" s="29">
        <f ca="1">IF(R$11="x",Toimenpiteet!$E$115,AM146*CN146/1000+(Satokasvi!$E$28-Satokasvi!$E$7)+IF(R$8="x",Toimenpiteet!$E$29,0)+IF(R$9="x",Toimenpiteet!$E$60,0)+IF(R$10="x",Toimenpiteet!$E$88,0))/(1+$H$15)^DN$59</f>
        <v>252.09381711497343</v>
      </c>
      <c r="DO146" s="29">
        <f ca="1">IF(S$11="x",Toimenpiteet!$E$115,AN146*CO146/1000+(Satokasvi!$E$28-Satokasvi!$E$7)+IF(S$8="x",Toimenpiteet!$E$29,0)+IF(S$9="x",Toimenpiteet!$E$60,0)+IF(S$10="x",Toimenpiteet!$E$88,0))/(1+$H$15)^DO$59</f>
        <v>137.877688080436</v>
      </c>
      <c r="DP146" s="29">
        <f ca="1">IF(T$11="x",Toimenpiteet!$E$115,AO146*CP146/1000+(Satokasvi!$E$28-Satokasvi!$E$7)+IF(T$8="x",Toimenpiteet!$E$29,0)+IF(T$9="x",Toimenpiteet!$E$60,0)+IF(T$10="x",Toimenpiteet!$E$88,0))/(1+$H$15)^DP$59</f>
        <v>135.83119751633652</v>
      </c>
      <c r="DQ146" s="29">
        <f ca="1">IF(U$11="x",Toimenpiteet!$E$115,AP146*CQ146/1000+(Satokasvi!$E$28-Satokasvi!$E$7)+IF(U$8="x",Toimenpiteet!$E$29,0)+IF(U$9="x",Toimenpiteet!$E$60,0)+IF(U$10="x",Toimenpiteet!$E$88,0))/(1+$H$15)^DQ$59</f>
        <v>90.356017943866163</v>
      </c>
      <c r="DR146" s="29">
        <f ca="1">IF(V$11="x",Toimenpiteet!$E$115,AQ146*CR146/1000+(Satokasvi!$E$28-Satokasvi!$E$7)+IF(V$8="x",Toimenpiteet!$E$29,0)+IF(V$9="x",Toimenpiteet!$E$60,0)+IF(V$10="x",Toimenpiteet!$E$88,0))/(1+$H$15)^DR$59</f>
        <v>168.50939955422788</v>
      </c>
      <c r="DS146" s="29">
        <f ca="1">IF(W$11="x",Toimenpiteet!$E$115,AR146*CS146/1000+(Satokasvi!$E$28-Satokasvi!$E$7)+IF(W$8="x",Toimenpiteet!$E$29,0)+IF(W$9="x",Toimenpiteet!$E$60,0)+IF(W$10="x",Toimenpiteet!$E$88,0))/(1+$H$15)^DS$59</f>
        <v>194.91434240182943</v>
      </c>
      <c r="DT146" s="29">
        <f ca="1">IF(X$11="x",Toimenpiteet!$E$115,AS146*CT146/1000+(Satokasvi!$E$28-Satokasvi!$E$7)+IF(X$8="x",Toimenpiteet!$E$29,0)+IF(X$9="x",Toimenpiteet!$E$60,0)+IF(X$10="x",Toimenpiteet!$E$88,0))/(1+$H$15)^DT$59</f>
        <v>243.07749234499801</v>
      </c>
      <c r="DU146" s="29">
        <f ca="1">IF(Y$11="x",Toimenpiteet!$E$115,AT146*CU146/1000+(Satokasvi!$E$28-Satokasvi!$E$7)+IF(Y$8="x",Toimenpiteet!$E$29,0)+IF(Y$9="x",Toimenpiteet!$E$60,0)+IF(Y$10="x",Toimenpiteet!$E$88,0))/(1+$H$15)^DU$59</f>
        <v>149.34486618733516</v>
      </c>
      <c r="DV146" s="29">
        <f ca="1">IF(Z$11="x",Toimenpiteet!$E$115,AU146*CV146/1000+(Satokasvi!$E$28-Satokasvi!$E$7)+IF(Z$8="x",Toimenpiteet!$E$29,0)+IF(Z$9="x",Toimenpiteet!$E$60,0)+IF(Z$10="x",Toimenpiteet!$E$88,0))/(1+$H$15)^DV$59</f>
        <v>98.302471876996847</v>
      </c>
      <c r="DW146" s="29">
        <f ca="1">IF(AA$11="x",Toimenpiteet!$E$115,AV146*CW146/1000+(Satokasvi!$E$28-Satokasvi!$E$7)+IF(AA$8="x",Toimenpiteet!$E$29,0)+IF(AA$9="x",Toimenpiteet!$E$60,0)+IF(AA$10="x",Toimenpiteet!$E$88,0))/(1+$H$15)^DW$59</f>
        <v>225.48239634721867</v>
      </c>
      <c r="DX146" s="29">
        <f ca="1">IF(AB$11="x",Toimenpiteet!$E$115,AW146*CX146/1000+(Satokasvi!$E$28-Satokasvi!$E$7)+IF(AB$8="x",Toimenpiteet!$E$29,0)+IF(AB$9="x",Toimenpiteet!$E$60,0)+IF(AB$10="x",Toimenpiteet!$E$88,0))/(1+$H$15)^DX$59</f>
        <v>-122.50747997967548</v>
      </c>
      <c r="DY146" s="29">
        <f ca="1">IF(AC$11="x",Toimenpiteet!$E$115,AX146*CY146/1000+(Satokasvi!$E$28-Satokasvi!$E$7)+IF(AC$8="x",Toimenpiteet!$E$29,0)+IF(AC$9="x",Toimenpiteet!$E$60,0)+IF(AC$10="x",Toimenpiteet!$E$88,0))/(1+$H$15)^DY$59</f>
        <v>168.85496215073704</v>
      </c>
      <c r="DZ146" s="29">
        <f ca="1">IF(AD$11="x",Toimenpiteet!$E$115,AY146*CZ146/1000+(Satokasvi!$E$28-Satokasvi!$E$7)+IF(AD$8="x",Toimenpiteet!$E$29,0)+IF(AD$9="x",Toimenpiteet!$E$60,0)+IF(AD$10="x",Toimenpiteet!$E$88,0))/(1+$H$15)^DZ$59</f>
        <v>220.43668468777619</v>
      </c>
      <c r="EA146" s="29">
        <f ca="1">IF(AE$11="x",Toimenpiteet!$E$115,AZ146*DA146/1000+(Satokasvi!$E$28-Satokasvi!$E$7)+IF(AE$8="x",Toimenpiteet!$E$29,0)+IF(AE$9="x",Toimenpiteet!$E$60,0)+IF(AE$10="x",Toimenpiteet!$E$88,0))/(1+$H$15)^EA$59</f>
        <v>-112.11169851177419</v>
      </c>
      <c r="EB146" s="29">
        <f ca="1">IF(AF$11="x",Toimenpiteet!$E$115,BA146*DB146/1000+(Satokasvi!$E$28-Satokasvi!$E$7)+IF(AF$8="x",Toimenpiteet!$E$29,0)+IF(AF$9="x",Toimenpiteet!$E$60,0)+IF(AF$10="x",Toimenpiteet!$E$88,0))/(1+$H$15)^EB$59</f>
        <v>43.294891211353139</v>
      </c>
      <c r="ED146" s="29">
        <f>IF(H$11="x",Toimenpiteet!$E$115,BD146*CD146/1000+(Satokasvi!$E$28-Satokasvi!$E$7)+IF(H$8="x",Toimenpiteet!$E$29,0)+IF(H$9="x",Toimenpiteet!$E$60,0)+IF(H$10="x",Toimenpiteet!$E$88,0))/(1+$H$15)^ED$59</f>
        <v>305.82524271844659</v>
      </c>
      <c r="EE146" s="29">
        <f ca="1">IF(I$11="x",Toimenpiteet!$E$115,BE146*CE146/1000+(Satokasvi!$E$28-Satokasvi!$E$7)+IF(I$8="x",Toimenpiteet!$E$29,0)+IF(I$9="x",Toimenpiteet!$E$60,0)+IF(I$10="x",Toimenpiteet!$E$88,0))/(1+$H$15)^EE$59</f>
        <v>351.85695535126968</v>
      </c>
      <c r="EF146" s="29">
        <f ca="1">IF(J$11="x",Toimenpiteet!$E$115,BF146*CF146/1000+(Satokasvi!$E$28-Satokasvi!$E$7)+IF(J$8="x",Toimenpiteet!$E$29,0)+IF(J$9="x",Toimenpiteet!$E$60,0)+IF(J$10="x",Toimenpiteet!$E$88,0))/(1+$H$15)^EF$59</f>
        <v>360.67509056461057</v>
      </c>
      <c r="EG146" s="29">
        <f ca="1">IF(K$11="x",Toimenpiteet!$E$115,BG146*CG146/1000+(Satokasvi!$E$28-Satokasvi!$E$7)+IF(K$8="x",Toimenpiteet!$E$29,0)+IF(K$9="x",Toimenpiteet!$E$60,0)+IF(K$10="x",Toimenpiteet!$E$88,0))/(1+$H$15)^EG$59</f>
        <v>404.73747023514443</v>
      </c>
      <c r="EH146" s="29">
        <f ca="1">IF(L$11="x",Toimenpiteet!$E$115,BH146*CH146/1000+(Satokasvi!$E$28-Satokasvi!$E$7)+IF(L$8="x",Toimenpiteet!$E$29,0)+IF(L$9="x",Toimenpiteet!$E$60,0)+IF(L$10="x",Toimenpiteet!$E$88,0))/(1+$H$15)^EH$59</f>
        <v>483.61994623397544</v>
      </c>
      <c r="EI146" s="29">
        <f>IF(M$11="x",Toimenpiteet!$E$115,BI146*CI146/1000+(Satokasvi!$E$28-Satokasvi!$E$7)+IF(M$8="x",Toimenpiteet!$E$29,0)+IF(M$9="x",Toimenpiteet!$E$60,0)+IF(M$10="x",Toimenpiteet!$E$88,0))/(1+$H$15)^EI$59</f>
        <v>263.80754085535114</v>
      </c>
      <c r="EJ146" s="29">
        <f ca="1">IF(N$11="x",Toimenpiteet!$E$115,BJ146*CJ146/1000+(Satokasvi!$E$28-Satokasvi!$E$7)+IF(N$8="x",Toimenpiteet!$E$29,0)+IF(N$9="x",Toimenpiteet!$E$60,0)+IF(N$10="x",Toimenpiteet!$E$88,0))/(1+$H$15)^EJ$59</f>
        <v>240.18673950419429</v>
      </c>
      <c r="EK146" s="29">
        <f ca="1">IF(O$11="x",Toimenpiteet!$E$115,BK146*CK146/1000+(Satokasvi!$E$28-Satokasvi!$E$7)+IF(O$8="x",Toimenpiteet!$E$29,0)+IF(O$9="x",Toimenpiteet!$E$60,0)+IF(O$10="x",Toimenpiteet!$E$88,0))/(1+$H$15)^EK$59</f>
        <v>-179.90636450014594</v>
      </c>
      <c r="EL146" s="29">
        <f ca="1">IF(P$11="x",Toimenpiteet!$E$115,BL146*CL146/1000+(Satokasvi!$E$28-Satokasvi!$E$7)+IF(P$8="x",Toimenpiteet!$E$29,0)+IF(P$9="x",Toimenpiteet!$E$60,0)+IF(P$10="x",Toimenpiteet!$E$88,0))/(1+$H$15)^EL$59</f>
        <v>239.80590493781079</v>
      </c>
      <c r="EM146" s="29">
        <f ca="1">IF(Q$11="x",Toimenpiteet!$E$115,BM146*CM146/1000+(Satokasvi!$E$28-Satokasvi!$E$7)+IF(Q$8="x",Toimenpiteet!$E$29,0)+IF(Q$9="x",Toimenpiteet!$E$60,0)+IF(Q$10="x",Toimenpiteet!$E$88,0))/(1+$H$15)^EM$59</f>
        <v>151.18524771967111</v>
      </c>
      <c r="EN146" s="29">
        <f ca="1">IF(R$11="x",Toimenpiteet!$E$115,BN146*CN146/1000+(Satokasvi!$E$28-Satokasvi!$E$7)+IF(R$8="x",Toimenpiteet!$E$29,0)+IF(R$9="x",Toimenpiteet!$E$60,0)+IF(R$10="x",Toimenpiteet!$E$88,0))/(1+$H$15)^EN$59</f>
        <v>272.93049841756499</v>
      </c>
      <c r="EO146" s="29">
        <f ca="1">IF(S$11="x",Toimenpiteet!$E$115,BO146*CO146/1000+(Satokasvi!$E$28-Satokasvi!$E$7)+IF(S$8="x",Toimenpiteet!$E$29,0)+IF(S$9="x",Toimenpiteet!$E$60,0)+IF(S$10="x",Toimenpiteet!$E$88,0))/(1+$H$15)^EO$59</f>
        <v>152.7637962192567</v>
      </c>
      <c r="EP146" s="29">
        <f ca="1">IF(T$11="x",Toimenpiteet!$E$115,BP146*CP146/1000+(Satokasvi!$E$28-Satokasvi!$E$7)+IF(T$8="x",Toimenpiteet!$E$29,0)+IF(T$9="x",Toimenpiteet!$E$60,0)+IF(T$10="x",Toimenpiteet!$E$88,0))/(1+$H$15)^EP$59</f>
        <v>150.38219791137558</v>
      </c>
      <c r="EQ146" s="29">
        <f ca="1">IF(U$11="x",Toimenpiteet!$E$115,BQ146*CQ146/1000+(Satokasvi!$E$28-Satokasvi!$E$7)+IF(U$8="x",Toimenpiteet!$E$29,0)+IF(U$9="x",Toimenpiteet!$E$60,0)+IF(U$10="x",Toimenpiteet!$E$88,0))/(1+$H$15)^EQ$59</f>
        <v>102.40725623836262</v>
      </c>
      <c r="ER146" s="29">
        <f ca="1">IF(V$11="x",Toimenpiteet!$E$115,BR146*CR146/1000+(Satokasvi!$E$28-Satokasvi!$E$7)+IF(V$8="x",Toimenpiteet!$E$29,0)+IF(V$9="x",Toimenpiteet!$E$60,0)+IF(V$10="x",Toimenpiteet!$E$88,0))/(1+$H$15)^ER$59</f>
        <v>184.24888642252489</v>
      </c>
      <c r="ES146" s="29">
        <f ca="1">IF(W$11="x",Toimenpiteet!$E$115,BS146*CS146/1000+(Satokasvi!$E$28-Satokasvi!$E$7)+IF(W$8="x",Toimenpiteet!$E$29,0)+IF(W$9="x",Toimenpiteet!$E$60,0)+IF(W$10="x",Toimenpiteet!$E$88,0))/(1+$H$15)^ES$59</f>
        <v>211.76104679433413</v>
      </c>
      <c r="ET146" s="29">
        <f ca="1">IF(X$11="x",Toimenpiteet!$E$115,BT146*CT146/1000+(Satokasvi!$E$28-Satokasvi!$E$7)+IF(X$8="x",Toimenpiteet!$E$29,0)+IF(X$9="x",Toimenpiteet!$E$60,0)+IF(X$10="x",Toimenpiteet!$E$88,0))/(1+$H$15)^ET$59</f>
        <v>262.12552936264905</v>
      </c>
      <c r="EU146" s="29">
        <f ca="1">IF(Y$11="x",Toimenpiteet!$E$115,BU146*CU146/1000+(Satokasvi!$E$28-Satokasvi!$E$7)+IF(Y$8="x",Toimenpiteet!$E$29,0)+IF(Y$9="x",Toimenpiteet!$E$60,0)+IF(Y$10="x",Toimenpiteet!$E$88,0))/(1+$H$15)^EU$59</f>
        <v>163.50547105048949</v>
      </c>
      <c r="EV146" s="29">
        <f ca="1">IF(Z$11="x",Toimenpiteet!$E$115,BV146*CV146/1000+(Satokasvi!$E$28-Satokasvi!$E$7)+IF(Z$8="x",Toimenpiteet!$E$29,0)+IF(Z$9="x",Toimenpiteet!$E$60,0)+IF(Z$10="x",Toimenpiteet!$E$88,0))/(1+$H$15)^EV$59</f>
        <v>109.71600474636854</v>
      </c>
      <c r="EW146" s="29">
        <f ca="1">IF(AA$11="x",Toimenpiteet!$E$115,BW146*CW146/1000+(Satokasvi!$E$28-Satokasvi!$E$7)+IF(AA$8="x",Toimenpiteet!$E$29,0)+IF(AA$9="x",Toimenpiteet!$E$60,0)+IF(AA$10="x",Toimenpiteet!$E$88,0))/(1+$H$15)^EW$59</f>
        <v>243.06565138353284</v>
      </c>
      <c r="EX146" s="29">
        <f ca="1">IF(AB$11="x",Toimenpiteet!$E$115,BX146*CX146/1000+(Satokasvi!$E$28-Satokasvi!$E$7)+IF(AB$8="x",Toimenpiteet!$E$29,0)+IF(AB$9="x",Toimenpiteet!$E$60,0)+IF(AB$10="x",Toimenpiteet!$E$88,0))/(1+$H$15)^EX$59</f>
        <v>-122.50747997967548</v>
      </c>
      <c r="EY146" s="29">
        <f ca="1">IF(AC$11="x",Toimenpiteet!$E$115,BY146*CY146/1000+(Satokasvi!$E$28-Satokasvi!$E$7)+IF(AC$8="x",Toimenpiteet!$E$29,0)+IF(AC$9="x",Toimenpiteet!$E$60,0)+IF(AC$10="x",Toimenpiteet!$E$88,0))/(1+$H$15)^EY$59</f>
        <v>183.24467530583101</v>
      </c>
      <c r="EZ146" s="29">
        <f ca="1">IF(AD$11="x",Toimenpiteet!$E$115,BZ146*CZ146/1000+(Satokasvi!$E$28-Satokasvi!$E$7)+IF(AD$8="x",Toimenpiteet!$E$29,0)+IF(AD$9="x",Toimenpiteet!$E$60,0)+IF(AD$10="x",Toimenpiteet!$E$88,0))/(1+$H$15)^EZ$59</f>
        <v>237.23227139552139</v>
      </c>
      <c r="FA146" s="29">
        <f ca="1">IF(AE$11="x",Toimenpiteet!$E$115,CA146*DA146/1000+(Satokasvi!$E$28-Satokasvi!$E$7)+IF(AE$8="x",Toimenpiteet!$E$29,0)+IF(AE$9="x",Toimenpiteet!$E$60,0)+IF(AE$10="x",Toimenpiteet!$E$88,0))/(1+$H$15)^FA$59</f>
        <v>-112.11169851177419</v>
      </c>
      <c r="FB146" s="29">
        <f ca="1">IF(AF$11="x",Toimenpiteet!$E$115,CB146*DB146/1000+(Satokasvi!$E$28-Satokasvi!$E$7)+IF(AF$8="x",Toimenpiteet!$E$29,0)+IF(AF$9="x",Toimenpiteet!$E$60,0)+IF(AF$10="x",Toimenpiteet!$E$88,0))/(1+$H$15)^FB$59</f>
        <v>50.901951233657407</v>
      </c>
      <c r="FD146" s="29">
        <f t="shared" si="41"/>
        <v>305.82524271844659</v>
      </c>
      <c r="FE146" s="29">
        <f t="shared" ca="1" si="45"/>
        <v>630.6976950676758</v>
      </c>
      <c r="FF146" s="29">
        <f t="shared" ca="1" si="45"/>
        <v>964.26631540699123</v>
      </c>
      <c r="FG146" s="29">
        <f t="shared" ca="1" si="45"/>
        <v>1340.0883728585582</v>
      </c>
      <c r="FH146" s="29">
        <f t="shared" ca="1" si="45"/>
        <v>1791.3174387022896</v>
      </c>
      <c r="FI146" s="29">
        <f t="shared" ca="1" si="45"/>
        <v>2055.1249795576405</v>
      </c>
      <c r="FJ146" s="29">
        <f t="shared" ca="1" si="45"/>
        <v>2275.0502764456755</v>
      </c>
      <c r="FK146" s="29">
        <f t="shared" ca="1" si="45"/>
        <v>2095.1439119455295</v>
      </c>
      <c r="FL146" s="29">
        <f t="shared" ca="1" si="45"/>
        <v>2315.213041729106</v>
      </c>
      <c r="FM146" s="29">
        <f t="shared" ca="1" si="45"/>
        <v>2451.123801309509</v>
      </c>
      <c r="FN146" s="29">
        <f t="shared" ca="1" si="44"/>
        <v>2703.2176184244822</v>
      </c>
      <c r="FO146" s="29">
        <f t="shared" ca="1" si="43"/>
        <v>2841.0953065049184</v>
      </c>
      <c r="FP146" s="29">
        <f t="shared" ca="1" si="43"/>
        <v>2976.9265040212549</v>
      </c>
      <c r="FQ146" s="29">
        <f t="shared" ca="1" si="43"/>
        <v>3067.2825219651213</v>
      </c>
      <c r="FR146" s="29">
        <f t="shared" ca="1" si="43"/>
        <v>3235.7919215193492</v>
      </c>
      <c r="FS146" s="29">
        <f t="shared" ca="1" si="43"/>
        <v>3430.7062639211786</v>
      </c>
      <c r="FT146" s="29">
        <f t="shared" ca="1" si="43"/>
        <v>3673.7837562661766</v>
      </c>
      <c r="FU146" s="29">
        <f t="shared" ca="1" si="24"/>
        <v>3823.128622453512</v>
      </c>
      <c r="FV146" s="29">
        <f t="shared" ca="1" si="24"/>
        <v>3921.431094330509</v>
      </c>
      <c r="FW146" s="29">
        <f t="shared" ca="1" si="23"/>
        <v>4146.9134906777281</v>
      </c>
      <c r="FX146" s="29">
        <f t="shared" ca="1" si="23"/>
        <v>4024.4060106980528</v>
      </c>
      <c r="FY146" s="29">
        <f t="shared" ca="1" si="23"/>
        <v>4193.2609728487896</v>
      </c>
      <c r="FZ146" s="29">
        <f t="shared" ca="1" si="23"/>
        <v>4413.6976575365661</v>
      </c>
      <c r="GA146" s="29">
        <f t="shared" ca="1" si="23"/>
        <v>4301.5859590247919</v>
      </c>
      <c r="GB146" s="29">
        <f t="shared" ca="1" si="23"/>
        <v>4344.8808502361453</v>
      </c>
      <c r="GC146" s="29"/>
      <c r="GD146" s="29">
        <f t="shared" si="42"/>
        <v>305.82524271844659</v>
      </c>
      <c r="GE146" s="29">
        <f t="shared" ca="1" si="48"/>
        <v>657.68219806971626</v>
      </c>
      <c r="GF146" s="29">
        <f t="shared" ca="1" si="48"/>
        <v>1018.3572886343268</v>
      </c>
      <c r="GG146" s="29">
        <f t="shared" ca="1" si="48"/>
        <v>1423.0947588694712</v>
      </c>
      <c r="GH146" s="29">
        <f t="shared" ca="1" si="48"/>
        <v>1906.7147051034467</v>
      </c>
      <c r="GI146" s="29">
        <f t="shared" ca="1" si="48"/>
        <v>2170.5222459587976</v>
      </c>
      <c r="GJ146" s="29">
        <f t="shared" ca="1" si="48"/>
        <v>2410.7089854629921</v>
      </c>
      <c r="GK146" s="29">
        <f t="shared" ca="1" si="48"/>
        <v>2230.802620962846</v>
      </c>
      <c r="GL146" s="29">
        <f t="shared" ca="1" si="48"/>
        <v>2470.6085259006568</v>
      </c>
      <c r="GM146" s="29">
        <f t="shared" ca="1" si="48"/>
        <v>2621.793773620328</v>
      </c>
      <c r="GN146" s="29">
        <f t="shared" ca="1" si="48"/>
        <v>2894.7242720378931</v>
      </c>
      <c r="GO146" s="29">
        <f t="shared" ca="1" si="48"/>
        <v>3047.4880682571497</v>
      </c>
      <c r="GP146" s="29">
        <f t="shared" ca="1" si="48"/>
        <v>3197.8702661685252</v>
      </c>
      <c r="GQ146" s="29">
        <f t="shared" ca="1" si="48"/>
        <v>3300.2775224068878</v>
      </c>
      <c r="GR146" s="29">
        <f t="shared" ca="1" si="48"/>
        <v>3484.5264088294125</v>
      </c>
      <c r="GS146" s="29">
        <f t="shared" ca="1" si="48"/>
        <v>3696.2874556237466</v>
      </c>
      <c r="GT146" s="29">
        <f t="shared" ca="1" si="34"/>
        <v>3958.4129849863957</v>
      </c>
      <c r="GU146" s="29">
        <f t="shared" ca="1" si="34"/>
        <v>4121.9184560368849</v>
      </c>
      <c r="GV146" s="29">
        <f t="shared" ca="1" si="34"/>
        <v>4231.6344607832534</v>
      </c>
      <c r="GW146" s="29">
        <f t="shared" ca="1" si="34"/>
        <v>4474.7001121667863</v>
      </c>
      <c r="GX146" s="29">
        <f t="shared" ca="1" si="34"/>
        <v>4352.1926321871106</v>
      </c>
      <c r="GY146" s="29">
        <f t="shared" ca="1" si="30"/>
        <v>4535.4373074929417</v>
      </c>
      <c r="GZ146" s="29">
        <f t="shared" ca="1" si="30"/>
        <v>4772.6695788884635</v>
      </c>
      <c r="HA146" s="29">
        <f t="shared" ca="1" si="30"/>
        <v>4660.5578803766894</v>
      </c>
      <c r="HB146" s="29">
        <f t="shared" ca="1" si="30"/>
        <v>4711.4598316103466</v>
      </c>
      <c r="HC146" s="29"/>
      <c r="HD146" s="29">
        <f t="shared" si="40"/>
        <v>170</v>
      </c>
      <c r="HE146" s="29">
        <f>SUM($GD146:GD146)-$HD146-SUM($FD146:FD146)</f>
        <v>-170</v>
      </c>
      <c r="HF146" s="29">
        <f ca="1">SUM($GD146:GE146)-$HD146-SUM($FD146:FE146)</f>
        <v>-143.01549699795953</v>
      </c>
      <c r="HG146" s="29">
        <f ca="1">SUM($GD146:GF146)-$HD146-SUM($FD146:FF146)</f>
        <v>-88.924523770623864</v>
      </c>
      <c r="HH146" s="29">
        <f ca="1">SUM($GD146:GG146)-$HD146-SUM($FD146:FG146)</f>
        <v>-5.9181377597105893</v>
      </c>
      <c r="HI146" s="29">
        <f ca="1">SUM($GD146:GH146)-$HD146-SUM($FD146:FH146)</f>
        <v>109.47912864144564</v>
      </c>
      <c r="HJ146" s="29">
        <f ca="1">SUM($GD146:GI146)-$HD146-SUM($FD146:FI146)</f>
        <v>224.87639504260278</v>
      </c>
      <c r="HK146" s="29">
        <f ca="1">SUM($GD146:GJ146)-$HD146-SUM($FD146:FJ146)</f>
        <v>360.53510405991801</v>
      </c>
      <c r="HL146" s="29">
        <f ca="1">SUM($GD146:GK146)-$HD146-SUM($FD146:FK146)</f>
        <v>496.19381307723415</v>
      </c>
      <c r="HM146" s="29">
        <f ca="1">SUM($GD146:GL146)-$HD146-SUM($FD146:FL146)</f>
        <v>651.58929724878362</v>
      </c>
      <c r="HN146" s="29">
        <f ca="1">SUM($GD146:GM146)-$HD146-SUM($FD146:FM146)</f>
        <v>822.25926955960313</v>
      </c>
      <c r="HO146" s="29">
        <f ca="1">SUM($GD146:GN146)-$HD146-SUM($FD146:FN146)</f>
        <v>1013.765923173014</v>
      </c>
      <c r="HP146" s="29">
        <f ca="1">SUM($GD146:GO146)-$HD146-SUM($FD146:FO146)</f>
        <v>1220.1586849252453</v>
      </c>
      <c r="HQ146" s="29">
        <f ca="1">SUM($GD146:GP146)-$HD146-SUM($FD146:FP146)</f>
        <v>1441.1024470725133</v>
      </c>
      <c r="HR146" s="29">
        <f ca="1">SUM($GD146:GQ146)-$HD146-SUM($FD146:FQ146)</f>
        <v>1674.0974475142793</v>
      </c>
      <c r="HS146" s="29">
        <f ca="1">SUM($GD146:GR146)-$HD146-SUM($FD146:FR146)</f>
        <v>1922.8319348243385</v>
      </c>
      <c r="HT146" s="29">
        <f ca="1">SUM($GD146:GS146)-$HD146-SUM($FD146:FS146)</f>
        <v>2188.4131265269025</v>
      </c>
      <c r="HU146" s="29">
        <f ca="1">SUM($GD146:GT146)-$HD146-SUM($FD146:FT146)</f>
        <v>2473.0423552471257</v>
      </c>
      <c r="HV146" s="29">
        <f ca="1">SUM($GD146:GU146)-$HD146-SUM($FD146:FU146)</f>
        <v>2771.8321888304927</v>
      </c>
      <c r="HW146" s="29">
        <f ca="1">SUM($GD146:GV146)-$HD146-SUM($FD146:FV146)</f>
        <v>3082.0355552832334</v>
      </c>
      <c r="HX146" s="29">
        <f ca="1">SUM($GD146:GW146)-$HD146-SUM($FD146:FW146)</f>
        <v>3409.8221767722935</v>
      </c>
      <c r="HY146" s="29">
        <f ca="1">SUM($GD146:GX146)-$HD146-SUM($FD146:FX146)</f>
        <v>3737.6087982613462</v>
      </c>
      <c r="HZ146" s="29">
        <f ca="1">SUM($GD146:GY146)-$HD146-SUM($FD146:FY146)</f>
        <v>4079.7851329054974</v>
      </c>
      <c r="IA146" s="29">
        <f ca="1">SUM($GD146:GZ146)-$HD146-SUM($FD146:FZ146)</f>
        <v>4438.7570542573958</v>
      </c>
      <c r="IB146" s="29">
        <f ca="1">SUM($GD146:HA146)-$HD146-SUM($FD146:GA146)</f>
        <v>4797.7289756092941</v>
      </c>
      <c r="IC146" s="29">
        <f ca="1">SUM($GD146:HB146)-$HD146-SUM($FD146:GB146)</f>
        <v>5164.3079569834954</v>
      </c>
    </row>
    <row r="147" spans="2:237">
      <c r="B147" s="29">
        <f t="shared" ca="1" si="47"/>
        <v>0.98994468650566592</v>
      </c>
      <c r="C147" s="29">
        <f t="shared" ca="1" si="47"/>
        <v>0.95103444249927171</v>
      </c>
      <c r="D147" s="29">
        <f t="shared" ca="1" si="47"/>
        <v>0.46769970832376284</v>
      </c>
      <c r="E147" s="29">
        <f t="shared" ca="1" si="47"/>
        <v>0.18590973960807755</v>
      </c>
      <c r="F147" s="29">
        <f t="shared" ca="1" si="47"/>
        <v>0.70601436368550252</v>
      </c>
      <c r="G147" s="29">
        <f t="shared" ca="1" si="47"/>
        <v>0.4016321527331278</v>
      </c>
      <c r="H147" s="29">
        <f t="shared" ca="1" si="47"/>
        <v>3.5112421247948333E-2</v>
      </c>
      <c r="I147" s="29">
        <f t="shared" ca="1" si="47"/>
        <v>0.1049482167210336</v>
      </c>
      <c r="J147" s="29">
        <f t="shared" ca="1" si="47"/>
        <v>0.17935807017398042</v>
      </c>
      <c r="K147" s="29">
        <f t="shared" ca="1" si="47"/>
        <v>0.69664676577269879</v>
      </c>
      <c r="L147" s="29">
        <f t="shared" ca="1" si="47"/>
        <v>0.45665301596769026</v>
      </c>
      <c r="M147" s="29">
        <f t="shared" ca="1" si="47"/>
        <v>0.87217322266811759</v>
      </c>
      <c r="N147" s="29">
        <f t="shared" ca="1" si="47"/>
        <v>0.38464813456974267</v>
      </c>
      <c r="O147" s="29">
        <f t="shared" ca="1" si="47"/>
        <v>0.6256883220735816</v>
      </c>
      <c r="P147" s="29">
        <f t="shared" ca="1" si="47"/>
        <v>0.74061417354477632</v>
      </c>
      <c r="Q147" s="29">
        <f t="shared" ca="1" si="47"/>
        <v>0.66906033829864719</v>
      </c>
      <c r="R147" s="29">
        <f t="shared" ca="1" si="46"/>
        <v>3.2484425717625443E-2</v>
      </c>
      <c r="S147" s="29">
        <f t="shared" ca="1" si="46"/>
        <v>8.0841465007121749E-2</v>
      </c>
      <c r="T147" s="29">
        <f t="shared" ca="1" si="46"/>
        <v>0.38712754994547127</v>
      </c>
      <c r="U147" s="29">
        <f t="shared" ca="1" si="46"/>
        <v>0.89868901151806446</v>
      </c>
      <c r="V147" s="29">
        <f t="shared" ca="1" si="46"/>
        <v>0.54604891097409325</v>
      </c>
      <c r="W147" s="29">
        <f t="shared" ca="1" si="46"/>
        <v>0.54541886616226742</v>
      </c>
      <c r="X147" s="29">
        <f t="shared" ca="1" si="46"/>
        <v>0.38679553939272837</v>
      </c>
      <c r="Y147" s="29">
        <f t="shared" ca="1" si="46"/>
        <v>0.20177251795160767</v>
      </c>
      <c r="Z147" s="29">
        <f t="shared" ca="1" si="46"/>
        <v>0.95053186094614717</v>
      </c>
      <c r="AC147" s="27">
        <f>IF(H$11="x",0,_xlfn.NORM.INV(B147,Satokasvi!$H$8,Satokasvi!$I$8)*IF(H$8="x",1+Toimenpiteet!$C$7,1)*IF(H$9="x",1+Toimenpiteet!$C$34,1)*(1+H$30)*_xlfn.BINOM.INV(1,(1-(Satokasvi!$H$15*(1+H$43))),B147))</f>
        <v>0</v>
      </c>
      <c r="AD147" s="27">
        <f ca="1">IF(I$11="x",0,_xlfn.NORM.INV(C147,Satokasvi!$H$8,Satokasvi!$I$8)*IF(I$8="x",1+Toimenpiteet!$C$7,1)*IF(I$9="x",1+Toimenpiteet!$C$34,1)*(1+I$30)*_xlfn.BINOM.INV(1,(1-(Satokasvi!$H$15*(1+I$43))),C147))</f>
        <v>2840.4372813826994</v>
      </c>
      <c r="AE147" s="27">
        <f ca="1">IF(J$11="x",0,_xlfn.NORM.INV(D147,Satokasvi!$H$8,Satokasvi!$I$8)*IF(J$8="x",1+Toimenpiteet!$C$7,1)*IF(J$9="x",1+Toimenpiteet!$C$34,1)*(1+J$30)*_xlfn.BINOM.INV(1,(1-(Satokasvi!$H$15*(1+J$43))),D147))</f>
        <v>2542.9915280928135</v>
      </c>
      <c r="AF147" s="27">
        <f ca="1">IF(K$11="x",0,_xlfn.NORM.INV(E147,Satokasvi!$H$8,Satokasvi!$I$8)*IF(K$8="x",1+Toimenpiteet!$C$7,1)*IF(K$9="x",1+Toimenpiteet!$C$34,1)*(1+K$30)*_xlfn.BINOM.INV(1,(1-(Satokasvi!$H$15*(1+K$43))),E147))</f>
        <v>2411.1507712832604</v>
      </c>
      <c r="AG147" s="27">
        <f ca="1">IF(L$11="x",0,_xlfn.NORM.INV(F147,Satokasvi!$H$8,Satokasvi!$I$8)*IF(L$8="x",1+Toimenpiteet!$C$7,1)*IF(L$9="x",1+Toimenpiteet!$C$34,1)*(1+L$30)*_xlfn.BINOM.INV(1,(1-(Satokasvi!$H$15*(1+L$43))),F147))</f>
        <v>2693.4281684972671</v>
      </c>
      <c r="AH147" s="27">
        <f>IF(M$11="x",0,_xlfn.NORM.INV(G147,Satokasvi!$H$8,Satokasvi!$I$8)*IF(M$8="x",1+Toimenpiteet!$C$7,1)*IF(M$9="x",1+Toimenpiteet!$C$34,1)*(1+M$30)*_xlfn.BINOM.INV(1,(1-(Satokasvi!$H$15*(1+M$43))),G147))</f>
        <v>0</v>
      </c>
      <c r="AI147" s="27">
        <f ca="1">IF(N$11="x",0,_xlfn.NORM.INV(H147,Satokasvi!$H$8,Satokasvi!$I$8)*IF(N$8="x",1+Toimenpiteet!$C$7,1)*IF(N$9="x",1+Toimenpiteet!$C$34,1)*(1+N$30)*_xlfn.BINOM.INV(1,(1-(Satokasvi!$H$15*(1+N$43))),H147))</f>
        <v>0</v>
      </c>
      <c r="AJ147" s="27">
        <f ca="1">IF(O$11="x",0,_xlfn.NORM.INV(I147,Satokasvi!$H$8,Satokasvi!$I$8)*IF(O$8="x",1+Toimenpiteet!$C$7,1)*IF(O$9="x",1+Toimenpiteet!$C$34,1)*(1+O$30)*_xlfn.BINOM.INV(1,(1-(Satokasvi!$H$15*(1+O$43))),I147))</f>
        <v>2379.1963086209785</v>
      </c>
      <c r="AK147" s="27">
        <f ca="1">IF(P$11="x",0,_xlfn.NORM.INV(J147,Satokasvi!$H$8,Satokasvi!$I$8)*IF(P$8="x",1+Toimenpiteet!$C$7,1)*IF(P$9="x",1+Toimenpiteet!$C$34,1)*(1+P$30)*_xlfn.BINOM.INV(1,(1-(Satokasvi!$H$15*(1+P$43))),J147))</f>
        <v>2441.9207991395588</v>
      </c>
      <c r="AL147" s="27">
        <f ca="1">IF(Q$11="x",0,_xlfn.NORM.INV(K147,Satokasvi!$H$8,Satokasvi!$I$8)*IF(Q$8="x",1+Toimenpiteet!$C$7,1)*IF(Q$9="x",1+Toimenpiteet!$C$34,1)*(1+Q$30)*_xlfn.BINOM.INV(1,(1-(Satokasvi!$H$15*(1+Q$43))),K147))</f>
        <v>2709.3289133869739</v>
      </c>
      <c r="AM147" s="27">
        <f ca="1">IF(R$11="x",0,_xlfn.NORM.INV(L147,Satokasvi!$H$8,Satokasvi!$I$8)*IF(R$8="x",1+Toimenpiteet!$C$7,1)*IF(R$9="x",1+Toimenpiteet!$C$34,1)*(1+R$30)*_xlfn.BINOM.INV(1,(1-(Satokasvi!$H$15*(1+R$43))),L147))</f>
        <v>2592.9184270473747</v>
      </c>
      <c r="AN147" s="27">
        <f ca="1">IF(S$11="x",0,_xlfn.NORM.INV(M147,Satokasvi!$H$8,Satokasvi!$I$8)*IF(S$8="x",1+Toimenpiteet!$C$7,1)*IF(S$9="x",1+Toimenpiteet!$C$34,1)*(1+S$30)*_xlfn.BINOM.INV(1,(1-(Satokasvi!$H$15*(1+S$43))),M147))</f>
        <v>2825.4209591581016</v>
      </c>
      <c r="AO147" s="27">
        <f ca="1">IF(T$11="x",0,_xlfn.NORM.INV(N147,Satokasvi!$H$8,Satokasvi!$I$8)*IF(T$8="x",1+Toimenpiteet!$C$7,1)*IF(T$9="x",1+Toimenpiteet!$C$34,1)*(1+T$30)*_xlfn.BINOM.INV(1,(1-(Satokasvi!$H$15*(1+T$43))),N147))</f>
        <v>2558.4934561498935</v>
      </c>
      <c r="AP147" s="27">
        <f ca="1">IF(U$11="x",0,_xlfn.NORM.INV(O147,Satokasvi!$H$8,Satokasvi!$I$8)*IF(U$8="x",1+Toimenpiteet!$C$7,1)*IF(U$9="x",1+Toimenpiteet!$C$34,1)*(1+U$30)*_xlfn.BINOM.INV(1,(1-(Satokasvi!$H$15*(1+U$43))),O147))</f>
        <v>2673.0561505045334</v>
      </c>
      <c r="AQ147" s="27">
        <f ca="1">IF(V$11="x",0,_xlfn.NORM.INV(P147,Satokasvi!$H$8,Satokasvi!$I$8)*IF(V$8="x",1+Toimenpiteet!$C$7,1)*IF(V$9="x",1+Toimenpiteet!$C$34,1)*(1+V$30)*_xlfn.BINOM.INV(1,(1-(Satokasvi!$H$15*(1+V$43))),P147))</f>
        <v>2733.6805028344415</v>
      </c>
      <c r="AR147" s="27">
        <f ca="1">IF(W$11="x",0,_xlfn.NORM.INV(Q147,Satokasvi!$H$8,Satokasvi!$I$8)*IF(W$8="x",1+Toimenpiteet!$C$7,1)*IF(W$9="x",1+Toimenpiteet!$C$34,1)*(1+W$30)*_xlfn.BINOM.INV(1,(1-(Satokasvi!$H$15*(1+W$43))),Q147))</f>
        <v>2694.8701433362439</v>
      </c>
      <c r="AS147" s="27">
        <f ca="1">IF(X$11="x",0,_xlfn.NORM.INV(R147,Satokasvi!$H$8,Satokasvi!$I$8)*IF(X$8="x",1+Toimenpiteet!$C$7,1)*IF(X$9="x",1+Toimenpiteet!$C$34,1)*(1+X$30)*_xlfn.BINOM.INV(1,(1-(Satokasvi!$H$15*(1+X$43))),R147))</f>
        <v>0</v>
      </c>
      <c r="AT147" s="27">
        <f ca="1">IF(Y$11="x",0,_xlfn.NORM.INV(S147,Satokasvi!$H$8,Satokasvi!$I$8)*IF(Y$8="x",1+Toimenpiteet!$C$7,1)*IF(Y$9="x",1+Toimenpiteet!$C$34,1)*(1+Y$30)*_xlfn.BINOM.INV(1,(1-(Satokasvi!$H$15*(1+Y$43))),S147))</f>
        <v>2352.0216825046782</v>
      </c>
      <c r="AU147" s="27">
        <f ca="1">IF(Z$11="x",0,_xlfn.NORM.INV(T147,Satokasvi!$H$8,Satokasvi!$I$8)*IF(Z$8="x",1+Toimenpiteet!$C$7,1)*IF(Z$9="x",1+Toimenpiteet!$C$34,1)*(1+Z$30)*_xlfn.BINOM.INV(1,(1-(Satokasvi!$H$15*(1+Z$43))),T147))</f>
        <v>2559.7033858398036</v>
      </c>
      <c r="AV147" s="27">
        <f ca="1">IF(AA$11="x",0,_xlfn.NORM.INV(U147,Satokasvi!$H$8,Satokasvi!$I$8)*IF(AA$8="x",1+Toimenpiteet!$C$7,1)*IF(AA$9="x",1+Toimenpiteet!$C$34,1)*(1+AA$30)*_xlfn.BINOM.INV(1,(1-(Satokasvi!$H$15*(1+AA$43))),U147))</f>
        <v>2851.0666673729929</v>
      </c>
      <c r="AW147" s="27">
        <f ca="1">IF(AB$11="x",0,_xlfn.NORM.INV(V147,Satokasvi!$H$8,Satokasvi!$I$8)*IF(AB$8="x",1+Toimenpiteet!$C$7,1)*IF(AB$9="x",1+Toimenpiteet!$C$34,1)*(1+AB$30)*_xlfn.BINOM.INV(1,(1-(Satokasvi!$H$15*(1+AB$43))),V147))</f>
        <v>2634.8337660191878</v>
      </c>
      <c r="AX147" s="27">
        <f ca="1">IF(AC$11="x",0,_xlfn.NORM.INV(W147,Satokasvi!$H$8,Satokasvi!$I$8)*IF(AC$8="x",1+Toimenpiteet!$C$7,1)*IF(AC$9="x",1+Toimenpiteet!$C$34,1)*(1+AC$30)*_xlfn.BINOM.INV(1,(1-(Satokasvi!$H$15*(1+AC$43))),W147))</f>
        <v>2634.537024053709</v>
      </c>
      <c r="AY147" s="27">
        <f ca="1">IF(AD$11="x",0,_xlfn.NORM.INV(X147,Satokasvi!$H$8,Satokasvi!$I$8)*IF(AD$8="x",1+Toimenpiteet!$C$7,1)*IF(AD$9="x",1+Toimenpiteet!$C$34,1)*(1+AD$30)*_xlfn.BINOM.INV(1,(1-(Satokasvi!$H$15*(1+AD$43))),X147))</f>
        <v>2559.5414995318497</v>
      </c>
      <c r="AZ147" s="27">
        <f ca="1">IF(AE$11="x",0,_xlfn.NORM.INV(Y147,Satokasvi!$H$8,Satokasvi!$I$8)*IF(AE$8="x",1+Toimenpiteet!$C$7,1)*IF(AE$9="x",1+Toimenpiteet!$C$34,1)*(1+AE$30)*_xlfn.BINOM.INV(1,(1-(Satokasvi!$H$15*(1+AE$43))),Y147))</f>
        <v>2457.3216480308724</v>
      </c>
      <c r="BA147" s="27">
        <f ca="1">IF(AF$11="x",0,_xlfn.NORM.INV(Z147,Satokasvi!$H$8,Satokasvi!$I$8)*IF(AF$8="x",1+Toimenpiteet!$C$7,1)*IF(AF$9="x",1+Toimenpiteet!$C$34,1)*(1+AF$30)*_xlfn.BINOM.INV(1,(1-(Satokasvi!$H$15*(1+AF$43))),Z147))</f>
        <v>2921.2350764143703</v>
      </c>
      <c r="BD147" s="27">
        <f>IF(H$11="x",0,_xlfn.NORM.INV(B147,Satokasvi!$H$8,Satokasvi!$I$8)*IF(COUNTIF($H$12:H$12,"x")&gt;0,(1+$C$6),1)*IF(COUNTIF($H$13:H$13,"x")&gt;0,(1+$C$30),1)*IF(H$8="x",(1+Toimenpiteet!$C$7),1)*IF(H$9="x",(1+Toimenpiteet!$C$34),1)*(1+H$30)*_xlfn.BINOM.INV(1,(1-(Satokasvi!$H$15*(1+H$44))),B147))</f>
        <v>0</v>
      </c>
      <c r="BE147" s="27">
        <f ca="1">IF(I$11="x",0,_xlfn.NORM.INV(C147,Satokasvi!$H$8,Satokasvi!$I$8)*IF(COUNTIF($H$12:I$12,"x")&gt;0,(1+$C$6),1)*IF(COUNTIF($H$13:I$13,"x")&gt;0,(1+$C$30),1)*IF(I$8="x",(1+Toimenpiteet!$C$7),1)*IF(I$9="x",(1+Toimenpiteet!$C$34),1)*(1+I$30)*_xlfn.BINOM.INV(1,(1-(Satokasvi!$H$15*(1+I$44))),C147))</f>
        <v>2982.459145451834</v>
      </c>
      <c r="BF147" s="27">
        <f ca="1">IF(J$11="x",0,_xlfn.NORM.INV(D147,Satokasvi!$H$8,Satokasvi!$I$8)*IF(COUNTIF($H$12:J$12,"x")&gt;0,(1+$C$6),1)*IF(COUNTIF($H$13:J$13,"x")&gt;0,(1+$C$30),1)*IF(J$8="x",(1+Toimenpiteet!$C$7),1)*IF(J$9="x",(1+Toimenpiteet!$C$34),1)*(1+J$30)*_xlfn.BINOM.INV(1,(1-(Satokasvi!$H$15*(1+J$44))),D147))</f>
        <v>2670.1411044974539</v>
      </c>
      <c r="BG147" s="27">
        <f ca="1">IF(K$11="x",0,_xlfn.NORM.INV(E147,Satokasvi!$H$8,Satokasvi!$I$8)*IF(COUNTIF($H$12:K$12,"x")&gt;0,(1+$C$6),1)*IF(COUNTIF($H$13:K$13,"x")&gt;0,(1+$C$30),1)*IF(K$8="x",(1+Toimenpiteet!$C$7),1)*IF(K$9="x",(1+Toimenpiteet!$C$34),1)*(1+K$30)*_xlfn.BINOM.INV(1,(1-(Satokasvi!$H$15*(1+K$44))),E147))</f>
        <v>2531.7083098474232</v>
      </c>
      <c r="BH147" s="27">
        <f ca="1">IF(L$11="x",0,_xlfn.NORM.INV(F147,Satokasvi!$H$8,Satokasvi!$I$8)*IF(COUNTIF($H$12:L$12,"x")&gt;0,(1+$C$6),1)*IF(COUNTIF($H$13:L$13,"x")&gt;0,(1+$C$30),1)*IF(L$8="x",(1+Toimenpiteet!$C$7),1)*IF(L$9="x",(1+Toimenpiteet!$C$34),1)*(1+L$30)*_xlfn.BINOM.INV(1,(1-(Satokasvi!$H$15*(1+L$44))),F147))</f>
        <v>2828.0995769221299</v>
      </c>
      <c r="BI147" s="27">
        <f>IF(M$11="x",0,_xlfn.NORM.INV(G147,Satokasvi!$H$8,Satokasvi!$I$8)*IF(COUNTIF($H$12:M$12,"x")&gt;0,(1+$C$6),1)*IF(COUNTIF($H$13:M$13,"x")&gt;0,(1+$C$30),1)*IF(M$8="x",(1+Toimenpiteet!$C$7),1)*IF(M$9="x",(1+Toimenpiteet!$C$34),1)*(1+M$30)*_xlfn.BINOM.INV(1,(1-(Satokasvi!$H$15*(1+M$44))),G147))</f>
        <v>0</v>
      </c>
      <c r="BJ147" s="27">
        <f ca="1">IF(N$11="x",0,_xlfn.NORM.INV(H147,Satokasvi!$H$8,Satokasvi!$I$8)*IF(COUNTIF($H$12:N$12,"x")&gt;0,(1+$C$6),1)*IF(COUNTIF($H$13:N$13,"x")&gt;0,(1+$C$30),1)*IF(N$8="x",(1+Toimenpiteet!$C$7),1)*IF(N$9="x",(1+Toimenpiteet!$C$34),1)*(1+N$30)*_xlfn.BINOM.INV(1,(1-(Satokasvi!$H$15*(1+N$44))),H147))</f>
        <v>0</v>
      </c>
      <c r="BK147" s="27">
        <f ca="1">IF(O$11="x",0,_xlfn.NORM.INV(I147,Satokasvi!$H$8,Satokasvi!$I$8)*IF(COUNTIF($H$12:O$12,"x")&gt;0,(1+$C$6),1)*IF(COUNTIF($H$13:O$13,"x")&gt;0,(1+$C$30),1)*IF(O$8="x",(1+Toimenpiteet!$C$7),1)*IF(O$9="x",(1+Toimenpiteet!$C$34),1)*(1+O$30)*_xlfn.BINOM.INV(1,(1-(Satokasvi!$H$15*(1+O$44))),I147))</f>
        <v>2498.1561240520277</v>
      </c>
      <c r="BL147" s="27">
        <f ca="1">IF(P$11="x",0,_xlfn.NORM.INV(J147,Satokasvi!$H$8,Satokasvi!$I$8)*IF(COUNTIF($H$12:P$12,"x")&gt;0,(1+$C$6),1)*IF(COUNTIF($H$13:P$13,"x")&gt;0,(1+$C$30),1)*IF(P$8="x",(1+Toimenpiteet!$C$7),1)*IF(P$9="x",(1+Toimenpiteet!$C$34),1)*(1+P$30)*_xlfn.BINOM.INV(1,(1-(Satokasvi!$H$15*(1+P$44))),J147))</f>
        <v>2564.0168390965368</v>
      </c>
      <c r="BM147" s="27">
        <f ca="1">IF(Q$11="x",0,_xlfn.NORM.INV(K147,Satokasvi!$H$8,Satokasvi!$I$8)*IF(COUNTIF($H$12:Q$12,"x")&gt;0,(1+$C$6),1)*IF(COUNTIF($H$13:Q$13,"x")&gt;0,(1+$C$30),1)*IF(Q$8="x",(1+Toimenpiteet!$C$7),1)*IF(Q$9="x",(1+Toimenpiteet!$C$34),1)*(1+Q$30)*_xlfn.BINOM.INV(1,(1-(Satokasvi!$H$15*(1+Q$44))),K147))</f>
        <v>2844.7953590563229</v>
      </c>
      <c r="BN147" s="27">
        <f ca="1">IF(R$11="x",0,_xlfn.NORM.INV(L147,Satokasvi!$H$8,Satokasvi!$I$8)*IF(COUNTIF($H$12:R$12,"x")&gt;0,(1+$C$6),1)*IF(COUNTIF($H$13:R$13,"x")&gt;0,(1+$C$30),1)*IF(R$8="x",(1+Toimenpiteet!$C$7),1)*IF(R$9="x",(1+Toimenpiteet!$C$34),1)*(1+R$30)*_xlfn.BINOM.INV(1,(1-(Satokasvi!$H$15*(1+R$44))),L147))</f>
        <v>2722.5643483997437</v>
      </c>
      <c r="BO147" s="27">
        <f ca="1">IF(S$11="x",0,_xlfn.NORM.INV(M147,Satokasvi!$H$8,Satokasvi!$I$8)*IF(COUNTIF($H$12:S$12,"x")&gt;0,(1+$C$6),1)*IF(COUNTIF($H$13:S$13,"x")&gt;0,(1+$C$30),1)*IF(S$8="x",(1+Toimenpiteet!$C$7),1)*IF(S$9="x",(1+Toimenpiteet!$C$34),1)*(1+S$30)*_xlfn.BINOM.INV(1,(1-(Satokasvi!$H$15*(1+S$44))),M147))</f>
        <v>2966.6920071160071</v>
      </c>
      <c r="BP147" s="27">
        <f ca="1">IF(T$11="x",0,_xlfn.NORM.INV(N147,Satokasvi!$H$8,Satokasvi!$I$8)*IF(COUNTIF($H$12:T$12,"x")&gt;0,(1+$C$6),1)*IF(COUNTIF($H$13:T$13,"x")&gt;0,(1+$C$30),1)*IF(T$8="x",(1+Toimenpiteet!$C$7),1)*IF(T$9="x",(1+Toimenpiteet!$C$34),1)*(1+T$30)*_xlfn.BINOM.INV(1,(1-(Satokasvi!$H$15*(1+T$44))),N147))</f>
        <v>2686.4181289573885</v>
      </c>
      <c r="BQ147" s="27">
        <f ca="1">IF(U$11="x",0,_xlfn.NORM.INV(O147,Satokasvi!$H$8,Satokasvi!$I$8)*IF(COUNTIF($H$12:U$12,"x")&gt;0,(1+$C$6),1)*IF(COUNTIF($H$13:U$13,"x")&gt;0,(1+$C$30),1)*IF(U$8="x",(1+Toimenpiteet!$C$7),1)*IF(U$9="x",(1+Toimenpiteet!$C$34),1)*(1+U$30)*_xlfn.BINOM.INV(1,(1-(Satokasvi!$H$15*(1+U$44))),O147))</f>
        <v>2806.7089580297602</v>
      </c>
      <c r="BR147" s="27">
        <f ca="1">IF(V$11="x",0,_xlfn.NORM.INV(P147,Satokasvi!$H$8,Satokasvi!$I$8)*IF(COUNTIF($H$12:V$12,"x")&gt;0,(1+$C$6),1)*IF(COUNTIF($H$13:V$13,"x")&gt;0,(1+$C$30),1)*IF(V$8="x",(1+Toimenpiteet!$C$7),1)*IF(V$9="x",(1+Toimenpiteet!$C$34),1)*(1+V$30)*_xlfn.BINOM.INV(1,(1-(Satokasvi!$H$15*(1+V$44))),P147))</f>
        <v>2870.364527976164</v>
      </c>
      <c r="BS147" s="27">
        <f ca="1">IF(W$11="x",0,_xlfn.NORM.INV(Q147,Satokasvi!$H$8,Satokasvi!$I$8)*IF(COUNTIF($H$12:W$12,"x")&gt;0,(1+$C$6),1)*IF(COUNTIF($H$13:W$13,"x")&gt;0,(1+$C$30),1)*IF(W$8="x",(1+Toimenpiteet!$C$7),1)*IF(W$9="x",(1+Toimenpiteet!$C$34),1)*(1+W$30)*_xlfn.BINOM.INV(1,(1-(Satokasvi!$H$15*(1+W$44))),Q147))</f>
        <v>2829.6136505030563</v>
      </c>
      <c r="BT147" s="27">
        <f ca="1">IF(X$11="x",0,_xlfn.NORM.INV(R147,Satokasvi!$H$8,Satokasvi!$I$8)*IF(COUNTIF($H$12:X$12,"x")&gt;0,(1+$C$6),1)*IF(COUNTIF($H$13:X$13,"x")&gt;0,(1+$C$30),1)*IF(X$8="x",(1+Toimenpiteet!$C$7),1)*IF(X$9="x",(1+Toimenpiteet!$C$34),1)*(1+X$30)*_xlfn.BINOM.INV(1,(1-(Satokasvi!$H$15*(1+X$44))),R147))</f>
        <v>0</v>
      </c>
      <c r="BU147" s="27">
        <f ca="1">IF(Y$11="x",0,_xlfn.NORM.INV(S147,Satokasvi!$H$8,Satokasvi!$I$8)*IF(COUNTIF($H$12:Y$12,"x")&gt;0,(1+$C$6),1)*IF(COUNTIF($H$13:Y$13,"x")&gt;0,(1+$C$30),1)*IF(Y$8="x",(1+Toimenpiteet!$C$7),1)*IF(Y$9="x",(1+Toimenpiteet!$C$34),1)*(1+Y$30)*_xlfn.BINOM.INV(1,(1-(Satokasvi!$H$15*(1+Y$44))),S147))</f>
        <v>2469.6227666299119</v>
      </c>
      <c r="BV147" s="27">
        <f ca="1">IF(Z$11="x",0,_xlfn.NORM.INV(T147,Satokasvi!$H$8,Satokasvi!$I$8)*IF(COUNTIF($H$12:Z$12,"x")&gt;0,(1+$C$6),1)*IF(COUNTIF($H$13:Z$13,"x")&gt;0,(1+$C$30),1)*IF(Z$8="x",(1+Toimenpiteet!$C$7),1)*IF(Z$9="x",(1+Toimenpiteet!$C$34),1)*(1+Z$30)*_xlfn.BINOM.INV(1,(1-(Satokasvi!$H$15*(1+Z$44))),T147))</f>
        <v>2687.6885551317937</v>
      </c>
      <c r="BW147" s="27">
        <f ca="1">IF(AA$11="x",0,_xlfn.NORM.INV(U147,Satokasvi!$H$8,Satokasvi!$I$8)*IF(COUNTIF($H$12:AA$12,"x")&gt;0,(1+$C$6),1)*IF(COUNTIF($H$13:AA$13,"x")&gt;0,(1+$C$30),1)*IF(AA$8="x",(1+Toimenpiteet!$C$7),1)*IF(AA$9="x",(1+Toimenpiteet!$C$34),1)*(1+AA$30)*_xlfn.BINOM.INV(1,(1-(Satokasvi!$H$15*(1+AA$44))),U147))</f>
        <v>2993.6200007416423</v>
      </c>
      <c r="BX147" s="27">
        <f ca="1">IF(AB$11="x",0,_xlfn.NORM.INV(V147,Satokasvi!$H$8,Satokasvi!$I$8)*IF(COUNTIF($H$12:AB$12,"x")&gt;0,(1+$C$6),1)*IF(COUNTIF($H$13:AB$13,"x")&gt;0,(1+$C$30),1)*IF(AB$8="x",(1+Toimenpiteet!$C$7),1)*IF(AB$9="x",(1+Toimenpiteet!$C$34),1)*(1+AB$30)*_xlfn.BINOM.INV(1,(1-(Satokasvi!$H$15*(1+AB$44))),V147))</f>
        <v>2766.5754543201479</v>
      </c>
      <c r="BY147" s="27">
        <f ca="1">IF(AC$11="x",0,_xlfn.NORM.INV(W147,Satokasvi!$H$8,Satokasvi!$I$8)*IF(COUNTIF($H$12:AC$12,"x")&gt;0,(1+$C$6),1)*IF(COUNTIF($H$13:AC$13,"x")&gt;0,(1+$C$30),1)*IF(AC$8="x",(1+Toimenpiteet!$C$7),1)*IF(AC$9="x",(1+Toimenpiteet!$C$34),1)*(1+AC$30)*_xlfn.BINOM.INV(1,(1-(Satokasvi!$H$15*(1+AC$44))),W147))</f>
        <v>2766.2638752563948</v>
      </c>
      <c r="BZ147" s="27">
        <f ca="1">IF(AD$11="x",0,_xlfn.NORM.INV(X147,Satokasvi!$H$8,Satokasvi!$I$8)*IF(COUNTIF($H$12:AD$12,"x")&gt;0,(1+$C$6),1)*IF(COUNTIF($H$13:AD$13,"x")&gt;0,(1+$C$30),1)*IF(AD$8="x",(1+Toimenpiteet!$C$7),1)*IF(AD$9="x",(1+Toimenpiteet!$C$34),1)*(1+AD$30)*_xlfn.BINOM.INV(1,(1-(Satokasvi!$H$15*(1+AD$44))),X147))</f>
        <v>2687.5185745084423</v>
      </c>
      <c r="CA147" s="27">
        <f ca="1">IF(AE$11="x",0,_xlfn.NORM.INV(Y147,Satokasvi!$H$8,Satokasvi!$I$8)*IF(COUNTIF($H$12:AE$12,"x")&gt;0,(1+$C$6),1)*IF(COUNTIF($H$13:AE$13,"x")&gt;0,(1+$C$30),1)*IF(AE$8="x",(1+Toimenpiteet!$C$7),1)*IF(AE$9="x",(1+Toimenpiteet!$C$34),1)*(1+AE$30)*_xlfn.BINOM.INV(1,(1-(Satokasvi!$H$15*(1+AE$44))),Y147))</f>
        <v>2580.1877304324157</v>
      </c>
      <c r="CB147" s="27">
        <f ca="1">IF(AF$11="x",0,_xlfn.NORM.INV(Z147,Satokasvi!$H$8,Satokasvi!$I$8)*IF(COUNTIF($H$12:AF$12,"x")&gt;0,(1+$C$6),1)*IF(COUNTIF($H$13:AF$13,"x")&gt;0,(1+$C$30),1)*IF(AF$8="x",(1+Toimenpiteet!$C$7),1)*IF(AF$9="x",(1+Toimenpiteet!$C$34),1)*(1+AF$30)*_xlfn.BINOM.INV(1,(1-(Satokasvi!$H$15*(1+AF$44))),Z147))</f>
        <v>3067.2968302350882</v>
      </c>
      <c r="CD147" s="29">
        <f ca="1">_xlfn.NORM.INV(RAND(),Satokasvi!$H$13,Satokasvi!$I$13)</f>
        <v>148.80298708856344</v>
      </c>
      <c r="CE147" s="29">
        <f ca="1">_xlfn.NORM.INV(RAND(),Satokasvi!$H$13,Satokasvi!$I$13)</f>
        <v>130.84390454713738</v>
      </c>
      <c r="CF147" s="29">
        <f ca="1">_xlfn.NORM.INV(RAND(),Satokasvi!$H$13,Satokasvi!$I$13)</f>
        <v>178.48409733956669</v>
      </c>
      <c r="CG147" s="29">
        <f ca="1">_xlfn.NORM.INV(RAND(),Satokasvi!$H$13,Satokasvi!$I$13)</f>
        <v>171.79042127870184</v>
      </c>
      <c r="CH147" s="29">
        <f ca="1">_xlfn.NORM.INV(RAND(),Satokasvi!$H$13,Satokasvi!$I$13)</f>
        <v>242.2521046002511</v>
      </c>
      <c r="CI147" s="29">
        <f ca="1">_xlfn.NORM.INV(RAND(),Satokasvi!$H$13,Satokasvi!$I$13)</f>
        <v>284.19524001667975</v>
      </c>
      <c r="CJ147" s="29">
        <f ca="1">_xlfn.NORM.INV(RAND(),Satokasvi!$H$13,Satokasvi!$I$13)</f>
        <v>158.55774126396369</v>
      </c>
      <c r="CK147" s="29">
        <f ca="1">_xlfn.NORM.INV(RAND(),Satokasvi!$H$13,Satokasvi!$I$13)</f>
        <v>238.32999239065299</v>
      </c>
      <c r="CL147" s="29">
        <f ca="1">_xlfn.NORM.INV(RAND(),Satokasvi!$H$13,Satokasvi!$I$13)</f>
        <v>141.56413304806176</v>
      </c>
      <c r="CM147" s="29">
        <f ca="1">_xlfn.NORM.INV(RAND(),Satokasvi!$H$13,Satokasvi!$I$13)</f>
        <v>199.18328915154893</v>
      </c>
      <c r="CN147" s="29">
        <f ca="1">_xlfn.NORM.INV(RAND(),Satokasvi!$H$13,Satokasvi!$I$13)</f>
        <v>213.85407637634148</v>
      </c>
      <c r="CO147" s="29">
        <f ca="1">_xlfn.NORM.INV(RAND(),Satokasvi!$H$13,Satokasvi!$I$13)</f>
        <v>238.45474686651451</v>
      </c>
      <c r="CP147" s="29">
        <f ca="1">_xlfn.NORM.INV(RAND(),Satokasvi!$H$13,Satokasvi!$I$13)</f>
        <v>278.68874169633841</v>
      </c>
      <c r="CQ147" s="29">
        <f ca="1">_xlfn.NORM.INV(RAND(),Satokasvi!$H$13,Satokasvi!$I$13)</f>
        <v>195.0458827840593</v>
      </c>
      <c r="CR147" s="29">
        <f ca="1">_xlfn.NORM.INV(RAND(),Satokasvi!$H$13,Satokasvi!$I$13)</f>
        <v>142.97031083391099</v>
      </c>
      <c r="CS147" s="29">
        <f ca="1">_xlfn.NORM.INV(RAND(),Satokasvi!$H$13,Satokasvi!$I$13)</f>
        <v>185.4089237021779</v>
      </c>
      <c r="CT147" s="29">
        <f ca="1">_xlfn.NORM.INV(RAND(),Satokasvi!$H$13,Satokasvi!$I$13)</f>
        <v>190.02486203768822</v>
      </c>
      <c r="CU147" s="29">
        <f ca="1">_xlfn.NORM.INV(RAND(),Satokasvi!$H$13,Satokasvi!$I$13)</f>
        <v>224.36118855640882</v>
      </c>
      <c r="CV147" s="29">
        <f ca="1">_xlfn.NORM.INV(RAND(),Satokasvi!$H$13,Satokasvi!$I$13)</f>
        <v>254.13280308437527</v>
      </c>
      <c r="CW147" s="29">
        <f ca="1">_xlfn.NORM.INV(RAND(),Satokasvi!$H$13,Satokasvi!$I$13)</f>
        <v>226.13791520525476</v>
      </c>
      <c r="CX147" s="29">
        <f ca="1">_xlfn.NORM.INV(RAND(),Satokasvi!$H$13,Satokasvi!$I$13)</f>
        <v>174.20545084775156</v>
      </c>
      <c r="CY147" s="29">
        <f ca="1">_xlfn.NORM.INV(RAND(),Satokasvi!$H$13,Satokasvi!$I$13)</f>
        <v>218.25679646785736</v>
      </c>
      <c r="CZ147" s="29">
        <f ca="1">_xlfn.NORM.INV(RAND(),Satokasvi!$H$13,Satokasvi!$I$13)</f>
        <v>262.38100605218278</v>
      </c>
      <c r="DA147" s="29">
        <f ca="1">_xlfn.NORM.INV(RAND(),Satokasvi!$H$13,Satokasvi!$I$13)</f>
        <v>291.15180945803831</v>
      </c>
      <c r="DB147" s="29">
        <f ca="1">_xlfn.NORM.INV(RAND(),Satokasvi!$H$13,Satokasvi!$I$13)</f>
        <v>182.80854140401377</v>
      </c>
      <c r="DD147" s="29">
        <f>IF(H$11="x",Toimenpiteet!$E$115,AC147*CD147/1000+(Satokasvi!$E$28-Satokasvi!$E$7)+IF(H$8="x",Toimenpiteet!$E$29,0)+IF(H$9="x",Toimenpiteet!$E$60,0)+IF(H$10="x",Toimenpiteet!$E$88,0))/(1+$H$15)^DD$59</f>
        <v>305.82524271844659</v>
      </c>
      <c r="DE147" s="29">
        <f ca="1">IF(I$11="x",Toimenpiteet!$E$115,AD147*CE147/1000+(Satokasvi!$E$28-Satokasvi!$E$7)+IF(I$8="x",Toimenpiteet!$E$29,0)+IF(I$9="x",Toimenpiteet!$E$60,0)+IF(I$10="x",Toimenpiteet!$E$88,0))/(1+$H$15)^DE$59</f>
        <v>135.50184232007572</v>
      </c>
      <c r="DF147" s="29">
        <f ca="1">IF(J$11="x",Toimenpiteet!$E$115,AE147*CF147/1000+(Satokasvi!$E$28-Satokasvi!$E$7)+IF(J$8="x",Toimenpiteet!$E$29,0)+IF(J$9="x",Toimenpiteet!$E$60,0)+IF(J$10="x",Toimenpiteet!$E$88,0))/(1+$H$15)^DF$59</f>
        <v>206.80695858509142</v>
      </c>
      <c r="DG147" s="29">
        <f ca="1">IF(K$11="x",Toimenpiteet!$E$115,AF147*CG147/1000+(Satokasvi!$E$28-Satokasvi!$E$7)+IF(K$8="x",Toimenpiteet!$E$29,0)+IF(K$9="x",Toimenpiteet!$E$60,0)+IF(K$10="x",Toimenpiteet!$E$88,0))/(1+$H$15)^DG$59</f>
        <v>165.53633797430533</v>
      </c>
      <c r="DH147" s="29">
        <f ca="1">IF(L$11="x",Toimenpiteet!$E$115,AG147*CH147/1000+(Satokasvi!$E$28-Satokasvi!$E$7)+IF(L$8="x",Toimenpiteet!$E$29,0)+IF(L$9="x",Toimenpiteet!$E$60,0)+IF(L$10="x",Toimenpiteet!$E$88,0))/(1+$H$15)^DH$59</f>
        <v>366.25389269094148</v>
      </c>
      <c r="DI147" s="29">
        <f>IF(M$11="x",Toimenpiteet!$E$115,AH147*CI147/1000+(Satokasvi!$E$28-Satokasvi!$E$7)+IF(M$8="x",Toimenpiteet!$E$29,0)+IF(M$9="x",Toimenpiteet!$E$60,0)+IF(M$10="x",Toimenpiteet!$E$88,0))/(1+$H$15)^DI$59</f>
        <v>263.80754085535114</v>
      </c>
      <c r="DJ147" s="29">
        <f ca="1">IF(N$11="x",Toimenpiteet!$E$115,AI147*CJ147/1000+(Satokasvi!$E$28-Satokasvi!$E$7)+IF(N$8="x",Toimenpiteet!$E$29,0)+IF(N$9="x",Toimenpiteet!$E$60,0)+IF(N$10="x",Toimenpiteet!$E$88,0))/(1+$H$15)^DJ$59</f>
        <v>-185.30355543515032</v>
      </c>
      <c r="DK147" s="29">
        <f ca="1">IF(O$11="x",Toimenpiteet!$E$115,AJ147*CK147/1000+(Satokasvi!$E$28-Satokasvi!$E$7)+IF(O$8="x",Toimenpiteet!$E$29,0)+IF(O$9="x",Toimenpiteet!$E$60,0)+IF(O$10="x",Toimenpiteet!$E$88,0))/(1+$H$15)^DK$59</f>
        <v>267.71538348776073</v>
      </c>
      <c r="DL147" s="29">
        <f ca="1">IF(P$11="x",Toimenpiteet!$E$115,AK147*CL147/1000+(Satokasvi!$E$28-Satokasvi!$E$7)+IF(P$8="x",Toimenpiteet!$E$29,0)+IF(P$9="x",Toimenpiteet!$E$60,0)+IF(P$10="x",Toimenpiteet!$E$88,0))/(1+$H$15)^DL$59</f>
        <v>90.275001327461965</v>
      </c>
      <c r="DM147" s="29">
        <f ca="1">IF(Q$11="x",Toimenpiteet!$E$115,AL147*CM147/1000+(Satokasvi!$E$28-Satokasvi!$E$7)+IF(Q$8="x",Toimenpiteet!$E$29,0)+IF(Q$9="x",Toimenpiteet!$E$60,0)+IF(Q$10="x",Toimenpiteet!$E$88,0))/(1+$H$15)^DM$59</f>
        <v>231.9735432601513</v>
      </c>
      <c r="DN147" s="29">
        <f ca="1">IF(R$11="x",Toimenpiteet!$E$115,AM147*CN147/1000+(Satokasvi!$E$28-Satokasvi!$E$7)+IF(R$8="x",Toimenpiteet!$E$29,0)+IF(R$9="x",Toimenpiteet!$E$60,0)+IF(R$10="x",Toimenpiteet!$E$88,0))/(1+$H$15)^DN$59</f>
        <v>235.94725013084792</v>
      </c>
      <c r="DO147" s="29">
        <f ca="1">IF(S$11="x",Toimenpiteet!$E$115,AN147*CO147/1000+(Satokasvi!$E$28-Satokasvi!$E$7)+IF(S$8="x",Toimenpiteet!$E$29,0)+IF(S$9="x",Toimenpiteet!$E$60,0)+IF(S$10="x",Toimenpiteet!$E$88,0))/(1+$H$15)^DO$59</f>
        <v>312.69972666566048</v>
      </c>
      <c r="DP147" s="29">
        <f ca="1">IF(T$11="x",Toimenpiteet!$E$115,AO147*CP147/1000+(Satokasvi!$E$28-Satokasvi!$E$7)+IF(T$8="x",Toimenpiteet!$E$29,0)+IF(T$9="x",Toimenpiteet!$E$60,0)+IF(T$10="x",Toimenpiteet!$E$88,0))/(1+$H$15)^DP$59</f>
        <v>330.34537613203423</v>
      </c>
      <c r="DQ147" s="29">
        <f ca="1">IF(U$11="x",Toimenpiteet!$E$115,AP147*CQ147/1000+(Satokasvi!$E$28-Satokasvi!$E$7)+IF(U$8="x",Toimenpiteet!$E$29,0)+IF(U$9="x",Toimenpiteet!$E$60,0)+IF(U$10="x",Toimenpiteet!$E$88,0))/(1+$H$15)^DQ$59</f>
        <v>194.01731466516938</v>
      </c>
      <c r="DR147" s="29">
        <f ca="1">IF(V$11="x",Toimenpiteet!$E$115,AQ147*CR147/1000+(Satokasvi!$E$28-Satokasvi!$E$7)+IF(V$8="x",Toimenpiteet!$E$29,0)+IF(V$9="x",Toimenpiteet!$E$60,0)+IF(V$10="x",Toimenpiteet!$E$88,0))/(1+$H$15)^DR$59</f>
        <v>104.58187345556982</v>
      </c>
      <c r="DS147" s="29">
        <f ca="1">IF(W$11="x",Toimenpiteet!$E$115,AR147*CS147/1000+(Satokasvi!$E$28-Satokasvi!$E$7)+IF(W$8="x",Toimenpiteet!$E$29,0)+IF(W$9="x",Toimenpiteet!$E$60,0)+IF(W$10="x",Toimenpiteet!$E$88,0))/(1+$H$15)^DS$59</f>
        <v>169.34746827944744</v>
      </c>
      <c r="DT147" s="29">
        <f ca="1">IF(X$11="x",Toimenpiteet!$E$115,AS147*CT147/1000+(Satokasvi!$E$28-Satokasvi!$E$7)+IF(X$8="x",Toimenpiteet!$E$29,0)+IF(X$9="x",Toimenpiteet!$E$60,0)+IF(X$10="x",Toimenpiteet!$E$88,0))/(1+$H$15)^DT$59</f>
        <v>-137.88324800802334</v>
      </c>
      <c r="DU147" s="29">
        <f ca="1">IF(Y$11="x",Toimenpiteet!$E$115,AT147*CU147/1000+(Satokasvi!$E$28-Satokasvi!$E$7)+IF(Y$8="x",Toimenpiteet!$E$29,0)+IF(Y$9="x",Toimenpiteet!$E$60,0)+IF(Y$10="x",Toimenpiteet!$E$88,0))/(1+$H$15)^DU$59</f>
        <v>176.10230147835844</v>
      </c>
      <c r="DV147" s="29">
        <f ca="1">IF(Z$11="x",Toimenpiteet!$E$115,AU147*CV147/1000+(Satokasvi!$E$28-Satokasvi!$E$7)+IF(Z$8="x",Toimenpiteet!$E$29,0)+IF(Z$9="x",Toimenpiteet!$E$60,0)+IF(Z$10="x",Toimenpiteet!$E$88,0))/(1+$H$15)^DV$59</f>
        <v>241.00549625502427</v>
      </c>
      <c r="DW147" s="29">
        <f ca="1">IF(AA$11="x",Toimenpiteet!$E$115,AV147*CW147/1000+(Satokasvi!$E$28-Satokasvi!$E$7)+IF(AA$8="x",Toimenpiteet!$E$29,0)+IF(AA$9="x",Toimenpiteet!$E$60,0)+IF(AA$10="x",Toimenpiteet!$E$88,0))/(1+$H$15)^DW$59</f>
        <v>230.79103007031497</v>
      </c>
      <c r="DX147" s="29">
        <f ca="1">IF(AB$11="x",Toimenpiteet!$E$115,AW147*CX147/1000+(Satokasvi!$E$28-Satokasvi!$E$7)+IF(AB$8="x",Toimenpiteet!$E$29,0)+IF(AB$9="x",Toimenpiteet!$E$60,0)+IF(AB$10="x",Toimenpiteet!$E$88,0))/(1+$H$15)^DX$59</f>
        <v>124.22892999460993</v>
      </c>
      <c r="DY147" s="29">
        <f ca="1">IF(AC$11="x",Toimenpiteet!$E$115,AX147*CY147/1000+(Satokasvi!$E$28-Satokasvi!$E$7)+IF(AC$8="x",Toimenpiteet!$E$29,0)+IF(AC$9="x",Toimenpiteet!$E$60,0)+IF(AC$10="x",Toimenpiteet!$E$88,0))/(1+$H$15)^DY$59</f>
        <v>181.1518154191358</v>
      </c>
      <c r="DZ147" s="29">
        <f ca="1">IF(AD$11="x",Toimenpiteet!$E$115,AY147*CZ147/1000+(Satokasvi!$E$28-Satokasvi!$E$7)+IF(AD$8="x",Toimenpiteet!$E$29,0)+IF(AD$9="x",Toimenpiteet!$E$60,0)+IF(AD$10="x",Toimenpiteet!$E$88,0))/(1+$H$15)^DZ$59</f>
        <v>224.80649881732896</v>
      </c>
      <c r="EA147" s="29">
        <f ca="1">IF(AE$11="x",Toimenpiteet!$E$115,AZ147*DA147/1000+(Satokasvi!$E$28-Satokasvi!$E$7)+IF(AE$8="x",Toimenpiteet!$E$29,0)+IF(AE$9="x",Toimenpiteet!$E$60,0)+IF(AE$10="x",Toimenpiteet!$E$88,0))/(1+$H$15)^EA$59</f>
        <v>239.84408587918873</v>
      </c>
      <c r="EB147" s="29">
        <f ca="1">IF(AF$11="x",Toimenpiteet!$E$115,BA147*DB147/1000+(Satokasvi!$E$28-Satokasvi!$E$7)+IF(AF$8="x",Toimenpiteet!$E$29,0)+IF(AF$9="x",Toimenpiteet!$E$60,0)+IF(AF$10="x",Toimenpiteet!$E$88,0))/(1+$H$15)^EB$59</f>
        <v>146.2078280040474</v>
      </c>
      <c r="ED147" s="29">
        <f>IF(H$11="x",Toimenpiteet!$E$115,BD147*CD147/1000+(Satokasvi!$E$28-Satokasvi!$E$7)+IF(H$8="x",Toimenpiteet!$E$29,0)+IF(H$9="x",Toimenpiteet!$E$60,0)+IF(H$10="x",Toimenpiteet!$E$88,0))/(1+$H$15)^ED$59</f>
        <v>305.82524271844659</v>
      </c>
      <c r="EE147" s="29">
        <f ca="1">IF(I$11="x",Toimenpiteet!$E$115,BE147*CE147/1000+(Satokasvi!$E$28-Satokasvi!$E$7)+IF(I$8="x",Toimenpiteet!$E$29,0)+IF(I$9="x",Toimenpiteet!$E$60,0)+IF(I$10="x",Toimenpiteet!$E$88,0))/(1+$H$15)^EE$59</f>
        <v>153.01781482065863</v>
      </c>
      <c r="EF147" s="29">
        <f ca="1">IF(J$11="x",Toimenpiteet!$E$115,BF147*CF147/1000+(Satokasvi!$E$28-Satokasvi!$E$7)+IF(J$8="x",Toimenpiteet!$E$29,0)+IF(J$9="x",Toimenpiteet!$E$60,0)+IF(J$10="x",Toimenpiteet!$E$88,0))/(1+$H$15)^EF$59</f>
        <v>227.57534572267514</v>
      </c>
      <c r="EG147" s="29">
        <f ca="1">IF(K$11="x",Toimenpiteet!$E$115,BG147*CG147/1000+(Satokasvi!$E$28-Satokasvi!$E$7)+IF(K$8="x",Toimenpiteet!$E$29,0)+IF(K$9="x",Toimenpiteet!$E$60,0)+IF(K$10="x",Toimenpiteet!$E$88,0))/(1+$H$15)^EG$59</f>
        <v>183.93746478401982</v>
      </c>
      <c r="EH147" s="29">
        <f ca="1">IF(L$11="x",Toimenpiteet!$E$115,BH147*CH147/1000+(Satokasvi!$E$28-Satokasvi!$E$7)+IF(L$8="x",Toimenpiteet!$E$29,0)+IF(L$9="x",Toimenpiteet!$E$60,0)+IF(L$10="x",Toimenpiteet!$E$88,0))/(1+$H$15)^EH$59</f>
        <v>394.39601442354609</v>
      </c>
      <c r="EI147" s="29">
        <f>IF(M$11="x",Toimenpiteet!$E$115,BI147*CI147/1000+(Satokasvi!$E$28-Satokasvi!$E$7)+IF(M$8="x",Toimenpiteet!$E$29,0)+IF(M$9="x",Toimenpiteet!$E$60,0)+IF(M$10="x",Toimenpiteet!$E$88,0))/(1+$H$15)^EI$59</f>
        <v>263.80754085535114</v>
      </c>
      <c r="EJ147" s="29">
        <f ca="1">IF(N$11="x",Toimenpiteet!$E$115,BJ147*CJ147/1000+(Satokasvi!$E$28-Satokasvi!$E$7)+IF(N$8="x",Toimenpiteet!$E$29,0)+IF(N$9="x",Toimenpiteet!$E$60,0)+IF(N$10="x",Toimenpiteet!$E$88,0))/(1+$H$15)^EJ$59</f>
        <v>-185.30355543515032</v>
      </c>
      <c r="EK147" s="29">
        <f ca="1">IF(O$11="x",Toimenpiteet!$E$115,BK147*CK147/1000+(Satokasvi!$E$28-Satokasvi!$E$7)+IF(O$8="x",Toimenpiteet!$E$29,0)+IF(O$9="x",Toimenpiteet!$E$60,0)+IF(O$10="x",Toimenpiteet!$E$88,0))/(1+$H$15)^EK$59</f>
        <v>290.09647088715616</v>
      </c>
      <c r="EL147" s="29">
        <f ca="1">IF(P$11="x",Toimenpiteet!$E$115,BL147*CL147/1000+(Satokasvi!$E$28-Satokasvi!$E$7)+IF(P$8="x",Toimenpiteet!$E$29,0)+IF(P$9="x",Toimenpiteet!$E$60,0)+IF(P$10="x",Toimenpiteet!$E$88,0))/(1+$H$15)^EL$59</f>
        <v>103.52207005889066</v>
      </c>
      <c r="EM147" s="29">
        <f ca="1">IF(Q$11="x",Toimenpiteet!$E$115,BM147*CM147/1000+(Satokasvi!$E$28-Satokasvi!$E$7)+IF(Q$8="x",Toimenpiteet!$E$29,0)+IF(Q$9="x",Toimenpiteet!$E$60,0)+IF(Q$10="x",Toimenpiteet!$E$88,0))/(1+$H$15)^EM$59</f>
        <v>252.05117058340707</v>
      </c>
      <c r="EN147" s="29">
        <f ca="1">IF(R$11="x",Toimenpiteet!$E$115,BN147*CN147/1000+(Satokasvi!$E$28-Satokasvi!$E$7)+IF(R$8="x",Toimenpiteet!$E$29,0)+IF(R$9="x",Toimenpiteet!$E$60,0)+IF(R$10="x",Toimenpiteet!$E$88,0))/(1+$H$15)^EN$59</f>
        <v>255.9766030842332</v>
      </c>
      <c r="EO147" s="29">
        <f ca="1">IF(S$11="x",Toimenpiteet!$E$115,BO147*CO147/1000+(Satokasvi!$E$28-Satokasvi!$E$7)+IF(S$8="x",Toimenpiteet!$E$29,0)+IF(S$9="x",Toimenpiteet!$E$60,0)+IF(S$10="x",Toimenpiteet!$E$88,0))/(1+$H$15)^EO$59</f>
        <v>336.32693673374246</v>
      </c>
      <c r="EP147" s="29">
        <f ca="1">IF(T$11="x",Toimenpiteet!$E$115,BP147*CP147/1000+(Satokasvi!$E$28-Satokasvi!$E$7)+IF(T$8="x",Toimenpiteet!$E$29,0)+IF(T$9="x",Toimenpiteet!$E$60,0)+IF(T$10="x",Toimenpiteet!$E$88,0))/(1+$H$15)^EP$59</f>
        <v>354.62208545785819</v>
      </c>
      <c r="EQ147" s="29">
        <f ca="1">IF(U$11="x",Toimenpiteet!$E$115,BQ147*CQ147/1000+(Satokasvi!$E$28-Satokasvi!$E$7)+IF(U$8="x",Toimenpiteet!$E$29,0)+IF(U$9="x",Toimenpiteet!$E$60,0)+IF(U$10="x",Toimenpiteet!$E$88,0))/(1+$H$15)^EQ$59</f>
        <v>211.25161779573102</v>
      </c>
      <c r="ER147" s="29">
        <f ca="1">IF(V$11="x",Toimenpiteet!$E$115,BR147*CR147/1000+(Satokasvi!$E$28-Satokasvi!$E$7)+IF(V$8="x",Toimenpiteet!$E$29,0)+IF(V$9="x",Toimenpiteet!$E$60,0)+IF(V$10="x",Toimenpiteet!$E$88,0))/(1+$H$15)^ER$59</f>
        <v>117.12498401893392</v>
      </c>
      <c r="ES147" s="29">
        <f ca="1">IF(W$11="x",Toimenpiteet!$E$115,BS147*CS147/1000+(Satokasvi!$E$28-Satokasvi!$E$7)+IF(W$8="x",Toimenpiteet!$E$29,0)+IF(W$9="x",Toimenpiteet!$E$60,0)+IF(W$10="x",Toimenpiteet!$E$88,0))/(1+$H$15)^ES$59</f>
        <v>184.91582896583304</v>
      </c>
      <c r="ET147" s="29">
        <f ca="1">IF(X$11="x",Toimenpiteet!$E$115,BT147*CT147/1000+(Satokasvi!$E$28-Satokasvi!$E$7)+IF(X$8="x",Toimenpiteet!$E$29,0)+IF(X$9="x",Toimenpiteet!$E$60,0)+IF(X$10="x",Toimenpiteet!$E$88,0))/(1+$H$15)^ET$59</f>
        <v>-137.88324800802334</v>
      </c>
      <c r="EU147" s="29">
        <f ca="1">IF(Y$11="x",Toimenpiteet!$E$115,BU147*CU147/1000+(Satokasvi!$E$28-Satokasvi!$E$7)+IF(Y$8="x",Toimenpiteet!$E$29,0)+IF(Y$9="x",Toimenpiteet!$E$60,0)+IF(Y$10="x",Toimenpiteet!$E$88,0))/(1+$H$15)^EU$59</f>
        <v>191.60077810606387</v>
      </c>
      <c r="EV147" s="29">
        <f ca="1">IF(Z$11="x",Toimenpiteet!$E$115,BV147*CV147/1000+(Satokasvi!$E$28-Satokasvi!$E$7)+IF(Z$8="x",Toimenpiteet!$E$29,0)+IF(Z$9="x",Toimenpiteet!$E$60,0)+IF(Z$10="x",Toimenpiteet!$E$88,0))/(1+$H$15)^EV$59</f>
        <v>259.55418034329733</v>
      </c>
      <c r="EW147" s="29">
        <f ca="1">IF(AA$11="x",Toimenpiteet!$E$115,BW147*CW147/1000+(Satokasvi!$E$28-Satokasvi!$E$7)+IF(AA$8="x",Toimenpiteet!$E$29,0)+IF(AA$9="x",Toimenpiteet!$E$60,0)+IF(AA$10="x",Toimenpiteet!$E$88,0))/(1+$H$15)^EW$59</f>
        <v>248.6397167927839</v>
      </c>
      <c r="EX147" s="29">
        <f ca="1">IF(AB$11="x",Toimenpiteet!$E$115,BX147*CX147/1000+(Satokasvi!$E$28-Satokasvi!$E$7)+IF(AB$8="x",Toimenpiteet!$E$29,0)+IF(AB$9="x",Toimenpiteet!$E$60,0)+IF(AB$10="x",Toimenpiteet!$E$88,0))/(1+$H$15)^EX$59</f>
        <v>136.56575049332426</v>
      </c>
      <c r="EY147" s="29">
        <f ca="1">IF(AC$11="x",Toimenpiteet!$E$115,BY147*CY147/1000+(Satokasvi!$E$28-Satokasvi!$E$7)+IF(AC$8="x",Toimenpiteet!$E$29,0)+IF(AC$9="x",Toimenpiteet!$E$60,0)+IF(AC$10="x",Toimenpiteet!$E$88,0))/(1+$H$15)^EY$59</f>
        <v>196.15637123764969</v>
      </c>
      <c r="EZ147" s="29">
        <f ca="1">IF(AD$11="x",Toimenpiteet!$E$115,BZ147*CZ147/1000+(Satokasvi!$E$28-Satokasvi!$E$7)+IF(AD$8="x",Toimenpiteet!$E$29,0)+IF(AD$9="x",Toimenpiteet!$E$60,0)+IF(AD$10="x",Toimenpiteet!$E$88,0))/(1+$H$15)^EZ$59</f>
        <v>241.8205762315518</v>
      </c>
      <c r="FA147" s="29">
        <f ca="1">IF(AE$11="x",Toimenpiteet!$E$115,CA147*DA147/1000+(Satokasvi!$E$28-Satokasvi!$E$7)+IF(AE$8="x",Toimenpiteet!$E$29,0)+IF(AE$9="x",Toimenpiteet!$E$60,0)+IF(AE$10="x",Toimenpiteet!$E$88,0))/(1+$H$15)^FA$59</f>
        <v>257.44187509873677</v>
      </c>
      <c r="FB147" s="29">
        <f ca="1">IF(AF$11="x",Toimenpiteet!$E$115,CB147*DB147/1000+(Satokasvi!$E$28-Satokasvi!$E$7)+IF(AF$8="x",Toimenpiteet!$E$29,0)+IF(AF$9="x",Toimenpiteet!$E$60,0)+IF(AF$10="x",Toimenpiteet!$E$88,0))/(1+$H$15)^FB$59</f>
        <v>158.96053486598632</v>
      </c>
      <c r="FD147" s="29">
        <f t="shared" si="41"/>
        <v>305.82524271844659</v>
      </c>
      <c r="FE147" s="29">
        <f t="shared" ca="1" si="45"/>
        <v>441.32708503852234</v>
      </c>
      <c r="FF147" s="29">
        <f t="shared" ca="1" si="45"/>
        <v>648.13404362361371</v>
      </c>
      <c r="FG147" s="29">
        <f t="shared" ca="1" si="45"/>
        <v>813.670381597919</v>
      </c>
      <c r="FH147" s="29">
        <f t="shared" ca="1" si="45"/>
        <v>1179.9242742888605</v>
      </c>
      <c r="FI147" s="29">
        <f t="shared" ca="1" si="45"/>
        <v>1443.7318151442116</v>
      </c>
      <c r="FJ147" s="29">
        <f t="shared" ca="1" si="45"/>
        <v>1258.4282597090614</v>
      </c>
      <c r="FK147" s="29">
        <f t="shared" ca="1" si="45"/>
        <v>1526.1436431968223</v>
      </c>
      <c r="FL147" s="29">
        <f t="shared" ca="1" si="45"/>
        <v>1616.4186445242842</v>
      </c>
      <c r="FM147" s="29">
        <f t="shared" ca="1" si="45"/>
        <v>1848.3921877844355</v>
      </c>
      <c r="FN147" s="29">
        <f t="shared" ca="1" si="44"/>
        <v>2084.3394379152833</v>
      </c>
      <c r="FO147" s="29">
        <f t="shared" ca="1" si="43"/>
        <v>2397.0391645809436</v>
      </c>
      <c r="FP147" s="29">
        <f t="shared" ca="1" si="43"/>
        <v>2727.3845407129779</v>
      </c>
      <c r="FQ147" s="29">
        <f t="shared" ca="1" si="43"/>
        <v>2921.4018553781475</v>
      </c>
      <c r="FR147" s="29">
        <f t="shared" ca="1" si="43"/>
        <v>3025.9837288337171</v>
      </c>
      <c r="FS147" s="29">
        <f t="shared" ca="1" si="43"/>
        <v>3195.3311971131648</v>
      </c>
      <c r="FT147" s="29">
        <f t="shared" ca="1" si="43"/>
        <v>3057.4479491051416</v>
      </c>
      <c r="FU147" s="29">
        <f t="shared" ca="1" si="24"/>
        <v>3233.5502505835002</v>
      </c>
      <c r="FV147" s="29">
        <f t="shared" ca="1" si="24"/>
        <v>3474.5557468385246</v>
      </c>
      <c r="FW147" s="29">
        <f t="shared" ca="1" si="23"/>
        <v>3705.3467769088397</v>
      </c>
      <c r="FX147" s="29">
        <f t="shared" ca="1" si="23"/>
        <v>3829.5757069034498</v>
      </c>
      <c r="FY147" s="29">
        <f t="shared" ca="1" si="23"/>
        <v>4010.7275223225856</v>
      </c>
      <c r="FZ147" s="29">
        <f t="shared" ca="1" si="23"/>
        <v>4235.5340211399143</v>
      </c>
      <c r="GA147" s="29">
        <f t="shared" ca="1" si="23"/>
        <v>4475.3781070191035</v>
      </c>
      <c r="GB147" s="29">
        <f t="shared" ca="1" si="23"/>
        <v>4621.5859350231513</v>
      </c>
      <c r="GC147" s="29"/>
      <c r="GD147" s="29">
        <f t="shared" si="42"/>
        <v>305.82524271844659</v>
      </c>
      <c r="GE147" s="29">
        <f t="shared" ca="1" si="48"/>
        <v>458.84305753910519</v>
      </c>
      <c r="GF147" s="29">
        <f t="shared" ca="1" si="48"/>
        <v>686.41840326178033</v>
      </c>
      <c r="GG147" s="29">
        <f t="shared" ca="1" si="48"/>
        <v>870.35586804580021</v>
      </c>
      <c r="GH147" s="29">
        <f t="shared" ca="1" si="48"/>
        <v>1264.7518824693464</v>
      </c>
      <c r="GI147" s="29">
        <f t="shared" ca="1" si="48"/>
        <v>1528.5594233246975</v>
      </c>
      <c r="GJ147" s="29">
        <f t="shared" ca="1" si="48"/>
        <v>1343.2558678895471</v>
      </c>
      <c r="GK147" s="29">
        <f t="shared" ca="1" si="48"/>
        <v>1633.3523387767032</v>
      </c>
      <c r="GL147" s="29">
        <f t="shared" ca="1" si="48"/>
        <v>1736.8744088355938</v>
      </c>
      <c r="GM147" s="29">
        <f t="shared" ca="1" si="48"/>
        <v>1988.925579419001</v>
      </c>
      <c r="GN147" s="29">
        <f t="shared" ca="1" si="48"/>
        <v>2244.9021825032341</v>
      </c>
      <c r="GO147" s="29">
        <f t="shared" ca="1" si="48"/>
        <v>2581.2291192369767</v>
      </c>
      <c r="GP147" s="29">
        <f t="shared" ca="1" si="48"/>
        <v>2935.8512046948349</v>
      </c>
      <c r="GQ147" s="29">
        <f t="shared" ca="1" si="48"/>
        <v>3147.1028224905658</v>
      </c>
      <c r="GR147" s="29">
        <f t="shared" ca="1" si="48"/>
        <v>3264.2278065094997</v>
      </c>
      <c r="GS147" s="29">
        <f t="shared" ca="1" si="48"/>
        <v>3449.1436354753328</v>
      </c>
      <c r="GT147" s="29">
        <f t="shared" ca="1" si="34"/>
        <v>3311.2603874673096</v>
      </c>
      <c r="GU147" s="29">
        <f t="shared" ca="1" si="34"/>
        <v>3502.8611655733735</v>
      </c>
      <c r="GV147" s="29">
        <f t="shared" ca="1" si="34"/>
        <v>3762.415345916671</v>
      </c>
      <c r="GW147" s="29">
        <f t="shared" ca="1" si="34"/>
        <v>4011.0550627094549</v>
      </c>
      <c r="GX147" s="29">
        <f t="shared" ca="1" si="34"/>
        <v>4147.6208132027796</v>
      </c>
      <c r="GY147" s="29">
        <f t="shared" ca="1" si="30"/>
        <v>4343.7771844404297</v>
      </c>
      <c r="GZ147" s="29">
        <f t="shared" ca="1" si="30"/>
        <v>4585.5977606719816</v>
      </c>
      <c r="HA147" s="29">
        <f t="shared" ca="1" si="30"/>
        <v>4843.0396357707186</v>
      </c>
      <c r="HB147" s="29">
        <f t="shared" ca="1" si="30"/>
        <v>5002.0001706367048</v>
      </c>
      <c r="HC147" s="29"/>
      <c r="HD147" s="29">
        <f t="shared" si="40"/>
        <v>170</v>
      </c>
      <c r="HE147" s="29">
        <f>SUM($GD147:GD147)-$HD147-SUM($FD147:FD147)</f>
        <v>-170</v>
      </c>
      <c r="HF147" s="29">
        <f ca="1">SUM($GD147:GE147)-$HD147-SUM($FD147:FE147)</f>
        <v>-152.48402749941715</v>
      </c>
      <c r="HG147" s="29">
        <f ca="1">SUM($GD147:GF147)-$HD147-SUM($FD147:FF147)</f>
        <v>-114.19966786125065</v>
      </c>
      <c r="HH147" s="29">
        <f ca="1">SUM($GD147:GG147)-$HD147-SUM($FD147:FG147)</f>
        <v>-57.514181413369442</v>
      </c>
      <c r="HI147" s="29">
        <f ca="1">SUM($GD147:GH147)-$HD147-SUM($FD147:FH147)</f>
        <v>27.313426767116198</v>
      </c>
      <c r="HJ147" s="29">
        <f ca="1">SUM($GD147:GI147)-$HD147-SUM($FD147:FI147)</f>
        <v>112.14103494760184</v>
      </c>
      <c r="HK147" s="29">
        <f ca="1">SUM($GD147:GJ147)-$HD147-SUM($FD147:FJ147)</f>
        <v>196.96864312808702</v>
      </c>
      <c r="HL147" s="29">
        <f ca="1">SUM($GD147:GK147)-$HD147-SUM($FD147:FK147)</f>
        <v>304.17733870796837</v>
      </c>
      <c r="HM147" s="29">
        <f ca="1">SUM($GD147:GL147)-$HD147-SUM($FD147:FL147)</f>
        <v>424.63310301927777</v>
      </c>
      <c r="HN147" s="29">
        <f ca="1">SUM($GD147:GM147)-$HD147-SUM($FD147:FM147)</f>
        <v>565.16649465384398</v>
      </c>
      <c r="HO147" s="29">
        <f ca="1">SUM($GD147:GN147)-$HD147-SUM($FD147:FN147)</f>
        <v>725.72923924179486</v>
      </c>
      <c r="HP147" s="29">
        <f ca="1">SUM($GD147:GO147)-$HD147-SUM($FD147:FO147)</f>
        <v>909.91919389782743</v>
      </c>
      <c r="HQ147" s="29">
        <f ca="1">SUM($GD147:GP147)-$HD147-SUM($FD147:FP147)</f>
        <v>1118.3858578796826</v>
      </c>
      <c r="HR147" s="29">
        <f ca="1">SUM($GD147:GQ147)-$HD147-SUM($FD147:FQ147)</f>
        <v>1344.0868249921041</v>
      </c>
      <c r="HS147" s="29">
        <f ca="1">SUM($GD147:GR147)-$HD147-SUM($FD147:FR147)</f>
        <v>1582.3309026678871</v>
      </c>
      <c r="HT147" s="29">
        <f ca="1">SUM($GD147:GS147)-$HD147-SUM($FD147:FS147)</f>
        <v>1836.1433410300524</v>
      </c>
      <c r="HU147" s="29">
        <f ca="1">SUM($GD147:GT147)-$HD147-SUM($FD147:FT147)</f>
        <v>2089.9557793922177</v>
      </c>
      <c r="HV147" s="29">
        <f ca="1">SUM($GD147:GU147)-$HD147-SUM($FD147:FU147)</f>
        <v>2359.266694382095</v>
      </c>
      <c r="HW147" s="29">
        <f ca="1">SUM($GD147:GV147)-$HD147-SUM($FD147:FV147)</f>
        <v>2647.1262934602419</v>
      </c>
      <c r="HX147" s="29">
        <f ca="1">SUM($GD147:GW147)-$HD147-SUM($FD147:FW147)</f>
        <v>2952.8345792608598</v>
      </c>
      <c r="HY147" s="29">
        <f ca="1">SUM($GD147:GX147)-$HD147-SUM($FD147:FX147)</f>
        <v>3270.8796855601904</v>
      </c>
      <c r="HZ147" s="29">
        <f ca="1">SUM($GD147:GY147)-$HD147-SUM($FD147:FY147)</f>
        <v>3603.9293476780294</v>
      </c>
      <c r="IA147" s="29">
        <f ca="1">SUM($GD147:GZ147)-$HD147-SUM($FD147:FZ147)</f>
        <v>3953.9930872100958</v>
      </c>
      <c r="IB147" s="29">
        <f ca="1">SUM($GD147:HA147)-$HD147-SUM($FD147:GA147)</f>
        <v>4321.6546159617137</v>
      </c>
      <c r="IC147" s="29">
        <f ca="1">SUM($GD147:HB147)-$HD147-SUM($FD147:GB147)</f>
        <v>4702.0688515752699</v>
      </c>
    </row>
    <row r="148" spans="2:237">
      <c r="B148" s="29">
        <f t="shared" ca="1" si="47"/>
        <v>0.54377349078684645</v>
      </c>
      <c r="C148" s="29">
        <f t="shared" ca="1" si="47"/>
        <v>0.32206817246943953</v>
      </c>
      <c r="D148" s="29">
        <f t="shared" ca="1" si="47"/>
        <v>0.99071213834710181</v>
      </c>
      <c r="E148" s="29">
        <f t="shared" ca="1" si="47"/>
        <v>5.8185273673849736E-2</v>
      </c>
      <c r="F148" s="29">
        <f t="shared" ca="1" si="47"/>
        <v>0.35387476457882627</v>
      </c>
      <c r="G148" s="29">
        <f t="shared" ca="1" si="47"/>
        <v>0.96267293448447222</v>
      </c>
      <c r="H148" s="29">
        <f t="shared" ca="1" si="47"/>
        <v>9.7734971399989545E-2</v>
      </c>
      <c r="I148" s="29">
        <f t="shared" ca="1" si="47"/>
        <v>0.95825367029173414</v>
      </c>
      <c r="J148" s="29">
        <f t="shared" ca="1" si="47"/>
        <v>0.99860282918569221</v>
      </c>
      <c r="K148" s="29">
        <f t="shared" ca="1" si="47"/>
        <v>0.85574790227480424</v>
      </c>
      <c r="L148" s="29">
        <f t="shared" ca="1" si="47"/>
        <v>0.456725010346826</v>
      </c>
      <c r="M148" s="29">
        <f t="shared" ca="1" si="47"/>
        <v>0.35755904925607751</v>
      </c>
      <c r="N148" s="29">
        <f t="shared" ca="1" si="47"/>
        <v>0.6241545481252897</v>
      </c>
      <c r="O148" s="29">
        <f t="shared" ca="1" si="47"/>
        <v>0.17026044692232911</v>
      </c>
      <c r="P148" s="29">
        <f t="shared" ca="1" si="47"/>
        <v>0.28102208593126832</v>
      </c>
      <c r="Q148" s="29">
        <f t="shared" ca="1" si="47"/>
        <v>0.54104238240675329</v>
      </c>
      <c r="R148" s="29">
        <f t="shared" ca="1" si="46"/>
        <v>0.76201785328122085</v>
      </c>
      <c r="S148" s="29">
        <f t="shared" ca="1" si="46"/>
        <v>0.34669548313038812</v>
      </c>
      <c r="T148" s="29">
        <f t="shared" ca="1" si="46"/>
        <v>0.13831091441309518</v>
      </c>
      <c r="U148" s="29">
        <f t="shared" ca="1" si="46"/>
        <v>0.60634003570467054</v>
      </c>
      <c r="V148" s="29">
        <f t="shared" ca="1" si="46"/>
        <v>0.29784570779915953</v>
      </c>
      <c r="W148" s="29">
        <f t="shared" ca="1" si="46"/>
        <v>0.90295299068767254</v>
      </c>
      <c r="X148" s="29">
        <f t="shared" ca="1" si="46"/>
        <v>0.62783027087395149</v>
      </c>
      <c r="Y148" s="29">
        <f t="shared" ca="1" si="46"/>
        <v>0.19876488998758501</v>
      </c>
      <c r="Z148" s="29">
        <f t="shared" ca="1" si="46"/>
        <v>0.81639137547391205</v>
      </c>
      <c r="AC148" s="27">
        <f>IF(H$11="x",0,_xlfn.NORM.INV(B148,Satokasvi!$H$8,Satokasvi!$I$8)*IF(H$8="x",1+Toimenpiteet!$C$7,1)*IF(H$9="x",1+Toimenpiteet!$C$34,1)*(1+H$30)*_xlfn.BINOM.INV(1,(1-(Satokasvi!$H$15*(1+H$43))),B148))</f>
        <v>0</v>
      </c>
      <c r="AD148" s="27">
        <f ca="1">IF(I$11="x",0,_xlfn.NORM.INV(C148,Satokasvi!$H$8,Satokasvi!$I$8)*IF(I$8="x",1+Toimenpiteet!$C$7,1)*IF(I$9="x",1+Toimenpiteet!$C$34,1)*(1+I$30)*_xlfn.BINOM.INV(1,(1-(Satokasvi!$H$15*(1+I$43))),C148))</f>
        <v>2456.3486416298442</v>
      </c>
      <c r="AE148" s="27">
        <f ca="1">IF(J$11="x",0,_xlfn.NORM.INV(D148,Satokasvi!$H$8,Satokasvi!$I$8)*IF(J$8="x",1+Toimenpiteet!$C$7,1)*IF(J$9="x",1+Toimenpiteet!$C$34,1)*(1+J$30)*_xlfn.BINOM.INV(1,(1-(Satokasvi!$H$15*(1+J$43))),D148))</f>
        <v>2987.8644206239114</v>
      </c>
      <c r="AF148" s="27">
        <f ca="1">IF(K$11="x",0,_xlfn.NORM.INV(E148,Satokasvi!$H$8,Satokasvi!$I$8)*IF(K$8="x",1+Toimenpiteet!$C$7,1)*IF(K$9="x",1+Toimenpiteet!$C$34,1)*(1+K$30)*_xlfn.BINOM.INV(1,(1-(Satokasvi!$H$15*(1+K$43))),E148))</f>
        <v>2286.587556553935</v>
      </c>
      <c r="AG148" s="27">
        <f ca="1">IF(L$11="x",0,_xlfn.NORM.INV(F148,Satokasvi!$H$8,Satokasvi!$I$8)*IF(L$8="x",1+Toimenpiteet!$C$7,1)*IF(L$9="x",1+Toimenpiteet!$C$34,1)*(1+L$30)*_xlfn.BINOM.INV(1,(1-(Satokasvi!$H$15*(1+L$43))),F148))</f>
        <v>2523.6446803959971</v>
      </c>
      <c r="AH148" s="27">
        <f>IF(M$11="x",0,_xlfn.NORM.INV(G148,Satokasvi!$H$8,Satokasvi!$I$8)*IF(M$8="x",1+Toimenpiteet!$C$7,1)*IF(M$9="x",1+Toimenpiteet!$C$34,1)*(1+M$30)*_xlfn.BINOM.INV(1,(1-(Satokasvi!$H$15*(1+M$43))),G148))</f>
        <v>0</v>
      </c>
      <c r="AI148" s="27">
        <f ca="1">IF(N$11="x",0,_xlfn.NORM.INV(H148,Satokasvi!$H$8,Satokasvi!$I$8)*IF(N$8="x",1+Toimenpiteet!$C$7,1)*IF(N$9="x",1+Toimenpiteet!$C$34,1)*(1+N$30)*_xlfn.BINOM.INV(1,(1-(Satokasvi!$H$15*(1+N$43))),H148))</f>
        <v>2371.596286193489</v>
      </c>
      <c r="AJ148" s="27">
        <f ca="1">IF(O$11="x",0,_xlfn.NORM.INV(I148,Satokasvi!$H$8,Satokasvi!$I$8)*IF(O$8="x",1+Toimenpiteet!$C$7,1)*IF(O$9="x",1+Toimenpiteet!$C$34,1)*(1+O$30)*_xlfn.BINOM.INV(1,(1-(Satokasvi!$H$15*(1+O$43))),I148))</f>
        <v>2936.3056696103854</v>
      </c>
      <c r="AK148" s="27">
        <f ca="1">IF(P$11="x",0,_xlfn.NORM.INV(J148,Satokasvi!$H$8,Satokasvi!$I$8)*IF(P$8="x",1+Toimenpiteet!$C$7,1)*IF(P$9="x",1+Toimenpiteet!$C$34,1)*(1+P$30)*_xlfn.BINOM.INV(1,(1-(Satokasvi!$H$15*(1+P$43))),J148))</f>
        <v>3171.2601281062348</v>
      </c>
      <c r="AL148" s="27">
        <f ca="1">IF(Q$11="x",0,_xlfn.NORM.INV(K148,Satokasvi!$H$8,Satokasvi!$I$8)*IF(Q$8="x",1+Toimenpiteet!$C$7,1)*IF(Q$9="x",1+Toimenpiteet!$C$34,1)*(1+Q$30)*_xlfn.BINOM.INV(1,(1-(Satokasvi!$H$15*(1+Q$43))),K148))</f>
        <v>2811.362551801014</v>
      </c>
      <c r="AM148" s="27">
        <f ca="1">IF(R$11="x",0,_xlfn.NORM.INV(L148,Satokasvi!$H$8,Satokasvi!$I$8)*IF(R$8="x",1+Toimenpiteet!$C$7,1)*IF(R$9="x",1+Toimenpiteet!$C$34,1)*(1+R$30)*_xlfn.BINOM.INV(1,(1-(Satokasvi!$H$15*(1+R$43))),L148))</f>
        <v>2592.9523121845177</v>
      </c>
      <c r="AN148" s="27">
        <f ca="1">IF(S$11="x",0,_xlfn.NORM.INV(M148,Satokasvi!$H$8,Satokasvi!$I$8)*IF(S$8="x",1+Toimenpiteet!$C$7,1)*IF(S$9="x",1+Toimenpiteet!$C$34,1)*(1+S$30)*_xlfn.BINOM.INV(1,(1-(Satokasvi!$H$15*(1+S$43))),M148))</f>
        <v>2545.1107734515053</v>
      </c>
      <c r="AO148" s="27">
        <f ca="1">IF(T$11="x",0,_xlfn.NORM.INV(N148,Satokasvi!$H$8,Satokasvi!$I$8)*IF(T$8="x",1+Toimenpiteet!$C$7,1)*IF(T$9="x",1+Toimenpiteet!$C$34,1)*(1+T$30)*_xlfn.BINOM.INV(1,(1-(Satokasvi!$H$15*(1+T$43))),N148))</f>
        <v>2672.3011948652138</v>
      </c>
      <c r="AP148" s="27">
        <f ca="1">IF(U$11="x",0,_xlfn.NORM.INV(O148,Satokasvi!$H$8,Satokasvi!$I$8)*IF(U$8="x",1+Toimenpiteet!$C$7,1)*IF(U$9="x",1+Toimenpiteet!$C$34,1)*(1+U$30)*_xlfn.BINOM.INV(1,(1-(Satokasvi!$H$15*(1+U$43))),O148))</f>
        <v>2435.3275331966624</v>
      </c>
      <c r="AQ148" s="27">
        <f ca="1">IF(V$11="x",0,_xlfn.NORM.INV(P148,Satokasvi!$H$8,Satokasvi!$I$8)*IF(V$8="x",1+Toimenpiteet!$C$7,1)*IF(V$9="x",1+Toimenpiteet!$C$34,1)*(1+V$30)*_xlfn.BINOM.INV(1,(1-(Satokasvi!$H$15*(1+V$43))),P148))</f>
        <v>2505.0130580266341</v>
      </c>
      <c r="AR148" s="27">
        <f ca="1">IF(W$11="x",0,_xlfn.NORM.INV(Q148,Satokasvi!$H$8,Satokasvi!$I$8)*IF(W$8="x",1+Toimenpiteet!$C$7,1)*IF(W$9="x",1+Toimenpiteet!$C$34,1)*(1+W$30)*_xlfn.BINOM.INV(1,(1-(Satokasvi!$H$15*(1+W$43))),Q148))</f>
        <v>2632.4772069082637</v>
      </c>
      <c r="AS148" s="27">
        <f ca="1">IF(X$11="x",0,_xlfn.NORM.INV(R148,Satokasvi!$H$8,Satokasvi!$I$8)*IF(X$8="x",1+Toimenpiteet!$C$7,1)*IF(X$9="x",1+Toimenpiteet!$C$34,1)*(1+X$30)*_xlfn.BINOM.INV(1,(1-(Satokasvi!$H$15*(1+X$43))),R148))</f>
        <v>2746.2928260652384</v>
      </c>
      <c r="AT148" s="27">
        <f ca="1">IF(Y$11="x",0,_xlfn.NORM.INV(S148,Satokasvi!$H$8,Satokasvi!$I$8)*IF(Y$8="x",1+Toimenpiteet!$C$7,1)*IF(Y$9="x",1+Toimenpiteet!$C$34,1)*(1+Y$30)*_xlfn.BINOM.INV(1,(1-(Satokasvi!$H$15*(1+Y$43))),S148))</f>
        <v>2539.6479023343641</v>
      </c>
      <c r="AU148" s="27">
        <f ca="1">IF(Z$11="x",0,_xlfn.NORM.INV(T148,Satokasvi!$H$8,Satokasvi!$I$8)*IF(Z$8="x",1+Toimenpiteet!$C$7,1)*IF(Z$9="x",1+Toimenpiteet!$C$34,1)*(1+Z$30)*_xlfn.BINOM.INV(1,(1-(Satokasvi!$H$15*(1+Z$43))),T148))</f>
        <v>2410.1652179877406</v>
      </c>
      <c r="AV148" s="27">
        <f ca="1">IF(AA$11="x",0,_xlfn.NORM.INV(U148,Satokasvi!$H$8,Satokasvi!$I$8)*IF(AA$8="x",1+Toimenpiteet!$C$7,1)*IF(AA$9="x",1+Toimenpiteet!$C$34,1)*(1+AA$30)*_xlfn.BINOM.INV(1,(1-(Satokasvi!$H$15*(1+AA$43))),U148))</f>
        <v>2663.5994594343711</v>
      </c>
      <c r="AW148" s="27">
        <f ca="1">IF(AB$11="x",0,_xlfn.NORM.INV(V148,Satokasvi!$H$8,Satokasvi!$I$8)*IF(AB$8="x",1+Toimenpiteet!$C$7,1)*IF(AB$9="x",1+Toimenpiteet!$C$34,1)*(1+AB$30)*_xlfn.BINOM.INV(1,(1-(Satokasvi!$H$15*(1+AB$43))),V148))</f>
        <v>2514.1969705526249</v>
      </c>
      <c r="AX148" s="27">
        <f ca="1">IF(AC$11="x",0,_xlfn.NORM.INV(W148,Satokasvi!$H$8,Satokasvi!$I$8)*IF(AC$8="x",1+Toimenpiteet!$C$7,1)*IF(AC$9="x",1+Toimenpiteet!$C$34,1)*(1+AC$30)*_xlfn.BINOM.INV(1,(1-(Satokasvi!$H$15*(1+AC$43))),W148))</f>
        <v>2855.6297282822206</v>
      </c>
      <c r="AY148" s="27">
        <f ca="1">IF(AD$11="x",0,_xlfn.NORM.INV(X148,Satokasvi!$H$8,Satokasvi!$I$8)*IF(AD$8="x",1+Toimenpiteet!$C$7,1)*IF(AD$9="x",1+Toimenpiteet!$C$34,1)*(1+AD$30)*_xlfn.BINOM.INV(1,(1-(Satokasvi!$H$15*(1+AD$43))),X148))</f>
        <v>2674.112105387414</v>
      </c>
      <c r="AZ148" s="27">
        <f ca="1">IF(AE$11="x",0,_xlfn.NORM.INV(Y148,Satokasvi!$H$8,Satokasvi!$I$8)*IF(AE$8="x",1+Toimenpiteet!$C$7,1)*IF(AE$9="x",1+Toimenpiteet!$C$34,1)*(1+AE$30)*_xlfn.BINOM.INV(1,(1-(Satokasvi!$H$15*(1+AE$43))),Y148))</f>
        <v>2455.3179559945552</v>
      </c>
      <c r="BA148" s="27">
        <f ca="1">IF(AF$11="x",0,_xlfn.NORM.INV(Z148,Satokasvi!$H$8,Satokasvi!$I$8)*IF(AF$8="x",1+Toimenpiteet!$C$7,1)*IF(AF$9="x",1+Toimenpiteet!$C$34,1)*(1+AF$30)*_xlfn.BINOM.INV(1,(1-(Satokasvi!$H$15*(1+AF$43))),Z148))</f>
        <v>2781.5509721022349</v>
      </c>
      <c r="BD148" s="27">
        <f>IF(H$11="x",0,_xlfn.NORM.INV(B148,Satokasvi!$H$8,Satokasvi!$I$8)*IF(COUNTIF($H$12:H$12,"x")&gt;0,(1+$C$6),1)*IF(COUNTIF($H$13:H$13,"x")&gt;0,(1+$C$30),1)*IF(H$8="x",(1+Toimenpiteet!$C$7),1)*IF(H$9="x",(1+Toimenpiteet!$C$34),1)*(1+H$30)*_xlfn.BINOM.INV(1,(1-(Satokasvi!$H$15*(1+H$44))),B148))</f>
        <v>0</v>
      </c>
      <c r="BE148" s="27">
        <f ca="1">IF(I$11="x",0,_xlfn.NORM.INV(C148,Satokasvi!$H$8,Satokasvi!$I$8)*IF(COUNTIF($H$12:I$12,"x")&gt;0,(1+$C$6),1)*IF(COUNTIF($H$13:I$13,"x")&gt;0,(1+$C$30),1)*IF(I$8="x",(1+Toimenpiteet!$C$7),1)*IF(I$9="x",(1+Toimenpiteet!$C$34),1)*(1+I$30)*_xlfn.BINOM.INV(1,(1-(Satokasvi!$H$15*(1+I$44))),C148))</f>
        <v>2579.1660737113361</v>
      </c>
      <c r="BF148" s="27">
        <f ca="1">IF(J$11="x",0,_xlfn.NORM.INV(D148,Satokasvi!$H$8,Satokasvi!$I$8)*IF(COUNTIF($H$12:J$12,"x")&gt;0,(1+$C$6),1)*IF(COUNTIF($H$13:J$13,"x")&gt;0,(1+$C$30),1)*IF(J$8="x",(1+Toimenpiteet!$C$7),1)*IF(J$9="x",(1+Toimenpiteet!$C$34),1)*(1+J$30)*_xlfn.BINOM.INV(1,(1-(Satokasvi!$H$15*(1+J$44))),D148))</f>
        <v>3137.2576416551069</v>
      </c>
      <c r="BG148" s="27">
        <f ca="1">IF(K$11="x",0,_xlfn.NORM.INV(E148,Satokasvi!$H$8,Satokasvi!$I$8)*IF(COUNTIF($H$12:K$12,"x")&gt;0,(1+$C$6),1)*IF(COUNTIF($H$13:K$13,"x")&gt;0,(1+$C$30),1)*IF(K$8="x",(1+Toimenpiteet!$C$7),1)*IF(K$9="x",(1+Toimenpiteet!$C$34),1)*(1+K$30)*_xlfn.BINOM.INV(1,(1-(Satokasvi!$H$15*(1+K$44))),E148))</f>
        <v>2400.9169343816316</v>
      </c>
      <c r="BH148" s="27">
        <f ca="1">IF(L$11="x",0,_xlfn.NORM.INV(F148,Satokasvi!$H$8,Satokasvi!$I$8)*IF(COUNTIF($H$12:L$12,"x")&gt;0,(1+$C$6),1)*IF(COUNTIF($H$13:L$13,"x")&gt;0,(1+$C$30),1)*IF(L$8="x",(1+Toimenpiteet!$C$7),1)*IF(L$9="x",(1+Toimenpiteet!$C$34),1)*(1+L$30)*_xlfn.BINOM.INV(1,(1-(Satokasvi!$H$15*(1+L$44))),F148))</f>
        <v>2649.8269144157966</v>
      </c>
      <c r="BI148" s="27">
        <f>IF(M$11="x",0,_xlfn.NORM.INV(G148,Satokasvi!$H$8,Satokasvi!$I$8)*IF(COUNTIF($H$12:M$12,"x")&gt;0,(1+$C$6),1)*IF(COUNTIF($H$13:M$13,"x")&gt;0,(1+$C$30),1)*IF(M$8="x",(1+Toimenpiteet!$C$7),1)*IF(M$9="x",(1+Toimenpiteet!$C$34),1)*(1+M$30)*_xlfn.BINOM.INV(1,(1-(Satokasvi!$H$15*(1+M$44))),G148))</f>
        <v>0</v>
      </c>
      <c r="BJ148" s="27">
        <f ca="1">IF(N$11="x",0,_xlfn.NORM.INV(H148,Satokasvi!$H$8,Satokasvi!$I$8)*IF(COUNTIF($H$12:N$12,"x")&gt;0,(1+$C$6),1)*IF(COUNTIF($H$13:N$13,"x")&gt;0,(1+$C$30),1)*IF(N$8="x",(1+Toimenpiteet!$C$7),1)*IF(N$9="x",(1+Toimenpiteet!$C$34),1)*(1+N$30)*_xlfn.BINOM.INV(1,(1-(Satokasvi!$H$15*(1+N$44))),H148))</f>
        <v>2490.1761005031635</v>
      </c>
      <c r="BK148" s="27">
        <f ca="1">IF(O$11="x",0,_xlfn.NORM.INV(I148,Satokasvi!$H$8,Satokasvi!$I$8)*IF(COUNTIF($H$12:O$12,"x")&gt;0,(1+$C$6),1)*IF(COUNTIF($H$13:O$13,"x")&gt;0,(1+$C$30),1)*IF(O$8="x",(1+Toimenpiteet!$C$7),1)*IF(O$9="x",(1+Toimenpiteet!$C$34),1)*(1+O$30)*_xlfn.BINOM.INV(1,(1-(Satokasvi!$H$15*(1+O$44))),I148))</f>
        <v>3083.120953090905</v>
      </c>
      <c r="BL148" s="27">
        <f ca="1">IF(P$11="x",0,_xlfn.NORM.INV(J148,Satokasvi!$H$8,Satokasvi!$I$8)*IF(COUNTIF($H$12:P$12,"x")&gt;0,(1+$C$6),1)*IF(COUNTIF($H$13:P$13,"x")&gt;0,(1+$C$30),1)*IF(P$8="x",(1+Toimenpiteet!$C$7),1)*IF(P$9="x",(1+Toimenpiteet!$C$34),1)*(1+P$30)*_xlfn.BINOM.INV(1,(1-(Satokasvi!$H$15*(1+P$44))),J148))</f>
        <v>3329.8231345115469</v>
      </c>
      <c r="BM148" s="27">
        <f ca="1">IF(Q$11="x",0,_xlfn.NORM.INV(K148,Satokasvi!$H$8,Satokasvi!$I$8)*IF(COUNTIF($H$12:Q$12,"x")&gt;0,(1+$C$6),1)*IF(COUNTIF($H$13:Q$13,"x")&gt;0,(1+$C$30),1)*IF(Q$8="x",(1+Toimenpiteet!$C$7),1)*IF(Q$9="x",(1+Toimenpiteet!$C$34),1)*(1+Q$30)*_xlfn.BINOM.INV(1,(1-(Satokasvi!$H$15*(1+Q$44))),K148))</f>
        <v>2951.930679391065</v>
      </c>
      <c r="BN148" s="27">
        <f ca="1">IF(R$11="x",0,_xlfn.NORM.INV(L148,Satokasvi!$H$8,Satokasvi!$I$8)*IF(COUNTIF($H$12:R$12,"x")&gt;0,(1+$C$6),1)*IF(COUNTIF($H$13:R$13,"x")&gt;0,(1+$C$30),1)*IF(R$8="x",(1+Toimenpiteet!$C$7),1)*IF(R$9="x",(1+Toimenpiteet!$C$34),1)*(1+R$30)*_xlfn.BINOM.INV(1,(1-(Satokasvi!$H$15*(1+R$44))),L148))</f>
        <v>2722.5999277937444</v>
      </c>
      <c r="BO148" s="27">
        <f ca="1">IF(S$11="x",0,_xlfn.NORM.INV(M148,Satokasvi!$H$8,Satokasvi!$I$8)*IF(COUNTIF($H$12:S$12,"x")&gt;0,(1+$C$6),1)*IF(COUNTIF($H$13:S$13,"x")&gt;0,(1+$C$30),1)*IF(S$8="x",(1+Toimenpiteet!$C$7),1)*IF(S$9="x",(1+Toimenpiteet!$C$34),1)*(1+S$30)*_xlfn.BINOM.INV(1,(1-(Satokasvi!$H$15*(1+S$44))),M148))</f>
        <v>2672.3663121240816</v>
      </c>
      <c r="BP148" s="27">
        <f ca="1">IF(T$11="x",0,_xlfn.NORM.INV(N148,Satokasvi!$H$8,Satokasvi!$I$8)*IF(COUNTIF($H$12:T$12,"x")&gt;0,(1+$C$6),1)*IF(COUNTIF($H$13:T$13,"x")&gt;0,(1+$C$30),1)*IF(T$8="x",(1+Toimenpiteet!$C$7),1)*IF(T$9="x",(1+Toimenpiteet!$C$34),1)*(1+T$30)*_xlfn.BINOM.INV(1,(1-(Satokasvi!$H$15*(1+T$44))),N148))</f>
        <v>2805.9162546084744</v>
      </c>
      <c r="BQ148" s="27">
        <f ca="1">IF(U$11="x",0,_xlfn.NORM.INV(O148,Satokasvi!$H$8,Satokasvi!$I$8)*IF(COUNTIF($H$12:U$12,"x")&gt;0,(1+$C$6),1)*IF(COUNTIF($H$13:U$13,"x")&gt;0,(1+$C$30),1)*IF(U$8="x",(1+Toimenpiteet!$C$7),1)*IF(U$9="x",(1+Toimenpiteet!$C$34),1)*(1+U$30)*_xlfn.BINOM.INV(1,(1-(Satokasvi!$H$15*(1+U$44))),O148))</f>
        <v>2557.0939098564945</v>
      </c>
      <c r="BR148" s="27">
        <f ca="1">IF(V$11="x",0,_xlfn.NORM.INV(P148,Satokasvi!$H$8,Satokasvi!$I$8)*IF(COUNTIF($H$12:V$12,"x")&gt;0,(1+$C$6),1)*IF(COUNTIF($H$13:V$13,"x")&gt;0,(1+$C$30),1)*IF(V$8="x",(1+Toimenpiteet!$C$7),1)*IF(V$9="x",(1+Toimenpiteet!$C$34),1)*(1+V$30)*_xlfn.BINOM.INV(1,(1-(Satokasvi!$H$15*(1+V$44))),P148))</f>
        <v>2630.2637109279663</v>
      </c>
      <c r="BS148" s="27">
        <f ca="1">IF(W$11="x",0,_xlfn.NORM.INV(Q148,Satokasvi!$H$8,Satokasvi!$I$8)*IF(COUNTIF($H$12:W$12,"x")&gt;0,(1+$C$6),1)*IF(COUNTIF($H$13:W$13,"x")&gt;0,(1+$C$30),1)*IF(W$8="x",(1+Toimenpiteet!$C$7),1)*IF(W$9="x",(1+Toimenpiteet!$C$34),1)*(1+W$30)*_xlfn.BINOM.INV(1,(1-(Satokasvi!$H$15*(1+W$44))),Q148))</f>
        <v>2764.1010672536772</v>
      </c>
      <c r="BT148" s="27">
        <f ca="1">IF(X$11="x",0,_xlfn.NORM.INV(R148,Satokasvi!$H$8,Satokasvi!$I$8)*IF(COUNTIF($H$12:X$12,"x")&gt;0,(1+$C$6),1)*IF(COUNTIF($H$13:X$13,"x")&gt;0,(1+$C$30),1)*IF(X$8="x",(1+Toimenpiteet!$C$7),1)*IF(X$9="x",(1+Toimenpiteet!$C$34),1)*(1+X$30)*_xlfn.BINOM.INV(1,(1-(Satokasvi!$H$15*(1+X$44))),R148))</f>
        <v>2883.6074673685002</v>
      </c>
      <c r="BU148" s="27">
        <f ca="1">IF(Y$11="x",0,_xlfn.NORM.INV(S148,Satokasvi!$H$8,Satokasvi!$I$8)*IF(COUNTIF($H$12:Y$12,"x")&gt;0,(1+$C$6),1)*IF(COUNTIF($H$13:Y$13,"x")&gt;0,(1+$C$30),1)*IF(Y$8="x",(1+Toimenpiteet!$C$7),1)*IF(Y$9="x",(1+Toimenpiteet!$C$34),1)*(1+Y$30)*_xlfn.BINOM.INV(1,(1-(Satokasvi!$H$15*(1+Y$44))),S148))</f>
        <v>2666.6302974510827</v>
      </c>
      <c r="BV148" s="27">
        <f ca="1">IF(Z$11="x",0,_xlfn.NORM.INV(T148,Satokasvi!$H$8,Satokasvi!$I$8)*IF(COUNTIF($H$12:Z$12,"x")&gt;0,(1+$C$6),1)*IF(COUNTIF($H$13:Z$13,"x")&gt;0,(1+$C$30),1)*IF(Z$8="x",(1+Toimenpiteet!$C$7),1)*IF(Z$9="x",(1+Toimenpiteet!$C$34),1)*(1+Z$30)*_xlfn.BINOM.INV(1,(1-(Satokasvi!$H$15*(1+Z$44))),T148))</f>
        <v>2530.6734788871272</v>
      </c>
      <c r="BW148" s="27">
        <f ca="1">IF(AA$11="x",0,_xlfn.NORM.INV(U148,Satokasvi!$H$8,Satokasvi!$I$8)*IF(COUNTIF($H$12:AA$12,"x")&gt;0,(1+$C$6),1)*IF(COUNTIF($H$13:AA$13,"x")&gt;0,(1+$C$30),1)*IF(AA$8="x",(1+Toimenpiteet!$C$7),1)*IF(AA$9="x",(1+Toimenpiteet!$C$34),1)*(1+AA$30)*_xlfn.BINOM.INV(1,(1-(Satokasvi!$H$15*(1+AA$44))),U148))</f>
        <v>2796.7794324060906</v>
      </c>
      <c r="BX148" s="27">
        <f ca="1">IF(AB$11="x",0,_xlfn.NORM.INV(V148,Satokasvi!$H$8,Satokasvi!$I$8)*IF(COUNTIF($H$12:AB$12,"x")&gt;0,(1+$C$6),1)*IF(COUNTIF($H$13:AB$13,"x")&gt;0,(1+$C$30),1)*IF(AB$8="x",(1+Toimenpiteet!$C$7),1)*IF(AB$9="x",(1+Toimenpiteet!$C$34),1)*(1+AB$30)*_xlfn.BINOM.INV(1,(1-(Satokasvi!$H$15*(1+AB$44))),V148))</f>
        <v>2639.9068190802559</v>
      </c>
      <c r="BY148" s="27">
        <f ca="1">IF(AC$11="x",0,_xlfn.NORM.INV(W148,Satokasvi!$H$8,Satokasvi!$I$8)*IF(COUNTIF($H$12:AC$12,"x")&gt;0,(1+$C$6),1)*IF(COUNTIF($H$13:AC$13,"x")&gt;0,(1+$C$30),1)*IF(AC$8="x",(1+Toimenpiteet!$C$7),1)*IF(AC$9="x",(1+Toimenpiteet!$C$34),1)*(1+AC$30)*_xlfn.BINOM.INV(1,(1-(Satokasvi!$H$15*(1+AC$44))),W148))</f>
        <v>2998.4112146963316</v>
      </c>
      <c r="BZ148" s="27">
        <f ca="1">IF(AD$11="x",0,_xlfn.NORM.INV(X148,Satokasvi!$H$8,Satokasvi!$I$8)*IF(COUNTIF($H$12:AD$12,"x")&gt;0,(1+$C$6),1)*IF(COUNTIF($H$13:AD$13,"x")&gt;0,(1+$C$30),1)*IF(AD$8="x",(1+Toimenpiteet!$C$7),1)*IF(AD$9="x",(1+Toimenpiteet!$C$34),1)*(1+AD$30)*_xlfn.BINOM.INV(1,(1-(Satokasvi!$H$15*(1+AD$44))),X148))</f>
        <v>2807.8177106567846</v>
      </c>
      <c r="CA148" s="27">
        <f ca="1">IF(AE$11="x",0,_xlfn.NORM.INV(Y148,Satokasvi!$H$8,Satokasvi!$I$8)*IF(COUNTIF($H$12:AE$12,"x")&gt;0,(1+$C$6),1)*IF(COUNTIF($H$13:AE$13,"x")&gt;0,(1+$C$30),1)*IF(AE$8="x",(1+Toimenpiteet!$C$7),1)*IF(AE$9="x",(1+Toimenpiteet!$C$34),1)*(1+AE$30)*_xlfn.BINOM.INV(1,(1-(Satokasvi!$H$15*(1+AE$44))),Y148))</f>
        <v>2578.0838537942832</v>
      </c>
      <c r="CB148" s="27">
        <f ca="1">IF(AF$11="x",0,_xlfn.NORM.INV(Z148,Satokasvi!$H$8,Satokasvi!$I$8)*IF(COUNTIF($H$12:AF$12,"x")&gt;0,(1+$C$6),1)*IF(COUNTIF($H$13:AF$13,"x")&gt;0,(1+$C$30),1)*IF(AF$8="x",(1+Toimenpiteet!$C$7),1)*IF(AF$9="x",(1+Toimenpiteet!$C$34),1)*(1+AF$30)*_xlfn.BINOM.INV(1,(1-(Satokasvi!$H$15*(1+AF$44))),Z148))</f>
        <v>2920.6285207073465</v>
      </c>
      <c r="CD148" s="29">
        <f ca="1">_xlfn.NORM.INV(RAND(),Satokasvi!$H$13,Satokasvi!$I$13)</f>
        <v>157.45592714950797</v>
      </c>
      <c r="CE148" s="29">
        <f ca="1">_xlfn.NORM.INV(RAND(),Satokasvi!$H$13,Satokasvi!$I$13)</f>
        <v>240.56758345115944</v>
      </c>
      <c r="CF148" s="29">
        <f ca="1">_xlfn.NORM.INV(RAND(),Satokasvi!$H$13,Satokasvi!$I$13)</f>
        <v>187.57824861718663</v>
      </c>
      <c r="CG148" s="29">
        <f ca="1">_xlfn.NORM.INV(RAND(),Satokasvi!$H$13,Satokasvi!$I$13)</f>
        <v>223.05615346944674</v>
      </c>
      <c r="CH148" s="29">
        <f ca="1">_xlfn.NORM.INV(RAND(),Satokasvi!$H$13,Satokasvi!$I$13)</f>
        <v>223.1348000516299</v>
      </c>
      <c r="CI148" s="29">
        <f ca="1">_xlfn.NORM.INV(RAND(),Satokasvi!$H$13,Satokasvi!$I$13)</f>
        <v>210.55193820425225</v>
      </c>
      <c r="CJ148" s="29">
        <f ca="1">_xlfn.NORM.INV(RAND(),Satokasvi!$H$13,Satokasvi!$I$13)</f>
        <v>113.36931681457165</v>
      </c>
      <c r="CK148" s="29">
        <f ca="1">_xlfn.NORM.INV(RAND(),Satokasvi!$H$13,Satokasvi!$I$13)</f>
        <v>213.98148685954862</v>
      </c>
      <c r="CL148" s="29">
        <f ca="1">_xlfn.NORM.INV(RAND(),Satokasvi!$H$13,Satokasvi!$I$13)</f>
        <v>231.96723682056245</v>
      </c>
      <c r="CM148" s="29">
        <f ca="1">_xlfn.NORM.INV(RAND(),Satokasvi!$H$13,Satokasvi!$I$13)</f>
        <v>179.07365362123087</v>
      </c>
      <c r="CN148" s="29">
        <f ca="1">_xlfn.NORM.INV(RAND(),Satokasvi!$H$13,Satokasvi!$I$13)</f>
        <v>201.72109648668837</v>
      </c>
      <c r="CO148" s="29">
        <f ca="1">_xlfn.NORM.INV(RAND(),Satokasvi!$H$13,Satokasvi!$I$13)</f>
        <v>236.98847317342853</v>
      </c>
      <c r="CP148" s="29">
        <f ca="1">_xlfn.NORM.INV(RAND(),Satokasvi!$H$13,Satokasvi!$I$13)</f>
        <v>215.57266104564212</v>
      </c>
      <c r="CQ148" s="29">
        <f ca="1">_xlfn.NORM.INV(RAND(),Satokasvi!$H$13,Satokasvi!$I$13)</f>
        <v>274.41099104609492</v>
      </c>
      <c r="CR148" s="29">
        <f ca="1">_xlfn.NORM.INV(RAND(),Satokasvi!$H$13,Satokasvi!$I$13)</f>
        <v>249.64054580141109</v>
      </c>
      <c r="CS148" s="29">
        <f ca="1">_xlfn.NORM.INV(RAND(),Satokasvi!$H$13,Satokasvi!$I$13)</f>
        <v>285.37720783276956</v>
      </c>
      <c r="CT148" s="29">
        <f ca="1">_xlfn.NORM.INV(RAND(),Satokasvi!$H$13,Satokasvi!$I$13)</f>
        <v>267.90591133115299</v>
      </c>
      <c r="CU148" s="29">
        <f ca="1">_xlfn.NORM.INV(RAND(),Satokasvi!$H$13,Satokasvi!$I$13)</f>
        <v>83.212870328840609</v>
      </c>
      <c r="CV148" s="29">
        <f ca="1">_xlfn.NORM.INV(RAND(),Satokasvi!$H$13,Satokasvi!$I$13)</f>
        <v>139.47920866992578</v>
      </c>
      <c r="CW148" s="29">
        <f ca="1">_xlfn.NORM.INV(RAND(),Satokasvi!$H$13,Satokasvi!$I$13)</f>
        <v>114.48165897707787</v>
      </c>
      <c r="CX148" s="29">
        <f ca="1">_xlfn.NORM.INV(RAND(),Satokasvi!$H$13,Satokasvi!$I$13)</f>
        <v>196.48853114182495</v>
      </c>
      <c r="CY148" s="29">
        <f ca="1">_xlfn.NORM.INV(RAND(),Satokasvi!$H$13,Satokasvi!$I$13)</f>
        <v>177.5897076894172</v>
      </c>
      <c r="CZ148" s="29">
        <f ca="1">_xlfn.NORM.INV(RAND(),Satokasvi!$H$13,Satokasvi!$I$13)</f>
        <v>216.02885730687927</v>
      </c>
      <c r="DA148" s="29">
        <f ca="1">_xlfn.NORM.INV(RAND(),Satokasvi!$H$13,Satokasvi!$I$13)</f>
        <v>217.50779653423191</v>
      </c>
      <c r="DB148" s="29">
        <f ca="1">_xlfn.NORM.INV(RAND(),Satokasvi!$H$13,Satokasvi!$I$13)</f>
        <v>155.15529863127642</v>
      </c>
      <c r="DD148" s="29">
        <f>IF(H$11="x",Toimenpiteet!$E$115,AC148*CD148/1000+(Satokasvi!$E$28-Satokasvi!$E$7)+IF(H$8="x",Toimenpiteet!$E$29,0)+IF(H$9="x",Toimenpiteet!$E$60,0)+IF(H$10="x",Toimenpiteet!$E$88,0))/(1+$H$15)^DD$59</f>
        <v>305.82524271844659</v>
      </c>
      <c r="DE148" s="29">
        <f ca="1">IF(I$11="x",Toimenpiteet!$E$115,AD148*CE148/1000+(Satokasvi!$E$28-Satokasvi!$E$7)+IF(I$8="x",Toimenpiteet!$E$29,0)+IF(I$9="x",Toimenpiteet!$E$60,0)+IF(I$10="x",Toimenpiteet!$E$88,0))/(1+$H$15)^DE$59</f>
        <v>342.17914679086596</v>
      </c>
      <c r="DF148" s="29">
        <f ca="1">IF(J$11="x",Toimenpiteet!$E$115,AE148*CF148/1000+(Satokasvi!$E$28-Satokasvi!$E$7)+IF(J$8="x",Toimenpiteet!$E$29,0)+IF(J$9="x",Toimenpiteet!$E$60,0)+IF(J$10="x",Toimenpiteet!$E$88,0))/(1+$H$15)^DF$59</f>
        <v>304.33802324481633</v>
      </c>
      <c r="DG148" s="29">
        <f ca="1">IF(K$11="x",Toimenpiteet!$E$115,AF148*CG148/1000+(Satokasvi!$E$28-Satokasvi!$E$7)+IF(K$8="x",Toimenpiteet!$E$29,0)+IF(K$9="x",Toimenpiteet!$E$60,0)+IF(K$10="x",Toimenpiteet!$E$88,0))/(1+$H$15)^DG$59</f>
        <v>250.67544778794021</v>
      </c>
      <c r="DH148" s="29">
        <f ca="1">IF(L$11="x",Toimenpiteet!$E$115,AG148*CH148/1000+(Satokasvi!$E$28-Satokasvi!$E$7)+IF(L$8="x",Toimenpiteet!$E$29,0)+IF(L$9="x",Toimenpiteet!$E$60,0)+IF(L$10="x",Toimenpiteet!$E$88,0))/(1+$H$15)^DH$59</f>
        <v>289.15763631126714</v>
      </c>
      <c r="DI148" s="29">
        <f>IF(M$11="x",Toimenpiteet!$E$115,AH148*CI148/1000+(Satokasvi!$E$28-Satokasvi!$E$7)+IF(M$8="x",Toimenpiteet!$E$29,0)+IF(M$9="x",Toimenpiteet!$E$60,0)+IF(M$10="x",Toimenpiteet!$E$88,0))/(1+$H$15)^DI$59</f>
        <v>263.80754085535114</v>
      </c>
      <c r="DJ148" s="29">
        <f ca="1">IF(N$11="x",Toimenpiteet!$E$115,AI148*CJ148/1000+(Satokasvi!$E$28-Satokasvi!$E$7)+IF(N$8="x",Toimenpiteet!$E$29,0)+IF(N$9="x",Toimenpiteet!$E$60,0)+IF(N$10="x",Toimenpiteet!$E$88,0))/(1+$H$15)^DJ$59</f>
        <v>33.309310716655553</v>
      </c>
      <c r="DK148" s="29">
        <f ca="1">IF(O$11="x",Toimenpiteet!$E$115,AJ148*CK148/1000+(Satokasvi!$E$28-Satokasvi!$E$7)+IF(O$8="x",Toimenpiteet!$E$29,0)+IF(O$9="x",Toimenpiteet!$E$60,0)+IF(O$10="x",Toimenpiteet!$E$88,0))/(1+$H$15)^DK$59</f>
        <v>316.09134044177881</v>
      </c>
      <c r="DL148" s="29">
        <f ca="1">IF(P$11="x",Toimenpiteet!$E$115,AK148*CL148/1000+(Satokasvi!$E$28-Satokasvi!$E$7)+IF(P$8="x",Toimenpiteet!$E$29,0)+IF(P$9="x",Toimenpiteet!$E$60,0)+IF(P$10="x",Toimenpiteet!$E$88,0))/(1+$H$15)^DL$59</f>
        <v>389.13157892005893</v>
      </c>
      <c r="DM148" s="29">
        <f ca="1">IF(Q$11="x",Toimenpiteet!$E$115,AL148*CM148/1000+(Satokasvi!$E$28-Satokasvi!$E$7)+IF(Q$8="x",Toimenpiteet!$E$29,0)+IF(Q$9="x",Toimenpiteet!$E$60,0)+IF(Q$10="x",Toimenpiteet!$E$88,0))/(1+$H$15)^DM$59</f>
        <v>205.02835447201565</v>
      </c>
      <c r="DN148" s="29">
        <f ca="1">IF(R$11="x",Toimenpiteet!$E$115,AM148*CN148/1000+(Satokasvi!$E$28-Satokasvi!$E$7)+IF(R$8="x",Toimenpiteet!$E$29,0)+IF(R$9="x",Toimenpiteet!$E$60,0)+IF(R$10="x",Toimenpiteet!$E$88,0))/(1+$H$15)^DN$59</f>
        <v>213.22493965350301</v>
      </c>
      <c r="DO148" s="29">
        <f ca="1">IF(S$11="x",Toimenpiteet!$E$115,AN148*CO148/1000+(Satokasvi!$E$28-Satokasvi!$E$7)+IF(S$8="x",Toimenpiteet!$E$29,0)+IF(S$9="x",Toimenpiteet!$E$60,0)+IF(S$10="x",Toimenpiteet!$E$88,0))/(1+$H$15)^DO$59</f>
        <v>263.20115786568215</v>
      </c>
      <c r="DP148" s="29">
        <f ca="1">IF(T$11="x",Toimenpiteet!$E$115,AO148*CP148/1000+(Satokasvi!$E$28-Satokasvi!$E$7)+IF(T$8="x",Toimenpiteet!$E$29,0)+IF(T$9="x",Toimenpiteet!$E$60,0)+IF(T$10="x",Toimenpiteet!$E$88,0))/(1+$H$15)^DP$59</f>
        <v>237.09028706886875</v>
      </c>
      <c r="DQ148" s="29">
        <f ca="1">IF(U$11="x",Toimenpiteet!$E$115,AP148*CQ148/1000+(Satokasvi!$E$28-Satokasvi!$E$7)+IF(U$8="x",Toimenpiteet!$E$29,0)+IF(U$9="x",Toimenpiteet!$E$60,0)+IF(U$10="x",Toimenpiteet!$E$88,0))/(1+$H$15)^DQ$59</f>
        <v>291.14348370211314</v>
      </c>
      <c r="DR148" s="29">
        <f ca="1">IF(V$11="x",Toimenpiteet!$E$115,AQ148*CR148/1000+(Satokasvi!$E$28-Satokasvi!$E$7)+IF(V$8="x",Toimenpiteet!$E$29,0)+IF(V$9="x",Toimenpiteet!$E$60,0)+IF(V$10="x",Toimenpiteet!$E$88,0))/(1+$H$15)^DR$59</f>
        <v>255.10984556571103</v>
      </c>
      <c r="DS148" s="29">
        <f ca="1">IF(W$11="x",Toimenpiteet!$E$115,AR148*CS148/1000+(Satokasvi!$E$28-Satokasvi!$E$7)+IF(W$8="x",Toimenpiteet!$E$29,0)+IF(W$9="x",Toimenpiteet!$E$60,0)+IF(W$10="x",Toimenpiteet!$E$88,0))/(1+$H$15)^DS$59</f>
        <v>326.13379135239484</v>
      </c>
      <c r="DT148" s="29">
        <f ca="1">IF(X$11="x",Toimenpiteet!$E$115,AS148*CT148/1000+(Satokasvi!$E$28-Satokasvi!$E$7)+IF(X$8="x",Toimenpiteet!$E$29,0)+IF(X$9="x",Toimenpiteet!$E$60,0)+IF(X$10="x",Toimenpiteet!$E$88,0))/(1+$H$15)^DT$59</f>
        <v>307.25644181200499</v>
      </c>
      <c r="DU148" s="29">
        <f ca="1">IF(Y$11="x",Toimenpiteet!$E$115,AT148*CU148/1000+(Satokasvi!$E$28-Satokasvi!$E$7)+IF(Y$8="x",Toimenpiteet!$E$29,0)+IF(Y$9="x",Toimenpiteet!$E$60,0)+IF(Y$10="x",Toimenpiteet!$E$88,0))/(1+$H$15)^DU$59</f>
        <v>-9.732311242869887</v>
      </c>
      <c r="DV148" s="29">
        <f ca="1">IF(Z$11="x",Toimenpiteet!$E$115,AU148*CV148/1000+(Satokasvi!$E$28-Satokasvi!$E$7)+IF(Z$8="x",Toimenpiteet!$E$29,0)+IF(Z$9="x",Toimenpiteet!$E$60,0)+IF(Z$10="x",Toimenpiteet!$E$88,0))/(1+$H$15)^DV$59</f>
        <v>61.743691833123542</v>
      </c>
      <c r="DW148" s="29">
        <f ca="1">IF(AA$11="x",Toimenpiteet!$E$115,AV148*CW148/1000+(Satokasvi!$E$28-Satokasvi!$E$7)+IF(AA$8="x",Toimenpiteet!$E$29,0)+IF(AA$9="x",Toimenpiteet!$E$60,0)+IF(AA$10="x",Toimenpiteet!$E$88,0))/(1+$H$15)^DW$59</f>
        <v>42.651462151274799</v>
      </c>
      <c r="DX148" s="29">
        <f ca="1">IF(AB$11="x",Toimenpiteet!$E$115,AW148*CX148/1000+(Satokasvi!$E$28-Satokasvi!$E$7)+IF(AB$8="x",Toimenpiteet!$E$29,0)+IF(AB$9="x",Toimenpiteet!$E$60,0)+IF(AB$10="x",Toimenpiteet!$E$88,0))/(1+$H$15)^DX$59</f>
        <v>143.04770534301562</v>
      </c>
      <c r="DY148" s="29">
        <f ca="1">IF(AC$11="x",Toimenpiteet!$E$115,AX148*CY148/1000+(Satokasvi!$E$28-Satokasvi!$E$7)+IF(AC$8="x",Toimenpiteet!$E$29,0)+IF(AC$9="x",Toimenpiteet!$E$60,0)+IF(AC$10="x",Toimenpiteet!$E$88,0))/(1+$H$15)^DY$59</f>
        <v>145.72827720235932</v>
      </c>
      <c r="DZ148" s="29">
        <f ca="1">IF(AD$11="x",Toimenpiteet!$E$115,AY148*CZ148/1000+(Satokasvi!$E$28-Satokasvi!$E$7)+IF(AD$8="x",Toimenpiteet!$E$29,0)+IF(AD$9="x",Toimenpiteet!$E$60,0)+IF(AD$10="x",Toimenpiteet!$E$88,0))/(1+$H$15)^DZ$59</f>
        <v>177.23336700232326</v>
      </c>
      <c r="EA148" s="29">
        <f ca="1">IF(AE$11="x",Toimenpiteet!$E$115,AZ148*DA148/1000+(Satokasvi!$E$28-Satokasvi!$E$7)+IF(AE$8="x",Toimenpiteet!$E$29,0)+IF(AE$9="x",Toimenpiteet!$E$60,0)+IF(AE$10="x",Toimenpiteet!$E$88,0))/(1+$H$15)^EA$59</f>
        <v>150.60590613989643</v>
      </c>
      <c r="EB148" s="29">
        <f ca="1">IF(AF$11="x",Toimenpiteet!$E$115,BA148*DB148/1000+(Satokasvi!$E$28-Satokasvi!$E$7)+IF(AF$8="x",Toimenpiteet!$E$29,0)+IF(AF$9="x",Toimenpiteet!$E$60,0)+IF(AF$10="x",Toimenpiteet!$E$88,0))/(1+$H$15)^EB$59</f>
        <v>97.275059045194851</v>
      </c>
      <c r="ED148" s="29">
        <f>IF(H$11="x",Toimenpiteet!$E$115,BD148*CD148/1000+(Satokasvi!$E$28-Satokasvi!$E$7)+IF(H$8="x",Toimenpiteet!$E$29,0)+IF(H$9="x",Toimenpiteet!$E$60,0)+IF(H$10="x",Toimenpiteet!$E$88,0))/(1+$H$15)^ED$59</f>
        <v>305.82524271844659</v>
      </c>
      <c r="EE148" s="29">
        <f ca="1">IF(I$11="x",Toimenpiteet!$E$115,BE148*CE148/1000+(Satokasvi!$E$28-Satokasvi!$E$7)+IF(I$8="x",Toimenpiteet!$E$29,0)+IF(I$9="x",Toimenpiteet!$E$60,0)+IF(I$10="x",Toimenpiteet!$E$88,0))/(1+$H$15)^EE$59</f>
        <v>370.02898451498834</v>
      </c>
      <c r="EF148" s="29">
        <f ca="1">IF(J$11="x",Toimenpiteet!$E$115,BF148*CF148/1000+(Satokasvi!$E$28-Satokasvi!$E$7)+IF(J$8="x",Toimenpiteet!$E$29,0)+IF(J$9="x",Toimenpiteet!$E$60,0)+IF(J$10="x",Toimenpiteet!$E$88,0))/(1+$H$15)^EF$59</f>
        <v>329.98296361538627</v>
      </c>
      <c r="EG148" s="29">
        <f ca="1">IF(K$11="x",Toimenpiteet!$E$115,BG148*CG148/1000+(Satokasvi!$E$28-Satokasvi!$E$7)+IF(K$8="x",Toimenpiteet!$E$29,0)+IF(K$9="x",Toimenpiteet!$E$60,0)+IF(K$10="x",Toimenpiteet!$E$88,0))/(1+$H$15)^EG$59</f>
        <v>273.33353008833654</v>
      </c>
      <c r="EH148" s="29">
        <f ca="1">IF(L$11="x",Toimenpiteet!$E$115,BH148*CH148/1000+(Satokasvi!$E$28-Satokasvi!$E$7)+IF(L$8="x",Toimenpiteet!$E$29,0)+IF(L$9="x",Toimenpiteet!$E$60,0)+IF(L$10="x",Toimenpiteet!$E$88,0))/(1+$H$15)^EH$59</f>
        <v>313.44494522488799</v>
      </c>
      <c r="EI148" s="29">
        <f>IF(M$11="x",Toimenpiteet!$E$115,BI148*CI148/1000+(Satokasvi!$E$28-Satokasvi!$E$7)+IF(M$8="x",Toimenpiteet!$E$29,0)+IF(M$9="x",Toimenpiteet!$E$60,0)+IF(M$10="x",Toimenpiteet!$E$88,0))/(1+$H$15)^EI$59</f>
        <v>263.80754085535114</v>
      </c>
      <c r="EJ148" s="29">
        <f ca="1">IF(N$11="x",Toimenpiteet!$E$115,BJ148*CJ148/1000+(Satokasvi!$E$28-Satokasvi!$E$7)+IF(N$8="x",Toimenpiteet!$E$29,0)+IF(N$9="x",Toimenpiteet!$E$60,0)+IF(N$10="x",Toimenpiteet!$E$88,0))/(1+$H$15)^EJ$59</f>
        <v>44.239954024245797</v>
      </c>
      <c r="EK148" s="29">
        <f ca="1">IF(O$11="x",Toimenpiteet!$E$115,BK148*CK148/1000+(Satokasvi!$E$28-Satokasvi!$E$7)+IF(O$8="x",Toimenpiteet!$E$29,0)+IF(O$9="x",Toimenpiteet!$E$60,0)+IF(O$10="x",Toimenpiteet!$E$88,0))/(1+$H$15)^EK$59</f>
        <v>340.89122568887512</v>
      </c>
      <c r="EL148" s="29">
        <f ca="1">IF(P$11="x",Toimenpiteet!$E$115,BL148*CL148/1000+(Satokasvi!$E$28-Satokasvi!$E$7)+IF(P$8="x",Toimenpiteet!$E$29,0)+IF(P$9="x",Toimenpiteet!$E$60,0)+IF(P$10="x",Toimenpiteet!$E$88,0))/(1+$H$15)^EL$59</f>
        <v>417.32147653111758</v>
      </c>
      <c r="EM148" s="29">
        <f ca="1">IF(Q$11="x",Toimenpiteet!$E$115,BM148*CM148/1000+(Satokasvi!$E$28-Satokasvi!$E$7)+IF(Q$8="x",Toimenpiteet!$E$29,0)+IF(Q$9="x",Toimenpiteet!$E$60,0)+IF(Q$10="x",Toimenpiteet!$E$88,0))/(1+$H$15)^EM$59</f>
        <v>223.75872235586471</v>
      </c>
      <c r="EN148" s="29">
        <f ca="1">IF(R$11="x",Toimenpiteet!$E$115,BN148*CN148/1000+(Satokasvi!$E$28-Satokasvi!$E$7)+IF(R$8="x",Toimenpiteet!$E$29,0)+IF(R$9="x",Toimenpiteet!$E$60,0)+IF(R$10="x",Toimenpiteet!$E$88,0))/(1+$H$15)^EN$59</f>
        <v>232.11817708302127</v>
      </c>
      <c r="EO148" s="29">
        <f ca="1">IF(S$11="x",Toimenpiteet!$E$115,BO148*CO148/1000+(Satokasvi!$E$28-Satokasvi!$E$7)+IF(S$8="x",Toimenpiteet!$E$29,0)+IF(S$9="x",Toimenpiteet!$E$60,0)+IF(S$10="x",Toimenpiteet!$E$88,0))/(1+$H$15)^EO$59</f>
        <v>284.35343949376534</v>
      </c>
      <c r="EP148" s="29">
        <f ca="1">IF(T$11="x",Toimenpiteet!$E$115,BP148*CP148/1000+(Satokasvi!$E$28-Satokasvi!$E$7)+IF(T$8="x",Toimenpiteet!$E$29,0)+IF(T$9="x",Toimenpiteet!$E$60,0)+IF(T$10="x",Toimenpiteet!$E$88,0))/(1+$H$15)^EP$59</f>
        <v>256.70424194153446</v>
      </c>
      <c r="EQ148" s="29">
        <f ca="1">IF(U$11="x",Toimenpiteet!$E$115,BQ148*CQ148/1000+(Satokasvi!$E$28-Satokasvi!$E$7)+IF(U$8="x",Toimenpiteet!$E$29,0)+IF(U$9="x",Toimenpiteet!$E$60,0)+IF(U$10="x",Toimenpiteet!$E$88,0))/(1+$H$15)^EQ$59</f>
        <v>313.23409528452174</v>
      </c>
      <c r="ER148" s="29">
        <f ca="1">IF(V$11="x",Toimenpiteet!$E$115,BR148*CR148/1000+(Satokasvi!$E$28-Satokasvi!$E$7)+IF(V$8="x",Toimenpiteet!$E$29,0)+IF(V$9="x",Toimenpiteet!$E$60,0)+IF(V$10="x",Toimenpiteet!$E$88,0))/(1+$H$15)^ER$59</f>
        <v>275.17935473458226</v>
      </c>
      <c r="ES148" s="29">
        <f ca="1">IF(W$11="x",Toimenpiteet!$E$115,BS148*CS148/1000+(Satokasvi!$E$28-Satokasvi!$E$7)+IF(W$8="x",Toimenpiteet!$E$29,0)+IF(W$9="x",Toimenpiteet!$E$60,0)+IF(W$10="x",Toimenpiteet!$E$88,0))/(1+$H$15)^ES$59</f>
        <v>349.54146819242783</v>
      </c>
      <c r="ET148" s="29">
        <f ca="1">IF(X$11="x",Toimenpiteet!$E$115,BT148*CT148/1000+(Satokasvi!$E$28-Satokasvi!$E$7)+IF(X$8="x",Toimenpiteet!$E$29,0)+IF(X$9="x",Toimenpiteet!$E$60,0)+IF(X$10="x",Toimenpiteet!$E$88,0))/(1+$H$15)^ET$59</f>
        <v>329.51342630300644</v>
      </c>
      <c r="EU148" s="29">
        <f ca="1">IF(Y$11="x",Toimenpiteet!$E$115,BU148*CU148/1000+(Satokasvi!$E$28-Satokasvi!$E$7)+IF(Y$8="x",Toimenpiteet!$E$29,0)+IF(Y$9="x",Toimenpiteet!$E$60,0)+IF(Y$10="x",Toimenpiteet!$E$88,0))/(1+$H$15)^EU$59</f>
        <v>-3.52556525122582</v>
      </c>
      <c r="EV148" s="29">
        <f ca="1">IF(Z$11="x",Toimenpiteet!$E$115,BV148*CV148/1000+(Satokasvi!$E$28-Satokasvi!$E$7)+IF(Z$8="x",Toimenpiteet!$E$29,0)+IF(Z$9="x",Toimenpiteet!$E$60,0)+IF(Z$10="x",Toimenpiteet!$E$88,0))/(1+$H$15)^EV$59</f>
        <v>71.32928570030154</v>
      </c>
      <c r="EW148" s="29">
        <f ca="1">IF(AA$11="x",Toimenpiteet!$E$115,BW148*CW148/1000+(Satokasvi!$E$28-Satokasvi!$E$7)+IF(AA$8="x",Toimenpiteet!$E$29,0)+IF(AA$9="x",Toimenpiteet!$E$60,0)+IF(AA$10="x",Toimenpiteet!$E$88,0))/(1+$H$15)^EW$59</f>
        <v>51.093170477791865</v>
      </c>
      <c r="EX148" s="29">
        <f ca="1">IF(AB$11="x",Toimenpiteet!$E$115,BX148*CX148/1000+(Satokasvi!$E$28-Satokasvi!$E$7)+IF(AB$8="x",Toimenpiteet!$E$29,0)+IF(AB$9="x",Toimenpiteet!$E$60,0)+IF(AB$10="x",Toimenpiteet!$E$88,0))/(1+$H$15)^EX$59</f>
        <v>156.32546460915017</v>
      </c>
      <c r="EY148" s="29">
        <f ca="1">IF(AC$11="x",Toimenpiteet!$E$115,BY148*CY148/1000+(Satokasvi!$E$28-Satokasvi!$E$7)+IF(AC$8="x",Toimenpiteet!$E$29,0)+IF(AC$9="x",Toimenpiteet!$E$60,0)+IF(AC$10="x",Toimenpiteet!$E$88,0))/(1+$H$15)^EY$59</f>
        <v>158.96165611003434</v>
      </c>
      <c r="EZ148" s="29">
        <f ca="1">IF(AD$11="x",Toimenpiteet!$E$115,BZ148*CZ148/1000+(Satokasvi!$E$28-Satokasvi!$E$7)+IF(AD$8="x",Toimenpiteet!$E$29,0)+IF(AD$9="x",Toimenpiteet!$E$60,0)+IF(AD$10="x",Toimenpiteet!$E$88,0))/(1+$H$15)^EZ$59</f>
        <v>191.86878782579581</v>
      </c>
      <c r="FA148" s="29">
        <f ca="1">IF(AE$11="x",Toimenpiteet!$E$115,CA148*DA148/1000+(Satokasvi!$E$28-Satokasvi!$E$7)+IF(AE$8="x",Toimenpiteet!$E$29,0)+IF(AE$9="x",Toimenpiteet!$E$60,0)+IF(AE$10="x",Toimenpiteet!$E$88,0))/(1+$H$15)^FA$59</f>
        <v>163.74178637247996</v>
      </c>
      <c r="FB148" s="29">
        <f ca="1">IF(AF$11="x",Toimenpiteet!$E$115,CB148*DB148/1000+(Satokasvi!$E$28-Satokasvi!$E$7)+IF(AF$8="x",Toimenpiteet!$E$29,0)+IF(AF$9="x",Toimenpiteet!$E$60,0)+IF(AF$10="x",Toimenpiteet!$E$88,0))/(1+$H$15)^FB$59</f>
        <v>107.58112745919121</v>
      </c>
      <c r="FD148" s="29">
        <f t="shared" si="41"/>
        <v>305.82524271844659</v>
      </c>
      <c r="FE148" s="29">
        <f t="shared" ca="1" si="45"/>
        <v>648.00438950931255</v>
      </c>
      <c r="FF148" s="29">
        <f t="shared" ca="1" si="45"/>
        <v>952.34241275412887</v>
      </c>
      <c r="FG148" s="29">
        <f t="shared" ca="1" si="45"/>
        <v>1203.017860542069</v>
      </c>
      <c r="FH148" s="29">
        <f t="shared" ca="1" si="45"/>
        <v>1492.1754968533362</v>
      </c>
      <c r="FI148" s="29">
        <f t="shared" ca="1" si="45"/>
        <v>1755.9830377086873</v>
      </c>
      <c r="FJ148" s="29">
        <f t="shared" ca="1" si="45"/>
        <v>1789.2923484253429</v>
      </c>
      <c r="FK148" s="29">
        <f t="shared" ca="1" si="45"/>
        <v>2105.3836888671217</v>
      </c>
      <c r="FL148" s="29">
        <f t="shared" ca="1" si="45"/>
        <v>2494.5152677871806</v>
      </c>
      <c r="FM148" s="29">
        <f t="shared" ca="1" si="45"/>
        <v>2699.5436222591961</v>
      </c>
      <c r="FN148" s="29">
        <f t="shared" ca="1" si="44"/>
        <v>2912.7685619126992</v>
      </c>
      <c r="FO148" s="29">
        <f t="shared" ca="1" si="43"/>
        <v>3175.9697197783812</v>
      </c>
      <c r="FP148" s="29">
        <f t="shared" ca="1" si="43"/>
        <v>3413.06000684725</v>
      </c>
      <c r="FQ148" s="29">
        <f t="shared" ca="1" si="43"/>
        <v>3704.2034905493629</v>
      </c>
      <c r="FR148" s="29">
        <f t="shared" ca="1" si="43"/>
        <v>3959.313336115074</v>
      </c>
      <c r="FS148" s="29">
        <f t="shared" ca="1" si="43"/>
        <v>4285.4471274674688</v>
      </c>
      <c r="FT148" s="29">
        <f t="shared" ca="1" si="43"/>
        <v>4592.7035692794734</v>
      </c>
      <c r="FU148" s="29">
        <f t="shared" ca="1" si="24"/>
        <v>4582.9712580366031</v>
      </c>
      <c r="FV148" s="29">
        <f t="shared" ca="1" si="24"/>
        <v>4644.7149498697263</v>
      </c>
      <c r="FW148" s="29">
        <f t="shared" ca="1" si="23"/>
        <v>4687.3664120210015</v>
      </c>
      <c r="FX148" s="29">
        <f t="shared" ca="1" si="23"/>
        <v>4830.4141173640173</v>
      </c>
      <c r="FY148" s="29">
        <f t="shared" ca="1" si="23"/>
        <v>4976.1423945663764</v>
      </c>
      <c r="FZ148" s="29">
        <f t="shared" ca="1" si="23"/>
        <v>5153.3757615687</v>
      </c>
      <c r="GA148" s="29">
        <f t="shared" ca="1" si="23"/>
        <v>5303.9816677085964</v>
      </c>
      <c r="GB148" s="29">
        <f t="shared" ca="1" si="23"/>
        <v>5401.2567267537916</v>
      </c>
      <c r="GC148" s="29"/>
      <c r="GD148" s="29">
        <f t="shared" si="42"/>
        <v>305.82524271844659</v>
      </c>
      <c r="GE148" s="29">
        <f t="shared" ca="1" si="48"/>
        <v>675.85422723343493</v>
      </c>
      <c r="GF148" s="29">
        <f t="shared" ca="1" si="48"/>
        <v>1005.8371908488211</v>
      </c>
      <c r="GG148" s="29">
        <f t="shared" ca="1" si="48"/>
        <v>1279.1707209371577</v>
      </c>
      <c r="GH148" s="29">
        <f t="shared" ca="1" si="48"/>
        <v>1592.6156661620457</v>
      </c>
      <c r="GI148" s="29">
        <f t="shared" ca="1" si="48"/>
        <v>1856.4232070173969</v>
      </c>
      <c r="GJ148" s="29">
        <f t="shared" ca="1" si="48"/>
        <v>1900.6631610416428</v>
      </c>
      <c r="GK148" s="29">
        <f t="shared" ca="1" si="48"/>
        <v>2241.5543867305178</v>
      </c>
      <c r="GL148" s="29">
        <f t="shared" ca="1" si="48"/>
        <v>2658.8758632616355</v>
      </c>
      <c r="GM148" s="29">
        <f t="shared" ca="1" si="48"/>
        <v>2882.6345856175003</v>
      </c>
      <c r="GN148" s="29">
        <f t="shared" ca="1" si="48"/>
        <v>3114.7527627005215</v>
      </c>
      <c r="GO148" s="29">
        <f t="shared" ca="1" si="48"/>
        <v>3399.1062021942871</v>
      </c>
      <c r="GP148" s="29">
        <f t="shared" ca="1" si="48"/>
        <v>3655.8104441358214</v>
      </c>
      <c r="GQ148" s="29">
        <f t="shared" ca="1" si="48"/>
        <v>3969.044539420343</v>
      </c>
      <c r="GR148" s="29">
        <f t="shared" ca="1" si="48"/>
        <v>4244.2238941549249</v>
      </c>
      <c r="GS148" s="29">
        <f t="shared" ca="1" si="48"/>
        <v>4593.7653623473525</v>
      </c>
      <c r="GT148" s="29">
        <f t="shared" ca="1" si="34"/>
        <v>4923.2787886503593</v>
      </c>
      <c r="GU148" s="29">
        <f t="shared" ca="1" si="34"/>
        <v>4919.7532233991333</v>
      </c>
      <c r="GV148" s="29">
        <f t="shared" ca="1" si="34"/>
        <v>4991.0825090994349</v>
      </c>
      <c r="GW148" s="29">
        <f t="shared" ca="1" si="34"/>
        <v>5042.1756795772271</v>
      </c>
      <c r="GX148" s="29">
        <f t="shared" ca="1" si="34"/>
        <v>5198.5011441863771</v>
      </c>
      <c r="GY148" s="29">
        <f t="shared" ca="1" si="30"/>
        <v>5357.4628002964118</v>
      </c>
      <c r="GZ148" s="29">
        <f t="shared" ca="1" si="30"/>
        <v>5549.3315881222079</v>
      </c>
      <c r="HA148" s="29">
        <f t="shared" ca="1" si="30"/>
        <v>5713.0733744946883</v>
      </c>
      <c r="HB148" s="29">
        <f t="shared" ca="1" si="30"/>
        <v>5820.6545019538798</v>
      </c>
      <c r="HC148" s="29"/>
      <c r="HD148" s="29">
        <f t="shared" si="40"/>
        <v>170</v>
      </c>
      <c r="HE148" s="29">
        <f>SUM($GD148:GD148)-$HD148-SUM($FD148:FD148)</f>
        <v>-170</v>
      </c>
      <c r="HF148" s="29">
        <f ca="1">SUM($GD148:GE148)-$HD148-SUM($FD148:FE148)</f>
        <v>-142.15016227587762</v>
      </c>
      <c r="HG148" s="29">
        <f ca="1">SUM($GD148:GF148)-$HD148-SUM($FD148:FF148)</f>
        <v>-88.655384181185582</v>
      </c>
      <c r="HH148" s="29">
        <f ca="1">SUM($GD148:GG148)-$HD148-SUM($FD148:FG148)</f>
        <v>-12.502523786097299</v>
      </c>
      <c r="HI148" s="29">
        <f ca="1">SUM($GD148:GH148)-$HD148-SUM($FD148:FH148)</f>
        <v>87.937645522612911</v>
      </c>
      <c r="HJ148" s="29">
        <f ca="1">SUM($GD148:GI148)-$HD148-SUM($FD148:FI148)</f>
        <v>188.37781483132221</v>
      </c>
      <c r="HK148" s="29">
        <f ca="1">SUM($GD148:GJ148)-$HD148-SUM($FD148:FJ148)</f>
        <v>299.7486274476214</v>
      </c>
      <c r="HL148" s="29">
        <f ca="1">SUM($GD148:GK148)-$HD148-SUM($FD148:FK148)</f>
        <v>435.91932531101884</v>
      </c>
      <c r="HM148" s="29">
        <f ca="1">SUM($GD148:GL148)-$HD148-SUM($FD148:FL148)</f>
        <v>600.27992078547322</v>
      </c>
      <c r="HN148" s="29">
        <f ca="1">SUM($GD148:GM148)-$HD148-SUM($FD148:FM148)</f>
        <v>783.37088414377831</v>
      </c>
      <c r="HO148" s="29">
        <f ca="1">SUM($GD148:GN148)-$HD148-SUM($FD148:FN148)</f>
        <v>985.3550849316016</v>
      </c>
      <c r="HP148" s="29">
        <f ca="1">SUM($GD148:GO148)-$HD148-SUM($FD148:FO148)</f>
        <v>1208.4915673475043</v>
      </c>
      <c r="HQ148" s="29">
        <f ca="1">SUM($GD148:GP148)-$HD148-SUM($FD148:FP148)</f>
        <v>1451.2420046360785</v>
      </c>
      <c r="HR148" s="29">
        <f ca="1">SUM($GD148:GQ148)-$HD148-SUM($FD148:FQ148)</f>
        <v>1716.0830535070563</v>
      </c>
      <c r="HS148" s="29">
        <f ca="1">SUM($GD148:GR148)-$HD148-SUM($FD148:FR148)</f>
        <v>2000.9936115469027</v>
      </c>
      <c r="HT148" s="29">
        <f ca="1">SUM($GD148:GS148)-$HD148-SUM($FD148:FS148)</f>
        <v>2309.31184642679</v>
      </c>
      <c r="HU148" s="29">
        <f ca="1">SUM($GD148:GT148)-$HD148-SUM($FD148:FT148)</f>
        <v>2639.8870657976731</v>
      </c>
      <c r="HV148" s="29">
        <f ca="1">SUM($GD148:GU148)-$HD148-SUM($FD148:FU148)</f>
        <v>2976.6690311601997</v>
      </c>
      <c r="HW148" s="29">
        <f ca="1">SUM($GD148:GV148)-$HD148-SUM($FD148:FV148)</f>
        <v>3323.0365903899074</v>
      </c>
      <c r="HX148" s="29">
        <f ca="1">SUM($GD148:GW148)-$HD148-SUM($FD148:FW148)</f>
        <v>3677.8458579461294</v>
      </c>
      <c r="HY148" s="29">
        <f ca="1">SUM($GD148:GX148)-$HD148-SUM($FD148:FX148)</f>
        <v>4045.9328847684883</v>
      </c>
      <c r="HZ148" s="29">
        <f ca="1">SUM($GD148:GY148)-$HD148-SUM($FD148:FY148)</f>
        <v>4427.2532904985273</v>
      </c>
      <c r="IA148" s="29">
        <f ca="1">SUM($GD148:GZ148)-$HD148-SUM($FD148:FZ148)</f>
        <v>4823.2091170520289</v>
      </c>
      <c r="IB148" s="29">
        <f ca="1">SUM($GD148:HA148)-$HD148-SUM($FD148:GA148)</f>
        <v>5232.3008238381299</v>
      </c>
      <c r="IC148" s="29">
        <f ca="1">SUM($GD148:HB148)-$HD148-SUM($FD148:GB148)</f>
        <v>5651.6985990382091</v>
      </c>
    </row>
    <row r="149" spans="2:237">
      <c r="B149" s="29">
        <f t="shared" ca="1" si="47"/>
        <v>0.79772317745332977</v>
      </c>
      <c r="C149" s="29">
        <f t="shared" ca="1" si="47"/>
        <v>0.75080812338490366</v>
      </c>
      <c r="D149" s="29">
        <f t="shared" ca="1" si="47"/>
        <v>0.42692289842638076</v>
      </c>
      <c r="E149" s="29">
        <f t="shared" ca="1" si="47"/>
        <v>0.18716842502704734</v>
      </c>
      <c r="F149" s="29">
        <f t="shared" ca="1" si="47"/>
        <v>0.92258737823694348</v>
      </c>
      <c r="G149" s="29">
        <f t="shared" ca="1" si="47"/>
        <v>0.90251709531944224</v>
      </c>
      <c r="H149" s="29">
        <f t="shared" ca="1" si="47"/>
        <v>0.84960032931067797</v>
      </c>
      <c r="I149" s="29">
        <f t="shared" ca="1" si="47"/>
        <v>0.78642021707691601</v>
      </c>
      <c r="J149" s="29">
        <f t="shared" ca="1" si="47"/>
        <v>0.34776769736703272</v>
      </c>
      <c r="K149" s="29">
        <f t="shared" ca="1" si="47"/>
        <v>0.87835966031229484</v>
      </c>
      <c r="L149" s="29">
        <f t="shared" ca="1" si="47"/>
        <v>0.49201319473615424</v>
      </c>
      <c r="M149" s="29">
        <f t="shared" ca="1" si="47"/>
        <v>0.56281832155418565</v>
      </c>
      <c r="N149" s="29">
        <f t="shared" ca="1" si="47"/>
        <v>0.53600927286830047</v>
      </c>
      <c r="O149" s="29">
        <f t="shared" ca="1" si="47"/>
        <v>0.68637053510467705</v>
      </c>
      <c r="P149" s="29">
        <f t="shared" ca="1" si="47"/>
        <v>0.67682319543101988</v>
      </c>
      <c r="Q149" s="29">
        <f t="shared" ca="1" si="47"/>
        <v>0.58239330423704561</v>
      </c>
      <c r="R149" s="29">
        <f t="shared" ca="1" si="46"/>
        <v>0.44132881213279729</v>
      </c>
      <c r="S149" s="29">
        <f t="shared" ca="1" si="46"/>
        <v>0.55596400601350471</v>
      </c>
      <c r="T149" s="29">
        <f t="shared" ca="1" si="46"/>
        <v>0.90328080917977938</v>
      </c>
      <c r="U149" s="29">
        <f t="shared" ca="1" si="46"/>
        <v>0.28198303397738578</v>
      </c>
      <c r="V149" s="29">
        <f t="shared" ca="1" si="46"/>
        <v>0.94092545642165848</v>
      </c>
      <c r="W149" s="29">
        <f t="shared" ca="1" si="46"/>
        <v>0.7934431063524453</v>
      </c>
      <c r="X149" s="29">
        <f t="shared" ca="1" si="46"/>
        <v>0.31544243428100327</v>
      </c>
      <c r="Y149" s="29">
        <f t="shared" ca="1" si="46"/>
        <v>0.42796876394351735</v>
      </c>
      <c r="Z149" s="29">
        <f t="shared" ca="1" si="46"/>
        <v>0.30449350145868204</v>
      </c>
      <c r="AC149" s="27">
        <f>IF(H$11="x",0,_xlfn.NORM.INV(B149,Satokasvi!$H$8,Satokasvi!$I$8)*IF(H$8="x",1+Toimenpiteet!$C$7,1)*IF(H$9="x",1+Toimenpiteet!$C$34,1)*(1+H$30)*_xlfn.BINOM.INV(1,(1-(Satokasvi!$H$15*(1+H$43))),B149))</f>
        <v>0</v>
      </c>
      <c r="AD149" s="27">
        <f ca="1">IF(I$11="x",0,_xlfn.NORM.INV(C149,Satokasvi!$H$8,Satokasvi!$I$8)*IF(I$8="x",1+Toimenpiteet!$C$7,1)*IF(I$9="x",1+Toimenpiteet!$C$34,1)*(1+I$30)*_xlfn.BINOM.INV(1,(1-(Satokasvi!$H$15*(1+I$43))),C149))</f>
        <v>2663.0012288958264</v>
      </c>
      <c r="AE149" s="27">
        <f ca="1">IF(J$11="x",0,_xlfn.NORM.INV(D149,Satokasvi!$H$8,Satokasvi!$I$8)*IF(J$8="x",1+Toimenpiteet!$C$7,1)*IF(J$9="x",1+Toimenpiteet!$C$34,1)*(1+J$30)*_xlfn.BINOM.INV(1,(1-(Satokasvi!$H$15*(1+J$43))),D149))</f>
        <v>2524.1441533997659</v>
      </c>
      <c r="AF149" s="27">
        <f ca="1">IF(K$11="x",0,_xlfn.NORM.INV(E149,Satokasvi!$H$8,Satokasvi!$I$8)*IF(K$8="x",1+Toimenpiteet!$C$7,1)*IF(K$9="x",1+Toimenpiteet!$C$34,1)*(1+K$30)*_xlfn.BINOM.INV(1,(1-(Satokasvi!$H$15*(1+K$43))),E149))</f>
        <v>2412.0137760546554</v>
      </c>
      <c r="AG149" s="27">
        <f ca="1">IF(L$11="x",0,_xlfn.NORM.INV(F149,Satokasvi!$H$8,Satokasvi!$I$8)*IF(L$8="x",1+Toimenpiteet!$C$7,1)*IF(L$9="x",1+Toimenpiteet!$C$34,1)*(1+L$30)*_xlfn.BINOM.INV(1,(1-(Satokasvi!$H$15*(1+L$43))),F149))</f>
        <v>2856.5911509698817</v>
      </c>
      <c r="AH149" s="27">
        <f>IF(M$11="x",0,_xlfn.NORM.INV(G149,Satokasvi!$H$8,Satokasvi!$I$8)*IF(M$8="x",1+Toimenpiteet!$C$7,1)*IF(M$9="x",1+Toimenpiteet!$C$34,1)*(1+M$30)*_xlfn.BINOM.INV(1,(1-(Satokasvi!$H$15*(1+M$43))),G149))</f>
        <v>0</v>
      </c>
      <c r="AI149" s="27">
        <f ca="1">IF(N$11="x",0,_xlfn.NORM.INV(H149,Satokasvi!$H$8,Satokasvi!$I$8)*IF(N$8="x",1+Toimenpiteet!$C$7,1)*IF(N$9="x",1+Toimenpiteet!$C$34,1)*(1+N$30)*_xlfn.BINOM.INV(1,(1-(Satokasvi!$H$15*(1+N$43))),H149))</f>
        <v>2806.3809757167892</v>
      </c>
      <c r="AJ149" s="27">
        <f ca="1">IF(O$11="x",0,_xlfn.NORM.INV(I149,Satokasvi!$H$8,Satokasvi!$I$8)*IF(O$8="x",1+Toimenpiteet!$C$7,1)*IF(O$9="x",1+Toimenpiteet!$C$34,1)*(1+O$30)*_xlfn.BINOM.INV(1,(1-(Satokasvi!$H$15*(1+O$43))),I149))</f>
        <v>2761.4595399560781</v>
      </c>
      <c r="AK149" s="27">
        <f ca="1">IF(P$11="x",0,_xlfn.NORM.INV(J149,Satokasvi!$H$8,Satokasvi!$I$8)*IF(P$8="x",1+Toimenpiteet!$C$7,1)*IF(P$9="x",1+Toimenpiteet!$C$34,1)*(1+P$30)*_xlfn.BINOM.INV(1,(1-(Satokasvi!$H$15*(1+P$43))),J149))</f>
        <v>2540.1898133028785</v>
      </c>
      <c r="AL149" s="27">
        <f ca="1">IF(Q$11="x",0,_xlfn.NORM.INV(K149,Satokasvi!$H$8,Satokasvi!$I$8)*IF(Q$8="x",1+Toimenpiteet!$C$7,1)*IF(Q$9="x",1+Toimenpiteet!$C$34,1)*(1+Q$30)*_xlfn.BINOM.INV(1,(1-(Satokasvi!$H$15*(1+Q$43))),K149))</f>
        <v>2831.0397252207513</v>
      </c>
      <c r="AM149" s="27">
        <f ca="1">IF(R$11="x",0,_xlfn.NORM.INV(L149,Satokasvi!$H$8,Satokasvi!$I$8)*IF(R$8="x",1+Toimenpiteet!$C$7,1)*IF(R$9="x",1+Toimenpiteet!$C$34,1)*(1+R$30)*_xlfn.BINOM.INV(1,(1-(Satokasvi!$H$15*(1+R$43))),L149))</f>
        <v>2609.5028261180473</v>
      </c>
      <c r="AN149" s="27">
        <f ca="1">IF(S$11="x",0,_xlfn.NORM.INV(M149,Satokasvi!$H$8,Satokasvi!$I$8)*IF(S$8="x",1+Toimenpiteet!$C$7,1)*IF(S$9="x",1+Toimenpiteet!$C$34,1)*(1+S$30)*_xlfn.BINOM.INV(1,(1-(Satokasvi!$H$15*(1+S$43))),M149))</f>
        <v>2642.7544148936627</v>
      </c>
      <c r="AO149" s="27">
        <f ca="1">IF(T$11="x",0,_xlfn.NORM.INV(N149,Satokasvi!$H$8,Satokasvi!$I$8)*IF(T$8="x",1+Toimenpiteet!$C$7,1)*IF(T$9="x",1+Toimenpiteet!$C$34,1)*(1+T$30)*_xlfn.BINOM.INV(1,(1-(Satokasvi!$H$15*(1+T$43))),N149))</f>
        <v>2630.1112222650227</v>
      </c>
      <c r="AP149" s="27">
        <f ca="1">IF(U$11="x",0,_xlfn.NORM.INV(O149,Satokasvi!$H$8,Satokasvi!$I$8)*IF(U$8="x",1+Toimenpiteet!$C$7,1)*IF(U$9="x",1+Toimenpiteet!$C$34,1)*(1+U$30)*_xlfn.BINOM.INV(1,(1-(Satokasvi!$H$15*(1+U$43))),O149))</f>
        <v>2703.8799551621132</v>
      </c>
      <c r="AQ149" s="27">
        <f ca="1">IF(V$11="x",0,_xlfn.NORM.INV(P149,Satokasvi!$H$8,Satokasvi!$I$8)*IF(V$8="x",1+Toimenpiteet!$C$7,1)*IF(V$9="x",1+Toimenpiteet!$C$34,1)*(1+V$30)*_xlfn.BINOM.INV(1,(1-(Satokasvi!$H$15*(1+V$43))),P149))</f>
        <v>2698.8858940936352</v>
      </c>
      <c r="AR149" s="27">
        <f ca="1">IF(W$11="x",0,_xlfn.NORM.INV(Q149,Satokasvi!$H$8,Satokasvi!$I$8)*IF(W$8="x",1+Toimenpiteet!$C$7,1)*IF(W$9="x",1+Toimenpiteet!$C$34,1)*(1+W$30)*_xlfn.BINOM.INV(1,(1-(Satokasvi!$H$15*(1+W$43))),Q149))</f>
        <v>2652.0690035560065</v>
      </c>
      <c r="AS149" s="27">
        <f ca="1">IF(X$11="x",0,_xlfn.NORM.INV(R149,Satokasvi!$H$8,Satokasvi!$I$8)*IF(X$8="x",1+Toimenpiteet!$C$7,1)*IF(X$9="x",1+Toimenpiteet!$C$34,1)*(1+X$30)*_xlfn.BINOM.INV(1,(1-(Satokasvi!$H$15*(1+X$43))),R149))</f>
        <v>2585.6887875026155</v>
      </c>
      <c r="AT149" s="27">
        <f ca="1">IF(Y$11="x",0,_xlfn.NORM.INV(S149,Satokasvi!$H$8,Satokasvi!$I$8)*IF(Y$8="x",1+Toimenpiteet!$C$7,1)*IF(Y$9="x",1+Toimenpiteet!$C$34,1)*(1+Y$30)*_xlfn.BINOM.INV(1,(1-(Satokasvi!$H$15*(1+Y$43))),S149))</f>
        <v>2639.5113213712207</v>
      </c>
      <c r="AU149" s="27">
        <f ca="1">IF(Z$11="x",0,_xlfn.NORM.INV(T149,Satokasvi!$H$8,Satokasvi!$I$8)*IF(Z$8="x",1+Toimenpiteet!$C$7,1)*IF(Z$9="x",1+Toimenpiteet!$C$34,1)*(1+Z$30)*_xlfn.BINOM.INV(1,(1-(Satokasvi!$H$15*(1+Z$43))),T149))</f>
        <v>2855.9865750154377</v>
      </c>
      <c r="AV149" s="27">
        <f ca="1">IF(AA$11="x",0,_xlfn.NORM.INV(U149,Satokasvi!$H$8,Satokasvi!$I$8)*IF(AA$8="x",1+Toimenpiteet!$C$7,1)*IF(AA$9="x",1+Toimenpiteet!$C$34,1)*(1+AA$30)*_xlfn.BINOM.INV(1,(1-(Satokasvi!$H$15*(1+AA$43))),U149))</f>
        <v>2505.5445333536622</v>
      </c>
      <c r="AW149" s="27">
        <f ca="1">IF(AB$11="x",0,_xlfn.NORM.INV(V149,Satokasvi!$H$8,Satokasvi!$I$8)*IF(AB$8="x",1+Toimenpiteet!$C$7,1)*IF(AB$9="x",1+Toimenpiteet!$C$34,1)*(1+AB$30)*_xlfn.BINOM.INV(1,(1-(Satokasvi!$H$15*(1+AB$43))),V149))</f>
        <v>2904.9130293637863</v>
      </c>
      <c r="AX149" s="27">
        <f ca="1">IF(AC$11="x",0,_xlfn.NORM.INV(W149,Satokasvi!$H$8,Satokasvi!$I$8)*IF(AC$8="x",1+Toimenpiteet!$C$7,1)*IF(AC$9="x",1+Toimenpiteet!$C$34,1)*(1+AC$30)*_xlfn.BINOM.INV(1,(1-(Satokasvi!$H$15*(1+AC$43))),W149))</f>
        <v>2766.0074603616822</v>
      </c>
      <c r="AY149" s="27">
        <f ca="1">IF(AD$11="x",0,_xlfn.NORM.INV(X149,Satokasvi!$H$8,Satokasvi!$I$8)*IF(AD$8="x",1+Toimenpiteet!$C$7,1)*IF(AD$9="x",1+Toimenpiteet!$C$34,1)*(1+AD$30)*_xlfn.BINOM.INV(1,(1-(Satokasvi!$H$15*(1+AD$43))),X149))</f>
        <v>2523.553274314299</v>
      </c>
      <c r="AZ149" s="27">
        <f ca="1">IF(AE$11="x",0,_xlfn.NORM.INV(Y149,Satokasvi!$H$8,Satokasvi!$I$8)*IF(AE$8="x",1+Toimenpiteet!$C$7,1)*IF(AE$9="x",1+Toimenpiteet!$C$34,1)*(1+AE$30)*_xlfn.BINOM.INV(1,(1-(Satokasvi!$H$15*(1+AE$43))),Y149))</f>
        <v>2579.3522663447097</v>
      </c>
      <c r="BA149" s="27">
        <f ca="1">IF(AF$11="x",0,_xlfn.NORM.INV(Z149,Satokasvi!$H$8,Satokasvi!$I$8)*IF(AF$8="x",1+Toimenpiteet!$C$7,1)*IF(AF$9="x",1+Toimenpiteet!$C$34,1)*(1+AF$30)*_xlfn.BINOM.INV(1,(1-(Satokasvi!$H$15*(1+AF$43))),Z149))</f>
        <v>2517.7596809008819</v>
      </c>
      <c r="BD149" s="27">
        <f>IF(H$11="x",0,_xlfn.NORM.INV(B149,Satokasvi!$H$8,Satokasvi!$I$8)*IF(COUNTIF($H$12:H$12,"x")&gt;0,(1+$C$6),1)*IF(COUNTIF($H$13:H$13,"x")&gt;0,(1+$C$30),1)*IF(H$8="x",(1+Toimenpiteet!$C$7),1)*IF(H$9="x",(1+Toimenpiteet!$C$34),1)*(1+H$30)*_xlfn.BINOM.INV(1,(1-(Satokasvi!$H$15*(1+H$44))),B149))</f>
        <v>0</v>
      </c>
      <c r="BE149" s="27">
        <f ca="1">IF(I$11="x",0,_xlfn.NORM.INV(C149,Satokasvi!$H$8,Satokasvi!$I$8)*IF(COUNTIF($H$12:I$12,"x")&gt;0,(1+$C$6),1)*IF(COUNTIF($H$13:I$13,"x")&gt;0,(1+$C$30),1)*IF(I$8="x",(1+Toimenpiteet!$C$7),1)*IF(I$9="x",(1+Toimenpiteet!$C$34),1)*(1+I$30)*_xlfn.BINOM.INV(1,(1-(Satokasvi!$H$15*(1+I$44))),C149))</f>
        <v>2796.1512903406178</v>
      </c>
      <c r="BF149" s="27">
        <f ca="1">IF(J$11="x",0,_xlfn.NORM.INV(D149,Satokasvi!$H$8,Satokasvi!$I$8)*IF(COUNTIF($H$12:J$12,"x")&gt;0,(1+$C$6),1)*IF(COUNTIF($H$13:J$13,"x")&gt;0,(1+$C$30),1)*IF(J$8="x",(1+Toimenpiteet!$C$7),1)*IF(J$9="x",(1+Toimenpiteet!$C$34),1)*(1+J$30)*_xlfn.BINOM.INV(1,(1-(Satokasvi!$H$15*(1+J$44))),D149))</f>
        <v>2650.3513610697537</v>
      </c>
      <c r="BG149" s="27">
        <f ca="1">IF(K$11="x",0,_xlfn.NORM.INV(E149,Satokasvi!$H$8,Satokasvi!$I$8)*IF(COUNTIF($H$12:K$12,"x")&gt;0,(1+$C$6),1)*IF(COUNTIF($H$13:K$13,"x")&gt;0,(1+$C$30),1)*IF(K$8="x",(1+Toimenpiteet!$C$7),1)*IF(K$9="x",(1+Toimenpiteet!$C$34),1)*(1+K$30)*_xlfn.BINOM.INV(1,(1-(Satokasvi!$H$15*(1+K$44))),E149))</f>
        <v>2532.6144648573882</v>
      </c>
      <c r="BH149" s="27">
        <f ca="1">IF(L$11="x",0,_xlfn.NORM.INV(F149,Satokasvi!$H$8,Satokasvi!$I$8)*IF(COUNTIF($H$12:L$12,"x")&gt;0,(1+$C$6),1)*IF(COUNTIF($H$13:L$13,"x")&gt;0,(1+$C$30),1)*IF(L$8="x",(1+Toimenpiteet!$C$7),1)*IF(L$9="x",(1+Toimenpiteet!$C$34),1)*(1+L$30)*_xlfn.BINOM.INV(1,(1-(Satokasvi!$H$15*(1+L$44))),F149))</f>
        <v>2999.4207085183757</v>
      </c>
      <c r="BI149" s="27">
        <f>IF(M$11="x",0,_xlfn.NORM.INV(G149,Satokasvi!$H$8,Satokasvi!$I$8)*IF(COUNTIF($H$12:M$12,"x")&gt;0,(1+$C$6),1)*IF(COUNTIF($H$13:M$13,"x")&gt;0,(1+$C$30),1)*IF(M$8="x",(1+Toimenpiteet!$C$7),1)*IF(M$9="x",(1+Toimenpiteet!$C$34),1)*(1+M$30)*_xlfn.BINOM.INV(1,(1-(Satokasvi!$H$15*(1+M$44))),G149))</f>
        <v>0</v>
      </c>
      <c r="BJ149" s="27">
        <f ca="1">IF(N$11="x",0,_xlfn.NORM.INV(H149,Satokasvi!$H$8,Satokasvi!$I$8)*IF(COUNTIF($H$12:N$12,"x")&gt;0,(1+$C$6),1)*IF(COUNTIF($H$13:N$13,"x")&gt;0,(1+$C$30),1)*IF(N$8="x",(1+Toimenpiteet!$C$7),1)*IF(N$9="x",(1+Toimenpiteet!$C$34),1)*(1+N$30)*_xlfn.BINOM.INV(1,(1-(Satokasvi!$H$15*(1+N$44))),H149))</f>
        <v>2946.7000245026284</v>
      </c>
      <c r="BK149" s="27">
        <f ca="1">IF(O$11="x",0,_xlfn.NORM.INV(I149,Satokasvi!$H$8,Satokasvi!$I$8)*IF(COUNTIF($H$12:O$12,"x")&gt;0,(1+$C$6),1)*IF(COUNTIF($H$13:O$13,"x")&gt;0,(1+$C$30),1)*IF(O$8="x",(1+Toimenpiteet!$C$7),1)*IF(O$9="x",(1+Toimenpiteet!$C$34),1)*(1+O$30)*_xlfn.BINOM.INV(1,(1-(Satokasvi!$H$15*(1+O$44))),I149))</f>
        <v>2899.5325169538824</v>
      </c>
      <c r="BL149" s="27">
        <f ca="1">IF(P$11="x",0,_xlfn.NORM.INV(J149,Satokasvi!$H$8,Satokasvi!$I$8)*IF(COUNTIF($H$12:P$12,"x")&gt;0,(1+$C$6),1)*IF(COUNTIF($H$13:P$13,"x")&gt;0,(1+$C$30),1)*IF(P$8="x",(1+Toimenpiteet!$C$7),1)*IF(P$9="x",(1+Toimenpiteet!$C$34),1)*(1+P$30)*_xlfn.BINOM.INV(1,(1-(Satokasvi!$H$15*(1+P$44))),J149))</f>
        <v>2667.1993039680228</v>
      </c>
      <c r="BM149" s="27">
        <f ca="1">IF(Q$11="x",0,_xlfn.NORM.INV(K149,Satokasvi!$H$8,Satokasvi!$I$8)*IF(COUNTIF($H$12:Q$12,"x")&gt;0,(1+$C$6),1)*IF(COUNTIF($H$13:Q$13,"x")&gt;0,(1+$C$30),1)*IF(Q$8="x",(1+Toimenpiteet!$C$7),1)*IF(Q$9="x",(1+Toimenpiteet!$C$34),1)*(1+Q$30)*_xlfn.BINOM.INV(1,(1-(Satokasvi!$H$15*(1+Q$44))),K149))</f>
        <v>2972.5917114817885</v>
      </c>
      <c r="BN149" s="27">
        <f ca="1">IF(R$11="x",0,_xlfn.NORM.INV(L149,Satokasvi!$H$8,Satokasvi!$I$8)*IF(COUNTIF($H$12:R$12,"x")&gt;0,(1+$C$6),1)*IF(COUNTIF($H$13:R$13,"x")&gt;0,(1+$C$30),1)*IF(R$8="x",(1+Toimenpiteet!$C$7),1)*IF(R$9="x",(1+Toimenpiteet!$C$34),1)*(1+R$30)*_xlfn.BINOM.INV(1,(1-(Satokasvi!$H$15*(1+R$44))),L149))</f>
        <v>2739.9779674239494</v>
      </c>
      <c r="BO149" s="27">
        <f ca="1">IF(S$11="x",0,_xlfn.NORM.INV(M149,Satokasvi!$H$8,Satokasvi!$I$8)*IF(COUNTIF($H$12:S$12,"x")&gt;0,(1+$C$6),1)*IF(COUNTIF($H$13:S$13,"x")&gt;0,(1+$C$30),1)*IF(S$8="x",(1+Toimenpiteet!$C$7),1)*IF(S$9="x",(1+Toimenpiteet!$C$34),1)*(1+S$30)*_xlfn.BINOM.INV(1,(1-(Satokasvi!$H$15*(1+S$44))),M149))</f>
        <v>2774.8921356383462</v>
      </c>
      <c r="BP149" s="27">
        <f ca="1">IF(T$11="x",0,_xlfn.NORM.INV(N149,Satokasvi!$H$8,Satokasvi!$I$8)*IF(COUNTIF($H$12:T$12,"x")&gt;0,(1+$C$6),1)*IF(COUNTIF($H$13:T$13,"x")&gt;0,(1+$C$30),1)*IF(T$8="x",(1+Toimenpiteet!$C$7),1)*IF(T$9="x",(1+Toimenpiteet!$C$34),1)*(1+T$30)*_xlfn.BINOM.INV(1,(1-(Satokasvi!$H$15*(1+T$44))),N149))</f>
        <v>2761.6167833782738</v>
      </c>
      <c r="BQ149" s="27">
        <f ca="1">IF(U$11="x",0,_xlfn.NORM.INV(O149,Satokasvi!$H$8,Satokasvi!$I$8)*IF(COUNTIF($H$12:U$12,"x")&gt;0,(1+$C$6),1)*IF(COUNTIF($H$13:U$13,"x")&gt;0,(1+$C$30),1)*IF(U$8="x",(1+Toimenpiteet!$C$7),1)*IF(U$9="x",(1+Toimenpiteet!$C$34),1)*(1+U$30)*_xlfn.BINOM.INV(1,(1-(Satokasvi!$H$15*(1+U$44))),O149))</f>
        <v>2839.0739529202192</v>
      </c>
      <c r="BR149" s="27">
        <f ca="1">IF(V$11="x",0,_xlfn.NORM.INV(P149,Satokasvi!$H$8,Satokasvi!$I$8)*IF(COUNTIF($H$12:V$12,"x")&gt;0,(1+$C$6),1)*IF(COUNTIF($H$13:V$13,"x")&gt;0,(1+$C$30),1)*IF(V$8="x",(1+Toimenpiteet!$C$7),1)*IF(V$9="x",(1+Toimenpiteet!$C$34),1)*(1+V$30)*_xlfn.BINOM.INV(1,(1-(Satokasvi!$H$15*(1+V$44))),P149))</f>
        <v>2833.8301887983175</v>
      </c>
      <c r="BS149" s="27">
        <f ca="1">IF(W$11="x",0,_xlfn.NORM.INV(Q149,Satokasvi!$H$8,Satokasvi!$I$8)*IF(COUNTIF($H$12:W$12,"x")&gt;0,(1+$C$6),1)*IF(COUNTIF($H$13:W$13,"x")&gt;0,(1+$C$30),1)*IF(W$8="x",(1+Toimenpiteet!$C$7),1)*IF(W$9="x",(1+Toimenpiteet!$C$34),1)*(1+W$30)*_xlfn.BINOM.INV(1,(1-(Satokasvi!$H$15*(1+W$44))),Q149))</f>
        <v>2784.6724537338073</v>
      </c>
      <c r="BT149" s="27">
        <f ca="1">IF(X$11="x",0,_xlfn.NORM.INV(R149,Satokasvi!$H$8,Satokasvi!$I$8)*IF(COUNTIF($H$12:X$12,"x")&gt;0,(1+$C$6),1)*IF(COUNTIF($H$13:X$13,"x")&gt;0,(1+$C$30),1)*IF(X$8="x",(1+Toimenpiteet!$C$7),1)*IF(X$9="x",(1+Toimenpiteet!$C$34),1)*(1+X$30)*_xlfn.BINOM.INV(1,(1-(Satokasvi!$H$15*(1+X$44))),R149))</f>
        <v>2714.9732268777466</v>
      </c>
      <c r="BU149" s="27">
        <f ca="1">IF(Y$11="x",0,_xlfn.NORM.INV(S149,Satokasvi!$H$8,Satokasvi!$I$8)*IF(COUNTIF($H$12:Y$12,"x")&gt;0,(1+$C$6),1)*IF(COUNTIF($H$13:Y$13,"x")&gt;0,(1+$C$30),1)*IF(Y$8="x",(1+Toimenpiteet!$C$7),1)*IF(Y$9="x",(1+Toimenpiteet!$C$34),1)*(1+Y$30)*_xlfn.BINOM.INV(1,(1-(Satokasvi!$H$15*(1+Y$44))),S149))</f>
        <v>2771.4868874397821</v>
      </c>
      <c r="BV149" s="27">
        <f ca="1">IF(Z$11="x",0,_xlfn.NORM.INV(T149,Satokasvi!$H$8,Satokasvi!$I$8)*IF(COUNTIF($H$12:Z$12,"x")&gt;0,(1+$C$6),1)*IF(COUNTIF($H$13:Z$13,"x")&gt;0,(1+$C$30),1)*IF(Z$8="x",(1+Toimenpiteet!$C$7),1)*IF(Z$9="x",(1+Toimenpiteet!$C$34),1)*(1+Z$30)*_xlfn.BINOM.INV(1,(1-(Satokasvi!$H$15*(1+Z$44))),T149))</f>
        <v>2998.7859037662092</v>
      </c>
      <c r="BW149" s="27">
        <f ca="1">IF(AA$11="x",0,_xlfn.NORM.INV(U149,Satokasvi!$H$8,Satokasvi!$I$8)*IF(COUNTIF($H$12:AA$12,"x")&gt;0,(1+$C$6),1)*IF(COUNTIF($H$13:AA$13,"x")&gt;0,(1+$C$30),1)*IF(AA$8="x",(1+Toimenpiteet!$C$7),1)*IF(AA$9="x",(1+Toimenpiteet!$C$34),1)*(1+AA$30)*_xlfn.BINOM.INV(1,(1-(Satokasvi!$H$15*(1+AA$44))),U149))</f>
        <v>2630.8217600213457</v>
      </c>
      <c r="BX149" s="27">
        <f ca="1">IF(AB$11="x",0,_xlfn.NORM.INV(V149,Satokasvi!$H$8,Satokasvi!$I$8)*IF(COUNTIF($H$12:AB$12,"x")&gt;0,(1+$C$6),1)*IF(COUNTIF($H$13:AB$13,"x")&gt;0,(1+$C$30),1)*IF(AB$8="x",(1+Toimenpiteet!$C$7),1)*IF(AB$9="x",(1+Toimenpiteet!$C$34),1)*(1+AB$30)*_xlfn.BINOM.INV(1,(1-(Satokasvi!$H$15*(1+AB$44))),V149))</f>
        <v>3050.1586808319753</v>
      </c>
      <c r="BY149" s="27">
        <f ca="1">IF(AC$11="x",0,_xlfn.NORM.INV(W149,Satokasvi!$H$8,Satokasvi!$I$8)*IF(COUNTIF($H$12:AC$12,"x")&gt;0,(1+$C$6),1)*IF(COUNTIF($H$13:AC$13,"x")&gt;0,(1+$C$30),1)*IF(AC$8="x",(1+Toimenpiteet!$C$7),1)*IF(AC$9="x",(1+Toimenpiteet!$C$34),1)*(1+AC$30)*_xlfn.BINOM.INV(1,(1-(Satokasvi!$H$15*(1+AC$44))),W149))</f>
        <v>2904.3078333797666</v>
      </c>
      <c r="BZ149" s="27">
        <f ca="1">IF(AD$11="x",0,_xlfn.NORM.INV(X149,Satokasvi!$H$8,Satokasvi!$I$8)*IF(COUNTIF($H$12:AD$12,"x")&gt;0,(1+$C$6),1)*IF(COUNTIF($H$13:AD$13,"x")&gt;0,(1+$C$30),1)*IF(AD$8="x",(1+Toimenpiteet!$C$7),1)*IF(AD$9="x",(1+Toimenpiteet!$C$34),1)*(1+AD$30)*_xlfn.BINOM.INV(1,(1-(Satokasvi!$H$15*(1+AD$44))),X149))</f>
        <v>2649.7309380300139</v>
      </c>
      <c r="CA149" s="27">
        <f ca="1">IF(AE$11="x",0,_xlfn.NORM.INV(Y149,Satokasvi!$H$8,Satokasvi!$I$8)*IF(COUNTIF($H$12:AE$12,"x")&gt;0,(1+$C$6),1)*IF(COUNTIF($H$13:AE$13,"x")&gt;0,(1+$C$30),1)*IF(AE$8="x",(1+Toimenpiteet!$C$7),1)*IF(AE$9="x",(1+Toimenpiteet!$C$34),1)*(1+AE$30)*_xlfn.BINOM.INV(1,(1-(Satokasvi!$H$15*(1+AE$44))),Y149))</f>
        <v>2708.3198796619454</v>
      </c>
      <c r="CB149" s="27">
        <f ca="1">IF(AF$11="x",0,_xlfn.NORM.INV(Z149,Satokasvi!$H$8,Satokasvi!$I$8)*IF(COUNTIF($H$12:AF$12,"x")&gt;0,(1+$C$6),1)*IF(COUNTIF($H$13:AF$13,"x")&gt;0,(1+$C$30),1)*IF(AF$8="x",(1+Toimenpiteet!$C$7),1)*IF(AF$9="x",(1+Toimenpiteet!$C$34),1)*(1+AF$30)*_xlfn.BINOM.INV(1,(1-(Satokasvi!$H$15*(1+AF$44))),Z149))</f>
        <v>2643.647664945926</v>
      </c>
      <c r="CD149" s="29">
        <f ca="1">_xlfn.NORM.INV(RAND(),Satokasvi!$H$13,Satokasvi!$I$13)</f>
        <v>185.70170945821809</v>
      </c>
      <c r="CE149" s="29">
        <f ca="1">_xlfn.NORM.INV(RAND(),Satokasvi!$H$13,Satokasvi!$I$13)</f>
        <v>278.24945487956148</v>
      </c>
      <c r="CF149" s="29">
        <f ca="1">_xlfn.NORM.INV(RAND(),Satokasvi!$H$13,Satokasvi!$I$13)</f>
        <v>227.20777344711718</v>
      </c>
      <c r="CG149" s="29">
        <f ca="1">_xlfn.NORM.INV(RAND(),Satokasvi!$H$13,Satokasvi!$I$13)</f>
        <v>214.96003816434816</v>
      </c>
      <c r="CH149" s="29">
        <f ca="1">_xlfn.NORM.INV(RAND(),Satokasvi!$H$13,Satokasvi!$I$13)</f>
        <v>163.87130303578039</v>
      </c>
      <c r="CI149" s="29">
        <f ca="1">_xlfn.NORM.INV(RAND(),Satokasvi!$H$13,Satokasvi!$I$13)</f>
        <v>183.19856353341044</v>
      </c>
      <c r="CJ149" s="29">
        <f ca="1">_xlfn.NORM.INV(RAND(),Satokasvi!$H$13,Satokasvi!$I$13)</f>
        <v>111.2834532888497</v>
      </c>
      <c r="CK149" s="29">
        <f ca="1">_xlfn.NORM.INV(RAND(),Satokasvi!$H$13,Satokasvi!$I$13)</f>
        <v>193.04029249659635</v>
      </c>
      <c r="CL149" s="29">
        <f ca="1">_xlfn.NORM.INV(RAND(),Satokasvi!$H$13,Satokasvi!$I$13)</f>
        <v>264.02024509543708</v>
      </c>
      <c r="CM149" s="29">
        <f ca="1">_xlfn.NORM.INV(RAND(),Satokasvi!$H$13,Satokasvi!$I$13)</f>
        <v>228.85548060450378</v>
      </c>
      <c r="CN149" s="29">
        <f ca="1">_xlfn.NORM.INV(RAND(),Satokasvi!$H$13,Satokasvi!$I$13)</f>
        <v>173.55494812484235</v>
      </c>
      <c r="CO149" s="29">
        <f ca="1">_xlfn.NORM.INV(RAND(),Satokasvi!$H$13,Satokasvi!$I$13)</f>
        <v>256.36479557171879</v>
      </c>
      <c r="CP149" s="29">
        <f ca="1">_xlfn.NORM.INV(RAND(),Satokasvi!$H$13,Satokasvi!$I$13)</f>
        <v>189.34001749257698</v>
      </c>
      <c r="CQ149" s="29">
        <f ca="1">_xlfn.NORM.INV(RAND(),Satokasvi!$H$13,Satokasvi!$I$13)</f>
        <v>211.58641309711015</v>
      </c>
      <c r="CR149" s="29">
        <f ca="1">_xlfn.NORM.INV(RAND(),Satokasvi!$H$13,Satokasvi!$I$13)</f>
        <v>280.42879810967031</v>
      </c>
      <c r="CS149" s="29">
        <f ca="1">_xlfn.NORM.INV(RAND(),Satokasvi!$H$13,Satokasvi!$I$13)</f>
        <v>204.27475427101442</v>
      </c>
      <c r="CT149" s="29">
        <f ca="1">_xlfn.NORM.INV(RAND(),Satokasvi!$H$13,Satokasvi!$I$13)</f>
        <v>208.00829061135826</v>
      </c>
      <c r="CU149" s="29">
        <f ca="1">_xlfn.NORM.INV(RAND(),Satokasvi!$H$13,Satokasvi!$I$13)</f>
        <v>177.13669762445753</v>
      </c>
      <c r="CV149" s="29">
        <f ca="1">_xlfn.NORM.INV(RAND(),Satokasvi!$H$13,Satokasvi!$I$13)</f>
        <v>176.75962014756709</v>
      </c>
      <c r="CW149" s="29">
        <f ca="1">_xlfn.NORM.INV(RAND(),Satokasvi!$H$13,Satokasvi!$I$13)</f>
        <v>186.99978367632156</v>
      </c>
      <c r="CX149" s="29">
        <f ca="1">_xlfn.NORM.INV(RAND(),Satokasvi!$H$13,Satokasvi!$I$13)</f>
        <v>153.85294545453945</v>
      </c>
      <c r="CY149" s="29">
        <f ca="1">_xlfn.NORM.INV(RAND(),Satokasvi!$H$13,Satokasvi!$I$13)</f>
        <v>217.88195946920234</v>
      </c>
      <c r="CZ149" s="29">
        <f ca="1">_xlfn.NORM.INV(RAND(),Satokasvi!$H$13,Satokasvi!$I$13)</f>
        <v>208.59807127118492</v>
      </c>
      <c r="DA149" s="29">
        <f ca="1">_xlfn.NORM.INV(RAND(),Satokasvi!$H$13,Satokasvi!$I$13)</f>
        <v>290.0575270212214</v>
      </c>
      <c r="DB149" s="29">
        <f ca="1">_xlfn.NORM.INV(RAND(),Satokasvi!$H$13,Satokasvi!$I$13)</f>
        <v>142.67379581129842</v>
      </c>
      <c r="DD149" s="29">
        <f>IF(H$11="x",Toimenpiteet!$E$115,AC149*CD149/1000+(Satokasvi!$E$28-Satokasvi!$E$7)+IF(H$8="x",Toimenpiteet!$E$29,0)+IF(H$9="x",Toimenpiteet!$E$60,0)+IF(H$10="x",Toimenpiteet!$E$88,0))/(1+$H$15)^DD$59</f>
        <v>305.82524271844659</v>
      </c>
      <c r="DE149" s="29">
        <f ca="1">IF(I$11="x",Toimenpiteet!$E$115,AD149*CE149/1000+(Satokasvi!$E$28-Satokasvi!$E$7)+IF(I$8="x",Toimenpiteet!$E$29,0)+IF(I$9="x",Toimenpiteet!$E$60,0)+IF(I$10="x",Toimenpiteet!$E$88,0))/(1+$H$15)^DE$59</f>
        <v>483.62582739548128</v>
      </c>
      <c r="DF149" s="29">
        <f ca="1">IF(J$11="x",Toimenpiteet!$E$115,AE149*CF149/1000+(Satokasvi!$E$28-Satokasvi!$E$7)+IF(J$8="x",Toimenpiteet!$E$29,0)+IF(J$9="x",Toimenpiteet!$E$60,0)+IF(J$10="x",Toimenpiteet!$E$88,0))/(1+$H$15)^DF$59</f>
        <v>316.27769145771947</v>
      </c>
      <c r="DG149" s="29">
        <f ca="1">IF(K$11="x",Toimenpiteet!$E$115,AF149*CG149/1000+(Satokasvi!$E$28-Satokasvi!$E$7)+IF(K$8="x",Toimenpiteet!$E$29,0)+IF(K$9="x",Toimenpiteet!$E$60,0)+IF(K$10="x",Toimenpiteet!$E$88,0))/(1+$H$15)^DG$59</f>
        <v>258.18240672291341</v>
      </c>
      <c r="DH149" s="29">
        <f ca="1">IF(L$11="x",Toimenpiteet!$E$115,AG149*CH149/1000+(Satokasvi!$E$28-Satokasvi!$E$7)+IF(L$8="x",Toimenpiteet!$E$29,0)+IF(L$9="x",Toimenpiteet!$E$60,0)+IF(L$10="x",Toimenpiteet!$E$88,0))/(1+$H$15)^DH$59</f>
        <v>207.21011491174875</v>
      </c>
      <c r="DI149" s="29">
        <f>IF(M$11="x",Toimenpiteet!$E$115,AH149*CI149/1000+(Satokasvi!$E$28-Satokasvi!$E$7)+IF(M$8="x",Toimenpiteet!$E$29,0)+IF(M$9="x",Toimenpiteet!$E$60,0)+IF(M$10="x",Toimenpiteet!$E$88,0))/(1+$H$15)^DI$59</f>
        <v>263.80754085535114</v>
      </c>
      <c r="DJ149" s="29">
        <f ca="1">IF(N$11="x",Toimenpiteet!$E$115,AI149*CJ149/1000+(Satokasvi!$E$28-Satokasvi!$E$7)+IF(N$8="x",Toimenpiteet!$E$29,0)+IF(N$9="x",Toimenpiteet!$E$60,0)+IF(N$10="x",Toimenpiteet!$E$88,0))/(1+$H$15)^DJ$59</f>
        <v>68.627985840432302</v>
      </c>
      <c r="DK149" s="29">
        <f ca="1">IF(O$11="x",Toimenpiteet!$E$115,AJ149*CK149/1000+(Satokasvi!$E$28-Satokasvi!$E$7)+IF(O$8="x",Toimenpiteet!$E$29,0)+IF(O$9="x",Toimenpiteet!$E$60,0)+IF(O$10="x",Toimenpiteet!$E$88,0))/(1+$H$15)^DK$59</f>
        <v>240.90635056390991</v>
      </c>
      <c r="DL149" s="29">
        <f ca="1">IF(P$11="x",Toimenpiteet!$E$115,AK149*CL149/1000+(Satokasvi!$E$28-Satokasvi!$E$7)+IF(P$8="x",Toimenpiteet!$E$29,0)+IF(P$9="x",Toimenpiteet!$E$60,0)+IF(P$10="x",Toimenpiteet!$E$88,0))/(1+$H$15)^DL$59</f>
        <v>339.33985046944582</v>
      </c>
      <c r="DM149" s="29">
        <f ca="1">IF(Q$11="x",Toimenpiteet!$E$115,AL149*CM149/1000+(Satokasvi!$E$28-Satokasvi!$E$7)+IF(Q$8="x",Toimenpiteet!$E$29,0)+IF(Q$9="x",Toimenpiteet!$E$60,0)+IF(Q$10="x",Toimenpiteet!$E$88,0))/(1+$H$15)^DM$59</f>
        <v>312.51866811148733</v>
      </c>
      <c r="DN149" s="29">
        <f ca="1">IF(R$11="x",Toimenpiteet!$E$115,AM149*CN149/1000+(Satokasvi!$E$28-Satokasvi!$E$7)+IF(R$8="x",Toimenpiteet!$E$29,0)+IF(R$9="x",Toimenpiteet!$E$60,0)+IF(R$10="x",Toimenpiteet!$E$88,0))/(1+$H$15)^DN$59</f>
        <v>162.53910005886254</v>
      </c>
      <c r="DO149" s="29">
        <f ca="1">IF(S$11="x",Toimenpiteet!$E$115,AN149*CO149/1000+(Satokasvi!$E$28-Satokasvi!$E$7)+IF(S$8="x",Toimenpiteet!$E$29,0)+IF(S$9="x",Toimenpiteet!$E$60,0)+IF(S$10="x",Toimenpiteet!$E$88,0))/(1+$H$15)^DO$59</f>
        <v>315.34684354753114</v>
      </c>
      <c r="DP149" s="29">
        <f ca="1">IF(T$11="x",Toimenpiteet!$E$115,AO149*CP149/1000+(Satokasvi!$E$28-Satokasvi!$E$7)+IF(T$8="x",Toimenpiteet!$E$29,0)+IF(T$9="x",Toimenpiteet!$E$60,0)+IF(T$10="x",Toimenpiteet!$E$88,0))/(1+$H$15)^DP$59</f>
        <v>183.91495023719153</v>
      </c>
      <c r="DQ149" s="29">
        <f ca="1">IF(U$11="x",Toimenpiteet!$E$115,AP149*CQ149/1000+(Satokasvi!$E$28-Satokasvi!$E$7)+IF(U$8="x",Toimenpiteet!$E$29,0)+IF(U$9="x",Toimenpiteet!$E$60,0)+IF(U$10="x",Toimenpiteet!$E$88,0))/(1+$H$15)^DQ$59</f>
        <v>227.55956589014741</v>
      </c>
      <c r="DR149" s="29">
        <f ca="1">IF(V$11="x",Toimenpiteet!$E$115,AQ149*CR149/1000+(Satokasvi!$E$28-Satokasvi!$E$7)+IF(V$8="x",Toimenpiteet!$E$29,0)+IF(V$9="x",Toimenpiteet!$E$60,0)+IF(V$10="x",Toimenpiteet!$E$88,0))/(1+$H$15)^DR$59</f>
        <v>339.50987798569957</v>
      </c>
      <c r="DS149" s="29">
        <f ca="1">IF(W$11="x",Toimenpiteet!$E$115,AR149*CS149/1000+(Satokasvi!$E$28-Satokasvi!$E$7)+IF(W$8="x",Toimenpiteet!$E$29,0)+IF(W$9="x",Toimenpiteet!$E$60,0)+IF(W$10="x",Toimenpiteet!$E$88,0))/(1+$H$15)^DS$59</f>
        <v>195.581407517401</v>
      </c>
      <c r="DT149" s="29">
        <f ca="1">IF(X$11="x",Toimenpiteet!$E$115,AS149*CT149/1000+(Satokasvi!$E$28-Satokasvi!$E$7)+IF(X$8="x",Toimenpiteet!$E$29,0)+IF(X$9="x",Toimenpiteet!$E$60,0)+IF(X$10="x",Toimenpiteet!$E$88,0))/(1+$H$15)^DT$59</f>
        <v>187.52164367103347</v>
      </c>
      <c r="DU149" s="29">
        <f ca="1">IF(Y$11="x",Toimenpiteet!$E$115,AT149*CU149/1000+(Satokasvi!$E$28-Satokasvi!$E$7)+IF(Y$8="x",Toimenpiteet!$E$29,0)+IF(Y$9="x",Toimenpiteet!$E$60,0)+IF(Y$10="x",Toimenpiteet!$E$88,0))/(1+$H$15)^DU$59</f>
        <v>140.77165456098641</v>
      </c>
      <c r="DV149" s="29">
        <f ca="1">IF(Z$11="x",Toimenpiteet!$E$115,AU149*CV149/1000+(Satokasvi!$E$28-Satokasvi!$E$7)+IF(Z$8="x",Toimenpiteet!$E$29,0)+IF(Z$9="x",Toimenpiteet!$E$60,0)+IF(Z$10="x",Toimenpiteet!$E$88,0))/(1+$H$15)^DV$59</f>
        <v>157.92537565543483</v>
      </c>
      <c r="DW149" s="29">
        <f ca="1">IF(AA$11="x",Toimenpiteet!$E$115,AV149*CW149/1000+(Satokasvi!$E$28-Satokasvi!$E$7)+IF(AA$8="x",Toimenpiteet!$E$29,0)+IF(AA$9="x",Toimenpiteet!$E$60,0)+IF(AA$10="x",Toimenpiteet!$E$88,0))/(1+$H$15)^DW$59</f>
        <v>133.2344769853394</v>
      </c>
      <c r="DX149" s="29">
        <f ca="1">IF(AB$11="x",Toimenpiteet!$E$115,AW149*CX149/1000+(Satokasvi!$E$28-Satokasvi!$E$7)+IF(AB$8="x",Toimenpiteet!$E$29,0)+IF(AB$9="x",Toimenpiteet!$E$60,0)+IF(AB$10="x",Toimenpiteet!$E$88,0))/(1+$H$15)^DX$59</f>
        <v>117.73910927214774</v>
      </c>
      <c r="DY149" s="29">
        <f ca="1">IF(AC$11="x",Toimenpiteet!$E$115,AX149*CY149/1000+(Satokasvi!$E$28-Satokasvi!$E$7)+IF(AC$8="x",Toimenpiteet!$E$29,0)+IF(AC$9="x",Toimenpiteet!$E$60,0)+IF(AC$10="x",Toimenpiteet!$E$88,0))/(1+$H$15)^DY$59</f>
        <v>195.58606473794168</v>
      </c>
      <c r="DZ149" s="29">
        <f ca="1">IF(AD$11="x",Toimenpiteet!$E$115,AY149*CZ149/1000+(Satokasvi!$E$28-Satokasvi!$E$7)+IF(AD$8="x",Toimenpiteet!$E$29,0)+IF(AD$9="x",Toimenpiteet!$E$60,0)+IF(AD$10="x",Toimenpiteet!$E$88,0))/(1+$H$15)^DZ$59</f>
        <v>151.25171564009398</v>
      </c>
      <c r="EA149" s="29">
        <f ca="1">IF(AE$11="x",Toimenpiteet!$E$115,AZ149*DA149/1000+(Satokasvi!$E$28-Satokasvi!$E$7)+IF(AE$8="x",Toimenpiteet!$E$29,0)+IF(AE$9="x",Toimenpiteet!$E$60,0)+IF(AE$10="x",Toimenpiteet!$E$88,0))/(1+$H$15)^EA$59</f>
        <v>255.93371116095565</v>
      </c>
      <c r="EB149" s="29">
        <f ca="1">IF(AF$11="x",Toimenpiteet!$E$115,BA149*DB149/1000+(Satokasvi!$E$28-Satokasvi!$E$7)+IF(AF$8="x",Toimenpiteet!$E$29,0)+IF(AF$9="x",Toimenpiteet!$E$60,0)+IF(AF$10="x",Toimenpiteet!$E$88,0))/(1+$H$15)^EB$59</f>
        <v>62.718366047759154</v>
      </c>
      <c r="ED149" s="29">
        <f>IF(H$11="x",Toimenpiteet!$E$115,BD149*CD149/1000+(Satokasvi!$E$28-Satokasvi!$E$7)+IF(H$8="x",Toimenpiteet!$E$29,0)+IF(H$9="x",Toimenpiteet!$E$60,0)+IF(H$10="x",Toimenpiteet!$E$88,0))/(1+$H$15)^ED$59</f>
        <v>305.82524271844659</v>
      </c>
      <c r="EE149" s="29">
        <f ca="1">IF(I$11="x",Toimenpiteet!$E$115,BE149*CE149/1000+(Satokasvi!$E$28-Satokasvi!$E$7)+IF(I$8="x",Toimenpiteet!$E$29,0)+IF(I$9="x",Toimenpiteet!$E$60,0)+IF(I$10="x",Toimenpiteet!$E$88,0))/(1+$H$15)^EE$59</f>
        <v>518.54799914983448</v>
      </c>
      <c r="EF149" s="29">
        <f ca="1">IF(J$11="x",Toimenpiteet!$E$115,BF149*CF149/1000+(Satokasvi!$E$28-Satokasvi!$E$7)+IF(J$8="x",Toimenpiteet!$E$29,0)+IF(J$9="x",Toimenpiteet!$E$60,0)+IF(J$10="x",Toimenpiteet!$E$88,0))/(1+$H$15)^EF$59</f>
        <v>342.51961523893453</v>
      </c>
      <c r="EG149" s="29">
        <f ca="1">IF(K$11="x",Toimenpiteet!$E$115,BG149*CG149/1000+(Satokasvi!$E$28-Satokasvi!$E$7)+IF(K$8="x",Toimenpiteet!$E$29,0)+IF(K$9="x",Toimenpiteet!$E$60,0)+IF(K$10="x",Toimenpiteet!$E$88,0))/(1+$H$15)^EG$59</f>
        <v>281.21583697005843</v>
      </c>
      <c r="EH149" s="29">
        <f ca="1">IF(L$11="x",Toimenpiteet!$E$115,BH149*CH149/1000+(Satokasvi!$E$28-Satokasvi!$E$7)+IF(L$8="x",Toimenpiteet!$E$29,0)+IF(L$9="x",Toimenpiteet!$E$60,0)+IF(L$10="x",Toimenpiteet!$E$88,0))/(1+$H$15)^EH$59</f>
        <v>227.40004775539376</v>
      </c>
      <c r="EI149" s="29">
        <f>IF(M$11="x",Toimenpiteet!$E$115,BI149*CI149/1000+(Satokasvi!$E$28-Satokasvi!$E$7)+IF(M$8="x",Toimenpiteet!$E$29,0)+IF(M$9="x",Toimenpiteet!$E$60,0)+IF(M$10="x",Toimenpiteet!$E$88,0))/(1+$H$15)^EI$59</f>
        <v>263.80754085535114</v>
      </c>
      <c r="EJ149" s="29">
        <f ca="1">IF(N$11="x",Toimenpiteet!$E$115,BJ149*CJ149/1000+(Satokasvi!$E$28-Satokasvi!$E$7)+IF(N$8="x",Toimenpiteet!$E$29,0)+IF(N$9="x",Toimenpiteet!$E$60,0)+IF(N$10="x",Toimenpiteet!$E$88,0))/(1+$H$15)^EJ$59</f>
        <v>81.324562904211462</v>
      </c>
      <c r="EK149" s="29">
        <f ca="1">IF(O$11="x",Toimenpiteet!$E$115,BK149*CK149/1000+(Satokasvi!$E$28-Satokasvi!$E$7)+IF(O$8="x",Toimenpiteet!$E$29,0)+IF(O$9="x",Toimenpiteet!$E$60,0)+IF(O$10="x",Toimenpiteet!$E$88,0))/(1+$H$15)^EK$59</f>
        <v>261.94698631711276</v>
      </c>
      <c r="EL149" s="29">
        <f ca="1">IF(P$11="x",Toimenpiteet!$E$115,BL149*CL149/1000+(Satokasvi!$E$28-Satokasvi!$E$7)+IF(P$8="x",Toimenpiteet!$E$29,0)+IF(P$9="x",Toimenpiteet!$E$60,0)+IF(P$10="x",Toimenpiteet!$E$88,0))/(1+$H$15)^EL$59</f>
        <v>365.04016165797378</v>
      </c>
      <c r="EM149" s="29">
        <f ca="1">IF(Q$11="x",Toimenpiteet!$E$115,BM149*CM149/1000+(Satokasvi!$E$28-Satokasvi!$E$7)+IF(Q$8="x",Toimenpiteet!$E$29,0)+IF(Q$9="x",Toimenpiteet!$E$60,0)+IF(Q$10="x",Toimenpiteet!$E$88,0))/(1+$H$15)^EM$59</f>
        <v>336.62355167730988</v>
      </c>
      <c r="EN149" s="29">
        <f ca="1">IF(R$11="x",Toimenpiteet!$E$115,BN149*CN149/1000+(Satokasvi!$E$28-Satokasvi!$E$7)+IF(R$8="x",Toimenpiteet!$E$29,0)+IF(R$9="x",Toimenpiteet!$E$60,0)+IF(R$10="x",Toimenpiteet!$E$88,0))/(1+$H$15)^EN$59</f>
        <v>178.89804550864852</v>
      </c>
      <c r="EO149" s="29">
        <f ca="1">IF(S$11="x",Toimenpiteet!$E$115,BO149*CO149/1000+(Satokasvi!$E$28-Satokasvi!$E$7)+IF(S$8="x",Toimenpiteet!$E$29,0)+IF(S$9="x",Toimenpiteet!$E$60,0)+IF(S$10="x",Toimenpiteet!$E$88,0))/(1+$H$15)^EO$59</f>
        <v>339.10640945970664</v>
      </c>
      <c r="EP149" s="29">
        <f ca="1">IF(T$11="x",Toimenpiteet!$E$115,BP149*CP149/1000+(Satokasvi!$E$28-Satokasvi!$E$7)+IF(T$8="x",Toimenpiteet!$E$29,0)+IF(T$9="x",Toimenpiteet!$E$60,0)+IF(T$10="x",Toimenpiteet!$E$88,0))/(1+$H$15)^EP$59</f>
        <v>200.87013826827334</v>
      </c>
      <c r="EQ149" s="29">
        <f ca="1">IF(U$11="x",Toimenpiteet!$E$115,BQ149*CQ149/1000+(Satokasvi!$E$28-Satokasvi!$E$7)+IF(U$8="x",Toimenpiteet!$E$29,0)+IF(U$9="x",Toimenpiteet!$E$60,0)+IF(U$10="x",Toimenpiteet!$E$88,0))/(1+$H$15)^EQ$59</f>
        <v>246.470981581958</v>
      </c>
      <c r="ER149" s="29">
        <f ca="1">IF(V$11="x",Toimenpiteet!$E$115,BR149*CR149/1000+(Satokasvi!$E$28-Satokasvi!$E$7)+IF(V$8="x",Toimenpiteet!$E$29,0)+IF(V$9="x",Toimenpiteet!$E$60,0)+IF(V$10="x",Toimenpiteet!$E$88,0))/(1+$H$15)^ER$59</f>
        <v>363.79938877557021</v>
      </c>
      <c r="ES149" s="29">
        <f ca="1">IF(W$11="x",Toimenpiteet!$E$115,BS149*CS149/1000+(Satokasvi!$E$28-Satokasvi!$E$7)+IF(W$8="x",Toimenpiteet!$E$29,0)+IF(W$9="x",Toimenpiteet!$E$60,0)+IF(W$10="x",Toimenpiteet!$E$88,0))/(1+$H$15)^ES$59</f>
        <v>212.4614651656843</v>
      </c>
      <c r="ET149" s="29">
        <f ca="1">IF(X$11="x",Toimenpiteet!$E$115,BT149*CT149/1000+(Satokasvi!$E$28-Satokasvi!$E$7)+IF(X$8="x",Toimenpiteet!$E$29,0)+IF(X$9="x",Toimenpiteet!$E$60,0)+IF(X$10="x",Toimenpiteet!$E$88,0))/(1+$H$15)^ET$59</f>
        <v>203.79188825498636</v>
      </c>
      <c r="EU149" s="29">
        <f ca="1">IF(Y$11="x",Toimenpiteet!$E$115,BU149*CU149/1000+(Satokasvi!$E$28-Satokasvi!$E$7)+IF(Y$8="x",Toimenpiteet!$E$29,0)+IF(Y$9="x",Toimenpiteet!$E$60,0)+IF(Y$10="x",Toimenpiteet!$E$88,0))/(1+$H$15)^EU$59</f>
        <v>154.50359884282324</v>
      </c>
      <c r="EV149" s="29">
        <f ca="1">IF(Z$11="x",Toimenpiteet!$E$115,BV149*CV149/1000+(Satokasvi!$E$28-Satokasvi!$E$7)+IF(Z$8="x",Toimenpiteet!$E$29,0)+IF(Z$9="x",Toimenpiteet!$E$60,0)+IF(Z$10="x",Toimenpiteet!$E$88,0))/(1+$H$15)^EV$59</f>
        <v>172.32005371372844</v>
      </c>
      <c r="EW149" s="29">
        <f ca="1">IF(AA$11="x",Toimenpiteet!$E$115,BW149*CW149/1000+(Satokasvi!$E$28-Satokasvi!$E$7)+IF(AA$8="x",Toimenpiteet!$E$29,0)+IF(AA$9="x",Toimenpiteet!$E$60,0)+IF(AA$10="x",Toimenpiteet!$E$88,0))/(1+$H$15)^EW$59</f>
        <v>146.20533605355968</v>
      </c>
      <c r="EX149" s="29">
        <f ca="1">IF(AB$11="x",Toimenpiteet!$E$115,BX149*CX149/1000+(Satokasvi!$E$28-Satokasvi!$E$7)+IF(AB$8="x",Toimenpiteet!$E$29,0)+IF(AB$9="x",Toimenpiteet!$E$60,0)+IF(AB$10="x",Toimenpiteet!$E$88,0))/(1+$H$15)^EX$59</f>
        <v>129.75143873473888</v>
      </c>
      <c r="EY149" s="29">
        <f ca="1">IF(AC$11="x",Toimenpiteet!$E$115,BY149*CY149/1000+(Satokasvi!$E$28-Satokasvi!$E$7)+IF(AC$8="x",Toimenpiteet!$E$29,0)+IF(AC$9="x",Toimenpiteet!$E$60,0)+IF(AC$10="x",Toimenpiteet!$E$88,0))/(1+$H$15)^EY$59</f>
        <v>211.31233302239585</v>
      </c>
      <c r="EZ149" s="29">
        <f ca="1">IF(AD$11="x",Toimenpiteet!$E$115,BZ149*CZ149/1000+(Satokasvi!$E$28-Satokasvi!$E$7)+IF(AD$8="x",Toimenpiteet!$E$29,0)+IF(AD$9="x",Toimenpiteet!$E$60,0)+IF(AD$10="x",Toimenpiteet!$E$88,0))/(1+$H$15)^EZ$59</f>
        <v>164.58805389545506</v>
      </c>
      <c r="FA149" s="29">
        <f ca="1">IF(AE$11="x",Toimenpiteet!$E$115,CA149*DA149/1000+(Satokasvi!$E$28-Satokasvi!$E$7)+IF(AE$8="x",Toimenpiteet!$E$29,0)+IF(AE$9="x",Toimenpiteet!$E$60,0)+IF(AE$10="x",Toimenpiteet!$E$88,0))/(1+$H$15)^FA$59</f>
        <v>274.3359816445921</v>
      </c>
      <c r="FB149" s="29">
        <f ca="1">IF(AF$11="x",Toimenpiteet!$E$115,CB149*DB149/1000+(Satokasvi!$E$28-Satokasvi!$E$7)+IF(AF$8="x",Toimenpiteet!$E$29,0)+IF(AF$9="x",Toimenpiteet!$E$60,0)+IF(AF$10="x",Toimenpiteet!$E$88,0))/(1+$H$15)^FB$59</f>
        <v>71.296599811883738</v>
      </c>
      <c r="FD149" s="29">
        <f t="shared" si="41"/>
        <v>305.82524271844659</v>
      </c>
      <c r="FE149" s="29">
        <f t="shared" ca="1" si="45"/>
        <v>789.45107011392793</v>
      </c>
      <c r="FF149" s="29">
        <f t="shared" ca="1" si="45"/>
        <v>1105.7287615716473</v>
      </c>
      <c r="FG149" s="29">
        <f t="shared" ca="1" si="45"/>
        <v>1363.9111682945606</v>
      </c>
      <c r="FH149" s="29">
        <f t="shared" ca="1" si="45"/>
        <v>1571.1212832063093</v>
      </c>
      <c r="FI149" s="29">
        <f t="shared" ca="1" si="45"/>
        <v>1834.9288240616604</v>
      </c>
      <c r="FJ149" s="29">
        <f t="shared" ca="1" si="45"/>
        <v>1903.5568099020927</v>
      </c>
      <c r="FK149" s="29">
        <f t="shared" ca="1" si="45"/>
        <v>2144.4631604660026</v>
      </c>
      <c r="FL149" s="29">
        <f t="shared" ca="1" si="45"/>
        <v>2483.8030109354486</v>
      </c>
      <c r="FM149" s="29">
        <f t="shared" ca="1" si="45"/>
        <v>2796.321679046936</v>
      </c>
      <c r="FN149" s="29">
        <f t="shared" ca="1" si="44"/>
        <v>2958.8607791057984</v>
      </c>
      <c r="FO149" s="29">
        <f t="shared" ca="1" si="43"/>
        <v>3274.2076226533295</v>
      </c>
      <c r="FP149" s="29">
        <f t="shared" ca="1" si="43"/>
        <v>3458.122572890521</v>
      </c>
      <c r="FQ149" s="29">
        <f t="shared" ca="1" si="43"/>
        <v>3685.6821387806685</v>
      </c>
      <c r="FR149" s="29">
        <f t="shared" ca="1" si="43"/>
        <v>4025.1920167663679</v>
      </c>
      <c r="FS149" s="29">
        <f t="shared" ca="1" si="43"/>
        <v>4220.7734242837687</v>
      </c>
      <c r="FT149" s="29">
        <f t="shared" ca="1" si="43"/>
        <v>4408.2950679548021</v>
      </c>
      <c r="FU149" s="29">
        <f t="shared" ca="1" si="24"/>
        <v>4549.0667225157886</v>
      </c>
      <c r="FV149" s="29">
        <f t="shared" ca="1" si="24"/>
        <v>4706.992098171223</v>
      </c>
      <c r="FW149" s="29">
        <f t="shared" ca="1" si="23"/>
        <v>4840.2265751565628</v>
      </c>
      <c r="FX149" s="29">
        <f t="shared" ca="1" si="23"/>
        <v>4957.965684428711</v>
      </c>
      <c r="FY149" s="29">
        <f t="shared" ca="1" si="23"/>
        <v>5153.5517491666524</v>
      </c>
      <c r="FZ149" s="29">
        <f t="shared" ca="1" si="23"/>
        <v>5304.803464806746</v>
      </c>
      <c r="GA149" s="29">
        <f t="shared" ca="1" si="23"/>
        <v>5560.7371759677017</v>
      </c>
      <c r="GB149" s="29">
        <f t="shared" ca="1" si="23"/>
        <v>5623.4555420154611</v>
      </c>
      <c r="GC149" s="29"/>
      <c r="GD149" s="29">
        <f t="shared" si="42"/>
        <v>305.82524271844659</v>
      </c>
      <c r="GE149" s="29">
        <f t="shared" ca="1" si="48"/>
        <v>824.37324186828107</v>
      </c>
      <c r="GF149" s="29">
        <f t="shared" ca="1" si="48"/>
        <v>1166.8928571072156</v>
      </c>
      <c r="GG149" s="29">
        <f t="shared" ca="1" si="48"/>
        <v>1448.1086940772741</v>
      </c>
      <c r="GH149" s="29">
        <f t="shared" ca="1" si="48"/>
        <v>1675.508741832668</v>
      </c>
      <c r="GI149" s="29">
        <f t="shared" ca="1" si="48"/>
        <v>1939.3162826880191</v>
      </c>
      <c r="GJ149" s="29">
        <f t="shared" ca="1" si="48"/>
        <v>2020.6408455922306</v>
      </c>
      <c r="GK149" s="29">
        <f t="shared" ca="1" si="48"/>
        <v>2282.5878319093435</v>
      </c>
      <c r="GL149" s="29">
        <f t="shared" ca="1" si="48"/>
        <v>2647.6279935673174</v>
      </c>
      <c r="GM149" s="29">
        <f t="shared" ca="1" si="48"/>
        <v>2984.2515452446273</v>
      </c>
      <c r="GN149" s="29">
        <f t="shared" ca="1" si="48"/>
        <v>3163.1495907532758</v>
      </c>
      <c r="GO149" s="29">
        <f t="shared" ca="1" si="48"/>
        <v>3502.2560002129826</v>
      </c>
      <c r="GP149" s="29">
        <f t="shared" ca="1" si="48"/>
        <v>3703.126138481256</v>
      </c>
      <c r="GQ149" s="29">
        <f t="shared" ca="1" si="48"/>
        <v>3949.5971200632139</v>
      </c>
      <c r="GR149" s="29">
        <f t="shared" ca="1" si="48"/>
        <v>4313.396508838784</v>
      </c>
      <c r="GS149" s="29">
        <f t="shared" ca="1" si="48"/>
        <v>4525.8579740044679</v>
      </c>
      <c r="GT149" s="29">
        <f t="shared" ca="1" si="34"/>
        <v>4729.6498622594545</v>
      </c>
      <c r="GU149" s="29">
        <f t="shared" ca="1" si="34"/>
        <v>4884.153461102278</v>
      </c>
      <c r="GV149" s="29">
        <f t="shared" ca="1" si="34"/>
        <v>5056.4735148160062</v>
      </c>
      <c r="GW149" s="29">
        <f t="shared" ca="1" si="34"/>
        <v>5202.6788508695663</v>
      </c>
      <c r="GX149" s="29">
        <f t="shared" ca="1" si="34"/>
        <v>5332.4302896043055</v>
      </c>
      <c r="GY149" s="29">
        <f t="shared" ca="1" si="30"/>
        <v>5543.7426226267016</v>
      </c>
      <c r="GZ149" s="29">
        <f t="shared" ca="1" si="30"/>
        <v>5708.3306765221569</v>
      </c>
      <c r="HA149" s="29">
        <f t="shared" ca="1" si="30"/>
        <v>5982.6666581667487</v>
      </c>
      <c r="HB149" s="29">
        <f t="shared" ca="1" si="30"/>
        <v>6053.9632579786321</v>
      </c>
      <c r="HC149" s="29"/>
      <c r="HD149" s="29">
        <f t="shared" si="40"/>
        <v>170</v>
      </c>
      <c r="HE149" s="29">
        <f>SUM($GD149:GD149)-$HD149-SUM($FD149:FD149)</f>
        <v>-170</v>
      </c>
      <c r="HF149" s="29">
        <f ca="1">SUM($GD149:GE149)-$HD149-SUM($FD149:FE149)</f>
        <v>-135.07782824564674</v>
      </c>
      <c r="HG149" s="29">
        <f ca="1">SUM($GD149:GF149)-$HD149-SUM($FD149:FF149)</f>
        <v>-73.91373271007842</v>
      </c>
      <c r="HH149" s="29">
        <f ca="1">SUM($GD149:GG149)-$HD149-SUM($FD149:FG149)</f>
        <v>10.28379307263549</v>
      </c>
      <c r="HI149" s="29">
        <f ca="1">SUM($GD149:GH149)-$HD149-SUM($FD149:FH149)</f>
        <v>114.67125169899464</v>
      </c>
      <c r="HJ149" s="29">
        <f ca="1">SUM($GD149:GI149)-$HD149-SUM($FD149:FI149)</f>
        <v>219.05871032535288</v>
      </c>
      <c r="HK149" s="29">
        <f ca="1">SUM($GD149:GJ149)-$HD149-SUM($FD149:FJ149)</f>
        <v>336.14274601549187</v>
      </c>
      <c r="HL149" s="29">
        <f ca="1">SUM($GD149:GK149)-$HD149-SUM($FD149:FK149)</f>
        <v>474.26741745883191</v>
      </c>
      <c r="HM149" s="29">
        <f ca="1">SUM($GD149:GL149)-$HD149-SUM($FD149:FL149)</f>
        <v>638.09240009070163</v>
      </c>
      <c r="HN149" s="29">
        <f ca="1">SUM($GD149:GM149)-$HD149-SUM($FD149:FM149)</f>
        <v>826.02226628839162</v>
      </c>
      <c r="HO149" s="29">
        <f ca="1">SUM($GD149:GN149)-$HD149-SUM($FD149:FN149)</f>
        <v>1030.3110779358685</v>
      </c>
      <c r="HP149" s="29">
        <f ca="1">SUM($GD149:GO149)-$HD149-SUM($FD149:FO149)</f>
        <v>1258.3594554955234</v>
      </c>
      <c r="HQ149" s="29">
        <f ca="1">SUM($GD149:GP149)-$HD149-SUM($FD149:FP149)</f>
        <v>1503.3630210862575</v>
      </c>
      <c r="HR149" s="29">
        <f ca="1">SUM($GD149:GQ149)-$HD149-SUM($FD149:FQ149)</f>
        <v>1767.2780023688028</v>
      </c>
      <c r="HS149" s="29">
        <f ca="1">SUM($GD149:GR149)-$HD149-SUM($FD149:FR149)</f>
        <v>2055.4824944412176</v>
      </c>
      <c r="HT149" s="29">
        <f ca="1">SUM($GD149:GS149)-$HD149-SUM($FD149:FS149)</f>
        <v>2360.567044161915</v>
      </c>
      <c r="HU149" s="29">
        <f ca="1">SUM($GD149:GT149)-$HD149-SUM($FD149:FT149)</f>
        <v>2681.9218384665655</v>
      </c>
      <c r="HV149" s="29">
        <f ca="1">SUM($GD149:GU149)-$HD149-SUM($FD149:FU149)</f>
        <v>3017.0085770530568</v>
      </c>
      <c r="HW149" s="29">
        <f ca="1">SUM($GD149:GV149)-$HD149-SUM($FD149:FV149)</f>
        <v>3366.48999369784</v>
      </c>
      <c r="HX149" s="29">
        <f ca="1">SUM($GD149:GW149)-$HD149-SUM($FD149:FW149)</f>
        <v>3728.9422694108434</v>
      </c>
      <c r="HY149" s="29">
        <f ca="1">SUM($GD149:GX149)-$HD149-SUM($FD149:FX149)</f>
        <v>4103.4068745864352</v>
      </c>
      <c r="HZ149" s="29">
        <f ca="1">SUM($GD149:GY149)-$HD149-SUM($FD149:FY149)</f>
        <v>4493.597748046479</v>
      </c>
      <c r="IA149" s="29">
        <f ca="1">SUM($GD149:GZ149)-$HD149-SUM($FD149:FZ149)</f>
        <v>4897.1249597619026</v>
      </c>
      <c r="IB149" s="29">
        <f ca="1">SUM($GD149:HA149)-$HD149-SUM($FD149:GA149)</f>
        <v>5319.0544419609505</v>
      </c>
      <c r="IC149" s="29">
        <f ca="1">SUM($GD149:HB149)-$HD149-SUM($FD149:GB149)</f>
        <v>5749.5621579241124</v>
      </c>
    </row>
    <row r="150" spans="2:237">
      <c r="B150" s="29">
        <f t="shared" ca="1" si="47"/>
        <v>0.10797275565054187</v>
      </c>
      <c r="C150" s="29">
        <f t="shared" ca="1" si="47"/>
        <v>0.77133347133936536</v>
      </c>
      <c r="D150" s="29">
        <f t="shared" ca="1" si="47"/>
        <v>0.90505133101606772</v>
      </c>
      <c r="E150" s="29">
        <f t="shared" ca="1" si="47"/>
        <v>0.92817164493339699</v>
      </c>
      <c r="F150" s="29">
        <f t="shared" ca="1" si="47"/>
        <v>0.91455989695046169</v>
      </c>
      <c r="G150" s="29">
        <f t="shared" ca="1" si="47"/>
        <v>0.11425804017243701</v>
      </c>
      <c r="H150" s="29">
        <f t="shared" ca="1" si="47"/>
        <v>0.76371845671174499</v>
      </c>
      <c r="I150" s="29">
        <f t="shared" ca="1" si="47"/>
        <v>0.42518788773537031</v>
      </c>
      <c r="J150" s="29">
        <f t="shared" ca="1" si="47"/>
        <v>1.5956588407653904E-2</v>
      </c>
      <c r="K150" s="29">
        <f t="shared" ca="1" si="47"/>
        <v>0.13476900999968022</v>
      </c>
      <c r="L150" s="29">
        <f t="shared" ca="1" si="47"/>
        <v>0.76637131365163236</v>
      </c>
      <c r="M150" s="29">
        <f t="shared" ca="1" si="47"/>
        <v>0.69652173088930902</v>
      </c>
      <c r="N150" s="29">
        <f t="shared" ca="1" si="47"/>
        <v>0.63407616136177369</v>
      </c>
      <c r="O150" s="29">
        <f t="shared" ca="1" si="47"/>
        <v>0.53997304991406736</v>
      </c>
      <c r="P150" s="29">
        <f t="shared" ca="1" si="47"/>
        <v>5.0707137564056981E-2</v>
      </c>
      <c r="Q150" s="29">
        <f t="shared" ca="1" si="47"/>
        <v>9.1468501414291414E-2</v>
      </c>
      <c r="R150" s="29">
        <f t="shared" ca="1" si="46"/>
        <v>0.19650844419197366</v>
      </c>
      <c r="S150" s="29">
        <f t="shared" ca="1" si="46"/>
        <v>0.59377898784955041</v>
      </c>
      <c r="T150" s="29">
        <f t="shared" ca="1" si="46"/>
        <v>0.94038213802356596</v>
      </c>
      <c r="U150" s="29">
        <f t="shared" ca="1" si="46"/>
        <v>0.64227038072118581</v>
      </c>
      <c r="V150" s="29">
        <f t="shared" ca="1" si="46"/>
        <v>0.13391488349212111</v>
      </c>
      <c r="W150" s="29">
        <f t="shared" ca="1" si="46"/>
        <v>0.73734643812278911</v>
      </c>
      <c r="X150" s="29">
        <f t="shared" ca="1" si="46"/>
        <v>4.1138791854502199E-2</v>
      </c>
      <c r="Y150" s="29">
        <f t="shared" ca="1" si="46"/>
        <v>0.63222087241325209</v>
      </c>
      <c r="Z150" s="29">
        <f t="shared" ca="1" si="46"/>
        <v>0.65630186609151175</v>
      </c>
      <c r="AC150" s="27">
        <f>IF(H$11="x",0,_xlfn.NORM.INV(B150,Satokasvi!$H$8,Satokasvi!$I$8)*IF(H$8="x",1+Toimenpiteet!$C$7,1)*IF(H$9="x",1+Toimenpiteet!$C$34,1)*(1+H$30)*_xlfn.BINOM.INV(1,(1-(Satokasvi!$H$15*(1+H$43))),B150))</f>
        <v>0</v>
      </c>
      <c r="AD150" s="27">
        <f ca="1">IF(I$11="x",0,_xlfn.NORM.INV(C150,Satokasvi!$H$8,Satokasvi!$I$8)*IF(I$8="x",1+Toimenpiteet!$C$7,1)*IF(I$9="x",1+Toimenpiteet!$C$34,1)*(1+I$30)*_xlfn.BINOM.INV(1,(1-(Satokasvi!$H$15*(1+I$43))),C150))</f>
        <v>2675.0144645782611</v>
      </c>
      <c r="AE150" s="27">
        <f ca="1">IF(J$11="x",0,_xlfn.NORM.INV(D150,Satokasvi!$H$8,Satokasvi!$I$8)*IF(J$8="x",1+Toimenpiteet!$C$7,1)*IF(J$9="x",1+Toimenpiteet!$C$34,1)*(1+J$30)*_xlfn.BINOM.INV(1,(1-(Satokasvi!$H$15*(1+J$43))),D150))</f>
        <v>2797.2983009478676</v>
      </c>
      <c r="AF150" s="27">
        <f ca="1">IF(K$11="x",0,_xlfn.NORM.INV(E150,Satokasvi!$H$8,Satokasvi!$I$8)*IF(K$8="x",1+Toimenpiteet!$C$7,1)*IF(K$9="x",1+Toimenpiteet!$C$34,1)*(1+K$30)*_xlfn.BINOM.INV(1,(1-(Satokasvi!$H$15*(1+K$43))),E150))</f>
        <v>2844.4462583490158</v>
      </c>
      <c r="AG150" s="27">
        <f ca="1">IF(L$11="x",0,_xlfn.NORM.INV(F150,Satokasvi!$H$8,Satokasvi!$I$8)*IF(L$8="x",1+Toimenpiteet!$C$7,1)*IF(L$9="x",1+Toimenpiteet!$C$34,1)*(1+L$30)*_xlfn.BINOM.INV(1,(1-(Satokasvi!$H$15*(1+L$43))),F150))</f>
        <v>2846.7167512801893</v>
      </c>
      <c r="AH150" s="27">
        <f>IF(M$11="x",0,_xlfn.NORM.INV(G150,Satokasvi!$H$8,Satokasvi!$I$8)*IF(M$8="x",1+Toimenpiteet!$C$7,1)*IF(M$9="x",1+Toimenpiteet!$C$34,1)*(1+M$30)*_xlfn.BINOM.INV(1,(1-(Satokasvi!$H$15*(1+M$43))),G150))</f>
        <v>0</v>
      </c>
      <c r="AI150" s="27">
        <f ca="1">IF(N$11="x",0,_xlfn.NORM.INV(H150,Satokasvi!$H$8,Satokasvi!$I$8)*IF(N$8="x",1+Toimenpiteet!$C$7,1)*IF(N$9="x",1+Toimenpiteet!$C$34,1)*(1+N$30)*_xlfn.BINOM.INV(1,(1-(Satokasvi!$H$15*(1+N$43))),H150))</f>
        <v>2747.320676935723</v>
      </c>
      <c r="AJ150" s="27">
        <f ca="1">IF(O$11="x",0,_xlfn.NORM.INV(I150,Satokasvi!$H$8,Satokasvi!$I$8)*IF(O$8="x",1+Toimenpiteet!$C$7,1)*IF(O$9="x",1+Toimenpiteet!$C$34,1)*(1+O$30)*_xlfn.BINOM.INV(1,(1-(Satokasvi!$H$15*(1+O$43))),I150))</f>
        <v>2578.0286470014148</v>
      </c>
      <c r="AK150" s="27">
        <f ca="1">IF(P$11="x",0,_xlfn.NORM.INV(J150,Satokasvi!$H$8,Satokasvi!$I$8)*IF(P$8="x",1+Toimenpiteet!$C$7,1)*IF(P$9="x",1+Toimenpiteet!$C$34,1)*(1+P$30)*_xlfn.BINOM.INV(1,(1-(Satokasvi!$H$15*(1+P$43))),J150))</f>
        <v>0</v>
      </c>
      <c r="AL150" s="27">
        <f ca="1">IF(Q$11="x",0,_xlfn.NORM.INV(K150,Satokasvi!$H$8,Satokasvi!$I$8)*IF(Q$8="x",1+Toimenpiteet!$C$7,1)*IF(Q$9="x",1+Toimenpiteet!$C$34,1)*(1+Q$30)*_xlfn.BINOM.INV(1,(1-(Satokasvi!$H$15*(1+Q$43))),K150))</f>
        <v>2407.1436410638703</v>
      </c>
      <c r="AM150" s="27">
        <f ca="1">IF(R$11="x",0,_xlfn.NORM.INV(L150,Satokasvi!$H$8,Satokasvi!$I$8)*IF(R$8="x",1+Toimenpiteet!$C$7,1)*IF(R$9="x",1+Toimenpiteet!$C$34,1)*(1+R$30)*_xlfn.BINOM.INV(1,(1-(Satokasvi!$H$15*(1+R$43))),L150))</f>
        <v>2748.932247271187</v>
      </c>
      <c r="AN150" s="27">
        <f ca="1">IF(S$11="x",0,_xlfn.NORM.INV(M150,Satokasvi!$H$8,Satokasvi!$I$8)*IF(S$8="x",1+Toimenpiteet!$C$7,1)*IF(S$9="x",1+Toimenpiteet!$C$34,1)*(1+S$30)*_xlfn.BINOM.INV(1,(1-(Satokasvi!$H$15*(1+S$43))),M150))</f>
        <v>2709.262128810034</v>
      </c>
      <c r="AO150" s="27">
        <f ca="1">IF(T$11="x",0,_xlfn.NORM.INV(N150,Satokasvi!$H$8,Satokasvi!$I$8)*IF(T$8="x",1+Toimenpiteet!$C$7,1)*IF(T$9="x",1+Toimenpiteet!$C$34,1)*(1+T$30)*_xlfn.BINOM.INV(1,(1-(Satokasvi!$H$15*(1+T$43))),N150))</f>
        <v>2677.2025482460285</v>
      </c>
      <c r="AP150" s="27">
        <f ca="1">IF(U$11="x",0,_xlfn.NORM.INV(O150,Satokasvi!$H$8,Satokasvi!$I$8)*IF(U$8="x",1+Toimenpiteet!$C$7,1)*IF(U$9="x",1+Toimenpiteet!$C$34,1)*(1+U$30)*_xlfn.BINOM.INV(1,(1-(Satokasvi!$H$15*(1+U$43))),O150))</f>
        <v>2631.9742849559761</v>
      </c>
      <c r="AQ150" s="27">
        <f ca="1">IF(V$11="x",0,_xlfn.NORM.INV(P150,Satokasvi!$H$8,Satokasvi!$I$8)*IF(V$8="x",1+Toimenpiteet!$C$7,1)*IF(V$9="x",1+Toimenpiteet!$C$34,1)*(1+V$30)*_xlfn.BINOM.INV(1,(1-(Satokasvi!$H$15*(1+V$43))),P150))</f>
        <v>2307.4842815819379</v>
      </c>
      <c r="AR150" s="27">
        <f ca="1">IF(W$11="x",0,_xlfn.NORM.INV(Q150,Satokasvi!$H$8,Satokasvi!$I$8)*IF(W$8="x",1+Toimenpiteet!$C$7,1)*IF(W$9="x",1+Toimenpiteet!$C$34,1)*(1+W$30)*_xlfn.BINOM.INV(1,(1-(Satokasvi!$H$15*(1+W$43))),Q150))</f>
        <v>2364.6525068235746</v>
      </c>
      <c r="AS150" s="27">
        <f ca="1">IF(X$11="x",0,_xlfn.NORM.INV(R150,Satokasvi!$H$8,Satokasvi!$I$8)*IF(X$8="x",1+Toimenpiteet!$C$7,1)*IF(X$9="x",1+Toimenpiteet!$C$34,1)*(1+X$30)*_xlfn.BINOM.INV(1,(1-(Satokasvi!$H$15*(1+X$43))),R150))</f>
        <v>2453.8026781825229</v>
      </c>
      <c r="AT150" s="27">
        <f ca="1">IF(Y$11="x",0,_xlfn.NORM.INV(S150,Satokasvi!$H$8,Satokasvi!$I$8)*IF(Y$8="x",1+Toimenpiteet!$C$7,1)*IF(Y$9="x",1+Toimenpiteet!$C$34,1)*(1+Y$30)*_xlfn.BINOM.INV(1,(1-(Satokasvi!$H$15*(1+Y$43))),S150))</f>
        <v>2657.5300958747957</v>
      </c>
      <c r="AU150" s="27">
        <f ca="1">IF(Z$11="x",0,_xlfn.NORM.INV(T150,Satokasvi!$H$8,Satokasvi!$I$8)*IF(Z$8="x",1+Toimenpiteet!$C$7,1)*IF(Z$9="x",1+Toimenpiteet!$C$34,1)*(1+Z$30)*_xlfn.BINOM.INV(1,(1-(Satokasvi!$H$15*(1+Z$43))),T150))</f>
        <v>2904.054330497147</v>
      </c>
      <c r="AV150" s="27">
        <f ca="1">IF(AA$11="x",0,_xlfn.NORM.INV(U150,Satokasvi!$H$8,Satokasvi!$I$8)*IF(AA$8="x",1+Toimenpiteet!$C$7,1)*IF(AA$9="x",1+Toimenpiteet!$C$34,1)*(1+AA$30)*_xlfn.BINOM.INV(1,(1-(Satokasvi!$H$15*(1+AA$43))),U150))</f>
        <v>2681.2839291629139</v>
      </c>
      <c r="AW150" s="27">
        <f ca="1">IF(AB$11="x",0,_xlfn.NORM.INV(V150,Satokasvi!$H$8,Satokasvi!$I$8)*IF(AB$8="x",1+Toimenpiteet!$C$7,1)*IF(AB$9="x",1+Toimenpiteet!$C$34,1)*(1+AB$30)*_xlfn.BINOM.INV(1,(1-(Satokasvi!$H$15*(1+AB$43))),V150))</f>
        <v>2406.4068675611325</v>
      </c>
      <c r="AX150" s="27">
        <f ca="1">IF(AC$11="x",0,_xlfn.NORM.INV(W150,Satokasvi!$H$8,Satokasvi!$I$8)*IF(AC$8="x",1+Toimenpiteet!$C$7,1)*IF(AC$9="x",1+Toimenpiteet!$C$34,1)*(1+AC$30)*_xlfn.BINOM.INV(1,(1-(Satokasvi!$H$15*(1+AC$43))),W150))</f>
        <v>2731.8038156653329</v>
      </c>
      <c r="AY150" s="27">
        <f ca="1">IF(AD$11="x",0,_xlfn.NORM.INV(X150,Satokasvi!$H$8,Satokasvi!$I$8)*IF(AD$8="x",1+Toimenpiteet!$C$7,1)*IF(AD$9="x",1+Toimenpiteet!$C$34,1)*(1+AD$30)*_xlfn.BINOM.INV(1,(1-(Satokasvi!$H$15*(1+AD$43))),X150))</f>
        <v>0</v>
      </c>
      <c r="AZ150" s="27">
        <f ca="1">IF(AE$11="x",0,_xlfn.NORM.INV(Y150,Satokasvi!$H$8,Satokasvi!$I$8)*IF(AE$8="x",1+Toimenpiteet!$C$7,1)*IF(AE$9="x",1+Toimenpiteet!$C$34,1)*(1+AE$30)*_xlfn.BINOM.INV(1,(1-(Satokasvi!$H$15*(1+AE$43))),Y150))</f>
        <v>2676.2827647019244</v>
      </c>
      <c r="BA150" s="27">
        <f ca="1">IF(AF$11="x",0,_xlfn.NORM.INV(Z150,Satokasvi!$H$8,Satokasvi!$I$8)*IF(AF$8="x",1+Toimenpiteet!$C$7,1)*IF(AF$9="x",1+Toimenpiteet!$C$34,1)*(1+AF$30)*_xlfn.BINOM.INV(1,(1-(Satokasvi!$H$15*(1+AF$43))),Z150))</f>
        <v>2688.3503103262969</v>
      </c>
      <c r="BD150" s="27">
        <f>IF(H$11="x",0,_xlfn.NORM.INV(B150,Satokasvi!$H$8,Satokasvi!$I$8)*IF(COUNTIF($H$12:H$12,"x")&gt;0,(1+$C$6),1)*IF(COUNTIF($H$13:H$13,"x")&gt;0,(1+$C$30),1)*IF(H$8="x",(1+Toimenpiteet!$C$7),1)*IF(H$9="x",(1+Toimenpiteet!$C$34),1)*(1+H$30)*_xlfn.BINOM.INV(1,(1-(Satokasvi!$H$15*(1+H$44))),B150))</f>
        <v>0</v>
      </c>
      <c r="BE150" s="27">
        <f ca="1">IF(I$11="x",0,_xlfn.NORM.INV(C150,Satokasvi!$H$8,Satokasvi!$I$8)*IF(COUNTIF($H$12:I$12,"x")&gt;0,(1+$C$6),1)*IF(COUNTIF($H$13:I$13,"x")&gt;0,(1+$C$30),1)*IF(I$8="x",(1+Toimenpiteet!$C$7),1)*IF(I$9="x",(1+Toimenpiteet!$C$34),1)*(1+I$30)*_xlfn.BINOM.INV(1,(1-(Satokasvi!$H$15*(1+I$44))),C150))</f>
        <v>2808.7651878071738</v>
      </c>
      <c r="BF150" s="27">
        <f ca="1">IF(J$11="x",0,_xlfn.NORM.INV(D150,Satokasvi!$H$8,Satokasvi!$I$8)*IF(COUNTIF($H$12:J$12,"x")&gt;0,(1+$C$6),1)*IF(COUNTIF($H$13:J$13,"x")&gt;0,(1+$C$30),1)*IF(J$8="x",(1+Toimenpiteet!$C$7),1)*IF(J$9="x",(1+Toimenpiteet!$C$34),1)*(1+J$30)*_xlfn.BINOM.INV(1,(1-(Satokasvi!$H$15*(1+J$44))),D150))</f>
        <v>2937.163215995261</v>
      </c>
      <c r="BG150" s="27">
        <f ca="1">IF(K$11="x",0,_xlfn.NORM.INV(E150,Satokasvi!$H$8,Satokasvi!$I$8)*IF(COUNTIF($H$12:K$12,"x")&gt;0,(1+$C$6),1)*IF(COUNTIF($H$13:K$13,"x")&gt;0,(1+$C$30),1)*IF(K$8="x",(1+Toimenpiteet!$C$7),1)*IF(K$9="x",(1+Toimenpiteet!$C$34),1)*(1+K$30)*_xlfn.BINOM.INV(1,(1-(Satokasvi!$H$15*(1+K$44))),E150))</f>
        <v>2986.6685712664671</v>
      </c>
      <c r="BH150" s="27">
        <f ca="1">IF(L$11="x",0,_xlfn.NORM.INV(F150,Satokasvi!$H$8,Satokasvi!$I$8)*IF(COUNTIF($H$12:L$12,"x")&gt;0,(1+$C$6),1)*IF(COUNTIF($H$13:L$13,"x")&gt;0,(1+$C$30),1)*IF(L$8="x",(1+Toimenpiteet!$C$7),1)*IF(L$9="x",(1+Toimenpiteet!$C$34),1)*(1+L$30)*_xlfn.BINOM.INV(1,(1-(Satokasvi!$H$15*(1+L$44))),F150))</f>
        <v>2989.0525888441994</v>
      </c>
      <c r="BI150" s="27">
        <f>IF(M$11="x",0,_xlfn.NORM.INV(G150,Satokasvi!$H$8,Satokasvi!$I$8)*IF(COUNTIF($H$12:M$12,"x")&gt;0,(1+$C$6),1)*IF(COUNTIF($H$13:M$13,"x")&gt;0,(1+$C$30),1)*IF(M$8="x",(1+Toimenpiteet!$C$7),1)*IF(M$9="x",(1+Toimenpiteet!$C$34),1)*(1+M$30)*_xlfn.BINOM.INV(1,(1-(Satokasvi!$H$15*(1+M$44))),G150))</f>
        <v>0</v>
      </c>
      <c r="BJ150" s="27">
        <f ca="1">IF(N$11="x",0,_xlfn.NORM.INV(H150,Satokasvi!$H$8,Satokasvi!$I$8)*IF(COUNTIF($H$12:N$12,"x")&gt;0,(1+$C$6),1)*IF(COUNTIF($H$13:N$13,"x")&gt;0,(1+$C$30),1)*IF(N$8="x",(1+Toimenpiteet!$C$7),1)*IF(N$9="x",(1+Toimenpiteet!$C$34),1)*(1+N$30)*_xlfn.BINOM.INV(1,(1-(Satokasvi!$H$15*(1+N$44))),H150))</f>
        <v>2884.6867107825092</v>
      </c>
      <c r="BK150" s="27">
        <f ca="1">IF(O$11="x",0,_xlfn.NORM.INV(I150,Satokasvi!$H$8,Satokasvi!$I$8)*IF(COUNTIF($H$12:O$12,"x")&gt;0,(1+$C$6),1)*IF(COUNTIF($H$13:O$13,"x")&gt;0,(1+$C$30),1)*IF(O$8="x",(1+Toimenpiteet!$C$7),1)*IF(O$9="x",(1+Toimenpiteet!$C$34),1)*(1+O$30)*_xlfn.BINOM.INV(1,(1-(Satokasvi!$H$15*(1+O$44))),I150))</f>
        <v>2706.9300793514858</v>
      </c>
      <c r="BL150" s="27">
        <f ca="1">IF(P$11="x",0,_xlfn.NORM.INV(J150,Satokasvi!$H$8,Satokasvi!$I$8)*IF(COUNTIF($H$12:P$12,"x")&gt;0,(1+$C$6),1)*IF(COUNTIF($H$13:P$13,"x")&gt;0,(1+$C$30),1)*IF(P$8="x",(1+Toimenpiteet!$C$7),1)*IF(P$9="x",(1+Toimenpiteet!$C$34),1)*(1+P$30)*_xlfn.BINOM.INV(1,(1-(Satokasvi!$H$15*(1+P$44))),J150))</f>
        <v>0</v>
      </c>
      <c r="BM150" s="27">
        <f ca="1">IF(Q$11="x",0,_xlfn.NORM.INV(K150,Satokasvi!$H$8,Satokasvi!$I$8)*IF(COUNTIF($H$12:Q$12,"x")&gt;0,(1+$C$6),1)*IF(COUNTIF($H$13:Q$13,"x")&gt;0,(1+$C$30),1)*IF(Q$8="x",(1+Toimenpiteet!$C$7),1)*IF(Q$9="x",(1+Toimenpiteet!$C$34),1)*(1+Q$30)*_xlfn.BINOM.INV(1,(1-(Satokasvi!$H$15*(1+Q$44))),K150))</f>
        <v>2527.5008231170641</v>
      </c>
      <c r="BN150" s="27">
        <f ca="1">IF(R$11="x",0,_xlfn.NORM.INV(L150,Satokasvi!$H$8,Satokasvi!$I$8)*IF(COUNTIF($H$12:R$12,"x")&gt;0,(1+$C$6),1)*IF(COUNTIF($H$13:R$13,"x")&gt;0,(1+$C$30),1)*IF(R$8="x",(1+Toimenpiteet!$C$7),1)*IF(R$9="x",(1+Toimenpiteet!$C$34),1)*(1+R$30)*_xlfn.BINOM.INV(1,(1-(Satokasvi!$H$15*(1+R$44))),L150))</f>
        <v>2886.3788596347458</v>
      </c>
      <c r="BO150" s="27">
        <f ca="1">IF(S$11="x",0,_xlfn.NORM.INV(M150,Satokasvi!$H$8,Satokasvi!$I$8)*IF(COUNTIF($H$12:S$12,"x")&gt;0,(1+$C$6),1)*IF(COUNTIF($H$13:S$13,"x")&gt;0,(1+$C$30),1)*IF(S$8="x",(1+Toimenpiteet!$C$7),1)*IF(S$9="x",(1+Toimenpiteet!$C$34),1)*(1+S$30)*_xlfn.BINOM.INV(1,(1-(Satokasvi!$H$15*(1+S$44))),M150))</f>
        <v>2844.7252352505361</v>
      </c>
      <c r="BP150" s="27">
        <f ca="1">IF(T$11="x",0,_xlfn.NORM.INV(N150,Satokasvi!$H$8,Satokasvi!$I$8)*IF(COUNTIF($H$12:T$12,"x")&gt;0,(1+$C$6),1)*IF(COUNTIF($H$13:T$13,"x")&gt;0,(1+$C$30),1)*IF(T$8="x",(1+Toimenpiteet!$C$7),1)*IF(T$9="x",(1+Toimenpiteet!$C$34),1)*(1+T$30)*_xlfn.BINOM.INV(1,(1-(Satokasvi!$H$15*(1+T$44))),N150))</f>
        <v>2811.0626756583292</v>
      </c>
      <c r="BQ150" s="27">
        <f ca="1">IF(U$11="x",0,_xlfn.NORM.INV(O150,Satokasvi!$H$8,Satokasvi!$I$8)*IF(COUNTIF($H$12:U$12,"x")&gt;0,(1+$C$6),1)*IF(COUNTIF($H$13:U$13,"x")&gt;0,(1+$C$30),1)*IF(U$8="x",(1+Toimenpiteet!$C$7),1)*IF(U$9="x",(1+Toimenpiteet!$C$34),1)*(1+U$30)*_xlfn.BINOM.INV(1,(1-(Satokasvi!$H$15*(1+U$44))),O150))</f>
        <v>2763.572999203775</v>
      </c>
      <c r="BR150" s="27">
        <f ca="1">IF(V$11="x",0,_xlfn.NORM.INV(P150,Satokasvi!$H$8,Satokasvi!$I$8)*IF(COUNTIF($H$12:V$12,"x")&gt;0,(1+$C$6),1)*IF(COUNTIF($H$13:V$13,"x")&gt;0,(1+$C$30),1)*IF(V$8="x",(1+Toimenpiteet!$C$7),1)*IF(V$9="x",(1+Toimenpiteet!$C$34),1)*(1+V$30)*_xlfn.BINOM.INV(1,(1-(Satokasvi!$H$15*(1+V$44))),P150))</f>
        <v>2422.8584956610343</v>
      </c>
      <c r="BS150" s="27">
        <f ca="1">IF(W$11="x",0,_xlfn.NORM.INV(Q150,Satokasvi!$H$8,Satokasvi!$I$8)*IF(COUNTIF($H$12:W$12,"x")&gt;0,(1+$C$6),1)*IF(COUNTIF($H$13:W$13,"x")&gt;0,(1+$C$30),1)*IF(W$8="x",(1+Toimenpiteet!$C$7),1)*IF(W$9="x",(1+Toimenpiteet!$C$34),1)*(1+W$30)*_xlfn.BINOM.INV(1,(1-(Satokasvi!$H$15*(1+W$44))),Q150))</f>
        <v>2482.8851321647535</v>
      </c>
      <c r="BT150" s="27">
        <f ca="1">IF(X$11="x",0,_xlfn.NORM.INV(R150,Satokasvi!$H$8,Satokasvi!$I$8)*IF(COUNTIF($H$12:X$12,"x")&gt;0,(1+$C$6),1)*IF(COUNTIF($H$13:X$13,"x")&gt;0,(1+$C$30),1)*IF(X$8="x",(1+Toimenpiteet!$C$7),1)*IF(X$9="x",(1+Toimenpiteet!$C$34),1)*(1+X$30)*_xlfn.BINOM.INV(1,(1-(Satokasvi!$H$15*(1+X$44))),R150))</f>
        <v>2576.4928120916484</v>
      </c>
      <c r="BU150" s="27">
        <f ca="1">IF(Y$11="x",0,_xlfn.NORM.INV(S150,Satokasvi!$H$8,Satokasvi!$I$8)*IF(COUNTIF($H$12:Y$12,"x")&gt;0,(1+$C$6),1)*IF(COUNTIF($H$13:Y$13,"x")&gt;0,(1+$C$30),1)*IF(Y$8="x",(1+Toimenpiteet!$C$7),1)*IF(Y$9="x",(1+Toimenpiteet!$C$34),1)*(1+Y$30)*_xlfn.BINOM.INV(1,(1-(Satokasvi!$H$15*(1+Y$44))),S150))</f>
        <v>2790.4066006685352</v>
      </c>
      <c r="BV150" s="27">
        <f ca="1">IF(Z$11="x",0,_xlfn.NORM.INV(T150,Satokasvi!$H$8,Satokasvi!$I$8)*IF(COUNTIF($H$12:Z$12,"x")&gt;0,(1+$C$6),1)*IF(COUNTIF($H$13:Z$13,"x")&gt;0,(1+$C$30),1)*IF(Z$8="x",(1+Toimenpiteet!$C$7),1)*IF(Z$9="x",(1+Toimenpiteet!$C$34),1)*(1+Z$30)*_xlfn.BINOM.INV(1,(1-(Satokasvi!$H$15*(1+Z$44))),T150))</f>
        <v>3049.2570470220044</v>
      </c>
      <c r="BW150" s="27">
        <f ca="1">IF(AA$11="x",0,_xlfn.NORM.INV(U150,Satokasvi!$H$8,Satokasvi!$I$8)*IF(COUNTIF($H$12:AA$12,"x")&gt;0,(1+$C$6),1)*IF(COUNTIF($H$13:AA$13,"x")&gt;0,(1+$C$30),1)*IF(AA$8="x",(1+Toimenpiteet!$C$7),1)*IF(AA$9="x",(1+Toimenpiteet!$C$34),1)*(1+AA$30)*_xlfn.BINOM.INV(1,(1-(Satokasvi!$H$15*(1+AA$44))),U150))</f>
        <v>2815.3481256210594</v>
      </c>
      <c r="BX150" s="27">
        <f ca="1">IF(AB$11="x",0,_xlfn.NORM.INV(V150,Satokasvi!$H$8,Satokasvi!$I$8)*IF(COUNTIF($H$12:AB$12,"x")&gt;0,(1+$C$6),1)*IF(COUNTIF($H$13:AB$13,"x")&gt;0,(1+$C$30),1)*IF(AB$8="x",(1+Toimenpiteet!$C$7),1)*IF(AB$9="x",(1+Toimenpiteet!$C$34),1)*(1+AB$30)*_xlfn.BINOM.INV(1,(1-(Satokasvi!$H$15*(1+AB$44))),V150))</f>
        <v>2526.7272109391893</v>
      </c>
      <c r="BY150" s="27">
        <f ca="1">IF(AC$11="x",0,_xlfn.NORM.INV(W150,Satokasvi!$H$8,Satokasvi!$I$8)*IF(COUNTIF($H$12:AC$12,"x")&gt;0,(1+$C$6),1)*IF(COUNTIF($H$13:AC$13,"x")&gt;0,(1+$C$30),1)*IF(AC$8="x",(1+Toimenpiteet!$C$7),1)*IF(AC$9="x",(1+Toimenpiteet!$C$34),1)*(1+AC$30)*_xlfn.BINOM.INV(1,(1-(Satokasvi!$H$15*(1+AC$44))),W150))</f>
        <v>2868.3940064485992</v>
      </c>
      <c r="BZ150" s="27">
        <f ca="1">IF(AD$11="x",0,_xlfn.NORM.INV(X150,Satokasvi!$H$8,Satokasvi!$I$8)*IF(COUNTIF($H$12:AD$12,"x")&gt;0,(1+$C$6),1)*IF(COUNTIF($H$13:AD$13,"x")&gt;0,(1+$C$30),1)*IF(AD$8="x",(1+Toimenpiteet!$C$7),1)*IF(AD$9="x",(1+Toimenpiteet!$C$34),1)*(1+AD$30)*_xlfn.BINOM.INV(1,(1-(Satokasvi!$H$15*(1+AD$44))),X150))</f>
        <v>0</v>
      </c>
      <c r="CA150" s="27">
        <f ca="1">IF(AE$11="x",0,_xlfn.NORM.INV(Y150,Satokasvi!$H$8,Satokasvi!$I$8)*IF(COUNTIF($H$12:AE$12,"x")&gt;0,(1+$C$6),1)*IF(COUNTIF($H$13:AE$13,"x")&gt;0,(1+$C$30),1)*IF(AE$8="x",(1+Toimenpiteet!$C$7),1)*IF(AE$9="x",(1+Toimenpiteet!$C$34),1)*(1+AE$30)*_xlfn.BINOM.INV(1,(1-(Satokasvi!$H$15*(1+AE$44))),Y150))</f>
        <v>2810.0969029370208</v>
      </c>
      <c r="CB150" s="27">
        <f ca="1">IF(AF$11="x",0,_xlfn.NORM.INV(Z150,Satokasvi!$H$8,Satokasvi!$I$8)*IF(COUNTIF($H$12:AF$12,"x")&gt;0,(1+$C$6),1)*IF(COUNTIF($H$13:AF$13,"x")&gt;0,(1+$C$30),1)*IF(AF$8="x",(1+Toimenpiteet!$C$7),1)*IF(AF$9="x",(1+Toimenpiteet!$C$34),1)*(1+AF$30)*_xlfn.BINOM.INV(1,(1-(Satokasvi!$H$15*(1+AF$44))),Z150))</f>
        <v>2822.7678258426117</v>
      </c>
      <c r="CD150" s="29">
        <f ca="1">_xlfn.NORM.INV(RAND(),Satokasvi!$H$13,Satokasvi!$I$13)</f>
        <v>334.21970261020078</v>
      </c>
      <c r="CE150" s="29">
        <f ca="1">_xlfn.NORM.INV(RAND(),Satokasvi!$H$13,Satokasvi!$I$13)</f>
        <v>240.8569764544506</v>
      </c>
      <c r="CF150" s="29">
        <f ca="1">_xlfn.NORM.INV(RAND(),Satokasvi!$H$13,Satokasvi!$I$13)</f>
        <v>188.02464860867042</v>
      </c>
      <c r="CG150" s="29">
        <f ca="1">_xlfn.NORM.INV(RAND(),Satokasvi!$H$13,Satokasvi!$I$13)</f>
        <v>168.46557200571635</v>
      </c>
      <c r="CH150" s="29">
        <f ca="1">_xlfn.NORM.INV(RAND(),Satokasvi!$H$13,Satokasvi!$I$13)</f>
        <v>213.7064250250541</v>
      </c>
      <c r="CI150" s="29">
        <f ca="1">_xlfn.NORM.INV(RAND(),Satokasvi!$H$13,Satokasvi!$I$13)</f>
        <v>185.26119262180296</v>
      </c>
      <c r="CJ150" s="29">
        <f ca="1">_xlfn.NORM.INV(RAND(),Satokasvi!$H$13,Satokasvi!$I$13)</f>
        <v>214.69585115146802</v>
      </c>
      <c r="CK150" s="29">
        <f ca="1">_xlfn.NORM.INV(RAND(),Satokasvi!$H$13,Satokasvi!$I$13)</f>
        <v>287.010472789152</v>
      </c>
      <c r="CL150" s="29">
        <f ca="1">_xlfn.NORM.INV(RAND(),Satokasvi!$H$13,Satokasvi!$I$13)</f>
        <v>240.93659602703516</v>
      </c>
      <c r="CM150" s="29">
        <f ca="1">_xlfn.NORM.INV(RAND(),Satokasvi!$H$13,Satokasvi!$I$13)</f>
        <v>273.06528676268846</v>
      </c>
      <c r="CN150" s="29">
        <f ca="1">_xlfn.NORM.INV(RAND(),Satokasvi!$H$13,Satokasvi!$I$13)</f>
        <v>169.98917896865979</v>
      </c>
      <c r="CO150" s="29">
        <f ca="1">_xlfn.NORM.INV(RAND(),Satokasvi!$H$13,Satokasvi!$I$13)</f>
        <v>216.44803895200485</v>
      </c>
      <c r="CP150" s="29">
        <f ca="1">_xlfn.NORM.INV(RAND(),Satokasvi!$H$13,Satokasvi!$I$13)</f>
        <v>199.97141530683609</v>
      </c>
      <c r="CQ150" s="29">
        <f ca="1">_xlfn.NORM.INV(RAND(),Satokasvi!$H$13,Satokasvi!$I$13)</f>
        <v>282.0038871793995</v>
      </c>
      <c r="CR150" s="29">
        <f ca="1">_xlfn.NORM.INV(RAND(),Satokasvi!$H$13,Satokasvi!$I$13)</f>
        <v>223.23378702197576</v>
      </c>
      <c r="CS150" s="29">
        <f ca="1">_xlfn.NORM.INV(RAND(),Satokasvi!$H$13,Satokasvi!$I$13)</f>
        <v>118.48373026197643</v>
      </c>
      <c r="CT150" s="29">
        <f ca="1">_xlfn.NORM.INV(RAND(),Satokasvi!$H$13,Satokasvi!$I$13)</f>
        <v>162.68806672356521</v>
      </c>
      <c r="CU150" s="29">
        <f ca="1">_xlfn.NORM.INV(RAND(),Satokasvi!$H$13,Satokasvi!$I$13)</f>
        <v>179.43129380499408</v>
      </c>
      <c r="CV150" s="29">
        <f ca="1">_xlfn.NORM.INV(RAND(),Satokasvi!$H$13,Satokasvi!$I$13)</f>
        <v>218.02821007310675</v>
      </c>
      <c r="CW150" s="29">
        <f ca="1">_xlfn.NORM.INV(RAND(),Satokasvi!$H$13,Satokasvi!$I$13)</f>
        <v>196.45815499041097</v>
      </c>
      <c r="CX150" s="29">
        <f ca="1">_xlfn.NORM.INV(RAND(),Satokasvi!$H$13,Satokasvi!$I$13)</f>
        <v>202.5959599904013</v>
      </c>
      <c r="CY150" s="29">
        <f ca="1">_xlfn.NORM.INV(RAND(),Satokasvi!$H$13,Satokasvi!$I$13)</f>
        <v>217.66943123974326</v>
      </c>
      <c r="CZ150" s="29">
        <f ca="1">_xlfn.NORM.INV(RAND(),Satokasvi!$H$13,Satokasvi!$I$13)</f>
        <v>283.62601352730559</v>
      </c>
      <c r="DA150" s="29">
        <f ca="1">_xlfn.NORM.INV(RAND(),Satokasvi!$H$13,Satokasvi!$I$13)</f>
        <v>206.60081842171871</v>
      </c>
      <c r="DB150" s="29">
        <f ca="1">_xlfn.NORM.INV(RAND(),Satokasvi!$H$13,Satokasvi!$I$13)</f>
        <v>156.18714309040143</v>
      </c>
      <c r="DD150" s="29">
        <f>IF(H$11="x",Toimenpiteet!$E$115,AC150*CD150/1000+(Satokasvi!$E$28-Satokasvi!$E$7)+IF(H$8="x",Toimenpiteet!$E$29,0)+IF(H$9="x",Toimenpiteet!$E$60,0)+IF(H$10="x",Toimenpiteet!$E$88,0))/(1+$H$15)^DD$59</f>
        <v>305.82524271844659</v>
      </c>
      <c r="DE150" s="29">
        <f ca="1">IF(I$11="x",Toimenpiteet!$E$115,AD150*CE150/1000+(Satokasvi!$E$28-Satokasvi!$E$7)+IF(I$8="x",Toimenpiteet!$E$29,0)+IF(I$9="x",Toimenpiteet!$E$60,0)+IF(I$10="x",Toimenpiteet!$E$88,0))/(1+$H$15)^DE$59</f>
        <v>392.49306806507781</v>
      </c>
      <c r="DF150" s="29">
        <f ca="1">IF(J$11="x",Toimenpiteet!$E$115,AE150*CF150/1000+(Satokasvi!$E$28-Satokasvi!$E$7)+IF(J$8="x",Toimenpiteet!$E$29,0)+IF(J$9="x",Toimenpiteet!$E$60,0)+IF(J$10="x",Toimenpiteet!$E$88,0))/(1+$H$15)^DF$59</f>
        <v>272.76806566448306</v>
      </c>
      <c r="DG150" s="29">
        <f ca="1">IF(K$11="x",Toimenpiteet!$E$115,AF150*CG150/1000+(Satokasvi!$E$28-Satokasvi!$E$7)+IF(K$8="x",Toimenpiteet!$E$29,0)+IF(K$9="x",Toimenpiteet!$E$60,0)+IF(K$10="x",Toimenpiteet!$E$88,0))/(1+$H$15)^DG$59</f>
        <v>223.26903505294339</v>
      </c>
      <c r="DH150" s="29">
        <f ca="1">IF(L$11="x",Toimenpiteet!$E$115,AG150*CH150/1000+(Satokasvi!$E$28-Satokasvi!$E$7)+IF(L$8="x",Toimenpiteet!$E$29,0)+IF(L$9="x",Toimenpiteet!$E$60,0)+IF(L$10="x",Toimenpiteet!$E$88,0))/(1+$H$15)^DH$59</f>
        <v>328.18957001583777</v>
      </c>
      <c r="DI150" s="29">
        <f>IF(M$11="x",Toimenpiteet!$E$115,AH150*CI150/1000+(Satokasvi!$E$28-Satokasvi!$E$7)+IF(M$8="x",Toimenpiteet!$E$29,0)+IF(M$9="x",Toimenpiteet!$E$60,0)+IF(M$10="x",Toimenpiteet!$E$88,0))/(1+$H$15)^DI$59</f>
        <v>263.80754085535114</v>
      </c>
      <c r="DJ150" s="29">
        <f ca="1">IF(N$11="x",Toimenpiteet!$E$115,AI150*CJ150/1000+(Satokasvi!$E$28-Satokasvi!$E$7)+IF(N$8="x",Toimenpiteet!$E$29,0)+IF(N$9="x",Toimenpiteet!$E$60,0)+IF(N$10="x",Toimenpiteet!$E$88,0))/(1+$H$15)^DJ$59</f>
        <v>294.28900092588583</v>
      </c>
      <c r="DK150" s="29">
        <f ca="1">IF(O$11="x",Toimenpiteet!$E$115,AJ150*CK150/1000+(Satokasvi!$E$28-Satokasvi!$E$7)+IF(O$8="x",Toimenpiteet!$E$29,0)+IF(O$9="x",Toimenpiteet!$E$60,0)+IF(O$10="x",Toimenpiteet!$E$88,0))/(1+$H$15)^DK$59</f>
        <v>404.19427989567572</v>
      </c>
      <c r="DL150" s="29">
        <f ca="1">IF(P$11="x",Toimenpiteet!$E$115,AK150*CL150/1000+(Satokasvi!$E$28-Satokasvi!$E$7)+IF(P$8="x",Toimenpiteet!$E$29,0)+IF(P$9="x",Toimenpiteet!$E$60,0)+IF(P$10="x",Toimenpiteet!$E$88,0))/(1+$H$15)^DL$59</f>
        <v>-174.66637330111257</v>
      </c>
      <c r="DM150" s="29">
        <f ca="1">IF(Q$11="x",Toimenpiteet!$E$115,AL150*CM150/1000+(Satokasvi!$E$28-Satokasvi!$E$7)+IF(Q$8="x",Toimenpiteet!$E$29,0)+IF(Q$9="x",Toimenpiteet!$E$60,0)+IF(Q$10="x",Toimenpiteet!$E$88,0))/(1+$H$15)^DM$59</f>
        <v>319.51941000648685</v>
      </c>
      <c r="DN150" s="29">
        <f ca="1">IF(R$11="x",Toimenpiteet!$E$115,AM150*CN150/1000+(Satokasvi!$E$28-Satokasvi!$E$7)+IF(R$8="x",Toimenpiteet!$E$29,0)+IF(R$9="x",Toimenpiteet!$E$60,0)+IF(R$10="x",Toimenpiteet!$E$88,0))/(1+$H$15)^DN$59</f>
        <v>172.93951608684208</v>
      </c>
      <c r="DO150" s="29">
        <f ca="1">IF(S$11="x",Toimenpiteet!$E$115,AN150*CO150/1000+(Satokasvi!$E$28-Satokasvi!$E$7)+IF(S$8="x",Toimenpiteet!$E$29,0)+IF(S$9="x",Toimenpiteet!$E$60,0)+IF(S$10="x",Toimenpiteet!$E$88,0))/(1+$H$15)^DO$59</f>
        <v>251.45483937416009</v>
      </c>
      <c r="DP150" s="29">
        <f ca="1">IF(T$11="x",Toimenpiteet!$E$115,AO150*CP150/1000+(Satokasvi!$E$28-Satokasvi!$E$7)+IF(T$8="x",Toimenpiteet!$E$29,0)+IF(T$9="x",Toimenpiteet!$E$60,0)+IF(T$10="x",Toimenpiteet!$E$88,0))/(1+$H$15)^DP$59</f>
        <v>209.36801097550523</v>
      </c>
      <c r="DQ150" s="29">
        <f ca="1">IF(U$11="x",Toimenpiteet!$E$115,AP150*CQ150/1000+(Satokasvi!$E$28-Satokasvi!$E$7)+IF(U$8="x",Toimenpiteet!$E$29,0)+IF(U$9="x",Toimenpiteet!$E$60,0)+IF(U$10="x",Toimenpiteet!$E$88,0))/(1+$H$15)^DQ$59</f>
        <v>340.03072403726168</v>
      </c>
      <c r="DR150" s="29">
        <f ca="1">IF(V$11="x",Toimenpiteet!$E$115,AQ150*CR150/1000+(Satokasvi!$E$28-Satokasvi!$E$7)+IF(V$8="x",Toimenpiteet!$E$29,0)+IF(V$9="x",Toimenpiteet!$E$60,0)+IF(V$10="x",Toimenpiteet!$E$88,0))/(1+$H$15)^DR$59</f>
        <v>184.34817802407062</v>
      </c>
      <c r="DS150" s="29">
        <f ca="1">IF(W$11="x",Toimenpiteet!$E$115,AR150*CS150/1000+(Satokasvi!$E$28-Satokasvi!$E$7)+IF(W$8="x",Toimenpiteet!$E$29,0)+IF(W$9="x",Toimenpiteet!$E$60,0)+IF(W$10="x",Toimenpiteet!$E$88,0))/(1+$H$15)^DS$59</f>
        <v>32.574711802831409</v>
      </c>
      <c r="DT150" s="29">
        <f ca="1">IF(X$11="x",Toimenpiteet!$E$115,AS150*CT150/1000+(Satokasvi!$E$28-Satokasvi!$E$7)+IF(X$8="x",Toimenpiteet!$E$29,0)+IF(X$9="x",Toimenpiteet!$E$60,0)+IF(X$10="x",Toimenpiteet!$E$88,0))/(1+$H$15)^DT$59</f>
        <v>103.64198761574445</v>
      </c>
      <c r="DU150" s="29">
        <f ca="1">IF(Y$11="x",Toimenpiteet!$E$115,AT150*CU150/1000+(Satokasvi!$E$28-Satokasvi!$E$7)+IF(Y$8="x",Toimenpiteet!$E$29,0)+IF(Y$9="x",Toimenpiteet!$E$60,0)+IF(Y$10="x",Toimenpiteet!$E$88,0))/(1+$H$15)^DU$59</f>
        <v>146.2284004560012</v>
      </c>
      <c r="DV150" s="29">
        <f ca="1">IF(Z$11="x",Toimenpiteet!$E$115,AU150*CV150/1000+(Satokasvi!$E$28-Satokasvi!$E$7)+IF(Z$8="x",Toimenpiteet!$E$29,0)+IF(Z$9="x",Toimenpiteet!$E$60,0)+IF(Z$10="x",Toimenpiteet!$E$88,0))/(1+$H$15)^DV$59</f>
        <v>231.11740442650648</v>
      </c>
      <c r="DW150" s="29">
        <f ca="1">IF(AA$11="x",Toimenpiteet!$E$115,AV150*CW150/1000+(Satokasvi!$E$28-Satokasvi!$E$7)+IF(AA$8="x",Toimenpiteet!$E$29,0)+IF(AA$9="x",Toimenpiteet!$E$60,0)+IF(AA$10="x",Toimenpiteet!$E$88,0))/(1+$H$15)^DW$59</f>
        <v>165.47158779148427</v>
      </c>
      <c r="DX150" s="29">
        <f ca="1">IF(AB$11="x",Toimenpiteet!$E$115,AW150*CX150/1000+(Satokasvi!$E$28-Satokasvi!$E$7)+IF(AB$8="x",Toimenpiteet!$E$29,0)+IF(AB$9="x",Toimenpiteet!$E$60,0)+IF(AB$10="x",Toimenpiteet!$E$88,0))/(1+$H$15)^DX$59</f>
        <v>139.56300975627738</v>
      </c>
      <c r="DY150" s="29">
        <f ca="1">IF(AC$11="x",Toimenpiteet!$E$115,AX150*CY150/1000+(Satokasvi!$E$28-Satokasvi!$E$7)+IF(AC$8="x",Toimenpiteet!$E$29,0)+IF(AC$9="x",Toimenpiteet!$E$60,0)+IF(AC$10="x",Toimenpiteet!$E$88,0))/(1+$H$15)^DY$59</f>
        <v>191.39373225815251</v>
      </c>
      <c r="DZ150" s="29">
        <f ca="1">IF(AD$11="x",Toimenpiteet!$E$115,AY150*CZ150/1000+(Satokasvi!$E$28-Satokasvi!$E$7)+IF(AD$8="x",Toimenpiteet!$E$29,0)+IF(AD$9="x",Toimenpiteet!$E$60,0)+IF(AD$10="x",Toimenpiteet!$E$88,0))/(1+$H$15)^DZ$59</f>
        <v>-115.47504946712741</v>
      </c>
      <c r="EA150" s="29">
        <f ca="1">IF(AE$11="x",Toimenpiteet!$E$115,AZ150*DA150/1000+(Satokasvi!$E$28-Satokasvi!$E$7)+IF(AE$8="x",Toimenpiteet!$E$29,0)+IF(AE$9="x",Toimenpiteet!$E$60,0)+IF(AE$10="x",Toimenpiteet!$E$88,0))/(1+$H$15)^EA$59</f>
        <v>159.88938992021275</v>
      </c>
      <c r="EB150" s="29">
        <f ca="1">IF(AF$11="x",Toimenpiteet!$E$115,BA150*DB150/1000+(Satokasvi!$E$28-Satokasvi!$E$7)+IF(AF$8="x",Toimenpiteet!$E$29,0)+IF(AF$9="x",Toimenpiteet!$E$60,0)+IF(AF$10="x",Toimenpiteet!$E$88,0))/(1+$H$15)^EB$59</f>
        <v>91.693465613979797</v>
      </c>
      <c r="ED150" s="29">
        <f>IF(H$11="x",Toimenpiteet!$E$115,BD150*CD150/1000+(Satokasvi!$E$28-Satokasvi!$E$7)+IF(H$8="x",Toimenpiteet!$E$29,0)+IF(H$9="x",Toimenpiteet!$E$60,0)+IF(H$10="x",Toimenpiteet!$E$88,0))/(1+$H$15)^ED$59</f>
        <v>305.82524271844659</v>
      </c>
      <c r="EE150" s="29">
        <f ca="1">IF(I$11="x",Toimenpiteet!$E$115,BE150*CE150/1000+(Satokasvi!$E$28-Satokasvi!$E$7)+IF(I$8="x",Toimenpiteet!$E$29,0)+IF(I$9="x",Toimenpiteet!$E$60,0)+IF(I$10="x",Toimenpiteet!$E$88,0))/(1+$H$15)^EE$59</f>
        <v>422.85860185291074</v>
      </c>
      <c r="EF150" s="29">
        <f ca="1">IF(J$11="x",Toimenpiteet!$E$115,BF150*CF150/1000+(Satokasvi!$E$28-Satokasvi!$E$7)+IF(J$8="x",Toimenpiteet!$E$29,0)+IF(J$9="x",Toimenpiteet!$E$60,0)+IF(J$10="x",Toimenpiteet!$E$88,0))/(1+$H$15)^EF$59</f>
        <v>296.83450815603652</v>
      </c>
      <c r="EG150" s="29">
        <f ca="1">IF(K$11="x",Toimenpiteet!$E$115,BG150*CG150/1000+(Satokasvi!$E$28-Satokasvi!$E$7)+IF(K$8="x",Toimenpiteet!$E$29,0)+IF(K$9="x",Toimenpiteet!$E$60,0)+IF(K$10="x",Toimenpiteet!$E$88,0))/(1+$H$15)^EG$59</f>
        <v>244.55679671658993</v>
      </c>
      <c r="EH150" s="29">
        <f ca="1">IF(L$11="x",Toimenpiteet!$E$115,BH150*CH150/1000+(Satokasvi!$E$28-Satokasvi!$E$7)+IF(L$8="x",Toimenpiteet!$E$29,0)+IF(L$9="x",Toimenpiteet!$E$60,0)+IF(L$10="x",Toimenpiteet!$E$88,0))/(1+$H$15)^EH$59</f>
        <v>354.42847561468744</v>
      </c>
      <c r="EI150" s="29">
        <f>IF(M$11="x",Toimenpiteet!$E$115,BI150*CI150/1000+(Satokasvi!$E$28-Satokasvi!$E$7)+IF(M$8="x",Toimenpiteet!$E$29,0)+IF(M$9="x",Toimenpiteet!$E$60,0)+IF(M$10="x",Toimenpiteet!$E$88,0))/(1+$H$15)^EI$59</f>
        <v>263.80754085535114</v>
      </c>
      <c r="EJ150" s="29">
        <f ca="1">IF(N$11="x",Toimenpiteet!$E$115,BJ150*CJ150/1000+(Satokasvi!$E$28-Satokasvi!$E$7)+IF(N$8="x",Toimenpiteet!$E$29,0)+IF(N$9="x",Toimenpiteet!$E$60,0)+IF(N$10="x",Toimenpiteet!$E$88,0))/(1+$H$15)^EJ$59</f>
        <v>318.26862874393765</v>
      </c>
      <c r="EK150" s="29">
        <f ca="1">IF(O$11="x",Toimenpiteet!$E$115,BK150*CK150/1000+(Satokasvi!$E$28-Satokasvi!$E$7)+IF(O$8="x",Toimenpiteet!$E$29,0)+IF(O$9="x",Toimenpiteet!$E$60,0)+IF(O$10="x",Toimenpiteet!$E$88,0))/(1+$H$15)^EK$59</f>
        <v>433.3993121154669</v>
      </c>
      <c r="EL150" s="29">
        <f ca="1">IF(P$11="x",Toimenpiteet!$E$115,BL150*CL150/1000+(Satokasvi!$E$28-Satokasvi!$E$7)+IF(P$8="x",Toimenpiteet!$E$29,0)+IF(P$9="x",Toimenpiteet!$E$60,0)+IF(P$10="x",Toimenpiteet!$E$88,0))/(1+$H$15)^EL$59</f>
        <v>-174.66637330111257</v>
      </c>
      <c r="EM150" s="29">
        <f ca="1">IF(Q$11="x",Toimenpiteet!$E$115,BM150*CM150/1000+(Satokasvi!$E$28-Satokasvi!$E$7)+IF(Q$8="x",Toimenpiteet!$E$29,0)+IF(Q$9="x",Toimenpiteet!$E$60,0)+IF(Q$10="x",Toimenpiteet!$E$88,0))/(1+$H$15)^EM$59</f>
        <v>343.97433066705952</v>
      </c>
      <c r="EN150" s="29">
        <f ca="1">IF(R$11="x",Toimenpiteet!$E$115,BN150*CN150/1000+(Satokasvi!$E$28-Satokasvi!$E$7)+IF(R$8="x",Toimenpiteet!$E$29,0)+IF(R$9="x",Toimenpiteet!$E$60,0)+IF(R$10="x",Toimenpiteet!$E$88,0))/(1+$H$15)^EN$59</f>
        <v>189.81848233802705</v>
      </c>
      <c r="EO150" s="29">
        <f ca="1">IF(S$11="x",Toimenpiteet!$E$115,BO150*CO150/1000+(Satokasvi!$E$28-Satokasvi!$E$7)+IF(S$8="x",Toimenpiteet!$E$29,0)+IF(S$9="x",Toimenpiteet!$E$60,0)+IF(S$10="x",Toimenpiteet!$E$88,0))/(1+$H$15)^EO$59</f>
        <v>272.01980507766706</v>
      </c>
      <c r="EP150" s="29">
        <f ca="1">IF(T$11="x",Toimenpiteet!$E$115,BP150*CP150/1000+(Satokasvi!$E$28-Satokasvi!$E$7)+IF(T$8="x",Toimenpiteet!$E$29,0)+IF(T$9="x",Toimenpiteet!$E$60,0)+IF(T$10="x",Toimenpiteet!$E$88,0))/(1+$H$15)^EP$59</f>
        <v>227.59585204350262</v>
      </c>
      <c r="EQ150" s="29">
        <f ca="1">IF(U$11="x",Toimenpiteet!$E$115,BQ150*CQ150/1000+(Satokasvi!$E$28-Satokasvi!$E$7)+IF(U$8="x",Toimenpiteet!$E$29,0)+IF(U$9="x",Toimenpiteet!$E$60,0)+IF(U$10="x",Toimenpiteet!$E$88,0))/(1+$H$15)^EQ$59</f>
        <v>364.5656976364279</v>
      </c>
      <c r="ER150" s="29">
        <f ca="1">IF(V$11="x",Toimenpiteet!$E$115,BR150*CR150/1000+(Satokasvi!$E$28-Satokasvi!$E$7)+IF(V$8="x",Toimenpiteet!$E$29,0)+IF(V$9="x",Toimenpiteet!$E$60,0)+IF(V$10="x",Toimenpiteet!$E$88,0))/(1+$H$15)^ER$59</f>
        <v>200.87960381585967</v>
      </c>
      <c r="ES150" s="29">
        <f ca="1">IF(W$11="x",Toimenpiteet!$E$115,BS150*CS150/1000+(Satokasvi!$E$28-Satokasvi!$E$7)+IF(W$8="x",Toimenpiteet!$E$29,0)+IF(W$9="x",Toimenpiteet!$E$60,0)+IF(W$10="x",Toimenpiteet!$E$88,0))/(1+$H$15)^ES$59</f>
        <v>41.304434665386182</v>
      </c>
      <c r="ET150" s="29">
        <f ca="1">IF(X$11="x",Toimenpiteet!$E$115,BT150*CT150/1000+(Satokasvi!$E$28-Satokasvi!$E$7)+IF(X$8="x",Toimenpiteet!$E$29,0)+IF(X$9="x",Toimenpiteet!$E$60,0)+IF(X$10="x",Toimenpiteet!$E$88,0))/(1+$H$15)^ET$59</f>
        <v>115.71824939693279</v>
      </c>
      <c r="EU150" s="29">
        <f ca="1">IF(Y$11="x",Toimenpiteet!$E$115,BU150*CU150/1000+(Satokasvi!$E$28-Satokasvi!$E$7)+IF(Y$8="x",Toimenpiteet!$E$29,0)+IF(Y$9="x",Toimenpiteet!$E$60,0)+IF(Y$10="x",Toimenpiteet!$E$88,0))/(1+$H$15)^EU$59</f>
        <v>160.23318203258876</v>
      </c>
      <c r="EV150" s="29">
        <f ca="1">IF(Z$11="x",Toimenpiteet!$E$115,BV150*CV150/1000+(Satokasvi!$E$28-Satokasvi!$E$7)+IF(Z$8="x",Toimenpiteet!$E$29,0)+IF(Z$9="x",Toimenpiteet!$E$60,0)+IF(Z$10="x",Toimenpiteet!$E$88,0))/(1+$H$15)^EV$59</f>
        <v>249.17168392335375</v>
      </c>
      <c r="EW150" s="29">
        <f ca="1">IF(AA$11="x",Toimenpiteet!$E$115,BW150*CW150/1000+(Satokasvi!$E$28-Satokasvi!$E$7)+IF(AA$8="x",Toimenpiteet!$E$29,0)+IF(AA$9="x",Toimenpiteet!$E$60,0)+IF(AA$10="x",Toimenpiteet!$E$88,0))/(1+$H$15)^EW$59</f>
        <v>180.05430240001181</v>
      </c>
      <c r="EX150" s="29">
        <f ca="1">IF(AB$11="x",Toimenpiteet!$E$115,BX150*CX150/1000+(Satokasvi!$E$28-Satokasvi!$E$7)+IF(AB$8="x",Toimenpiteet!$E$29,0)+IF(AB$9="x",Toimenpiteet!$E$60,0)+IF(AB$10="x",Toimenpiteet!$E$88,0))/(1+$H$15)^EX$59</f>
        <v>152.66653424307503</v>
      </c>
      <c r="EY150" s="29">
        <f ca="1">IF(AC$11="x",Toimenpiteet!$E$115,BY150*CY150/1000+(Satokasvi!$E$28-Satokasvi!$E$7)+IF(AC$8="x",Toimenpiteet!$E$29,0)+IF(AC$9="x",Toimenpiteet!$E$60,0)+IF(AC$10="x",Toimenpiteet!$E$88,0))/(1+$H$15)^EY$59</f>
        <v>206.9103839186171</v>
      </c>
      <c r="EZ150" s="29">
        <f ca="1">IF(AD$11="x",Toimenpiteet!$E$115,BZ150*CZ150/1000+(Satokasvi!$E$28-Satokasvi!$E$7)+IF(AD$8="x",Toimenpiteet!$E$29,0)+IF(AD$9="x",Toimenpiteet!$E$60,0)+IF(AD$10="x",Toimenpiteet!$E$88,0))/(1+$H$15)^EZ$59</f>
        <v>-115.47504946712741</v>
      </c>
      <c r="FA150" s="29">
        <f ca="1">IF(AE$11="x",Toimenpiteet!$E$115,CA150*DA150/1000+(Satokasvi!$E$28-Satokasvi!$E$7)+IF(AE$8="x",Toimenpiteet!$E$29,0)+IF(AE$9="x",Toimenpiteet!$E$60,0)+IF(AE$10="x",Toimenpiteet!$E$88,0))/(1+$H$15)^FA$59</f>
        <v>173.48944434181206</v>
      </c>
      <c r="FB150" s="29">
        <f ca="1">IF(AF$11="x",Toimenpiteet!$E$115,CB150*DB150/1000+(Satokasvi!$E$28-Satokasvi!$E$7)+IF(AF$8="x",Toimenpiteet!$E$29,0)+IF(AF$9="x",Toimenpiteet!$E$60,0)+IF(AF$10="x",Toimenpiteet!$E$88,0))/(1+$H$15)^FB$59</f>
        <v>101.72045435641536</v>
      </c>
      <c r="FD150" s="29">
        <f t="shared" si="41"/>
        <v>305.82524271844659</v>
      </c>
      <c r="FE150" s="29">
        <f t="shared" ca="1" si="45"/>
        <v>698.31831078352434</v>
      </c>
      <c r="FF150" s="29">
        <f t="shared" ca="1" si="45"/>
        <v>971.0863764480074</v>
      </c>
      <c r="FG150" s="29">
        <f t="shared" ca="1" si="45"/>
        <v>1194.3554115009508</v>
      </c>
      <c r="FH150" s="29">
        <f t="shared" ca="1" si="45"/>
        <v>1522.5449815167885</v>
      </c>
      <c r="FI150" s="29">
        <f t="shared" ca="1" si="45"/>
        <v>1786.3525223721397</v>
      </c>
      <c r="FJ150" s="29">
        <f t="shared" ca="1" si="45"/>
        <v>2080.6415232980253</v>
      </c>
      <c r="FK150" s="29">
        <f t="shared" ca="1" si="45"/>
        <v>2484.8358031937009</v>
      </c>
      <c r="FL150" s="29">
        <f t="shared" ca="1" si="45"/>
        <v>2310.1694298925886</v>
      </c>
      <c r="FM150" s="29">
        <f t="shared" ca="1" si="45"/>
        <v>2629.6888398990754</v>
      </c>
      <c r="FN150" s="29">
        <f t="shared" ca="1" si="44"/>
        <v>2802.6283559859176</v>
      </c>
      <c r="FO150" s="29">
        <f t="shared" ca="1" si="43"/>
        <v>3054.0831953600778</v>
      </c>
      <c r="FP150" s="29">
        <f t="shared" ca="1" si="43"/>
        <v>3263.4512063355828</v>
      </c>
      <c r="FQ150" s="29">
        <f t="shared" ca="1" si="43"/>
        <v>3603.4819303728445</v>
      </c>
      <c r="FR150" s="29">
        <f t="shared" ca="1" si="43"/>
        <v>3787.830108396915</v>
      </c>
      <c r="FS150" s="29">
        <f t="shared" ca="1" si="43"/>
        <v>3820.4048201997462</v>
      </c>
      <c r="FT150" s="29">
        <f t="shared" ca="1" si="43"/>
        <v>3924.0468078154904</v>
      </c>
      <c r="FU150" s="29">
        <f t="shared" ca="1" si="24"/>
        <v>4070.2752082714915</v>
      </c>
      <c r="FV150" s="29">
        <f t="shared" ca="1" si="24"/>
        <v>4301.3926126979977</v>
      </c>
      <c r="FW150" s="29">
        <f t="shared" ca="1" si="24"/>
        <v>4466.8642004894818</v>
      </c>
      <c r="FX150" s="29">
        <f t="shared" ca="1" si="24"/>
        <v>4606.4272102457589</v>
      </c>
      <c r="FY150" s="29">
        <f t="shared" ca="1" si="24"/>
        <v>4797.8209425039113</v>
      </c>
      <c r="FZ150" s="29">
        <f t="shared" ca="1" si="24"/>
        <v>4682.3458930367842</v>
      </c>
      <c r="GA150" s="29">
        <f t="shared" ca="1" si="24"/>
        <v>4842.2352829569973</v>
      </c>
      <c r="GB150" s="29">
        <f t="shared" ca="1" si="24"/>
        <v>4933.9287485709774</v>
      </c>
      <c r="GC150" s="29"/>
      <c r="GD150" s="29">
        <f t="shared" si="42"/>
        <v>305.82524271844659</v>
      </c>
      <c r="GE150" s="29">
        <f t="shared" ca="1" si="48"/>
        <v>728.68384457135733</v>
      </c>
      <c r="GF150" s="29">
        <f t="shared" ca="1" si="48"/>
        <v>1025.5183527273939</v>
      </c>
      <c r="GG150" s="29">
        <f t="shared" ca="1" si="48"/>
        <v>1270.0751494439837</v>
      </c>
      <c r="GH150" s="29">
        <f t="shared" ca="1" si="48"/>
        <v>1624.5036250586711</v>
      </c>
      <c r="GI150" s="29">
        <f t="shared" ca="1" si="48"/>
        <v>1888.3111659140222</v>
      </c>
      <c r="GJ150" s="29">
        <f t="shared" ca="1" si="48"/>
        <v>2206.5797946579601</v>
      </c>
      <c r="GK150" s="29">
        <f t="shared" ca="1" si="48"/>
        <v>2639.9791067734268</v>
      </c>
      <c r="GL150" s="29">
        <f t="shared" ca="1" si="48"/>
        <v>2465.312733472314</v>
      </c>
      <c r="GM150" s="29">
        <f t="shared" ca="1" si="48"/>
        <v>2809.2870641393733</v>
      </c>
      <c r="GN150" s="29">
        <f t="shared" ca="1" si="48"/>
        <v>2999.1055464774004</v>
      </c>
      <c r="GO150" s="29">
        <f t="shared" ca="1" si="48"/>
        <v>3271.1253515550675</v>
      </c>
      <c r="GP150" s="29">
        <f t="shared" ca="1" si="48"/>
        <v>3498.7212035985699</v>
      </c>
      <c r="GQ150" s="29">
        <f t="shared" ca="1" si="48"/>
        <v>3863.2869012349979</v>
      </c>
      <c r="GR150" s="29">
        <f t="shared" ca="1" si="48"/>
        <v>4064.1665050508577</v>
      </c>
      <c r="GS150" s="29">
        <f t="shared" ca="1" si="48"/>
        <v>4105.4709397162442</v>
      </c>
      <c r="GT150" s="29">
        <f t="shared" ca="1" si="34"/>
        <v>4221.1891891131772</v>
      </c>
      <c r="GU150" s="29">
        <f t="shared" ca="1" si="34"/>
        <v>4381.4223711457662</v>
      </c>
      <c r="GV150" s="29">
        <f t="shared" ca="1" si="34"/>
        <v>4630.5940550691203</v>
      </c>
      <c r="GW150" s="29">
        <f t="shared" ca="1" si="34"/>
        <v>4810.648357469132</v>
      </c>
      <c r="GX150" s="29">
        <f t="shared" ca="1" si="34"/>
        <v>4963.3148917122071</v>
      </c>
      <c r="GY150" s="29">
        <f t="shared" ca="1" si="30"/>
        <v>5170.2252756308244</v>
      </c>
      <c r="GZ150" s="29">
        <f t="shared" ca="1" si="30"/>
        <v>5054.7502261636973</v>
      </c>
      <c r="HA150" s="29">
        <f t="shared" ca="1" si="30"/>
        <v>5228.2396705055098</v>
      </c>
      <c r="HB150" s="29">
        <f t="shared" ca="1" si="30"/>
        <v>5329.9601248619256</v>
      </c>
      <c r="HC150" s="29"/>
      <c r="HD150" s="29">
        <f t="shared" si="40"/>
        <v>170</v>
      </c>
      <c r="HE150" s="29">
        <f>SUM($GD150:GD150)-$HD150-SUM($FD150:FD150)</f>
        <v>-170</v>
      </c>
      <c r="HF150" s="29">
        <f ca="1">SUM($GD150:GE150)-$HD150-SUM($FD150:FE150)</f>
        <v>-139.6344662121669</v>
      </c>
      <c r="HG150" s="29">
        <f ca="1">SUM($GD150:GF150)-$HD150-SUM($FD150:FF150)</f>
        <v>-85.202489932780281</v>
      </c>
      <c r="HH150" s="29">
        <f ca="1">SUM($GD150:GG150)-$HD150-SUM($FD150:FG150)</f>
        <v>-9.4827519897476122</v>
      </c>
      <c r="HI150" s="29">
        <f ca="1">SUM($GD150:GH150)-$HD150-SUM($FD150:FH150)</f>
        <v>92.475891552135181</v>
      </c>
      <c r="HJ150" s="29">
        <f ca="1">SUM($GD150:GI150)-$HD150-SUM($FD150:FI150)</f>
        <v>194.43453509401752</v>
      </c>
      <c r="HK150" s="29">
        <f ca="1">SUM($GD150:GJ150)-$HD150-SUM($FD150:FJ150)</f>
        <v>320.37280645395185</v>
      </c>
      <c r="HL150" s="29">
        <f ca="1">SUM($GD150:GK150)-$HD150-SUM($FD150:FK150)</f>
        <v>475.51611003367907</v>
      </c>
      <c r="HM150" s="29">
        <f ca="1">SUM($GD150:GL150)-$HD150-SUM($FD150:FL150)</f>
        <v>630.65941361340447</v>
      </c>
      <c r="HN150" s="29">
        <f ca="1">SUM($GD150:GM150)-$HD150-SUM($FD150:FM150)</f>
        <v>810.25763785370327</v>
      </c>
      <c r="HO150" s="29">
        <f ca="1">SUM($GD150:GN150)-$HD150-SUM($FD150:FN150)</f>
        <v>1006.7348283451865</v>
      </c>
      <c r="HP150" s="29">
        <f ca="1">SUM($GD150:GO150)-$HD150-SUM($FD150:FO150)</f>
        <v>1223.7769845401745</v>
      </c>
      <c r="HQ150" s="29">
        <f ca="1">SUM($GD150:GP150)-$HD150-SUM($FD150:FP150)</f>
        <v>1459.0469818031597</v>
      </c>
      <c r="HR150" s="29">
        <f ca="1">SUM($GD150:GQ150)-$HD150-SUM($FD150:FQ150)</f>
        <v>1718.8519526653145</v>
      </c>
      <c r="HS150" s="29">
        <f ca="1">SUM($GD150:GR150)-$HD150-SUM($FD150:FR150)</f>
        <v>1995.1883493192545</v>
      </c>
      <c r="HT150" s="29">
        <f ca="1">SUM($GD150:GS150)-$HD150-SUM($FD150:FS150)</f>
        <v>2280.254468835752</v>
      </c>
      <c r="HU150" s="29">
        <f ca="1">SUM($GD150:GT150)-$HD150-SUM($FD150:FT150)</f>
        <v>2577.3968501334384</v>
      </c>
      <c r="HV150" s="29">
        <f ca="1">SUM($GD150:GU150)-$HD150-SUM($FD150:FU150)</f>
        <v>2888.5440130077113</v>
      </c>
      <c r="HW150" s="29">
        <f ca="1">SUM($GD150:GV150)-$HD150-SUM($FD150:FV150)</f>
        <v>3217.7454553788339</v>
      </c>
      <c r="HX150" s="29">
        <f ca="1">SUM($GD150:GW150)-$HD150-SUM($FD150:FW150)</f>
        <v>3561.5296123584849</v>
      </c>
      <c r="HY150" s="29">
        <f ca="1">SUM($GD150:GX150)-$HD150-SUM($FD150:FX150)</f>
        <v>3918.4172938249321</v>
      </c>
      <c r="HZ150" s="29">
        <f ca="1">SUM($GD150:GY150)-$HD150-SUM($FD150:FY150)</f>
        <v>4290.8216269518452</v>
      </c>
      <c r="IA150" s="29">
        <f ca="1">SUM($GD150:GZ150)-$HD150-SUM($FD150:FZ150)</f>
        <v>4663.2259600787656</v>
      </c>
      <c r="IB150" s="29">
        <f ca="1">SUM($GD150:HA150)-$HD150-SUM($FD150:GA150)</f>
        <v>5049.2303476272791</v>
      </c>
      <c r="IC150" s="29">
        <f ca="1">SUM($GD150:HB150)-$HD150-SUM($FD150:GB150)</f>
        <v>5445.2617239182291</v>
      </c>
    </row>
    <row r="151" spans="2:237">
      <c r="B151" s="29">
        <f t="shared" ca="1" si="47"/>
        <v>0.15117975107903636</v>
      </c>
      <c r="C151" s="29">
        <f t="shared" ca="1" si="47"/>
        <v>0.30441822159386933</v>
      </c>
      <c r="D151" s="29">
        <f t="shared" ca="1" si="47"/>
        <v>0.66634959950647865</v>
      </c>
      <c r="E151" s="29">
        <f t="shared" ca="1" si="47"/>
        <v>0.72472586722459831</v>
      </c>
      <c r="F151" s="29">
        <f t="shared" ca="1" si="47"/>
        <v>0.4923721519358385</v>
      </c>
      <c r="G151" s="29">
        <f t="shared" ca="1" si="47"/>
        <v>0.19314286156665061</v>
      </c>
      <c r="H151" s="29">
        <f t="shared" ca="1" si="47"/>
        <v>0.93675986797861943</v>
      </c>
      <c r="I151" s="29">
        <f t="shared" ca="1" si="47"/>
        <v>0.28863815987742936</v>
      </c>
      <c r="J151" s="29">
        <f t="shared" ca="1" si="47"/>
        <v>5.1440374493617491E-2</v>
      </c>
      <c r="K151" s="29">
        <f t="shared" ca="1" si="47"/>
        <v>2.186749173610858E-2</v>
      </c>
      <c r="L151" s="29">
        <f t="shared" ca="1" si="47"/>
        <v>0.37057051229757221</v>
      </c>
      <c r="M151" s="29">
        <f t="shared" ca="1" si="47"/>
        <v>4.9683139169087731E-4</v>
      </c>
      <c r="N151" s="29">
        <f t="shared" ca="1" si="47"/>
        <v>0.39170388938221434</v>
      </c>
      <c r="O151" s="29">
        <f t="shared" ca="1" si="47"/>
        <v>0.56180794088871067</v>
      </c>
      <c r="P151" s="29">
        <f t="shared" ca="1" si="47"/>
        <v>0.77130159881184024</v>
      </c>
      <c r="Q151" s="29">
        <f t="shared" ca="1" si="47"/>
        <v>0.12555849466514324</v>
      </c>
      <c r="R151" s="29">
        <f t="shared" ca="1" si="46"/>
        <v>0.84170678118839537</v>
      </c>
      <c r="S151" s="29">
        <f t="shared" ca="1" si="46"/>
        <v>0.9384374235530456</v>
      </c>
      <c r="T151" s="29">
        <f t="shared" ca="1" si="46"/>
        <v>0.80570937069946036</v>
      </c>
      <c r="U151" s="29">
        <f t="shared" ca="1" si="46"/>
        <v>0.32170755443706334</v>
      </c>
      <c r="V151" s="29">
        <f t="shared" ca="1" si="46"/>
        <v>0.84851745240772858</v>
      </c>
      <c r="W151" s="29">
        <f t="shared" ca="1" si="46"/>
        <v>0.93193224195834179</v>
      </c>
      <c r="X151" s="29">
        <f t="shared" ca="1" si="46"/>
        <v>0.43917426294686657</v>
      </c>
      <c r="Y151" s="29">
        <f t="shared" ca="1" si="46"/>
        <v>3.8071682225823023E-2</v>
      </c>
      <c r="Z151" s="29">
        <f t="shared" ca="1" si="46"/>
        <v>0.20280823561975792</v>
      </c>
      <c r="AC151" s="27">
        <f>IF(H$11="x",0,_xlfn.NORM.INV(B151,Satokasvi!$H$8,Satokasvi!$I$8)*IF(H$8="x",1+Toimenpiteet!$C$7,1)*IF(H$9="x",1+Toimenpiteet!$C$34,1)*(1+H$30)*_xlfn.BINOM.INV(1,(1-(Satokasvi!$H$15*(1+H$43))),B151))</f>
        <v>0</v>
      </c>
      <c r="AD151" s="27">
        <f ca="1">IF(I$11="x",0,_xlfn.NORM.INV(C151,Satokasvi!$H$8,Satokasvi!$I$8)*IF(I$8="x",1+Toimenpiteet!$C$7,1)*IF(I$9="x",1+Toimenpiteet!$C$34,1)*(1+I$30)*_xlfn.BINOM.INV(1,(1-(Satokasvi!$H$15*(1+I$43))),C151))</f>
        <v>2447.3107901913072</v>
      </c>
      <c r="AE151" s="27">
        <f ca="1">IF(J$11="x",0,_xlfn.NORM.INV(D151,Satokasvi!$H$8,Satokasvi!$I$8)*IF(J$8="x",1+Toimenpiteet!$C$7,1)*IF(J$9="x",1+Toimenpiteet!$C$34,1)*(1+J$30)*_xlfn.BINOM.INV(1,(1-(Satokasvi!$H$15*(1+J$43))),D151))</f>
        <v>2636.3345889754064</v>
      </c>
      <c r="AF151" s="27">
        <f ca="1">IF(K$11="x",0,_xlfn.NORM.INV(E151,Satokasvi!$H$8,Satokasvi!$I$8)*IF(K$8="x",1+Toimenpiteet!$C$7,1)*IF(K$9="x",1+Toimenpiteet!$C$34,1)*(1+K$30)*_xlfn.BINOM.INV(1,(1-(Satokasvi!$H$15*(1+K$43))),E151))</f>
        <v>2685.2528549782937</v>
      </c>
      <c r="AG151" s="27">
        <f ca="1">IF(L$11="x",0,_xlfn.NORM.INV(F151,Satokasvi!$H$8,Satokasvi!$I$8)*IF(L$8="x",1+Toimenpiteet!$C$7,1)*IF(L$9="x",1+Toimenpiteet!$C$34,1)*(1+L$30)*_xlfn.BINOM.INV(1,(1-(Satokasvi!$H$15*(1+L$43))),F151))</f>
        <v>2589.5383445202383</v>
      </c>
      <c r="AH151" s="27">
        <f>IF(M$11="x",0,_xlfn.NORM.INV(G151,Satokasvi!$H$8,Satokasvi!$I$8)*IF(M$8="x",1+Toimenpiteet!$C$7,1)*IF(M$9="x",1+Toimenpiteet!$C$34,1)*(1+M$30)*_xlfn.BINOM.INV(1,(1-(Satokasvi!$H$15*(1+M$43))),G151))</f>
        <v>0</v>
      </c>
      <c r="AI151" s="27">
        <f ca="1">IF(N$11="x",0,_xlfn.NORM.INV(H151,Satokasvi!$H$8,Satokasvi!$I$8)*IF(N$8="x",1+Toimenpiteet!$C$7,1)*IF(N$9="x",1+Toimenpiteet!$C$34,1)*(1+N$30)*_xlfn.BINOM.INV(1,(1-(Satokasvi!$H$15*(1+N$43))),H151))</f>
        <v>2898.4807459822309</v>
      </c>
      <c r="AJ151" s="27">
        <f ca="1">IF(O$11="x",0,_xlfn.NORM.INV(I151,Satokasvi!$H$8,Satokasvi!$I$8)*IF(O$8="x",1+Toimenpiteet!$C$7,1)*IF(O$9="x",1+Toimenpiteet!$C$34,1)*(1+O$30)*_xlfn.BINOM.INV(1,(1-(Satokasvi!$H$15*(1+O$43))),I151))</f>
        <v>2509.2017698430659</v>
      </c>
      <c r="AK151" s="27">
        <f ca="1">IF(P$11="x",0,_xlfn.NORM.INV(J151,Satokasvi!$H$8,Satokasvi!$I$8)*IF(P$8="x",1+Toimenpiteet!$C$7,1)*IF(P$9="x",1+Toimenpiteet!$C$34,1)*(1+P$30)*_xlfn.BINOM.INV(1,(1-(Satokasvi!$H$15*(1+P$43))),J151))</f>
        <v>2308.7890733900872</v>
      </c>
      <c r="AL151" s="27">
        <f ca="1">IF(Q$11="x",0,_xlfn.NORM.INV(K151,Satokasvi!$H$8,Satokasvi!$I$8)*IF(Q$8="x",1+Toimenpiteet!$C$7,1)*IF(Q$9="x",1+Toimenpiteet!$C$34,1)*(1+Q$30)*_xlfn.BINOM.INV(1,(1-(Satokasvi!$H$15*(1+Q$43))),K151))</f>
        <v>0</v>
      </c>
      <c r="AM151" s="27">
        <f ca="1">IF(R$11="x",0,_xlfn.NORM.INV(L151,Satokasvi!$H$8,Satokasvi!$I$8)*IF(R$8="x",1+Toimenpiteet!$C$7,1)*IF(R$9="x",1+Toimenpiteet!$C$34,1)*(1+R$30)*_xlfn.BINOM.INV(1,(1-(Satokasvi!$H$15*(1+R$43))),L151))</f>
        <v>2551.5782297436513</v>
      </c>
      <c r="AN151" s="27">
        <f ca="1">IF(S$11="x",0,_xlfn.NORM.INV(M151,Satokasvi!$H$8,Satokasvi!$I$8)*IF(S$8="x",1+Toimenpiteet!$C$7,1)*IF(S$9="x",1+Toimenpiteet!$C$34,1)*(1+S$30)*_xlfn.BINOM.INV(1,(1-(Satokasvi!$H$15*(1+S$43))),M151))</f>
        <v>0</v>
      </c>
      <c r="AO151" s="27">
        <f ca="1">IF(T$11="x",0,_xlfn.NORM.INV(N151,Satokasvi!$H$8,Satokasvi!$I$8)*IF(T$8="x",1+Toimenpiteet!$C$7,1)*IF(T$9="x",1+Toimenpiteet!$C$34,1)*(1+T$30)*_xlfn.BINOM.INV(1,(1-(Satokasvi!$H$15*(1+T$43))),N151))</f>
        <v>2561.930740212033</v>
      </c>
      <c r="AP151" s="27">
        <f ca="1">IF(U$11="x",0,_xlfn.NORM.INV(O151,Satokasvi!$H$8,Satokasvi!$I$8)*IF(U$8="x",1+Toimenpiteet!$C$7,1)*IF(U$9="x",1+Toimenpiteet!$C$34,1)*(1+U$30)*_xlfn.BINOM.INV(1,(1-(Satokasvi!$H$15*(1+U$43))),O151))</f>
        <v>2642.275820436203</v>
      </c>
      <c r="AQ151" s="27">
        <f ca="1">IF(V$11="x",0,_xlfn.NORM.INV(P151,Satokasvi!$H$8,Satokasvi!$I$8)*IF(V$8="x",1+Toimenpiteet!$C$7,1)*IF(V$9="x",1+Toimenpiteet!$C$34,1)*(1+V$30)*_xlfn.BINOM.INV(1,(1-(Satokasvi!$H$15*(1+V$43))),P151))</f>
        <v>2751.954550086451</v>
      </c>
      <c r="AR151" s="27">
        <f ca="1">IF(W$11="x",0,_xlfn.NORM.INV(Q151,Satokasvi!$H$8,Satokasvi!$I$8)*IF(W$8="x",1+Toimenpiteet!$C$7,1)*IF(W$9="x",1+Toimenpiteet!$C$34,1)*(1+W$30)*_xlfn.BINOM.INV(1,(1-(Satokasvi!$H$15*(1+W$43))),Q151))</f>
        <v>2399.0214179618006</v>
      </c>
      <c r="AS151" s="27">
        <f ca="1">IF(X$11="x",0,_xlfn.NORM.INV(R151,Satokasvi!$H$8,Satokasvi!$I$8)*IF(X$8="x",1+Toimenpiteet!$C$7,1)*IF(X$9="x",1+Toimenpiteet!$C$34,1)*(1+X$30)*_xlfn.BINOM.INV(1,(1-(Satokasvi!$H$15*(1+X$43))),R151))</f>
        <v>2800.1794887929982</v>
      </c>
      <c r="AT151" s="27">
        <f ca="1">IF(Y$11="x",0,_xlfn.NORM.INV(S151,Satokasvi!$H$8,Satokasvi!$I$8)*IF(Y$8="x",1+Toimenpiteet!$C$7,1)*IF(Y$9="x",1+Toimenpiteet!$C$34,1)*(1+Y$30)*_xlfn.BINOM.INV(1,(1-(Satokasvi!$H$15*(1+Y$43))),S151))</f>
        <v>2901.0301221084023</v>
      </c>
      <c r="AU151" s="27">
        <f ca="1">IF(Z$11="x",0,_xlfn.NORM.INV(T151,Satokasvi!$H$8,Satokasvi!$I$8)*IF(Z$8="x",1+Toimenpiteet!$C$7,1)*IF(Z$9="x",1+Toimenpiteet!$C$34,1)*(1+Z$30)*_xlfn.BINOM.INV(1,(1-(Satokasvi!$H$15*(1+Z$43))),T151))</f>
        <v>2774.1769665723336</v>
      </c>
      <c r="AV151" s="27">
        <f ca="1">IF(AA$11="x",0,_xlfn.NORM.INV(U151,Satokasvi!$H$8,Satokasvi!$I$8)*IF(AA$8="x",1+Toimenpiteet!$C$7,1)*IF(AA$9="x",1+Toimenpiteet!$C$34,1)*(1+AA$30)*_xlfn.BINOM.INV(1,(1-(Satokasvi!$H$15*(1+AA$43))),U151))</f>
        <v>2526.8296335446312</v>
      </c>
      <c r="AW151" s="27">
        <f ca="1">IF(AB$11="x",0,_xlfn.NORM.INV(V151,Satokasvi!$H$8,Satokasvi!$I$8)*IF(AB$8="x",1+Toimenpiteet!$C$7,1)*IF(AB$9="x",1+Toimenpiteet!$C$34,1)*(1+AB$30)*_xlfn.BINOM.INV(1,(1-(Satokasvi!$H$15*(1+AB$43))),V151))</f>
        <v>2805.5176587457563</v>
      </c>
      <c r="AX151" s="27">
        <f ca="1">IF(AC$11="x",0,_xlfn.NORM.INV(W151,Satokasvi!$H$8,Satokasvi!$I$8)*IF(AC$8="x",1+Toimenpiteet!$C$7,1)*IF(AC$9="x",1+Toimenpiteet!$C$34,1)*(1+AC$30)*_xlfn.BINOM.INV(1,(1-(Satokasvi!$H$15*(1+AC$43))),W151))</f>
        <v>2891.4263984395066</v>
      </c>
      <c r="AY151" s="27">
        <f ca="1">IF(AD$11="x",0,_xlfn.NORM.INV(X151,Satokasvi!$H$8,Satokasvi!$I$8)*IF(AD$8="x",1+Toimenpiteet!$C$7,1)*IF(AD$9="x",1+Toimenpiteet!$C$34,1)*(1+AD$30)*_xlfn.BINOM.INV(1,(1-(Satokasvi!$H$15*(1+AD$43))),X151))</f>
        <v>2584.669244365582</v>
      </c>
      <c r="AZ151" s="27">
        <f ca="1">IF(AE$11="x",0,_xlfn.NORM.INV(Y151,Satokasvi!$H$8,Satokasvi!$I$8)*IF(AE$8="x",1+Toimenpiteet!$C$7,1)*IF(AE$9="x",1+Toimenpiteet!$C$34,1)*(1+AE$30)*_xlfn.BINOM.INV(1,(1-(Satokasvi!$H$15*(1+AE$43))),Y151))</f>
        <v>0</v>
      </c>
      <c r="BA151" s="27">
        <f ca="1">IF(AF$11="x",0,_xlfn.NORM.INV(Z151,Satokasvi!$H$8,Satokasvi!$I$8)*IF(AF$8="x",1+Toimenpiteet!$C$7,1)*IF(AF$9="x",1+Toimenpiteet!$C$34,1)*(1+AF$30)*_xlfn.BINOM.INV(1,(1-(Satokasvi!$H$15*(1+AF$43))),Z151))</f>
        <v>2458.0074972601901</v>
      </c>
      <c r="BD151" s="27">
        <f>IF(H$11="x",0,_xlfn.NORM.INV(B151,Satokasvi!$H$8,Satokasvi!$I$8)*IF(COUNTIF($H$12:H$12,"x")&gt;0,(1+$C$6),1)*IF(COUNTIF($H$13:H$13,"x")&gt;0,(1+$C$30),1)*IF(H$8="x",(1+Toimenpiteet!$C$7),1)*IF(H$9="x",(1+Toimenpiteet!$C$34),1)*(1+H$30)*_xlfn.BINOM.INV(1,(1-(Satokasvi!$H$15*(1+H$44))),B151))</f>
        <v>0</v>
      </c>
      <c r="BE151" s="27">
        <f ca="1">IF(I$11="x",0,_xlfn.NORM.INV(C151,Satokasvi!$H$8,Satokasvi!$I$8)*IF(COUNTIF($H$12:I$12,"x")&gt;0,(1+$C$6),1)*IF(COUNTIF($H$13:I$13,"x")&gt;0,(1+$C$30),1)*IF(I$8="x",(1+Toimenpiteet!$C$7),1)*IF(I$9="x",(1+Toimenpiteet!$C$34),1)*(1+I$30)*_xlfn.BINOM.INV(1,(1-(Satokasvi!$H$15*(1+I$44))),C151))</f>
        <v>2569.6763297008729</v>
      </c>
      <c r="BF151" s="27">
        <f ca="1">IF(J$11="x",0,_xlfn.NORM.INV(D151,Satokasvi!$H$8,Satokasvi!$I$8)*IF(COUNTIF($H$12:J$12,"x")&gt;0,(1+$C$6),1)*IF(COUNTIF($H$13:J$13,"x")&gt;0,(1+$C$30),1)*IF(J$8="x",(1+Toimenpiteet!$C$7),1)*IF(J$9="x",(1+Toimenpiteet!$C$34),1)*(1+J$30)*_xlfn.BINOM.INV(1,(1-(Satokasvi!$H$15*(1+J$44))),D151))</f>
        <v>2768.1513184241762</v>
      </c>
      <c r="BG151" s="27">
        <f ca="1">IF(K$11="x",0,_xlfn.NORM.INV(E151,Satokasvi!$H$8,Satokasvi!$I$8)*IF(COUNTIF($H$12:K$12,"x")&gt;0,(1+$C$6),1)*IF(COUNTIF($H$13:K$13,"x")&gt;0,(1+$C$30),1)*IF(K$8="x",(1+Toimenpiteet!$C$7),1)*IF(K$9="x",(1+Toimenpiteet!$C$34),1)*(1+K$30)*_xlfn.BINOM.INV(1,(1-(Satokasvi!$H$15*(1+K$44))),E151))</f>
        <v>2819.5154977272086</v>
      </c>
      <c r="BH151" s="27">
        <f ca="1">IF(L$11="x",0,_xlfn.NORM.INV(F151,Satokasvi!$H$8,Satokasvi!$I$8)*IF(COUNTIF($H$12:L$12,"x")&gt;0,(1+$C$6),1)*IF(COUNTIF($H$13:L$13,"x")&gt;0,(1+$C$30),1)*IF(L$8="x",(1+Toimenpiteet!$C$7),1)*IF(L$9="x",(1+Toimenpiteet!$C$34),1)*(1+L$30)*_xlfn.BINOM.INV(1,(1-(Satokasvi!$H$15*(1+L$44))),F151))</f>
        <v>2719.0152617462504</v>
      </c>
      <c r="BI151" s="27">
        <f>IF(M$11="x",0,_xlfn.NORM.INV(G151,Satokasvi!$H$8,Satokasvi!$I$8)*IF(COUNTIF($H$12:M$12,"x")&gt;0,(1+$C$6),1)*IF(COUNTIF($H$13:M$13,"x")&gt;0,(1+$C$30),1)*IF(M$8="x",(1+Toimenpiteet!$C$7),1)*IF(M$9="x",(1+Toimenpiteet!$C$34),1)*(1+M$30)*_xlfn.BINOM.INV(1,(1-(Satokasvi!$H$15*(1+M$44))),G151))</f>
        <v>0</v>
      </c>
      <c r="BJ151" s="27">
        <f ca="1">IF(N$11="x",0,_xlfn.NORM.INV(H151,Satokasvi!$H$8,Satokasvi!$I$8)*IF(COUNTIF($H$12:N$12,"x")&gt;0,(1+$C$6),1)*IF(COUNTIF($H$13:N$13,"x")&gt;0,(1+$C$30),1)*IF(N$8="x",(1+Toimenpiteet!$C$7),1)*IF(N$9="x",(1+Toimenpiteet!$C$34),1)*(1+N$30)*_xlfn.BINOM.INV(1,(1-(Satokasvi!$H$15*(1+N$44))),H151))</f>
        <v>3043.4047832813421</v>
      </c>
      <c r="BK151" s="27">
        <f ca="1">IF(O$11="x",0,_xlfn.NORM.INV(I151,Satokasvi!$H$8,Satokasvi!$I$8)*IF(COUNTIF($H$12:O$12,"x")&gt;0,(1+$C$6),1)*IF(COUNTIF($H$13:O$13,"x")&gt;0,(1+$C$30),1)*IF(O$8="x",(1+Toimenpiteet!$C$7),1)*IF(O$9="x",(1+Toimenpiteet!$C$34),1)*(1+O$30)*_xlfn.BINOM.INV(1,(1-(Satokasvi!$H$15*(1+O$44))),I151))</f>
        <v>2634.6618583352192</v>
      </c>
      <c r="BL151" s="27">
        <f ca="1">IF(P$11="x",0,_xlfn.NORM.INV(J151,Satokasvi!$H$8,Satokasvi!$I$8)*IF(COUNTIF($H$12:P$12,"x")&gt;0,(1+$C$6),1)*IF(COUNTIF($H$13:P$13,"x")&gt;0,(1+$C$30),1)*IF(P$8="x",(1+Toimenpiteet!$C$7),1)*IF(P$9="x",(1+Toimenpiteet!$C$34),1)*(1+P$30)*_xlfn.BINOM.INV(1,(1-(Satokasvi!$H$15*(1+P$44))),J151))</f>
        <v>2424.2285270595917</v>
      </c>
      <c r="BM151" s="27">
        <f ca="1">IF(Q$11="x",0,_xlfn.NORM.INV(K151,Satokasvi!$H$8,Satokasvi!$I$8)*IF(COUNTIF($H$12:Q$12,"x")&gt;0,(1+$C$6),1)*IF(COUNTIF($H$13:Q$13,"x")&gt;0,(1+$C$30),1)*IF(Q$8="x",(1+Toimenpiteet!$C$7),1)*IF(Q$9="x",(1+Toimenpiteet!$C$34),1)*(1+Q$30)*_xlfn.BINOM.INV(1,(1-(Satokasvi!$H$15*(1+Q$44))),K151))</f>
        <v>0</v>
      </c>
      <c r="BN151" s="27">
        <f ca="1">IF(R$11="x",0,_xlfn.NORM.INV(L151,Satokasvi!$H$8,Satokasvi!$I$8)*IF(COUNTIF($H$12:R$12,"x")&gt;0,(1+$C$6),1)*IF(COUNTIF($H$13:R$13,"x")&gt;0,(1+$C$30),1)*IF(R$8="x",(1+Toimenpiteet!$C$7),1)*IF(R$9="x",(1+Toimenpiteet!$C$34),1)*(1+R$30)*_xlfn.BINOM.INV(1,(1-(Satokasvi!$H$15*(1+R$44))),L151))</f>
        <v>2679.1571412308344</v>
      </c>
      <c r="BO151" s="27">
        <f ca="1">IF(S$11="x",0,_xlfn.NORM.INV(M151,Satokasvi!$H$8,Satokasvi!$I$8)*IF(COUNTIF($H$12:S$12,"x")&gt;0,(1+$C$6),1)*IF(COUNTIF($H$13:S$13,"x")&gt;0,(1+$C$30),1)*IF(S$8="x",(1+Toimenpiteet!$C$7),1)*IF(S$9="x",(1+Toimenpiteet!$C$34),1)*(1+S$30)*_xlfn.BINOM.INV(1,(1-(Satokasvi!$H$15*(1+S$44))),M151))</f>
        <v>0</v>
      </c>
      <c r="BP151" s="27">
        <f ca="1">IF(T$11="x",0,_xlfn.NORM.INV(N151,Satokasvi!$H$8,Satokasvi!$I$8)*IF(COUNTIF($H$12:T$12,"x")&gt;0,(1+$C$6),1)*IF(COUNTIF($H$13:T$13,"x")&gt;0,(1+$C$30),1)*IF(T$8="x",(1+Toimenpiteet!$C$7),1)*IF(T$9="x",(1+Toimenpiteet!$C$34),1)*(1+T$30)*_xlfn.BINOM.INV(1,(1-(Satokasvi!$H$15*(1+T$44))),N151))</f>
        <v>2690.0272772226344</v>
      </c>
      <c r="BQ151" s="27">
        <f ca="1">IF(U$11="x",0,_xlfn.NORM.INV(O151,Satokasvi!$H$8,Satokasvi!$I$8)*IF(COUNTIF($H$12:U$12,"x")&gt;0,(1+$C$6),1)*IF(COUNTIF($H$13:U$13,"x")&gt;0,(1+$C$30),1)*IF(U$8="x",(1+Toimenpiteet!$C$7),1)*IF(U$9="x",(1+Toimenpiteet!$C$34),1)*(1+U$30)*_xlfn.BINOM.INV(1,(1-(Satokasvi!$H$15*(1+U$44))),O151))</f>
        <v>2774.3896114580139</v>
      </c>
      <c r="BR151" s="27">
        <f ca="1">IF(V$11="x",0,_xlfn.NORM.INV(P151,Satokasvi!$H$8,Satokasvi!$I$8)*IF(COUNTIF($H$12:V$12,"x")&gt;0,(1+$C$6),1)*IF(COUNTIF($H$13:V$13,"x")&gt;0,(1+$C$30),1)*IF(V$8="x",(1+Toimenpiteet!$C$7),1)*IF(V$9="x",(1+Toimenpiteet!$C$34),1)*(1+V$30)*_xlfn.BINOM.INV(1,(1-(Satokasvi!$H$15*(1+V$44))),P151))</f>
        <v>2889.5522775907739</v>
      </c>
      <c r="BS151" s="27">
        <f ca="1">IF(W$11="x",0,_xlfn.NORM.INV(Q151,Satokasvi!$H$8,Satokasvi!$I$8)*IF(COUNTIF($H$12:W$12,"x")&gt;0,(1+$C$6),1)*IF(COUNTIF($H$13:W$13,"x")&gt;0,(1+$C$30),1)*IF(W$8="x",(1+Toimenpiteet!$C$7),1)*IF(W$9="x",(1+Toimenpiteet!$C$34),1)*(1+W$30)*_xlfn.BINOM.INV(1,(1-(Satokasvi!$H$15*(1+W$44))),Q151))</f>
        <v>2518.9724888598907</v>
      </c>
      <c r="BT151" s="27">
        <f ca="1">IF(X$11="x",0,_xlfn.NORM.INV(R151,Satokasvi!$H$8,Satokasvi!$I$8)*IF(COUNTIF($H$12:X$12,"x")&gt;0,(1+$C$6),1)*IF(COUNTIF($H$13:X$13,"x")&gt;0,(1+$C$30),1)*IF(X$8="x",(1+Toimenpiteet!$C$7),1)*IF(X$9="x",(1+Toimenpiteet!$C$34),1)*(1+X$30)*_xlfn.BINOM.INV(1,(1-(Satokasvi!$H$15*(1+X$44))),R151))</f>
        <v>2940.1884632326482</v>
      </c>
      <c r="BU151" s="27">
        <f ca="1">IF(Y$11="x",0,_xlfn.NORM.INV(S151,Satokasvi!$H$8,Satokasvi!$I$8)*IF(COUNTIF($H$12:Y$12,"x")&gt;0,(1+$C$6),1)*IF(COUNTIF($H$13:Y$13,"x")&gt;0,(1+$C$30),1)*IF(Y$8="x",(1+Toimenpiteet!$C$7),1)*IF(Y$9="x",(1+Toimenpiteet!$C$34),1)*(1+Y$30)*_xlfn.BINOM.INV(1,(1-(Satokasvi!$H$15*(1+Y$44))),S151))</f>
        <v>3046.0816282138226</v>
      </c>
      <c r="BV151" s="27">
        <f ca="1">IF(Z$11="x",0,_xlfn.NORM.INV(T151,Satokasvi!$H$8,Satokasvi!$I$8)*IF(COUNTIF($H$12:Z$12,"x")&gt;0,(1+$C$6),1)*IF(COUNTIF($H$13:Z$13,"x")&gt;0,(1+$C$30),1)*IF(Z$8="x",(1+Toimenpiteet!$C$7),1)*IF(Z$9="x",(1+Toimenpiteet!$C$34),1)*(1+Z$30)*_xlfn.BINOM.INV(1,(1-(Satokasvi!$H$15*(1+Z$44))),T151))</f>
        <v>2912.8858149009498</v>
      </c>
      <c r="BW151" s="27">
        <f ca="1">IF(AA$11="x",0,_xlfn.NORM.INV(U151,Satokasvi!$H$8,Satokasvi!$I$8)*IF(COUNTIF($H$12:AA$12,"x")&gt;0,(1+$C$6),1)*IF(COUNTIF($H$13:AA$13,"x")&gt;0,(1+$C$30),1)*IF(AA$8="x",(1+Toimenpiteet!$C$7),1)*IF(AA$9="x",(1+Toimenpiteet!$C$34),1)*(1+AA$30)*_xlfn.BINOM.INV(1,(1-(Satokasvi!$H$15*(1+AA$44))),U151))</f>
        <v>2653.1711152218631</v>
      </c>
      <c r="BX151" s="27">
        <f ca="1">IF(AB$11="x",0,_xlfn.NORM.INV(V151,Satokasvi!$H$8,Satokasvi!$I$8)*IF(COUNTIF($H$12:AB$12,"x")&gt;0,(1+$C$6),1)*IF(COUNTIF($H$13:AB$13,"x")&gt;0,(1+$C$30),1)*IF(AB$8="x",(1+Toimenpiteet!$C$7),1)*IF(AB$9="x",(1+Toimenpiteet!$C$34),1)*(1+AB$30)*_xlfn.BINOM.INV(1,(1-(Satokasvi!$H$15*(1+AB$44))),V151))</f>
        <v>2945.7935416830442</v>
      </c>
      <c r="BY151" s="27">
        <f ca="1">IF(AC$11="x",0,_xlfn.NORM.INV(W151,Satokasvi!$H$8,Satokasvi!$I$8)*IF(COUNTIF($H$12:AC$12,"x")&gt;0,(1+$C$6),1)*IF(COUNTIF($H$13:AC$13,"x")&gt;0,(1+$C$30),1)*IF(AC$8="x",(1+Toimenpiteet!$C$7),1)*IF(AC$9="x",(1+Toimenpiteet!$C$34),1)*(1+AC$30)*_xlfn.BINOM.INV(1,(1-(Satokasvi!$H$15*(1+AC$44))),W151))</f>
        <v>3035.9977183614815</v>
      </c>
      <c r="BZ151" s="27">
        <f ca="1">IF(AD$11="x",0,_xlfn.NORM.INV(X151,Satokasvi!$H$8,Satokasvi!$I$8)*IF(COUNTIF($H$12:AD$12,"x")&gt;0,(1+$C$6),1)*IF(COUNTIF($H$13:AD$13,"x")&gt;0,(1+$C$30),1)*IF(AD$8="x",(1+Toimenpiteet!$C$7),1)*IF(AD$9="x",(1+Toimenpiteet!$C$34),1)*(1+AD$30)*_xlfn.BINOM.INV(1,(1-(Satokasvi!$H$15*(1+AD$44))),X151))</f>
        <v>2713.9027065838613</v>
      </c>
      <c r="CA151" s="27">
        <f ca="1">IF(AE$11="x",0,_xlfn.NORM.INV(Y151,Satokasvi!$H$8,Satokasvi!$I$8)*IF(COUNTIF($H$12:AE$12,"x")&gt;0,(1+$C$6),1)*IF(COUNTIF($H$13:AE$13,"x")&gt;0,(1+$C$30),1)*IF(AE$8="x",(1+Toimenpiteet!$C$7),1)*IF(AE$9="x",(1+Toimenpiteet!$C$34),1)*(1+AE$30)*_xlfn.BINOM.INV(1,(1-(Satokasvi!$H$15*(1+AE$44))),Y151))</f>
        <v>0</v>
      </c>
      <c r="CB151" s="27">
        <f ca="1">IF(AF$11="x",0,_xlfn.NORM.INV(Z151,Satokasvi!$H$8,Satokasvi!$I$8)*IF(COUNTIF($H$12:AF$12,"x")&gt;0,(1+$C$6),1)*IF(COUNTIF($H$13:AF$13,"x")&gt;0,(1+$C$30),1)*IF(AF$8="x",(1+Toimenpiteet!$C$7),1)*IF(AF$9="x",(1+Toimenpiteet!$C$34),1)*(1+AF$30)*_xlfn.BINOM.INV(1,(1-(Satokasvi!$H$15*(1+AF$44))),Z151))</f>
        <v>2580.9078721231999</v>
      </c>
      <c r="CD151" s="29">
        <f ca="1">_xlfn.NORM.INV(RAND(),Satokasvi!$H$13,Satokasvi!$I$13)</f>
        <v>186.09514599784424</v>
      </c>
      <c r="CE151" s="29">
        <f ca="1">_xlfn.NORM.INV(RAND(),Satokasvi!$H$13,Satokasvi!$I$13)</f>
        <v>164.90852449973494</v>
      </c>
      <c r="CF151" s="29">
        <f ca="1">_xlfn.NORM.INV(RAND(),Satokasvi!$H$13,Satokasvi!$I$13)</f>
        <v>110.55457572027115</v>
      </c>
      <c r="CG151" s="29">
        <f ca="1">_xlfn.NORM.INV(RAND(),Satokasvi!$H$13,Satokasvi!$I$13)</f>
        <v>268.47138543479127</v>
      </c>
      <c r="CH151" s="29">
        <f ca="1">_xlfn.NORM.INV(RAND(),Satokasvi!$H$13,Satokasvi!$I$13)</f>
        <v>130.27592296592121</v>
      </c>
      <c r="CI151" s="29">
        <f ca="1">_xlfn.NORM.INV(RAND(),Satokasvi!$H$13,Satokasvi!$I$13)</f>
        <v>137.02689770623121</v>
      </c>
      <c r="CJ151" s="29">
        <f ca="1">_xlfn.NORM.INV(RAND(),Satokasvi!$H$13,Satokasvi!$I$13)</f>
        <v>208.58356557094982</v>
      </c>
      <c r="CK151" s="29">
        <f ca="1">_xlfn.NORM.INV(RAND(),Satokasvi!$H$13,Satokasvi!$I$13)</f>
        <v>221.35117497768135</v>
      </c>
      <c r="CL151" s="29">
        <f ca="1">_xlfn.NORM.INV(RAND(),Satokasvi!$H$13,Satokasvi!$I$13)</f>
        <v>210.98841450386416</v>
      </c>
      <c r="CM151" s="29">
        <f ca="1">_xlfn.NORM.INV(RAND(),Satokasvi!$H$13,Satokasvi!$I$13)</f>
        <v>225.82808140959736</v>
      </c>
      <c r="CN151" s="29">
        <f ca="1">_xlfn.NORM.INV(RAND(),Satokasvi!$H$13,Satokasvi!$I$13)</f>
        <v>130.94119471294056</v>
      </c>
      <c r="CO151" s="29">
        <f ca="1">_xlfn.NORM.INV(RAND(),Satokasvi!$H$13,Satokasvi!$I$13)</f>
        <v>214.36862578295313</v>
      </c>
      <c r="CP151" s="29">
        <f ca="1">_xlfn.NORM.INV(RAND(),Satokasvi!$H$13,Satokasvi!$I$13)</f>
        <v>235.86780495589829</v>
      </c>
      <c r="CQ151" s="29">
        <f ca="1">_xlfn.NORM.INV(RAND(),Satokasvi!$H$13,Satokasvi!$I$13)</f>
        <v>175.79151571156049</v>
      </c>
      <c r="CR151" s="29">
        <f ca="1">_xlfn.NORM.INV(RAND(),Satokasvi!$H$13,Satokasvi!$I$13)</f>
        <v>266.22865138931945</v>
      </c>
      <c r="CS151" s="29">
        <f ca="1">_xlfn.NORM.INV(RAND(),Satokasvi!$H$13,Satokasvi!$I$13)</f>
        <v>182.44956296485779</v>
      </c>
      <c r="CT151" s="29">
        <f ca="1">_xlfn.NORM.INV(RAND(),Satokasvi!$H$13,Satokasvi!$I$13)</f>
        <v>140.16336659299247</v>
      </c>
      <c r="CU151" s="29">
        <f ca="1">_xlfn.NORM.INV(RAND(),Satokasvi!$H$13,Satokasvi!$I$13)</f>
        <v>206.32951456458636</v>
      </c>
      <c r="CV151" s="29">
        <f ca="1">_xlfn.NORM.INV(RAND(),Satokasvi!$H$13,Satokasvi!$I$13)</f>
        <v>186.90440980702073</v>
      </c>
      <c r="CW151" s="29">
        <f ca="1">_xlfn.NORM.INV(RAND(),Satokasvi!$H$13,Satokasvi!$I$13)</f>
        <v>141.33483770163775</v>
      </c>
      <c r="CX151" s="29">
        <f ca="1">_xlfn.NORM.INV(RAND(),Satokasvi!$H$13,Satokasvi!$I$13)</f>
        <v>217.12210378711308</v>
      </c>
      <c r="CY151" s="29">
        <f ca="1">_xlfn.NORM.INV(RAND(),Satokasvi!$H$13,Satokasvi!$I$13)</f>
        <v>244.63859991826996</v>
      </c>
      <c r="CZ151" s="29">
        <f ca="1">_xlfn.NORM.INV(RAND(),Satokasvi!$H$13,Satokasvi!$I$13)</f>
        <v>135.96891009006436</v>
      </c>
      <c r="DA151" s="29">
        <f ca="1">_xlfn.NORM.INV(RAND(),Satokasvi!$H$13,Satokasvi!$I$13)</f>
        <v>181.61789456557972</v>
      </c>
      <c r="DB151" s="29">
        <f ca="1">_xlfn.NORM.INV(RAND(),Satokasvi!$H$13,Satokasvi!$I$13)</f>
        <v>351.5975496237719</v>
      </c>
      <c r="DD151" s="29">
        <f>IF(H$11="x",Toimenpiteet!$E$115,AC151*CD151/1000+(Satokasvi!$E$28-Satokasvi!$E$7)+IF(H$8="x",Toimenpiteet!$E$29,0)+IF(H$9="x",Toimenpiteet!$E$60,0)+IF(H$10="x",Toimenpiteet!$E$88,0))/(1+$H$15)^DD$59</f>
        <v>305.82524271844659</v>
      </c>
      <c r="DE151" s="29">
        <f ca="1">IF(I$11="x",Toimenpiteet!$E$115,AD151*CE151/1000+(Satokasvi!$E$28-Satokasvi!$E$7)+IF(I$8="x",Toimenpiteet!$E$29,0)+IF(I$9="x",Toimenpiteet!$E$60,0)+IF(I$10="x",Toimenpiteet!$E$88,0))/(1+$H$15)^DE$59</f>
        <v>165.5975222949655</v>
      </c>
      <c r="DF151" s="29">
        <f ca="1">IF(J$11="x",Toimenpiteet!$E$115,AE151*CF151/1000+(Satokasvi!$E$28-Satokasvi!$E$7)+IF(J$8="x",Toimenpiteet!$E$29,0)+IF(J$9="x",Toimenpiteet!$E$60,0)+IF(J$10="x",Toimenpiteet!$E$88,0))/(1+$H$15)^DF$59</f>
        <v>58.165353231732624</v>
      </c>
      <c r="DG151" s="29">
        <f ca="1">IF(K$11="x",Toimenpiteet!$E$115,AF151*CG151/1000+(Satokasvi!$E$28-Satokasvi!$E$7)+IF(K$8="x",Toimenpiteet!$E$29,0)+IF(K$9="x",Toimenpiteet!$E$60,0)+IF(K$10="x",Toimenpiteet!$E$88,0))/(1+$H$15)^DG$59</f>
        <v>438.03615737023972</v>
      </c>
      <c r="DH151" s="29">
        <f ca="1">IF(L$11="x",Toimenpiteet!$E$115,AG151*CH151/1000+(Satokasvi!$E$28-Satokasvi!$E$7)+IF(L$8="x",Toimenpiteet!$E$29,0)+IF(L$9="x",Toimenpiteet!$E$60,0)+IF(L$10="x",Toimenpiteet!$E$88,0))/(1+$H$15)^DH$59</f>
        <v>94.416411368562009</v>
      </c>
      <c r="DI151" s="29">
        <f>IF(M$11="x",Toimenpiteet!$E$115,AH151*CI151/1000+(Satokasvi!$E$28-Satokasvi!$E$7)+IF(M$8="x",Toimenpiteet!$E$29,0)+IF(M$9="x",Toimenpiteet!$E$60,0)+IF(M$10="x",Toimenpiteet!$E$88,0))/(1+$H$15)^DI$59</f>
        <v>263.80754085535114</v>
      </c>
      <c r="DJ151" s="29">
        <f ca="1">IF(N$11="x",Toimenpiteet!$E$115,AI151*CJ151/1000+(Satokasvi!$E$28-Satokasvi!$E$7)+IF(N$8="x",Toimenpiteet!$E$29,0)+IF(N$9="x",Toimenpiteet!$E$60,0)+IF(N$10="x",Toimenpiteet!$E$88,0))/(1+$H$15)^DJ$59</f>
        <v>306.27160989846271</v>
      </c>
      <c r="DK151" s="29">
        <f ca="1">IF(O$11="x",Toimenpiteet!$E$115,AJ151*CK151/1000+(Satokasvi!$E$28-Satokasvi!$E$7)+IF(O$8="x",Toimenpiteet!$E$29,0)+IF(O$9="x",Toimenpiteet!$E$60,0)+IF(O$10="x",Toimenpiteet!$E$88,0))/(1+$H$15)^DK$59</f>
        <v>258.54317592666985</v>
      </c>
      <c r="DL151" s="29">
        <f ca="1">IF(P$11="x",Toimenpiteet!$E$115,AK151*CL151/1000+(Satokasvi!$E$28-Satokasvi!$E$7)+IF(P$8="x",Toimenpiteet!$E$29,0)+IF(P$9="x",Toimenpiteet!$E$60,0)+IF(P$10="x",Toimenpiteet!$E$88,0))/(1+$H$15)^DL$59</f>
        <v>198.6764820362412</v>
      </c>
      <c r="DM151" s="29">
        <f ca="1">IF(Q$11="x",Toimenpiteet!$E$115,AL151*CM151/1000+(Satokasvi!$E$28-Satokasvi!$E$7)+IF(Q$8="x",Toimenpiteet!$E$29,0)+IF(Q$9="x",Toimenpiteet!$E$60,0)+IF(Q$10="x",Toimenpiteet!$E$88,0))/(1+$H$15)^DM$59</f>
        <v>-169.57900320496364</v>
      </c>
      <c r="DN151" s="29">
        <f ca="1">IF(R$11="x",Toimenpiteet!$E$115,AM151*CN151/1000+(Satokasvi!$E$28-Satokasvi!$E$7)+IF(R$8="x",Toimenpiteet!$E$29,0)+IF(R$9="x",Toimenpiteet!$E$60,0)+IF(R$10="x",Toimenpiteet!$E$88,0))/(1+$H$15)^DN$59</f>
        <v>76.725981102152772</v>
      </c>
      <c r="DO151" s="29">
        <f ca="1">IF(S$11="x",Toimenpiteet!$E$115,AN151*CO151/1000+(Satokasvi!$E$28-Satokasvi!$E$7)+IF(S$8="x",Toimenpiteet!$E$29,0)+IF(S$9="x",Toimenpiteet!$E$60,0)+IF(S$10="x",Toimenpiteet!$E$88,0))/(1+$H$15)^DO$59</f>
        <v>-159.84447469597859</v>
      </c>
      <c r="DP151" s="29">
        <f ca="1">IF(T$11="x",Toimenpiteet!$E$115,AO151*CP151/1000+(Satokasvi!$E$28-Satokasvi!$E$7)+IF(T$8="x",Toimenpiteet!$E$29,0)+IF(T$9="x",Toimenpiteet!$E$60,0)+IF(T$10="x",Toimenpiteet!$E$88,0))/(1+$H$15)^DP$59</f>
        <v>256.29440897086073</v>
      </c>
      <c r="DQ151" s="29">
        <f ca="1">IF(U$11="x",Toimenpiteet!$E$115,AP151*CQ151/1000+(Satokasvi!$E$28-Satokasvi!$E$7)+IF(U$8="x",Toimenpiteet!$E$29,0)+IF(U$9="x",Toimenpiteet!$E$60,0)+IF(U$10="x",Toimenpiteet!$E$88,0))/(1+$H$15)^DQ$59</f>
        <v>156.41364443696048</v>
      </c>
      <c r="DR151" s="29">
        <f ca="1">IF(V$11="x",Toimenpiteet!$E$115,AQ151*CR151/1000+(Satokasvi!$E$28-Satokasvi!$E$7)+IF(V$8="x",Toimenpiteet!$E$29,0)+IF(V$9="x",Toimenpiteet!$E$60,0)+IF(V$10="x",Toimenpiteet!$E$88,0))/(1+$H$15)^DR$59</f>
        <v>323.979271437845</v>
      </c>
      <c r="DS151" s="29">
        <f ca="1">IF(W$11="x",Toimenpiteet!$E$115,AR151*CS151/1000+(Satokasvi!$E$28-Satokasvi!$E$7)+IF(W$8="x",Toimenpiteet!$E$29,0)+IF(W$9="x",Toimenpiteet!$E$60,0)+IF(W$10="x",Toimenpiteet!$E$88,0))/(1+$H$15)^DS$59</f>
        <v>130.74067887973899</v>
      </c>
      <c r="DT151" s="29">
        <f ca="1">IF(X$11="x",Toimenpiteet!$E$115,AS151*CT151/1000+(Satokasvi!$E$28-Satokasvi!$E$7)+IF(X$8="x",Toimenpiteet!$E$29,0)+IF(X$9="x",Toimenpiteet!$E$60,0)+IF(X$10="x",Toimenpiteet!$E$88,0))/(1+$H$15)^DT$59</f>
        <v>99.57517014902416</v>
      </c>
      <c r="DU151" s="29">
        <f ca="1">IF(Y$11="x",Toimenpiteet!$E$115,AT151*CU151/1000+(Satokasvi!$E$28-Satokasvi!$E$7)+IF(Y$8="x",Toimenpiteet!$E$29,0)+IF(Y$9="x",Toimenpiteet!$E$60,0)+IF(Y$10="x",Toimenpiteet!$E$88,0))/(1+$H$15)^DU$59</f>
        <v>217.72846479021456</v>
      </c>
      <c r="DV151" s="29">
        <f ca="1">IF(Z$11="x",Toimenpiteet!$E$115,AU151*CV151/1000+(Satokasvi!$E$28-Satokasvi!$E$7)+IF(Z$8="x",Toimenpiteet!$E$29,0)+IF(Z$9="x",Toimenpiteet!$E$60,0)+IF(Z$10="x",Toimenpiteet!$E$88,0))/(1+$H$15)^DV$59</f>
        <v>165.72848900491101</v>
      </c>
      <c r="DW151" s="29">
        <f ca="1">IF(AA$11="x",Toimenpiteet!$E$115,AV151*CW151/1000+(Satokasvi!$E$28-Satokasvi!$E$7)+IF(AA$8="x",Toimenpiteet!$E$29,0)+IF(AA$9="x",Toimenpiteet!$E$60,0)+IF(AA$10="x",Toimenpiteet!$E$88,0))/(1+$H$15)^DW$59</f>
        <v>71.550995130359752</v>
      </c>
      <c r="DX151" s="29">
        <f ca="1">IF(AB$11="x",Toimenpiteet!$E$115,AW151*CX151/1000+(Satokasvi!$E$28-Satokasvi!$E$7)+IF(AB$8="x",Toimenpiteet!$E$29,0)+IF(AB$9="x",Toimenpiteet!$E$60,0)+IF(AB$10="x",Toimenpiteet!$E$88,0))/(1+$H$15)^DX$59</f>
        <v>204.93523019230162</v>
      </c>
      <c r="DY151" s="29">
        <f ca="1">IF(AC$11="x",Toimenpiteet!$E$115,AX151*CY151/1000+(Satokasvi!$E$28-Satokasvi!$E$7)+IF(AC$8="x",Toimenpiteet!$E$29,0)+IF(AC$9="x",Toimenpiteet!$E$60,0)+IF(AC$10="x",Toimenpiteet!$E$88,0))/(1+$H$15)^DY$59</f>
        <v>250.22371113364204</v>
      </c>
      <c r="DZ151" s="29">
        <f ca="1">IF(AD$11="x",Toimenpiteet!$E$115,AY151*CZ151/1000+(Satokasvi!$E$28-Satokasvi!$E$7)+IF(AD$8="x",Toimenpiteet!$E$29,0)+IF(AD$9="x",Toimenpiteet!$E$60,0)+IF(AD$10="x",Toimenpiteet!$E$88,0))/(1+$H$15)^DZ$59</f>
        <v>62.593992917584224</v>
      </c>
      <c r="EA151" s="29">
        <f ca="1">IF(AE$11="x",Toimenpiteet!$E$115,AZ151*DA151/1000+(Satokasvi!$E$28-Satokasvi!$E$7)+IF(AE$8="x",Toimenpiteet!$E$29,0)+IF(AE$9="x",Toimenpiteet!$E$60,0)+IF(AE$10="x",Toimenpiteet!$E$88,0))/(1+$H$15)^EA$59</f>
        <v>-112.11169851177419</v>
      </c>
      <c r="EB151" s="29">
        <f ca="1">IF(AF$11="x",Toimenpiteet!$E$115,BA151*DB151/1000+(Satokasvi!$E$28-Satokasvi!$E$7)+IF(AF$8="x",Toimenpiteet!$E$29,0)+IF(AF$9="x",Toimenpiteet!$E$60,0)+IF(AF$10="x",Toimenpiteet!$E$88,0))/(1+$H$15)^EB$59</f>
        <v>303.91447153071886</v>
      </c>
      <c r="ED151" s="29">
        <f>IF(H$11="x",Toimenpiteet!$E$115,BD151*CD151/1000+(Satokasvi!$E$28-Satokasvi!$E$7)+IF(H$8="x",Toimenpiteet!$E$29,0)+IF(H$9="x",Toimenpiteet!$E$60,0)+IF(H$10="x",Toimenpiteet!$E$88,0))/(1+$H$15)^ED$59</f>
        <v>305.82524271844659</v>
      </c>
      <c r="EE151" s="29">
        <f ca="1">IF(I$11="x",Toimenpiteet!$E$115,BE151*CE151/1000+(Satokasvi!$E$28-Satokasvi!$E$7)+IF(I$8="x",Toimenpiteet!$E$29,0)+IF(I$9="x",Toimenpiteet!$E$60,0)+IF(I$10="x",Toimenpiteet!$E$88,0))/(1+$H$15)^EE$59</f>
        <v>184.61827879429291</v>
      </c>
      <c r="EF151" s="29">
        <f ca="1">IF(J$11="x",Toimenpiteet!$E$115,BF151*CF151/1000+(Satokasvi!$E$28-Satokasvi!$E$7)+IF(J$8="x",Toimenpiteet!$E$29,0)+IF(J$9="x",Toimenpiteet!$E$60,0)+IF(J$10="x",Toimenpiteet!$E$88,0))/(1+$H$15)^EF$59</f>
        <v>71.501660101648469</v>
      </c>
      <c r="EG151" s="29">
        <f ca="1">IF(K$11="x",Toimenpiteet!$E$115,BG151*CG151/1000+(Satokasvi!$E$28-Satokasvi!$E$7)+IF(K$8="x",Toimenpiteet!$E$29,0)+IF(K$9="x",Toimenpiteet!$E$60,0)+IF(K$10="x",Toimenpiteet!$E$88,0))/(1+$H$15)^EG$59</f>
        <v>470.06227514975109</v>
      </c>
      <c r="EH151" s="29">
        <f ca="1">IF(L$11="x",Toimenpiteet!$E$115,BH151*CH151/1000+(Satokasvi!$E$28-Satokasvi!$E$7)+IF(L$8="x",Toimenpiteet!$E$29,0)+IF(L$9="x",Toimenpiteet!$E$60,0)+IF(L$10="x",Toimenpiteet!$E$88,0))/(1+$H$15)^EH$59</f>
        <v>108.96665903504767</v>
      </c>
      <c r="EI151" s="29">
        <f>IF(M$11="x",Toimenpiteet!$E$115,BI151*CI151/1000+(Satokasvi!$E$28-Satokasvi!$E$7)+IF(M$8="x",Toimenpiteet!$E$29,0)+IF(M$9="x",Toimenpiteet!$E$60,0)+IF(M$10="x",Toimenpiteet!$E$88,0))/(1+$H$15)^EI$59</f>
        <v>263.80754085535114</v>
      </c>
      <c r="EJ151" s="29">
        <f ca="1">IF(N$11="x",Toimenpiteet!$E$115,BJ151*CJ151/1000+(Satokasvi!$E$28-Satokasvi!$E$7)+IF(N$8="x",Toimenpiteet!$E$29,0)+IF(N$9="x",Toimenpiteet!$E$60,0)+IF(N$10="x",Toimenpiteet!$E$88,0))/(1+$H$15)^EJ$59</f>
        <v>330.85036816514332</v>
      </c>
      <c r="EK151" s="29">
        <f ca="1">IF(O$11="x",Toimenpiteet!$E$115,BK151*CK151/1000+(Satokasvi!$E$28-Satokasvi!$E$7)+IF(O$8="x",Toimenpiteet!$E$29,0)+IF(O$9="x",Toimenpiteet!$E$60,0)+IF(O$10="x",Toimenpiteet!$E$88,0))/(1+$H$15)^EK$59</f>
        <v>280.46565294801053</v>
      </c>
      <c r="EL151" s="29">
        <f ca="1">IF(P$11="x",Toimenpiteet!$E$115,BL151*CL151/1000+(Satokasvi!$E$28-Satokasvi!$E$7)+IF(P$8="x",Toimenpiteet!$E$29,0)+IF(P$9="x",Toimenpiteet!$E$60,0)+IF(P$10="x",Toimenpiteet!$E$88,0))/(1+$H$15)^EL$59</f>
        <v>217.34362480310901</v>
      </c>
      <c r="EM151" s="29">
        <f ca="1">IF(Q$11="x",Toimenpiteet!$E$115,BM151*CM151/1000+(Satokasvi!$E$28-Satokasvi!$E$7)+IF(Q$8="x",Toimenpiteet!$E$29,0)+IF(Q$9="x",Toimenpiteet!$E$60,0)+IF(Q$10="x",Toimenpiteet!$E$88,0))/(1+$H$15)^EM$59</f>
        <v>-169.57900320496364</v>
      </c>
      <c r="EN151" s="29">
        <f ca="1">IF(R$11="x",Toimenpiteet!$E$115,BN151*CN151/1000+(Satokasvi!$E$28-Satokasvi!$E$7)+IF(R$8="x",Toimenpiteet!$E$29,0)+IF(R$9="x",Toimenpiteet!$E$60,0)+IF(R$10="x",Toimenpiteet!$E$88,0))/(1+$H$15)^EN$59</f>
        <v>88.79427060410336</v>
      </c>
      <c r="EO151" s="29">
        <f ca="1">IF(S$11="x",Toimenpiteet!$E$115,BO151*CO151/1000+(Satokasvi!$E$28-Satokasvi!$E$7)+IF(S$8="x",Toimenpiteet!$E$29,0)+IF(S$9="x",Toimenpiteet!$E$60,0)+IF(S$10="x",Toimenpiteet!$E$88,0))/(1+$H$15)^EO$59</f>
        <v>-159.84447469597859</v>
      </c>
      <c r="EP151" s="29">
        <f ca="1">IF(T$11="x",Toimenpiteet!$E$115,BP151*CP151/1000+(Satokasvi!$E$28-Satokasvi!$E$7)+IF(T$8="x",Toimenpiteet!$E$29,0)+IF(T$9="x",Toimenpiteet!$E$60,0)+IF(T$10="x",Toimenpiteet!$E$88,0))/(1+$H$15)^EP$59</f>
        <v>276.86856993862602</v>
      </c>
      <c r="EQ151" s="29">
        <f ca="1">IF(U$11="x",Toimenpiteet!$E$115,BQ151*CQ151/1000+(Satokasvi!$E$28-Satokasvi!$E$7)+IF(U$8="x",Toimenpiteet!$E$29,0)+IF(U$9="x",Toimenpiteet!$E$60,0)+IF(U$10="x",Toimenpiteet!$E$88,0))/(1+$H$15)^EQ$59</f>
        <v>171.7677640561117</v>
      </c>
      <c r="ER151" s="29">
        <f ca="1">IF(V$11="x",Toimenpiteet!$E$115,BR151*CR151/1000+(Satokasvi!$E$28-Satokasvi!$E$7)+IF(V$8="x",Toimenpiteet!$E$29,0)+IF(V$9="x",Toimenpiteet!$E$60,0)+IF(V$10="x",Toimenpiteet!$E$88,0))/(1+$H$15)^ER$59</f>
        <v>347.49225190032291</v>
      </c>
      <c r="ES151" s="29">
        <f ca="1">IF(W$11="x",Toimenpiteet!$E$115,BS151*CS151/1000+(Satokasvi!$E$28-Satokasvi!$E$7)+IF(W$8="x",Toimenpiteet!$E$29,0)+IF(W$9="x",Toimenpiteet!$E$60,0)+IF(W$10="x",Toimenpiteet!$E$88,0))/(1+$H$15)^ES$59</f>
        <v>144.37870009613914</v>
      </c>
      <c r="ET151" s="29">
        <f ca="1">IF(X$11="x",Toimenpiteet!$E$115,BT151*CT151/1000+(Satokasvi!$E$28-Satokasvi!$E$7)+IF(X$8="x",Toimenpiteet!$E$29,0)+IF(X$9="x",Toimenpiteet!$E$60,0)+IF(X$10="x",Toimenpiteet!$E$88,0))/(1+$H$15)^ET$59</f>
        <v>111.44809105687655</v>
      </c>
      <c r="EU151" s="29">
        <f ca="1">IF(Y$11="x",Toimenpiteet!$E$115,BU151*CU151/1000+(Satokasvi!$E$28-Satokasvi!$E$7)+IF(Y$8="x",Toimenpiteet!$E$29,0)+IF(Y$9="x",Toimenpiteet!$E$60,0)+IF(Y$10="x",Toimenpiteet!$E$88,0))/(1+$H$15)^EU$59</f>
        <v>235.30824958351278</v>
      </c>
      <c r="EV151" s="29">
        <f ca="1">IF(Z$11="x",Toimenpiteet!$E$115,BV151*CV151/1000+(Satokasvi!$E$28-Satokasvi!$E$7)+IF(Z$8="x",Toimenpiteet!$E$29,0)+IF(Z$9="x",Toimenpiteet!$E$60,0)+IF(Z$10="x",Toimenpiteet!$E$88,0))/(1+$H$15)^EV$59</f>
        <v>180.51332273067837</v>
      </c>
      <c r="EW151" s="29">
        <f ca="1">IF(AA$11="x",Toimenpiteet!$E$115,BW151*CW151/1000+(Satokasvi!$E$28-Satokasvi!$E$7)+IF(AA$8="x",Toimenpiteet!$E$29,0)+IF(AA$9="x",Toimenpiteet!$E$60,0)+IF(AA$10="x",Toimenpiteet!$E$88,0))/(1+$H$15)^EW$59</f>
        <v>81.437680105831063</v>
      </c>
      <c r="EX151" s="29">
        <f ca="1">IF(AB$11="x",Toimenpiteet!$E$115,BX151*CX151/1000+(Satokasvi!$E$28-Satokasvi!$E$7)+IF(AB$8="x",Toimenpiteet!$E$29,0)+IF(AB$9="x",Toimenpiteet!$E$60,0)+IF(AB$10="x",Toimenpiteet!$E$88,0))/(1+$H$15)^EX$59</f>
        <v>221.3073657009005</v>
      </c>
      <c r="EY151" s="29">
        <f ca="1">IF(AC$11="x",Toimenpiteet!$E$115,BY151*CY151/1000+(Satokasvi!$E$28-Satokasvi!$E$7)+IF(AC$8="x",Toimenpiteet!$E$29,0)+IF(AC$9="x",Toimenpiteet!$E$60,0)+IF(AC$10="x",Toimenpiteet!$E$88,0))/(1+$H$15)^EY$59</f>
        <v>268.68186173788109</v>
      </c>
      <c r="EZ151" s="29">
        <f ca="1">IF(AD$11="x",Toimenpiteet!$E$115,BZ151*CZ151/1000+(Satokasvi!$E$28-Satokasvi!$E$7)+IF(AD$8="x",Toimenpiteet!$E$29,0)+IF(AD$9="x",Toimenpiteet!$E$60,0)+IF(AD$10="x",Toimenpiteet!$E$88,0))/(1+$H$15)^EZ$59</f>
        <v>71.497445036819812</v>
      </c>
      <c r="FA151" s="29">
        <f ca="1">IF(AE$11="x",Toimenpiteet!$E$115,CA151*DA151/1000+(Satokasvi!$E$28-Satokasvi!$E$7)+IF(AE$8="x",Toimenpiteet!$E$29,0)+IF(AE$9="x",Toimenpiteet!$E$60,0)+IF(AE$10="x",Toimenpiteet!$E$88,0))/(1+$H$15)^FA$59</f>
        <v>-112.11169851177419</v>
      </c>
      <c r="FB151" s="29">
        <f ca="1">IF(AF$11="x",Toimenpiteet!$E$115,CB151*DB151/1000+(Satokasvi!$E$28-Satokasvi!$E$7)+IF(AF$8="x",Toimenpiteet!$E$29,0)+IF(AF$9="x",Toimenpiteet!$E$60,0)+IF(AF$10="x",Toimenpiteet!$E$88,0))/(1+$H$15)^FB$59</f>
        <v>324.55251056899147</v>
      </c>
      <c r="FD151" s="29">
        <f t="shared" si="41"/>
        <v>305.82524271844659</v>
      </c>
      <c r="FE151" s="29">
        <f t="shared" ca="1" si="45"/>
        <v>471.42276501341212</v>
      </c>
      <c r="FF151" s="29">
        <f t="shared" ca="1" si="45"/>
        <v>529.58811824514476</v>
      </c>
      <c r="FG151" s="29">
        <f t="shared" ca="1" si="45"/>
        <v>967.62427561538448</v>
      </c>
      <c r="FH151" s="29">
        <f t="shared" ca="1" si="45"/>
        <v>1062.0406869839464</v>
      </c>
      <c r="FI151" s="29">
        <f t="shared" ca="1" si="45"/>
        <v>1325.8482278392976</v>
      </c>
      <c r="FJ151" s="29">
        <f t="shared" ca="1" si="45"/>
        <v>1632.1198377377602</v>
      </c>
      <c r="FK151" s="29">
        <f t="shared" ca="1" si="45"/>
        <v>1890.6630136644301</v>
      </c>
      <c r="FL151" s="29">
        <f t="shared" ca="1" si="45"/>
        <v>2089.3394957006713</v>
      </c>
      <c r="FM151" s="29">
        <f t="shared" ca="1" si="45"/>
        <v>1919.7604924957077</v>
      </c>
      <c r="FN151" s="29">
        <f t="shared" ca="1" si="44"/>
        <v>1996.4864735978604</v>
      </c>
      <c r="FO151" s="29">
        <f t="shared" ca="1" si="43"/>
        <v>1836.6419989018818</v>
      </c>
      <c r="FP151" s="29">
        <f t="shared" ca="1" si="43"/>
        <v>2092.9364078727426</v>
      </c>
      <c r="FQ151" s="29">
        <f t="shared" ca="1" si="43"/>
        <v>2249.3500523097032</v>
      </c>
      <c r="FR151" s="29">
        <f t="shared" ca="1" si="43"/>
        <v>2573.3293237475482</v>
      </c>
      <c r="FS151" s="29">
        <f t="shared" ca="1" si="43"/>
        <v>2704.0700026272871</v>
      </c>
      <c r="FT151" s="29">
        <f t="shared" ca="1" si="43"/>
        <v>2803.645172776311</v>
      </c>
      <c r="FU151" s="29">
        <f t="shared" ca="1" si="43"/>
        <v>3021.3736375665258</v>
      </c>
      <c r="FV151" s="29">
        <f t="shared" ca="1" si="43"/>
        <v>3187.1021265714367</v>
      </c>
      <c r="FW151" s="29">
        <f t="shared" ca="1" si="43"/>
        <v>3258.6531217017964</v>
      </c>
      <c r="FX151" s="29">
        <f t="shared" ca="1" si="43"/>
        <v>3463.5883518940982</v>
      </c>
      <c r="FY151" s="29">
        <f t="shared" ca="1" si="43"/>
        <v>3713.8120630277404</v>
      </c>
      <c r="FZ151" s="29">
        <f t="shared" ca="1" si="43"/>
        <v>3776.4060559453246</v>
      </c>
      <c r="GA151" s="29">
        <f t="shared" ca="1" si="43"/>
        <v>3664.2943574335504</v>
      </c>
      <c r="GB151" s="29">
        <f t="shared" ca="1" si="43"/>
        <v>3968.2088289642693</v>
      </c>
      <c r="GC151" s="29"/>
      <c r="GD151" s="29">
        <f t="shared" si="42"/>
        <v>305.82524271844659</v>
      </c>
      <c r="GE151" s="29">
        <f t="shared" ca="1" si="48"/>
        <v>490.44352151273949</v>
      </c>
      <c r="GF151" s="29">
        <f t="shared" ca="1" si="48"/>
        <v>561.94518161438793</v>
      </c>
      <c r="GG151" s="29">
        <f t="shared" ca="1" si="48"/>
        <v>1032.0074567641391</v>
      </c>
      <c r="GH151" s="29">
        <f t="shared" ca="1" si="48"/>
        <v>1140.9741157991868</v>
      </c>
      <c r="GI151" s="29">
        <f t="shared" ca="1" si="48"/>
        <v>1404.781656654538</v>
      </c>
      <c r="GJ151" s="29">
        <f t="shared" ca="1" si="48"/>
        <v>1735.6320248196812</v>
      </c>
      <c r="GK151" s="29">
        <f t="shared" ca="1" si="48"/>
        <v>2016.0976777676917</v>
      </c>
      <c r="GL151" s="29">
        <f t="shared" ca="1" si="48"/>
        <v>2233.4413025708009</v>
      </c>
      <c r="GM151" s="29">
        <f t="shared" ca="1" si="48"/>
        <v>2063.8622993658373</v>
      </c>
      <c r="GN151" s="29">
        <f t="shared" ca="1" si="48"/>
        <v>2152.6565699699408</v>
      </c>
      <c r="GO151" s="29">
        <f t="shared" ca="1" si="48"/>
        <v>1992.8120952739623</v>
      </c>
      <c r="GP151" s="29">
        <f t="shared" ca="1" si="48"/>
        <v>2269.6806652125883</v>
      </c>
      <c r="GQ151" s="29">
        <f t="shared" ca="1" si="48"/>
        <v>2441.4484292687002</v>
      </c>
      <c r="GR151" s="29">
        <f t="shared" ca="1" si="48"/>
        <v>2788.9406811690233</v>
      </c>
      <c r="GS151" s="29">
        <f t="shared" ca="1" si="48"/>
        <v>2933.3193812651625</v>
      </c>
      <c r="GT151" s="29">
        <f t="shared" ca="1" si="34"/>
        <v>3044.7674723220389</v>
      </c>
      <c r="GU151" s="29">
        <f t="shared" ca="1" si="34"/>
        <v>3280.0757219055517</v>
      </c>
      <c r="GV151" s="29">
        <f t="shared" ca="1" si="34"/>
        <v>3460.58904463623</v>
      </c>
      <c r="GW151" s="29">
        <f t="shared" ca="1" si="34"/>
        <v>3542.0267247420611</v>
      </c>
      <c r="GX151" s="29">
        <f t="shared" ca="1" si="34"/>
        <v>3763.3340904429615</v>
      </c>
      <c r="GY151" s="29">
        <f t="shared" ca="1" si="30"/>
        <v>4032.0159521808428</v>
      </c>
      <c r="GZ151" s="29">
        <f t="shared" ca="1" si="30"/>
        <v>4103.5133972176627</v>
      </c>
      <c r="HA151" s="29">
        <f t="shared" ca="1" si="30"/>
        <v>3991.4016987058885</v>
      </c>
      <c r="HB151" s="29">
        <f t="shared" ca="1" si="30"/>
        <v>4315.9542092748798</v>
      </c>
      <c r="HC151" s="29"/>
      <c r="HD151" s="29">
        <f t="shared" si="40"/>
        <v>170</v>
      </c>
      <c r="HE151" s="29">
        <f>SUM($GD151:GD151)-$HD151-SUM($FD151:FD151)</f>
        <v>-170</v>
      </c>
      <c r="HF151" s="29">
        <f ca="1">SUM($GD151:GE151)-$HD151-SUM($FD151:FE151)</f>
        <v>-150.97924350067262</v>
      </c>
      <c r="HG151" s="29">
        <f ca="1">SUM($GD151:GF151)-$HD151-SUM($FD151:FF151)</f>
        <v>-118.62218013142956</v>
      </c>
      <c r="HH151" s="29">
        <f ca="1">SUM($GD151:GG151)-$HD151-SUM($FD151:FG151)</f>
        <v>-54.23899898267473</v>
      </c>
      <c r="HI151" s="29">
        <f ca="1">SUM($GD151:GH151)-$HD151-SUM($FD151:FH151)</f>
        <v>24.694429832566129</v>
      </c>
      <c r="HJ151" s="29">
        <f ca="1">SUM($GD151:GI151)-$HD151-SUM($FD151:FI151)</f>
        <v>103.62785864780653</v>
      </c>
      <c r="HK151" s="29">
        <f ca="1">SUM($GD151:GJ151)-$HD151-SUM($FD151:FJ151)</f>
        <v>207.14004572972772</v>
      </c>
      <c r="HL151" s="29">
        <f ca="1">SUM($GD151:GK151)-$HD151-SUM($FD151:FK151)</f>
        <v>332.57470983298936</v>
      </c>
      <c r="HM151" s="29">
        <f ca="1">SUM($GD151:GL151)-$HD151-SUM($FD151:FL151)</f>
        <v>476.67651670311898</v>
      </c>
      <c r="HN151" s="29">
        <f ca="1">SUM($GD151:GM151)-$HD151-SUM($FD151:FM151)</f>
        <v>620.77832357324769</v>
      </c>
      <c r="HO151" s="29">
        <f ca="1">SUM($GD151:GN151)-$HD151-SUM($FD151:FN151)</f>
        <v>776.94841994532726</v>
      </c>
      <c r="HP151" s="29">
        <f ca="1">SUM($GD151:GO151)-$HD151-SUM($FD151:FO151)</f>
        <v>933.11851631740865</v>
      </c>
      <c r="HQ151" s="29">
        <f ca="1">SUM($GD151:GP151)-$HD151-SUM($FD151:FP151)</f>
        <v>1109.8627736572562</v>
      </c>
      <c r="HR151" s="29">
        <f ca="1">SUM($GD151:GQ151)-$HD151-SUM($FD151:FQ151)</f>
        <v>1301.9611506162546</v>
      </c>
      <c r="HS151" s="29">
        <f ca="1">SUM($GD151:GR151)-$HD151-SUM($FD151:FR151)</f>
        <v>1517.5725080377306</v>
      </c>
      <c r="HT151" s="29">
        <f ca="1">SUM($GD151:GS151)-$HD151-SUM($FD151:FS151)</f>
        <v>1746.8218866756069</v>
      </c>
      <c r="HU151" s="29">
        <f ca="1">SUM($GD151:GT151)-$HD151-SUM($FD151:FT151)</f>
        <v>1987.9441862213353</v>
      </c>
      <c r="HV151" s="29">
        <f ca="1">SUM($GD151:GU151)-$HD151-SUM($FD151:FU151)</f>
        <v>2246.6462705603626</v>
      </c>
      <c r="HW151" s="29">
        <f ca="1">SUM($GD151:GV151)-$HD151-SUM($FD151:FV151)</f>
        <v>2520.1331886251573</v>
      </c>
      <c r="HX151" s="29">
        <f ca="1">SUM($GD151:GW151)-$HD151-SUM($FD151:FW151)</f>
        <v>2803.5067916654225</v>
      </c>
      <c r="HY151" s="29">
        <f ca="1">SUM($GD151:GX151)-$HD151-SUM($FD151:FX151)</f>
        <v>3103.2525302142894</v>
      </c>
      <c r="HZ151" s="29">
        <f ca="1">SUM($GD151:GY151)-$HD151-SUM($FD151:FY151)</f>
        <v>3421.4564193673941</v>
      </c>
      <c r="IA151" s="29">
        <f ca="1">SUM($GD151:GZ151)-$HD151-SUM($FD151:FZ151)</f>
        <v>3748.5637606397286</v>
      </c>
      <c r="IB151" s="29">
        <f ca="1">SUM($GD151:HA151)-$HD151-SUM($FD151:GA151)</f>
        <v>4075.671101912063</v>
      </c>
      <c r="IC151" s="29">
        <f ca="1">SUM($GD151:HB151)-$HD151-SUM($FD151:GB151)</f>
        <v>4423.4164822226739</v>
      </c>
    </row>
    <row r="152" spans="2:237">
      <c r="B152" s="29">
        <f t="shared" ca="1" si="47"/>
        <v>0.79244600382834673</v>
      </c>
      <c r="C152" s="29">
        <f t="shared" ca="1" si="47"/>
        <v>0.55524108633260683</v>
      </c>
      <c r="D152" s="29">
        <f t="shared" ca="1" si="47"/>
        <v>0.62472037921321144</v>
      </c>
      <c r="E152" s="29">
        <f t="shared" ca="1" si="47"/>
        <v>0.11873293183174716</v>
      </c>
      <c r="F152" s="29">
        <f t="shared" ca="1" si="47"/>
        <v>8.4755394137878137E-2</v>
      </c>
      <c r="G152" s="29">
        <f t="shared" ca="1" si="47"/>
        <v>0.6017797936661009</v>
      </c>
      <c r="H152" s="29">
        <f t="shared" ca="1" si="47"/>
        <v>0.81514800359814243</v>
      </c>
      <c r="I152" s="29">
        <f t="shared" ca="1" si="47"/>
        <v>0.96009750815491557</v>
      </c>
      <c r="J152" s="29">
        <f t="shared" ca="1" si="47"/>
        <v>6.9169538017276655E-2</v>
      </c>
      <c r="K152" s="29">
        <f t="shared" ca="1" si="47"/>
        <v>0.18428788884175007</v>
      </c>
      <c r="L152" s="29">
        <f t="shared" ca="1" si="47"/>
        <v>0.1951240669675931</v>
      </c>
      <c r="M152" s="29">
        <f t="shared" ca="1" si="47"/>
        <v>0.29152349469413219</v>
      </c>
      <c r="N152" s="29">
        <f t="shared" ca="1" si="47"/>
        <v>0.41980190775163873</v>
      </c>
      <c r="O152" s="29">
        <f t="shared" ca="1" si="47"/>
        <v>0.60485737555843266</v>
      </c>
      <c r="P152" s="29">
        <f t="shared" ca="1" si="47"/>
        <v>0.65646148689750983</v>
      </c>
      <c r="Q152" s="29">
        <f t="shared" ca="1" si="47"/>
        <v>0.27949306425976583</v>
      </c>
      <c r="R152" s="29">
        <f t="shared" ref="R152:Z159" ca="1" si="49">RAND()</f>
        <v>0.34681006110895951</v>
      </c>
      <c r="S152" s="29">
        <f t="shared" ca="1" si="49"/>
        <v>0.10849082703306878</v>
      </c>
      <c r="T152" s="29">
        <f t="shared" ca="1" si="49"/>
        <v>0.51572435375200498</v>
      </c>
      <c r="U152" s="29">
        <f t="shared" ca="1" si="49"/>
        <v>4.5652088770444688E-2</v>
      </c>
      <c r="V152" s="29">
        <f t="shared" ca="1" si="49"/>
        <v>7.0487904252466205E-2</v>
      </c>
      <c r="W152" s="29">
        <f t="shared" ca="1" si="49"/>
        <v>0.26381596357409032</v>
      </c>
      <c r="X152" s="29">
        <f t="shared" ca="1" si="49"/>
        <v>0.56830499623325548</v>
      </c>
      <c r="Y152" s="29">
        <f t="shared" ca="1" si="49"/>
        <v>0.44838491011588455</v>
      </c>
      <c r="Z152" s="29">
        <f t="shared" ca="1" si="49"/>
        <v>0.31692443352971067</v>
      </c>
      <c r="AC152" s="27">
        <f>IF(H$11="x",0,_xlfn.NORM.INV(B152,Satokasvi!$H$8,Satokasvi!$I$8)*IF(H$8="x",1+Toimenpiteet!$C$7,1)*IF(H$9="x",1+Toimenpiteet!$C$34,1)*(1+H$30)*_xlfn.BINOM.INV(1,(1-(Satokasvi!$H$15*(1+H$43))),B152))</f>
        <v>0</v>
      </c>
      <c r="AD152" s="27">
        <f ca="1">IF(I$11="x",0,_xlfn.NORM.INV(C152,Satokasvi!$H$8,Satokasvi!$I$8)*IF(I$8="x",1+Toimenpiteet!$C$7,1)*IF(I$9="x",1+Toimenpiteet!$C$34,1)*(1+I$30)*_xlfn.BINOM.INV(1,(1-(Satokasvi!$H$15*(1+I$43))),C152))</f>
        <v>2565.364620564093</v>
      </c>
      <c r="AE152" s="27">
        <f ca="1">IF(J$11="x",0,_xlfn.NORM.INV(D152,Satokasvi!$H$8,Satokasvi!$I$8)*IF(J$8="x",1+Toimenpiteet!$C$7,1)*IF(J$9="x",1+Toimenpiteet!$C$34,1)*(1+J$30)*_xlfn.BINOM.INV(1,(1-(Satokasvi!$H$15*(1+J$43))),D152))</f>
        <v>2615.8807035621662</v>
      </c>
      <c r="AF152" s="27">
        <f ca="1">IF(K$11="x",0,_xlfn.NORM.INV(E152,Satokasvi!$H$8,Satokasvi!$I$8)*IF(K$8="x",1+Toimenpiteet!$C$7,1)*IF(K$9="x",1+Toimenpiteet!$C$34,1)*(1+K$30)*_xlfn.BINOM.INV(1,(1-(Satokasvi!$H$15*(1+K$43))),E152))</f>
        <v>2358.1198507503</v>
      </c>
      <c r="AG152" s="27">
        <f ca="1">IF(L$11="x",0,_xlfn.NORM.INV(F152,Satokasvi!$H$8,Satokasvi!$I$8)*IF(L$8="x",1+Toimenpiteet!$C$7,1)*IF(L$9="x",1+Toimenpiteet!$C$34,1)*(1+L$30)*_xlfn.BINOM.INV(1,(1-(Satokasvi!$H$15*(1+L$43))),F152))</f>
        <v>2338.6289433537145</v>
      </c>
      <c r="AH152" s="27">
        <f>IF(M$11="x",0,_xlfn.NORM.INV(G152,Satokasvi!$H$8,Satokasvi!$I$8)*IF(M$8="x",1+Toimenpiteet!$C$7,1)*IF(M$9="x",1+Toimenpiteet!$C$34,1)*(1+M$30)*_xlfn.BINOM.INV(1,(1-(Satokasvi!$H$15*(1+M$43))),G152))</f>
        <v>0</v>
      </c>
      <c r="AI152" s="27">
        <f ca="1">IF(N$11="x",0,_xlfn.NORM.INV(H152,Satokasvi!$H$8,Satokasvi!$I$8)*IF(N$8="x",1+Toimenpiteet!$C$7,1)*IF(N$9="x",1+Toimenpiteet!$C$34,1)*(1+N$30)*_xlfn.BINOM.INV(1,(1-(Satokasvi!$H$15*(1+N$43))),H152))</f>
        <v>2780.6792406784944</v>
      </c>
      <c r="AJ152" s="27">
        <f ca="1">IF(O$11="x",0,_xlfn.NORM.INV(I152,Satokasvi!$H$8,Satokasvi!$I$8)*IF(O$8="x",1+Toimenpiteet!$C$7,1)*IF(O$9="x",1+Toimenpiteet!$C$34,1)*(1+O$30)*_xlfn.BINOM.INV(1,(1-(Satokasvi!$H$15*(1+O$43))),I152))</f>
        <v>2940.2344828509586</v>
      </c>
      <c r="AK152" s="27">
        <f ca="1">IF(P$11="x",0,_xlfn.NORM.INV(J152,Satokasvi!$H$8,Satokasvi!$I$8)*IF(P$8="x",1+Toimenpiteet!$C$7,1)*IF(P$9="x",1+Toimenpiteet!$C$34,1)*(1+P$30)*_xlfn.BINOM.INV(1,(1-(Satokasvi!$H$15*(1+P$43))),J152))</f>
        <v>2336.6090248998858</v>
      </c>
      <c r="AL152" s="27">
        <f ca="1">IF(Q$11="x",0,_xlfn.NORM.INV(K152,Satokasvi!$H$8,Satokasvi!$I$8)*IF(Q$8="x",1+Toimenpiteet!$C$7,1)*IF(Q$9="x",1+Toimenpiteet!$C$34,1)*(1+Q$30)*_xlfn.BINOM.INV(1,(1-(Satokasvi!$H$15*(1+Q$43))),K152))</f>
        <v>2445.4057156229219</v>
      </c>
      <c r="AM152" s="27">
        <f ca="1">IF(R$11="x",0,_xlfn.NORM.INV(L152,Satokasvi!$H$8,Satokasvi!$I$8)*IF(R$8="x",1+Toimenpiteet!$C$7,1)*IF(R$9="x",1+Toimenpiteet!$C$34,1)*(1+R$30)*_xlfn.BINOM.INV(1,(1-(Satokasvi!$H$15*(1+R$43))),L152))</f>
        <v>2452.8678021608252</v>
      </c>
      <c r="AN152" s="27">
        <f ca="1">IF(S$11="x",0,_xlfn.NORM.INV(M152,Satokasvi!$H$8,Satokasvi!$I$8)*IF(S$8="x",1+Toimenpiteet!$C$7,1)*IF(S$9="x",1+Toimenpiteet!$C$34,1)*(1+S$30)*_xlfn.BINOM.INV(1,(1-(Satokasvi!$H$15*(1+S$43))),M152))</f>
        <v>2510.7749583310265</v>
      </c>
      <c r="AO152" s="27">
        <f ca="1">IF(T$11="x",0,_xlfn.NORM.INV(N152,Satokasvi!$H$8,Satokasvi!$I$8)*IF(T$8="x",1+Toimenpiteet!$C$7,1)*IF(T$9="x",1+Toimenpiteet!$C$34,1)*(1+T$30)*_xlfn.BINOM.INV(1,(1-(Satokasvi!$H$15*(1+T$43))),N152))</f>
        <v>2575.4599651632197</v>
      </c>
      <c r="AP152" s="27">
        <f ca="1">IF(U$11="x",0,_xlfn.NORM.INV(O152,Satokasvi!$H$8,Satokasvi!$I$8)*IF(U$8="x",1+Toimenpiteet!$C$7,1)*IF(U$9="x",1+Toimenpiteet!$C$34,1)*(1+U$30)*_xlfn.BINOM.INV(1,(1-(Satokasvi!$H$15*(1+U$43))),O152))</f>
        <v>2662.8804014897528</v>
      </c>
      <c r="AQ152" s="27">
        <f ca="1">IF(V$11="x",0,_xlfn.NORM.INV(P152,Satokasvi!$H$8,Satokasvi!$I$8)*IF(V$8="x",1+Toimenpiteet!$C$7,1)*IF(V$9="x",1+Toimenpiteet!$C$34,1)*(1+V$30)*_xlfn.BINOM.INV(1,(1-(Satokasvi!$H$15*(1+V$43))),P152))</f>
        <v>2688.43129983893</v>
      </c>
      <c r="AR152" s="27">
        <f ca="1">IF(W$11="x",0,_xlfn.NORM.INV(Q152,Satokasvi!$H$8,Satokasvi!$I$8)*IF(W$8="x",1+Toimenpiteet!$C$7,1)*IF(W$9="x",1+Toimenpiteet!$C$34,1)*(1+W$30)*_xlfn.BINOM.INV(1,(1-(Satokasvi!$H$15*(1+W$43))),Q152))</f>
        <v>2504.1655812951135</v>
      </c>
      <c r="AS152" s="27">
        <f ca="1">IF(X$11="x",0,_xlfn.NORM.INV(R152,Satokasvi!$H$8,Satokasvi!$I$8)*IF(X$8="x",1+Toimenpiteet!$C$7,1)*IF(X$9="x",1+Toimenpiteet!$C$34,1)*(1+X$30)*_xlfn.BINOM.INV(1,(1-(Satokasvi!$H$15*(1+X$43))),R152))</f>
        <v>2539.7058410578898</v>
      </c>
      <c r="AT152" s="27">
        <f ca="1">IF(Y$11="x",0,_xlfn.NORM.INV(S152,Satokasvi!$H$8,Satokasvi!$I$8)*IF(Y$8="x",1+Toimenpiteet!$C$7,1)*IF(Y$9="x",1+Toimenpiteet!$C$34,1)*(1+Y$30)*_xlfn.BINOM.INV(1,(1-(Satokasvi!$H$15*(1+Y$43))),S152))</f>
        <v>2382.7906894334733</v>
      </c>
      <c r="AU152" s="27">
        <f ca="1">IF(Z$11="x",0,_xlfn.NORM.INV(T152,Satokasvi!$H$8,Satokasvi!$I$8)*IF(Z$8="x",1+Toimenpiteet!$C$7,1)*IF(Z$9="x",1+Toimenpiteet!$C$34,1)*(1+Z$30)*_xlfn.BINOM.INV(1,(1-(Satokasvi!$H$15*(1+Z$43))),T152))</f>
        <v>2620.5991303863198</v>
      </c>
      <c r="AV152" s="27">
        <f ca="1">IF(AA$11="x",0,_xlfn.NORM.INV(U152,Satokasvi!$H$8,Satokasvi!$I$8)*IF(AA$8="x",1+Toimenpiteet!$C$7,1)*IF(AA$9="x",1+Toimenpiteet!$C$34,1)*(1+AA$30)*_xlfn.BINOM.INV(1,(1-(Satokasvi!$H$15*(1+AA$43))),U152))</f>
        <v>0</v>
      </c>
      <c r="AW152" s="27">
        <f ca="1">IF(AB$11="x",0,_xlfn.NORM.INV(V152,Satokasvi!$H$8,Satokasvi!$I$8)*IF(AB$8="x",1+Toimenpiteet!$C$7,1)*IF(AB$9="x",1+Toimenpiteet!$C$34,1)*(1+AB$30)*_xlfn.BINOM.INV(1,(1-(Satokasvi!$H$15*(1+AB$43))),V152))</f>
        <v>2338.4453230937688</v>
      </c>
      <c r="AX152" s="27">
        <f ca="1">IF(AC$11="x",0,_xlfn.NORM.INV(W152,Satokasvi!$H$8,Satokasvi!$I$8)*IF(AC$8="x",1+Toimenpiteet!$C$7,1)*IF(AC$9="x",1+Toimenpiteet!$C$34,1)*(1+AC$30)*_xlfn.BINOM.INV(1,(1-(Satokasvi!$H$15*(1+AC$43))),W152))</f>
        <v>2495.3408719578138</v>
      </c>
      <c r="AY152" s="27">
        <f ca="1">IF(AD$11="x",0,_xlfn.NORM.INV(X152,Satokasvi!$H$8,Satokasvi!$I$8)*IF(AD$8="x",1+Toimenpiteet!$C$7,1)*IF(AD$9="x",1+Toimenpiteet!$C$34,1)*(1+AD$30)*_xlfn.BINOM.INV(1,(1-(Satokasvi!$H$15*(1+AD$43))),X152))</f>
        <v>2645.3568030720467</v>
      </c>
      <c r="AZ152" s="27">
        <f ca="1">IF(AE$11="x",0,_xlfn.NORM.INV(Y152,Satokasvi!$H$8,Satokasvi!$I$8)*IF(AE$8="x",1+Toimenpiteet!$C$7,1)*IF(AE$9="x",1+Toimenpiteet!$C$34,1)*(1+AE$30)*_xlfn.BINOM.INV(1,(1-(Satokasvi!$H$15*(1+AE$43))),Y152))</f>
        <v>2589.022185595989</v>
      </c>
      <c r="BA152" s="27">
        <f ca="1">IF(AF$11="x",0,_xlfn.NORM.INV(Z152,Satokasvi!$H$8,Satokasvi!$I$8)*IF(AF$8="x",1+Toimenpiteet!$C$7,1)*IF(AF$9="x",1+Toimenpiteet!$C$34,1)*(1+AF$30)*_xlfn.BINOM.INV(1,(1-(Satokasvi!$H$15*(1+AF$43))),Z152))</f>
        <v>2524.330750310156</v>
      </c>
      <c r="BD152" s="27">
        <f>IF(H$11="x",0,_xlfn.NORM.INV(B152,Satokasvi!$H$8,Satokasvi!$I$8)*IF(COUNTIF($H$12:H$12,"x")&gt;0,(1+$C$6),1)*IF(COUNTIF($H$13:H$13,"x")&gt;0,(1+$C$30),1)*IF(H$8="x",(1+Toimenpiteet!$C$7),1)*IF(H$9="x",(1+Toimenpiteet!$C$34),1)*(1+H$30)*_xlfn.BINOM.INV(1,(1-(Satokasvi!$H$15*(1+H$44))),B152))</f>
        <v>0</v>
      </c>
      <c r="BE152" s="27">
        <f ca="1">IF(I$11="x",0,_xlfn.NORM.INV(C152,Satokasvi!$H$8,Satokasvi!$I$8)*IF(COUNTIF($H$12:I$12,"x")&gt;0,(1+$C$6),1)*IF(COUNTIF($H$13:I$13,"x")&gt;0,(1+$C$30),1)*IF(I$8="x",(1+Toimenpiteet!$C$7),1)*IF(I$9="x",(1+Toimenpiteet!$C$34),1)*(1+I$30)*_xlfn.BINOM.INV(1,(1-(Satokasvi!$H$15*(1+I$44))),C152))</f>
        <v>2693.6328515922978</v>
      </c>
      <c r="BF152" s="27">
        <f ca="1">IF(J$11="x",0,_xlfn.NORM.INV(D152,Satokasvi!$H$8,Satokasvi!$I$8)*IF(COUNTIF($H$12:J$12,"x")&gt;0,(1+$C$6),1)*IF(COUNTIF($H$13:J$13,"x")&gt;0,(1+$C$30),1)*IF(J$8="x",(1+Toimenpiteet!$C$7),1)*IF(J$9="x",(1+Toimenpiteet!$C$34),1)*(1+J$30)*_xlfn.BINOM.INV(1,(1-(Satokasvi!$H$15*(1+J$44))),D152))</f>
        <v>2746.6747387402743</v>
      </c>
      <c r="BG152" s="27">
        <f ca="1">IF(K$11="x",0,_xlfn.NORM.INV(E152,Satokasvi!$H$8,Satokasvi!$I$8)*IF(COUNTIF($H$12:K$12,"x")&gt;0,(1+$C$6),1)*IF(COUNTIF($H$13:K$13,"x")&gt;0,(1+$C$30),1)*IF(K$8="x",(1+Toimenpiteet!$C$7),1)*IF(K$9="x",(1+Toimenpiteet!$C$34),1)*(1+K$30)*_xlfn.BINOM.INV(1,(1-(Satokasvi!$H$15*(1+K$44))),E152))</f>
        <v>2476.025843287815</v>
      </c>
      <c r="BH152" s="27">
        <f ca="1">IF(L$11="x",0,_xlfn.NORM.INV(F152,Satokasvi!$H$8,Satokasvi!$I$8)*IF(COUNTIF($H$12:L$12,"x")&gt;0,(1+$C$6),1)*IF(COUNTIF($H$13:L$13,"x")&gt;0,(1+$C$30),1)*IF(L$8="x",(1+Toimenpiteet!$C$7),1)*IF(L$9="x",(1+Toimenpiteet!$C$34),1)*(1+L$30)*_xlfn.BINOM.INV(1,(1-(Satokasvi!$H$15*(1+L$44))),F152))</f>
        <v>2455.5603905214007</v>
      </c>
      <c r="BI152" s="27">
        <f>IF(M$11="x",0,_xlfn.NORM.INV(G152,Satokasvi!$H$8,Satokasvi!$I$8)*IF(COUNTIF($H$12:M$12,"x")&gt;0,(1+$C$6),1)*IF(COUNTIF($H$13:M$13,"x")&gt;0,(1+$C$30),1)*IF(M$8="x",(1+Toimenpiteet!$C$7),1)*IF(M$9="x",(1+Toimenpiteet!$C$34),1)*(1+M$30)*_xlfn.BINOM.INV(1,(1-(Satokasvi!$H$15*(1+M$44))),G152))</f>
        <v>0</v>
      </c>
      <c r="BJ152" s="27">
        <f ca="1">IF(N$11="x",0,_xlfn.NORM.INV(H152,Satokasvi!$H$8,Satokasvi!$I$8)*IF(COUNTIF($H$12:N$12,"x")&gt;0,(1+$C$6),1)*IF(COUNTIF($H$13:N$13,"x")&gt;0,(1+$C$30),1)*IF(N$8="x",(1+Toimenpiteet!$C$7),1)*IF(N$9="x",(1+Toimenpiteet!$C$34),1)*(1+N$30)*_xlfn.BINOM.INV(1,(1-(Satokasvi!$H$15*(1+N$44))),H152))</f>
        <v>2919.7132027124185</v>
      </c>
      <c r="BK152" s="27">
        <f ca="1">IF(O$11="x",0,_xlfn.NORM.INV(I152,Satokasvi!$H$8,Satokasvi!$I$8)*IF(COUNTIF($H$12:O$12,"x")&gt;0,(1+$C$6),1)*IF(COUNTIF($H$13:O$13,"x")&gt;0,(1+$C$30),1)*IF(O$8="x",(1+Toimenpiteet!$C$7),1)*IF(O$9="x",(1+Toimenpiteet!$C$34),1)*(1+O$30)*_xlfn.BINOM.INV(1,(1-(Satokasvi!$H$15*(1+O$44))),I152))</f>
        <v>3087.2462069935063</v>
      </c>
      <c r="BL152" s="27">
        <f ca="1">IF(P$11="x",0,_xlfn.NORM.INV(J152,Satokasvi!$H$8,Satokasvi!$I$8)*IF(COUNTIF($H$12:P$12,"x")&gt;0,(1+$C$6),1)*IF(COUNTIF($H$13:P$13,"x")&gt;0,(1+$C$30),1)*IF(P$8="x",(1+Toimenpiteet!$C$7),1)*IF(P$9="x",(1+Toimenpiteet!$C$34),1)*(1+P$30)*_xlfn.BINOM.INV(1,(1-(Satokasvi!$H$15*(1+P$44))),J152))</f>
        <v>2453.4394761448802</v>
      </c>
      <c r="BM152" s="27">
        <f ca="1">IF(Q$11="x",0,_xlfn.NORM.INV(K152,Satokasvi!$H$8,Satokasvi!$I$8)*IF(COUNTIF($H$12:Q$12,"x")&gt;0,(1+$C$6),1)*IF(COUNTIF($H$13:Q$13,"x")&gt;0,(1+$C$30),1)*IF(Q$8="x",(1+Toimenpiteet!$C$7),1)*IF(Q$9="x",(1+Toimenpiteet!$C$34),1)*(1+Q$30)*_xlfn.BINOM.INV(1,(1-(Satokasvi!$H$15*(1+Q$44))),K152))</f>
        <v>2567.6760014040683</v>
      </c>
      <c r="BN152" s="27">
        <f ca="1">IF(R$11="x",0,_xlfn.NORM.INV(L152,Satokasvi!$H$8,Satokasvi!$I$8)*IF(COUNTIF($H$12:R$12,"x")&gt;0,(1+$C$6),1)*IF(COUNTIF($H$13:R$13,"x")&gt;0,(1+$C$30),1)*IF(R$8="x",(1+Toimenpiteet!$C$7),1)*IF(R$9="x",(1+Toimenpiteet!$C$34),1)*(1+R$30)*_xlfn.BINOM.INV(1,(1-(Satokasvi!$H$15*(1+R$44))),L152))</f>
        <v>2575.5111922688666</v>
      </c>
      <c r="BO152" s="27">
        <f ca="1">IF(S$11="x",0,_xlfn.NORM.INV(M152,Satokasvi!$H$8,Satokasvi!$I$8)*IF(COUNTIF($H$12:S$12,"x")&gt;0,(1+$C$6),1)*IF(COUNTIF($H$13:S$13,"x")&gt;0,(1+$C$30),1)*IF(S$8="x",(1+Toimenpiteet!$C$7),1)*IF(S$9="x",(1+Toimenpiteet!$C$34),1)*(1+S$30)*_xlfn.BINOM.INV(1,(1-(Satokasvi!$H$15*(1+S$44))),M152))</f>
        <v>2636.3137062475785</v>
      </c>
      <c r="BP152" s="27">
        <f ca="1">IF(T$11="x",0,_xlfn.NORM.INV(N152,Satokasvi!$H$8,Satokasvi!$I$8)*IF(COUNTIF($H$12:T$12,"x")&gt;0,(1+$C$6),1)*IF(COUNTIF($H$13:T$13,"x")&gt;0,(1+$C$30),1)*IF(T$8="x",(1+Toimenpiteet!$C$7),1)*IF(T$9="x",(1+Toimenpiteet!$C$34),1)*(1+T$30)*_xlfn.BINOM.INV(1,(1-(Satokasvi!$H$15*(1+T$44))),N152))</f>
        <v>2704.2329634213806</v>
      </c>
      <c r="BQ152" s="27">
        <f ca="1">IF(U$11="x",0,_xlfn.NORM.INV(O152,Satokasvi!$H$8,Satokasvi!$I$8)*IF(COUNTIF($H$12:U$12,"x")&gt;0,(1+$C$6),1)*IF(COUNTIF($H$13:U$13,"x")&gt;0,(1+$C$30),1)*IF(U$8="x",(1+Toimenpiteet!$C$7),1)*IF(U$9="x",(1+Toimenpiteet!$C$34),1)*(1+U$30)*_xlfn.BINOM.INV(1,(1-(Satokasvi!$H$15*(1+U$44))),O152))</f>
        <v>2796.0244215642406</v>
      </c>
      <c r="BR152" s="27">
        <f ca="1">IF(V$11="x",0,_xlfn.NORM.INV(P152,Satokasvi!$H$8,Satokasvi!$I$8)*IF(COUNTIF($H$12:V$12,"x")&gt;0,(1+$C$6),1)*IF(COUNTIF($H$13:V$13,"x")&gt;0,(1+$C$30),1)*IF(V$8="x",(1+Toimenpiteet!$C$7),1)*IF(V$9="x",(1+Toimenpiteet!$C$34),1)*(1+V$30)*_xlfn.BINOM.INV(1,(1-(Satokasvi!$H$15*(1+V$44))),P152))</f>
        <v>2822.852864830877</v>
      </c>
      <c r="BS152" s="27">
        <f ca="1">IF(W$11="x",0,_xlfn.NORM.INV(Q152,Satokasvi!$H$8,Satokasvi!$I$8)*IF(COUNTIF($H$12:W$12,"x")&gt;0,(1+$C$6),1)*IF(COUNTIF($H$13:W$13,"x")&gt;0,(1+$C$30),1)*IF(W$8="x",(1+Toimenpiteet!$C$7),1)*IF(W$9="x",(1+Toimenpiteet!$C$34),1)*(1+W$30)*_xlfn.BINOM.INV(1,(1-(Satokasvi!$H$15*(1+W$44))),Q152))</f>
        <v>2629.3738603598695</v>
      </c>
      <c r="BT152" s="27">
        <f ca="1">IF(X$11="x",0,_xlfn.NORM.INV(R152,Satokasvi!$H$8,Satokasvi!$I$8)*IF(COUNTIF($H$12:X$12,"x")&gt;0,(1+$C$6),1)*IF(COUNTIF($H$13:X$13,"x")&gt;0,(1+$C$30),1)*IF(X$8="x",(1+Toimenpiteet!$C$7),1)*IF(X$9="x",(1+Toimenpiteet!$C$34),1)*(1+X$30)*_xlfn.BINOM.INV(1,(1-(Satokasvi!$H$15*(1+X$44))),R152))</f>
        <v>2666.6911331107844</v>
      </c>
      <c r="BU152" s="27">
        <f ca="1">IF(Y$11="x",0,_xlfn.NORM.INV(S152,Satokasvi!$H$8,Satokasvi!$I$8)*IF(COUNTIF($H$12:Y$12,"x")&gt;0,(1+$C$6),1)*IF(COUNTIF($H$13:Y$13,"x")&gt;0,(1+$C$30),1)*IF(Y$8="x",(1+Toimenpiteet!$C$7),1)*IF(Y$9="x",(1+Toimenpiteet!$C$34),1)*(1+Y$30)*_xlfn.BINOM.INV(1,(1-(Satokasvi!$H$15*(1+Y$44))),S152))</f>
        <v>2501.9302239051472</v>
      </c>
      <c r="BV152" s="27">
        <f ca="1">IF(Z$11="x",0,_xlfn.NORM.INV(T152,Satokasvi!$H$8,Satokasvi!$I$8)*IF(COUNTIF($H$12:Z$12,"x")&gt;0,(1+$C$6),1)*IF(COUNTIF($H$13:Z$13,"x")&gt;0,(1+$C$30),1)*IF(Z$8="x",(1+Toimenpiteet!$C$7),1)*IF(Z$9="x",(1+Toimenpiteet!$C$34),1)*(1+Z$30)*_xlfn.BINOM.INV(1,(1-(Satokasvi!$H$15*(1+Z$44))),T152))</f>
        <v>2751.6290869056356</v>
      </c>
      <c r="BW152" s="27">
        <f ca="1">IF(AA$11="x",0,_xlfn.NORM.INV(U152,Satokasvi!$H$8,Satokasvi!$I$8)*IF(COUNTIF($H$12:AA$12,"x")&gt;0,(1+$C$6),1)*IF(COUNTIF($H$13:AA$13,"x")&gt;0,(1+$C$30),1)*IF(AA$8="x",(1+Toimenpiteet!$C$7),1)*IF(AA$9="x",(1+Toimenpiteet!$C$34),1)*(1+AA$30)*_xlfn.BINOM.INV(1,(1-(Satokasvi!$H$15*(1+AA$44))),U152))</f>
        <v>0</v>
      </c>
      <c r="BX152" s="27">
        <f ca="1">IF(AB$11="x",0,_xlfn.NORM.INV(V152,Satokasvi!$H$8,Satokasvi!$I$8)*IF(COUNTIF($H$12:AB$12,"x")&gt;0,(1+$C$6),1)*IF(COUNTIF($H$13:AB$13,"x")&gt;0,(1+$C$30),1)*IF(AB$8="x",(1+Toimenpiteet!$C$7),1)*IF(AB$9="x",(1+Toimenpiteet!$C$34),1)*(1+AB$30)*_xlfn.BINOM.INV(1,(1-(Satokasvi!$H$15*(1+AB$44))),V152))</f>
        <v>2455.367589248458</v>
      </c>
      <c r="BY152" s="27">
        <f ca="1">IF(AC$11="x",0,_xlfn.NORM.INV(W152,Satokasvi!$H$8,Satokasvi!$I$8)*IF(COUNTIF($H$12:AC$12,"x")&gt;0,(1+$C$6),1)*IF(COUNTIF($H$13:AC$13,"x")&gt;0,(1+$C$30),1)*IF(AC$8="x",(1+Toimenpiteet!$C$7),1)*IF(AC$9="x",(1+Toimenpiteet!$C$34),1)*(1+AC$30)*_xlfn.BINOM.INV(1,(1-(Satokasvi!$H$15*(1+AC$44))),W152))</f>
        <v>2620.1079155557045</v>
      </c>
      <c r="BZ152" s="27">
        <f ca="1">IF(AD$11="x",0,_xlfn.NORM.INV(X152,Satokasvi!$H$8,Satokasvi!$I$8)*IF(COUNTIF($H$12:AD$12,"x")&gt;0,(1+$C$6),1)*IF(COUNTIF($H$13:AD$13,"x")&gt;0,(1+$C$30),1)*IF(AD$8="x",(1+Toimenpiteet!$C$7),1)*IF(AD$9="x",(1+Toimenpiteet!$C$34),1)*(1+AD$30)*_xlfn.BINOM.INV(1,(1-(Satokasvi!$H$15*(1+AD$44))),X152))</f>
        <v>2777.6246432256489</v>
      </c>
      <c r="CA152" s="27">
        <f ca="1">IF(AE$11="x",0,_xlfn.NORM.INV(Y152,Satokasvi!$H$8,Satokasvi!$I$8)*IF(COUNTIF($H$12:AE$12,"x")&gt;0,(1+$C$6),1)*IF(COUNTIF($H$13:AE$13,"x")&gt;0,(1+$C$30),1)*IF(AE$8="x",(1+Toimenpiteet!$C$7),1)*IF(AE$9="x",(1+Toimenpiteet!$C$34),1)*(1+AE$30)*_xlfn.BINOM.INV(1,(1-(Satokasvi!$H$15*(1+AE$44))),Y152))</f>
        <v>2718.4732948757887</v>
      </c>
      <c r="CB152" s="27">
        <f ca="1">IF(AF$11="x",0,_xlfn.NORM.INV(Z152,Satokasvi!$H$8,Satokasvi!$I$8)*IF(COUNTIF($H$12:AF$12,"x")&gt;0,(1+$C$6),1)*IF(COUNTIF($H$13:AF$13,"x")&gt;0,(1+$C$30),1)*IF(AF$8="x",(1+Toimenpiteet!$C$7),1)*IF(AF$9="x",(1+Toimenpiteet!$C$34),1)*(1+AF$30)*_xlfn.BINOM.INV(1,(1-(Satokasvi!$H$15*(1+AF$44))),Z152))</f>
        <v>2650.5472878256637</v>
      </c>
      <c r="CD152" s="29">
        <f ca="1">_xlfn.NORM.INV(RAND(),Satokasvi!$H$13,Satokasvi!$I$13)</f>
        <v>167.52462407762374</v>
      </c>
      <c r="CE152" s="29">
        <f ca="1">_xlfn.NORM.INV(RAND(),Satokasvi!$H$13,Satokasvi!$I$13)</f>
        <v>182.68027761172306</v>
      </c>
      <c r="CF152" s="29">
        <f ca="1">_xlfn.NORM.INV(RAND(),Satokasvi!$H$13,Satokasvi!$I$13)</f>
        <v>189.58317755676845</v>
      </c>
      <c r="CG152" s="29">
        <f ca="1">_xlfn.NORM.INV(RAND(),Satokasvi!$H$13,Satokasvi!$I$13)</f>
        <v>305.7144534335572</v>
      </c>
      <c r="CH152" s="29">
        <f ca="1">_xlfn.NORM.INV(RAND(),Satokasvi!$H$13,Satokasvi!$I$13)</f>
        <v>150.38572493350009</v>
      </c>
      <c r="CI152" s="29">
        <f ca="1">_xlfn.NORM.INV(RAND(),Satokasvi!$H$13,Satokasvi!$I$13)</f>
        <v>170.11964373041047</v>
      </c>
      <c r="CJ152" s="29">
        <f ca="1">_xlfn.NORM.INV(RAND(),Satokasvi!$H$13,Satokasvi!$I$13)</f>
        <v>130.52190617438589</v>
      </c>
      <c r="CK152" s="29">
        <f ca="1">_xlfn.NORM.INV(RAND(),Satokasvi!$H$13,Satokasvi!$I$13)</f>
        <v>182.6007588268148</v>
      </c>
      <c r="CL152" s="29">
        <f ca="1">_xlfn.NORM.INV(RAND(),Satokasvi!$H$13,Satokasvi!$I$13)</f>
        <v>192.67701371979061</v>
      </c>
      <c r="CM152" s="29">
        <f ca="1">_xlfn.NORM.INV(RAND(),Satokasvi!$H$13,Satokasvi!$I$13)</f>
        <v>216.20467701944619</v>
      </c>
      <c r="CN152" s="29">
        <f ca="1">_xlfn.NORM.INV(RAND(),Satokasvi!$H$13,Satokasvi!$I$13)</f>
        <v>176.26629002386008</v>
      </c>
      <c r="CO152" s="29">
        <f ca="1">_xlfn.NORM.INV(RAND(),Satokasvi!$H$13,Satokasvi!$I$13)</f>
        <v>154.34834415379356</v>
      </c>
      <c r="CP152" s="29">
        <f ca="1">_xlfn.NORM.INV(RAND(),Satokasvi!$H$13,Satokasvi!$I$13)</f>
        <v>219.90360866182769</v>
      </c>
      <c r="CQ152" s="29">
        <f ca="1">_xlfn.NORM.INV(RAND(),Satokasvi!$H$13,Satokasvi!$I$13)</f>
        <v>115.16768317987234</v>
      </c>
      <c r="CR152" s="29">
        <f ca="1">_xlfn.NORM.INV(RAND(),Satokasvi!$H$13,Satokasvi!$I$13)</f>
        <v>295.2167405414134</v>
      </c>
      <c r="CS152" s="29">
        <f ca="1">_xlfn.NORM.INV(RAND(),Satokasvi!$H$13,Satokasvi!$I$13)</f>
        <v>211.25247434807778</v>
      </c>
      <c r="CT152" s="29">
        <f ca="1">_xlfn.NORM.INV(RAND(),Satokasvi!$H$13,Satokasvi!$I$13)</f>
        <v>239.29190674510318</v>
      </c>
      <c r="CU152" s="29">
        <f ca="1">_xlfn.NORM.INV(RAND(),Satokasvi!$H$13,Satokasvi!$I$13)</f>
        <v>209.04329479646941</v>
      </c>
      <c r="CV152" s="29">
        <f ca="1">_xlfn.NORM.INV(RAND(),Satokasvi!$H$13,Satokasvi!$I$13)</f>
        <v>164.66233632760571</v>
      </c>
      <c r="CW152" s="29">
        <f ca="1">_xlfn.NORM.INV(RAND(),Satokasvi!$H$13,Satokasvi!$I$13)</f>
        <v>195.93622073462251</v>
      </c>
      <c r="CX152" s="29">
        <f ca="1">_xlfn.NORM.INV(RAND(),Satokasvi!$H$13,Satokasvi!$I$13)</f>
        <v>228.90386724267543</v>
      </c>
      <c r="CY152" s="29">
        <f ca="1">_xlfn.NORM.INV(RAND(),Satokasvi!$H$13,Satokasvi!$I$13)</f>
        <v>223.05314223499107</v>
      </c>
      <c r="CZ152" s="29">
        <f ca="1">_xlfn.NORM.INV(RAND(),Satokasvi!$H$13,Satokasvi!$I$13)</f>
        <v>207.1929113882014</v>
      </c>
      <c r="DA152" s="29">
        <f ca="1">_xlfn.NORM.INV(RAND(),Satokasvi!$H$13,Satokasvi!$I$13)</f>
        <v>193.36798310098186</v>
      </c>
      <c r="DB152" s="29">
        <f ca="1">_xlfn.NORM.INV(RAND(),Satokasvi!$H$13,Satokasvi!$I$13)</f>
        <v>275.24326141240351</v>
      </c>
      <c r="DD152" s="29">
        <f>IF(H$11="x",Toimenpiteet!$E$115,AC152*CD152/1000+(Satokasvi!$E$28-Satokasvi!$E$7)+IF(H$8="x",Toimenpiteet!$E$29,0)+IF(H$9="x",Toimenpiteet!$E$60,0)+IF(H$10="x",Toimenpiteet!$E$88,0))/(1+$H$15)^DD$59</f>
        <v>305.82524271844659</v>
      </c>
      <c r="DE152" s="29">
        <f ca="1">IF(I$11="x",Toimenpiteet!$E$115,AD152*CE152/1000+(Satokasvi!$E$28-Satokasvi!$E$7)+IF(I$8="x",Toimenpiteet!$E$29,0)+IF(I$9="x",Toimenpiteet!$E$60,0)+IF(I$10="x",Toimenpiteet!$E$88,0))/(1+$H$15)^DE$59</f>
        <v>226.92197290973806</v>
      </c>
      <c r="DF152" s="29">
        <f ca="1">IF(J$11="x",Toimenpiteet!$E$115,AE152*CF152/1000+(Satokasvi!$E$28-Satokasvi!$E$7)+IF(J$8="x",Toimenpiteet!$E$29,0)+IF(J$9="x",Toimenpiteet!$E$60,0)+IF(J$10="x",Toimenpiteet!$E$88,0))/(1+$H$15)^DF$59</f>
        <v>245.28265146807078</v>
      </c>
      <c r="DG152" s="29">
        <f ca="1">IF(K$11="x",Toimenpiteet!$E$115,AF152*CG152/1000+(Satokasvi!$E$28-Satokasvi!$E$7)+IF(K$8="x",Toimenpiteet!$E$29,0)+IF(K$9="x",Toimenpiteet!$E$60,0)+IF(K$10="x",Toimenpiteet!$E$88,0))/(1+$H$15)^DG$59</f>
        <v>438.03417345347077</v>
      </c>
      <c r="DH152" s="29">
        <f ca="1">IF(L$11="x",Toimenpiteet!$E$115,AG152*CH152/1000+(Satokasvi!$E$28-Satokasvi!$E$7)+IF(L$8="x",Toimenpiteet!$E$29,0)+IF(L$9="x",Toimenpiteet!$E$60,0)+IF(L$10="x",Toimenpiteet!$E$88,0))/(1+$H$15)^DH$59</f>
        <v>106.78786987577992</v>
      </c>
      <c r="DI152" s="29">
        <f>IF(M$11="x",Toimenpiteet!$E$115,AH152*CI152/1000+(Satokasvi!$E$28-Satokasvi!$E$7)+IF(M$8="x",Toimenpiteet!$E$29,0)+IF(M$9="x",Toimenpiteet!$E$60,0)+IF(M$10="x",Toimenpiteet!$E$88,0))/(1+$H$15)^DI$59</f>
        <v>263.80754085535114</v>
      </c>
      <c r="DJ152" s="29">
        <f ca="1">IF(N$11="x",Toimenpiteet!$E$115,AI152*CJ152/1000+(Satokasvi!$E$28-Satokasvi!$E$7)+IF(N$8="x",Toimenpiteet!$E$29,0)+IF(N$9="x",Toimenpiteet!$E$60,0)+IF(N$10="x",Toimenpiteet!$E$88,0))/(1+$H$15)^DJ$59</f>
        <v>109.79951582778814</v>
      </c>
      <c r="DK152" s="29">
        <f ca="1">IF(O$11="x",Toimenpiteet!$E$115,AJ152*CK152/1000+(Satokasvi!$E$28-Satokasvi!$E$7)+IF(O$8="x",Toimenpiteet!$E$29,0)+IF(O$9="x",Toimenpiteet!$E$60,0)+IF(O$10="x",Toimenpiteet!$E$88,0))/(1+$H$15)^DK$59</f>
        <v>243.91880755415912</v>
      </c>
      <c r="DL152" s="29">
        <f ca="1">IF(P$11="x",Toimenpiteet!$E$115,AK152*CL152/1000+(Satokasvi!$E$28-Satokasvi!$E$7)+IF(P$8="x",Toimenpiteet!$E$29,0)+IF(P$9="x",Toimenpiteet!$E$60,0)+IF(P$10="x",Toimenpiteet!$E$88,0))/(1+$H$15)^DL$59</f>
        <v>170.38275456887047</v>
      </c>
      <c r="DM152" s="29">
        <f ca="1">IF(Q$11="x",Toimenpiteet!$E$115,AL152*CM152/1000+(Satokasvi!$E$28-Satokasvi!$E$7)+IF(Q$8="x",Toimenpiteet!$E$29,0)+IF(Q$9="x",Toimenpiteet!$E$60,0)+IF(Q$10="x",Toimenpiteet!$E$88,0))/(1+$H$15)^DM$59</f>
        <v>223.82951614487095</v>
      </c>
      <c r="DN152" s="29">
        <f ca="1">IF(R$11="x",Toimenpiteet!$E$115,AM152*CN152/1000+(Satokasvi!$E$28-Satokasvi!$E$7)+IF(R$8="x",Toimenpiteet!$E$29,0)+IF(R$9="x",Toimenpiteet!$E$60,0)+IF(R$10="x",Toimenpiteet!$E$88,0))/(1+$H$15)^DN$59</f>
        <v>147.70474247885889</v>
      </c>
      <c r="DO152" s="29">
        <f ca="1">IF(S$11="x",Toimenpiteet!$E$115,AN152*CO152/1000+(Satokasvi!$E$28-Satokasvi!$E$7)+IF(S$8="x",Toimenpiteet!$E$29,0)+IF(S$9="x",Toimenpiteet!$E$60,0)+IF(S$10="x",Toimenpiteet!$E$88,0))/(1+$H$15)^DO$59</f>
        <v>111.96404588873145</v>
      </c>
      <c r="DP152" s="29">
        <f ca="1">IF(T$11="x",Toimenpiteet!$E$115,AO152*CP152/1000+(Satokasvi!$E$28-Satokasvi!$E$7)+IF(T$8="x",Toimenpiteet!$E$29,0)+IF(T$9="x",Toimenpiteet!$E$60,0)+IF(T$10="x",Toimenpiteet!$E$88,0))/(1+$H$15)^DP$59</f>
        <v>230.46998322427018</v>
      </c>
      <c r="DQ152" s="29">
        <f ca="1">IF(U$11="x",Toimenpiteet!$E$115,AP152*CQ152/1000+(Satokasvi!$E$28-Satokasvi!$E$7)+IF(U$8="x",Toimenpiteet!$E$29,0)+IF(U$9="x",Toimenpiteet!$E$60,0)+IF(U$10="x",Toimenpiteet!$E$88,0))/(1+$H$15)^DQ$59</f>
        <v>52.081384085964963</v>
      </c>
      <c r="DR152" s="29">
        <f ca="1">IF(V$11="x",Toimenpiteet!$E$115,AQ152*CR152/1000+(Satokasvi!$E$28-Satokasvi!$E$7)+IF(V$8="x",Toimenpiteet!$E$29,0)+IF(V$9="x",Toimenpiteet!$E$60,0)+IF(V$10="x",Toimenpiteet!$E$88,0))/(1+$H$15)^DR$59</f>
        <v>363.14618616503782</v>
      </c>
      <c r="DS152" s="29">
        <f ca="1">IF(W$11="x",Toimenpiteet!$E$115,AR152*CS152/1000+(Satokasvi!$E$28-Satokasvi!$E$7)+IF(W$8="x",Toimenpiteet!$E$29,0)+IF(W$9="x",Toimenpiteet!$E$60,0)+IF(W$10="x",Toimenpiteet!$E$88,0))/(1+$H$15)^DS$59</f>
        <v>187.64252943048646</v>
      </c>
      <c r="DT152" s="29">
        <f ca="1">IF(X$11="x",Toimenpiteet!$E$115,AS152*CT152/1000+(Satokasvi!$E$28-Satokasvi!$E$7)+IF(X$8="x",Toimenpiteet!$E$29,0)+IF(X$9="x",Toimenpiteet!$E$60,0)+IF(X$10="x",Toimenpiteet!$E$88,0))/(1+$H$15)^DT$59</f>
        <v>229.80403387598463</v>
      </c>
      <c r="DU152" s="29">
        <f ca="1">IF(Y$11="x",Toimenpiteet!$E$115,AT152*CU152/1000+(Satokasvi!$E$28-Satokasvi!$E$7)+IF(Y$8="x",Toimenpiteet!$E$29,0)+IF(Y$9="x",Toimenpiteet!$E$60,0)+IF(Y$10="x",Toimenpiteet!$E$88,0))/(1+$H$15)^DU$59</f>
        <v>158.71779201276172</v>
      </c>
      <c r="DV152" s="29">
        <f ca="1">IF(Z$11="x",Toimenpiteet!$E$115,AU152*CV152/1000+(Satokasvi!$E$28-Satokasvi!$E$7)+IF(Z$8="x",Toimenpiteet!$E$29,0)+IF(Z$9="x",Toimenpiteet!$E$60,0)+IF(Z$10="x",Toimenpiteet!$E$88,0))/(1+$H$15)^DV$59</f>
        <v>116.11820502712028</v>
      </c>
      <c r="DW152" s="29">
        <f ca="1">IF(AA$11="x",Toimenpiteet!$E$115,AV152*CW152/1000+(Satokasvi!$E$28-Satokasvi!$E$7)+IF(AA$8="x",Toimenpiteet!$E$29,0)+IF(AA$9="x",Toimenpiteet!$E$60,0)+IF(AA$10="x",Toimenpiteet!$E$88,0))/(1+$H$15)^DW$59</f>
        <v>-126.18270437906573</v>
      </c>
      <c r="DX152" s="29">
        <f ca="1">IF(AB$11="x",Toimenpiteet!$E$115,AW152*CX152/1000+(Satokasvi!$E$28-Satokasvi!$E$7)+IF(AB$8="x",Toimenpiteet!$E$29,0)+IF(AB$9="x",Toimenpiteet!$E$60,0)+IF(AB$10="x",Toimenpiteet!$E$88,0))/(1+$H$15)^DX$59</f>
        <v>165.23145445145758</v>
      </c>
      <c r="DY152" s="29">
        <f ca="1">IF(AC$11="x",Toimenpiteet!$E$115,AX152*CY152/1000+(Satokasvi!$E$28-Satokasvi!$E$7)+IF(AC$8="x",Toimenpiteet!$E$29,0)+IF(AC$9="x",Toimenpiteet!$E$60,0)+IF(AC$10="x",Toimenpiteet!$E$88,0))/(1+$H$15)^DY$59</f>
        <v>171.54273663811165</v>
      </c>
      <c r="DZ152" s="29">
        <f ca="1">IF(AD$11="x",Toimenpiteet!$E$115,AY152*CZ152/1000+(Satokasvi!$E$28-Satokasvi!$E$7)+IF(AD$8="x",Toimenpiteet!$E$29,0)+IF(AD$9="x",Toimenpiteet!$E$60,0)+IF(AD$10="x",Toimenpiteet!$E$88,0))/(1+$H$15)^DZ$59</f>
        <v>162.24228118903162</v>
      </c>
      <c r="EA152" s="29">
        <f ca="1">IF(AE$11="x",Toimenpiteet!$E$115,AZ152*DA152/1000+(Satokasvi!$E$28-Satokasvi!$E$7)+IF(AE$8="x",Toimenpiteet!$E$29,0)+IF(AE$9="x",Toimenpiteet!$E$60,0)+IF(AE$10="x",Toimenpiteet!$E$88,0))/(1+$H$15)^EA$59</f>
        <v>134.1670547772739</v>
      </c>
      <c r="EB152" s="29">
        <f ca="1">IF(AF$11="x",Toimenpiteet!$E$115,BA152*DB152/1000+(Satokasvi!$E$28-Satokasvi!$E$7)+IF(AF$8="x",Toimenpiteet!$E$29,0)+IF(AF$9="x",Toimenpiteet!$E$60,0)+IF(AF$10="x",Toimenpiteet!$E$88,0))/(1+$H$15)^EB$59</f>
        <v>222.99644197515065</v>
      </c>
      <c r="ED152" s="29">
        <f>IF(H$11="x",Toimenpiteet!$E$115,BD152*CD152/1000+(Satokasvi!$E$28-Satokasvi!$E$7)+IF(H$8="x",Toimenpiteet!$E$29,0)+IF(H$9="x",Toimenpiteet!$E$60,0)+IF(H$10="x",Toimenpiteet!$E$88,0))/(1+$H$15)^ED$59</f>
        <v>305.82524271844659</v>
      </c>
      <c r="EE152" s="29">
        <f ca="1">IF(I$11="x",Toimenpiteet!$E$115,BE152*CE152/1000+(Satokasvi!$E$28-Satokasvi!$E$7)+IF(I$8="x",Toimenpiteet!$E$29,0)+IF(I$9="x",Toimenpiteet!$E$60,0)+IF(I$10="x",Toimenpiteet!$E$88,0))/(1+$H$15)^EE$59</f>
        <v>249.00895193980412</v>
      </c>
      <c r="EF152" s="29">
        <f ca="1">IF(J$11="x",Toimenpiteet!$E$115,BF152*CF152/1000+(Satokasvi!$E$28-Satokasvi!$E$7)+IF(J$8="x",Toimenpiteet!$E$29,0)+IF(J$9="x",Toimenpiteet!$E$60,0)+IF(J$10="x",Toimenpiteet!$E$88,0))/(1+$H$15)^EF$59</f>
        <v>267.97482324980353</v>
      </c>
      <c r="EG152" s="29">
        <f ca="1">IF(K$11="x",Toimenpiteet!$E$115,BG152*CG152/1000+(Satokasvi!$E$28-Satokasvi!$E$7)+IF(K$8="x",Toimenpiteet!$E$29,0)+IF(K$9="x",Toimenpiteet!$E$60,0)+IF(K$10="x",Toimenpiteet!$E$88,0))/(1+$H$15)^EG$59</f>
        <v>470.06019203714357</v>
      </c>
      <c r="EH152" s="29">
        <f ca="1">IF(L$11="x",Toimenpiteet!$E$115,BH152*CH152/1000+(Satokasvi!$E$28-Satokasvi!$E$7)+IF(L$8="x",Toimenpiteet!$E$29,0)+IF(L$9="x",Toimenpiteet!$E$60,0)+IF(L$10="x",Toimenpiteet!$E$88,0))/(1+$H$15)^EH$59</f>
        <v>121.9566904676266</v>
      </c>
      <c r="EI152" s="29">
        <f>IF(M$11="x",Toimenpiteet!$E$115,BI152*CI152/1000+(Satokasvi!$E$28-Satokasvi!$E$7)+IF(M$8="x",Toimenpiteet!$E$29,0)+IF(M$9="x",Toimenpiteet!$E$60,0)+IF(M$10="x",Toimenpiteet!$E$88,0))/(1+$H$15)^EI$59</f>
        <v>263.80754085535114</v>
      </c>
      <c r="EJ152" s="29">
        <f ca="1">IF(N$11="x",Toimenpiteet!$E$115,BJ152*CJ152/1000+(Satokasvi!$E$28-Satokasvi!$E$7)+IF(N$8="x",Toimenpiteet!$E$29,0)+IF(N$9="x",Toimenpiteet!$E$60,0)+IF(N$10="x",Toimenpiteet!$E$88,0))/(1+$H$15)^EJ$59</f>
        <v>124.55466939093503</v>
      </c>
      <c r="EK152" s="29">
        <f ca="1">IF(O$11="x",Toimenpiteet!$E$115,BK152*CK152/1000+(Satokasvi!$E$28-Satokasvi!$E$7)+IF(O$8="x",Toimenpiteet!$E$29,0)+IF(O$9="x",Toimenpiteet!$E$60,0)+IF(O$10="x",Toimenpiteet!$E$88,0))/(1+$H$15)^EK$59</f>
        <v>265.11006615687438</v>
      </c>
      <c r="EL152" s="29">
        <f ca="1">IF(P$11="x",Toimenpiteet!$E$115,BL152*CL152/1000+(Satokasvi!$E$28-Satokasvi!$E$7)+IF(P$8="x",Toimenpiteet!$E$29,0)+IF(P$9="x",Toimenpiteet!$E$60,0)+IF(P$10="x",Toimenpiteet!$E$88,0))/(1+$H$15)^EL$59</f>
        <v>187.63521096236965</v>
      </c>
      <c r="EM152" s="29">
        <f ca="1">IF(Q$11="x",Toimenpiteet!$E$115,BM152*CM152/1000+(Satokasvi!$E$28-Satokasvi!$E$7)+IF(Q$8="x",Toimenpiteet!$E$29,0)+IF(Q$9="x",Toimenpiteet!$E$60,0)+IF(Q$10="x",Toimenpiteet!$E$88,0))/(1+$H$15)^EM$59</f>
        <v>243.49994211236267</v>
      </c>
      <c r="EN152" s="29">
        <f ca="1">IF(R$11="x",Toimenpiteet!$E$115,BN152*CN152/1000+(Satokasvi!$E$28-Satokasvi!$E$7)+IF(R$8="x",Toimenpiteet!$E$29,0)+IF(R$9="x",Toimenpiteet!$E$60,0)+IF(R$10="x",Toimenpiteet!$E$88,0))/(1+$H$15)^EN$59</f>
        <v>163.32197004964473</v>
      </c>
      <c r="EO152" s="29">
        <f ca="1">IF(S$11="x",Toimenpiteet!$E$115,BO152*CO152/1000+(Satokasvi!$E$28-Satokasvi!$E$7)+IF(S$8="x",Toimenpiteet!$E$29,0)+IF(S$9="x",Toimenpiteet!$E$60,0)+IF(S$10="x",Toimenpiteet!$E$88,0))/(1+$H$15)^EO$59</f>
        <v>125.55447191796704</v>
      </c>
      <c r="EP152" s="29">
        <f ca="1">IF(T$11="x",Toimenpiteet!$E$115,BP152*CP152/1000+(Satokasvi!$E$28-Satokasvi!$E$7)+IF(T$8="x",Toimenpiteet!$E$29,0)+IF(T$9="x",Toimenpiteet!$E$60,0)+IF(T$10="x",Toimenpiteet!$E$88,0))/(1+$H$15)^EP$59</f>
        <v>249.75292290470585</v>
      </c>
      <c r="EQ152" s="29">
        <f ca="1">IF(U$11="x",Toimenpiteet!$E$115,BQ152*CQ152/1000+(Satokasvi!$E$28-Satokasvi!$E$7)+IF(U$8="x",Toimenpiteet!$E$29,0)+IF(U$9="x",Toimenpiteet!$E$60,0)+IF(U$10="x",Toimenpiteet!$E$88,0))/(1+$H$15)^EQ$59</f>
        <v>62.2188906875664</v>
      </c>
      <c r="ER152" s="29">
        <f ca="1">IF(V$11="x",Toimenpiteet!$E$115,BR152*CR152/1000+(Satokasvi!$E$28-Satokasvi!$E$7)+IF(V$8="x",Toimenpiteet!$E$29,0)+IF(V$9="x",Toimenpiteet!$E$60,0)+IF(V$10="x",Toimenpiteet!$E$88,0))/(1+$H$15)^ER$59</f>
        <v>388.61751236387533</v>
      </c>
      <c r="ES152" s="29">
        <f ca="1">IF(W$11="x",Toimenpiteet!$E$115,BS152*CS152/1000+(Satokasvi!$E$28-Satokasvi!$E$7)+IF(W$8="x",Toimenpiteet!$E$29,0)+IF(W$9="x",Toimenpiteet!$E$60,0)+IF(W$10="x",Toimenpiteet!$E$88,0))/(1+$H$15)^ES$59</f>
        <v>204.12564317442406</v>
      </c>
      <c r="ET152" s="29">
        <f ca="1">IF(X$11="x",Toimenpiteet!$E$115,BT152*CT152/1000+(Satokasvi!$E$28-Satokasvi!$E$7)+IF(X$8="x",Toimenpiteet!$E$29,0)+IF(X$9="x",Toimenpiteet!$E$60,0)+IF(X$10="x",Toimenpiteet!$E$88,0))/(1+$H$15)^ET$59</f>
        <v>248.18839797018512</v>
      </c>
      <c r="EU152" s="29">
        <f ca="1">IF(Y$11="x",Toimenpiteet!$E$115,BU152*CU152/1000+(Satokasvi!$E$28-Satokasvi!$E$7)+IF(Y$8="x",Toimenpiteet!$E$29,0)+IF(Y$9="x",Toimenpiteet!$E$60,0)+IF(Y$10="x",Toimenpiteet!$E$88,0))/(1+$H$15)^EU$59</f>
        <v>173.34704316718734</v>
      </c>
      <c r="EV152" s="29">
        <f ca="1">IF(Z$11="x",Toimenpiteet!$E$115,BV152*CV152/1000+(Satokasvi!$E$28-Satokasvi!$E$7)+IF(Z$8="x",Toimenpiteet!$E$29,0)+IF(Z$9="x",Toimenpiteet!$E$60,0)+IF(Z$10="x",Toimenpiteet!$E$88,0))/(1+$H$15)^EV$59</f>
        <v>128.42252455399822</v>
      </c>
      <c r="EW152" s="29">
        <f ca="1">IF(AA$11="x",Toimenpiteet!$E$115,BW152*CW152/1000+(Satokasvi!$E$28-Satokasvi!$E$7)+IF(AA$8="x",Toimenpiteet!$E$29,0)+IF(AA$9="x",Toimenpiteet!$E$60,0)+IF(AA$10="x",Toimenpiteet!$E$88,0))/(1+$H$15)^EW$59</f>
        <v>-126.18270437906573</v>
      </c>
      <c r="EX152" s="29">
        <f ca="1">IF(AB$11="x",Toimenpiteet!$E$115,BX152*CX152/1000+(Satokasvi!$E$28-Satokasvi!$E$7)+IF(AB$8="x",Toimenpiteet!$E$29,0)+IF(AB$9="x",Toimenpiteet!$E$60,0)+IF(AB$10="x",Toimenpiteet!$E$88,0))/(1+$H$15)^EX$59</f>
        <v>179.61840117301441</v>
      </c>
      <c r="EY152" s="29">
        <f ca="1">IF(AC$11="x",Toimenpiteet!$E$115,BY152*CY152/1000+(Satokasvi!$E$28-Satokasvi!$E$7)+IF(AC$8="x",Toimenpiteet!$E$29,0)+IF(AC$9="x",Toimenpiteet!$E$60,0)+IF(AC$10="x",Toimenpiteet!$E$88,0))/(1+$H$15)^EY$59</f>
        <v>186.06683851757433</v>
      </c>
      <c r="EZ152" s="29">
        <f ca="1">IF(AD$11="x",Toimenpiteet!$E$115,BZ152*CZ152/1000+(Satokasvi!$E$28-Satokasvi!$E$7)+IF(AD$8="x",Toimenpiteet!$E$29,0)+IF(AD$9="x",Toimenpiteet!$E$60,0)+IF(AD$10="x",Toimenpiteet!$E$88,0))/(1+$H$15)^EZ$59</f>
        <v>176.12814772183958</v>
      </c>
      <c r="FA152" s="29">
        <f ca="1">IF(AE$11="x",Toimenpiteet!$E$115,CA152*DA152/1000+(Satokasvi!$E$28-Satokasvi!$E$7)+IF(AE$8="x",Toimenpiteet!$E$29,0)+IF(AE$9="x",Toimenpiteet!$E$60,0)+IF(AE$10="x",Toimenpiteet!$E$88,0))/(1+$H$15)^FA$59</f>
        <v>146.48099244172639</v>
      </c>
      <c r="FB152" s="29">
        <f ca="1">IF(AF$11="x",Toimenpiteet!$E$115,CB152*DB152/1000+(Satokasvi!$E$28-Satokasvi!$E$7)+IF(AF$8="x",Toimenpiteet!$E$29,0)+IF(AF$9="x",Toimenpiteet!$E$60,0)+IF(AF$10="x",Toimenpiteet!$E$88,0))/(1+$H$15)^FB$59</f>
        <v>239.58857953564481</v>
      </c>
      <c r="FD152" s="29">
        <f t="shared" si="41"/>
        <v>305.82524271844659</v>
      </c>
      <c r="FE152" s="29">
        <f t="shared" ca="1" si="45"/>
        <v>532.74721562818468</v>
      </c>
      <c r="FF152" s="29">
        <f t="shared" ca="1" si="45"/>
        <v>778.02986709625543</v>
      </c>
      <c r="FG152" s="29">
        <f t="shared" ca="1" si="45"/>
        <v>1216.0640405497261</v>
      </c>
      <c r="FH152" s="29">
        <f t="shared" ca="1" si="45"/>
        <v>1322.851910425506</v>
      </c>
      <c r="FI152" s="29">
        <f t="shared" ca="1" si="45"/>
        <v>1586.6594512808572</v>
      </c>
      <c r="FJ152" s="29">
        <f t="shared" ca="1" si="45"/>
        <v>1696.4589671086453</v>
      </c>
      <c r="FK152" s="29">
        <f t="shared" ca="1" si="45"/>
        <v>1940.3777746628043</v>
      </c>
      <c r="FL152" s="29">
        <f t="shared" ca="1" si="45"/>
        <v>2110.7605292316748</v>
      </c>
      <c r="FM152" s="29">
        <f t="shared" ca="1" si="45"/>
        <v>2334.5900453765457</v>
      </c>
      <c r="FN152" s="29">
        <f t="shared" ca="1" si="44"/>
        <v>2482.2947878554046</v>
      </c>
      <c r="FO152" s="29">
        <f t="shared" ca="1" si="43"/>
        <v>2594.2588337441362</v>
      </c>
      <c r="FP152" s="29">
        <f t="shared" ca="1" si="43"/>
        <v>2824.7288169684061</v>
      </c>
      <c r="FQ152" s="29">
        <f t="shared" ca="1" si="43"/>
        <v>2876.8102010543712</v>
      </c>
      <c r="FR152" s="29">
        <f t="shared" ca="1" si="43"/>
        <v>3239.956387219409</v>
      </c>
      <c r="FS152" s="29">
        <f t="shared" ca="1" si="43"/>
        <v>3427.5989166498953</v>
      </c>
      <c r="FT152" s="29">
        <f t="shared" ca="1" si="43"/>
        <v>3657.40295052588</v>
      </c>
      <c r="FU152" s="29">
        <f t="shared" ca="1" si="43"/>
        <v>3816.1207425386419</v>
      </c>
      <c r="FV152" s="29">
        <f t="shared" ca="1" si="43"/>
        <v>3932.2389475657624</v>
      </c>
      <c r="FW152" s="29">
        <f t="shared" ca="1" si="43"/>
        <v>3806.0562431866965</v>
      </c>
      <c r="FX152" s="29">
        <f t="shared" ca="1" si="43"/>
        <v>3971.287697638154</v>
      </c>
      <c r="FY152" s="29">
        <f t="shared" ca="1" si="43"/>
        <v>4142.8304342762658</v>
      </c>
      <c r="FZ152" s="29">
        <f t="shared" ca="1" si="43"/>
        <v>4305.0727154652977</v>
      </c>
      <c r="GA152" s="29">
        <f t="shared" ca="1" si="43"/>
        <v>4439.2397702425715</v>
      </c>
      <c r="GB152" s="29">
        <f t="shared" ca="1" si="43"/>
        <v>4662.2362122177219</v>
      </c>
      <c r="GC152" s="29"/>
      <c r="GD152" s="29">
        <f t="shared" si="42"/>
        <v>305.82524271844659</v>
      </c>
      <c r="GE152" s="29">
        <f t="shared" ca="1" si="48"/>
        <v>554.83419465825068</v>
      </c>
      <c r="GF152" s="29">
        <f t="shared" ca="1" si="48"/>
        <v>822.80901790805422</v>
      </c>
      <c r="GG152" s="29">
        <f t="shared" ca="1" si="48"/>
        <v>1292.8692099451978</v>
      </c>
      <c r="GH152" s="29">
        <f t="shared" ca="1" si="48"/>
        <v>1414.8259004128245</v>
      </c>
      <c r="GI152" s="29">
        <f t="shared" ca="1" si="48"/>
        <v>1678.6334412681756</v>
      </c>
      <c r="GJ152" s="29">
        <f t="shared" ca="1" si="48"/>
        <v>1803.1881106591106</v>
      </c>
      <c r="GK152" s="29">
        <f t="shared" ca="1" si="48"/>
        <v>2068.2981768159852</v>
      </c>
      <c r="GL152" s="29">
        <f t="shared" ca="1" si="48"/>
        <v>2255.9333877783547</v>
      </c>
      <c r="GM152" s="29">
        <f t="shared" ca="1" si="48"/>
        <v>2499.4333298907172</v>
      </c>
      <c r="GN152" s="29">
        <f t="shared" ca="1" si="48"/>
        <v>2662.755299940362</v>
      </c>
      <c r="GO152" s="29">
        <f t="shared" ca="1" si="48"/>
        <v>2788.309771858329</v>
      </c>
      <c r="GP152" s="29">
        <f t="shared" ca="1" si="48"/>
        <v>3038.0626947630349</v>
      </c>
      <c r="GQ152" s="29">
        <f t="shared" ca="1" si="48"/>
        <v>3100.2815854506011</v>
      </c>
      <c r="GR152" s="29">
        <f t="shared" ca="1" si="48"/>
        <v>3488.8990978144766</v>
      </c>
      <c r="GS152" s="29">
        <f t="shared" ca="1" si="48"/>
        <v>3693.0247409889007</v>
      </c>
      <c r="GT152" s="29">
        <f t="shared" ca="1" si="34"/>
        <v>3941.2131389590859</v>
      </c>
      <c r="GU152" s="29">
        <f t="shared" ca="1" si="34"/>
        <v>4114.5601821262735</v>
      </c>
      <c r="GV152" s="29">
        <f t="shared" ca="1" si="34"/>
        <v>4242.9827066802718</v>
      </c>
      <c r="GW152" s="29">
        <f t="shared" ca="1" si="34"/>
        <v>4116.8000023012064</v>
      </c>
      <c r="GX152" s="29">
        <f t="shared" ca="1" si="34"/>
        <v>4296.4184034742211</v>
      </c>
      <c r="GY152" s="29">
        <f t="shared" ca="1" si="30"/>
        <v>4482.4852419917952</v>
      </c>
      <c r="GZ152" s="29">
        <f t="shared" ca="1" si="30"/>
        <v>4658.6133897136351</v>
      </c>
      <c r="HA152" s="29">
        <f t="shared" ca="1" si="30"/>
        <v>4805.0943821553619</v>
      </c>
      <c r="HB152" s="29">
        <f t="shared" ca="1" si="30"/>
        <v>5044.6829616910063</v>
      </c>
      <c r="HC152" s="29"/>
      <c r="HD152" s="29">
        <f t="shared" si="40"/>
        <v>170</v>
      </c>
      <c r="HE152" s="29">
        <f>SUM($GD152:GD152)-$HD152-SUM($FD152:FD152)</f>
        <v>-170</v>
      </c>
      <c r="HF152" s="29">
        <f ca="1">SUM($GD152:GE152)-$HD152-SUM($FD152:FE152)</f>
        <v>-147.913020969934</v>
      </c>
      <c r="HG152" s="29">
        <f ca="1">SUM($GD152:GF152)-$HD152-SUM($FD152:FF152)</f>
        <v>-103.1338701581351</v>
      </c>
      <c r="HH152" s="29">
        <f ca="1">SUM($GD152:GG152)-$HD152-SUM($FD152:FG152)</f>
        <v>-26.328700762663175</v>
      </c>
      <c r="HI152" s="29">
        <f ca="1">SUM($GD152:GH152)-$HD152-SUM($FD152:FH152)</f>
        <v>65.645289224654334</v>
      </c>
      <c r="HJ152" s="29">
        <f ca="1">SUM($GD152:GI152)-$HD152-SUM($FD152:FI152)</f>
        <v>157.61927921197275</v>
      </c>
      <c r="HK152" s="29">
        <f ca="1">SUM($GD152:GJ152)-$HD152-SUM($FD152:FJ152)</f>
        <v>264.34842276243853</v>
      </c>
      <c r="HL152" s="29">
        <f ca="1">SUM($GD152:GK152)-$HD152-SUM($FD152:FK152)</f>
        <v>392.26882491561992</v>
      </c>
      <c r="HM152" s="29">
        <f ca="1">SUM($GD152:GL152)-$HD152-SUM($FD152:FL152)</f>
        <v>537.4416834622989</v>
      </c>
      <c r="HN152" s="29">
        <f ca="1">SUM($GD152:GM152)-$HD152-SUM($FD152:FM152)</f>
        <v>702.28496797646949</v>
      </c>
      <c r="HO152" s="29">
        <f ca="1">SUM($GD152:GN152)-$HD152-SUM($FD152:FN152)</f>
        <v>882.74548006142686</v>
      </c>
      <c r="HP152" s="29">
        <f ca="1">SUM($GD152:GO152)-$HD152-SUM($FD152:FO152)</f>
        <v>1076.7964181756215</v>
      </c>
      <c r="HQ152" s="29">
        <f ca="1">SUM($GD152:GP152)-$HD152-SUM($FD152:FP152)</f>
        <v>1290.130295970248</v>
      </c>
      <c r="HR152" s="29">
        <f ca="1">SUM($GD152:GQ152)-$HD152-SUM($FD152:FQ152)</f>
        <v>1513.6016803664788</v>
      </c>
      <c r="HS152" s="29">
        <f ca="1">SUM($GD152:GR152)-$HD152-SUM($FD152:FR152)</f>
        <v>1762.544390961546</v>
      </c>
      <c r="HT152" s="29">
        <f ca="1">SUM($GD152:GS152)-$HD152-SUM($FD152:FS152)</f>
        <v>2027.9702153005528</v>
      </c>
      <c r="HU152" s="29">
        <f ca="1">SUM($GD152:GT152)-$HD152-SUM($FD152:FT152)</f>
        <v>2311.7804037337628</v>
      </c>
      <c r="HV152" s="29">
        <f ca="1">SUM($GD152:GU152)-$HD152-SUM($FD152:FU152)</f>
        <v>2610.2198433213925</v>
      </c>
      <c r="HW152" s="29">
        <f ca="1">SUM($GD152:GV152)-$HD152-SUM($FD152:FV152)</f>
        <v>2920.9636024358988</v>
      </c>
      <c r="HX152" s="29">
        <f ca="1">SUM($GD152:GW152)-$HD152-SUM($FD152:FW152)</f>
        <v>3231.7073615504123</v>
      </c>
      <c r="HY152" s="29">
        <f ca="1">SUM($GD152:GX152)-$HD152-SUM($FD152:FX152)</f>
        <v>3556.8380673864813</v>
      </c>
      <c r="HZ152" s="29">
        <f ca="1">SUM($GD152:GY152)-$HD152-SUM($FD152:FY152)</f>
        <v>3896.4928751020125</v>
      </c>
      <c r="IA152" s="29">
        <f ca="1">SUM($GD152:GZ152)-$HD152-SUM($FD152:FZ152)</f>
        <v>4250.0335493503444</v>
      </c>
      <c r="IB152" s="29">
        <f ca="1">SUM($GD152:HA152)-$HD152-SUM($FD152:GA152)</f>
        <v>4615.8881612631376</v>
      </c>
      <c r="IC152" s="29">
        <f ca="1">SUM($GD152:HB152)-$HD152-SUM($FD152:GB152)</f>
        <v>4998.3349107364338</v>
      </c>
    </row>
    <row r="153" spans="2:237">
      <c r="B153" s="29">
        <f t="shared" ref="B153:Q159" ca="1" si="50">RAND()</f>
        <v>0.93664228300937302</v>
      </c>
      <c r="C153" s="29">
        <f t="shared" ca="1" si="50"/>
        <v>0.55265923751888757</v>
      </c>
      <c r="D153" s="29">
        <f t="shared" ca="1" si="50"/>
        <v>0.66293987880748995</v>
      </c>
      <c r="E153" s="29">
        <f t="shared" ca="1" si="50"/>
        <v>0.24055323625656788</v>
      </c>
      <c r="F153" s="29">
        <f t="shared" ca="1" si="50"/>
        <v>0.7881968421453327</v>
      </c>
      <c r="G153" s="29">
        <f t="shared" ca="1" si="50"/>
        <v>0.34058033554633516</v>
      </c>
      <c r="H153" s="29">
        <f t="shared" ca="1" si="50"/>
        <v>0.23619553373110536</v>
      </c>
      <c r="I153" s="29">
        <f t="shared" ca="1" si="50"/>
        <v>0.65103019644395121</v>
      </c>
      <c r="J153" s="29">
        <f t="shared" ca="1" si="50"/>
        <v>0.91847909682539974</v>
      </c>
      <c r="K153" s="29">
        <f t="shared" ca="1" si="50"/>
        <v>6.6675639846869195E-2</v>
      </c>
      <c r="L153" s="29">
        <f t="shared" ca="1" si="50"/>
        <v>0.14507980171603851</v>
      </c>
      <c r="M153" s="29">
        <f t="shared" ca="1" si="50"/>
        <v>0.13131887427171984</v>
      </c>
      <c r="N153" s="29">
        <f t="shared" ca="1" si="50"/>
        <v>0.55763511931631404</v>
      </c>
      <c r="O153" s="29">
        <f t="shared" ca="1" si="50"/>
        <v>0.70382765769933153</v>
      </c>
      <c r="P153" s="29">
        <f t="shared" ca="1" si="50"/>
        <v>0.75823029444874956</v>
      </c>
      <c r="Q153" s="29">
        <f t="shared" ca="1" si="50"/>
        <v>0.90353137011499041</v>
      </c>
      <c r="R153" s="29">
        <f t="shared" ca="1" si="49"/>
        <v>0.15822427061293376</v>
      </c>
      <c r="S153" s="29">
        <f t="shared" ca="1" si="49"/>
        <v>0.99651392766960867</v>
      </c>
      <c r="T153" s="29">
        <f t="shared" ca="1" si="49"/>
        <v>0.50782327810324679</v>
      </c>
      <c r="U153" s="29">
        <f t="shared" ca="1" si="49"/>
        <v>0.66019880166817579</v>
      </c>
      <c r="V153" s="29">
        <f t="shared" ca="1" si="49"/>
        <v>0.60041354909506739</v>
      </c>
      <c r="W153" s="29">
        <f t="shared" ca="1" si="49"/>
        <v>1.6118838477321096E-2</v>
      </c>
      <c r="X153" s="29">
        <f t="shared" ca="1" si="49"/>
        <v>6.3550383089795659E-2</v>
      </c>
      <c r="Y153" s="29">
        <f t="shared" ca="1" si="49"/>
        <v>0.30767812592012855</v>
      </c>
      <c r="Z153" s="29">
        <f t="shared" ca="1" si="49"/>
        <v>9.9085485581599242E-3</v>
      </c>
      <c r="AC153" s="27">
        <f>IF(H$11="x",0,_xlfn.NORM.INV(B153,Satokasvi!$H$8,Satokasvi!$I$8)*IF(H$8="x",1+Toimenpiteet!$C$7,1)*IF(H$9="x",1+Toimenpiteet!$C$34,1)*(1+H$30)*_xlfn.BINOM.INV(1,(1-(Satokasvi!$H$15*(1+H$43))),B153))</f>
        <v>0</v>
      </c>
      <c r="AD153" s="27">
        <f ca="1">IF(I$11="x",0,_xlfn.NORM.INV(C153,Satokasvi!$H$8,Satokasvi!$I$8)*IF(I$8="x",1+Toimenpiteet!$C$7,1)*IF(I$9="x",1+Toimenpiteet!$C$34,1)*(1+I$30)*_xlfn.BINOM.INV(1,(1-(Satokasvi!$H$15*(1+I$43))),C153))</f>
        <v>2564.1795337602289</v>
      </c>
      <c r="AE153" s="27">
        <f ca="1">IF(J$11="x",0,_xlfn.NORM.INV(D153,Satokasvi!$H$8,Satokasvi!$I$8)*IF(J$8="x",1+Toimenpiteet!$C$7,1)*IF(J$9="x",1+Toimenpiteet!$C$34,1)*(1+J$30)*_xlfn.BINOM.INV(1,(1-(Satokasvi!$H$15*(1+J$43))),D153))</f>
        <v>2634.6253467490878</v>
      </c>
      <c r="AF153" s="27">
        <f ca="1">IF(K$11="x",0,_xlfn.NORM.INV(E153,Satokasvi!$H$8,Satokasvi!$I$8)*IF(K$8="x",1+Toimenpiteet!$C$7,1)*IF(K$9="x",1+Toimenpiteet!$C$34,1)*(1+K$30)*_xlfn.BINOM.INV(1,(1-(Satokasvi!$H$15*(1+K$43))),E153))</f>
        <v>2445.835754091916</v>
      </c>
      <c r="AG153" s="27">
        <f ca="1">IF(L$11="x",0,_xlfn.NORM.INV(F153,Satokasvi!$H$8,Satokasvi!$I$8)*IF(L$8="x",1+Toimenpiteet!$C$7,1)*IF(L$9="x",1+Toimenpiteet!$C$34,1)*(1+L$30)*_xlfn.BINOM.INV(1,(1-(Satokasvi!$H$15*(1+L$43))),F153))</f>
        <v>2741.289403548576</v>
      </c>
      <c r="AH153" s="27">
        <f>IF(M$11="x",0,_xlfn.NORM.INV(G153,Satokasvi!$H$8,Satokasvi!$I$8)*IF(M$8="x",1+Toimenpiteet!$C$7,1)*IF(M$9="x",1+Toimenpiteet!$C$34,1)*(1+M$30)*_xlfn.BINOM.INV(1,(1-(Satokasvi!$H$15*(1+M$43))),G153))</f>
        <v>0</v>
      </c>
      <c r="AI153" s="27">
        <f ca="1">IF(N$11="x",0,_xlfn.NORM.INV(H153,Satokasvi!$H$8,Satokasvi!$I$8)*IF(N$8="x",1+Toimenpiteet!$C$7,1)*IF(N$9="x",1+Toimenpiteet!$C$34,1)*(1+N$30)*_xlfn.BINOM.INV(1,(1-(Satokasvi!$H$15*(1+N$43))),H153))</f>
        <v>2479.1072306721508</v>
      </c>
      <c r="AJ153" s="27">
        <f ca="1">IF(O$11="x",0,_xlfn.NORM.INV(I153,Satokasvi!$H$8,Satokasvi!$I$8)*IF(O$8="x",1+Toimenpiteet!$C$7,1)*IF(O$9="x",1+Toimenpiteet!$C$34,1)*(1+O$30)*_xlfn.BINOM.INV(1,(1-(Satokasvi!$H$15*(1+O$43))),I153))</f>
        <v>2685.6833576475888</v>
      </c>
      <c r="AK153" s="27">
        <f ca="1">IF(P$11="x",0,_xlfn.NORM.INV(J153,Satokasvi!$H$8,Satokasvi!$I$8)*IF(P$8="x",1+Toimenpiteet!$C$7,1)*IF(P$9="x",1+Toimenpiteet!$C$34,1)*(1+P$30)*_xlfn.BINOM.INV(1,(1-(Satokasvi!$H$15*(1+P$43))),J153))</f>
        <v>2873.614627727733</v>
      </c>
      <c r="AL153" s="27">
        <f ca="1">IF(Q$11="x",0,_xlfn.NORM.INV(K153,Satokasvi!$H$8,Satokasvi!$I$8)*IF(Q$8="x",1+Toimenpiteet!$C$7,1)*IF(Q$9="x",1+Toimenpiteet!$C$34,1)*(1+Q$30)*_xlfn.BINOM.INV(1,(1-(Satokasvi!$H$15*(1+Q$43))),K153))</f>
        <v>2333.0602498217027</v>
      </c>
      <c r="AM153" s="27">
        <f ca="1">IF(R$11="x",0,_xlfn.NORM.INV(L153,Satokasvi!$H$8,Satokasvi!$I$8)*IF(R$8="x",1+Toimenpiteet!$C$7,1)*IF(R$9="x",1+Toimenpiteet!$C$34,1)*(1+R$30)*_xlfn.BINOM.INV(1,(1-(Satokasvi!$H$15*(1+R$43))),L153))</f>
        <v>2415.7963613341872</v>
      </c>
      <c r="AN153" s="27">
        <f ca="1">IF(S$11="x",0,_xlfn.NORM.INV(M153,Satokasvi!$H$8,Satokasvi!$I$8)*IF(S$8="x",1+Toimenpiteet!$C$7,1)*IF(S$9="x",1+Toimenpiteet!$C$34,1)*(1+S$30)*_xlfn.BINOM.INV(1,(1-(Satokasvi!$H$15*(1+S$43))),M153))</f>
        <v>2404.1475007035942</v>
      </c>
      <c r="AO153" s="27">
        <f ca="1">IF(T$11="x",0,_xlfn.NORM.INV(N153,Satokasvi!$H$8,Satokasvi!$I$8)*IF(T$8="x",1+Toimenpiteet!$C$7,1)*IF(T$9="x",1+Toimenpiteet!$C$34,1)*(1+T$30)*_xlfn.BINOM.INV(1,(1-(Satokasvi!$H$15*(1+T$43))),N153))</f>
        <v>2640.3012342109419</v>
      </c>
      <c r="AP153" s="27">
        <f ca="1">IF(U$11="x",0,_xlfn.NORM.INV(O153,Satokasvi!$H$8,Satokasvi!$I$8)*IF(U$8="x",1+Toimenpiteet!$C$7,1)*IF(U$9="x",1+Toimenpiteet!$C$34,1)*(1+U$30)*_xlfn.BINOM.INV(1,(1-(Satokasvi!$H$15*(1+U$43))),O153))</f>
        <v>2713.1854874602291</v>
      </c>
      <c r="AQ153" s="27">
        <f ca="1">IF(V$11="x",0,_xlfn.NORM.INV(P153,Satokasvi!$H$8,Satokasvi!$I$8)*IF(V$8="x",1+Toimenpiteet!$C$7,1)*IF(V$9="x",1+Toimenpiteet!$C$34,1)*(1+V$30)*_xlfn.BINOM.INV(1,(1-(Satokasvi!$H$15*(1+V$43))),P153))</f>
        <v>2744.0179631842179</v>
      </c>
      <c r="AR153" s="27">
        <f ca="1">IF(W$11="x",0,_xlfn.NORM.INV(Q153,Satokasvi!$H$8,Satokasvi!$I$8)*IF(W$8="x",1+Toimenpiteet!$C$7,1)*IF(W$9="x",1+Toimenpiteet!$C$34,1)*(1+W$30)*_xlfn.BINOM.INV(1,(1-(Satokasvi!$H$15*(1+W$43))),Q153))</f>
        <v>2856.2599224385749</v>
      </c>
      <c r="AS153" s="27">
        <f ca="1">IF(X$11="x",0,_xlfn.NORM.INV(R153,Satokasvi!$H$8,Satokasvi!$I$8)*IF(X$8="x",1+Toimenpiteet!$C$7,1)*IF(X$9="x",1+Toimenpiteet!$C$34,1)*(1+X$30)*_xlfn.BINOM.INV(1,(1-(Satokasvi!$H$15*(1+X$43))),R153))</f>
        <v>2426.2472361163782</v>
      </c>
      <c r="AT153" s="27">
        <f ca="1">IF(Y$11="x",0,_xlfn.NORM.INV(S153,Satokasvi!$H$8,Satokasvi!$I$8)*IF(Y$8="x",1+Toimenpiteet!$C$7,1)*IF(Y$9="x",1+Toimenpiteet!$C$34,1)*(1+Y$30)*_xlfn.BINOM.INV(1,(1-(Satokasvi!$H$15*(1+Y$43))),S153))</f>
        <v>3116.8807502030531</v>
      </c>
      <c r="AU153" s="27">
        <f ca="1">IF(Z$11="x",0,_xlfn.NORM.INV(T153,Satokasvi!$H$8,Satokasvi!$I$8)*IF(Z$8="x",1+Toimenpiteet!$C$7,1)*IF(Z$9="x",1+Toimenpiteet!$C$34,1)*(1+Z$30)*_xlfn.BINOM.INV(1,(1-(Satokasvi!$H$15*(1+Z$43))),T153))</f>
        <v>2616.9006465864909</v>
      </c>
      <c r="AV153" s="27">
        <f ca="1">IF(AA$11="x",0,_xlfn.NORM.INV(U153,Satokasvi!$H$8,Satokasvi!$I$8)*IF(AA$8="x",1+Toimenpiteet!$C$7,1)*IF(AA$9="x",1+Toimenpiteet!$C$34,1)*(1+AA$30)*_xlfn.BINOM.INV(1,(1-(Satokasvi!$H$15*(1+AA$43))),U153))</f>
        <v>2690.3316543889223</v>
      </c>
      <c r="AW153" s="27">
        <f ca="1">IF(AB$11="x",0,_xlfn.NORM.INV(V153,Satokasvi!$H$8,Satokasvi!$I$8)*IF(AB$8="x",1+Toimenpiteet!$C$7,1)*IF(AB$9="x",1+Toimenpiteet!$C$34,1)*(1+AB$30)*_xlfn.BINOM.INV(1,(1-(Satokasvi!$H$15*(1+AB$43))),V153))</f>
        <v>2660.7296021587103</v>
      </c>
      <c r="AX153" s="27">
        <f ca="1">IF(AC$11="x",0,_xlfn.NORM.INV(W153,Satokasvi!$H$8,Satokasvi!$I$8)*IF(AC$8="x",1+Toimenpiteet!$C$7,1)*IF(AC$9="x",1+Toimenpiteet!$C$34,1)*(1+AC$30)*_xlfn.BINOM.INV(1,(1-(Satokasvi!$H$15*(1+AC$43))),W153))</f>
        <v>0</v>
      </c>
      <c r="AY153" s="27">
        <f ca="1">IF(AD$11="x",0,_xlfn.NORM.INV(X153,Satokasvi!$H$8,Satokasvi!$I$8)*IF(AD$8="x",1+Toimenpiteet!$C$7,1)*IF(AD$9="x",1+Toimenpiteet!$C$34,1)*(1+AD$30)*_xlfn.BINOM.INV(1,(1-(Satokasvi!$H$15*(1+AD$43))),X153))</f>
        <v>2328.4649526517142</v>
      </c>
      <c r="AZ153" s="27">
        <f ca="1">IF(AE$11="x",0,_xlfn.NORM.INV(Y153,Satokasvi!$H$8,Satokasvi!$I$8)*IF(AE$8="x",1+Toimenpiteet!$C$7,1)*IF(AE$9="x",1+Toimenpiteet!$C$34,1)*(1+AE$30)*_xlfn.BINOM.INV(1,(1-(Satokasvi!$H$15*(1+AE$43))),Y153))</f>
        <v>2519.4540728778466</v>
      </c>
      <c r="BA153" s="27">
        <f ca="1">IF(AF$11="x",0,_xlfn.NORM.INV(Z153,Satokasvi!$H$8,Satokasvi!$I$8)*IF(AF$8="x",1+Toimenpiteet!$C$7,1)*IF(AF$9="x",1+Toimenpiteet!$C$34,1)*(1+AF$30)*_xlfn.BINOM.INV(1,(1-(Satokasvi!$H$15*(1+AF$43))),Z153))</f>
        <v>0</v>
      </c>
      <c r="BD153" s="27">
        <f>IF(H$11="x",0,_xlfn.NORM.INV(B153,Satokasvi!$H$8,Satokasvi!$I$8)*IF(COUNTIF($H$12:H$12,"x")&gt;0,(1+$C$6),1)*IF(COUNTIF($H$13:H$13,"x")&gt;0,(1+$C$30),1)*IF(H$8="x",(1+Toimenpiteet!$C$7),1)*IF(H$9="x",(1+Toimenpiteet!$C$34),1)*(1+H$30)*_xlfn.BINOM.INV(1,(1-(Satokasvi!$H$15*(1+H$44))),B153))</f>
        <v>0</v>
      </c>
      <c r="BE153" s="27">
        <f ca="1">IF(I$11="x",0,_xlfn.NORM.INV(C153,Satokasvi!$H$8,Satokasvi!$I$8)*IF(COUNTIF($H$12:I$12,"x")&gt;0,(1+$C$6),1)*IF(COUNTIF($H$13:I$13,"x")&gt;0,(1+$C$30),1)*IF(I$8="x",(1+Toimenpiteet!$C$7),1)*IF(I$9="x",(1+Toimenpiteet!$C$34),1)*(1+I$30)*_xlfn.BINOM.INV(1,(1-(Satokasvi!$H$15*(1+I$44))),C153))</f>
        <v>2692.3885104482401</v>
      </c>
      <c r="BF153" s="27">
        <f ca="1">IF(J$11="x",0,_xlfn.NORM.INV(D153,Satokasvi!$H$8,Satokasvi!$I$8)*IF(COUNTIF($H$12:J$12,"x")&gt;0,(1+$C$6),1)*IF(COUNTIF($H$13:J$13,"x")&gt;0,(1+$C$30),1)*IF(J$8="x",(1+Toimenpiteet!$C$7),1)*IF(J$9="x",(1+Toimenpiteet!$C$34),1)*(1+J$30)*_xlfn.BINOM.INV(1,(1-(Satokasvi!$H$15*(1+J$44))),D153))</f>
        <v>2766.3566140865428</v>
      </c>
      <c r="BG153" s="27">
        <f ca="1">IF(K$11="x",0,_xlfn.NORM.INV(E153,Satokasvi!$H$8,Satokasvi!$I$8)*IF(COUNTIF($H$12:K$12,"x")&gt;0,(1+$C$6),1)*IF(COUNTIF($H$13:K$13,"x")&gt;0,(1+$C$30),1)*IF(K$8="x",(1+Toimenpiteet!$C$7),1)*IF(K$9="x",(1+Toimenpiteet!$C$34),1)*(1+K$30)*_xlfn.BINOM.INV(1,(1-(Satokasvi!$H$15*(1+K$44))),E153))</f>
        <v>2568.1275417965121</v>
      </c>
      <c r="BH153" s="27">
        <f ca="1">IF(L$11="x",0,_xlfn.NORM.INV(F153,Satokasvi!$H$8,Satokasvi!$I$8)*IF(COUNTIF($H$12:L$12,"x")&gt;0,(1+$C$6),1)*IF(COUNTIF($H$13:L$13,"x")&gt;0,(1+$C$30),1)*IF(L$8="x",(1+Toimenpiteet!$C$7),1)*IF(L$9="x",(1+Toimenpiteet!$C$34),1)*(1+L$30)*_xlfn.BINOM.INV(1,(1-(Satokasvi!$H$15*(1+L$44))),F153))</f>
        <v>2878.3538737260051</v>
      </c>
      <c r="BI153" s="27">
        <f>IF(M$11="x",0,_xlfn.NORM.INV(G153,Satokasvi!$H$8,Satokasvi!$I$8)*IF(COUNTIF($H$12:M$12,"x")&gt;0,(1+$C$6),1)*IF(COUNTIF($H$13:M$13,"x")&gt;0,(1+$C$30),1)*IF(M$8="x",(1+Toimenpiteet!$C$7),1)*IF(M$9="x",(1+Toimenpiteet!$C$34),1)*(1+M$30)*_xlfn.BINOM.INV(1,(1-(Satokasvi!$H$15*(1+M$44))),G153))</f>
        <v>0</v>
      </c>
      <c r="BJ153" s="27">
        <f ca="1">IF(N$11="x",0,_xlfn.NORM.INV(H153,Satokasvi!$H$8,Satokasvi!$I$8)*IF(COUNTIF($H$12:N$12,"x")&gt;0,(1+$C$6),1)*IF(COUNTIF($H$13:N$13,"x")&gt;0,(1+$C$30),1)*IF(N$8="x",(1+Toimenpiteet!$C$7),1)*IF(N$9="x",(1+Toimenpiteet!$C$34),1)*(1+N$30)*_xlfn.BINOM.INV(1,(1-(Satokasvi!$H$15*(1+N$44))),H153))</f>
        <v>2603.0625922057579</v>
      </c>
      <c r="BK153" s="27">
        <f ca="1">IF(O$11="x",0,_xlfn.NORM.INV(I153,Satokasvi!$H$8,Satokasvi!$I$8)*IF(COUNTIF($H$12:O$12,"x")&gt;0,(1+$C$6),1)*IF(COUNTIF($H$13:O$13,"x")&gt;0,(1+$C$30),1)*IF(O$8="x",(1+Toimenpiteet!$C$7),1)*IF(O$9="x",(1+Toimenpiteet!$C$34),1)*(1+O$30)*_xlfn.BINOM.INV(1,(1-(Satokasvi!$H$15*(1+O$44))),I153))</f>
        <v>2819.967525529968</v>
      </c>
      <c r="BL153" s="27">
        <f ca="1">IF(P$11="x",0,_xlfn.NORM.INV(J153,Satokasvi!$H$8,Satokasvi!$I$8)*IF(COUNTIF($H$12:P$12,"x")&gt;0,(1+$C$6),1)*IF(COUNTIF($H$13:P$13,"x")&gt;0,(1+$C$30),1)*IF(P$8="x",(1+Toimenpiteet!$C$7),1)*IF(P$9="x",(1+Toimenpiteet!$C$34),1)*(1+P$30)*_xlfn.BINOM.INV(1,(1-(Satokasvi!$H$15*(1+P$44))),J153))</f>
        <v>3017.2953591141199</v>
      </c>
      <c r="BM153" s="27">
        <f ca="1">IF(Q$11="x",0,_xlfn.NORM.INV(K153,Satokasvi!$H$8,Satokasvi!$I$8)*IF(COUNTIF($H$12:Q$12,"x")&gt;0,(1+$C$6),1)*IF(COUNTIF($H$13:Q$13,"x")&gt;0,(1+$C$30),1)*IF(Q$8="x",(1+Toimenpiteet!$C$7),1)*IF(Q$9="x",(1+Toimenpiteet!$C$34),1)*(1+Q$30)*_xlfn.BINOM.INV(1,(1-(Satokasvi!$H$15*(1+Q$44))),K153))</f>
        <v>2449.7132623127882</v>
      </c>
      <c r="BN153" s="27">
        <f ca="1">IF(R$11="x",0,_xlfn.NORM.INV(L153,Satokasvi!$H$8,Satokasvi!$I$8)*IF(COUNTIF($H$12:R$12,"x")&gt;0,(1+$C$6),1)*IF(COUNTIF($H$13:R$13,"x")&gt;0,(1+$C$30),1)*IF(R$8="x",(1+Toimenpiteet!$C$7),1)*IF(R$9="x",(1+Toimenpiteet!$C$34),1)*(1+R$30)*_xlfn.BINOM.INV(1,(1-(Satokasvi!$H$15*(1+R$44))),L153))</f>
        <v>2536.586179400897</v>
      </c>
      <c r="BO153" s="27">
        <f ca="1">IF(S$11="x",0,_xlfn.NORM.INV(M153,Satokasvi!$H$8,Satokasvi!$I$8)*IF(COUNTIF($H$12:S$12,"x")&gt;0,(1+$C$6),1)*IF(COUNTIF($H$13:S$13,"x")&gt;0,(1+$C$30),1)*IF(S$8="x",(1+Toimenpiteet!$C$7),1)*IF(S$9="x",(1+Toimenpiteet!$C$34),1)*(1+S$30)*_xlfn.BINOM.INV(1,(1-(Satokasvi!$H$15*(1+S$44))),M153))</f>
        <v>2524.3548757387739</v>
      </c>
      <c r="BP153" s="27">
        <f ca="1">IF(T$11="x",0,_xlfn.NORM.INV(N153,Satokasvi!$H$8,Satokasvi!$I$8)*IF(COUNTIF($H$12:T$12,"x")&gt;0,(1+$C$6),1)*IF(COUNTIF($H$13:T$13,"x")&gt;0,(1+$C$30),1)*IF(T$8="x",(1+Toimenpiteet!$C$7),1)*IF(T$9="x",(1+Toimenpiteet!$C$34),1)*(1+T$30)*_xlfn.BINOM.INV(1,(1-(Satokasvi!$H$15*(1+T$44))),N153))</f>
        <v>2772.3162959214892</v>
      </c>
      <c r="BQ153" s="27">
        <f ca="1">IF(U$11="x",0,_xlfn.NORM.INV(O153,Satokasvi!$H$8,Satokasvi!$I$8)*IF(COUNTIF($H$12:U$12,"x")&gt;0,(1+$C$6),1)*IF(COUNTIF($H$13:U$13,"x")&gt;0,(1+$C$30),1)*IF(U$8="x",(1+Toimenpiteet!$C$7),1)*IF(U$9="x",(1+Toimenpiteet!$C$34),1)*(1+U$30)*_xlfn.BINOM.INV(1,(1-(Satokasvi!$H$15*(1+U$44))),O153))</f>
        <v>2848.8447618332411</v>
      </c>
      <c r="BR153" s="27">
        <f ca="1">IF(V$11="x",0,_xlfn.NORM.INV(P153,Satokasvi!$H$8,Satokasvi!$I$8)*IF(COUNTIF($H$12:V$12,"x")&gt;0,(1+$C$6),1)*IF(COUNTIF($H$13:V$13,"x")&gt;0,(1+$C$30),1)*IF(V$8="x",(1+Toimenpiteet!$C$7),1)*IF(V$9="x",(1+Toimenpiteet!$C$34),1)*(1+V$30)*_xlfn.BINOM.INV(1,(1-(Satokasvi!$H$15*(1+V$44))),P153))</f>
        <v>2881.2188613434287</v>
      </c>
      <c r="BS153" s="27">
        <f ca="1">IF(W$11="x",0,_xlfn.NORM.INV(Q153,Satokasvi!$H$8,Satokasvi!$I$8)*IF(COUNTIF($H$12:W$12,"x")&gt;0,(1+$C$6),1)*IF(COUNTIF($H$13:W$13,"x")&gt;0,(1+$C$30),1)*IF(W$8="x",(1+Toimenpiteet!$C$7),1)*IF(W$9="x",(1+Toimenpiteet!$C$34),1)*(1+W$30)*_xlfn.BINOM.INV(1,(1-(Satokasvi!$H$15*(1+W$44))),Q153))</f>
        <v>2999.0729185605032</v>
      </c>
      <c r="BT153" s="27">
        <f ca="1">IF(X$11="x",0,_xlfn.NORM.INV(R153,Satokasvi!$H$8,Satokasvi!$I$8)*IF(COUNTIF($H$12:X$12,"x")&gt;0,(1+$C$6),1)*IF(COUNTIF($H$13:X$13,"x")&gt;0,(1+$C$30),1)*IF(X$8="x",(1+Toimenpiteet!$C$7),1)*IF(X$9="x",(1+Toimenpiteet!$C$34),1)*(1+X$30)*_xlfn.BINOM.INV(1,(1-(Satokasvi!$H$15*(1+X$44))),R153))</f>
        <v>2547.5595979221976</v>
      </c>
      <c r="BU153" s="27">
        <f ca="1">IF(Y$11="x",0,_xlfn.NORM.INV(S153,Satokasvi!$H$8,Satokasvi!$I$8)*IF(COUNTIF($H$12:Y$12,"x")&gt;0,(1+$C$6),1)*IF(COUNTIF($H$13:Y$13,"x")&gt;0,(1+$C$30),1)*IF(Y$8="x",(1+Toimenpiteet!$C$7),1)*IF(Y$9="x",(1+Toimenpiteet!$C$34),1)*(1+Y$30)*_xlfn.BINOM.INV(1,(1-(Satokasvi!$H$15*(1+Y$44))),S153))</f>
        <v>3272.7247877132058</v>
      </c>
      <c r="BV153" s="27">
        <f ca="1">IF(Z$11="x",0,_xlfn.NORM.INV(T153,Satokasvi!$H$8,Satokasvi!$I$8)*IF(COUNTIF($H$12:Z$12,"x")&gt;0,(1+$C$6),1)*IF(COUNTIF($H$13:Z$13,"x")&gt;0,(1+$C$30),1)*IF(Z$8="x",(1+Toimenpiteet!$C$7),1)*IF(Z$9="x",(1+Toimenpiteet!$C$34),1)*(1+Z$30)*_xlfn.BINOM.INV(1,(1-(Satokasvi!$H$15*(1+Z$44))),T153))</f>
        <v>2747.7456789158164</v>
      </c>
      <c r="BW153" s="27">
        <f ca="1">IF(AA$11="x",0,_xlfn.NORM.INV(U153,Satokasvi!$H$8,Satokasvi!$I$8)*IF(COUNTIF($H$12:AA$12,"x")&gt;0,(1+$C$6),1)*IF(COUNTIF($H$13:AA$13,"x")&gt;0,(1+$C$30),1)*IF(AA$8="x",(1+Toimenpiteet!$C$7),1)*IF(AA$9="x",(1+Toimenpiteet!$C$34),1)*(1+AA$30)*_xlfn.BINOM.INV(1,(1-(Satokasvi!$H$15*(1+AA$44))),U153))</f>
        <v>2824.8482371083683</v>
      </c>
      <c r="BX153" s="27">
        <f ca="1">IF(AB$11="x",0,_xlfn.NORM.INV(V153,Satokasvi!$H$8,Satokasvi!$I$8)*IF(COUNTIF($H$12:AB$12,"x")&gt;0,(1+$C$6),1)*IF(COUNTIF($H$13:AB$13,"x")&gt;0,(1+$C$30),1)*IF(AB$8="x",(1+Toimenpiteet!$C$7),1)*IF(AB$9="x",(1+Toimenpiteet!$C$34),1)*(1+AB$30)*_xlfn.BINOM.INV(1,(1-(Satokasvi!$H$15*(1+AB$44))),V153))</f>
        <v>2793.7660822666462</v>
      </c>
      <c r="BY153" s="27">
        <f ca="1">IF(AC$11="x",0,_xlfn.NORM.INV(W153,Satokasvi!$H$8,Satokasvi!$I$8)*IF(COUNTIF($H$12:AC$12,"x")&gt;0,(1+$C$6),1)*IF(COUNTIF($H$13:AC$13,"x")&gt;0,(1+$C$30),1)*IF(AC$8="x",(1+Toimenpiteet!$C$7),1)*IF(AC$9="x",(1+Toimenpiteet!$C$34),1)*(1+AC$30)*_xlfn.BINOM.INV(1,(1-(Satokasvi!$H$15*(1+AC$44))),W153))</f>
        <v>0</v>
      </c>
      <c r="BZ153" s="27">
        <f ca="1">IF(AD$11="x",0,_xlfn.NORM.INV(X153,Satokasvi!$H$8,Satokasvi!$I$8)*IF(COUNTIF($H$12:AD$12,"x")&gt;0,(1+$C$6),1)*IF(COUNTIF($H$13:AD$13,"x")&gt;0,(1+$C$30),1)*IF(AD$8="x",(1+Toimenpiteet!$C$7),1)*IF(AD$9="x",(1+Toimenpiteet!$C$34),1)*(1+AD$30)*_xlfn.BINOM.INV(1,(1-(Satokasvi!$H$15*(1+AD$44))),X153))</f>
        <v>2444.8882002842997</v>
      </c>
      <c r="CA153" s="27">
        <f ca="1">IF(AE$11="x",0,_xlfn.NORM.INV(Y153,Satokasvi!$H$8,Satokasvi!$I$8)*IF(COUNTIF($H$12:AE$12,"x")&gt;0,(1+$C$6),1)*IF(COUNTIF($H$13:AE$13,"x")&gt;0,(1+$C$30),1)*IF(AE$8="x",(1+Toimenpiteet!$C$7),1)*IF(AE$9="x",(1+Toimenpiteet!$C$34),1)*(1+AE$30)*_xlfn.BINOM.INV(1,(1-(Satokasvi!$H$15*(1+AE$44))),Y153))</f>
        <v>2645.4267765217387</v>
      </c>
      <c r="CB153" s="27">
        <f ca="1">IF(AF$11="x",0,_xlfn.NORM.INV(Z153,Satokasvi!$H$8,Satokasvi!$I$8)*IF(COUNTIF($H$12:AF$12,"x")&gt;0,(1+$C$6),1)*IF(COUNTIF($H$13:AF$13,"x")&gt;0,(1+$C$30),1)*IF(AF$8="x",(1+Toimenpiteet!$C$7),1)*IF(AF$9="x",(1+Toimenpiteet!$C$34),1)*(1+AF$30)*_xlfn.BINOM.INV(1,(1-(Satokasvi!$H$15*(1+AF$44))),Z153))</f>
        <v>0</v>
      </c>
      <c r="CD153" s="29">
        <f ca="1">_xlfn.NORM.INV(RAND(),Satokasvi!$H$13,Satokasvi!$I$13)</f>
        <v>160.05275798902889</v>
      </c>
      <c r="CE153" s="29">
        <f ca="1">_xlfn.NORM.INV(RAND(),Satokasvi!$H$13,Satokasvi!$I$13)</f>
        <v>157.98471757191942</v>
      </c>
      <c r="CF153" s="29">
        <f ca="1">_xlfn.NORM.INV(RAND(),Satokasvi!$H$13,Satokasvi!$I$13)</f>
        <v>231.04655584893894</v>
      </c>
      <c r="CG153" s="29">
        <f ca="1">_xlfn.NORM.INV(RAND(),Satokasvi!$H$13,Satokasvi!$I$13)</f>
        <v>183.02675227949538</v>
      </c>
      <c r="CH153" s="29">
        <f ca="1">_xlfn.NORM.INV(RAND(),Satokasvi!$H$13,Satokasvi!$I$13)</f>
        <v>200.925274571557</v>
      </c>
      <c r="CI153" s="29">
        <f ca="1">_xlfn.NORM.INV(RAND(),Satokasvi!$H$13,Satokasvi!$I$13)</f>
        <v>144.47552371288177</v>
      </c>
      <c r="CJ153" s="29">
        <f ca="1">_xlfn.NORM.INV(RAND(),Satokasvi!$H$13,Satokasvi!$I$13)</f>
        <v>274.2845873450969</v>
      </c>
      <c r="CK153" s="29">
        <f ca="1">_xlfn.NORM.INV(RAND(),Satokasvi!$H$13,Satokasvi!$I$13)</f>
        <v>179.03295912250505</v>
      </c>
      <c r="CL153" s="29">
        <f ca="1">_xlfn.NORM.INV(RAND(),Satokasvi!$H$13,Satokasvi!$I$13)</f>
        <v>127.40747381737452</v>
      </c>
      <c r="CM153" s="29">
        <f ca="1">_xlfn.NORM.INV(RAND(),Satokasvi!$H$13,Satokasvi!$I$13)</f>
        <v>185.80778864502579</v>
      </c>
      <c r="CN153" s="29">
        <f ca="1">_xlfn.NORM.INV(RAND(),Satokasvi!$H$13,Satokasvi!$I$13)</f>
        <v>184.02966847357806</v>
      </c>
      <c r="CO153" s="29">
        <f ca="1">_xlfn.NORM.INV(RAND(),Satokasvi!$H$13,Satokasvi!$I$13)</f>
        <v>240.67714895638585</v>
      </c>
      <c r="CP153" s="29">
        <f ca="1">_xlfn.NORM.INV(RAND(),Satokasvi!$H$13,Satokasvi!$I$13)</f>
        <v>245.79217847352487</v>
      </c>
      <c r="CQ153" s="29">
        <f ca="1">_xlfn.NORM.INV(RAND(),Satokasvi!$H$13,Satokasvi!$I$13)</f>
        <v>182.90936781908795</v>
      </c>
      <c r="CR153" s="29">
        <f ca="1">_xlfn.NORM.INV(RAND(),Satokasvi!$H$13,Satokasvi!$I$13)</f>
        <v>162.39214085550734</v>
      </c>
      <c r="CS153" s="29">
        <f ca="1">_xlfn.NORM.INV(RAND(),Satokasvi!$H$13,Satokasvi!$I$13)</f>
        <v>170.58840571376643</v>
      </c>
      <c r="CT153" s="29">
        <f ca="1">_xlfn.NORM.INV(RAND(),Satokasvi!$H$13,Satokasvi!$I$13)</f>
        <v>180.10123937550338</v>
      </c>
      <c r="CU153" s="29">
        <f ca="1">_xlfn.NORM.INV(RAND(),Satokasvi!$H$13,Satokasvi!$I$13)</f>
        <v>140.58674975128798</v>
      </c>
      <c r="CV153" s="29">
        <f ca="1">_xlfn.NORM.INV(RAND(),Satokasvi!$H$13,Satokasvi!$I$13)</f>
        <v>214.99144821271119</v>
      </c>
      <c r="CW153" s="29">
        <f ca="1">_xlfn.NORM.INV(RAND(),Satokasvi!$H$13,Satokasvi!$I$13)</f>
        <v>191.32958652256104</v>
      </c>
      <c r="CX153" s="29">
        <f ca="1">_xlfn.NORM.INV(RAND(),Satokasvi!$H$13,Satokasvi!$I$13)</f>
        <v>249.1226448518749</v>
      </c>
      <c r="CY153" s="29">
        <f ca="1">_xlfn.NORM.INV(RAND(),Satokasvi!$H$13,Satokasvi!$I$13)</f>
        <v>258.03141782502735</v>
      </c>
      <c r="CZ153" s="29">
        <f ca="1">_xlfn.NORM.INV(RAND(),Satokasvi!$H$13,Satokasvi!$I$13)</f>
        <v>135.45657900885465</v>
      </c>
      <c r="DA153" s="29">
        <f ca="1">_xlfn.NORM.INV(RAND(),Satokasvi!$H$13,Satokasvi!$I$13)</f>
        <v>227.98098612098386</v>
      </c>
      <c r="DB153" s="29">
        <f ca="1">_xlfn.NORM.INV(RAND(),Satokasvi!$H$13,Satokasvi!$I$13)</f>
        <v>198.16624800687586</v>
      </c>
      <c r="DD153" s="29">
        <f>IF(H$11="x",Toimenpiteet!$E$115,AC153*CD153/1000+(Satokasvi!$E$28-Satokasvi!$E$7)+IF(H$8="x",Toimenpiteet!$E$29,0)+IF(H$9="x",Toimenpiteet!$E$60,0)+IF(H$10="x",Toimenpiteet!$E$88,0))/(1+$H$15)^DD$59</f>
        <v>305.82524271844659</v>
      </c>
      <c r="DE153" s="29">
        <f ca="1">IF(I$11="x",Toimenpiteet!$E$115,AD153*CE153/1000+(Satokasvi!$E$28-Satokasvi!$E$7)+IF(I$8="x",Toimenpiteet!$E$29,0)+IF(I$9="x",Toimenpiteet!$E$60,0)+IF(I$10="x",Toimenpiteet!$E$88,0))/(1+$H$15)^DE$59</f>
        <v>167.02910683835026</v>
      </c>
      <c r="DF153" s="29">
        <f ca="1">IF(J$11="x",Toimenpiteet!$E$115,AE153*CF153/1000+(Satokasvi!$E$28-Satokasvi!$E$7)+IF(J$8="x",Toimenpiteet!$E$29,0)+IF(J$9="x",Toimenpiteet!$E$60,0)+IF(J$10="x",Toimenpiteet!$E$88,0))/(1+$H$15)^DF$59</f>
        <v>348.50526464404481</v>
      </c>
      <c r="DG153" s="29">
        <f ca="1">IF(K$11="x",Toimenpiteet!$E$115,AF153*CG153/1000+(Satokasvi!$E$28-Satokasvi!$E$7)+IF(K$8="x",Toimenpiteet!$E$29,0)+IF(K$9="x",Toimenpiteet!$E$60,0)+IF(K$10="x",Toimenpiteet!$E$88,0))/(1+$H$15)^DG$59</f>
        <v>195.24802713940008</v>
      </c>
      <c r="DH153" s="29">
        <f ca="1">IF(L$11="x",Toimenpiteet!$E$115,AG153*CH153/1000+(Satokasvi!$E$28-Satokasvi!$E$7)+IF(L$8="x",Toimenpiteet!$E$29,0)+IF(L$9="x",Toimenpiteet!$E$60,0)+IF(L$10="x",Toimenpiteet!$E$88,0))/(1+$H$15)^DH$59</f>
        <v>278.53148211139757</v>
      </c>
      <c r="DI153" s="29">
        <f>IF(M$11="x",Toimenpiteet!$E$115,AH153*CI153/1000+(Satokasvi!$E$28-Satokasvi!$E$7)+IF(M$8="x",Toimenpiteet!$E$29,0)+IF(M$9="x",Toimenpiteet!$E$60,0)+IF(M$10="x",Toimenpiteet!$E$88,0))/(1+$H$15)^DI$59</f>
        <v>263.80754085535114</v>
      </c>
      <c r="DJ153" s="29">
        <f ca="1">IF(N$11="x",Toimenpiteet!$E$115,AI153*CJ153/1000+(Satokasvi!$E$28-Satokasvi!$E$7)+IF(N$8="x",Toimenpiteet!$E$29,0)+IF(N$9="x",Toimenpiteet!$E$60,0)+IF(N$10="x",Toimenpiteet!$E$88,0))/(1+$H$15)^DJ$59</f>
        <v>367.5831452788712</v>
      </c>
      <c r="DK153" s="29">
        <f ca="1">IF(O$11="x",Toimenpiteet!$E$115,AJ153*CK153/1000+(Satokasvi!$E$28-Satokasvi!$E$7)+IF(O$8="x",Toimenpiteet!$E$29,0)+IF(O$9="x",Toimenpiteet!$E$60,0)+IF(O$10="x",Toimenpiteet!$E$88,0))/(1+$H$15)^DK$59</f>
        <v>199.66199273403953</v>
      </c>
      <c r="DL153" s="29">
        <f ca="1">IF(P$11="x",Toimenpiteet!$E$115,AK153*CL153/1000+(Satokasvi!$E$28-Satokasvi!$E$7)+IF(P$8="x",Toimenpiteet!$E$29,0)+IF(P$9="x",Toimenpiteet!$E$60,0)+IF(P$10="x",Toimenpiteet!$E$88,0))/(1+$H$15)^DL$59</f>
        <v>105.93410575606556</v>
      </c>
      <c r="DM153" s="29">
        <f ca="1">IF(Q$11="x",Toimenpiteet!$E$115,AL153*CM153/1000+(Satokasvi!$E$28-Satokasvi!$E$7)+IF(Q$8="x",Toimenpiteet!$E$29,0)+IF(Q$9="x",Toimenpiteet!$E$60,0)+IF(Q$10="x",Toimenpiteet!$E$88,0))/(1+$H$15)^DM$59</f>
        <v>152.9862787261529</v>
      </c>
      <c r="DN153" s="29">
        <f ca="1">IF(R$11="x",Toimenpiteet!$E$115,AM153*CN153/1000+(Satokasvi!$E$28-Satokasvi!$E$7)+IF(R$8="x",Toimenpiteet!$E$29,0)+IF(R$9="x",Toimenpiteet!$E$60,0)+IF(R$10="x",Toimenpiteet!$E$88,0))/(1+$H$15)^DN$59</f>
        <v>156.53294436626308</v>
      </c>
      <c r="DO153" s="29">
        <f ca="1">IF(S$11="x",Toimenpiteet!$E$115,AN153*CO153/1000+(Satokasvi!$E$28-Satokasvi!$E$7)+IF(S$8="x",Toimenpiteet!$E$29,0)+IF(S$9="x",Toimenpiteet!$E$60,0)+IF(S$10="x",Toimenpiteet!$E$88,0))/(1+$H$15)^DO$59</f>
        <v>245.99031252412263</v>
      </c>
      <c r="DP153" s="29">
        <f ca="1">IF(T$11="x",Toimenpiteet!$E$115,AO153*CP153/1000+(Satokasvi!$E$28-Satokasvi!$E$7)+IF(T$8="x",Toimenpiteet!$E$29,0)+IF(T$9="x",Toimenpiteet!$E$60,0)+IF(T$10="x",Toimenpiteet!$E$88,0))/(1+$H$15)^DP$59</f>
        <v>286.72504303179659</v>
      </c>
      <c r="DQ153" s="29">
        <f ca="1">IF(U$11="x",Toimenpiteet!$E$115,AP153*CQ153/1000+(Satokasvi!$E$28-Satokasvi!$E$7)+IF(U$8="x",Toimenpiteet!$E$29,0)+IF(U$9="x",Toimenpiteet!$E$60,0)+IF(U$10="x",Toimenpiteet!$E$88,0))/(1+$H$15)^DQ$59</f>
        <v>177.42223015099549</v>
      </c>
      <c r="DR153" s="29">
        <f ca="1">IF(V$11="x",Toimenpiteet!$E$115,AQ153*CR153/1000+(Satokasvi!$E$28-Satokasvi!$E$7)+IF(V$8="x",Toimenpiteet!$E$29,0)+IF(V$9="x",Toimenpiteet!$E$60,0)+IF(V$10="x",Toimenpiteet!$E$88,0))/(1+$H$15)^DR$59</f>
        <v>139.73780790772602</v>
      </c>
      <c r="DS153" s="29">
        <f ca="1">IF(W$11="x",Toimenpiteet!$E$115,AR153*CS153/1000+(Satokasvi!$E$28-Satokasvi!$E$7)+IF(W$8="x",Toimenpiteet!$E$29,0)+IF(W$9="x",Toimenpiteet!$E$60,0)+IF(W$10="x",Toimenpiteet!$E$88,0))/(1+$H$15)^DS$59</f>
        <v>161.61512171570286</v>
      </c>
      <c r="DT153" s="29">
        <f ca="1">IF(X$11="x",Toimenpiteet!$E$115,AS153*CT153/1000+(Satokasvi!$E$28-Satokasvi!$E$7)+IF(X$8="x",Toimenpiteet!$E$29,0)+IF(X$9="x",Toimenpiteet!$E$60,0)+IF(X$10="x",Toimenpiteet!$E$88,0))/(1+$H$15)^DT$59</f>
        <v>126.49086955982359</v>
      </c>
      <c r="DU153" s="29">
        <f ca="1">IF(Y$11="x",Toimenpiteet!$E$115,AT153*CU153/1000+(Satokasvi!$E$28-Satokasvi!$E$7)+IF(Y$8="x",Toimenpiteet!$E$29,0)+IF(Y$9="x",Toimenpiteet!$E$60,0)+IF(Y$10="x",Toimenpiteet!$E$88,0))/(1+$H$15)^DU$59</f>
        <v>123.52446555534171</v>
      </c>
      <c r="DV153" s="29">
        <f ca="1">IF(Z$11="x",Toimenpiteet!$E$115,AU153*CV153/1000+(Satokasvi!$E$28-Satokasvi!$E$7)+IF(Z$8="x",Toimenpiteet!$E$29,0)+IF(Z$9="x",Toimenpiteet!$E$60,0)+IF(Z$10="x",Toimenpiteet!$E$88,0))/(1+$H$15)^DV$59</f>
        <v>190.88115450246067</v>
      </c>
      <c r="DW153" s="29">
        <f ca="1">IF(AA$11="x",Toimenpiteet!$E$115,AV153*CW153/1000+(Satokasvi!$E$28-Satokasvi!$E$7)+IF(AA$8="x",Toimenpiteet!$E$29,0)+IF(AA$9="x",Toimenpiteet!$E$60,0)+IF(AA$10="x",Toimenpiteet!$E$88,0))/(1+$H$15)^DW$59</f>
        <v>158.81637716255756</v>
      </c>
      <c r="DX153" s="29">
        <f ca="1">IF(AB$11="x",Toimenpiteet!$E$115,AW153*CX153/1000+(Satokasvi!$E$28-Satokasvi!$E$7)+IF(AB$8="x",Toimenpiteet!$E$29,0)+IF(AB$9="x",Toimenpiteet!$E$60,0)+IF(AB$10="x",Toimenpiteet!$E$88,0))/(1+$H$15)^DX$59</f>
        <v>233.80598016031652</v>
      </c>
      <c r="DY153" s="29">
        <f ca="1">IF(AC$11="x",Toimenpiteet!$E$115,AX153*CY153/1000+(Satokasvi!$E$28-Satokasvi!$E$7)+IF(AC$8="x",Toimenpiteet!$E$29,0)+IF(AC$9="x",Toimenpiteet!$E$60,0)+IF(AC$10="x",Toimenpiteet!$E$88,0))/(1+$H$15)^DY$59</f>
        <v>-118.93930095114123</v>
      </c>
      <c r="DZ153" s="29">
        <f ca="1">IF(AD$11="x",Toimenpiteet!$E$115,AY153*CZ153/1000+(Satokasvi!$E$28-Satokasvi!$E$7)+IF(AD$8="x",Toimenpiteet!$E$29,0)+IF(AD$9="x",Toimenpiteet!$E$60,0)+IF(AD$10="x",Toimenpiteet!$E$88,0))/(1+$H$15)^DZ$59</f>
        <v>44.338515861797198</v>
      </c>
      <c r="EA153" s="29">
        <f ca="1">IF(AE$11="x",Toimenpiteet!$E$115,AZ153*DA153/1000+(Satokasvi!$E$28-Satokasvi!$E$7)+IF(AE$8="x",Toimenpiteet!$E$29,0)+IF(AE$9="x",Toimenpiteet!$E$60,0)+IF(AE$10="x",Toimenpiteet!$E$88,0))/(1+$H$15)^EA$59</f>
        <v>170.44895148015823</v>
      </c>
      <c r="EB153" s="29">
        <f ca="1">IF(AF$11="x",Toimenpiteet!$E$115,BA153*DB153/1000+(Satokasvi!$E$28-Satokasvi!$E$7)+IF(AF$8="x",Toimenpiteet!$E$29,0)+IF(AF$9="x",Toimenpiteet!$E$60,0)+IF(AF$10="x",Toimenpiteet!$E$88,0))/(1+$H$15)^EB$59</f>
        <v>-108.84630923473223</v>
      </c>
      <c r="ED153" s="29">
        <f>IF(H$11="x",Toimenpiteet!$E$115,BD153*CD153/1000+(Satokasvi!$E$28-Satokasvi!$E$7)+IF(H$8="x",Toimenpiteet!$E$29,0)+IF(H$9="x",Toimenpiteet!$E$60,0)+IF(H$10="x",Toimenpiteet!$E$88,0))/(1+$H$15)^ED$59</f>
        <v>305.82524271844659</v>
      </c>
      <c r="EE153" s="29">
        <f ca="1">IF(I$11="x",Toimenpiteet!$E$115,BE153*CE153/1000+(Satokasvi!$E$28-Satokasvi!$E$7)+IF(I$8="x",Toimenpiteet!$E$29,0)+IF(I$9="x",Toimenpiteet!$E$60,0)+IF(I$10="x",Toimenpiteet!$E$88,0))/(1+$H$15)^EE$59</f>
        <v>186.12144256484686</v>
      </c>
      <c r="EF153" s="29">
        <f ca="1">IF(J$11="x",Toimenpiteet!$E$115,BF153*CF153/1000+(Satokasvi!$E$28-Satokasvi!$E$7)+IF(J$8="x",Toimenpiteet!$E$29,0)+IF(J$9="x",Toimenpiteet!$E$60,0)+IF(J$10="x",Toimenpiteet!$E$88,0))/(1+$H$15)^EF$59</f>
        <v>376.35856708457646</v>
      </c>
      <c r="EG153" s="29">
        <f ca="1">IF(K$11="x",Toimenpiteet!$E$115,BG153*CG153/1000+(Satokasvi!$E$28-Satokasvi!$E$7)+IF(K$8="x",Toimenpiteet!$E$29,0)+IF(K$9="x",Toimenpiteet!$E$60,0)+IF(K$10="x",Toimenpiteet!$E$88,0))/(1+$H$15)^EG$59</f>
        <v>215.13473840736944</v>
      </c>
      <c r="EH153" s="29">
        <f ca="1">IF(L$11="x",Toimenpiteet!$E$115,BH153*CH153/1000+(Satokasvi!$E$28-Satokasvi!$E$7)+IF(L$8="x",Toimenpiteet!$E$29,0)+IF(L$9="x",Toimenpiteet!$E$60,0)+IF(L$10="x",Toimenpiteet!$E$88,0))/(1+$H$15)^EH$59</f>
        <v>302.28748331502504</v>
      </c>
      <c r="EI153" s="29">
        <f>IF(M$11="x",Toimenpiteet!$E$115,BI153*CI153/1000+(Satokasvi!$E$28-Satokasvi!$E$7)+IF(M$8="x",Toimenpiteet!$E$29,0)+IF(M$9="x",Toimenpiteet!$E$60,0)+IF(M$10="x",Toimenpiteet!$E$88,0))/(1+$H$15)^EI$59</f>
        <v>263.80754085535114</v>
      </c>
      <c r="EJ153" s="29">
        <f ca="1">IF(N$11="x",Toimenpiteet!$E$115,BJ153*CJ153/1000+(Satokasvi!$E$28-Satokasvi!$E$7)+IF(N$8="x",Toimenpiteet!$E$29,0)+IF(N$9="x",Toimenpiteet!$E$60,0)+IF(N$10="x",Toimenpiteet!$E$88,0))/(1+$H$15)^EJ$59</f>
        <v>395.22748031457212</v>
      </c>
      <c r="EK153" s="29">
        <f ca="1">IF(O$11="x",Toimenpiteet!$E$115,BK153*CK153/1000+(Satokasvi!$E$28-Satokasvi!$E$7)+IF(O$8="x",Toimenpiteet!$E$29,0)+IF(O$9="x",Toimenpiteet!$E$60,0)+IF(O$10="x",Toimenpiteet!$E$88,0))/(1+$H$15)^EK$59</f>
        <v>218.64041059574879</v>
      </c>
      <c r="EL153" s="29">
        <f ca="1">IF(P$11="x",Toimenpiteet!$E$115,BL153*CL153/1000+(Satokasvi!$E$28-Satokasvi!$E$7)+IF(P$8="x",Toimenpiteet!$E$29,0)+IF(P$9="x",Toimenpiteet!$E$60,0)+IF(P$10="x",Toimenpiteet!$E$88,0))/(1+$H$15)^EL$59</f>
        <v>119.96412970892452</v>
      </c>
      <c r="EM153" s="29">
        <f ca="1">IF(Q$11="x",Toimenpiteet!$E$115,BM153*CM153/1000+(Satokasvi!$E$28-Satokasvi!$E$7)+IF(Q$8="x",Toimenpiteet!$E$29,0)+IF(Q$9="x",Toimenpiteet!$E$60,0)+IF(Q$10="x",Toimenpiteet!$E$88,0))/(1+$H$15)^EM$59</f>
        <v>169.11454282270878</v>
      </c>
      <c r="EN153" s="29">
        <f ca="1">IF(R$11="x",Toimenpiteet!$E$115,BN153*CN153/1000+(Satokasvi!$E$28-Satokasvi!$E$7)+IF(R$8="x",Toimenpiteet!$E$29,0)+IF(R$9="x",Toimenpiteet!$E$60,0)+IF(R$10="x",Toimenpiteet!$E$88,0))/(1+$H$15)^EN$59</f>
        <v>172.59158203141919</v>
      </c>
      <c r="EO153" s="29">
        <f ca="1">IF(S$11="x",Toimenpiteet!$E$115,BO153*CO153/1000+(Satokasvi!$E$28-Satokasvi!$E$7)+IF(S$8="x",Toimenpiteet!$E$29,0)+IF(S$9="x",Toimenpiteet!$E$60,0)+IF(S$10="x",Toimenpiteet!$E$88,0))/(1+$H$15)^EO$59</f>
        <v>266.2820518851276</v>
      </c>
      <c r="EP153" s="29">
        <f ca="1">IF(T$11="x",Toimenpiteet!$E$115,BP153*CP153/1000+(Satokasvi!$E$28-Satokasvi!$E$7)+IF(T$8="x",Toimenpiteet!$E$29,0)+IF(T$9="x",Toimenpiteet!$E$60,0)+IF(T$10="x",Toimenpiteet!$E$88,0))/(1+$H$15)^EP$59</f>
        <v>308.82073570260883</v>
      </c>
      <c r="EQ153" s="29">
        <f ca="1">IF(U$11="x",Toimenpiteet!$E$115,BQ153*CQ153/1000+(Satokasvi!$E$28-Satokasvi!$E$7)+IF(U$8="x",Toimenpiteet!$E$29,0)+IF(U$9="x",Toimenpiteet!$E$60,0)+IF(U$10="x",Toimenpiteet!$E$88,0))/(1+$H$15)^EQ$59</f>
        <v>193.8267790558485</v>
      </c>
      <c r="ER153" s="29">
        <f ca="1">IF(V$11="x",Toimenpiteet!$E$115,BR153*CR153/1000+(Satokasvi!$E$28-Satokasvi!$E$7)+IF(V$8="x",Toimenpiteet!$E$29,0)+IF(V$9="x",Toimenpiteet!$E$60,0)+IF(V$10="x",Toimenpiteet!$E$88,0))/(1+$H$15)^ER$59</f>
        <v>154.03871519369798</v>
      </c>
      <c r="ES153" s="29">
        <f ca="1">IF(W$11="x",Toimenpiteet!$E$115,BS153*CS153/1000+(Satokasvi!$E$28-Satokasvi!$E$7)+IF(W$8="x",Toimenpiteet!$E$29,0)+IF(W$9="x",Toimenpiteet!$E$60,0)+IF(W$10="x",Toimenpiteet!$E$88,0))/(1+$H$15)^ES$59</f>
        <v>176.79686507390119</v>
      </c>
      <c r="ET153" s="29">
        <f ca="1">IF(X$11="x",Toimenpiteet!$E$115,BT153*CT153/1000+(Satokasvi!$E$28-Satokasvi!$E$7)+IF(X$8="x",Toimenpiteet!$E$29,0)+IF(X$9="x",Toimenpiteet!$E$60,0)+IF(X$10="x",Toimenpiteet!$E$88,0))/(1+$H$15)^ET$59</f>
        <v>139.70957543821601</v>
      </c>
      <c r="EU153" s="29">
        <f ca="1">IF(Y$11="x",Toimenpiteet!$E$115,BU153*CU153/1000+(Satokasvi!$E$28-Satokasvi!$E$7)+IF(Y$8="x",Toimenpiteet!$E$29,0)+IF(Y$9="x",Toimenpiteet!$E$60,0)+IF(Y$10="x",Toimenpiteet!$E$88,0))/(1+$H$15)^EU$59</f>
        <v>136.39405038689637</v>
      </c>
      <c r="EV153" s="29">
        <f ca="1">IF(Z$11="x",Toimenpiteet!$E$115,BV153*CV153/1000+(Satokasvi!$E$28-Satokasvi!$E$7)+IF(Z$8="x",Toimenpiteet!$E$29,0)+IF(Z$9="x",Toimenpiteet!$E$60,0)+IF(Z$10="x",Toimenpiteet!$E$88,0))/(1+$H$15)^EV$59</f>
        <v>206.92362150310569</v>
      </c>
      <c r="EW153" s="29">
        <f ca="1">IF(AA$11="x",Toimenpiteet!$E$115,BW153*CW153/1000+(Satokasvi!$E$28-Satokasvi!$E$7)+IF(AA$8="x",Toimenpiteet!$E$29,0)+IF(AA$9="x",Toimenpiteet!$E$60,0)+IF(AA$10="x",Toimenpiteet!$E$88,0))/(1+$H$15)^EW$59</f>
        <v>173.06633123963877</v>
      </c>
      <c r="EX153" s="29">
        <f ca="1">IF(AB$11="x",Toimenpiteet!$E$115,BX153*CX153/1000+(Satokasvi!$E$28-Satokasvi!$E$7)+IF(AB$8="x",Toimenpiteet!$E$29,0)+IF(AB$9="x",Toimenpiteet!$E$60,0)+IF(AB$10="x",Toimenpiteet!$E$88,0))/(1+$H$15)^EX$59</f>
        <v>251.62165316731614</v>
      </c>
      <c r="EY153" s="29">
        <f ca="1">IF(AC$11="x",Toimenpiteet!$E$115,BY153*CY153/1000+(Satokasvi!$E$28-Satokasvi!$E$7)+IF(AC$8="x",Toimenpiteet!$E$29,0)+IF(AC$9="x",Toimenpiteet!$E$60,0)+IF(AC$10="x",Toimenpiteet!$E$88,0))/(1+$H$15)^EY$59</f>
        <v>-118.93930095114123</v>
      </c>
      <c r="EZ153" s="29">
        <f ca="1">IF(AD$11="x",Toimenpiteet!$E$115,BZ153*CZ153/1000+(Satokasvi!$E$28-Satokasvi!$E$7)+IF(AD$8="x",Toimenpiteet!$E$29,0)+IF(AD$9="x",Toimenpiteet!$E$60,0)+IF(AD$10="x",Toimenpiteet!$E$88,0))/(1+$H$15)^EZ$59</f>
        <v>52.329194128243408</v>
      </c>
      <c r="FA153" s="29">
        <f ca="1">IF(AE$11="x",Toimenpiteet!$E$115,CA153*DA153/1000+(Satokasvi!$E$28-Satokasvi!$E$7)+IF(AE$8="x",Toimenpiteet!$E$29,0)+IF(AE$9="x",Toimenpiteet!$E$60,0)+IF(AE$10="x",Toimenpiteet!$E$88,0))/(1+$H$15)^FA$59</f>
        <v>184.57698397975483</v>
      </c>
      <c r="FB153" s="29">
        <f ca="1">IF(AF$11="x",Toimenpiteet!$E$115,CB153*DB153/1000+(Satokasvi!$E$28-Satokasvi!$E$7)+IF(AF$8="x",Toimenpiteet!$E$29,0)+IF(AF$9="x",Toimenpiteet!$E$60,0)+IF(AF$10="x",Toimenpiteet!$E$88,0))/(1+$H$15)^FB$59</f>
        <v>-108.84630923473223</v>
      </c>
      <c r="FD153" s="29">
        <f t="shared" si="41"/>
        <v>305.82524271844659</v>
      </c>
      <c r="FE153" s="29">
        <f t="shared" ca="1" si="45"/>
        <v>472.85434955679682</v>
      </c>
      <c r="FF153" s="29">
        <f t="shared" ca="1" si="45"/>
        <v>821.35961420084163</v>
      </c>
      <c r="FG153" s="29">
        <f t="shared" ca="1" si="45"/>
        <v>1016.6076413402417</v>
      </c>
      <c r="FH153" s="29">
        <f t="shared" ca="1" si="45"/>
        <v>1295.1391234516393</v>
      </c>
      <c r="FI153" s="29">
        <f t="shared" ca="1" si="45"/>
        <v>1558.9466643069904</v>
      </c>
      <c r="FJ153" s="29">
        <f t="shared" ca="1" si="45"/>
        <v>1926.5298095858616</v>
      </c>
      <c r="FK153" s="29">
        <f t="shared" ca="1" si="45"/>
        <v>2126.1918023199009</v>
      </c>
      <c r="FL153" s="29">
        <f t="shared" ca="1" si="45"/>
        <v>2232.1259080759664</v>
      </c>
      <c r="FM153" s="29">
        <f t="shared" ca="1" si="45"/>
        <v>2385.1121868021191</v>
      </c>
      <c r="FN153" s="29">
        <f t="shared" ca="1" si="44"/>
        <v>2541.6451311683822</v>
      </c>
      <c r="FO153" s="29">
        <f t="shared" ca="1" si="43"/>
        <v>2787.6354436925049</v>
      </c>
      <c r="FP153" s="29">
        <f t="shared" ca="1" si="43"/>
        <v>3074.3604867243016</v>
      </c>
      <c r="FQ153" s="29">
        <f t="shared" ca="1" si="43"/>
        <v>3251.782716875297</v>
      </c>
      <c r="FR153" s="29">
        <f t="shared" ca="1" si="43"/>
        <v>3391.5205247830231</v>
      </c>
      <c r="FS153" s="29">
        <f t="shared" ca="1" si="43"/>
        <v>3553.1356464987261</v>
      </c>
      <c r="FT153" s="29">
        <f t="shared" ca="1" si="43"/>
        <v>3679.6265160585499</v>
      </c>
      <c r="FU153" s="29">
        <f t="shared" ca="1" si="43"/>
        <v>3803.1509816138914</v>
      </c>
      <c r="FV153" s="29">
        <f t="shared" ca="1" si="43"/>
        <v>3994.0321361163519</v>
      </c>
      <c r="FW153" s="29">
        <f t="shared" ca="1" si="43"/>
        <v>4152.8485132789092</v>
      </c>
      <c r="FX153" s="29">
        <f t="shared" ca="1" si="43"/>
        <v>4386.6544934392259</v>
      </c>
      <c r="FY153" s="29">
        <f t="shared" ca="1" si="43"/>
        <v>4267.7151924880845</v>
      </c>
      <c r="FZ153" s="29">
        <f t="shared" ca="1" si="43"/>
        <v>4312.0537083498821</v>
      </c>
      <c r="GA153" s="29">
        <f t="shared" ca="1" si="43"/>
        <v>4482.5026598300401</v>
      </c>
      <c r="GB153" s="29">
        <f t="shared" ca="1" si="43"/>
        <v>4373.6563505953081</v>
      </c>
      <c r="GC153" s="29"/>
      <c r="GD153" s="29">
        <f t="shared" si="42"/>
        <v>305.82524271844659</v>
      </c>
      <c r="GE153" s="29">
        <f t="shared" ca="1" si="48"/>
        <v>491.94668528329345</v>
      </c>
      <c r="GF153" s="29">
        <f t="shared" ca="1" si="48"/>
        <v>868.30525236786991</v>
      </c>
      <c r="GG153" s="29">
        <f t="shared" ca="1" si="48"/>
        <v>1083.4399907752393</v>
      </c>
      <c r="GH153" s="29">
        <f t="shared" ca="1" si="48"/>
        <v>1385.7274740902644</v>
      </c>
      <c r="GI153" s="29">
        <f t="shared" ca="1" si="48"/>
        <v>1649.5350149456156</v>
      </c>
      <c r="GJ153" s="29">
        <f t="shared" ca="1" si="48"/>
        <v>2044.7624952601877</v>
      </c>
      <c r="GK153" s="29">
        <f t="shared" ca="1" si="48"/>
        <v>2263.4029058559363</v>
      </c>
      <c r="GL153" s="29">
        <f t="shared" ca="1" si="48"/>
        <v>2383.367035564861</v>
      </c>
      <c r="GM153" s="29">
        <f t="shared" ca="1" si="48"/>
        <v>2552.4815783875697</v>
      </c>
      <c r="GN153" s="29">
        <f t="shared" ca="1" si="48"/>
        <v>2725.0731604189887</v>
      </c>
      <c r="GO153" s="29">
        <f t="shared" ca="1" si="48"/>
        <v>2991.3552123041163</v>
      </c>
      <c r="GP153" s="29">
        <f t="shared" ca="1" si="48"/>
        <v>3300.1759480067253</v>
      </c>
      <c r="GQ153" s="29">
        <f t="shared" ca="1" si="48"/>
        <v>3494.0027270625737</v>
      </c>
      <c r="GR153" s="29">
        <f t="shared" ca="1" si="48"/>
        <v>3648.0414422562717</v>
      </c>
      <c r="GS153" s="29">
        <f t="shared" ca="1" si="48"/>
        <v>3824.8383073301729</v>
      </c>
      <c r="GT153" s="29">
        <f t="shared" ca="1" si="34"/>
        <v>3964.5478827683892</v>
      </c>
      <c r="GU153" s="29">
        <f t="shared" ca="1" si="34"/>
        <v>4100.9419331552854</v>
      </c>
      <c r="GV153" s="29">
        <f t="shared" ca="1" si="34"/>
        <v>4307.8655546583914</v>
      </c>
      <c r="GW153" s="29">
        <f t="shared" ca="1" si="34"/>
        <v>4480.9318858980305</v>
      </c>
      <c r="GX153" s="29">
        <f t="shared" ca="1" si="34"/>
        <v>4732.5535390653467</v>
      </c>
      <c r="GY153" s="29">
        <f t="shared" ca="1" si="30"/>
        <v>4613.6142381142054</v>
      </c>
      <c r="GZ153" s="29">
        <f t="shared" ca="1" si="30"/>
        <v>4665.9434322424486</v>
      </c>
      <c r="HA153" s="29">
        <f t="shared" ca="1" si="30"/>
        <v>4850.5204162222035</v>
      </c>
      <c r="HB153" s="29">
        <f t="shared" ca="1" si="30"/>
        <v>4741.6741069874715</v>
      </c>
      <c r="HC153" s="29"/>
      <c r="HD153" s="29">
        <f t="shared" si="40"/>
        <v>170</v>
      </c>
      <c r="HE153" s="29">
        <f>SUM($GD153:GD153)-$HD153-SUM($FD153:FD153)</f>
        <v>-170</v>
      </c>
      <c r="HF153" s="29">
        <f ca="1">SUM($GD153:GE153)-$HD153-SUM($FD153:FE153)</f>
        <v>-150.90766427350343</v>
      </c>
      <c r="HG153" s="29">
        <f ca="1">SUM($GD153:GF153)-$HD153-SUM($FD153:FF153)</f>
        <v>-103.96202610647515</v>
      </c>
      <c r="HH153" s="29">
        <f ca="1">SUM($GD153:GG153)-$HD153-SUM($FD153:FG153)</f>
        <v>-37.129676671477228</v>
      </c>
      <c r="HI153" s="29">
        <f ca="1">SUM($GD153:GH153)-$HD153-SUM($FD153:FH153)</f>
        <v>53.45867396714857</v>
      </c>
      <c r="HJ153" s="29">
        <f ca="1">SUM($GD153:GI153)-$HD153-SUM($FD153:FI153)</f>
        <v>144.04702460577391</v>
      </c>
      <c r="HK153" s="29">
        <f ca="1">SUM($GD153:GJ153)-$HD153-SUM($FD153:FJ153)</f>
        <v>262.27971028009961</v>
      </c>
      <c r="HL153" s="29">
        <f ca="1">SUM($GD153:GK153)-$HD153-SUM($FD153:FK153)</f>
        <v>399.49081381613541</v>
      </c>
      <c r="HM153" s="29">
        <f ca="1">SUM($GD153:GL153)-$HD153-SUM($FD153:FL153)</f>
        <v>550.73194130502998</v>
      </c>
      <c r="HN153" s="29">
        <f ca="1">SUM($GD153:GM153)-$HD153-SUM($FD153:FM153)</f>
        <v>718.10133289047917</v>
      </c>
      <c r="HO153" s="29">
        <f ca="1">SUM($GD153:GN153)-$HD153-SUM($FD153:FN153)</f>
        <v>901.52936214108558</v>
      </c>
      <c r="HP153" s="29">
        <f ca="1">SUM($GD153:GO153)-$HD153-SUM($FD153:FO153)</f>
        <v>1105.249130752698</v>
      </c>
      <c r="HQ153" s="29">
        <f ca="1">SUM($GD153:GP153)-$HD153-SUM($FD153:FP153)</f>
        <v>1331.0645920351235</v>
      </c>
      <c r="HR153" s="29">
        <f ca="1">SUM($GD153:GQ153)-$HD153-SUM($FD153:FQ153)</f>
        <v>1573.2846022224003</v>
      </c>
      <c r="HS153" s="29">
        <f ca="1">SUM($GD153:GR153)-$HD153-SUM($FD153:FR153)</f>
        <v>1829.8055196956484</v>
      </c>
      <c r="HT153" s="29">
        <f ca="1">SUM($GD153:GS153)-$HD153-SUM($FD153:FS153)</f>
        <v>2101.5081805270966</v>
      </c>
      <c r="HU153" s="29">
        <f ca="1">SUM($GD153:GT153)-$HD153-SUM($FD153:FT153)</f>
        <v>2386.429547236934</v>
      </c>
      <c r="HV153" s="29">
        <f ca="1">SUM($GD153:GU153)-$HD153-SUM($FD153:FU153)</f>
        <v>2684.2204987783261</v>
      </c>
      <c r="HW153" s="29">
        <f ca="1">SUM($GD153:GV153)-$HD153-SUM($FD153:FV153)</f>
        <v>2998.0539173203651</v>
      </c>
      <c r="HX153" s="29">
        <f ca="1">SUM($GD153:GW153)-$HD153-SUM($FD153:FW153)</f>
        <v>3326.1372899394919</v>
      </c>
      <c r="HY153" s="29">
        <f ca="1">SUM($GD153:GX153)-$HD153-SUM($FD153:FX153)</f>
        <v>3672.0363355656154</v>
      </c>
      <c r="HZ153" s="29">
        <f ca="1">SUM($GD153:GY153)-$HD153-SUM($FD153:FY153)</f>
        <v>4017.935381191739</v>
      </c>
      <c r="IA153" s="29">
        <f ca="1">SUM($GD153:GZ153)-$HD153-SUM($FD153:FZ153)</f>
        <v>4371.8251050842955</v>
      </c>
      <c r="IB153" s="29">
        <f ca="1">SUM($GD153:HA153)-$HD153-SUM($FD153:GA153)</f>
        <v>4739.8428614764562</v>
      </c>
      <c r="IC153" s="29">
        <f ca="1">SUM($GD153:HB153)-$HD153-SUM($FD153:GB153)</f>
        <v>5107.8606178686168</v>
      </c>
    </row>
    <row r="154" spans="2:237">
      <c r="B154" s="29">
        <f t="shared" ca="1" si="50"/>
        <v>0.77464837253316654</v>
      </c>
      <c r="C154" s="29">
        <f t="shared" ca="1" si="50"/>
        <v>0.80924691631705414</v>
      </c>
      <c r="D154" s="29">
        <f t="shared" ca="1" si="50"/>
        <v>0.8190733719362624</v>
      </c>
      <c r="E154" s="29">
        <f t="shared" ca="1" si="50"/>
        <v>0.16069066296200618</v>
      </c>
      <c r="F154" s="29">
        <f t="shared" ca="1" si="50"/>
        <v>0.96529074886315858</v>
      </c>
      <c r="G154" s="29">
        <f t="shared" ca="1" si="50"/>
        <v>0.51357399113574731</v>
      </c>
      <c r="H154" s="29">
        <f t="shared" ca="1" si="50"/>
        <v>0.53573725280390561</v>
      </c>
      <c r="I154" s="29">
        <f t="shared" ca="1" si="50"/>
        <v>0.76753394681875531</v>
      </c>
      <c r="J154" s="29">
        <f t="shared" ca="1" si="50"/>
        <v>0.65051802332422115</v>
      </c>
      <c r="K154" s="29">
        <f t="shared" ca="1" si="50"/>
        <v>9.8948528487647569E-2</v>
      </c>
      <c r="L154" s="29">
        <f t="shared" ca="1" si="50"/>
        <v>0.35796198339153651</v>
      </c>
      <c r="M154" s="29">
        <f t="shared" ca="1" si="50"/>
        <v>0.59841679630003486</v>
      </c>
      <c r="N154" s="29">
        <f t="shared" ca="1" si="50"/>
        <v>0.12100766880345082</v>
      </c>
      <c r="O154" s="29">
        <f t="shared" ca="1" si="50"/>
        <v>0.43085594482064837</v>
      </c>
      <c r="P154" s="29">
        <f t="shared" ca="1" si="50"/>
        <v>0.65171094078709813</v>
      </c>
      <c r="Q154" s="29">
        <f t="shared" ca="1" si="50"/>
        <v>0.56118364975993484</v>
      </c>
      <c r="R154" s="29">
        <f t="shared" ca="1" si="49"/>
        <v>4.8373001199525367E-3</v>
      </c>
      <c r="S154" s="29">
        <f t="shared" ca="1" si="49"/>
        <v>0.85837326264536495</v>
      </c>
      <c r="T154" s="29">
        <f t="shared" ca="1" si="49"/>
        <v>0.89223642144349802</v>
      </c>
      <c r="U154" s="29">
        <f t="shared" ca="1" si="49"/>
        <v>0.1630860916621002</v>
      </c>
      <c r="V154" s="29">
        <f t="shared" ca="1" si="49"/>
        <v>1.934551804543283E-2</v>
      </c>
      <c r="W154" s="29">
        <f t="shared" ca="1" si="49"/>
        <v>0.56174979438264294</v>
      </c>
      <c r="X154" s="29">
        <f t="shared" ca="1" si="49"/>
        <v>0.4199562747885689</v>
      </c>
      <c r="Y154" s="29">
        <f t="shared" ca="1" si="49"/>
        <v>0.21407841415494322</v>
      </c>
      <c r="Z154" s="29">
        <f t="shared" ca="1" si="49"/>
        <v>0.70568275650624745</v>
      </c>
      <c r="AC154" s="27">
        <f>IF(H$11="x",0,_xlfn.NORM.INV(B154,Satokasvi!$H$8,Satokasvi!$I$8)*IF(H$8="x",1+Toimenpiteet!$C$7,1)*IF(H$9="x",1+Toimenpiteet!$C$34,1)*(1+H$30)*_xlfn.BINOM.INV(1,(1-(Satokasvi!$H$15*(1+H$43))),B154))</f>
        <v>0</v>
      </c>
      <c r="AD154" s="27">
        <f ca="1">IF(I$11="x",0,_xlfn.NORM.INV(C154,Satokasvi!$H$8,Satokasvi!$I$8)*IF(I$8="x",1+Toimenpiteet!$C$7,1)*IF(I$9="x",1+Toimenpiteet!$C$34,1)*(1+I$30)*_xlfn.BINOM.INV(1,(1-(Satokasvi!$H$15*(1+I$43))),C154))</f>
        <v>2698.942589391515</v>
      </c>
      <c r="AE154" s="27">
        <f ca="1">IF(J$11="x",0,_xlfn.NORM.INV(D154,Satokasvi!$H$8,Satokasvi!$I$8)*IF(J$8="x",1+Toimenpiteet!$C$7,1)*IF(J$9="x",1+Toimenpiteet!$C$34,1)*(1+J$30)*_xlfn.BINOM.INV(1,(1-(Satokasvi!$H$15*(1+J$43))),D154))</f>
        <v>2724.3930618661016</v>
      </c>
      <c r="AF154" s="27">
        <f ca="1">IF(K$11="x",0,_xlfn.NORM.INV(E154,Satokasvi!$H$8,Satokasvi!$I$8)*IF(K$8="x",1+Toimenpiteet!$C$7,1)*IF(K$9="x",1+Toimenpiteet!$C$34,1)*(1+K$30)*_xlfn.BINOM.INV(1,(1-(Satokasvi!$H$15*(1+K$43))),E154))</f>
        <v>2393.0209803915945</v>
      </c>
      <c r="AG154" s="27">
        <f ca="1">IF(L$11="x",0,_xlfn.NORM.INV(F154,Satokasvi!$H$8,Satokasvi!$I$8)*IF(L$8="x",1+Toimenpiteet!$C$7,1)*IF(L$9="x",1+Toimenpiteet!$C$34,1)*(1+L$30)*_xlfn.BINOM.INV(1,(1-(Satokasvi!$H$15*(1+L$43))),F154))</f>
        <v>2929.3814219426563</v>
      </c>
      <c r="AH154" s="27">
        <f>IF(M$11="x",0,_xlfn.NORM.INV(G154,Satokasvi!$H$8,Satokasvi!$I$8)*IF(M$8="x",1+Toimenpiteet!$C$7,1)*IF(M$9="x",1+Toimenpiteet!$C$34,1)*(1+M$30)*_xlfn.BINOM.INV(1,(1-(Satokasvi!$H$15*(1+M$43))),G154))</f>
        <v>0</v>
      </c>
      <c r="AI154" s="27">
        <f ca="1">IF(N$11="x",0,_xlfn.NORM.INV(H154,Satokasvi!$H$8,Satokasvi!$I$8)*IF(N$8="x",1+Toimenpiteet!$C$7,1)*IF(N$9="x",1+Toimenpiteet!$C$34,1)*(1+N$30)*_xlfn.BINOM.INV(1,(1-(Satokasvi!$H$15*(1+N$43))),H154))</f>
        <v>2629.9834305507675</v>
      </c>
      <c r="AJ154" s="27">
        <f ca="1">IF(O$11="x",0,_xlfn.NORM.INV(I154,Satokasvi!$H$8,Satokasvi!$I$8)*IF(O$8="x",1+Toimenpiteet!$C$7,1)*IF(O$9="x",1+Toimenpiteet!$C$34,1)*(1+O$30)*_xlfn.BINOM.INV(1,(1-(Satokasvi!$H$15*(1+O$43))),I154))</f>
        <v>2749.6417224780253</v>
      </c>
      <c r="AK154" s="27">
        <f ca="1">IF(P$11="x",0,_xlfn.NORM.INV(J154,Satokasvi!$H$8,Satokasvi!$I$8)*IF(P$8="x",1+Toimenpiteet!$C$7,1)*IF(P$9="x",1+Toimenpiteet!$C$34,1)*(1+P$30)*_xlfn.BINOM.INV(1,(1-(Satokasvi!$H$15*(1+P$43))),J154))</f>
        <v>2685.4250429584908</v>
      </c>
      <c r="AL154" s="27">
        <f ca="1">IF(Q$11="x",0,_xlfn.NORM.INV(K154,Satokasvi!$H$8,Satokasvi!$I$8)*IF(Q$8="x",1+Toimenpiteet!$C$7,1)*IF(Q$9="x",1+Toimenpiteet!$C$34,1)*(1+Q$30)*_xlfn.BINOM.INV(1,(1-(Satokasvi!$H$15*(1+Q$43))),K154))</f>
        <v>2372.902917493619</v>
      </c>
      <c r="AM154" s="27">
        <f ca="1">IF(R$11="x",0,_xlfn.NORM.INV(L154,Satokasvi!$H$8,Satokasvi!$I$8)*IF(R$8="x",1+Toimenpiteet!$C$7,1)*IF(R$9="x",1+Toimenpiteet!$C$34,1)*(1+R$30)*_xlfn.BINOM.INV(1,(1-(Satokasvi!$H$15*(1+R$43))),L154))</f>
        <v>2545.3122468961524</v>
      </c>
      <c r="AN154" s="27">
        <f ca="1">IF(S$11="x",0,_xlfn.NORM.INV(M154,Satokasvi!$H$8,Satokasvi!$I$8)*IF(S$8="x",1+Toimenpiteet!$C$7,1)*IF(S$9="x",1+Toimenpiteet!$C$34,1)*(1+S$30)*_xlfn.BINOM.INV(1,(1-(Satokasvi!$H$15*(1+S$43))),M154))</f>
        <v>2659.7652457777117</v>
      </c>
      <c r="AO154" s="27">
        <f ca="1">IF(T$11="x",0,_xlfn.NORM.INV(N154,Satokasvi!$H$8,Satokasvi!$I$8)*IF(T$8="x",1+Toimenpiteet!$C$7,1)*IF(T$9="x",1+Toimenpiteet!$C$34,1)*(1+T$30)*_xlfn.BINOM.INV(1,(1-(Satokasvi!$H$15*(1+T$43))),N154))</f>
        <v>2394.8544646051591</v>
      </c>
      <c r="AP154" s="27">
        <f ca="1">IF(U$11="x",0,_xlfn.NORM.INV(O154,Satokasvi!$H$8,Satokasvi!$I$8)*IF(U$8="x",1+Toimenpiteet!$C$7,1)*IF(U$9="x",1+Toimenpiteet!$C$34,1)*(1+U$30)*_xlfn.BINOM.INV(1,(1-(Satokasvi!$H$15*(1+U$43))),O154))</f>
        <v>2580.724684047394</v>
      </c>
      <c r="AQ154" s="27">
        <f ca="1">IF(V$11="x",0,_xlfn.NORM.INV(P154,Satokasvi!$H$8,Satokasvi!$I$8)*IF(V$8="x",1+Toimenpiteet!$C$7,1)*IF(V$9="x",1+Toimenpiteet!$C$34,1)*(1+V$30)*_xlfn.BINOM.INV(1,(1-(Satokasvi!$H$15*(1+V$43))),P154))</f>
        <v>2686.026906262251</v>
      </c>
      <c r="AR154" s="27">
        <f ca="1">IF(W$11="x",0,_xlfn.NORM.INV(Q154,Satokasvi!$H$8,Satokasvi!$I$8)*IF(W$8="x",1+Toimenpiteet!$C$7,1)*IF(W$9="x",1+Toimenpiteet!$C$34,1)*(1+W$30)*_xlfn.BINOM.INV(1,(1-(Satokasvi!$H$15*(1+W$43))),Q154))</f>
        <v>2641.980203435372</v>
      </c>
      <c r="AS154" s="27">
        <f ca="1">IF(X$11="x",0,_xlfn.NORM.INV(R154,Satokasvi!$H$8,Satokasvi!$I$8)*IF(X$8="x",1+Toimenpiteet!$C$7,1)*IF(X$9="x",1+Toimenpiteet!$C$34,1)*(1+X$30)*_xlfn.BINOM.INV(1,(1-(Satokasvi!$H$15*(1+X$43))),R154))</f>
        <v>0</v>
      </c>
      <c r="AT154" s="27">
        <f ca="1">IF(Y$11="x",0,_xlfn.NORM.INV(S154,Satokasvi!$H$8,Satokasvi!$I$8)*IF(Y$8="x",1+Toimenpiteet!$C$7,1)*IF(Y$9="x",1+Toimenpiteet!$C$34,1)*(1+Y$30)*_xlfn.BINOM.INV(1,(1-(Satokasvi!$H$15*(1+Y$43))),S154))</f>
        <v>2813.5335194219319</v>
      </c>
      <c r="AU154" s="27">
        <f ca="1">IF(Z$11="x",0,_xlfn.NORM.INV(T154,Satokasvi!$H$8,Satokasvi!$I$8)*IF(Z$8="x",1+Toimenpiteet!$C$7,1)*IF(Z$9="x",1+Toimenpiteet!$C$34,1)*(1+Z$30)*_xlfn.BINOM.INV(1,(1-(Satokasvi!$H$15*(1+Z$43))),T154))</f>
        <v>2844.4202057565185</v>
      </c>
      <c r="AV154" s="27">
        <f ca="1">IF(AA$11="x",0,_xlfn.NORM.INV(U154,Satokasvi!$H$8,Satokasvi!$I$8)*IF(AA$8="x",1+Toimenpiteet!$C$7,1)*IF(AA$9="x",1+Toimenpiteet!$C$34,1)*(1+AA$30)*_xlfn.BINOM.INV(1,(1-(Satokasvi!$H$15*(1+AA$43))),U154))</f>
        <v>2429.9672849712688</v>
      </c>
      <c r="AW154" s="27">
        <f ca="1">IF(AB$11="x",0,_xlfn.NORM.INV(V154,Satokasvi!$H$8,Satokasvi!$I$8)*IF(AB$8="x",1+Toimenpiteet!$C$7,1)*IF(AB$9="x",1+Toimenpiteet!$C$34,1)*(1+AB$30)*_xlfn.BINOM.INV(1,(1-(Satokasvi!$H$15*(1+AB$43))),V154))</f>
        <v>0</v>
      </c>
      <c r="AX154" s="27">
        <f ca="1">IF(AC$11="x",0,_xlfn.NORM.INV(W154,Satokasvi!$H$8,Satokasvi!$I$8)*IF(AC$8="x",1+Toimenpiteet!$C$7,1)*IF(AC$9="x",1+Toimenpiteet!$C$34,1)*(1+AC$30)*_xlfn.BINOM.INV(1,(1-(Satokasvi!$H$15*(1+AC$43))),W154))</f>
        <v>2642.2482835899373</v>
      </c>
      <c r="AY154" s="27">
        <f ca="1">IF(AD$11="x",0,_xlfn.NORM.INV(X154,Satokasvi!$H$8,Satokasvi!$I$8)*IF(AD$8="x",1+Toimenpiteet!$C$7,1)*IF(AD$9="x",1+Toimenpiteet!$C$34,1)*(1+AD$30)*_xlfn.BINOM.INV(1,(1-(Satokasvi!$H$15*(1+AD$43))),X154))</f>
        <v>2575.533683247897</v>
      </c>
      <c r="AZ154" s="27">
        <f ca="1">IF(AE$11="x",0,_xlfn.NORM.INV(Y154,Satokasvi!$H$8,Satokasvi!$I$8)*IF(AE$8="x",1+Toimenpiteet!$C$7,1)*IF(AE$9="x",1+Toimenpiteet!$C$34,1)*(1+AE$30)*_xlfn.BINOM.INV(1,(1-(Satokasvi!$H$15*(1+AE$43))),Y154))</f>
        <v>2465.3400141078682</v>
      </c>
      <c r="BA154" s="27">
        <f ca="1">IF(AF$11="x",0,_xlfn.NORM.INV(Z154,Satokasvi!$H$8,Satokasvi!$I$8)*IF(AF$8="x",1+Toimenpiteet!$C$7,1)*IF(AF$9="x",1+Toimenpiteet!$C$34,1)*(1+AF$30)*_xlfn.BINOM.INV(1,(1-(Satokasvi!$H$15*(1+AF$43))),Z154))</f>
        <v>2714.1886946555683</v>
      </c>
      <c r="BD154" s="27">
        <f>IF(H$11="x",0,_xlfn.NORM.INV(B154,Satokasvi!$H$8,Satokasvi!$I$8)*IF(COUNTIF($H$12:H$12,"x")&gt;0,(1+$C$6),1)*IF(COUNTIF($H$13:H$13,"x")&gt;0,(1+$C$30),1)*IF(H$8="x",(1+Toimenpiteet!$C$7),1)*IF(H$9="x",(1+Toimenpiteet!$C$34),1)*(1+H$30)*_xlfn.BINOM.INV(1,(1-(Satokasvi!$H$15*(1+H$44))),B154))</f>
        <v>0</v>
      </c>
      <c r="BE154" s="27">
        <f ca="1">IF(I$11="x",0,_xlfn.NORM.INV(C154,Satokasvi!$H$8,Satokasvi!$I$8)*IF(COUNTIF($H$12:I$12,"x")&gt;0,(1+$C$6),1)*IF(COUNTIF($H$13:I$13,"x")&gt;0,(1+$C$30),1)*IF(I$8="x",(1+Toimenpiteet!$C$7),1)*IF(I$9="x",(1+Toimenpiteet!$C$34),1)*(1+I$30)*_xlfn.BINOM.INV(1,(1-(Satokasvi!$H$15*(1+I$44))),C154))</f>
        <v>2833.8897188610908</v>
      </c>
      <c r="BF154" s="27">
        <f ca="1">IF(J$11="x",0,_xlfn.NORM.INV(D154,Satokasvi!$H$8,Satokasvi!$I$8)*IF(COUNTIF($H$12:J$12,"x")&gt;0,(1+$C$6),1)*IF(COUNTIF($H$13:J$13,"x")&gt;0,(1+$C$30),1)*IF(J$8="x",(1+Toimenpiteet!$C$7),1)*IF(J$9="x",(1+Toimenpiteet!$C$34),1)*(1+J$30)*_xlfn.BINOM.INV(1,(1-(Satokasvi!$H$15*(1+J$44))),D154))</f>
        <v>2860.6127149594063</v>
      </c>
      <c r="BG154" s="27">
        <f ca="1">IF(K$11="x",0,_xlfn.NORM.INV(E154,Satokasvi!$H$8,Satokasvi!$I$8)*IF(COUNTIF($H$12:K$12,"x")&gt;0,(1+$C$6),1)*IF(COUNTIF($H$13:K$13,"x")&gt;0,(1+$C$30),1)*IF(K$8="x",(1+Toimenpiteet!$C$7),1)*IF(K$9="x",(1+Toimenpiteet!$C$34),1)*(1+K$30)*_xlfn.BINOM.INV(1,(1-(Satokasvi!$H$15*(1+K$44))),E154))</f>
        <v>2512.6720294111747</v>
      </c>
      <c r="BH154" s="27">
        <f ca="1">IF(L$11="x",0,_xlfn.NORM.INV(F154,Satokasvi!$H$8,Satokasvi!$I$8)*IF(COUNTIF($H$12:L$12,"x")&gt;0,(1+$C$6),1)*IF(COUNTIF($H$13:L$13,"x")&gt;0,(1+$C$30),1)*IF(L$8="x",(1+Toimenpiteet!$C$7),1)*IF(L$9="x",(1+Toimenpiteet!$C$34),1)*(1+L$30)*_xlfn.BINOM.INV(1,(1-(Satokasvi!$H$15*(1+L$44))),F154))</f>
        <v>3075.8504930397894</v>
      </c>
      <c r="BI154" s="27">
        <f>IF(M$11="x",0,_xlfn.NORM.INV(G154,Satokasvi!$H$8,Satokasvi!$I$8)*IF(COUNTIF($H$12:M$12,"x")&gt;0,(1+$C$6),1)*IF(COUNTIF($H$13:M$13,"x")&gt;0,(1+$C$30),1)*IF(M$8="x",(1+Toimenpiteet!$C$7),1)*IF(M$9="x",(1+Toimenpiteet!$C$34),1)*(1+M$30)*_xlfn.BINOM.INV(1,(1-(Satokasvi!$H$15*(1+M$44))),G154))</f>
        <v>0</v>
      </c>
      <c r="BJ154" s="27">
        <f ca="1">IF(N$11="x",0,_xlfn.NORM.INV(H154,Satokasvi!$H$8,Satokasvi!$I$8)*IF(COUNTIF($H$12:N$12,"x")&gt;0,(1+$C$6),1)*IF(COUNTIF($H$13:N$13,"x")&gt;0,(1+$C$30),1)*IF(N$8="x",(1+Toimenpiteet!$C$7),1)*IF(N$9="x",(1+Toimenpiteet!$C$34),1)*(1+N$30)*_xlfn.BINOM.INV(1,(1-(Satokasvi!$H$15*(1+N$44))),H154))</f>
        <v>2761.4826020783057</v>
      </c>
      <c r="BK154" s="27">
        <f ca="1">IF(O$11="x",0,_xlfn.NORM.INV(I154,Satokasvi!$H$8,Satokasvi!$I$8)*IF(COUNTIF($H$12:O$12,"x")&gt;0,(1+$C$6),1)*IF(COUNTIF($H$13:O$13,"x")&gt;0,(1+$C$30),1)*IF(O$8="x",(1+Toimenpiteet!$C$7),1)*IF(O$9="x",(1+Toimenpiteet!$C$34),1)*(1+O$30)*_xlfn.BINOM.INV(1,(1-(Satokasvi!$H$15*(1+O$44))),I154))</f>
        <v>2887.1238086019266</v>
      </c>
      <c r="BL154" s="27">
        <f ca="1">IF(P$11="x",0,_xlfn.NORM.INV(J154,Satokasvi!$H$8,Satokasvi!$I$8)*IF(COUNTIF($H$12:P$12,"x")&gt;0,(1+$C$6),1)*IF(COUNTIF($H$13:P$13,"x")&gt;0,(1+$C$30),1)*IF(P$8="x",(1+Toimenpiteet!$C$7),1)*IF(P$9="x",(1+Toimenpiteet!$C$34),1)*(1+P$30)*_xlfn.BINOM.INV(1,(1-(Satokasvi!$H$15*(1+P$44))),J154))</f>
        <v>2819.6962951064152</v>
      </c>
      <c r="BM154" s="27">
        <f ca="1">IF(Q$11="x",0,_xlfn.NORM.INV(K154,Satokasvi!$H$8,Satokasvi!$I$8)*IF(COUNTIF($H$12:Q$12,"x")&gt;0,(1+$C$6),1)*IF(COUNTIF($H$13:Q$13,"x")&gt;0,(1+$C$30),1)*IF(Q$8="x",(1+Toimenpiteet!$C$7),1)*IF(Q$9="x",(1+Toimenpiteet!$C$34),1)*(1+Q$30)*_xlfn.BINOM.INV(1,(1-(Satokasvi!$H$15*(1+Q$44))),K154))</f>
        <v>2491.5480633683005</v>
      </c>
      <c r="BN154" s="27">
        <f ca="1">IF(R$11="x",0,_xlfn.NORM.INV(L154,Satokasvi!$H$8,Satokasvi!$I$8)*IF(COUNTIF($H$12:R$12,"x")&gt;0,(1+$C$6),1)*IF(COUNTIF($H$13:R$13,"x")&gt;0,(1+$C$30),1)*IF(R$8="x",(1+Toimenpiteet!$C$7),1)*IF(R$9="x",(1+Toimenpiteet!$C$34),1)*(1+R$30)*_xlfn.BINOM.INV(1,(1-(Satokasvi!$H$15*(1+R$44))),L154))</f>
        <v>2672.5778592409602</v>
      </c>
      <c r="BO154" s="27">
        <f ca="1">IF(S$11="x",0,_xlfn.NORM.INV(M154,Satokasvi!$H$8,Satokasvi!$I$8)*IF(COUNTIF($H$12:S$12,"x")&gt;0,(1+$C$6),1)*IF(COUNTIF($H$13:S$13,"x")&gt;0,(1+$C$30),1)*IF(S$8="x",(1+Toimenpiteet!$C$7),1)*IF(S$9="x",(1+Toimenpiteet!$C$34),1)*(1+S$30)*_xlfn.BINOM.INV(1,(1-(Satokasvi!$H$15*(1+S$44))),M154))</f>
        <v>2792.7535080665975</v>
      </c>
      <c r="BP154" s="27">
        <f ca="1">IF(T$11="x",0,_xlfn.NORM.INV(N154,Satokasvi!$H$8,Satokasvi!$I$8)*IF(COUNTIF($H$12:T$12,"x")&gt;0,(1+$C$6),1)*IF(COUNTIF($H$13:T$13,"x")&gt;0,(1+$C$30),1)*IF(T$8="x",(1+Toimenpiteet!$C$7),1)*IF(T$9="x",(1+Toimenpiteet!$C$34),1)*(1+T$30)*_xlfn.BINOM.INV(1,(1-(Satokasvi!$H$15*(1+T$44))),N154))</f>
        <v>2514.5971878354171</v>
      </c>
      <c r="BQ154" s="27">
        <f ca="1">IF(U$11="x",0,_xlfn.NORM.INV(O154,Satokasvi!$H$8,Satokasvi!$I$8)*IF(COUNTIF($H$12:U$12,"x")&gt;0,(1+$C$6),1)*IF(COUNTIF($H$13:U$13,"x")&gt;0,(1+$C$30),1)*IF(U$8="x",(1+Toimenpiteet!$C$7),1)*IF(U$9="x",(1+Toimenpiteet!$C$34),1)*(1+U$30)*_xlfn.BINOM.INV(1,(1-(Satokasvi!$H$15*(1+U$44))),O154))</f>
        <v>2709.760918249764</v>
      </c>
      <c r="BR154" s="27">
        <f ca="1">IF(V$11="x",0,_xlfn.NORM.INV(P154,Satokasvi!$H$8,Satokasvi!$I$8)*IF(COUNTIF($H$12:V$12,"x")&gt;0,(1+$C$6),1)*IF(COUNTIF($H$13:V$13,"x")&gt;0,(1+$C$30),1)*IF(V$8="x",(1+Toimenpiteet!$C$7),1)*IF(V$9="x",(1+Toimenpiteet!$C$34),1)*(1+V$30)*_xlfn.BINOM.INV(1,(1-(Satokasvi!$H$15*(1+V$44))),P154))</f>
        <v>2820.328251575364</v>
      </c>
      <c r="BS154" s="27">
        <f ca="1">IF(W$11="x",0,_xlfn.NORM.INV(Q154,Satokasvi!$H$8,Satokasvi!$I$8)*IF(COUNTIF($H$12:W$12,"x")&gt;0,(1+$C$6),1)*IF(COUNTIF($H$13:W$13,"x")&gt;0,(1+$C$30),1)*IF(W$8="x",(1+Toimenpiteet!$C$7),1)*IF(W$9="x",(1+Toimenpiteet!$C$34),1)*(1+W$30)*_xlfn.BINOM.INV(1,(1-(Satokasvi!$H$15*(1+W$44))),Q154))</f>
        <v>2774.0792136071409</v>
      </c>
      <c r="BT154" s="27">
        <f ca="1">IF(X$11="x",0,_xlfn.NORM.INV(R154,Satokasvi!$H$8,Satokasvi!$I$8)*IF(COUNTIF($H$12:X$12,"x")&gt;0,(1+$C$6),1)*IF(COUNTIF($H$13:X$13,"x")&gt;0,(1+$C$30),1)*IF(X$8="x",(1+Toimenpiteet!$C$7),1)*IF(X$9="x",(1+Toimenpiteet!$C$34),1)*(1+X$30)*_xlfn.BINOM.INV(1,(1-(Satokasvi!$H$15*(1+X$44))),R154))</f>
        <v>0</v>
      </c>
      <c r="BU154" s="27">
        <f ca="1">IF(Y$11="x",0,_xlfn.NORM.INV(S154,Satokasvi!$H$8,Satokasvi!$I$8)*IF(COUNTIF($H$12:Y$12,"x")&gt;0,(1+$C$6),1)*IF(COUNTIF($H$13:Y$13,"x")&gt;0,(1+$C$30),1)*IF(Y$8="x",(1+Toimenpiteet!$C$7),1)*IF(Y$9="x",(1+Toimenpiteet!$C$34),1)*(1+Y$30)*_xlfn.BINOM.INV(1,(1-(Satokasvi!$H$15*(1+Y$44))),S154))</f>
        <v>2954.2101953930282</v>
      </c>
      <c r="BV154" s="27">
        <f ca="1">IF(Z$11="x",0,_xlfn.NORM.INV(T154,Satokasvi!$H$8,Satokasvi!$I$8)*IF(COUNTIF($H$12:Z$12,"x")&gt;0,(1+$C$6),1)*IF(COUNTIF($H$13:Z$13,"x")&gt;0,(1+$C$30),1)*IF(Z$8="x",(1+Toimenpiteet!$C$7),1)*IF(Z$9="x",(1+Toimenpiteet!$C$34),1)*(1+Z$30)*_xlfn.BINOM.INV(1,(1-(Satokasvi!$H$15*(1+Z$44))),T154))</f>
        <v>2986.6412160443442</v>
      </c>
      <c r="BW154" s="27">
        <f ca="1">IF(AA$11="x",0,_xlfn.NORM.INV(U154,Satokasvi!$H$8,Satokasvi!$I$8)*IF(COUNTIF($H$12:AA$12,"x")&gt;0,(1+$C$6),1)*IF(COUNTIF($H$13:AA$13,"x")&gt;0,(1+$C$30),1)*IF(AA$8="x",(1+Toimenpiteet!$C$7),1)*IF(AA$9="x",(1+Toimenpiteet!$C$34),1)*(1+AA$30)*_xlfn.BINOM.INV(1,(1-(Satokasvi!$H$15*(1+AA$44))),U154))</f>
        <v>2551.4656492198319</v>
      </c>
      <c r="BX154" s="27">
        <f ca="1">IF(AB$11="x",0,_xlfn.NORM.INV(V154,Satokasvi!$H$8,Satokasvi!$I$8)*IF(COUNTIF($H$12:AB$12,"x")&gt;0,(1+$C$6),1)*IF(COUNTIF($H$13:AB$13,"x")&gt;0,(1+$C$30),1)*IF(AB$8="x",(1+Toimenpiteet!$C$7),1)*IF(AB$9="x",(1+Toimenpiteet!$C$34),1)*(1+AB$30)*_xlfn.BINOM.INV(1,(1-(Satokasvi!$H$15*(1+AB$44))),V154))</f>
        <v>0</v>
      </c>
      <c r="BY154" s="27">
        <f ca="1">IF(AC$11="x",0,_xlfn.NORM.INV(W154,Satokasvi!$H$8,Satokasvi!$I$8)*IF(COUNTIF($H$12:AC$12,"x")&gt;0,(1+$C$6),1)*IF(COUNTIF($H$13:AC$13,"x")&gt;0,(1+$C$30),1)*IF(AC$8="x",(1+Toimenpiteet!$C$7),1)*IF(AC$9="x",(1+Toimenpiteet!$C$34),1)*(1+AC$30)*_xlfn.BINOM.INV(1,(1-(Satokasvi!$H$15*(1+AC$44))),W154))</f>
        <v>2774.3606977694344</v>
      </c>
      <c r="BZ154" s="27">
        <f ca="1">IF(AD$11="x",0,_xlfn.NORM.INV(X154,Satokasvi!$H$8,Satokasvi!$I$8)*IF(COUNTIF($H$12:AD$12,"x")&gt;0,(1+$C$6),1)*IF(COUNTIF($H$13:AD$13,"x")&gt;0,(1+$C$30),1)*IF(AD$8="x",(1+Toimenpiteet!$C$7),1)*IF(AD$9="x",(1+Toimenpiteet!$C$34),1)*(1+AD$30)*_xlfn.BINOM.INV(1,(1-(Satokasvi!$H$15*(1+AD$44))),X154))</f>
        <v>2704.3103674102917</v>
      </c>
      <c r="CA154" s="27">
        <f ca="1">IF(AE$11="x",0,_xlfn.NORM.INV(Y154,Satokasvi!$H$8,Satokasvi!$I$8)*IF(COUNTIF($H$12:AE$12,"x")&gt;0,(1+$C$6),1)*IF(COUNTIF($H$13:AE$13,"x")&gt;0,(1+$C$30),1)*IF(AE$8="x",(1+Toimenpiteet!$C$7),1)*IF(AE$9="x",(1+Toimenpiteet!$C$34),1)*(1+AE$30)*_xlfn.BINOM.INV(1,(1-(Satokasvi!$H$15*(1+AE$44))),Y154))</f>
        <v>2588.6070148132617</v>
      </c>
      <c r="CB154" s="27">
        <f ca="1">IF(AF$11="x",0,_xlfn.NORM.INV(Z154,Satokasvi!$H$8,Satokasvi!$I$8)*IF(COUNTIF($H$12:AF$12,"x")&gt;0,(1+$C$6),1)*IF(COUNTIF($H$13:AF$13,"x")&gt;0,(1+$C$30),1)*IF(AF$8="x",(1+Toimenpiteet!$C$7),1)*IF(AF$9="x",(1+Toimenpiteet!$C$34),1)*(1+AF$30)*_xlfn.BINOM.INV(1,(1-(Satokasvi!$H$15*(1+AF$44))),Z154))</f>
        <v>2849.8981293883471</v>
      </c>
      <c r="CD154" s="29">
        <f ca="1">_xlfn.NORM.INV(RAND(),Satokasvi!$H$13,Satokasvi!$I$13)</f>
        <v>172.65415550521627</v>
      </c>
      <c r="CE154" s="29">
        <f ca="1">_xlfn.NORM.INV(RAND(),Satokasvi!$H$13,Satokasvi!$I$13)</f>
        <v>230.72251933335014</v>
      </c>
      <c r="CF154" s="29">
        <f ca="1">_xlfn.NORM.INV(RAND(),Satokasvi!$H$13,Satokasvi!$I$13)</f>
        <v>212.84452143108024</v>
      </c>
      <c r="CG154" s="29">
        <f ca="1">_xlfn.NORM.INV(RAND(),Satokasvi!$H$13,Satokasvi!$I$13)</f>
        <v>215.24328420457547</v>
      </c>
      <c r="CH154" s="29">
        <f ca="1">_xlfn.NORM.INV(RAND(),Satokasvi!$H$13,Satokasvi!$I$13)</f>
        <v>303.89999066760049</v>
      </c>
      <c r="CI154" s="29">
        <f ca="1">_xlfn.NORM.INV(RAND(),Satokasvi!$H$13,Satokasvi!$I$13)</f>
        <v>272.76633913121691</v>
      </c>
      <c r="CJ154" s="29">
        <f ca="1">_xlfn.NORM.INV(RAND(),Satokasvi!$H$13,Satokasvi!$I$13)</f>
        <v>178.83651867075946</v>
      </c>
      <c r="CK154" s="29">
        <f ca="1">_xlfn.NORM.INV(RAND(),Satokasvi!$H$13,Satokasvi!$I$13)</f>
        <v>176.86383818297443</v>
      </c>
      <c r="CL154" s="29">
        <f ca="1">_xlfn.NORM.INV(RAND(),Satokasvi!$H$13,Satokasvi!$I$13)</f>
        <v>213.62775277257029</v>
      </c>
      <c r="CM154" s="29">
        <f ca="1">_xlfn.NORM.INV(RAND(),Satokasvi!$H$13,Satokasvi!$I$13)</f>
        <v>109.1358987429517</v>
      </c>
      <c r="CN154" s="29">
        <f ca="1">_xlfn.NORM.INV(RAND(),Satokasvi!$H$13,Satokasvi!$I$13)</f>
        <v>164.69010116024756</v>
      </c>
      <c r="CO154" s="29">
        <f ca="1">_xlfn.NORM.INV(RAND(),Satokasvi!$H$13,Satokasvi!$I$13)</f>
        <v>239.40136423221921</v>
      </c>
      <c r="CP154" s="29">
        <f ca="1">_xlfn.NORM.INV(RAND(),Satokasvi!$H$13,Satokasvi!$I$13)</f>
        <v>145.51585647089195</v>
      </c>
      <c r="CQ154" s="29">
        <f ca="1">_xlfn.NORM.INV(RAND(),Satokasvi!$H$13,Satokasvi!$I$13)</f>
        <v>258.96510844919351</v>
      </c>
      <c r="CR154" s="29">
        <f ca="1">_xlfn.NORM.INV(RAND(),Satokasvi!$H$13,Satokasvi!$I$13)</f>
        <v>302.08666784163927</v>
      </c>
      <c r="CS154" s="29">
        <f ca="1">_xlfn.NORM.INV(RAND(),Satokasvi!$H$13,Satokasvi!$I$13)</f>
        <v>149.34201500933051</v>
      </c>
      <c r="CT154" s="29">
        <f ca="1">_xlfn.NORM.INV(RAND(),Satokasvi!$H$13,Satokasvi!$I$13)</f>
        <v>200.24998755799231</v>
      </c>
      <c r="CU154" s="29">
        <f ca="1">_xlfn.NORM.INV(RAND(),Satokasvi!$H$13,Satokasvi!$I$13)</f>
        <v>254.89310965807789</v>
      </c>
      <c r="CV154" s="29">
        <f ca="1">_xlfn.NORM.INV(RAND(),Satokasvi!$H$13,Satokasvi!$I$13)</f>
        <v>235.418942599015</v>
      </c>
      <c r="CW154" s="29">
        <f ca="1">_xlfn.NORM.INV(RAND(),Satokasvi!$H$13,Satokasvi!$I$13)</f>
        <v>253.84210529855577</v>
      </c>
      <c r="CX154" s="29">
        <f ca="1">_xlfn.NORM.INV(RAND(),Satokasvi!$H$13,Satokasvi!$I$13)</f>
        <v>211.29309605813975</v>
      </c>
      <c r="CY154" s="29">
        <f ca="1">_xlfn.NORM.INV(RAND(),Satokasvi!$H$13,Satokasvi!$I$13)</f>
        <v>282.82755798278299</v>
      </c>
      <c r="CZ154" s="29">
        <f ca="1">_xlfn.NORM.INV(RAND(),Satokasvi!$H$13,Satokasvi!$I$13)</f>
        <v>222.76375933345162</v>
      </c>
      <c r="DA154" s="29">
        <f ca="1">_xlfn.NORM.INV(RAND(),Satokasvi!$H$13,Satokasvi!$I$13)</f>
        <v>245.22329660775807</v>
      </c>
      <c r="DB154" s="29">
        <f ca="1">_xlfn.NORM.INV(RAND(),Satokasvi!$H$13,Satokasvi!$I$13)</f>
        <v>206.70575512032769</v>
      </c>
      <c r="DD154" s="29">
        <f>IF(H$11="x",Toimenpiteet!$E$115,AC154*CD154/1000+(Satokasvi!$E$28-Satokasvi!$E$7)+IF(H$8="x",Toimenpiteet!$E$29,0)+IF(H$9="x",Toimenpiteet!$E$60,0)+IF(H$10="x",Toimenpiteet!$E$88,0))/(1+$H$15)^DD$59</f>
        <v>305.82524271844659</v>
      </c>
      <c r="DE154" s="29">
        <f ca="1">IF(I$11="x",Toimenpiteet!$E$115,AD154*CE154/1000+(Satokasvi!$E$28-Satokasvi!$E$7)+IF(I$8="x",Toimenpiteet!$E$29,0)+IF(I$9="x",Toimenpiteet!$E$60,0)+IF(I$10="x",Toimenpiteet!$E$88,0))/(1+$H$15)^DE$59</f>
        <v>372.14330640068425</v>
      </c>
      <c r="DF154" s="29">
        <f ca="1">IF(J$11="x",Toimenpiteet!$E$115,AE154*CF154/1000+(Satokasvi!$E$28-Satokasvi!$E$7)+IF(J$8="x",Toimenpiteet!$E$29,0)+IF(J$9="x",Toimenpiteet!$E$60,0)+IF(J$10="x",Toimenpiteet!$E$88,0))/(1+$H$15)^DF$59</f>
        <v>322.10436590570725</v>
      </c>
      <c r="DG154" s="29">
        <f ca="1">IF(K$11="x",Toimenpiteet!$E$115,AF154*CG154/1000+(Satokasvi!$E$28-Satokasvi!$E$7)+IF(K$8="x",Toimenpiteet!$E$29,0)+IF(K$9="x",Toimenpiteet!$E$60,0)+IF(K$10="x",Toimenpiteet!$E$88,0))/(1+$H$15)^DG$59</f>
        <v>255.15721639703546</v>
      </c>
      <c r="DH154" s="29">
        <f ca="1">IF(L$11="x",Toimenpiteet!$E$115,AG154*CH154/1000+(Satokasvi!$E$28-Satokasvi!$E$7)+IF(L$8="x",Toimenpiteet!$E$29,0)+IF(L$9="x",Toimenpiteet!$E$60,0)+IF(L$10="x",Toimenpiteet!$E$88,0))/(1+$H$15)^DH$59</f>
        <v>571.33942824534665</v>
      </c>
      <c r="DI154" s="29">
        <f>IF(M$11="x",Toimenpiteet!$E$115,AH154*CI154/1000+(Satokasvi!$E$28-Satokasvi!$E$7)+IF(M$8="x",Toimenpiteet!$E$29,0)+IF(M$9="x",Toimenpiteet!$E$60,0)+IF(M$10="x",Toimenpiteet!$E$88,0))/(1+$H$15)^DI$59</f>
        <v>263.80754085535114</v>
      </c>
      <c r="DJ154" s="29">
        <f ca="1">IF(N$11="x",Toimenpiteet!$E$115,AI154*CJ154/1000+(Satokasvi!$E$28-Satokasvi!$E$7)+IF(N$8="x",Toimenpiteet!$E$29,0)+IF(N$9="x",Toimenpiteet!$E$60,0)+IF(N$10="x",Toimenpiteet!$E$88,0))/(1+$H$15)^DJ$59</f>
        <v>197.12353249959375</v>
      </c>
      <c r="DK154" s="29">
        <f ca="1">IF(O$11="x",Toimenpiteet!$E$115,AJ154*CK154/1000+(Satokasvi!$E$28-Satokasvi!$E$7)+IF(O$8="x",Toimenpiteet!$E$29,0)+IF(O$9="x",Toimenpiteet!$E$60,0)+IF(O$10="x",Toimenpiteet!$E$88,0))/(1+$H$15)^DK$59</f>
        <v>203.99296799182741</v>
      </c>
      <c r="DL154" s="29">
        <f ca="1">IF(P$11="x",Toimenpiteet!$E$115,AK154*CL154/1000+(Satokasvi!$E$28-Satokasvi!$E$7)+IF(P$8="x",Toimenpiteet!$E$29,0)+IF(P$9="x",Toimenpiteet!$E$60,0)+IF(P$10="x",Toimenpiteet!$E$88,0))/(1+$H$15)^DL$59</f>
        <v>265.01258720815173</v>
      </c>
      <c r="DM154" s="29">
        <f ca="1">IF(Q$11="x",Toimenpiteet!$E$115,AL154*CM154/1000+(Satokasvi!$E$28-Satokasvi!$E$7)+IF(Q$8="x",Toimenpiteet!$E$29,0)+IF(Q$9="x",Toimenpiteet!$E$60,0)+IF(Q$10="x",Toimenpiteet!$E$88,0))/(1+$H$15)^DM$59</f>
        <v>23.118173874479428</v>
      </c>
      <c r="DN154" s="29">
        <f ca="1">IF(R$11="x",Toimenpiteet!$E$115,AM154*CN154/1000+(Satokasvi!$E$28-Satokasvi!$E$7)+IF(R$8="x",Toimenpiteet!$E$29,0)+IF(R$9="x",Toimenpiteet!$E$60,0)+IF(R$10="x",Toimenpiteet!$E$88,0))/(1+$H$15)^DN$59</f>
        <v>138.19032713426742</v>
      </c>
      <c r="DO154" s="29">
        <f ca="1">IF(S$11="x",Toimenpiteet!$E$115,AN154*CO154/1000+(Satokasvi!$E$28-Satokasvi!$E$7)+IF(S$8="x",Toimenpiteet!$E$29,0)+IF(S$9="x",Toimenpiteet!$E$60,0)+IF(S$10="x",Toimenpiteet!$E$88,0))/(1+$H$15)^DO$59</f>
        <v>286.7601658515253</v>
      </c>
      <c r="DP154" s="29">
        <f ca="1">IF(T$11="x",Toimenpiteet!$E$115,AO154*CP154/1000+(Satokasvi!$E$28-Satokasvi!$E$7)+IF(T$8="x",Toimenpiteet!$E$29,0)+IF(T$9="x",Toimenpiteet!$E$60,0)+IF(T$10="x",Toimenpiteet!$E$88,0))/(1+$H$15)^DP$59</f>
        <v>82.115444429758739</v>
      </c>
      <c r="DQ154" s="29">
        <f ca="1">IF(U$11="x",Toimenpiteet!$E$115,AP154*CQ154/1000+(Satokasvi!$E$28-Satokasvi!$E$7)+IF(U$8="x",Toimenpiteet!$E$29,0)+IF(U$9="x",Toimenpiteet!$E$60,0)+IF(U$10="x",Toimenpiteet!$E$88,0))/(1+$H$15)^DQ$59</f>
        <v>291.16794887921844</v>
      </c>
      <c r="DR154" s="29">
        <f ca="1">IF(V$11="x",Toimenpiteet!$E$115,AQ154*CR154/1000+(Satokasvi!$E$28-Satokasvi!$E$7)+IF(V$8="x",Toimenpiteet!$E$29,0)+IF(V$9="x",Toimenpiteet!$E$60,0)+IF(V$10="x",Toimenpiteet!$E$88,0))/(1+$H$15)^DR$59</f>
        <v>374.53473777961443</v>
      </c>
      <c r="DS154" s="29">
        <f ca="1">IF(W$11="x",Toimenpiteet!$E$115,AR154*CS154/1000+(Satokasvi!$E$28-Satokasvi!$E$7)+IF(W$8="x",Toimenpiteet!$E$29,0)+IF(W$9="x",Toimenpiteet!$E$60,0)+IF(W$10="x",Toimenpiteet!$E$88,0))/(1+$H$15)^DS$59</f>
        <v>103.8561590675712</v>
      </c>
      <c r="DT154" s="29">
        <f ca="1">IF(X$11="x",Toimenpiteet!$E$115,AS154*CT154/1000+(Satokasvi!$E$28-Satokasvi!$E$7)+IF(X$8="x",Toimenpiteet!$E$29,0)+IF(X$9="x",Toimenpiteet!$E$60,0)+IF(X$10="x",Toimenpiteet!$E$88,0))/(1+$H$15)^DT$59</f>
        <v>-137.88324800802334</v>
      </c>
      <c r="DU154" s="29">
        <f ca="1">IF(Y$11="x",Toimenpiteet!$E$115,AT154*CU154/1000+(Satokasvi!$E$28-Satokasvi!$E$7)+IF(Y$8="x",Toimenpiteet!$E$29,0)+IF(Y$9="x",Toimenpiteet!$E$60,0)+IF(Y$10="x",Toimenpiteet!$E$88,0))/(1+$H$15)^DU$59</f>
        <v>287.38299263077351</v>
      </c>
      <c r="DV154" s="29">
        <f ca="1">IF(Z$11="x",Toimenpiteet!$E$115,AU154*CV154/1000+(Satokasvi!$E$28-Satokasvi!$E$7)+IF(Z$8="x",Toimenpiteet!$E$29,0)+IF(Z$9="x",Toimenpiteet!$E$60,0)+IF(Z$10="x",Toimenpiteet!$E$88,0))/(1+$H$15)^DV$59</f>
        <v>251.91267311071533</v>
      </c>
      <c r="DW154" s="29">
        <f ca="1">IF(AA$11="x",Toimenpiteet!$E$115,AV154*CW154/1000+(Satokasvi!$E$28-Satokasvi!$E$7)+IF(AA$8="x",Toimenpiteet!$E$29,0)+IF(AA$9="x",Toimenpiteet!$E$60,0)+IF(AA$10="x",Toimenpiteet!$E$88,0))/(1+$H$15)^DW$59</f>
        <v>215.34001004922106</v>
      </c>
      <c r="DX154" s="29">
        <f ca="1">IF(AB$11="x",Toimenpiteet!$E$115,AW154*CX154/1000+(Satokasvi!$E$28-Satokasvi!$E$7)+IF(AB$8="x",Toimenpiteet!$E$29,0)+IF(AB$9="x",Toimenpiteet!$E$60,0)+IF(AB$10="x",Toimenpiteet!$E$88,0))/(1+$H$15)^DX$59</f>
        <v>-122.50747997967548</v>
      </c>
      <c r="DY154" s="29">
        <f ca="1">IF(AC$11="x",Toimenpiteet!$E$115,AX154*CY154/1000+(Satokasvi!$E$28-Satokasvi!$E$7)+IF(AC$8="x",Toimenpiteet!$E$29,0)+IF(AC$9="x",Toimenpiteet!$E$60,0)+IF(AC$10="x",Toimenpiteet!$E$88,0))/(1+$H$15)^DY$59</f>
        <v>271.07129355860366</v>
      </c>
      <c r="DZ154" s="29">
        <f ca="1">IF(AD$11="x",Toimenpiteet!$E$115,AY154*CZ154/1000+(Satokasvi!$E$28-Satokasvi!$E$7)+IF(AD$8="x",Toimenpiteet!$E$29,0)+IF(AD$9="x",Toimenpiteet!$E$60,0)+IF(AD$10="x",Toimenpiteet!$E$88,0))/(1+$H$15)^DZ$59</f>
        <v>175.23202738795351</v>
      </c>
      <c r="EA154" s="29">
        <f ca="1">IF(AE$11="x",Toimenpiteet!$E$115,AZ154*DA154/1000+(Satokasvi!$E$28-Satokasvi!$E$7)+IF(AE$8="x",Toimenpiteet!$E$29,0)+IF(AE$9="x",Toimenpiteet!$E$60,0)+IF(AE$10="x",Toimenpiteet!$E$88,0))/(1+$H$15)^EA$59</f>
        <v>185.29117352391606</v>
      </c>
      <c r="EB154" s="29">
        <f ca="1">IF(AF$11="x",Toimenpiteet!$E$115,BA154*DB154/1000+(Satokasvi!$E$28-Satokasvi!$E$7)+IF(AF$8="x",Toimenpiteet!$E$29,0)+IF(AF$9="x",Toimenpiteet!$E$60,0)+IF(AF$10="x",Toimenpiteet!$E$88,0))/(1+$H$15)^EB$59</f>
        <v>159.10876647880869</v>
      </c>
      <c r="ED154" s="29">
        <f>IF(H$11="x",Toimenpiteet!$E$115,BD154*CD154/1000+(Satokasvi!$E$28-Satokasvi!$E$7)+IF(H$8="x",Toimenpiteet!$E$29,0)+IF(H$9="x",Toimenpiteet!$E$60,0)+IF(H$10="x",Toimenpiteet!$E$88,0))/(1+$H$15)^ED$59</f>
        <v>305.82524271844659</v>
      </c>
      <c r="EE154" s="29">
        <f ca="1">IF(I$11="x",Toimenpiteet!$E$115,BE154*CE154/1000+(Satokasvi!$E$28-Satokasvi!$E$7)+IF(I$8="x",Toimenpiteet!$E$29,0)+IF(I$9="x",Toimenpiteet!$E$60,0)+IF(I$10="x",Toimenpiteet!$E$88,0))/(1+$H$15)^EE$59</f>
        <v>401.49135210529766</v>
      </c>
      <c r="EF154" s="29">
        <f ca="1">IF(J$11="x",Toimenpiteet!$E$115,BF154*CF154/1000+(Satokasvi!$E$28-Satokasvi!$E$7)+IF(J$8="x",Toimenpiteet!$E$29,0)+IF(J$9="x",Toimenpiteet!$E$60,0)+IF(J$10="x",Toimenpiteet!$E$88,0))/(1+$H$15)^EF$59</f>
        <v>348.6376234093218</v>
      </c>
      <c r="EG154" s="29">
        <f ca="1">IF(K$11="x",Toimenpiteet!$E$115,BG154*CG154/1000+(Satokasvi!$E$28-Satokasvi!$E$7)+IF(K$8="x",Toimenpiteet!$E$29,0)+IF(K$9="x",Toimenpiteet!$E$60,0)+IF(K$10="x",Toimenpiteet!$E$88,0))/(1+$H$15)^EG$59</f>
        <v>278.03938712788658</v>
      </c>
      <c r="EH154" s="29">
        <f ca="1">IF(L$11="x",Toimenpiteet!$E$115,BH154*CH154/1000+(Satokasvi!$E$28-Satokasvi!$E$7)+IF(L$8="x",Toimenpiteet!$E$29,0)+IF(L$9="x",Toimenpiteet!$E$60,0)+IF(L$10="x",Toimenpiteet!$E$88,0))/(1+$H$15)^EH$59</f>
        <v>609.73582675567172</v>
      </c>
      <c r="EI154" s="29">
        <f>IF(M$11="x",Toimenpiteet!$E$115,BI154*CI154/1000+(Satokasvi!$E$28-Satokasvi!$E$7)+IF(M$8="x",Toimenpiteet!$E$29,0)+IF(M$9="x",Toimenpiteet!$E$60,0)+IF(M$10="x",Toimenpiteet!$E$88,0))/(1+$H$15)^EI$59</f>
        <v>263.80754085535114</v>
      </c>
      <c r="EJ154" s="29">
        <f ca="1">IF(N$11="x",Toimenpiteet!$E$115,BJ154*CJ154/1000+(Satokasvi!$E$28-Satokasvi!$E$7)+IF(N$8="x",Toimenpiteet!$E$29,0)+IF(N$9="x",Toimenpiteet!$E$60,0)+IF(N$10="x",Toimenpiteet!$E$88,0))/(1+$H$15)^EJ$59</f>
        <v>216.24488689633094</v>
      </c>
      <c r="EK154" s="29">
        <f ca="1">IF(O$11="x",Toimenpiteet!$E$115,BK154*CK154/1000+(Satokasvi!$E$28-Satokasvi!$E$7)+IF(O$8="x",Toimenpiteet!$E$29,0)+IF(O$9="x",Toimenpiteet!$E$60,0)+IF(O$10="x",Toimenpiteet!$E$88,0))/(1+$H$15)^EK$59</f>
        <v>223.18793461642608</v>
      </c>
      <c r="EL154" s="29">
        <f ca="1">IF(P$11="x",Toimenpiteet!$E$115,BL154*CL154/1000+(Satokasvi!$E$28-Satokasvi!$E$7)+IF(P$8="x",Toimenpiteet!$E$29,0)+IF(P$9="x",Toimenpiteet!$E$60,0)+IF(P$10="x",Toimenpiteet!$E$88,0))/(1+$H$15)^EL$59</f>
        <v>286.99653523361485</v>
      </c>
      <c r="EM154" s="29">
        <f ca="1">IF(Q$11="x",Toimenpiteet!$E$115,BM154*CM154/1000+(Satokasvi!$E$28-Satokasvi!$E$7)+IF(Q$8="x",Toimenpiteet!$E$29,0)+IF(Q$9="x",Toimenpiteet!$E$60,0)+IF(Q$10="x",Toimenpiteet!$E$88,0))/(1+$H$15)^EM$59</f>
        <v>32.753032728451622</v>
      </c>
      <c r="EN154" s="29">
        <f ca="1">IF(R$11="x",Toimenpiteet!$E$115,BN154*CN154/1000+(Satokasvi!$E$28-Satokasvi!$E$7)+IF(R$8="x",Toimenpiteet!$E$29,0)+IF(R$9="x",Toimenpiteet!$E$60,0)+IF(R$10="x",Toimenpiteet!$E$88,0))/(1+$H$15)^EN$59</f>
        <v>153.33183393782372</v>
      </c>
      <c r="EO154" s="29">
        <f ca="1">IF(S$11="x",Toimenpiteet!$E$115,BO154*CO154/1000+(Satokasvi!$E$28-Satokasvi!$E$7)+IF(S$8="x",Toimenpiteet!$E$29,0)+IF(S$9="x",Toimenpiteet!$E$60,0)+IF(S$10="x",Toimenpiteet!$E$88,0))/(1+$H$15)^EO$59</f>
        <v>309.0903978789006</v>
      </c>
      <c r="EP154" s="29">
        <f ca="1">IF(T$11="x",Toimenpiteet!$E$115,BP154*CP154/1000+(Satokasvi!$E$28-Satokasvi!$E$7)+IF(T$8="x",Toimenpiteet!$E$29,0)+IF(T$9="x",Toimenpiteet!$E$60,0)+IF(T$10="x",Toimenpiteet!$E$88,0))/(1+$H$15)^EP$59</f>
        <v>93.98065717046893</v>
      </c>
      <c r="EQ154" s="29">
        <f ca="1">IF(U$11="x",Toimenpiteet!$E$115,BQ154*CQ154/1000+(Satokasvi!$E$28-Satokasvi!$E$7)+IF(U$8="x",Toimenpiteet!$E$29,0)+IF(U$9="x",Toimenpiteet!$E$60,0)+IF(U$10="x",Toimenpiteet!$E$88,0))/(1+$H$15)^EQ$59</f>
        <v>313.25978372048257</v>
      </c>
      <c r="ER154" s="29">
        <f ca="1">IF(V$11="x",Toimenpiteet!$E$115,BR154*CR154/1000+(Satokasvi!$E$28-Satokasvi!$E$7)+IF(V$8="x",Toimenpiteet!$E$29,0)+IF(V$9="x",Toimenpiteet!$E$60,0)+IF(V$10="x",Toimenpiteet!$E$88,0))/(1+$H$15)^ER$59</f>
        <v>400.57549155918076</v>
      </c>
      <c r="ES154" s="29">
        <f ca="1">IF(W$11="x",Toimenpiteet!$E$115,BS154*CS154/1000+(Satokasvi!$E$28-Satokasvi!$E$7)+IF(W$8="x",Toimenpiteet!$E$29,0)+IF(W$9="x",Toimenpiteet!$E$60,0)+IF(W$10="x",Toimenpiteet!$E$88,0))/(1+$H$15)^ES$59</f>
        <v>116.149954293363</v>
      </c>
      <c r="ET154" s="29">
        <f ca="1">IF(X$11="x",Toimenpiteet!$E$115,BT154*CT154/1000+(Satokasvi!$E$28-Satokasvi!$E$7)+IF(X$8="x",Toimenpiteet!$E$29,0)+IF(X$9="x",Toimenpiteet!$E$60,0)+IF(X$10="x",Toimenpiteet!$E$88,0))/(1+$H$15)^ET$59</f>
        <v>-137.88324800802334</v>
      </c>
      <c r="EU154" s="29">
        <f ca="1">IF(Y$11="x",Toimenpiteet!$E$115,BU154*CU154/1000+(Satokasvi!$E$28-Satokasvi!$E$7)+IF(Y$8="x",Toimenpiteet!$E$29,0)+IF(Y$9="x",Toimenpiteet!$E$60,0)+IF(Y$10="x",Toimenpiteet!$E$88,0))/(1+$H$15)^EU$59</f>
        <v>308.44550381609969</v>
      </c>
      <c r="EV154" s="29">
        <f ca="1">IF(Z$11="x",Toimenpiteet!$E$115,BV154*CV154/1000+(Satokasvi!$E$28-Satokasvi!$E$7)+IF(Z$8="x",Toimenpiteet!$E$29,0)+IF(Z$9="x",Toimenpiteet!$E$60,0)+IF(Z$10="x",Toimenpiteet!$E$88,0))/(1+$H$15)^EV$59</f>
        <v>271.00671604177302</v>
      </c>
      <c r="EW154" s="29">
        <f ca="1">IF(AA$11="x",Toimenpiteet!$E$115,BW154*CW154/1000+(Satokasvi!$E$28-Satokasvi!$E$7)+IF(AA$8="x",Toimenpiteet!$E$29,0)+IF(AA$9="x",Toimenpiteet!$E$60,0)+IF(AA$10="x",Toimenpiteet!$E$88,0))/(1+$H$15)^EW$59</f>
        <v>232.41614577063535</v>
      </c>
      <c r="EX154" s="29">
        <f ca="1">IF(AB$11="x",Toimenpiteet!$E$115,BX154*CX154/1000+(Satokasvi!$E$28-Satokasvi!$E$7)+IF(AB$8="x",Toimenpiteet!$E$29,0)+IF(AB$9="x",Toimenpiteet!$E$60,0)+IF(AB$10="x",Toimenpiteet!$E$88,0))/(1+$H$15)^EX$59</f>
        <v>-122.50747997967548</v>
      </c>
      <c r="EY154" s="29">
        <f ca="1">IF(AC$11="x",Toimenpiteet!$E$115,BY154*CY154/1000+(Satokasvi!$E$28-Satokasvi!$E$7)+IF(AC$8="x",Toimenpiteet!$E$29,0)+IF(AC$9="x",Toimenpiteet!$E$60,0)+IF(AC$10="x",Toimenpiteet!$E$88,0))/(1+$H$15)^EY$59</f>
        <v>290.57182328409101</v>
      </c>
      <c r="EZ154" s="29">
        <f ca="1">IF(AD$11="x",Toimenpiteet!$E$115,BZ154*CZ154/1000+(Satokasvi!$E$28-Satokasvi!$E$7)+IF(AD$8="x",Toimenpiteet!$E$29,0)+IF(AD$9="x",Toimenpiteet!$E$60,0)+IF(AD$10="x",Toimenpiteet!$E$88,0))/(1+$H$15)^EZ$59</f>
        <v>189.7673812307076</v>
      </c>
      <c r="FA154" s="29">
        <f ca="1">IF(AE$11="x",Toimenpiteet!$E$115,CA154*DA154/1000+(Satokasvi!$E$28-Satokasvi!$E$7)+IF(AE$8="x",Toimenpiteet!$E$29,0)+IF(AE$9="x",Toimenpiteet!$E$60,0)+IF(AE$10="x",Toimenpiteet!$E$88,0))/(1+$H$15)^FA$59</f>
        <v>200.16131712570061</v>
      </c>
      <c r="FB154" s="29">
        <f ca="1">IF(AF$11="x",Toimenpiteet!$E$115,CB154*DB154/1000+(Satokasvi!$E$28-Satokasvi!$E$7)+IF(AF$8="x",Toimenpiteet!$E$29,0)+IF(AF$9="x",Toimenpiteet!$E$60,0)+IF(AF$10="x",Toimenpiteet!$E$88,0))/(1+$H$15)^FB$59</f>
        <v>172.50652026448572</v>
      </c>
      <c r="FD154" s="29">
        <f t="shared" si="41"/>
        <v>305.82524271844659</v>
      </c>
      <c r="FE154" s="29">
        <f t="shared" ca="1" si="45"/>
        <v>677.96854911913078</v>
      </c>
      <c r="FF154" s="29">
        <f t="shared" ca="1" si="45"/>
        <v>1000.072915024838</v>
      </c>
      <c r="FG154" s="29">
        <f t="shared" ca="1" si="45"/>
        <v>1255.2301314218735</v>
      </c>
      <c r="FH154" s="29">
        <f t="shared" ca="1" si="45"/>
        <v>1826.5695596672201</v>
      </c>
      <c r="FI154" s="29">
        <f t="shared" ca="1" si="45"/>
        <v>2090.3771005225713</v>
      </c>
      <c r="FJ154" s="29">
        <f t="shared" ca="1" si="45"/>
        <v>2287.5006330221649</v>
      </c>
      <c r="FK154" s="29">
        <f t="shared" ca="1" si="45"/>
        <v>2491.4936010139922</v>
      </c>
      <c r="FL154" s="29">
        <f t="shared" ca="1" si="45"/>
        <v>2756.5061882221439</v>
      </c>
      <c r="FM154" s="29">
        <f t="shared" ca="1" si="45"/>
        <v>2779.6243620966234</v>
      </c>
      <c r="FN154" s="29">
        <f t="shared" ca="1" si="44"/>
        <v>2917.814689230891</v>
      </c>
      <c r="FO154" s="29">
        <f t="shared" ca="1" si="43"/>
        <v>3204.5748550824164</v>
      </c>
      <c r="FP154" s="29">
        <f t="shared" ca="1" si="43"/>
        <v>3286.690299512175</v>
      </c>
      <c r="FQ154" s="29">
        <f t="shared" ca="1" si="43"/>
        <v>3577.8582483913933</v>
      </c>
      <c r="FR154" s="29">
        <f t="shared" ca="1" si="43"/>
        <v>3952.3929861710076</v>
      </c>
      <c r="FS154" s="29">
        <f t="shared" ca="1" si="43"/>
        <v>4056.2491452385789</v>
      </c>
      <c r="FT154" s="29">
        <f t="shared" ca="1" si="43"/>
        <v>3918.3658972305557</v>
      </c>
      <c r="FU154" s="29">
        <f t="shared" ca="1" si="43"/>
        <v>4205.7488898613292</v>
      </c>
      <c r="FV154" s="29">
        <f t="shared" ca="1" si="43"/>
        <v>4457.6615629720445</v>
      </c>
      <c r="FW154" s="29">
        <f t="shared" ca="1" si="43"/>
        <v>4673.0015730212654</v>
      </c>
      <c r="FX154" s="29">
        <f t="shared" ca="1" si="43"/>
        <v>4550.4940930415896</v>
      </c>
      <c r="FY154" s="29">
        <f t="shared" ca="1" si="43"/>
        <v>4821.5653866001931</v>
      </c>
      <c r="FZ154" s="29">
        <f t="shared" ca="1" si="43"/>
        <v>4996.7974139881462</v>
      </c>
      <c r="GA154" s="29">
        <f t="shared" ca="1" si="43"/>
        <v>5182.0885875120621</v>
      </c>
      <c r="GB154" s="29">
        <f t="shared" ca="1" si="43"/>
        <v>5341.1973539908704</v>
      </c>
      <c r="GC154" s="29"/>
      <c r="GD154" s="29">
        <f t="shared" si="42"/>
        <v>305.82524271844659</v>
      </c>
      <c r="GE154" s="29">
        <f t="shared" ca="1" si="48"/>
        <v>707.31659482374425</v>
      </c>
      <c r="GF154" s="29">
        <f t="shared" ca="1" si="48"/>
        <v>1055.9542182330661</v>
      </c>
      <c r="GG154" s="29">
        <f t="shared" ca="1" si="48"/>
        <v>1333.9936053609526</v>
      </c>
      <c r="GH154" s="29">
        <f t="shared" ca="1" si="48"/>
        <v>1943.7294321166244</v>
      </c>
      <c r="GI154" s="29">
        <f t="shared" ca="1" si="48"/>
        <v>2207.5369729719755</v>
      </c>
      <c r="GJ154" s="29">
        <f t="shared" ca="1" si="48"/>
        <v>2423.7818598683066</v>
      </c>
      <c r="GK154" s="29">
        <f t="shared" ca="1" si="48"/>
        <v>2646.9697944847326</v>
      </c>
      <c r="GL154" s="29">
        <f t="shared" ca="1" si="48"/>
        <v>2933.9663297183474</v>
      </c>
      <c r="GM154" s="29">
        <f t="shared" ca="1" si="48"/>
        <v>2966.7193624467991</v>
      </c>
      <c r="GN154" s="29">
        <f t="shared" ca="1" si="48"/>
        <v>3120.0511963846229</v>
      </c>
      <c r="GO154" s="29">
        <f t="shared" ca="1" si="48"/>
        <v>3429.1415942635235</v>
      </c>
      <c r="GP154" s="29">
        <f t="shared" ca="1" si="48"/>
        <v>3523.1222514339925</v>
      </c>
      <c r="GQ154" s="29">
        <f t="shared" ca="1" si="48"/>
        <v>3836.382035154475</v>
      </c>
      <c r="GR154" s="29">
        <f t="shared" ca="1" si="48"/>
        <v>4236.9575267136561</v>
      </c>
      <c r="GS154" s="29">
        <f t="shared" ca="1" si="48"/>
        <v>4353.1074810070195</v>
      </c>
      <c r="GT154" s="29">
        <f t="shared" ca="1" si="34"/>
        <v>4215.2242329989958</v>
      </c>
      <c r="GU154" s="29">
        <f t="shared" ca="1" si="34"/>
        <v>4523.6697368150953</v>
      </c>
      <c r="GV154" s="29">
        <f t="shared" ca="1" si="34"/>
        <v>4794.6764528568683</v>
      </c>
      <c r="GW154" s="29">
        <f t="shared" ca="1" si="34"/>
        <v>5027.0925986275033</v>
      </c>
      <c r="GX154" s="29">
        <f t="shared" ca="1" si="34"/>
        <v>4904.5851186478276</v>
      </c>
      <c r="GY154" s="29">
        <f t="shared" ca="1" si="30"/>
        <v>5195.1569419319185</v>
      </c>
      <c r="GZ154" s="29">
        <f t="shared" ca="1" si="30"/>
        <v>5384.924323162626</v>
      </c>
      <c r="HA154" s="29">
        <f t="shared" ca="1" si="30"/>
        <v>5585.0856402883264</v>
      </c>
      <c r="HB154" s="29">
        <f t="shared" ca="1" si="30"/>
        <v>5757.5921605528119</v>
      </c>
      <c r="HC154" s="29"/>
      <c r="HD154" s="29">
        <f t="shared" si="40"/>
        <v>170</v>
      </c>
      <c r="HE154" s="29">
        <f>SUM($GD154:GD154)-$HD154-SUM($FD154:FD154)</f>
        <v>-170</v>
      </c>
      <c r="HF154" s="29">
        <f ca="1">SUM($GD154:GE154)-$HD154-SUM($FD154:FE154)</f>
        <v>-140.65195429538653</v>
      </c>
      <c r="HG154" s="29">
        <f ca="1">SUM($GD154:GF154)-$HD154-SUM($FD154:FF154)</f>
        <v>-84.770651087158512</v>
      </c>
      <c r="HH154" s="29">
        <f ca="1">SUM($GD154:GG154)-$HD154-SUM($FD154:FG154)</f>
        <v>-6.0071771480793359</v>
      </c>
      <c r="HI154" s="29">
        <f ca="1">SUM($GD154:GH154)-$HD154-SUM($FD154:FH154)</f>
        <v>111.15269530132537</v>
      </c>
      <c r="HJ154" s="29">
        <f ca="1">SUM($GD154:GI154)-$HD154-SUM($FD154:FI154)</f>
        <v>228.3125677507287</v>
      </c>
      <c r="HK154" s="29">
        <f ca="1">SUM($GD154:GJ154)-$HD154-SUM($FD154:FJ154)</f>
        <v>364.59379459687079</v>
      </c>
      <c r="HL154" s="29">
        <f ca="1">SUM($GD154:GK154)-$HD154-SUM($FD154:FK154)</f>
        <v>520.06998806761112</v>
      </c>
      <c r="HM154" s="29">
        <f ca="1">SUM($GD154:GL154)-$HD154-SUM($FD154:FL154)</f>
        <v>697.53012956381463</v>
      </c>
      <c r="HN154" s="29">
        <f ca="1">SUM($GD154:GM154)-$HD154-SUM($FD154:FM154)</f>
        <v>884.62512991399126</v>
      </c>
      <c r="HO154" s="29">
        <f ca="1">SUM($GD154:GN154)-$HD154-SUM($FD154:FN154)</f>
        <v>1086.8616370677228</v>
      </c>
      <c r="HP154" s="29">
        <f ca="1">SUM($GD154:GO154)-$HD154-SUM($FD154:FO154)</f>
        <v>1311.4283762488303</v>
      </c>
      <c r="HQ154" s="29">
        <f ca="1">SUM($GD154:GP154)-$HD154-SUM($FD154:FP154)</f>
        <v>1547.8603281706492</v>
      </c>
      <c r="HR154" s="29">
        <f ca="1">SUM($GD154:GQ154)-$HD154-SUM($FD154:FQ154)</f>
        <v>1806.3841149337313</v>
      </c>
      <c r="HS154" s="29">
        <f ca="1">SUM($GD154:GR154)-$HD154-SUM($FD154:FR154)</f>
        <v>2090.9486554763789</v>
      </c>
      <c r="HT154" s="29">
        <f ca="1">SUM($GD154:GS154)-$HD154-SUM($FD154:FS154)</f>
        <v>2387.8069912448191</v>
      </c>
      <c r="HU154" s="29">
        <f ca="1">SUM($GD154:GT154)-$HD154-SUM($FD154:FT154)</f>
        <v>2684.6653270132592</v>
      </c>
      <c r="HV154" s="29">
        <f ca="1">SUM($GD154:GU154)-$HD154-SUM($FD154:FU154)</f>
        <v>3002.5861739670218</v>
      </c>
      <c r="HW154" s="29">
        <f ca="1">SUM($GD154:GV154)-$HD154-SUM($FD154:FV154)</f>
        <v>3339.6010638518419</v>
      </c>
      <c r="HX154" s="29">
        <f ca="1">SUM($GD154:GW154)-$HD154-SUM($FD154:FW154)</f>
        <v>3693.6920894580762</v>
      </c>
      <c r="HY154" s="29">
        <f ca="1">SUM($GD154:GX154)-$HD154-SUM($FD154:FX154)</f>
        <v>4047.7831150643106</v>
      </c>
      <c r="HZ154" s="29">
        <f ca="1">SUM($GD154:GY154)-$HD154-SUM($FD154:FY154)</f>
        <v>4421.3746703960351</v>
      </c>
      <c r="IA154" s="29">
        <f ca="1">SUM($GD154:GZ154)-$HD154-SUM($FD154:FZ154)</f>
        <v>4809.5015795705258</v>
      </c>
      <c r="IB154" s="29">
        <f ca="1">SUM($GD154:HA154)-$HD154-SUM($FD154:GA154)</f>
        <v>5212.4986323467892</v>
      </c>
      <c r="IC154" s="29">
        <f ca="1">SUM($GD154:HB154)-$HD154-SUM($FD154:GB154)</f>
        <v>5628.8934389087372</v>
      </c>
    </row>
    <row r="155" spans="2:237">
      <c r="B155" s="29">
        <f t="shared" ca="1" si="50"/>
        <v>0.74217498772088764</v>
      </c>
      <c r="C155" s="29">
        <f t="shared" ca="1" si="50"/>
        <v>0.84564456939898958</v>
      </c>
      <c r="D155" s="29">
        <f t="shared" ca="1" si="50"/>
        <v>0.62594722853920814</v>
      </c>
      <c r="E155" s="29">
        <f t="shared" ca="1" si="50"/>
        <v>0.43864424280245096</v>
      </c>
      <c r="F155" s="29">
        <f t="shared" ca="1" si="50"/>
        <v>0.33599218874846493</v>
      </c>
      <c r="G155" s="29">
        <f t="shared" ca="1" si="50"/>
        <v>6.2677579497736002E-2</v>
      </c>
      <c r="H155" s="29">
        <f t="shared" ca="1" si="50"/>
        <v>0.42464077994952232</v>
      </c>
      <c r="I155" s="29">
        <f t="shared" ca="1" si="50"/>
        <v>0.18282599735283422</v>
      </c>
      <c r="J155" s="29">
        <f t="shared" ca="1" si="50"/>
        <v>0.45045739448137012</v>
      </c>
      <c r="K155" s="29">
        <f t="shared" ca="1" si="50"/>
        <v>0.51393704270037721</v>
      </c>
      <c r="L155" s="29">
        <f t="shared" ca="1" si="50"/>
        <v>3.4310356664686625E-2</v>
      </c>
      <c r="M155" s="29">
        <f t="shared" ca="1" si="50"/>
        <v>0.61810986980977478</v>
      </c>
      <c r="N155" s="29">
        <f t="shared" ca="1" si="50"/>
        <v>3.6084156995217831E-2</v>
      </c>
      <c r="O155" s="29">
        <f t="shared" ca="1" si="50"/>
        <v>0.16256026659587008</v>
      </c>
      <c r="P155" s="29">
        <f t="shared" ca="1" si="50"/>
        <v>0.56193736061928456</v>
      </c>
      <c r="Q155" s="29">
        <f t="shared" ca="1" si="50"/>
        <v>0.49035787737798131</v>
      </c>
      <c r="R155" s="29">
        <f t="shared" ca="1" si="49"/>
        <v>0.96136178428182184</v>
      </c>
      <c r="S155" s="29">
        <f t="shared" ca="1" si="49"/>
        <v>6.5836275506900854E-2</v>
      </c>
      <c r="T155" s="29">
        <f t="shared" ca="1" si="49"/>
        <v>2.4372017926101663E-2</v>
      </c>
      <c r="U155" s="29">
        <f t="shared" ca="1" si="49"/>
        <v>0.51894720572248654</v>
      </c>
      <c r="V155" s="29">
        <f t="shared" ca="1" si="49"/>
        <v>0.81090700650065051</v>
      </c>
      <c r="W155" s="29">
        <f t="shared" ca="1" si="49"/>
        <v>0.50065839468980611</v>
      </c>
      <c r="X155" s="29">
        <f t="shared" ca="1" si="49"/>
        <v>0.44250855023588154</v>
      </c>
      <c r="Y155" s="29">
        <f t="shared" ca="1" si="49"/>
        <v>0.93902580850611805</v>
      </c>
      <c r="Z155" s="29">
        <f t="shared" ca="1" si="49"/>
        <v>7.5384603993350341E-3</v>
      </c>
      <c r="AC155" s="27">
        <f>IF(H$11="x",0,_xlfn.NORM.INV(B155,Satokasvi!$H$8,Satokasvi!$I$8)*IF(H$8="x",1+Toimenpiteet!$C$7,1)*IF(H$9="x",1+Toimenpiteet!$C$34,1)*(1+H$30)*_xlfn.BINOM.INV(1,(1-(Satokasvi!$H$15*(1+H$43))),B155))</f>
        <v>0</v>
      </c>
      <c r="AD155" s="27">
        <f ca="1">IF(I$11="x",0,_xlfn.NORM.INV(C155,Satokasvi!$H$8,Satokasvi!$I$8)*IF(I$8="x",1+Toimenpiteet!$C$7,1)*IF(I$9="x",1+Toimenpiteet!$C$34,1)*(1+I$30)*_xlfn.BINOM.INV(1,(1-(Satokasvi!$H$15*(1+I$43))),C155))</f>
        <v>2724.8533574988246</v>
      </c>
      <c r="AE155" s="27">
        <f ca="1">IF(J$11="x",0,_xlfn.NORM.INV(D155,Satokasvi!$H$8,Satokasvi!$I$8)*IF(J$8="x",1+Toimenpiteet!$C$7,1)*IF(J$9="x",1+Toimenpiteet!$C$34,1)*(1+J$30)*_xlfn.BINOM.INV(1,(1-(Satokasvi!$H$15*(1+J$43))),D155))</f>
        <v>2616.471978033137</v>
      </c>
      <c r="AF155" s="27">
        <f ca="1">IF(K$11="x",0,_xlfn.NORM.INV(E155,Satokasvi!$H$8,Satokasvi!$I$8)*IF(K$8="x",1+Toimenpiteet!$C$7,1)*IF(K$9="x",1+Toimenpiteet!$C$34,1)*(1+K$30)*_xlfn.BINOM.INV(1,(1-(Satokasvi!$H$15*(1+K$43))),E155))</f>
        <v>2547.0352068395264</v>
      </c>
      <c r="AG155" s="27">
        <f ca="1">IF(L$11="x",0,_xlfn.NORM.INV(F155,Satokasvi!$H$8,Satokasvi!$I$8)*IF(L$8="x",1+Toimenpiteet!$C$7,1)*IF(L$9="x",1+Toimenpiteet!$C$34,1)*(1+L$30)*_xlfn.BINOM.INV(1,(1-(Satokasvi!$H$15*(1+L$43))),F155))</f>
        <v>2514.6530106238642</v>
      </c>
      <c r="AH155" s="27">
        <f>IF(M$11="x",0,_xlfn.NORM.INV(G155,Satokasvi!$H$8,Satokasvi!$I$8)*IF(M$8="x",1+Toimenpiteet!$C$7,1)*IF(M$9="x",1+Toimenpiteet!$C$34,1)*(1+M$30)*_xlfn.BINOM.INV(1,(1-(Satokasvi!$H$15*(1+M$43))),G155))</f>
        <v>0</v>
      </c>
      <c r="AI155" s="27">
        <f ca="1">IF(N$11="x",0,_xlfn.NORM.INV(H155,Satokasvi!$H$8,Satokasvi!$I$8)*IF(N$8="x",1+Toimenpiteet!$C$7,1)*IF(N$9="x",1+Toimenpiteet!$C$34,1)*(1+N$30)*_xlfn.BINOM.INV(1,(1-(Satokasvi!$H$15*(1+N$43))),H155))</f>
        <v>2577.7680325257502</v>
      </c>
      <c r="AJ155" s="27">
        <f ca="1">IF(O$11="x",0,_xlfn.NORM.INV(I155,Satokasvi!$H$8,Satokasvi!$I$8)*IF(O$8="x",1+Toimenpiteet!$C$7,1)*IF(O$9="x",1+Toimenpiteet!$C$34,1)*(1+O$30)*_xlfn.BINOM.INV(1,(1-(Satokasvi!$H$15*(1+O$43))),I155))</f>
        <v>2444.3784385533099</v>
      </c>
      <c r="AK155" s="27">
        <f ca="1">IF(P$11="x",0,_xlfn.NORM.INV(J155,Satokasvi!$H$8,Satokasvi!$I$8)*IF(P$8="x",1+Toimenpiteet!$C$7,1)*IF(P$9="x",1+Toimenpiteet!$C$34,1)*(1+P$30)*_xlfn.BINOM.INV(1,(1-(Satokasvi!$H$15*(1+P$43))),J155))</f>
        <v>2589.9997427944681</v>
      </c>
      <c r="AL155" s="27">
        <f ca="1">IF(Q$11="x",0,_xlfn.NORM.INV(K155,Satokasvi!$H$8,Satokasvi!$I$8)*IF(Q$8="x",1+Toimenpiteet!$C$7,1)*IF(Q$9="x",1+Toimenpiteet!$C$34,1)*(1+Q$30)*_xlfn.BINOM.INV(1,(1-(Satokasvi!$H$15*(1+Q$43))),K155))</f>
        <v>2619.7622913444902</v>
      </c>
      <c r="AM155" s="27">
        <f ca="1">IF(R$11="x",0,_xlfn.NORM.INV(L155,Satokasvi!$H$8,Satokasvi!$I$8)*IF(R$8="x",1+Toimenpiteet!$C$7,1)*IF(R$9="x",1+Toimenpiteet!$C$34,1)*(1+R$30)*_xlfn.BINOM.INV(1,(1-(Satokasvi!$H$15*(1+R$43))),L155))</f>
        <v>0</v>
      </c>
      <c r="AN155" s="27">
        <f ca="1">IF(S$11="x",0,_xlfn.NORM.INV(M155,Satokasvi!$H$8,Satokasvi!$I$8)*IF(S$8="x",1+Toimenpiteet!$C$7,1)*IF(S$9="x",1+Toimenpiteet!$C$34,1)*(1+S$30)*_xlfn.BINOM.INV(1,(1-(Satokasvi!$H$15*(1+S$43))),M155))</f>
        <v>2669.3351324318792</v>
      </c>
      <c r="AO155" s="27">
        <f ca="1">IF(T$11="x",0,_xlfn.NORM.INV(N155,Satokasvi!$H$8,Satokasvi!$I$8)*IF(T$8="x",1+Toimenpiteet!$C$7,1)*IF(T$9="x",1+Toimenpiteet!$C$34,1)*(1+T$30)*_xlfn.BINOM.INV(1,(1-(Satokasvi!$H$15*(1+T$43))),N155))</f>
        <v>0</v>
      </c>
      <c r="AP155" s="27">
        <f ca="1">IF(U$11="x",0,_xlfn.NORM.INV(O155,Satokasvi!$H$8,Satokasvi!$I$8)*IF(U$8="x",1+Toimenpiteet!$C$7,1)*IF(U$9="x",1+Toimenpiteet!$C$34,1)*(1+U$30)*_xlfn.BINOM.INV(1,(1-(Satokasvi!$H$15*(1+U$43))),O155))</f>
        <v>2429.5684658641912</v>
      </c>
      <c r="AQ155" s="27">
        <f ca="1">IF(V$11="x",0,_xlfn.NORM.INV(P155,Satokasvi!$H$8,Satokasvi!$I$8)*IF(V$8="x",1+Toimenpiteet!$C$7,1)*IF(V$9="x",1+Toimenpiteet!$C$34,1)*(1+V$30)*_xlfn.BINOM.INV(1,(1-(Satokasvi!$H$15*(1+V$43))),P155))</f>
        <v>2642.3371129097723</v>
      </c>
      <c r="AR155" s="27">
        <f ca="1">IF(W$11="x",0,_xlfn.NORM.INV(Q155,Satokasvi!$H$8,Satokasvi!$I$8)*IF(W$8="x",1+Toimenpiteet!$C$7,1)*IF(W$9="x",1+Toimenpiteet!$C$34,1)*(1+W$30)*_xlfn.BINOM.INV(1,(1-(Satokasvi!$H$15*(1+W$43))),Q155))</f>
        <v>2608.728134603432</v>
      </c>
      <c r="AS155" s="27">
        <f ca="1">IF(X$11="x",0,_xlfn.NORM.INV(R155,Satokasvi!$H$8,Satokasvi!$I$8)*IF(X$8="x",1+Toimenpiteet!$C$7,1)*IF(X$9="x",1+Toimenpiteet!$C$34,1)*(1+X$30)*_xlfn.BINOM.INV(1,(1-(Satokasvi!$H$15*(1+X$43))),R155))</f>
        <v>2943.0145078527166</v>
      </c>
      <c r="AT155" s="27">
        <f ca="1">IF(Y$11="x",0,_xlfn.NORM.INV(S155,Satokasvi!$H$8,Satokasvi!$I$8)*IF(Y$8="x",1+Toimenpiteet!$C$7,1)*IF(Y$9="x",1+Toimenpiteet!$C$34,1)*(1+Y$30)*_xlfn.BINOM.INV(1,(1-(Satokasvi!$H$15*(1+Y$43))),S155))</f>
        <v>2331.8427673097158</v>
      </c>
      <c r="AU155" s="27">
        <f ca="1">IF(Z$11="x",0,_xlfn.NORM.INV(T155,Satokasvi!$H$8,Satokasvi!$I$8)*IF(Z$8="x",1+Toimenpiteet!$C$7,1)*IF(Z$9="x",1+Toimenpiteet!$C$34,1)*(1+Z$30)*_xlfn.BINOM.INV(1,(1-(Satokasvi!$H$15*(1+Z$43))),T155))</f>
        <v>0</v>
      </c>
      <c r="AV155" s="27">
        <f ca="1">IF(AA$11="x",0,_xlfn.NORM.INV(U155,Satokasvi!$H$8,Satokasvi!$I$8)*IF(AA$8="x",1+Toimenpiteet!$C$7,1)*IF(AA$9="x",1+Toimenpiteet!$C$34,1)*(1+AA$30)*_xlfn.BINOM.INV(1,(1-(Satokasvi!$H$15*(1+AA$43))),U155))</f>
        <v>2622.1084910762133</v>
      </c>
      <c r="AW155" s="27">
        <f ca="1">IF(AB$11="x",0,_xlfn.NORM.INV(V155,Satokasvi!$H$8,Satokasvi!$I$8)*IF(AB$8="x",1+Toimenpiteet!$C$7,1)*IF(AB$9="x",1+Toimenpiteet!$C$34,1)*(1+AB$30)*_xlfn.BINOM.INV(1,(1-(Satokasvi!$H$15*(1+AB$43))),V155))</f>
        <v>2777.7329298092945</v>
      </c>
      <c r="AX155" s="27">
        <f ca="1">IF(AC$11="x",0,_xlfn.NORM.INV(W155,Satokasvi!$H$8,Satokasvi!$I$8)*IF(AC$8="x",1+Toimenpiteet!$C$7,1)*IF(AC$9="x",1+Toimenpiteet!$C$34,1)*(1+AC$30)*_xlfn.BINOM.INV(1,(1-(Satokasvi!$H$15*(1+AC$43))),W155))</f>
        <v>2613.5480546099629</v>
      </c>
      <c r="AY155" s="27">
        <f ca="1">IF(AD$11="x",0,_xlfn.NORM.INV(X155,Satokasvi!$H$8,Satokasvi!$I$8)*IF(AD$8="x",1+Toimenpiteet!$C$7,1)*IF(AD$9="x",1+Toimenpiteet!$C$34,1)*(1+AD$30)*_xlfn.BINOM.INV(1,(1-(Satokasvi!$H$15*(1+AD$43))),X155))</f>
        <v>2586.2466953020362</v>
      </c>
      <c r="AZ155" s="27">
        <f ca="1">IF(AE$11="x",0,_xlfn.NORM.INV(Y155,Satokasvi!$H$8,Satokasvi!$I$8)*IF(AE$8="x",1+Toimenpiteet!$C$7,1)*IF(AE$9="x",1+Toimenpiteet!$C$34,1)*(1+AE$30)*_xlfn.BINOM.INV(1,(1-(Satokasvi!$H$15*(1+AE$43))),Y155))</f>
        <v>2901.9371342584095</v>
      </c>
      <c r="BA155" s="27">
        <f ca="1">IF(AF$11="x",0,_xlfn.NORM.INV(Z155,Satokasvi!$H$8,Satokasvi!$I$8)*IF(AF$8="x",1+Toimenpiteet!$C$7,1)*IF(AF$9="x",1+Toimenpiteet!$C$34,1)*(1+AF$30)*_xlfn.BINOM.INV(1,(1-(Satokasvi!$H$15*(1+AF$43))),Z155))</f>
        <v>0</v>
      </c>
      <c r="BD155" s="27">
        <f>IF(H$11="x",0,_xlfn.NORM.INV(B155,Satokasvi!$H$8,Satokasvi!$I$8)*IF(COUNTIF($H$12:H$12,"x")&gt;0,(1+$C$6),1)*IF(COUNTIF($H$13:H$13,"x")&gt;0,(1+$C$30),1)*IF(H$8="x",(1+Toimenpiteet!$C$7),1)*IF(H$9="x",(1+Toimenpiteet!$C$34),1)*(1+H$30)*_xlfn.BINOM.INV(1,(1-(Satokasvi!$H$15*(1+H$44))),B155))</f>
        <v>0</v>
      </c>
      <c r="BE155" s="27">
        <f ca="1">IF(I$11="x",0,_xlfn.NORM.INV(C155,Satokasvi!$H$8,Satokasvi!$I$8)*IF(COUNTIF($H$12:I$12,"x")&gt;0,(1+$C$6),1)*IF(COUNTIF($H$13:I$13,"x")&gt;0,(1+$C$30),1)*IF(I$8="x",(1+Toimenpiteet!$C$7),1)*IF(I$9="x",(1+Toimenpiteet!$C$34),1)*(1+I$30)*_xlfn.BINOM.INV(1,(1-(Satokasvi!$H$15*(1+I$44))),C155))</f>
        <v>2861.0960253737653</v>
      </c>
      <c r="BF155" s="27">
        <f ca="1">IF(J$11="x",0,_xlfn.NORM.INV(D155,Satokasvi!$H$8,Satokasvi!$I$8)*IF(COUNTIF($H$12:J$12,"x")&gt;0,(1+$C$6),1)*IF(COUNTIF($H$13:J$13,"x")&gt;0,(1+$C$30),1)*IF(J$8="x",(1+Toimenpiteet!$C$7),1)*IF(J$9="x",(1+Toimenpiteet!$C$34),1)*(1+J$30)*_xlfn.BINOM.INV(1,(1-(Satokasvi!$H$15*(1+J$44))),D155))</f>
        <v>2747.2955769347941</v>
      </c>
      <c r="BG155" s="27">
        <f ca="1">IF(K$11="x",0,_xlfn.NORM.INV(E155,Satokasvi!$H$8,Satokasvi!$I$8)*IF(COUNTIF($H$12:K$12,"x")&gt;0,(1+$C$6),1)*IF(COUNTIF($H$13:K$13,"x")&gt;0,(1+$C$30),1)*IF(K$8="x",(1+Toimenpiteet!$C$7),1)*IF(K$9="x",(1+Toimenpiteet!$C$34),1)*(1+K$30)*_xlfn.BINOM.INV(1,(1-(Satokasvi!$H$15*(1+K$44))),E155))</f>
        <v>2674.3869671815028</v>
      </c>
      <c r="BH155" s="27">
        <f ca="1">IF(L$11="x",0,_xlfn.NORM.INV(F155,Satokasvi!$H$8,Satokasvi!$I$8)*IF(COUNTIF($H$12:L$12,"x")&gt;0,(1+$C$6),1)*IF(COUNTIF($H$13:L$13,"x")&gt;0,(1+$C$30),1)*IF(L$8="x",(1+Toimenpiteet!$C$7),1)*IF(L$9="x",(1+Toimenpiteet!$C$34),1)*(1+L$30)*_xlfn.BINOM.INV(1,(1-(Satokasvi!$H$15*(1+L$44))),F155))</f>
        <v>2640.3856611550573</v>
      </c>
      <c r="BI155" s="27">
        <f>IF(M$11="x",0,_xlfn.NORM.INV(G155,Satokasvi!$H$8,Satokasvi!$I$8)*IF(COUNTIF($H$12:M$12,"x")&gt;0,(1+$C$6),1)*IF(COUNTIF($H$13:M$13,"x")&gt;0,(1+$C$30),1)*IF(M$8="x",(1+Toimenpiteet!$C$7),1)*IF(M$9="x",(1+Toimenpiteet!$C$34),1)*(1+M$30)*_xlfn.BINOM.INV(1,(1-(Satokasvi!$H$15*(1+M$44))),G155))</f>
        <v>0</v>
      </c>
      <c r="BJ155" s="27">
        <f ca="1">IF(N$11="x",0,_xlfn.NORM.INV(H155,Satokasvi!$H$8,Satokasvi!$I$8)*IF(COUNTIF($H$12:N$12,"x")&gt;0,(1+$C$6),1)*IF(COUNTIF($H$13:N$13,"x")&gt;0,(1+$C$30),1)*IF(N$8="x",(1+Toimenpiteet!$C$7),1)*IF(N$9="x",(1+Toimenpiteet!$C$34),1)*(1+N$30)*_xlfn.BINOM.INV(1,(1-(Satokasvi!$H$15*(1+N$44))),H155))</f>
        <v>2706.6564341520379</v>
      </c>
      <c r="BK155" s="27">
        <f ca="1">IF(O$11="x",0,_xlfn.NORM.INV(I155,Satokasvi!$H$8,Satokasvi!$I$8)*IF(COUNTIF($H$12:O$12,"x")&gt;0,(1+$C$6),1)*IF(COUNTIF($H$13:O$13,"x")&gt;0,(1+$C$30),1)*IF(O$8="x",(1+Toimenpiteet!$C$7),1)*IF(O$9="x",(1+Toimenpiteet!$C$34),1)*(1+O$30)*_xlfn.BINOM.INV(1,(1-(Satokasvi!$H$15*(1+O$44))),I155))</f>
        <v>2566.597360480976</v>
      </c>
      <c r="BL155" s="27">
        <f ca="1">IF(P$11="x",0,_xlfn.NORM.INV(J155,Satokasvi!$H$8,Satokasvi!$I$8)*IF(COUNTIF($H$12:P$12,"x")&gt;0,(1+$C$6),1)*IF(COUNTIF($H$13:P$13,"x")&gt;0,(1+$C$30),1)*IF(P$8="x",(1+Toimenpiteet!$C$7),1)*IF(P$9="x",(1+Toimenpiteet!$C$34),1)*(1+P$30)*_xlfn.BINOM.INV(1,(1-(Satokasvi!$H$15*(1+P$44))),J155))</f>
        <v>2719.4997299341921</v>
      </c>
      <c r="BM155" s="27">
        <f ca="1">IF(Q$11="x",0,_xlfn.NORM.INV(K155,Satokasvi!$H$8,Satokasvi!$I$8)*IF(COUNTIF($H$12:Q$12,"x")&gt;0,(1+$C$6),1)*IF(COUNTIF($H$13:Q$13,"x")&gt;0,(1+$C$30),1)*IF(Q$8="x",(1+Toimenpiteet!$C$7),1)*IF(Q$9="x",(1+Toimenpiteet!$C$34),1)*(1+Q$30)*_xlfn.BINOM.INV(1,(1-(Satokasvi!$H$15*(1+Q$44))),K155))</f>
        <v>2750.750405911715</v>
      </c>
      <c r="BN155" s="27">
        <f ca="1">IF(R$11="x",0,_xlfn.NORM.INV(L155,Satokasvi!$H$8,Satokasvi!$I$8)*IF(COUNTIF($H$12:R$12,"x")&gt;0,(1+$C$6),1)*IF(COUNTIF($H$13:R$13,"x")&gt;0,(1+$C$30),1)*IF(R$8="x",(1+Toimenpiteet!$C$7),1)*IF(R$9="x",(1+Toimenpiteet!$C$34),1)*(1+R$30)*_xlfn.BINOM.INV(1,(1-(Satokasvi!$H$15*(1+R$44))),L155))</f>
        <v>0</v>
      </c>
      <c r="BO155" s="27">
        <f ca="1">IF(S$11="x",0,_xlfn.NORM.INV(M155,Satokasvi!$H$8,Satokasvi!$I$8)*IF(COUNTIF($H$12:S$12,"x")&gt;0,(1+$C$6),1)*IF(COUNTIF($H$13:S$13,"x")&gt;0,(1+$C$30),1)*IF(S$8="x",(1+Toimenpiteet!$C$7),1)*IF(S$9="x",(1+Toimenpiteet!$C$34),1)*(1+S$30)*_xlfn.BINOM.INV(1,(1-(Satokasvi!$H$15*(1+S$44))),M155))</f>
        <v>2802.8018890534731</v>
      </c>
      <c r="BP155" s="27">
        <f ca="1">IF(T$11="x",0,_xlfn.NORM.INV(N155,Satokasvi!$H$8,Satokasvi!$I$8)*IF(COUNTIF($H$12:T$12,"x")&gt;0,(1+$C$6),1)*IF(COUNTIF($H$13:T$13,"x")&gt;0,(1+$C$30),1)*IF(T$8="x",(1+Toimenpiteet!$C$7),1)*IF(T$9="x",(1+Toimenpiteet!$C$34),1)*(1+T$30)*_xlfn.BINOM.INV(1,(1-(Satokasvi!$H$15*(1+T$44))),N155))</f>
        <v>0</v>
      </c>
      <c r="BQ155" s="27">
        <f ca="1">IF(U$11="x",0,_xlfn.NORM.INV(O155,Satokasvi!$H$8,Satokasvi!$I$8)*IF(COUNTIF($H$12:U$12,"x")&gt;0,(1+$C$6),1)*IF(COUNTIF($H$13:U$13,"x")&gt;0,(1+$C$30),1)*IF(U$8="x",(1+Toimenpiteet!$C$7),1)*IF(U$9="x",(1+Toimenpiteet!$C$34),1)*(1+U$30)*_xlfn.BINOM.INV(1,(1-(Satokasvi!$H$15*(1+U$44))),O155))</f>
        <v>2551.046889157401</v>
      </c>
      <c r="BR155" s="27">
        <f ca="1">IF(V$11="x",0,_xlfn.NORM.INV(P155,Satokasvi!$H$8,Satokasvi!$I$8)*IF(COUNTIF($H$12:V$12,"x")&gt;0,(1+$C$6),1)*IF(COUNTIF($H$13:V$13,"x")&gt;0,(1+$C$30),1)*IF(V$8="x",(1+Toimenpiteet!$C$7),1)*IF(V$9="x",(1+Toimenpiteet!$C$34),1)*(1+V$30)*_xlfn.BINOM.INV(1,(1-(Satokasvi!$H$15*(1+V$44))),P155))</f>
        <v>2774.4539685552609</v>
      </c>
      <c r="BS155" s="27">
        <f ca="1">IF(W$11="x",0,_xlfn.NORM.INV(Q155,Satokasvi!$H$8,Satokasvi!$I$8)*IF(COUNTIF($H$12:W$12,"x")&gt;0,(1+$C$6),1)*IF(COUNTIF($H$13:W$13,"x")&gt;0,(1+$C$30),1)*IF(W$8="x",(1+Toimenpiteet!$C$7),1)*IF(W$9="x",(1+Toimenpiteet!$C$34),1)*(1+W$30)*_xlfn.BINOM.INV(1,(1-(Satokasvi!$H$15*(1+W$44))),Q155))</f>
        <v>2739.1645413336041</v>
      </c>
      <c r="BT155" s="27">
        <f ca="1">IF(X$11="x",0,_xlfn.NORM.INV(R155,Satokasvi!$H$8,Satokasvi!$I$8)*IF(COUNTIF($H$12:X$12,"x")&gt;0,(1+$C$6),1)*IF(COUNTIF($H$13:X$13,"x")&gt;0,(1+$C$30),1)*IF(X$8="x",(1+Toimenpiteet!$C$7),1)*IF(X$9="x",(1+Toimenpiteet!$C$34),1)*(1+X$30)*_xlfn.BINOM.INV(1,(1-(Satokasvi!$H$15*(1+X$44))),R155))</f>
        <v>3090.1652332453527</v>
      </c>
      <c r="BU155" s="27">
        <f ca="1">IF(Y$11="x",0,_xlfn.NORM.INV(S155,Satokasvi!$H$8,Satokasvi!$I$8)*IF(COUNTIF($H$12:Y$12,"x")&gt;0,(1+$C$6),1)*IF(COUNTIF($H$13:Y$13,"x")&gt;0,(1+$C$30),1)*IF(Y$8="x",(1+Toimenpiteet!$C$7),1)*IF(Y$9="x",(1+Toimenpiteet!$C$34),1)*(1+Y$30)*_xlfn.BINOM.INV(1,(1-(Satokasvi!$H$15*(1+Y$44))),S155))</f>
        <v>2448.4349056752021</v>
      </c>
      <c r="BV155" s="27">
        <f ca="1">IF(Z$11="x",0,_xlfn.NORM.INV(T155,Satokasvi!$H$8,Satokasvi!$I$8)*IF(COUNTIF($H$12:Z$12,"x")&gt;0,(1+$C$6),1)*IF(COUNTIF($H$13:Z$13,"x")&gt;0,(1+$C$30),1)*IF(Z$8="x",(1+Toimenpiteet!$C$7),1)*IF(Z$9="x",(1+Toimenpiteet!$C$34),1)*(1+Z$30)*_xlfn.BINOM.INV(1,(1-(Satokasvi!$H$15*(1+Z$44))),T155))</f>
        <v>0</v>
      </c>
      <c r="BW155" s="27">
        <f ca="1">IF(AA$11="x",0,_xlfn.NORM.INV(U155,Satokasvi!$H$8,Satokasvi!$I$8)*IF(COUNTIF($H$12:AA$12,"x")&gt;0,(1+$C$6),1)*IF(COUNTIF($H$13:AA$13,"x")&gt;0,(1+$C$30),1)*IF(AA$8="x",(1+Toimenpiteet!$C$7),1)*IF(AA$9="x",(1+Toimenpiteet!$C$34),1)*(1+AA$30)*_xlfn.BINOM.INV(1,(1-(Satokasvi!$H$15*(1+AA$44))),U155))</f>
        <v>2753.2139156300241</v>
      </c>
      <c r="BX155" s="27">
        <f ca="1">IF(AB$11="x",0,_xlfn.NORM.INV(V155,Satokasvi!$H$8,Satokasvi!$I$8)*IF(COUNTIF($H$12:AB$12,"x")&gt;0,(1+$C$6),1)*IF(COUNTIF($H$13:AB$13,"x")&gt;0,(1+$C$30),1)*IF(AB$8="x",(1+Toimenpiteet!$C$7),1)*IF(AB$9="x",(1+Toimenpiteet!$C$34),1)*(1+AB$30)*_xlfn.BINOM.INV(1,(1-(Satokasvi!$H$15*(1+AB$44))),V155))</f>
        <v>2916.6195762997595</v>
      </c>
      <c r="BY155" s="27">
        <f ca="1">IF(AC$11="x",0,_xlfn.NORM.INV(W155,Satokasvi!$H$8,Satokasvi!$I$8)*IF(COUNTIF($H$12:AC$12,"x")&gt;0,(1+$C$6),1)*IF(COUNTIF($H$13:AC$13,"x")&gt;0,(1+$C$30),1)*IF(AC$8="x",(1+Toimenpiteet!$C$7),1)*IF(AC$9="x",(1+Toimenpiteet!$C$34),1)*(1+AC$30)*_xlfn.BINOM.INV(1,(1-(Satokasvi!$H$15*(1+AC$44))),W155))</f>
        <v>2744.2254573404616</v>
      </c>
      <c r="BZ155" s="27">
        <f ca="1">IF(AD$11="x",0,_xlfn.NORM.INV(X155,Satokasvi!$H$8,Satokasvi!$I$8)*IF(COUNTIF($H$12:AD$12,"x")&gt;0,(1+$C$6),1)*IF(COUNTIF($H$13:AD$13,"x")&gt;0,(1+$C$30),1)*IF(AD$8="x",(1+Toimenpiteet!$C$7),1)*IF(AD$9="x",(1+Toimenpiteet!$C$34),1)*(1+AD$30)*_xlfn.BINOM.INV(1,(1-(Satokasvi!$H$15*(1+AD$44))),X155))</f>
        <v>2715.5590300671383</v>
      </c>
      <c r="CA155" s="27">
        <f ca="1">IF(AE$11="x",0,_xlfn.NORM.INV(Y155,Satokasvi!$H$8,Satokasvi!$I$8)*IF(COUNTIF($H$12:AE$12,"x")&gt;0,(1+$C$6),1)*IF(COUNTIF($H$13:AE$13,"x")&gt;0,(1+$C$30),1)*IF(AE$8="x",(1+Toimenpiteet!$C$7),1)*IF(AE$9="x",(1+Toimenpiteet!$C$34),1)*(1+AE$30)*_xlfn.BINOM.INV(1,(1-(Satokasvi!$H$15*(1+AE$44))),Y155))</f>
        <v>3047.0339909713302</v>
      </c>
      <c r="CB155" s="27">
        <f ca="1">IF(AF$11="x",0,_xlfn.NORM.INV(Z155,Satokasvi!$H$8,Satokasvi!$I$8)*IF(COUNTIF($H$12:AF$12,"x")&gt;0,(1+$C$6),1)*IF(COUNTIF($H$13:AF$13,"x")&gt;0,(1+$C$30),1)*IF(AF$8="x",(1+Toimenpiteet!$C$7),1)*IF(AF$9="x",(1+Toimenpiteet!$C$34),1)*(1+AF$30)*_xlfn.BINOM.INV(1,(1-(Satokasvi!$H$15*(1+AF$44))),Z155))</f>
        <v>0</v>
      </c>
      <c r="CD155" s="29">
        <f ca="1">_xlfn.NORM.INV(RAND(),Satokasvi!$H$13,Satokasvi!$I$13)</f>
        <v>209.88542308638034</v>
      </c>
      <c r="CE155" s="29">
        <f ca="1">_xlfn.NORM.INV(RAND(),Satokasvi!$H$13,Satokasvi!$I$13)</f>
        <v>213.78368539082913</v>
      </c>
      <c r="CF155" s="29">
        <f ca="1">_xlfn.NORM.INV(RAND(),Satokasvi!$H$13,Satokasvi!$I$13)</f>
        <v>206.89201166699613</v>
      </c>
      <c r="CG155" s="29">
        <f ca="1">_xlfn.NORM.INV(RAND(),Satokasvi!$H$13,Satokasvi!$I$13)</f>
        <v>198.0178326872161</v>
      </c>
      <c r="CH155" s="29">
        <f ca="1">_xlfn.NORM.INV(RAND(),Satokasvi!$H$13,Satokasvi!$I$13)</f>
        <v>182.60568094531277</v>
      </c>
      <c r="CI155" s="29">
        <f ca="1">_xlfn.NORM.INV(RAND(),Satokasvi!$H$13,Satokasvi!$I$13)</f>
        <v>174.88871727543147</v>
      </c>
      <c r="CJ155" s="29">
        <f ca="1">_xlfn.NORM.INV(RAND(),Satokasvi!$H$13,Satokasvi!$I$13)</f>
        <v>128.37144778841326</v>
      </c>
      <c r="CK155" s="29">
        <f ca="1">_xlfn.NORM.INV(RAND(),Satokasvi!$H$13,Satokasvi!$I$13)</f>
        <v>161.79648631765031</v>
      </c>
      <c r="CL155" s="29">
        <f ca="1">_xlfn.NORM.INV(RAND(),Satokasvi!$H$13,Satokasvi!$I$13)</f>
        <v>152.35403824801628</v>
      </c>
      <c r="CM155" s="29">
        <f ca="1">_xlfn.NORM.INV(RAND(),Satokasvi!$H$13,Satokasvi!$I$13)</f>
        <v>208.72063627200586</v>
      </c>
      <c r="CN155" s="29">
        <f ca="1">_xlfn.NORM.INV(RAND(),Satokasvi!$H$13,Satokasvi!$I$13)</f>
        <v>150.70526758638587</v>
      </c>
      <c r="CO155" s="29">
        <f ca="1">_xlfn.NORM.INV(RAND(),Satokasvi!$H$13,Satokasvi!$I$13)</f>
        <v>278.16478533907497</v>
      </c>
      <c r="CP155" s="29">
        <f ca="1">_xlfn.NORM.INV(RAND(),Satokasvi!$H$13,Satokasvi!$I$13)</f>
        <v>161.26454791961194</v>
      </c>
      <c r="CQ155" s="29">
        <f ca="1">_xlfn.NORM.INV(RAND(),Satokasvi!$H$13,Satokasvi!$I$13)</f>
        <v>227.17588693047568</v>
      </c>
      <c r="CR155" s="29">
        <f ca="1">_xlfn.NORM.INV(RAND(),Satokasvi!$H$13,Satokasvi!$I$13)</f>
        <v>198.40647009202016</v>
      </c>
      <c r="CS155" s="29">
        <f ca="1">_xlfn.NORM.INV(RAND(),Satokasvi!$H$13,Satokasvi!$I$13)</f>
        <v>161.35451092510112</v>
      </c>
      <c r="CT155" s="29">
        <f ca="1">_xlfn.NORM.INV(RAND(),Satokasvi!$H$13,Satokasvi!$I$13)</f>
        <v>274.20383104747543</v>
      </c>
      <c r="CU155" s="29">
        <f ca="1">_xlfn.NORM.INV(RAND(),Satokasvi!$H$13,Satokasvi!$I$13)</f>
        <v>249.90449319821397</v>
      </c>
      <c r="CV155" s="29">
        <f ca="1">_xlfn.NORM.INV(RAND(),Satokasvi!$H$13,Satokasvi!$I$13)</f>
        <v>211.66375255591257</v>
      </c>
      <c r="CW155" s="29">
        <f ca="1">_xlfn.NORM.INV(RAND(),Satokasvi!$H$13,Satokasvi!$I$13)</f>
        <v>217.71784786307947</v>
      </c>
      <c r="CX155" s="29">
        <f ca="1">_xlfn.NORM.INV(RAND(),Satokasvi!$H$13,Satokasvi!$I$13)</f>
        <v>183.5274748218493</v>
      </c>
      <c r="CY155" s="29">
        <f ca="1">_xlfn.NORM.INV(RAND(),Satokasvi!$H$13,Satokasvi!$I$13)</f>
        <v>166.32402057150173</v>
      </c>
      <c r="CZ155" s="29">
        <f ca="1">_xlfn.NORM.INV(RAND(),Satokasvi!$H$13,Satokasvi!$I$13)</f>
        <v>201.5300085581344</v>
      </c>
      <c r="DA155" s="29">
        <f ca="1">_xlfn.NORM.INV(RAND(),Satokasvi!$H$13,Satokasvi!$I$13)</f>
        <v>168.85354270893163</v>
      </c>
      <c r="DB155" s="29">
        <f ca="1">_xlfn.NORM.INV(RAND(),Satokasvi!$H$13,Satokasvi!$I$13)</f>
        <v>200.96944619077547</v>
      </c>
      <c r="DD155" s="29">
        <f>IF(H$11="x",Toimenpiteet!$E$115,AC155*CD155/1000+(Satokasvi!$E$28-Satokasvi!$E$7)+IF(H$8="x",Toimenpiteet!$E$29,0)+IF(H$9="x",Toimenpiteet!$E$60,0)+IF(H$10="x",Toimenpiteet!$E$88,0))/(1+$H$15)^DD$59</f>
        <v>305.82524271844659</v>
      </c>
      <c r="DE155" s="29">
        <f ca="1">IF(I$11="x",Toimenpiteet!$E$115,AD155*CE155/1000+(Satokasvi!$E$28-Satokasvi!$E$7)+IF(I$8="x",Toimenpiteet!$E$29,0)+IF(I$9="x",Toimenpiteet!$E$60,0)+IF(I$10="x",Toimenpiteet!$E$88,0))/(1+$H$15)^DE$59</f>
        <v>334.27202650171847</v>
      </c>
      <c r="DF155" s="29">
        <f ca="1">IF(J$11="x",Toimenpiteet!$E$115,AE155*CF155/1000+(Satokasvi!$E$28-Satokasvi!$E$7)+IF(J$8="x",Toimenpiteet!$E$29,0)+IF(J$9="x",Toimenpiteet!$E$60,0)+IF(J$10="x",Toimenpiteet!$E$88,0))/(1+$H$15)^DF$59</f>
        <v>286.83024305759841</v>
      </c>
      <c r="DG155" s="29">
        <f ca="1">IF(K$11="x",Toimenpiteet!$E$115,AF155*CG155/1000+(Satokasvi!$E$28-Satokasvi!$E$7)+IF(K$8="x",Toimenpiteet!$E$29,0)+IF(K$9="x",Toimenpiteet!$E$60,0)+IF(K$10="x",Toimenpiteet!$E$88,0))/(1+$H$15)^DG$59</f>
        <v>245.62970007884542</v>
      </c>
      <c r="DH155" s="29">
        <f ca="1">IF(L$11="x",Toimenpiteet!$E$115,AG155*CH155/1000+(Satokasvi!$E$28-Satokasvi!$E$7)+IF(L$8="x",Toimenpiteet!$E$29,0)+IF(L$9="x",Toimenpiteet!$E$60,0)+IF(L$10="x",Toimenpiteet!$E$88,0))/(1+$H$15)^DH$59</f>
        <v>199.51272134314789</v>
      </c>
      <c r="DI155" s="29">
        <f>IF(M$11="x",Toimenpiteet!$E$115,AH155*CI155/1000+(Satokasvi!$E$28-Satokasvi!$E$7)+IF(M$8="x",Toimenpiteet!$E$29,0)+IF(M$9="x",Toimenpiteet!$E$60,0)+IF(M$10="x",Toimenpiteet!$E$88,0))/(1+$H$15)^DI$59</f>
        <v>263.80754085535114</v>
      </c>
      <c r="DJ155" s="29">
        <f ca="1">IF(N$11="x",Toimenpiteet!$E$115,AI155*CJ155/1000+(Satokasvi!$E$28-Satokasvi!$E$7)+IF(N$8="x",Toimenpiteet!$E$29,0)+IF(N$9="x",Toimenpiteet!$E$60,0)+IF(N$10="x",Toimenpiteet!$E$88,0))/(1+$H$15)^DJ$59</f>
        <v>83.75803185510722</v>
      </c>
      <c r="DK155" s="29">
        <f ca="1">IF(O$11="x",Toimenpiteet!$E$115,AJ155*CK155/1000+(Satokasvi!$E$28-Satokasvi!$E$7)+IF(O$8="x",Toimenpiteet!$E$29,0)+IF(O$9="x",Toimenpiteet!$E$60,0)+IF(O$10="x",Toimenpiteet!$E$88,0))/(1+$H$15)^DK$59</f>
        <v>132.29854813508891</v>
      </c>
      <c r="DL155" s="29">
        <f ca="1">IF(P$11="x",Toimenpiteet!$E$115,AK155*CL155/1000+(Satokasvi!$E$28-Satokasvi!$E$7)+IF(P$8="x",Toimenpiteet!$E$29,0)+IF(P$9="x",Toimenpiteet!$E$60,0)+IF(P$10="x",Toimenpiteet!$E$88,0))/(1+$H$15)^DL$59</f>
        <v>127.75930862315785</v>
      </c>
      <c r="DM155" s="29">
        <f ca="1">IF(Q$11="x",Toimenpiteet!$E$115,AL155*CM155/1000+(Satokasvi!$E$28-Satokasvi!$E$7)+IF(Q$8="x",Toimenpiteet!$E$29,0)+IF(Q$9="x",Toimenpiteet!$E$60,0)+IF(Q$10="x",Toimenpiteet!$E$88,0))/(1+$H$15)^DM$59</f>
        <v>237.29039784935406</v>
      </c>
      <c r="DN155" s="29">
        <f ca="1">IF(R$11="x",Toimenpiteet!$E$115,AM155*CN155/1000+(Satokasvi!$E$28-Satokasvi!$E$7)+IF(R$8="x",Toimenpiteet!$E$29,0)+IF(R$9="x",Toimenpiteet!$E$60,0)+IF(R$10="x",Toimenpiteet!$E$88,0))/(1+$H$15)^DN$59</f>
        <v>-164.63980893685792</v>
      </c>
      <c r="DO155" s="29">
        <f ca="1">IF(S$11="x",Toimenpiteet!$E$115,AN155*CO155/1000+(Satokasvi!$E$28-Satokasvi!$E$7)+IF(S$8="x",Toimenpiteet!$E$29,0)+IF(S$9="x",Toimenpiteet!$E$60,0)+IF(S$10="x",Toimenpiteet!$E$88,0))/(1+$H$15)^DO$59</f>
        <v>360.94063097025145</v>
      </c>
      <c r="DP155" s="29">
        <f ca="1">IF(T$11="x",Toimenpiteet!$E$115,AO155*CP155/1000+(Satokasvi!$E$28-Satokasvi!$E$7)+IF(T$8="x",Toimenpiteet!$E$29,0)+IF(T$9="x",Toimenpiteet!$E$60,0)+IF(T$10="x",Toimenpiteet!$E$88,0))/(1+$H$15)^DP$59</f>
        <v>-155.18881038444522</v>
      </c>
      <c r="DQ155" s="29">
        <f ca="1">IF(U$11="x",Toimenpiteet!$E$115,AP155*CQ155/1000+(Satokasvi!$E$28-Satokasvi!$E$7)+IF(U$8="x",Toimenpiteet!$E$29,0)+IF(U$9="x",Toimenpiteet!$E$60,0)+IF(U$10="x",Toimenpiteet!$E$88,0))/(1+$H$15)^DQ$59</f>
        <v>214.22819801453568</v>
      </c>
      <c r="DR155" s="29">
        <f ca="1">IF(V$11="x",Toimenpiteet!$E$115,AQ155*CR155/1000+(Satokasvi!$E$28-Satokasvi!$E$7)+IF(V$8="x",Toimenpiteet!$E$29,0)+IF(V$9="x",Toimenpiteet!$E$60,0)+IF(V$10="x",Toimenpiteet!$E$88,0))/(1+$H$15)^DR$59</f>
        <v>190.22013952780262</v>
      </c>
      <c r="DS155" s="29">
        <f ca="1">IF(W$11="x",Toimenpiteet!$E$115,AR155*CS155/1000+(Satokasvi!$E$28-Satokasvi!$E$7)+IF(W$8="x",Toimenpiteet!$E$29,0)+IF(W$9="x",Toimenpiteet!$E$60,0)+IF(W$10="x",Toimenpiteet!$E$88,0))/(1+$H$15)^DS$59</f>
        <v>120.28994686647793</v>
      </c>
      <c r="DT155" s="29">
        <f ca="1">IF(X$11="x",Toimenpiteet!$E$115,AS155*CT155/1000+(Satokasvi!$E$28-Satokasvi!$E$7)+IF(X$8="x",Toimenpiteet!$E$29,0)+IF(X$9="x",Toimenpiteet!$E$60,0)+IF(X$10="x",Toimenpiteet!$E$88,0))/(1+$H$15)^DT$59</f>
        <v>350.3564645493625</v>
      </c>
      <c r="DU155" s="29">
        <f ca="1">IF(Y$11="x",Toimenpiteet!$E$115,AT155*CU155/1000+(Satokasvi!$E$28-Satokasvi!$E$7)+IF(Y$8="x",Toimenpiteet!$E$29,0)+IF(Y$9="x",Toimenpiteet!$E$60,0)+IF(Y$10="x",Toimenpiteet!$E$88,0))/(1+$H$15)^DU$59</f>
        <v>208.42991895612175</v>
      </c>
      <c r="DV155" s="29">
        <f ca="1">IF(Z$11="x",Toimenpiteet!$E$115,AU155*CV155/1000+(Satokasvi!$E$28-Satokasvi!$E$7)+IF(Z$8="x",Toimenpiteet!$E$29,0)+IF(Z$9="x",Toimenpiteet!$E$60,0)+IF(Z$10="x",Toimenpiteet!$E$88,0))/(1+$H$15)^DV$59</f>
        <v>-129.96818551043771</v>
      </c>
      <c r="DW155" s="29">
        <f ca="1">IF(AA$11="x",Toimenpiteet!$E$115,AV155*CW155/1000+(Satokasvi!$E$28-Satokasvi!$E$7)+IF(AA$8="x",Toimenpiteet!$E$29,0)+IF(AA$9="x",Toimenpiteet!$E$60,0)+IF(AA$10="x",Toimenpiteet!$E$88,0))/(1+$H$15)^DW$59</f>
        <v>189.89960914749429</v>
      </c>
      <c r="DX155" s="29">
        <f ca="1">IF(AB$11="x",Toimenpiteet!$E$115,AW155*CX155/1000+(Satokasvi!$E$28-Satokasvi!$E$7)+IF(AB$8="x",Toimenpiteet!$E$29,0)+IF(AB$9="x",Toimenpiteet!$E$60,0)+IF(AB$10="x",Toimenpiteet!$E$88,0))/(1+$H$15)^DX$59</f>
        <v>151.52993220764884</v>
      </c>
      <c r="DY155" s="29">
        <f ca="1">IF(AC$11="x",Toimenpiteet!$E$115,AX155*CY155/1000+(Satokasvi!$E$28-Satokasvi!$E$7)+IF(AC$8="x",Toimenpiteet!$E$29,0)+IF(AC$9="x",Toimenpiteet!$E$60,0)+IF(AC$10="x",Toimenpiteet!$E$88,0))/(1+$H$15)^DY$59</f>
        <v>107.92518788039015</v>
      </c>
      <c r="DZ155" s="29">
        <f ca="1">IF(AD$11="x",Toimenpiteet!$E$115,AY155*CZ155/1000+(Satokasvi!$E$28-Satokasvi!$E$7)+IF(AD$8="x",Toimenpiteet!$E$29,0)+IF(AD$9="x",Toimenpiteet!$E$60,0)+IF(AD$10="x",Toimenpiteet!$E$88,0))/(1+$H$15)^DZ$59</f>
        <v>148.61589141599623</v>
      </c>
      <c r="EA155" s="29">
        <f ca="1">IF(AE$11="x",Toimenpiteet!$E$115,AZ155*DA155/1000+(Satokasvi!$E$28-Satokasvi!$E$7)+IF(AE$8="x",Toimenpiteet!$E$29,0)+IF(AE$9="x",Toimenpiteet!$E$60,0)+IF(AE$10="x",Toimenpiteet!$E$88,0))/(1+$H$15)^EA$59</f>
        <v>128.93699613017972</v>
      </c>
      <c r="EB155" s="29">
        <f ca="1">IF(AF$11="x",Toimenpiteet!$E$115,BA155*DB155/1000+(Satokasvi!$E$28-Satokasvi!$E$7)+IF(AF$8="x",Toimenpiteet!$E$29,0)+IF(AF$9="x",Toimenpiteet!$E$60,0)+IF(AF$10="x",Toimenpiteet!$E$88,0))/(1+$H$15)^EB$59</f>
        <v>-108.84630923473223</v>
      </c>
      <c r="ED155" s="29">
        <f>IF(H$11="x",Toimenpiteet!$E$115,BD155*CD155/1000+(Satokasvi!$E$28-Satokasvi!$E$7)+IF(H$8="x",Toimenpiteet!$E$29,0)+IF(H$9="x",Toimenpiteet!$E$60,0)+IF(H$10="x",Toimenpiteet!$E$88,0))/(1+$H$15)^ED$59</f>
        <v>305.82524271844659</v>
      </c>
      <c r="EE155" s="29">
        <f ca="1">IF(I$11="x",Toimenpiteet!$E$115,BE155*CE155/1000+(Satokasvi!$E$28-Satokasvi!$E$7)+IF(I$8="x",Toimenpiteet!$E$29,0)+IF(I$9="x",Toimenpiteet!$E$60,0)+IF(I$10="x",Toimenpiteet!$E$88,0))/(1+$H$15)^EE$59</f>
        <v>361.72650821138359</v>
      </c>
      <c r="EF155" s="29">
        <f ca="1">IF(J$11="x",Toimenpiteet!$E$115,BF155*CF155/1000+(Satokasvi!$E$28-Satokasvi!$E$7)+IF(J$8="x",Toimenpiteet!$E$29,0)+IF(J$9="x",Toimenpiteet!$E$60,0)+IF(J$10="x",Toimenpiteet!$E$88,0))/(1+$H$15)^EF$59</f>
        <v>311.59979441880756</v>
      </c>
      <c r="EG155" s="29">
        <f ca="1">IF(K$11="x",Toimenpiteet!$E$115,BG155*CG155/1000+(Satokasvi!$E$28-Satokasvi!$E$7)+IF(K$8="x",Toimenpiteet!$E$29,0)+IF(K$9="x",Toimenpiteet!$E$60,0)+IF(K$10="x",Toimenpiteet!$E$88,0))/(1+$H$15)^EG$59</f>
        <v>268.03549499378698</v>
      </c>
      <c r="EH155" s="29">
        <f ca="1">IF(L$11="x",Toimenpiteet!$E$115,BH155*CH155/1000+(Satokasvi!$E$28-Satokasvi!$E$7)+IF(L$8="x",Toimenpiteet!$E$29,0)+IF(L$9="x",Toimenpiteet!$E$60,0)+IF(L$10="x",Toimenpiteet!$E$88,0))/(1+$H$15)^EH$59</f>
        <v>219.31778450836279</v>
      </c>
      <c r="EI155" s="29">
        <f>IF(M$11="x",Toimenpiteet!$E$115,BI155*CI155/1000+(Satokasvi!$E$28-Satokasvi!$E$7)+IF(M$8="x",Toimenpiteet!$E$29,0)+IF(M$9="x",Toimenpiteet!$E$60,0)+IF(M$10="x",Toimenpiteet!$E$88,0))/(1+$H$15)^EI$59</f>
        <v>263.80754085535114</v>
      </c>
      <c r="EJ155" s="29">
        <f ca="1">IF(N$11="x",Toimenpiteet!$E$115,BJ155*CJ155/1000+(Satokasvi!$E$28-Satokasvi!$E$7)+IF(N$8="x",Toimenpiteet!$E$29,0)+IF(N$9="x",Toimenpiteet!$E$60,0)+IF(N$10="x",Toimenpiteet!$E$88,0))/(1+$H$15)^EJ$59</f>
        <v>97.211111219620122</v>
      </c>
      <c r="EK155" s="29">
        <f ca="1">IF(O$11="x",Toimenpiteet!$E$115,BK155*CK155/1000+(Satokasvi!$E$28-Satokasvi!$E$7)+IF(O$8="x",Toimenpiteet!$E$29,0)+IF(O$9="x",Toimenpiteet!$E$60,0)+IF(O$10="x",Toimenpiteet!$E$88,0))/(1+$H$15)^EK$59</f>
        <v>147.90879376685075</v>
      </c>
      <c r="EL155" s="29">
        <f ca="1">IF(P$11="x",Toimenpiteet!$E$115,BL155*CL155/1000+(Satokasvi!$E$28-Satokasvi!$E$7)+IF(P$8="x",Toimenpiteet!$E$29,0)+IF(P$9="x",Toimenpiteet!$E$60,0)+IF(P$10="x",Toimenpiteet!$E$88,0))/(1+$H$15)^EL$59</f>
        <v>142.88059271937144</v>
      </c>
      <c r="EM155" s="29">
        <f ca="1">IF(Q$11="x",Toimenpiteet!$E$115,BM155*CM155/1000+(Satokasvi!$E$28-Satokasvi!$E$7)+IF(Q$8="x",Toimenpiteet!$E$29,0)+IF(Q$9="x",Toimenpiteet!$E$60,0)+IF(Q$10="x",Toimenpiteet!$E$88,0))/(1+$H$15)^EM$59</f>
        <v>257.63386790206988</v>
      </c>
      <c r="EN155" s="29">
        <f ca="1">IF(R$11="x",Toimenpiteet!$E$115,BN155*CN155/1000+(Satokasvi!$E$28-Satokasvi!$E$7)+IF(R$8="x",Toimenpiteet!$E$29,0)+IF(R$9="x",Toimenpiteet!$E$60,0)+IF(R$10="x",Toimenpiteet!$E$88,0))/(1+$H$15)^EN$59</f>
        <v>-164.63980893685792</v>
      </c>
      <c r="EO155" s="29">
        <f ca="1">IF(S$11="x",Toimenpiteet!$E$115,BO155*CO155/1000+(Satokasvi!$E$28-Satokasvi!$E$7)+IF(S$8="x",Toimenpiteet!$E$29,0)+IF(S$9="x",Toimenpiteet!$E$60,0)+IF(S$10="x",Toimenpiteet!$E$88,0))/(1+$H$15)^EO$59</f>
        <v>386.97988625356288</v>
      </c>
      <c r="EP155" s="29">
        <f ca="1">IF(T$11="x",Toimenpiteet!$E$115,BP155*CP155/1000+(Satokasvi!$E$28-Satokasvi!$E$7)+IF(T$8="x",Toimenpiteet!$E$29,0)+IF(T$9="x",Toimenpiteet!$E$60,0)+IF(T$10="x",Toimenpiteet!$E$88,0))/(1+$H$15)^EP$59</f>
        <v>-155.18881038444522</v>
      </c>
      <c r="EQ155" s="29">
        <f ca="1">IF(U$11="x",Toimenpiteet!$E$115,BQ155*CQ155/1000+(Satokasvi!$E$28-Satokasvi!$E$7)+IF(U$8="x",Toimenpiteet!$E$29,0)+IF(U$9="x",Toimenpiteet!$E$60,0)+IF(U$10="x",Toimenpiteet!$E$88,0))/(1+$H$15)^EQ$59</f>
        <v>232.47304531256574</v>
      </c>
      <c r="ER155" s="29">
        <f ca="1">IF(V$11="x",Toimenpiteet!$E$115,BR155*CR155/1000+(Satokasvi!$E$28-Satokasvi!$E$7)+IF(V$8="x",Toimenpiteet!$E$29,0)+IF(V$9="x",Toimenpiteet!$E$60,0)+IF(V$10="x",Toimenpiteet!$E$88,0))/(1+$H$15)^ER$59</f>
        <v>207.0451633947784</v>
      </c>
      <c r="ES155" s="29">
        <f ca="1">IF(W$11="x",Toimenpiteet!$E$115,BS155*CS155/1000+(Satokasvi!$E$28-Satokasvi!$E$7)+IF(W$8="x",Toimenpiteet!$E$29,0)+IF(W$9="x",Toimenpiteet!$E$60,0)+IF(W$10="x",Toimenpiteet!$E$88,0))/(1+$H$15)^ES$59</f>
        <v>133.40543148221511</v>
      </c>
      <c r="ET155" s="29">
        <f ca="1">IF(X$11="x",Toimenpiteet!$E$115,BT155*CT155/1000+(Satokasvi!$E$28-Satokasvi!$E$7)+IF(X$8="x",Toimenpiteet!$E$29,0)+IF(X$9="x",Toimenpiteet!$E$60,0)+IF(X$10="x",Toimenpiteet!$E$88,0))/(1+$H$15)^ET$59</f>
        <v>374.76845017723184</v>
      </c>
      <c r="EU155" s="29">
        <f ca="1">IF(Y$11="x",Toimenpiteet!$E$115,BU155*CU155/1000+(Satokasvi!$E$28-Satokasvi!$E$7)+IF(Y$8="x",Toimenpiteet!$E$29,0)+IF(Y$9="x",Toimenpiteet!$E$60,0)+IF(Y$10="x",Toimenpiteet!$E$88,0))/(1+$H$15)^EU$59</f>
        <v>225.5447764577155</v>
      </c>
      <c r="EV155" s="29">
        <f ca="1">IF(Z$11="x",Toimenpiteet!$E$115,BV155*CV155/1000+(Satokasvi!$E$28-Satokasvi!$E$7)+IF(Z$8="x",Toimenpiteet!$E$29,0)+IF(Z$9="x",Toimenpiteet!$E$60,0)+IF(Z$10="x",Toimenpiteet!$E$88,0))/(1+$H$15)^EV$59</f>
        <v>-129.96818551043771</v>
      </c>
      <c r="EW155" s="29">
        <f ca="1">IF(AA$11="x",Toimenpiteet!$E$115,BW155*CW155/1000+(Satokasvi!$E$28-Satokasvi!$E$7)+IF(AA$8="x",Toimenpiteet!$E$29,0)+IF(AA$9="x",Toimenpiteet!$E$60,0)+IF(AA$10="x",Toimenpiteet!$E$88,0))/(1+$H$15)^EW$59</f>
        <v>205.70372482382228</v>
      </c>
      <c r="EX155" s="29">
        <f ca="1">IF(AB$11="x",Toimenpiteet!$E$115,BX155*CX155/1000+(Satokasvi!$E$28-Satokasvi!$E$7)+IF(AB$8="x",Toimenpiteet!$E$29,0)+IF(AB$9="x",Toimenpiteet!$E$60,0)+IF(AB$10="x",Toimenpiteet!$E$88,0))/(1+$H$15)^EX$59</f>
        <v>165.23180281701508</v>
      </c>
      <c r="EY155" s="29">
        <f ca="1">IF(AC$11="x",Toimenpiteet!$E$115,BY155*CY155/1000+(Satokasvi!$E$28-Satokasvi!$E$7)+IF(AC$8="x",Toimenpiteet!$E$29,0)+IF(AC$9="x",Toimenpiteet!$E$60,0)+IF(AC$10="x",Toimenpiteet!$E$88,0))/(1+$H$15)^EY$59</f>
        <v>119.26841232196678</v>
      </c>
      <c r="EZ155" s="29">
        <f ca="1">IF(AD$11="x",Toimenpiteet!$E$115,BZ155*CZ155/1000+(Satokasvi!$E$28-Satokasvi!$E$7)+IF(AD$8="x",Toimenpiteet!$E$29,0)+IF(AD$9="x",Toimenpiteet!$E$60,0)+IF(AD$10="x",Toimenpiteet!$E$88,0))/(1+$H$15)^EZ$59</f>
        <v>161.82043846015247</v>
      </c>
      <c r="FA155" s="29">
        <f ca="1">IF(AE$11="x",Toimenpiteet!$E$115,CA155*DA155/1000+(Satokasvi!$E$28-Satokasvi!$E$7)+IF(AE$8="x",Toimenpiteet!$E$29,0)+IF(AE$9="x",Toimenpiteet!$E$60,0)+IF(AE$10="x",Toimenpiteet!$E$88,0))/(1+$H$15)^FA$59</f>
        <v>140.98943086227743</v>
      </c>
      <c r="FB155" s="29">
        <f ca="1">IF(AF$11="x",Toimenpiteet!$E$115,CB155*DB155/1000+(Satokasvi!$E$28-Satokasvi!$E$7)+IF(AF$8="x",Toimenpiteet!$E$29,0)+IF(AF$9="x",Toimenpiteet!$E$60,0)+IF(AF$10="x",Toimenpiteet!$E$88,0))/(1+$H$15)^FB$59</f>
        <v>-108.84630923473223</v>
      </c>
      <c r="FD155" s="29">
        <f t="shared" si="41"/>
        <v>305.82524271844659</v>
      </c>
      <c r="FE155" s="29">
        <f t="shared" ca="1" si="45"/>
        <v>640.09726922016512</v>
      </c>
      <c r="FF155" s="29">
        <f t="shared" ca="1" si="45"/>
        <v>926.92751227776353</v>
      </c>
      <c r="FG155" s="29">
        <f t="shared" ca="1" si="45"/>
        <v>1172.5572123566089</v>
      </c>
      <c r="FH155" s="29">
        <f t="shared" ca="1" si="45"/>
        <v>1372.0699336997568</v>
      </c>
      <c r="FI155" s="29">
        <f t="shared" ca="1" si="45"/>
        <v>1635.8774745551079</v>
      </c>
      <c r="FJ155" s="29">
        <f t="shared" ca="1" si="45"/>
        <v>1719.6355064102152</v>
      </c>
      <c r="FK155" s="29">
        <f t="shared" ca="1" si="45"/>
        <v>1851.934054545304</v>
      </c>
      <c r="FL155" s="29">
        <f t="shared" ca="1" si="45"/>
        <v>1979.6933631684619</v>
      </c>
      <c r="FM155" s="29">
        <f t="shared" ca="1" si="45"/>
        <v>2216.9837610178161</v>
      </c>
      <c r="FN155" s="29">
        <f t="shared" ca="1" si="44"/>
        <v>2052.3439520809579</v>
      </c>
      <c r="FO155" s="29">
        <f t="shared" ca="1" si="43"/>
        <v>2413.2845830512092</v>
      </c>
      <c r="FP155" s="29">
        <f t="shared" ca="1" si="43"/>
        <v>2258.0957726667639</v>
      </c>
      <c r="FQ155" s="29">
        <f t="shared" ca="1" si="43"/>
        <v>2472.3239706812997</v>
      </c>
      <c r="FR155" s="29">
        <f t="shared" ca="1" si="43"/>
        <v>2662.5441102091022</v>
      </c>
      <c r="FS155" s="29">
        <f t="shared" ca="1" si="43"/>
        <v>2782.8340570755799</v>
      </c>
      <c r="FT155" s="29">
        <f t="shared" ca="1" si="43"/>
        <v>3133.1905216249424</v>
      </c>
      <c r="FU155" s="29">
        <f t="shared" ca="1" si="43"/>
        <v>3341.620440581064</v>
      </c>
      <c r="FV155" s="29">
        <f t="shared" ca="1" si="43"/>
        <v>3211.6522550706263</v>
      </c>
      <c r="FW155" s="29">
        <f t="shared" ca="1" si="43"/>
        <v>3401.5518642181205</v>
      </c>
      <c r="FX155" s="29">
        <f t="shared" ca="1" si="43"/>
        <v>3553.0817964257694</v>
      </c>
      <c r="FY155" s="29">
        <f ca="1">FX155+DY155</f>
        <v>3661.0069843061597</v>
      </c>
      <c r="FZ155" s="29">
        <f t="shared" ca="1" si="43"/>
        <v>3809.6228757221561</v>
      </c>
      <c r="GA155" s="29">
        <f t="shared" ca="1" si="43"/>
        <v>3938.5598718523356</v>
      </c>
      <c r="GB155" s="29">
        <f t="shared" ca="1" si="43"/>
        <v>3829.7135626176032</v>
      </c>
      <c r="GC155" s="29"/>
      <c r="GD155" s="29">
        <f t="shared" si="42"/>
        <v>305.82524271844659</v>
      </c>
      <c r="GE155" s="29">
        <f t="shared" ca="1" si="48"/>
        <v>667.55175092983018</v>
      </c>
      <c r="GF155" s="29">
        <f t="shared" ca="1" si="48"/>
        <v>979.15154534863768</v>
      </c>
      <c r="GG155" s="29">
        <f t="shared" ca="1" si="48"/>
        <v>1247.1870403424246</v>
      </c>
      <c r="GH155" s="29">
        <f t="shared" ca="1" si="48"/>
        <v>1466.5048248507874</v>
      </c>
      <c r="GI155" s="29">
        <f t="shared" ca="1" si="48"/>
        <v>1730.3123657061385</v>
      </c>
      <c r="GJ155" s="29">
        <f t="shared" ca="1" si="48"/>
        <v>1827.5234769257586</v>
      </c>
      <c r="GK155" s="29">
        <f t="shared" ca="1" si="48"/>
        <v>1975.4322706926093</v>
      </c>
      <c r="GL155" s="29">
        <f t="shared" ca="1" si="48"/>
        <v>2118.3128634119807</v>
      </c>
      <c r="GM155" s="29">
        <f t="shared" ca="1" si="48"/>
        <v>2375.9467313140508</v>
      </c>
      <c r="GN155" s="29">
        <f t="shared" ca="1" si="48"/>
        <v>2211.3069223771927</v>
      </c>
      <c r="GO155" s="29">
        <f t="shared" ca="1" si="48"/>
        <v>2598.2868086307553</v>
      </c>
      <c r="GP155" s="29">
        <f t="shared" ca="1" si="48"/>
        <v>2443.09799824631</v>
      </c>
      <c r="GQ155" s="29">
        <f t="shared" ca="1" si="48"/>
        <v>2675.5710435588758</v>
      </c>
      <c r="GR155" s="29">
        <f t="shared" ca="1" si="48"/>
        <v>2882.616206953654</v>
      </c>
      <c r="GS155" s="29">
        <f t="shared" ca="1" si="48"/>
        <v>3016.0216384358691</v>
      </c>
      <c r="GT155" s="29">
        <f t="shared" ca="1" si="34"/>
        <v>3390.790088613101</v>
      </c>
      <c r="GU155" s="29">
        <f t="shared" ca="1" si="34"/>
        <v>3616.3348650708167</v>
      </c>
      <c r="GV155" s="29">
        <f t="shared" ca="1" si="34"/>
        <v>3486.366679560379</v>
      </c>
      <c r="GW155" s="29">
        <f t="shared" ca="1" si="34"/>
        <v>3692.0704043842011</v>
      </c>
      <c r="GX155" s="29">
        <f t="shared" ca="1" si="34"/>
        <v>3857.3022072012163</v>
      </c>
      <c r="GY155" s="29">
        <f ca="1">GX155+EY155</f>
        <v>3976.5706195231833</v>
      </c>
      <c r="GZ155" s="29">
        <f t="shared" ca="1" si="30"/>
        <v>4138.3910579833355</v>
      </c>
      <c r="HA155" s="29">
        <f t="shared" ca="1" si="30"/>
        <v>4279.3804888456125</v>
      </c>
      <c r="HB155" s="29">
        <f t="shared" ca="1" si="30"/>
        <v>4170.5341796108805</v>
      </c>
      <c r="HC155" s="29"/>
      <c r="HD155" s="29">
        <f t="shared" si="40"/>
        <v>170</v>
      </c>
      <c r="HE155" s="29">
        <f>SUM($GD155:GD155)-$HD155-SUM($FD155:FD155)</f>
        <v>-170</v>
      </c>
      <c r="HF155" s="29">
        <f ca="1">SUM($GD155:GE155)-$HD155-SUM($FD155:FE155)</f>
        <v>-142.54551829033494</v>
      </c>
      <c r="HG155" s="29">
        <f ca="1">SUM($GD155:GF155)-$HD155-SUM($FD155:FF155)</f>
        <v>-90.321485219460783</v>
      </c>
      <c r="HH155" s="29">
        <f ca="1">SUM($GD155:GG155)-$HD155-SUM($FD155:FG155)</f>
        <v>-15.691657233645401</v>
      </c>
      <c r="HI155" s="29">
        <f ca="1">SUM($GD155:GH155)-$HD155-SUM($FD155:FH155)</f>
        <v>78.743233917384714</v>
      </c>
      <c r="HJ155" s="29">
        <f ca="1">SUM($GD155:GI155)-$HD155-SUM($FD155:FI155)</f>
        <v>173.17812506841528</v>
      </c>
      <c r="HK155" s="29">
        <f ca="1">SUM($GD155:GJ155)-$HD155-SUM($FD155:FJ155)</f>
        <v>281.06609558395849</v>
      </c>
      <c r="HL155" s="29">
        <f ca="1">SUM($GD155:GK155)-$HD155-SUM($FD155:FK155)</f>
        <v>404.56431173126293</v>
      </c>
      <c r="HM155" s="29">
        <f ca="1">SUM($GD155:GL155)-$HD155-SUM($FD155:FL155)</f>
        <v>543.18381197478084</v>
      </c>
      <c r="HN155" s="29">
        <f ca="1">SUM($GD155:GM155)-$HD155-SUM($FD155:FM155)</f>
        <v>702.14678227101467</v>
      </c>
      <c r="HO155" s="29">
        <f ca="1">SUM($GD155:GN155)-$HD155-SUM($FD155:FN155)</f>
        <v>861.10975256725214</v>
      </c>
      <c r="HP155" s="29">
        <f ca="1">SUM($GD155:GO155)-$HD155-SUM($FD155:FO155)</f>
        <v>1046.1119781468005</v>
      </c>
      <c r="HQ155" s="29">
        <f ca="1">SUM($GD155:GP155)-$HD155-SUM($FD155:FP155)</f>
        <v>1231.1142037263489</v>
      </c>
      <c r="HR155" s="29">
        <f ca="1">SUM($GD155:GQ155)-$HD155-SUM($FD155:FQ155)</f>
        <v>1434.3612766039259</v>
      </c>
      <c r="HS155" s="29">
        <f ca="1">SUM($GD155:GR155)-$HD155-SUM($FD155:FR155)</f>
        <v>1654.4333733484782</v>
      </c>
      <c r="HT155" s="29">
        <f ca="1">SUM($GD155:GS155)-$HD155-SUM($FD155:FS155)</f>
        <v>1887.6209547087674</v>
      </c>
      <c r="HU155" s="29">
        <f ca="1">SUM($GD155:GT155)-$HD155-SUM($FD155:FT155)</f>
        <v>2145.2205216969269</v>
      </c>
      <c r="HV155" s="29">
        <f ca="1">SUM($GD155:GU155)-$HD155-SUM($FD155:FU155)</f>
        <v>2419.9349461866805</v>
      </c>
      <c r="HW155" s="29">
        <f ca="1">SUM($GD155:GV155)-$HD155-SUM($FD155:FV155)</f>
        <v>2694.6493706764304</v>
      </c>
      <c r="HX155" s="29">
        <f ca="1">SUM($GD155:GW155)-$HD155-SUM($FD155:FW155)</f>
        <v>2985.1679108425087</v>
      </c>
      <c r="HY155" s="29">
        <f ca="1">SUM($GD155:GX155)-$HD155-SUM($FD155:FX155)</f>
        <v>3289.3883216179602</v>
      </c>
      <c r="HZ155" s="29">
        <f ca="1">SUM($GD155:GY155)-$HD155-SUM($FD155:FY155)</f>
        <v>3604.951956834986</v>
      </c>
      <c r="IA155" s="29">
        <f ca="1">SUM($GD155:GZ155)-$HD155-SUM($FD155:FZ155)</f>
        <v>3933.7201390961636</v>
      </c>
      <c r="IB155" s="29">
        <f ca="1">SUM($GD155:HA155)-$HD155-SUM($FD155:GA155)</f>
        <v>4274.5407560894455</v>
      </c>
      <c r="IC155" s="29">
        <f ca="1">SUM($GD155:HB155)-$HD155-SUM($FD155:GB155)</f>
        <v>4615.3613730827201</v>
      </c>
    </row>
    <row r="156" spans="2:237">
      <c r="B156" s="29">
        <f t="shared" ca="1" si="50"/>
        <v>0.61176046954744878</v>
      </c>
      <c r="C156" s="29">
        <f t="shared" ca="1" si="50"/>
        <v>2.8724574318770846E-2</v>
      </c>
      <c r="D156" s="29">
        <f t="shared" ca="1" si="50"/>
        <v>0.46966842704090572</v>
      </c>
      <c r="E156" s="29">
        <f t="shared" ca="1" si="50"/>
        <v>0.14524174420705982</v>
      </c>
      <c r="F156" s="29">
        <f t="shared" ca="1" si="50"/>
        <v>0.69650912195831927</v>
      </c>
      <c r="G156" s="29">
        <f t="shared" ca="1" si="50"/>
        <v>0.6551942627338101</v>
      </c>
      <c r="H156" s="29">
        <f t="shared" ca="1" si="50"/>
        <v>0.5981220920135315</v>
      </c>
      <c r="I156" s="29">
        <f t="shared" ca="1" si="50"/>
        <v>0.65906051697831292</v>
      </c>
      <c r="J156" s="29">
        <f t="shared" ca="1" si="50"/>
        <v>0.66508895698825599</v>
      </c>
      <c r="K156" s="29">
        <f t="shared" ca="1" si="50"/>
        <v>0.84962246081999693</v>
      </c>
      <c r="L156" s="29">
        <f t="shared" ca="1" si="50"/>
        <v>0.78182265643891835</v>
      </c>
      <c r="M156" s="29">
        <f t="shared" ca="1" si="50"/>
        <v>0.6352344121253809</v>
      </c>
      <c r="N156" s="29">
        <f t="shared" ca="1" si="50"/>
        <v>0.30659779824182387</v>
      </c>
      <c r="O156" s="29">
        <f t="shared" ca="1" si="50"/>
        <v>4.0661942122881767E-2</v>
      </c>
      <c r="P156" s="29">
        <f t="shared" ca="1" si="50"/>
        <v>0.26685251287864531</v>
      </c>
      <c r="Q156" s="29">
        <f t="shared" ca="1" si="50"/>
        <v>0.81482085651850289</v>
      </c>
      <c r="R156" s="29">
        <f t="shared" ca="1" si="49"/>
        <v>0.6705491725432402</v>
      </c>
      <c r="S156" s="29">
        <f t="shared" ca="1" si="49"/>
        <v>0.25429063771210436</v>
      </c>
      <c r="T156" s="29">
        <f t="shared" ca="1" si="49"/>
        <v>0.26171299502379841</v>
      </c>
      <c r="U156" s="29">
        <f t="shared" ca="1" si="49"/>
        <v>0.89656959176243234</v>
      </c>
      <c r="V156" s="29">
        <f t="shared" ca="1" si="49"/>
        <v>0.81453276105094785</v>
      </c>
      <c r="W156" s="29">
        <f t="shared" ca="1" si="49"/>
        <v>0.93777473643084741</v>
      </c>
      <c r="X156" s="29">
        <f t="shared" ca="1" si="49"/>
        <v>0.99200670221957432</v>
      </c>
      <c r="Y156" s="29">
        <f t="shared" ca="1" si="49"/>
        <v>0.32363415666471684</v>
      </c>
      <c r="Z156" s="29">
        <f t="shared" ca="1" si="49"/>
        <v>0.39806018088600026</v>
      </c>
      <c r="AC156" s="27">
        <f>IF(H$11="x",0,_xlfn.NORM.INV(B156,Satokasvi!$H$8,Satokasvi!$I$8)*IF(H$8="x",1+Toimenpiteet!$C$7,1)*IF(H$9="x",1+Toimenpiteet!$C$34,1)*(1+H$30)*_xlfn.BINOM.INV(1,(1-(Satokasvi!$H$15*(1+H$43))),B156))</f>
        <v>0</v>
      </c>
      <c r="AD156" s="27">
        <f ca="1">IF(I$11="x",0,_xlfn.NORM.INV(C156,Satokasvi!$H$8,Satokasvi!$I$8)*IF(I$8="x",1+Toimenpiteet!$C$7,1)*IF(I$9="x",1+Toimenpiteet!$C$34,1)*(1+I$30)*_xlfn.BINOM.INV(1,(1-(Satokasvi!$H$15*(1+I$43))),C156))</f>
        <v>0</v>
      </c>
      <c r="AE156" s="27">
        <f ca="1">IF(J$11="x",0,_xlfn.NORM.INV(D156,Satokasvi!$H$8,Satokasvi!$I$8)*IF(J$8="x",1+Toimenpiteet!$C$7,1)*IF(J$9="x",1+Toimenpiteet!$C$34,1)*(1+J$30)*_xlfn.BINOM.INV(1,(1-(Satokasvi!$H$15*(1+J$43))),D156))</f>
        <v>2543.8959131608813</v>
      </c>
      <c r="AF156" s="27">
        <f ca="1">IF(K$11="x",0,_xlfn.NORM.INV(E156,Satokasvi!$H$8,Satokasvi!$I$8)*IF(K$8="x",1+Toimenpiteet!$C$7,1)*IF(K$9="x",1+Toimenpiteet!$C$34,1)*(1+K$30)*_xlfn.BINOM.INV(1,(1-(Satokasvi!$H$15*(1+K$43))),E156))</f>
        <v>2380.9829534886903</v>
      </c>
      <c r="AG156" s="27">
        <f ca="1">IF(L$11="x",0,_xlfn.NORM.INV(F156,Satokasvi!$H$8,Satokasvi!$I$8)*IF(L$8="x",1+Toimenpiteet!$C$7,1)*IF(L$9="x",1+Toimenpiteet!$C$34,1)*(1+L$30)*_xlfn.BINOM.INV(1,(1-(Satokasvi!$H$15*(1+L$43))),F156))</f>
        <v>2688.3546780729216</v>
      </c>
      <c r="AH156" s="27">
        <f>IF(M$11="x",0,_xlfn.NORM.INV(G156,Satokasvi!$H$8,Satokasvi!$I$8)*IF(M$8="x",1+Toimenpiteet!$C$7,1)*IF(M$9="x",1+Toimenpiteet!$C$34,1)*(1+M$30)*_xlfn.BINOM.INV(1,(1-(Satokasvi!$H$15*(1+M$43))),G156))</f>
        <v>0</v>
      </c>
      <c r="AI156" s="27">
        <f ca="1">IF(N$11="x",0,_xlfn.NORM.INV(H156,Satokasvi!$H$8,Satokasvi!$I$8)*IF(N$8="x",1+Toimenpiteet!$C$7,1)*IF(N$9="x",1+Toimenpiteet!$C$34,1)*(1+N$30)*_xlfn.BINOM.INV(1,(1-(Satokasvi!$H$15*(1+N$43))),H156))</f>
        <v>2659.6230204366052</v>
      </c>
      <c r="AJ156" s="27">
        <f ca="1">IF(O$11="x",0,_xlfn.NORM.INV(I156,Satokasvi!$H$8,Satokasvi!$I$8)*IF(O$8="x",1+Toimenpiteet!$C$7,1)*IF(O$9="x",1+Toimenpiteet!$C$34,1)*(1+O$30)*_xlfn.BINOM.INV(1,(1-(Satokasvi!$H$15*(1+O$43))),I156))</f>
        <v>2689.7520203431113</v>
      </c>
      <c r="AK156" s="27">
        <f ca="1">IF(P$11="x",0,_xlfn.NORM.INV(J156,Satokasvi!$H$8,Satokasvi!$I$8)*IF(P$8="x",1+Toimenpiteet!$C$7,1)*IF(P$9="x",1+Toimenpiteet!$C$34,1)*(1+P$30)*_xlfn.BINOM.INV(1,(1-(Satokasvi!$H$15*(1+P$43))),J156))</f>
        <v>2692.83036755787</v>
      </c>
      <c r="AL156" s="27">
        <f ca="1">IF(Q$11="x",0,_xlfn.NORM.INV(K156,Satokasvi!$H$8,Satokasvi!$I$8)*IF(Q$8="x",1+Toimenpiteet!$C$7,1)*IF(Q$9="x",1+Toimenpiteet!$C$34,1)*(1+Q$30)*_xlfn.BINOM.INV(1,(1-(Satokasvi!$H$15*(1+Q$43))),K156))</f>
        <v>2806.398663017907</v>
      </c>
      <c r="AM156" s="27">
        <f ca="1">IF(R$11="x",0,_xlfn.NORM.INV(L156,Satokasvi!$H$8,Satokasvi!$I$8)*IF(R$8="x",1+Toimenpiteet!$C$7,1)*IF(R$9="x",1+Toimenpiteet!$C$34,1)*(1+R$30)*_xlfn.BINOM.INV(1,(1-(Satokasvi!$H$15*(1+R$43))),L156))</f>
        <v>2758.5293508724676</v>
      </c>
      <c r="AN156" s="27">
        <f ca="1">IF(S$11="x",0,_xlfn.NORM.INV(M156,Satokasvi!$H$8,Satokasvi!$I$8)*IF(S$8="x",1+Toimenpiteet!$C$7,1)*IF(S$9="x",1+Toimenpiteet!$C$34,1)*(1+S$30)*_xlfn.BINOM.INV(1,(1-(Satokasvi!$H$15*(1+S$43))),M156))</f>
        <v>2677.777553099731</v>
      </c>
      <c r="AO156" s="27">
        <f ca="1">IF(T$11="x",0,_xlfn.NORM.INV(N156,Satokasvi!$H$8,Satokasvi!$I$8)*IF(T$8="x",1+Toimenpiteet!$C$7,1)*IF(T$9="x",1+Toimenpiteet!$C$34,1)*(1+T$30)*_xlfn.BINOM.INV(1,(1-(Satokasvi!$H$15*(1+T$43))),N156))</f>
        <v>2518.8801529574321</v>
      </c>
      <c r="AP156" s="27">
        <f ca="1">IF(U$11="x",0,_xlfn.NORM.INV(O156,Satokasvi!$H$8,Satokasvi!$I$8)*IF(U$8="x",1+Toimenpiteet!$C$7,1)*IF(U$9="x",1+Toimenpiteet!$C$34,1)*(1+U$30)*_xlfn.BINOM.INV(1,(1-(Satokasvi!$H$15*(1+U$43))),O156))</f>
        <v>0</v>
      </c>
      <c r="AQ156" s="27">
        <f ca="1">IF(V$11="x",0,_xlfn.NORM.INV(P156,Satokasvi!$H$8,Satokasvi!$I$8)*IF(V$8="x",1+Toimenpiteet!$C$7,1)*IF(V$9="x",1+Toimenpiteet!$C$34,1)*(1+V$30)*_xlfn.BINOM.INV(1,(1-(Satokasvi!$H$15*(1+V$43))),P156))</f>
        <v>2497.0702396692841</v>
      </c>
      <c r="AR156" s="27">
        <f ca="1">IF(W$11="x",0,_xlfn.NORM.INV(Q156,Satokasvi!$H$8,Satokasvi!$I$8)*IF(W$8="x",1+Toimenpiteet!$C$7,1)*IF(W$9="x",1+Toimenpiteet!$C$34,1)*(1+W$30)*_xlfn.BINOM.INV(1,(1-(Satokasvi!$H$15*(1+W$43))),Q156))</f>
        <v>2780.4504832883536</v>
      </c>
      <c r="AS156" s="27">
        <f ca="1">IF(X$11="x",0,_xlfn.NORM.INV(R156,Satokasvi!$H$8,Satokasvi!$I$8)*IF(X$8="x",1+Toimenpiteet!$C$7,1)*IF(X$9="x",1+Toimenpiteet!$C$34,1)*(1+X$30)*_xlfn.BINOM.INV(1,(1-(Satokasvi!$H$15*(1+X$43))),R156))</f>
        <v>2695.637342564034</v>
      </c>
      <c r="AT156" s="27">
        <f ca="1">IF(Y$11="x",0,_xlfn.NORM.INV(S156,Satokasvi!$H$8,Satokasvi!$I$8)*IF(Y$8="x",1+Toimenpiteet!$C$7,1)*IF(Y$9="x",1+Toimenpiteet!$C$34,1)*(1+Y$30)*_xlfn.BINOM.INV(1,(1-(Satokasvi!$H$15*(1+Y$43))),S156))</f>
        <v>2489.8487057928728</v>
      </c>
      <c r="AU156" s="27">
        <f ca="1">IF(Z$11="x",0,_xlfn.NORM.INV(T156,Satokasvi!$H$8,Satokasvi!$I$8)*IF(Z$8="x",1+Toimenpiteet!$C$7,1)*IF(Z$9="x",1+Toimenpiteet!$C$34,1)*(1+Z$30)*_xlfn.BINOM.INV(1,(1-(Satokasvi!$H$15*(1+Z$43))),T156))</f>
        <v>2494.1372446789496</v>
      </c>
      <c r="AV156" s="27">
        <f ca="1">IF(AA$11="x",0,_xlfn.NORM.INV(U156,Satokasvi!$H$8,Satokasvi!$I$8)*IF(AA$8="x",1+Toimenpiteet!$C$7,1)*IF(AA$9="x",1+Toimenpiteet!$C$34,1)*(1+AA$30)*_xlfn.BINOM.INV(1,(1-(Satokasvi!$H$15*(1+AA$43))),U156))</f>
        <v>2848.8505605183213</v>
      </c>
      <c r="AW156" s="27">
        <f ca="1">IF(AB$11="x",0,_xlfn.NORM.INV(V156,Satokasvi!$H$8,Satokasvi!$I$8)*IF(AB$8="x",1+Toimenpiteet!$C$7,1)*IF(AB$9="x",1+Toimenpiteet!$C$34,1)*(1+AB$30)*_xlfn.BINOM.INV(1,(1-(Satokasvi!$H$15*(1+AB$43))),V156))</f>
        <v>2780.2492404740146</v>
      </c>
      <c r="AX156" s="27">
        <f ca="1">IF(AC$11="x",0,_xlfn.NORM.INV(W156,Satokasvi!$H$8,Satokasvi!$I$8)*IF(AC$8="x",1+Toimenpiteet!$C$7,1)*IF(AC$9="x",1+Toimenpiteet!$C$34,1)*(1+AC$30)*_xlfn.BINOM.INV(1,(1-(Satokasvi!$H$15*(1+AC$43))),W156))</f>
        <v>2900.0166410299421</v>
      </c>
      <c r="AY156" s="27">
        <f ca="1">IF(AD$11="x",0,_xlfn.NORM.INV(X156,Satokasvi!$H$8,Satokasvi!$I$8)*IF(AD$8="x",1+Toimenpiteet!$C$7,1)*IF(AD$9="x",1+Toimenpiteet!$C$34,1)*(1+AD$30)*_xlfn.BINOM.INV(1,(1-(Satokasvi!$H$15*(1+AD$43))),X156))</f>
        <v>3062.9452707648256</v>
      </c>
      <c r="AZ156" s="27">
        <f ca="1">IF(AE$11="x",0,_xlfn.NORM.INV(Y156,Satokasvi!$H$8,Satokasvi!$I$8)*IF(AE$8="x",1+Toimenpiteet!$C$7,1)*IF(AE$9="x",1+Toimenpiteet!$C$34,1)*(1+AE$30)*_xlfn.BINOM.INV(1,(1-(Satokasvi!$H$15*(1+AE$43))),Y156))</f>
        <v>2527.8317794081604</v>
      </c>
      <c r="BA156" s="27">
        <f ca="1">IF(AF$11="x",0,_xlfn.NORM.INV(Z156,Satokasvi!$H$8,Satokasvi!$I$8)*IF(AF$8="x",1+Toimenpiteet!$C$7,1)*IF(AF$9="x",1+Toimenpiteet!$C$34,1)*(1+AF$30)*_xlfn.BINOM.INV(1,(1-(Satokasvi!$H$15*(1+AF$43))),Z156))</f>
        <v>2565.0124125817542</v>
      </c>
      <c r="BD156" s="27">
        <f>IF(H$11="x",0,_xlfn.NORM.INV(B156,Satokasvi!$H$8,Satokasvi!$I$8)*IF(COUNTIF($H$12:H$12,"x")&gt;0,(1+$C$6),1)*IF(COUNTIF($H$13:H$13,"x")&gt;0,(1+$C$30),1)*IF(H$8="x",(1+Toimenpiteet!$C$7),1)*IF(H$9="x",(1+Toimenpiteet!$C$34),1)*(1+H$30)*_xlfn.BINOM.INV(1,(1-(Satokasvi!$H$15*(1+H$44))),B156))</f>
        <v>0</v>
      </c>
      <c r="BE156" s="27">
        <f ca="1">IF(I$11="x",0,_xlfn.NORM.INV(C156,Satokasvi!$H$8,Satokasvi!$I$8)*IF(COUNTIF($H$12:I$12,"x")&gt;0,(1+$C$6),1)*IF(COUNTIF($H$13:I$13,"x")&gt;0,(1+$C$30),1)*IF(I$8="x",(1+Toimenpiteet!$C$7),1)*IF(I$9="x",(1+Toimenpiteet!$C$34),1)*(1+I$30)*_xlfn.BINOM.INV(1,(1-(Satokasvi!$H$15*(1+I$44))),C156))</f>
        <v>0</v>
      </c>
      <c r="BF156" s="27">
        <f ca="1">IF(J$11="x",0,_xlfn.NORM.INV(D156,Satokasvi!$H$8,Satokasvi!$I$8)*IF(COUNTIF($H$12:J$12,"x")&gt;0,(1+$C$6),1)*IF(COUNTIF($H$13:J$13,"x")&gt;0,(1+$C$30),1)*IF(J$8="x",(1+Toimenpiteet!$C$7),1)*IF(J$9="x",(1+Toimenpiteet!$C$34),1)*(1+J$30)*_xlfn.BINOM.INV(1,(1-(Satokasvi!$H$15*(1+J$44))),D156))</f>
        <v>2671.0907088189251</v>
      </c>
      <c r="BG156" s="27">
        <f ca="1">IF(K$11="x",0,_xlfn.NORM.INV(E156,Satokasvi!$H$8,Satokasvi!$I$8)*IF(COUNTIF($H$12:K$12,"x")&gt;0,(1+$C$6),1)*IF(COUNTIF($H$13:K$13,"x")&gt;0,(1+$C$30),1)*IF(K$8="x",(1+Toimenpiteet!$C$7),1)*IF(K$9="x",(1+Toimenpiteet!$C$34),1)*(1+K$30)*_xlfn.BINOM.INV(1,(1-(Satokasvi!$H$15*(1+K$44))),E156))</f>
        <v>2500.0321011631245</v>
      </c>
      <c r="BH156" s="27">
        <f ca="1">IF(L$11="x",0,_xlfn.NORM.INV(F156,Satokasvi!$H$8,Satokasvi!$I$8)*IF(COUNTIF($H$12:L$12,"x")&gt;0,(1+$C$6),1)*IF(COUNTIF($H$13:L$13,"x")&gt;0,(1+$C$30),1)*IF(L$8="x",(1+Toimenpiteet!$C$7),1)*IF(L$9="x",(1+Toimenpiteet!$C$34),1)*(1+L$30)*_xlfn.BINOM.INV(1,(1-(Satokasvi!$H$15*(1+L$44))),F156))</f>
        <v>2822.772411976568</v>
      </c>
      <c r="BI156" s="27">
        <f>IF(M$11="x",0,_xlfn.NORM.INV(G156,Satokasvi!$H$8,Satokasvi!$I$8)*IF(COUNTIF($H$12:M$12,"x")&gt;0,(1+$C$6),1)*IF(COUNTIF($H$13:M$13,"x")&gt;0,(1+$C$30),1)*IF(M$8="x",(1+Toimenpiteet!$C$7),1)*IF(M$9="x",(1+Toimenpiteet!$C$34),1)*(1+M$30)*_xlfn.BINOM.INV(1,(1-(Satokasvi!$H$15*(1+M$44))),G156))</f>
        <v>0</v>
      </c>
      <c r="BJ156" s="27">
        <f ca="1">IF(N$11="x",0,_xlfn.NORM.INV(H156,Satokasvi!$H$8,Satokasvi!$I$8)*IF(COUNTIF($H$12:N$12,"x")&gt;0,(1+$C$6),1)*IF(COUNTIF($H$13:N$13,"x")&gt;0,(1+$C$30),1)*IF(N$8="x",(1+Toimenpiteet!$C$7),1)*IF(N$9="x",(1+Toimenpiteet!$C$34),1)*(1+N$30)*_xlfn.BINOM.INV(1,(1-(Satokasvi!$H$15*(1+N$44))),H156))</f>
        <v>2792.6041714584358</v>
      </c>
      <c r="BK156" s="27">
        <f ca="1">IF(O$11="x",0,_xlfn.NORM.INV(I156,Satokasvi!$H$8,Satokasvi!$I$8)*IF(COUNTIF($H$12:O$12,"x")&gt;0,(1+$C$6),1)*IF(COUNTIF($H$13:O$13,"x")&gt;0,(1+$C$30),1)*IF(O$8="x",(1+Toimenpiteet!$C$7),1)*IF(O$9="x",(1+Toimenpiteet!$C$34),1)*(1+O$30)*_xlfn.BINOM.INV(1,(1-(Satokasvi!$H$15*(1+O$44))),I156))</f>
        <v>2824.2396213602674</v>
      </c>
      <c r="BL156" s="27">
        <f ca="1">IF(P$11="x",0,_xlfn.NORM.INV(J156,Satokasvi!$H$8,Satokasvi!$I$8)*IF(COUNTIF($H$12:P$12,"x")&gt;0,(1+$C$6),1)*IF(COUNTIF($H$13:P$13,"x")&gt;0,(1+$C$30),1)*IF(P$8="x",(1+Toimenpiteet!$C$7),1)*IF(P$9="x",(1+Toimenpiteet!$C$34),1)*(1+P$30)*_xlfn.BINOM.INV(1,(1-(Satokasvi!$H$15*(1+P$44))),J156))</f>
        <v>2827.4718859357636</v>
      </c>
      <c r="BM156" s="27">
        <f ca="1">IF(Q$11="x",0,_xlfn.NORM.INV(K156,Satokasvi!$H$8,Satokasvi!$I$8)*IF(COUNTIF($H$12:Q$12,"x")&gt;0,(1+$C$6),1)*IF(COUNTIF($H$13:Q$13,"x")&gt;0,(1+$C$30),1)*IF(Q$8="x",(1+Toimenpiteet!$C$7),1)*IF(Q$9="x",(1+Toimenpiteet!$C$34),1)*(1+Q$30)*_xlfn.BINOM.INV(1,(1-(Satokasvi!$H$15*(1+Q$44))),K156))</f>
        <v>2946.7185961688033</v>
      </c>
      <c r="BN156" s="27">
        <f ca="1">IF(R$11="x",0,_xlfn.NORM.INV(L156,Satokasvi!$H$8,Satokasvi!$I$8)*IF(COUNTIF($H$12:R$12,"x")&gt;0,(1+$C$6),1)*IF(COUNTIF($H$13:R$13,"x")&gt;0,(1+$C$30),1)*IF(R$8="x",(1+Toimenpiteet!$C$7),1)*IF(R$9="x",(1+Toimenpiteet!$C$34),1)*(1+R$30)*_xlfn.BINOM.INV(1,(1-(Satokasvi!$H$15*(1+R$44))),L156))</f>
        <v>2896.4558184160915</v>
      </c>
      <c r="BO156" s="27">
        <f ca="1">IF(S$11="x",0,_xlfn.NORM.INV(M156,Satokasvi!$H$8,Satokasvi!$I$8)*IF(COUNTIF($H$12:S$12,"x")&gt;0,(1+$C$6),1)*IF(COUNTIF($H$13:S$13,"x")&gt;0,(1+$C$30),1)*IF(S$8="x",(1+Toimenpiteet!$C$7),1)*IF(S$9="x",(1+Toimenpiteet!$C$34),1)*(1+S$30)*_xlfn.BINOM.INV(1,(1-(Satokasvi!$H$15*(1+S$44))),M156))</f>
        <v>2811.6664307547176</v>
      </c>
      <c r="BP156" s="27">
        <f ca="1">IF(T$11="x",0,_xlfn.NORM.INV(N156,Satokasvi!$H$8,Satokasvi!$I$8)*IF(COUNTIF($H$12:T$12,"x")&gt;0,(1+$C$6),1)*IF(COUNTIF($H$13:T$13,"x")&gt;0,(1+$C$30),1)*IF(T$8="x",(1+Toimenpiteet!$C$7),1)*IF(T$9="x",(1+Toimenpiteet!$C$34),1)*(1+T$30)*_xlfn.BINOM.INV(1,(1-(Satokasvi!$H$15*(1+T$44))),N156))</f>
        <v>2644.8241606053039</v>
      </c>
      <c r="BQ156" s="27">
        <f ca="1">IF(U$11="x",0,_xlfn.NORM.INV(O156,Satokasvi!$H$8,Satokasvi!$I$8)*IF(COUNTIF($H$12:U$12,"x")&gt;0,(1+$C$6),1)*IF(COUNTIF($H$13:U$13,"x")&gt;0,(1+$C$30),1)*IF(U$8="x",(1+Toimenpiteet!$C$7),1)*IF(U$9="x",(1+Toimenpiteet!$C$34),1)*(1+U$30)*_xlfn.BINOM.INV(1,(1-(Satokasvi!$H$15*(1+U$44))),O156))</f>
        <v>0</v>
      </c>
      <c r="BR156" s="27">
        <f ca="1">IF(V$11="x",0,_xlfn.NORM.INV(P156,Satokasvi!$H$8,Satokasvi!$I$8)*IF(COUNTIF($H$12:V$12,"x")&gt;0,(1+$C$6),1)*IF(COUNTIF($H$13:V$13,"x")&gt;0,(1+$C$30),1)*IF(V$8="x",(1+Toimenpiteet!$C$7),1)*IF(V$9="x",(1+Toimenpiteet!$C$34),1)*(1+V$30)*_xlfn.BINOM.INV(1,(1-(Satokasvi!$H$15*(1+V$44))),P156))</f>
        <v>2621.9237516527483</v>
      </c>
      <c r="BS156" s="27">
        <f ca="1">IF(W$11="x",0,_xlfn.NORM.INV(Q156,Satokasvi!$H$8,Satokasvi!$I$8)*IF(COUNTIF($H$12:W$12,"x")&gt;0,(1+$C$6),1)*IF(COUNTIF($H$13:W$13,"x")&gt;0,(1+$C$30),1)*IF(W$8="x",(1+Toimenpiteet!$C$7),1)*IF(W$9="x",(1+Toimenpiteet!$C$34),1)*(1+W$30)*_xlfn.BINOM.INV(1,(1-(Satokasvi!$H$15*(1+W$44))),Q156))</f>
        <v>2919.4730074527711</v>
      </c>
      <c r="BT156" s="27">
        <f ca="1">IF(X$11="x",0,_xlfn.NORM.INV(R156,Satokasvi!$H$8,Satokasvi!$I$8)*IF(COUNTIF($H$12:X$12,"x")&gt;0,(1+$C$6),1)*IF(COUNTIF($H$13:X$13,"x")&gt;0,(1+$C$30),1)*IF(X$8="x",(1+Toimenpiteet!$C$7),1)*IF(X$9="x",(1+Toimenpiteet!$C$34),1)*(1+X$30)*_xlfn.BINOM.INV(1,(1-(Satokasvi!$H$15*(1+X$44))),R156))</f>
        <v>2830.4192096922357</v>
      </c>
      <c r="BU156" s="27">
        <f ca="1">IF(Y$11="x",0,_xlfn.NORM.INV(S156,Satokasvi!$H$8,Satokasvi!$I$8)*IF(COUNTIF($H$12:Y$12,"x")&gt;0,(1+$C$6),1)*IF(COUNTIF($H$13:Y$13,"x")&gt;0,(1+$C$30),1)*IF(Y$8="x",(1+Toimenpiteet!$C$7),1)*IF(Y$9="x",(1+Toimenpiteet!$C$34),1)*(1+Y$30)*_xlfn.BINOM.INV(1,(1-(Satokasvi!$H$15*(1+Y$44))),S156))</f>
        <v>2614.3411410825165</v>
      </c>
      <c r="BV156" s="27">
        <f ca="1">IF(Z$11="x",0,_xlfn.NORM.INV(T156,Satokasvi!$H$8,Satokasvi!$I$8)*IF(COUNTIF($H$12:Z$12,"x")&gt;0,(1+$C$6),1)*IF(COUNTIF($H$13:Z$13,"x")&gt;0,(1+$C$30),1)*IF(Z$8="x",(1+Toimenpiteet!$C$7),1)*IF(Z$9="x",(1+Toimenpiteet!$C$34),1)*(1+Z$30)*_xlfn.BINOM.INV(1,(1-(Satokasvi!$H$15*(1+Z$44))),T156))</f>
        <v>2618.8441069128971</v>
      </c>
      <c r="BW156" s="27">
        <f ca="1">IF(AA$11="x",0,_xlfn.NORM.INV(U156,Satokasvi!$H$8,Satokasvi!$I$8)*IF(COUNTIF($H$12:AA$12,"x")&gt;0,(1+$C$6),1)*IF(COUNTIF($H$13:AA$13,"x")&gt;0,(1+$C$30),1)*IF(AA$8="x",(1+Toimenpiteet!$C$7),1)*IF(AA$9="x",(1+Toimenpiteet!$C$34),1)*(1+AA$30)*_xlfn.BINOM.INV(1,(1-(Satokasvi!$H$15*(1+AA$44))),U156))</f>
        <v>2991.2930885442374</v>
      </c>
      <c r="BX156" s="27">
        <f ca="1">IF(AB$11="x",0,_xlfn.NORM.INV(V156,Satokasvi!$H$8,Satokasvi!$I$8)*IF(COUNTIF($H$12:AB$12,"x")&gt;0,(1+$C$6),1)*IF(COUNTIF($H$13:AB$13,"x")&gt;0,(1+$C$30),1)*IF(AB$8="x",(1+Toimenpiteet!$C$7),1)*IF(AB$9="x",(1+Toimenpiteet!$C$34),1)*(1+AB$30)*_xlfn.BINOM.INV(1,(1-(Satokasvi!$H$15*(1+AB$44))),V156))</f>
        <v>2919.2617024977153</v>
      </c>
      <c r="BY156" s="27">
        <f ca="1">IF(AC$11="x",0,_xlfn.NORM.INV(W156,Satokasvi!$H$8,Satokasvi!$I$8)*IF(COUNTIF($H$12:AC$12,"x")&gt;0,(1+$C$6),1)*IF(COUNTIF($H$13:AC$13,"x")&gt;0,(1+$C$30),1)*IF(AC$8="x",(1+Toimenpiteet!$C$7),1)*IF(AC$9="x",(1+Toimenpiteet!$C$34),1)*(1+AC$30)*_xlfn.BINOM.INV(1,(1-(Satokasvi!$H$15*(1+AC$44))),W156))</f>
        <v>3045.0174730814392</v>
      </c>
      <c r="BZ156" s="27">
        <f ca="1">IF(AD$11="x",0,_xlfn.NORM.INV(X156,Satokasvi!$H$8,Satokasvi!$I$8)*IF(COUNTIF($H$12:AD$12,"x")&gt;0,(1+$C$6),1)*IF(COUNTIF($H$13:AD$13,"x")&gt;0,(1+$C$30),1)*IF(AD$8="x",(1+Toimenpiteet!$C$7),1)*IF(AD$9="x",(1+Toimenpiteet!$C$34),1)*(1+AD$30)*_xlfn.BINOM.INV(1,(1-(Satokasvi!$H$15*(1+AD$44))),X156))</f>
        <v>3216.0925343030676</v>
      </c>
      <c r="CA156" s="27">
        <f ca="1">IF(AE$11="x",0,_xlfn.NORM.INV(Y156,Satokasvi!$H$8,Satokasvi!$I$8)*IF(COUNTIF($H$12:AE$12,"x")&gt;0,(1+$C$6),1)*IF(COUNTIF($H$13:AE$13,"x")&gt;0,(1+$C$30),1)*IF(AE$8="x",(1+Toimenpiteet!$C$7),1)*IF(AE$9="x",(1+Toimenpiteet!$C$34),1)*(1+AE$30)*_xlfn.BINOM.INV(1,(1-(Satokasvi!$H$15*(1+AE$44))),Y156))</f>
        <v>2654.2233683785685</v>
      </c>
      <c r="CB156" s="27">
        <f ca="1">IF(AF$11="x",0,_xlfn.NORM.INV(Z156,Satokasvi!$H$8,Satokasvi!$I$8)*IF(COUNTIF($H$12:AF$12,"x")&gt;0,(1+$C$6),1)*IF(COUNTIF($H$13:AF$13,"x")&gt;0,(1+$C$30),1)*IF(AF$8="x",(1+Toimenpiteet!$C$7),1)*IF(AF$9="x",(1+Toimenpiteet!$C$34),1)*(1+AF$30)*_xlfn.BINOM.INV(1,(1-(Satokasvi!$H$15*(1+AF$44))),Z156))</f>
        <v>2693.2630332108424</v>
      </c>
      <c r="CD156" s="29">
        <f ca="1">_xlfn.NORM.INV(RAND(),Satokasvi!$H$13,Satokasvi!$I$13)</f>
        <v>195.21479665712229</v>
      </c>
      <c r="CE156" s="29">
        <f ca="1">_xlfn.NORM.INV(RAND(),Satokasvi!$H$13,Satokasvi!$I$13)</f>
        <v>183.52861667519744</v>
      </c>
      <c r="CF156" s="29">
        <f ca="1">_xlfn.NORM.INV(RAND(),Satokasvi!$H$13,Satokasvi!$I$13)</f>
        <v>134.62627899344668</v>
      </c>
      <c r="CG156" s="29">
        <f ca="1">_xlfn.NORM.INV(RAND(),Satokasvi!$H$13,Satokasvi!$I$13)</f>
        <v>164.08040087044452</v>
      </c>
      <c r="CH156" s="29">
        <f ca="1">_xlfn.NORM.INV(RAND(),Satokasvi!$H$13,Satokasvi!$I$13)</f>
        <v>245.49717041129935</v>
      </c>
      <c r="CI156" s="29">
        <f ca="1">_xlfn.NORM.INV(RAND(),Satokasvi!$H$13,Satokasvi!$I$13)</f>
        <v>96.424846723818106</v>
      </c>
      <c r="CJ156" s="29">
        <f ca="1">_xlfn.NORM.INV(RAND(),Satokasvi!$H$13,Satokasvi!$I$13)</f>
        <v>232.33545789438045</v>
      </c>
      <c r="CK156" s="29">
        <f ca="1">_xlfn.NORM.INV(RAND(),Satokasvi!$H$13,Satokasvi!$I$13)</f>
        <v>251.03664065049429</v>
      </c>
      <c r="CL156" s="29">
        <f ca="1">_xlfn.NORM.INV(RAND(),Satokasvi!$H$13,Satokasvi!$I$13)</f>
        <v>222.58551744859997</v>
      </c>
      <c r="CM156" s="29">
        <f ca="1">_xlfn.NORM.INV(RAND(),Satokasvi!$H$13,Satokasvi!$I$13)</f>
        <v>205.39424877197601</v>
      </c>
      <c r="CN156" s="29">
        <f ca="1">_xlfn.NORM.INV(RAND(),Satokasvi!$H$13,Satokasvi!$I$13)</f>
        <v>294.33644125757939</v>
      </c>
      <c r="CO156" s="29">
        <f ca="1">_xlfn.NORM.INV(RAND(),Satokasvi!$H$13,Satokasvi!$I$13)</f>
        <v>214.02342092646603</v>
      </c>
      <c r="CP156" s="29">
        <f ca="1">_xlfn.NORM.INV(RAND(),Satokasvi!$H$13,Satokasvi!$I$13)</f>
        <v>177.93781073724904</v>
      </c>
      <c r="CQ156" s="29">
        <f ca="1">_xlfn.NORM.INV(RAND(),Satokasvi!$H$13,Satokasvi!$I$13)</f>
        <v>217.3447119930411</v>
      </c>
      <c r="CR156" s="29">
        <f ca="1">_xlfn.NORM.INV(RAND(),Satokasvi!$H$13,Satokasvi!$I$13)</f>
        <v>119.12383129964049</v>
      </c>
      <c r="CS156" s="29">
        <f ca="1">_xlfn.NORM.INV(RAND(),Satokasvi!$H$13,Satokasvi!$I$13)</f>
        <v>226.15704067113052</v>
      </c>
      <c r="CT156" s="29">
        <f ca="1">_xlfn.NORM.INV(RAND(),Satokasvi!$H$13,Satokasvi!$I$13)</f>
        <v>119.42423343589236</v>
      </c>
      <c r="CU156" s="29">
        <f ca="1">_xlfn.NORM.INV(RAND(),Satokasvi!$H$13,Satokasvi!$I$13)</f>
        <v>297.77118943581854</v>
      </c>
      <c r="CV156" s="29">
        <f ca="1">_xlfn.NORM.INV(RAND(),Satokasvi!$H$13,Satokasvi!$I$13)</f>
        <v>251.39114983133081</v>
      </c>
      <c r="CW156" s="29">
        <f ca="1">_xlfn.NORM.INV(RAND(),Satokasvi!$H$13,Satokasvi!$I$13)</f>
        <v>238.39266933117275</v>
      </c>
      <c r="CX156" s="29">
        <f ca="1">_xlfn.NORM.INV(RAND(),Satokasvi!$H$13,Satokasvi!$I$13)</f>
        <v>169.03973073504841</v>
      </c>
      <c r="CY156" s="29">
        <f ca="1">_xlfn.NORM.INV(RAND(),Satokasvi!$H$13,Satokasvi!$I$13)</f>
        <v>116.96877677252598</v>
      </c>
      <c r="CZ156" s="29">
        <f ca="1">_xlfn.NORM.INV(RAND(),Satokasvi!$H$13,Satokasvi!$I$13)</f>
        <v>188.73804864376442</v>
      </c>
      <c r="DA156" s="29">
        <f ca="1">_xlfn.NORM.INV(RAND(),Satokasvi!$H$13,Satokasvi!$I$13)</f>
        <v>167.70029638668231</v>
      </c>
      <c r="DB156" s="29">
        <f ca="1">_xlfn.NORM.INV(RAND(),Satokasvi!$H$13,Satokasvi!$I$13)</f>
        <v>209.09998294375316</v>
      </c>
      <c r="DD156" s="29">
        <f>IF(H$11="x",Toimenpiteet!$E$115,AC156*CD156/1000+(Satokasvi!$E$28-Satokasvi!$E$7)+IF(H$8="x",Toimenpiteet!$E$29,0)+IF(H$9="x",Toimenpiteet!$E$60,0)+IF(H$10="x",Toimenpiteet!$E$88,0))/(1+$H$15)^DD$59</f>
        <v>305.82524271844659</v>
      </c>
      <c r="DE156" s="29">
        <f ca="1">IF(I$11="x",Toimenpiteet!$E$115,AD156*CE156/1000+(Satokasvi!$E$28-Satokasvi!$E$7)+IF(I$8="x",Toimenpiteet!$E$29,0)+IF(I$9="x",Toimenpiteet!$E$60,0)+IF(I$10="x",Toimenpiteet!$E$88,0))/(1+$H$15)^DE$59</f>
        <v>-214.81760769158259</v>
      </c>
      <c r="DF156" s="29">
        <f ca="1">IF(J$11="x",Toimenpiteet!$E$115,AE156*CF156/1000+(Satokasvi!$E$28-Satokasvi!$E$7)+IF(J$8="x",Toimenpiteet!$E$29,0)+IF(J$9="x",Toimenpiteet!$E$60,0)+IF(J$10="x",Toimenpiteet!$E$88,0))/(1+$H$15)^DF$59</f>
        <v>104.85257611048834</v>
      </c>
      <c r="DG156" s="29">
        <f ca="1">IF(K$11="x",Toimenpiteet!$E$115,AF156*CG156/1000+(Satokasvi!$E$28-Satokasvi!$E$7)+IF(K$8="x",Toimenpiteet!$E$29,0)+IF(K$9="x",Toimenpiteet!$E$60,0)+IF(K$10="x",Toimenpiteet!$E$88,0))/(1+$H$15)^DG$59</f>
        <v>144.62138015083087</v>
      </c>
      <c r="DH156" s="29">
        <f ca="1">IF(L$11="x",Toimenpiteet!$E$115,AG156*CH156/1000+(Satokasvi!$E$28-Satokasvi!$E$7)+IF(L$8="x",Toimenpiteet!$E$29,0)+IF(L$9="x",Toimenpiteet!$E$60,0)+IF(L$10="x",Toimenpiteet!$E$88,0))/(1+$H$15)^DH$59</f>
        <v>372.7189938149744</v>
      </c>
      <c r="DI156" s="29">
        <f>IF(M$11="x",Toimenpiteet!$E$115,AH156*CI156/1000+(Satokasvi!$E$28-Satokasvi!$E$7)+IF(M$8="x",Toimenpiteet!$E$29,0)+IF(M$9="x",Toimenpiteet!$E$60,0)+IF(M$10="x",Toimenpiteet!$E$88,0))/(1+$H$15)^DI$59</f>
        <v>263.80754085535114</v>
      </c>
      <c r="DJ156" s="29">
        <f ca="1">IF(N$11="x",Toimenpiteet!$E$115,AI156*CJ156/1000+(Satokasvi!$E$28-Satokasvi!$E$7)+IF(N$8="x",Toimenpiteet!$E$29,0)+IF(N$9="x",Toimenpiteet!$E$60,0)+IF(N$10="x",Toimenpiteet!$E$88,0))/(1+$H$15)^DJ$59</f>
        <v>317.12579903048567</v>
      </c>
      <c r="DK156" s="29">
        <f ca="1">IF(O$11="x",Toimenpiteet!$E$115,AJ156*CK156/1000+(Satokasvi!$E$28-Satokasvi!$E$7)+IF(O$8="x",Toimenpiteet!$E$29,0)+IF(O$9="x",Toimenpiteet!$E$60,0)+IF(O$10="x",Toimenpiteet!$E$88,0))/(1+$H$15)^DK$59</f>
        <v>353.12352094692261</v>
      </c>
      <c r="DL156" s="29">
        <f ca="1">IF(P$11="x",Toimenpiteet!$E$115,AK156*CL156/1000+(Satokasvi!$E$28-Satokasvi!$E$7)+IF(P$8="x",Toimenpiteet!$E$29,0)+IF(P$9="x",Toimenpiteet!$E$60,0)+IF(P$10="x",Toimenpiteet!$E$88,0))/(1+$H$15)^DL$59</f>
        <v>284.71235105701584</v>
      </c>
      <c r="DM156" s="29">
        <f ca="1">IF(Q$11="x",Toimenpiteet!$E$115,AL156*CM156/1000+(Satokasvi!$E$28-Satokasvi!$E$7)+IF(Q$8="x",Toimenpiteet!$E$29,0)+IF(Q$9="x",Toimenpiteet!$E$60,0)+IF(Q$10="x",Toimenpiteet!$E$88,0))/(1+$H$15)^DM$59</f>
        <v>259.33023103366736</v>
      </c>
      <c r="DN156" s="29">
        <f ca="1">IF(R$11="x",Toimenpiteet!$E$115,AM156*CN156/1000+(Satokasvi!$E$28-Satokasvi!$E$7)+IF(R$8="x",Toimenpiteet!$E$29,0)+IF(R$9="x",Toimenpiteet!$E$60,0)+IF(R$10="x",Toimenpiteet!$E$88,0))/(1+$H$15)^DN$59</f>
        <v>421.91982481596466</v>
      </c>
      <c r="DO156" s="29">
        <f ca="1">IF(S$11="x",Toimenpiteet!$E$115,AN156*CO156/1000+(Satokasvi!$E$28-Satokasvi!$E$7)+IF(S$8="x",Toimenpiteet!$E$29,0)+IF(S$9="x",Toimenpiteet!$E$60,0)+IF(S$10="x",Toimenpiteet!$E$88,0))/(1+$H$15)^DO$59</f>
        <v>242.12132313302087</v>
      </c>
      <c r="DP156" s="29">
        <f ca="1">IF(T$11="x",Toimenpiteet!$E$115,AO156*CP156/1000+(Satokasvi!$E$28-Satokasvi!$E$7)+IF(T$8="x",Toimenpiteet!$E$29,0)+IF(T$9="x",Toimenpiteet!$E$60,0)+IF(T$10="x",Toimenpiteet!$E$88,0))/(1+$H$15)^DP$59</f>
        <v>150.01631757500584</v>
      </c>
      <c r="DQ156" s="29">
        <f ca="1">IF(U$11="x",Toimenpiteet!$E$115,AP156*CQ156/1000+(Satokasvi!$E$28-Satokasvi!$E$7)+IF(U$8="x",Toimenpiteet!$E$29,0)+IF(U$9="x",Toimenpiteet!$E$60,0)+IF(U$10="x",Toimenpiteet!$E$88,0))/(1+$H$15)^DQ$59</f>
        <v>-150.66874794606332</v>
      </c>
      <c r="DR156" s="29">
        <f ca="1">IF(V$11="x",Toimenpiteet!$E$115,AQ156*CR156/1000+(Satokasvi!$E$28-Satokasvi!$E$7)+IF(V$8="x",Toimenpiteet!$E$29,0)+IF(V$9="x",Toimenpiteet!$E$60,0)+IF(V$10="x",Toimenpiteet!$E$88,0))/(1+$H$15)^DR$59</f>
        <v>44.648285472803195</v>
      </c>
      <c r="DS156" s="29">
        <f ca="1">IF(W$11="x",Toimenpiteet!$E$115,AR156*CS156/1000+(Satokasvi!$E$28-Satokasvi!$E$7)+IF(W$8="x",Toimenpiteet!$E$29,0)+IF(W$9="x",Toimenpiteet!$E$60,0)+IF(W$10="x",Toimenpiteet!$E$88,0))/(1+$H$15)^DS$59</f>
        <v>249.83912525350559</v>
      </c>
      <c r="DT156" s="29">
        <f ca="1">IF(X$11="x",Toimenpiteet!$E$115,AS156*CT156/1000+(Satokasvi!$E$28-Satokasvi!$E$7)+IF(X$8="x",Toimenpiteet!$E$29,0)+IF(X$9="x",Toimenpiteet!$E$60,0)+IF(X$10="x",Toimenpiteet!$E$88,0))/(1+$H$15)^DT$59</f>
        <v>56.886322381479438</v>
      </c>
      <c r="DU156" s="29">
        <f ca="1">IF(Y$11="x",Toimenpiteet!$E$115,AT156*CU156/1000+(Satokasvi!$E$28-Satokasvi!$E$7)+IF(Y$8="x",Toimenpiteet!$E$29,0)+IF(Y$9="x",Toimenpiteet!$E$60,0)+IF(Y$10="x",Toimenpiteet!$E$88,0))/(1+$H$15)^DU$59</f>
        <v>301.63019171231605</v>
      </c>
      <c r="DV156" s="29">
        <f ca="1">IF(Z$11="x",Toimenpiteet!$E$115,AU156*CV156/1000+(Satokasvi!$E$28-Satokasvi!$E$7)+IF(Z$8="x",Toimenpiteet!$E$29,0)+IF(Z$9="x",Toimenpiteet!$E$60,0)+IF(Z$10="x",Toimenpiteet!$E$88,0))/(1+$H$15)^DV$59</f>
        <v>227.60345142614696</v>
      </c>
      <c r="DW156" s="29">
        <f ca="1">IF(AA$11="x",Toimenpiteet!$E$115,AV156*CW156/1000+(Satokasvi!$E$28-Satokasvi!$E$7)+IF(AA$8="x",Toimenpiteet!$E$29,0)+IF(AA$9="x",Toimenpiteet!$E$60,0)+IF(AA$10="x",Toimenpiteet!$E$88,0))/(1+$H$15)^DW$59</f>
        <v>249.8434653334989</v>
      </c>
      <c r="DX156" s="29">
        <f ca="1">IF(AB$11="x",Toimenpiteet!$E$115,AW156*CX156/1000+(Satokasvi!$E$28-Satokasvi!$E$7)+IF(AB$8="x",Toimenpiteet!$E$29,0)+IF(AB$9="x",Toimenpiteet!$E$60,0)+IF(AB$10="x",Toimenpiteet!$E$88,0))/(1+$H$15)^DX$59</f>
        <v>130.12594170158792</v>
      </c>
      <c r="DY156" s="29">
        <f ca="1">IF(AC$11="x",Toimenpiteet!$E$115,AX156*CY156/1000+(Satokasvi!$E$28-Satokasvi!$E$7)+IF(AC$8="x",Toimenpiteet!$E$29,0)+IF(AC$9="x",Toimenpiteet!$E$60,0)+IF(AC$10="x",Toimenpiteet!$E$88,0))/(1+$H$15)^DY$59</f>
        <v>58.092584464124577</v>
      </c>
      <c r="DZ156" s="29">
        <f ca="1">IF(AD$11="x",Toimenpiteet!$E$115,AY156*CZ156/1000+(Satokasvi!$E$28-Satokasvi!$E$7)+IF(AD$8="x",Toimenpiteet!$E$29,0)+IF(AD$9="x",Toimenpiteet!$E$60,0)+IF(AD$10="x",Toimenpiteet!$E$88,0))/(1+$H$15)^DZ$59</f>
        <v>177.44056900089706</v>
      </c>
      <c r="EA156" s="29">
        <f ca="1">IF(AE$11="x",Toimenpiteet!$E$115,AZ156*DA156/1000+(Satokasvi!$E$28-Satokasvi!$E$7)+IF(AE$8="x",Toimenpiteet!$E$29,0)+IF(AE$9="x",Toimenpiteet!$E$60,0)+IF(AE$10="x",Toimenpiteet!$E$88,0))/(1+$H$15)^EA$59</f>
        <v>96.427935322844462</v>
      </c>
      <c r="EB156" s="29">
        <f ca="1">IF(AF$11="x",Toimenpiteet!$E$115,BA156*DB156/1000+(Satokasvi!$E$28-Satokasvi!$E$7)+IF(AF$8="x",Toimenpiteet!$E$29,0)+IF(AF$9="x",Toimenpiteet!$E$60,0)+IF(AF$10="x",Toimenpiteet!$E$88,0))/(1+$H$15)^EB$59</f>
        <v>147.31459690775293</v>
      </c>
      <c r="ED156" s="29">
        <f>IF(H$11="x",Toimenpiteet!$E$115,BD156*CD156/1000+(Satokasvi!$E$28-Satokasvi!$E$7)+IF(H$8="x",Toimenpiteet!$E$29,0)+IF(H$9="x",Toimenpiteet!$E$60,0)+IF(H$10="x",Toimenpiteet!$E$88,0))/(1+$H$15)^ED$59</f>
        <v>305.82524271844659</v>
      </c>
      <c r="EE156" s="29">
        <f ca="1">IF(I$11="x",Toimenpiteet!$E$115,BE156*CE156/1000+(Satokasvi!$E$28-Satokasvi!$E$7)+IF(I$8="x",Toimenpiteet!$E$29,0)+IF(I$9="x",Toimenpiteet!$E$60,0)+IF(I$10="x",Toimenpiteet!$E$88,0))/(1+$H$15)^EE$59</f>
        <v>-214.81760769158259</v>
      </c>
      <c r="EF156" s="29">
        <f ca="1">IF(J$11="x",Toimenpiteet!$E$115,BF156*CF156/1000+(Satokasvi!$E$28-Satokasvi!$E$7)+IF(J$8="x",Toimenpiteet!$E$29,0)+IF(J$9="x",Toimenpiteet!$E$60,0)+IF(J$10="x",Toimenpiteet!$E$88,0))/(1+$H$15)^EF$59</f>
        <v>120.52324412434197</v>
      </c>
      <c r="EG156" s="29">
        <f ca="1">IF(K$11="x",Toimenpiteet!$E$115,BG156*CG156/1000+(Satokasvi!$E$28-Satokasvi!$E$7)+IF(K$8="x",Toimenpiteet!$E$29,0)+IF(K$9="x",Toimenpiteet!$E$60,0)+IF(K$10="x",Toimenpiteet!$E$88,0))/(1+$H$15)^EG$59</f>
        <v>161.97675906937161</v>
      </c>
      <c r="EH156" s="29">
        <f ca="1">IF(L$11="x",Toimenpiteet!$E$115,BH156*CH156/1000+(Satokasvi!$E$28-Satokasvi!$E$7)+IF(L$8="x",Toimenpiteet!$E$29,0)+IF(L$9="x",Toimenpiteet!$E$60,0)+IF(L$10="x",Toimenpiteet!$E$88,0))/(1+$H$15)^EH$59</f>
        <v>401.18437060378079</v>
      </c>
      <c r="EI156" s="29">
        <f>IF(M$11="x",Toimenpiteet!$E$115,BI156*CI156/1000+(Satokasvi!$E$28-Satokasvi!$E$7)+IF(M$8="x",Toimenpiteet!$E$29,0)+IF(M$9="x",Toimenpiteet!$E$60,0)+IF(M$10="x",Toimenpiteet!$E$88,0))/(1+$H$15)^EI$59</f>
        <v>263.80754085535114</v>
      </c>
      <c r="EJ156" s="29">
        <f ca="1">IF(N$11="x",Toimenpiteet!$E$115,BJ156*CJ156/1000+(Satokasvi!$E$28-Satokasvi!$E$7)+IF(N$8="x",Toimenpiteet!$E$29,0)+IF(N$9="x",Toimenpiteet!$E$60,0)+IF(N$10="x",Toimenpiteet!$E$88,0))/(1+$H$15)^EJ$59</f>
        <v>342.24726675376752</v>
      </c>
      <c r="EK156" s="29">
        <f ca="1">IF(O$11="x",Toimenpiteet!$E$115,BK156*CK156/1000+(Satokasvi!$E$28-Satokasvi!$E$7)+IF(O$8="x",Toimenpiteet!$E$29,0)+IF(O$9="x",Toimenpiteet!$E$60,0)+IF(O$10="x",Toimenpiteet!$E$88,0))/(1+$H$15)^EK$59</f>
        <v>379.77501521927616</v>
      </c>
      <c r="EL156" s="29">
        <f ca="1">IF(P$11="x",Toimenpiteet!$E$115,BL156*CL156/1000+(Satokasvi!$E$28-Satokasvi!$E$7)+IF(P$8="x",Toimenpiteet!$E$29,0)+IF(P$9="x",Toimenpiteet!$E$60,0)+IF(P$10="x",Toimenpiteet!$E$88,0))/(1+$H$15)^EL$59</f>
        <v>307.68128727492234</v>
      </c>
      <c r="EM156" s="29">
        <f ca="1">IF(Q$11="x",Toimenpiteet!$E$115,BM156*CM156/1000+(Satokasvi!$E$28-Satokasvi!$E$7)+IF(Q$8="x",Toimenpiteet!$E$29,0)+IF(Q$9="x",Toimenpiteet!$E$60,0)+IF(Q$10="x",Toimenpiteet!$E$88,0))/(1+$H$15)^EM$59</f>
        <v>280.77569274559903</v>
      </c>
      <c r="EN156" s="29">
        <f ca="1">IF(R$11="x",Toimenpiteet!$E$115,BN156*CN156/1000+(Satokasvi!$E$28-Satokasvi!$E$7)+IF(R$8="x",Toimenpiteet!$E$29,0)+IF(R$9="x",Toimenpiteet!$E$60,0)+IF(R$10="x",Toimenpiteet!$E$88,0))/(1+$H$15)^EN$59</f>
        <v>451.24780650360583</v>
      </c>
      <c r="EO156" s="29">
        <f ca="1">IF(S$11="x",Toimenpiteet!$E$115,BO156*CO156/1000+(Satokasvi!$E$28-Satokasvi!$E$7)+IF(S$8="x",Toimenpiteet!$E$29,0)+IF(S$9="x",Toimenpiteet!$E$60,0)+IF(S$10="x",Toimenpiteet!$E$88,0))/(1+$H$15)^EO$59</f>
        <v>262.21961302447085</v>
      </c>
      <c r="EP156" s="29">
        <f ca="1">IF(T$11="x",Toimenpiteet!$E$115,BP156*CP156/1000+(Satokasvi!$E$28-Satokasvi!$E$7)+IF(T$8="x",Toimenpiteet!$E$29,0)+IF(T$9="x",Toimenpiteet!$E$60,0)+IF(T$10="x",Toimenpiteet!$E$88,0))/(1+$H$15)^EP$59</f>
        <v>165.27657397297841</v>
      </c>
      <c r="EQ156" s="29">
        <f ca="1">IF(U$11="x",Toimenpiteet!$E$115,BQ156*CQ156/1000+(Satokasvi!$E$28-Satokasvi!$E$7)+IF(U$8="x",Toimenpiteet!$E$29,0)+IF(U$9="x",Toimenpiteet!$E$60,0)+IF(U$10="x",Toimenpiteet!$E$88,0))/(1+$H$15)^EQ$59</f>
        <v>-150.66874794606332</v>
      </c>
      <c r="ER156" s="29">
        <f ca="1">IF(V$11="x",Toimenpiteet!$E$115,BR156*CR156/1000+(Satokasvi!$E$28-Satokasvi!$E$7)+IF(V$8="x",Toimenpiteet!$E$29,0)+IF(V$9="x",Toimenpiteet!$E$60,0)+IF(V$10="x",Toimenpiteet!$E$88,0))/(1+$H$15)^ER$59</f>
        <v>54.194716637028932</v>
      </c>
      <c r="ES156" s="29">
        <f ca="1">IF(W$11="x",Toimenpiteet!$E$115,BS156*CS156/1000+(Satokasvi!$E$28-Satokasvi!$E$7)+IF(W$8="x",Toimenpiteet!$E$29,0)+IF(W$9="x",Toimenpiteet!$E$60,0)+IF(W$10="x",Toimenpiteet!$E$88,0))/(1+$H$15)^ES$59</f>
        <v>269.43206878859399</v>
      </c>
      <c r="ET156" s="29">
        <f ca="1">IF(X$11="x",Toimenpiteet!$E$115,BT156*CT156/1000+(Satokasvi!$E$28-Satokasvi!$E$7)+IF(X$8="x",Toimenpiteet!$E$29,0)+IF(X$9="x",Toimenpiteet!$E$60,0)+IF(X$10="x",Toimenpiteet!$E$88,0))/(1+$H$15)^ET$59</f>
        <v>66.624800900954554</v>
      </c>
      <c r="EU156" s="29">
        <f ca="1">IF(Y$11="x",Toimenpiteet!$E$115,BU156*CU156/1000+(Satokasvi!$E$28-Satokasvi!$E$7)+IF(Y$8="x",Toimenpiteet!$E$29,0)+IF(Y$9="x",Toimenpiteet!$E$60,0)+IF(Y$10="x",Toimenpiteet!$E$88,0))/(1+$H$15)^EU$59</f>
        <v>323.40506285171949</v>
      </c>
      <c r="EV156" s="29">
        <f ca="1">IF(Z$11="x",Toimenpiteet!$E$115,BV156*CV156/1000+(Satokasvi!$E$28-Satokasvi!$E$7)+IF(Z$8="x",Toimenpiteet!$E$29,0)+IF(Z$9="x",Toimenpiteet!$E$60,0)+IF(Z$10="x",Toimenpiteet!$E$88,0))/(1+$H$15)^EV$59</f>
        <v>245.48203327297617</v>
      </c>
      <c r="EW156" s="29">
        <f ca="1">IF(AA$11="x",Toimenpiteet!$E$115,BW156*CW156/1000+(Satokasvi!$E$28-Satokasvi!$E$7)+IF(AA$8="x",Toimenpiteet!$E$29,0)+IF(AA$9="x",Toimenpiteet!$E$60,0)+IF(AA$10="x",Toimenpiteet!$E$88,0))/(1+$H$15)^EW$59</f>
        <v>268.64477381912707</v>
      </c>
      <c r="EX156" s="29">
        <f ca="1">IF(AB$11="x",Toimenpiteet!$E$115,BX156*CX156/1000+(Satokasvi!$E$28-Satokasvi!$E$7)+IF(AB$8="x",Toimenpiteet!$E$29,0)+IF(AB$9="x",Toimenpiteet!$E$60,0)+IF(AB$10="x",Toimenpiteet!$E$88,0))/(1+$H$15)^EX$59</f>
        <v>142.75761278565108</v>
      </c>
      <c r="EY156" s="29">
        <f ca="1">IF(AC$11="x",Toimenpiteet!$E$115,BY156*CY156/1000+(Satokasvi!$E$28-Satokasvi!$E$7)+IF(AC$8="x",Toimenpiteet!$E$29,0)+IF(AC$9="x",Toimenpiteet!$E$60,0)+IF(AC$10="x",Toimenpiteet!$E$88,0))/(1+$H$15)^EY$59</f>
        <v>66.944178734887871</v>
      </c>
      <c r="EZ156" s="29">
        <f ca="1">IF(AD$11="x",Toimenpiteet!$E$115,BZ156*CZ156/1000+(Satokasvi!$E$28-Satokasvi!$E$7)+IF(AD$8="x",Toimenpiteet!$E$29,0)+IF(AD$9="x",Toimenpiteet!$E$60,0)+IF(AD$10="x",Toimenpiteet!$E$88,0))/(1+$H$15)^EZ$59</f>
        <v>192.0863499242983</v>
      </c>
      <c r="FA156" s="29">
        <f ca="1">IF(AE$11="x",Toimenpiteet!$E$115,CA156*DA156/1000+(Satokasvi!$E$28-Satokasvi!$E$7)+IF(AE$8="x",Toimenpiteet!$E$29,0)+IF(AE$9="x",Toimenpiteet!$E$60,0)+IF(AE$10="x",Toimenpiteet!$E$88,0))/(1+$H$15)^FA$59</f>
        <v>106.85491701457541</v>
      </c>
      <c r="FB156" s="29">
        <f ca="1">IF(AF$11="x",Toimenpiteet!$E$115,CB156*DB156/1000+(Satokasvi!$E$28-Satokasvi!$E$7)+IF(AF$8="x",Toimenpiteet!$E$29,0)+IF(AF$9="x",Toimenpiteet!$E$60,0)+IF(AF$10="x",Toimenpiteet!$E$88,0))/(1+$H$15)^FB$59</f>
        <v>160.12264221487723</v>
      </c>
      <c r="FD156" s="29">
        <f t="shared" si="41"/>
        <v>305.82524271844659</v>
      </c>
      <c r="FE156" s="29">
        <f t="shared" ca="1" si="45"/>
        <v>91.007635026863994</v>
      </c>
      <c r="FF156" s="29">
        <f t="shared" ca="1" si="45"/>
        <v>195.86021113735234</v>
      </c>
      <c r="FG156" s="29">
        <f t="shared" ca="1" si="45"/>
        <v>340.48159128818321</v>
      </c>
      <c r="FH156" s="29">
        <f t="shared" ca="1" si="45"/>
        <v>713.20058510315766</v>
      </c>
      <c r="FI156" s="29">
        <f t="shared" ca="1" si="45"/>
        <v>977.0081259585088</v>
      </c>
      <c r="FJ156" s="29">
        <f t="shared" ca="1" si="45"/>
        <v>1294.1339249889945</v>
      </c>
      <c r="FK156" s="29">
        <f t="shared" ca="1" si="45"/>
        <v>1647.2574459359171</v>
      </c>
      <c r="FL156" s="29">
        <f t="shared" ca="1" si="45"/>
        <v>1931.969796992933</v>
      </c>
      <c r="FM156" s="29">
        <f t="shared" ca="1" si="45"/>
        <v>2191.3000280266006</v>
      </c>
      <c r="FN156" s="29">
        <f t="shared" ca="1" si="44"/>
        <v>2613.2198528425652</v>
      </c>
      <c r="FO156" s="29">
        <f t="shared" ca="1" si="43"/>
        <v>2855.3411759755859</v>
      </c>
      <c r="FP156" s="29">
        <f t="shared" ca="1" si="43"/>
        <v>3005.3574935505917</v>
      </c>
      <c r="FQ156" s="29">
        <f t="shared" ca="1" si="43"/>
        <v>2854.6887456045283</v>
      </c>
      <c r="FR156" s="29">
        <f t="shared" ca="1" si="43"/>
        <v>2899.3370310773316</v>
      </c>
      <c r="FS156" s="29">
        <f t="shared" ca="1" si="43"/>
        <v>3149.1761563308373</v>
      </c>
      <c r="FT156" s="29">
        <f t="shared" ca="1" si="43"/>
        <v>3206.062478712317</v>
      </c>
      <c r="FU156" s="29">
        <f t="shared" ca="1" si="43"/>
        <v>3507.692670424633</v>
      </c>
      <c r="FV156" s="29">
        <f t="shared" ca="1" si="43"/>
        <v>3735.2961218507799</v>
      </c>
      <c r="FW156" s="29">
        <f t="shared" ca="1" si="43"/>
        <v>3985.1395871842788</v>
      </c>
      <c r="FX156" s="29">
        <f t="shared" ca="1" si="43"/>
        <v>4115.2655288858668</v>
      </c>
      <c r="FY156" s="29">
        <f t="shared" ca="1" si="43"/>
        <v>4173.3581133499911</v>
      </c>
      <c r="FZ156" s="29">
        <f t="shared" ca="1" si="43"/>
        <v>4350.7986823508882</v>
      </c>
      <c r="GA156" s="29">
        <f t="shared" ca="1" si="43"/>
        <v>4447.226617673733</v>
      </c>
      <c r="GB156" s="29">
        <f t="shared" ca="1" si="43"/>
        <v>4594.5412145814862</v>
      </c>
      <c r="GC156" s="29"/>
      <c r="GD156" s="29">
        <f t="shared" si="42"/>
        <v>305.82524271844659</v>
      </c>
      <c r="GE156" s="29">
        <f t="shared" ca="1" si="48"/>
        <v>91.007635026863994</v>
      </c>
      <c r="GF156" s="29">
        <f t="shared" ca="1" si="48"/>
        <v>211.53087915120597</v>
      </c>
      <c r="GG156" s="29">
        <f t="shared" ca="1" si="48"/>
        <v>373.50763822057758</v>
      </c>
      <c r="GH156" s="29">
        <f t="shared" ca="1" si="48"/>
        <v>774.69200882435837</v>
      </c>
      <c r="GI156" s="29">
        <f t="shared" ca="1" si="48"/>
        <v>1038.4995496797096</v>
      </c>
      <c r="GJ156" s="29">
        <f t="shared" ca="1" si="48"/>
        <v>1380.7468164334771</v>
      </c>
      <c r="GK156" s="29">
        <f t="shared" ca="1" si="48"/>
        <v>1760.5218316527532</v>
      </c>
      <c r="GL156" s="29">
        <f t="shared" ca="1" si="48"/>
        <v>2068.2031189276754</v>
      </c>
      <c r="GM156" s="29">
        <f t="shared" ca="1" si="48"/>
        <v>2348.9788116732743</v>
      </c>
      <c r="GN156" s="29">
        <f t="shared" ca="1" si="48"/>
        <v>2800.22661817688</v>
      </c>
      <c r="GO156" s="29">
        <f t="shared" ca="1" si="48"/>
        <v>3062.4462312013511</v>
      </c>
      <c r="GP156" s="29">
        <f t="shared" ca="1" si="48"/>
        <v>3227.7228051743296</v>
      </c>
      <c r="GQ156" s="29">
        <f t="shared" ca="1" si="48"/>
        <v>3077.0540572282662</v>
      </c>
      <c r="GR156" s="29">
        <f t="shared" ca="1" si="48"/>
        <v>3131.2487738652953</v>
      </c>
      <c r="GS156" s="29">
        <f t="shared" ca="1" si="48"/>
        <v>3400.6808426538892</v>
      </c>
      <c r="GT156" s="29">
        <f t="shared" ca="1" si="34"/>
        <v>3467.3056435548438</v>
      </c>
      <c r="GU156" s="29">
        <f t="shared" ca="1" si="34"/>
        <v>3790.7107064065631</v>
      </c>
      <c r="GV156" s="29">
        <f t="shared" ca="1" si="34"/>
        <v>4036.192739679539</v>
      </c>
      <c r="GW156" s="29">
        <f t="shared" ca="1" si="34"/>
        <v>4304.8375134986663</v>
      </c>
      <c r="GX156" s="29">
        <f t="shared" ca="1" si="34"/>
        <v>4447.5951262843173</v>
      </c>
      <c r="GY156" s="29">
        <f t="shared" ca="1" si="34"/>
        <v>4514.5393050192051</v>
      </c>
      <c r="GZ156" s="29">
        <f t="shared" ca="1" si="30"/>
        <v>4706.6256549435038</v>
      </c>
      <c r="HA156" s="29">
        <f t="shared" ca="1" si="30"/>
        <v>4813.4805719580791</v>
      </c>
      <c r="HB156" s="29">
        <f t="shared" ca="1" si="30"/>
        <v>4973.6032141729565</v>
      </c>
      <c r="HC156" s="29"/>
      <c r="HD156" s="29">
        <f t="shared" si="40"/>
        <v>170</v>
      </c>
      <c r="HE156" s="29">
        <f>SUM($GD156:GD156)-$HD156-SUM($FD156:FD156)</f>
        <v>-170</v>
      </c>
      <c r="HF156" s="29">
        <f ca="1">SUM($GD156:GE156)-$HD156-SUM($FD156:FE156)</f>
        <v>-170</v>
      </c>
      <c r="HG156" s="29">
        <f ca="1">SUM($GD156:GF156)-$HD156-SUM($FD156:FF156)</f>
        <v>-154.32933198614637</v>
      </c>
      <c r="HH156" s="29">
        <f ca="1">SUM($GD156:GG156)-$HD156-SUM($FD156:FG156)</f>
        <v>-121.30328505375201</v>
      </c>
      <c r="HI156" s="29">
        <f ca="1">SUM($GD156:GH156)-$HD156-SUM($FD156:FH156)</f>
        <v>-59.811861332551189</v>
      </c>
      <c r="HJ156" s="29">
        <f ca="1">SUM($GD156:GI156)-$HD156-SUM($FD156:FI156)</f>
        <v>1.6795623886496287</v>
      </c>
      <c r="HK156" s="29">
        <f ca="1">SUM($GD156:GJ156)-$HD156-SUM($FD156:FJ156)</f>
        <v>88.29245383313264</v>
      </c>
      <c r="HL156" s="29">
        <f ca="1">SUM($GD156:GK156)-$HD156-SUM($FD156:FK156)</f>
        <v>201.55683954996948</v>
      </c>
      <c r="HM156" s="29">
        <f ca="1">SUM($GD156:GL156)-$HD156-SUM($FD156:FL156)</f>
        <v>337.79016148471237</v>
      </c>
      <c r="HN156" s="29">
        <f ca="1">SUM($GD156:GM156)-$HD156-SUM($FD156:FM156)</f>
        <v>495.46894513138614</v>
      </c>
      <c r="HO156" s="29">
        <f ca="1">SUM($GD156:GN156)-$HD156-SUM($FD156:FN156)</f>
        <v>682.47571046570192</v>
      </c>
      <c r="HP156" s="29">
        <f ca="1">SUM($GD156:GO156)-$HD156-SUM($FD156:FO156)</f>
        <v>889.5807656914676</v>
      </c>
      <c r="HQ156" s="29">
        <f ca="1">SUM($GD156:GP156)-$HD156-SUM($FD156:FP156)</f>
        <v>1111.9460773152023</v>
      </c>
      <c r="HR156" s="29">
        <f ca="1">SUM($GD156:GQ156)-$HD156-SUM($FD156:FQ156)</f>
        <v>1334.3113889389388</v>
      </c>
      <c r="HS156" s="29">
        <f ca="1">SUM($GD156:GR156)-$HD156-SUM($FD156:FR156)</f>
        <v>1566.2231317269034</v>
      </c>
      <c r="HT156" s="29">
        <f ca="1">SUM($GD156:GS156)-$HD156-SUM($FD156:FS156)</f>
        <v>1817.7278180499525</v>
      </c>
      <c r="HU156" s="29">
        <f ca="1">SUM($GD156:GT156)-$HD156-SUM($FD156:FT156)</f>
        <v>2078.9709828924788</v>
      </c>
      <c r="HV156" s="29">
        <f ca="1">SUM($GD156:GU156)-$HD156-SUM($FD156:FU156)</f>
        <v>2361.989018874403</v>
      </c>
      <c r="HW156" s="29">
        <f ca="1">SUM($GD156:GV156)-$HD156-SUM($FD156:FV156)</f>
        <v>2662.8856367031622</v>
      </c>
      <c r="HX156" s="29">
        <f ca="1">SUM($GD156:GW156)-$HD156-SUM($FD156:FW156)</f>
        <v>2982.5835630175497</v>
      </c>
      <c r="HY156" s="29">
        <f ca="1">SUM($GD156:GX156)-$HD156-SUM($FD156:FX156)</f>
        <v>3314.9131604159993</v>
      </c>
      <c r="HZ156" s="29">
        <f ca="1">SUM($GD156:GY156)-$HD156-SUM($FD156:FY156)</f>
        <v>3656.0943520852161</v>
      </c>
      <c r="IA156" s="29">
        <f ca="1">SUM($GD156:GZ156)-$HD156-SUM($FD156:FZ156)</f>
        <v>4011.9213246778309</v>
      </c>
      <c r="IB156" s="29">
        <f ca="1">SUM($GD156:HA156)-$HD156-SUM($FD156:GA156)</f>
        <v>4378.1752789621751</v>
      </c>
      <c r="IC156" s="29">
        <f ca="1">SUM($GD156:HB156)-$HD156-SUM($FD156:GB156)</f>
        <v>4757.2372785536427</v>
      </c>
    </row>
    <row r="157" spans="2:237">
      <c r="B157" s="29">
        <f t="shared" ca="1" si="50"/>
        <v>0.83650896021459098</v>
      </c>
      <c r="C157" s="29">
        <f t="shared" ca="1" si="50"/>
        <v>0.23078055082603388</v>
      </c>
      <c r="D157" s="29">
        <f t="shared" ca="1" si="50"/>
        <v>0.51327043485913104</v>
      </c>
      <c r="E157" s="29">
        <f t="shared" ca="1" si="50"/>
        <v>0.20917901959184237</v>
      </c>
      <c r="F157" s="29">
        <f t="shared" ca="1" si="50"/>
        <v>0.8413483537020684</v>
      </c>
      <c r="G157" s="29">
        <f t="shared" ca="1" si="50"/>
        <v>0.74601581058754729</v>
      </c>
      <c r="H157" s="29">
        <f t="shared" ca="1" si="50"/>
        <v>7.3990634696366797E-2</v>
      </c>
      <c r="I157" s="29">
        <f t="shared" ca="1" si="50"/>
        <v>0.22840896273144884</v>
      </c>
      <c r="J157" s="29">
        <f t="shared" ca="1" si="50"/>
        <v>0.76116097516912617</v>
      </c>
      <c r="K157" s="29">
        <f t="shared" ca="1" si="50"/>
        <v>0.64542534157753528</v>
      </c>
      <c r="L157" s="29">
        <f t="shared" ca="1" si="50"/>
        <v>0.57391502525772387</v>
      </c>
      <c r="M157" s="29">
        <f t="shared" ca="1" si="50"/>
        <v>0.83057690710195387</v>
      </c>
      <c r="N157" s="29">
        <f t="shared" ca="1" si="50"/>
        <v>0.96807642381837122</v>
      </c>
      <c r="O157" s="29">
        <f t="shared" ca="1" si="50"/>
        <v>0.3051000914944999</v>
      </c>
      <c r="P157" s="29">
        <f t="shared" ca="1" si="50"/>
        <v>0.63726086835225537</v>
      </c>
      <c r="Q157" s="29">
        <f t="shared" ca="1" si="50"/>
        <v>0.46941335980912791</v>
      </c>
      <c r="R157" s="29">
        <f t="shared" ca="1" si="49"/>
        <v>0.31098521633824039</v>
      </c>
      <c r="S157" s="29">
        <f t="shared" ca="1" si="49"/>
        <v>8.3378677531979029E-2</v>
      </c>
      <c r="T157" s="29">
        <f t="shared" ca="1" si="49"/>
        <v>0.76989622105100697</v>
      </c>
      <c r="U157" s="29">
        <f t="shared" ca="1" si="49"/>
        <v>0.32895609888028376</v>
      </c>
      <c r="V157" s="29">
        <f t="shared" ca="1" si="49"/>
        <v>0.63182257059966762</v>
      </c>
      <c r="W157" s="29">
        <f t="shared" ca="1" si="49"/>
        <v>0.48799044722612195</v>
      </c>
      <c r="X157" s="29">
        <f t="shared" ca="1" si="49"/>
        <v>0.91702091737286751</v>
      </c>
      <c r="Y157" s="29">
        <f t="shared" ca="1" si="49"/>
        <v>1.954292848198802E-2</v>
      </c>
      <c r="Z157" s="29">
        <f t="shared" ca="1" si="49"/>
        <v>0.51969577202999351</v>
      </c>
      <c r="AC157" s="27">
        <f>IF(H$11="x",0,_xlfn.NORM.INV(B157,Satokasvi!$H$8,Satokasvi!$I$8)*IF(H$8="x",1+Toimenpiteet!$C$7,1)*IF(H$9="x",1+Toimenpiteet!$C$34,1)*(1+H$30)*_xlfn.BINOM.INV(1,(1-(Satokasvi!$H$15*(1+H$43))),B157))</f>
        <v>0</v>
      </c>
      <c r="AD157" s="27">
        <f ca="1">IF(I$11="x",0,_xlfn.NORM.INV(C157,Satokasvi!$H$8,Satokasvi!$I$8)*IF(I$8="x",1+Toimenpiteet!$C$7,1)*IF(I$9="x",1+Toimenpiteet!$C$34,1)*(1+I$30)*_xlfn.BINOM.INV(1,(1-(Satokasvi!$H$15*(1+I$43))),C157))</f>
        <v>2406.5695913603272</v>
      </c>
      <c r="AE157" s="27">
        <f ca="1">IF(J$11="x",0,_xlfn.NORM.INV(D157,Satokasvi!$H$8,Satokasvi!$I$8)*IF(J$8="x",1+Toimenpiteet!$C$7,1)*IF(J$9="x",1+Toimenpiteet!$C$34,1)*(1+J$30)*_xlfn.BINOM.INV(1,(1-(Satokasvi!$H$15*(1+J$43))),D157))</f>
        <v>2563.8784626238466</v>
      </c>
      <c r="AF157" s="27">
        <f ca="1">IF(K$11="x",0,_xlfn.NORM.INV(E157,Satokasvi!$H$8,Satokasvi!$I$8)*IF(K$8="x",1+Toimenpiteet!$C$7,1)*IF(K$9="x",1+Toimenpiteet!$C$34,1)*(1+K$30)*_xlfn.BINOM.INV(1,(1-(Satokasvi!$H$15*(1+K$43))),E157))</f>
        <v>2426.5661088671104</v>
      </c>
      <c r="AG157" s="27">
        <f ca="1">IF(L$11="x",0,_xlfn.NORM.INV(F157,Satokasvi!$H$8,Satokasvi!$I$8)*IF(L$8="x",1+Toimenpiteet!$C$7,1)*IF(L$9="x",1+Toimenpiteet!$C$34,1)*(1+L$30)*_xlfn.BINOM.INV(1,(1-(Satokasvi!$H$15*(1+L$43))),F157))</f>
        <v>2778.3027615359838</v>
      </c>
      <c r="AH157" s="27">
        <f>IF(M$11="x",0,_xlfn.NORM.INV(G157,Satokasvi!$H$8,Satokasvi!$I$8)*IF(M$8="x",1+Toimenpiteet!$C$7,1)*IF(M$9="x",1+Toimenpiteet!$C$34,1)*(1+M$30)*_xlfn.BINOM.INV(1,(1-(Satokasvi!$H$15*(1+M$43))),G157))</f>
        <v>0</v>
      </c>
      <c r="AI157" s="27">
        <f ca="1">IF(N$11="x",0,_xlfn.NORM.INV(H157,Satokasvi!$H$8,Satokasvi!$I$8)*IF(N$8="x",1+Toimenpiteet!$C$7,1)*IF(N$9="x",1+Toimenpiteet!$C$34,1)*(1+N$30)*_xlfn.BINOM.INV(1,(1-(Satokasvi!$H$15*(1+N$43))),H157))</f>
        <v>2343.1991811274847</v>
      </c>
      <c r="AJ157" s="27">
        <f ca="1">IF(O$11="x",0,_xlfn.NORM.INV(I157,Satokasvi!$H$8,Satokasvi!$I$8)*IF(O$8="x",1+Toimenpiteet!$C$7,1)*IF(O$9="x",1+Toimenpiteet!$C$34,1)*(1+O$30)*_xlfn.BINOM.INV(1,(1-(Satokasvi!$H$15*(1+O$43))),I157))</f>
        <v>2474.3468945037348</v>
      </c>
      <c r="AK157" s="27">
        <f ca="1">IF(P$11="x",0,_xlfn.NORM.INV(J157,Satokasvi!$H$8,Satokasvi!$I$8)*IF(P$8="x",1+Toimenpiteet!$C$7,1)*IF(P$9="x",1+Toimenpiteet!$C$34,1)*(1+P$30)*_xlfn.BINOM.INV(1,(1-(Satokasvi!$H$15*(1+P$43))),J157))</f>
        <v>2745.77645231526</v>
      </c>
      <c r="AL157" s="27">
        <f ca="1">IF(Q$11="x",0,_xlfn.NORM.INV(K157,Satokasvi!$H$8,Satokasvi!$I$8)*IF(Q$8="x",1+Toimenpiteet!$C$7,1)*IF(Q$9="x",1+Toimenpiteet!$C$34,1)*(1+Q$30)*_xlfn.BINOM.INV(1,(1-(Satokasvi!$H$15*(1+Q$43))),K157))</f>
        <v>2682.8639610829478</v>
      </c>
      <c r="AM157" s="27">
        <f ca="1">IF(R$11="x",0,_xlfn.NORM.INV(L157,Satokasvi!$H$8,Satokasvi!$I$8)*IF(R$8="x",1+Toimenpiteet!$C$7,1)*IF(R$9="x",1+Toimenpiteet!$C$34,1)*(1+R$30)*_xlfn.BINOM.INV(1,(1-(Satokasvi!$H$15*(1+R$43))),L157))</f>
        <v>2648.0241743808829</v>
      </c>
      <c r="AN157" s="27">
        <f ca="1">IF(S$11="x",0,_xlfn.NORM.INV(M157,Satokasvi!$H$8,Satokasvi!$I$8)*IF(S$8="x",1+Toimenpiteet!$C$7,1)*IF(S$9="x",1+Toimenpiteet!$C$34,1)*(1+S$30)*_xlfn.BINOM.INV(1,(1-(Satokasvi!$H$15*(1+S$43))),M157))</f>
        <v>2791.7704942912624</v>
      </c>
      <c r="AO157" s="27">
        <f ca="1">IF(T$11="x",0,_xlfn.NORM.INV(N157,Satokasvi!$H$8,Satokasvi!$I$8)*IF(T$8="x",1+Toimenpiteet!$C$7,1)*IF(T$9="x",1+Toimenpiteet!$C$34,1)*(1+T$30)*_xlfn.BINOM.INV(1,(1-(Satokasvi!$H$15*(1+T$43))),N157))</f>
        <v>2959.1668394726671</v>
      </c>
      <c r="AP157" s="27">
        <f ca="1">IF(U$11="x",0,_xlfn.NORM.INV(O157,Satokasvi!$H$8,Satokasvi!$I$8)*IF(U$8="x",1+Toimenpiteet!$C$7,1)*IF(U$9="x",1+Toimenpiteet!$C$34,1)*(1+U$30)*_xlfn.BINOM.INV(1,(1-(Satokasvi!$H$15*(1+U$43))),O157))</f>
        <v>2518.0830223797375</v>
      </c>
      <c r="AQ157" s="27">
        <f ca="1">IF(V$11="x",0,_xlfn.NORM.INV(P157,Satokasvi!$H$8,Satokasvi!$I$8)*IF(V$8="x",1+Toimenpiteet!$C$7,1)*IF(V$9="x",1+Toimenpiteet!$C$34,1)*(1+V$30)*_xlfn.BINOM.INV(1,(1-(Satokasvi!$H$15*(1+V$43))),P157))</f>
        <v>2678.7850507357061</v>
      </c>
      <c r="AR157" s="27">
        <f ca="1">IF(W$11="x",0,_xlfn.NORM.INV(Q157,Satokasvi!$H$8,Satokasvi!$I$8)*IF(W$8="x",1+Toimenpiteet!$C$7,1)*IF(W$9="x",1+Toimenpiteet!$C$34,1)*(1+W$30)*_xlfn.BINOM.INV(1,(1-(Satokasvi!$H$15*(1+W$43))),Q157))</f>
        <v>2598.914852059987</v>
      </c>
      <c r="AS157" s="27">
        <f ca="1">IF(X$11="x",0,_xlfn.NORM.INV(R157,Satokasvi!$H$8,Satokasvi!$I$8)*IF(X$8="x",1+Toimenpiteet!$C$7,1)*IF(X$9="x",1+Toimenpiteet!$C$34,1)*(1+X$30)*_xlfn.BINOM.INV(1,(1-(Satokasvi!$H$15*(1+X$43))),R157))</f>
        <v>2521.2054837071496</v>
      </c>
      <c r="AT157" s="27">
        <f ca="1">IF(Y$11="x",0,_xlfn.NORM.INV(S157,Satokasvi!$H$8,Satokasvi!$I$8)*IF(Y$8="x",1+Toimenpiteet!$C$7,1)*IF(Y$9="x",1+Toimenpiteet!$C$34,1)*(1+Y$30)*_xlfn.BINOM.INV(1,(1-(Satokasvi!$H$15*(1+Y$43))),S157))</f>
        <v>2355.1455119980565</v>
      </c>
      <c r="AU157" s="27">
        <f ca="1">IF(Z$11="x",0,_xlfn.NORM.INV(T157,Satokasvi!$H$8,Satokasvi!$I$8)*IF(Z$8="x",1+Toimenpiteet!$C$7,1)*IF(Z$9="x",1+Toimenpiteet!$C$34,1)*(1+Z$30)*_xlfn.BINOM.INV(1,(1-(Satokasvi!$H$15*(1+Z$43))),T157))</f>
        <v>2751.0893654300594</v>
      </c>
      <c r="AV157" s="27">
        <f ca="1">IF(AA$11="x",0,_xlfn.NORM.INV(U157,Satokasvi!$H$8,Satokasvi!$I$8)*IF(AA$8="x",1+Toimenpiteet!$C$7,1)*IF(AA$9="x",1+Toimenpiteet!$C$34,1)*(1+AA$30)*_xlfn.BINOM.INV(1,(1-(Satokasvi!$H$15*(1+AA$43))),U157))</f>
        <v>2530.5874150340583</v>
      </c>
      <c r="AW157" s="27">
        <f ca="1">IF(AB$11="x",0,_xlfn.NORM.INV(V157,Satokasvi!$H$8,Satokasvi!$I$8)*IF(AB$8="x",1+Toimenpiteet!$C$7,1)*IF(AB$9="x",1+Toimenpiteet!$C$34,1)*(1+AB$30)*_xlfn.BINOM.INV(1,(1-(Satokasvi!$H$15*(1+AB$43))),V157))</f>
        <v>2676.0855016078399</v>
      </c>
      <c r="AX157" s="27">
        <f ca="1">IF(AC$11="x",0,_xlfn.NORM.INV(W157,Satokasvi!$H$8,Satokasvi!$I$8)*IF(AC$8="x",1+Toimenpiteet!$C$7,1)*IF(AC$9="x",1+Toimenpiteet!$C$34,1)*(1+AC$30)*_xlfn.BINOM.INV(1,(1-(Satokasvi!$H$15*(1+AC$43))),W157))</f>
        <v>2607.6200346124429</v>
      </c>
      <c r="AY157" s="27">
        <f ca="1">IF(AD$11="x",0,_xlfn.NORM.INV(X157,Satokasvi!$H$8,Satokasvi!$I$8)*IF(AD$8="x",1+Toimenpiteet!$C$7,1)*IF(AD$9="x",1+Toimenpiteet!$C$34,1)*(1+AD$30)*_xlfn.BINOM.INV(1,(1-(Satokasvi!$H$15*(1+AD$43))),X157))</f>
        <v>2871.8216788059985</v>
      </c>
      <c r="AZ157" s="27">
        <f ca="1">IF(AE$11="x",0,_xlfn.NORM.INV(Y157,Satokasvi!$H$8,Satokasvi!$I$8)*IF(AE$8="x",1+Toimenpiteet!$C$7,1)*IF(AE$9="x",1+Toimenpiteet!$C$34,1)*(1+AE$30)*_xlfn.BINOM.INV(1,(1-(Satokasvi!$H$15*(1+AE$43))),Y157))</f>
        <v>0</v>
      </c>
      <c r="BA157" s="27">
        <f ca="1">IF(AF$11="x",0,_xlfn.NORM.INV(Z157,Satokasvi!$H$8,Satokasvi!$I$8)*IF(AF$8="x",1+Toimenpiteet!$C$7,1)*IF(AF$9="x",1+Toimenpiteet!$C$34,1)*(1+AF$30)*_xlfn.BINOM.INV(1,(1-(Satokasvi!$H$15*(1+AF$43))),Z157))</f>
        <v>2622.4591470833639</v>
      </c>
      <c r="BD157" s="27">
        <f>IF(H$11="x",0,_xlfn.NORM.INV(B157,Satokasvi!$H$8,Satokasvi!$I$8)*IF(COUNTIF($H$12:H$12,"x")&gt;0,(1+$C$6),1)*IF(COUNTIF($H$13:H$13,"x")&gt;0,(1+$C$30),1)*IF(H$8="x",(1+Toimenpiteet!$C$7),1)*IF(H$9="x",(1+Toimenpiteet!$C$34),1)*(1+H$30)*_xlfn.BINOM.INV(1,(1-(Satokasvi!$H$15*(1+H$44))),B157))</f>
        <v>0</v>
      </c>
      <c r="BE157" s="27">
        <f ca="1">IF(I$11="x",0,_xlfn.NORM.INV(C157,Satokasvi!$H$8,Satokasvi!$I$8)*IF(COUNTIF($H$12:I$12,"x")&gt;0,(1+$C$6),1)*IF(COUNTIF($H$13:I$13,"x")&gt;0,(1+$C$30),1)*IF(I$8="x",(1+Toimenpiteet!$C$7),1)*IF(I$9="x",(1+Toimenpiteet!$C$34),1)*(1+I$30)*_xlfn.BINOM.INV(1,(1-(Satokasvi!$H$15*(1+I$44))),C157))</f>
        <v>2526.8980709283437</v>
      </c>
      <c r="BF157" s="27">
        <f ca="1">IF(J$11="x",0,_xlfn.NORM.INV(D157,Satokasvi!$H$8,Satokasvi!$I$8)*IF(COUNTIF($H$12:J$12,"x")&gt;0,(1+$C$6),1)*IF(COUNTIF($H$13:J$13,"x")&gt;0,(1+$C$30),1)*IF(J$8="x",(1+Toimenpiteet!$C$7),1)*IF(J$9="x",(1+Toimenpiteet!$C$34),1)*(1+J$30)*_xlfn.BINOM.INV(1,(1-(Satokasvi!$H$15*(1+J$44))),D157))</f>
        <v>2692.0723857550392</v>
      </c>
      <c r="BG157" s="27">
        <f ca="1">IF(K$11="x",0,_xlfn.NORM.INV(E157,Satokasvi!$H$8,Satokasvi!$I$8)*IF(COUNTIF($H$12:K$12,"x")&gt;0,(1+$C$6),1)*IF(COUNTIF($H$13:K$13,"x")&gt;0,(1+$C$30),1)*IF(K$8="x",(1+Toimenpiteet!$C$7),1)*IF(K$9="x",(1+Toimenpiteet!$C$34),1)*(1+K$30)*_xlfn.BINOM.INV(1,(1-(Satokasvi!$H$15*(1+K$44))),E157))</f>
        <v>2547.8944143104659</v>
      </c>
      <c r="BH157" s="27">
        <f ca="1">IF(L$11="x",0,_xlfn.NORM.INV(F157,Satokasvi!$H$8,Satokasvi!$I$8)*IF(COUNTIF($H$12:L$12,"x")&gt;0,(1+$C$6),1)*IF(COUNTIF($H$13:L$13,"x")&gt;0,(1+$C$30),1)*IF(L$8="x",(1+Toimenpiteet!$C$7),1)*IF(L$9="x",(1+Toimenpiteet!$C$34),1)*(1+L$30)*_xlfn.BINOM.INV(1,(1-(Satokasvi!$H$15*(1+L$44))),F157))</f>
        <v>2917.2178996127832</v>
      </c>
      <c r="BI157" s="27">
        <f>IF(M$11="x",0,_xlfn.NORM.INV(G157,Satokasvi!$H$8,Satokasvi!$I$8)*IF(COUNTIF($H$12:M$12,"x")&gt;0,(1+$C$6),1)*IF(COUNTIF($H$13:M$13,"x")&gt;0,(1+$C$30),1)*IF(M$8="x",(1+Toimenpiteet!$C$7),1)*IF(M$9="x",(1+Toimenpiteet!$C$34),1)*(1+M$30)*_xlfn.BINOM.INV(1,(1-(Satokasvi!$H$15*(1+M$44))),G157))</f>
        <v>0</v>
      </c>
      <c r="BJ157" s="27">
        <f ca="1">IF(N$11="x",0,_xlfn.NORM.INV(H157,Satokasvi!$H$8,Satokasvi!$I$8)*IF(COUNTIF($H$12:N$12,"x")&gt;0,(1+$C$6),1)*IF(COUNTIF($H$13:N$13,"x")&gt;0,(1+$C$30),1)*IF(N$8="x",(1+Toimenpiteet!$C$7),1)*IF(N$9="x",(1+Toimenpiteet!$C$34),1)*(1+N$30)*_xlfn.BINOM.INV(1,(1-(Satokasvi!$H$15*(1+N$44))),H157))</f>
        <v>2460.3591401838589</v>
      </c>
      <c r="BK157" s="27">
        <f ca="1">IF(O$11="x",0,_xlfn.NORM.INV(I157,Satokasvi!$H$8,Satokasvi!$I$8)*IF(COUNTIF($H$12:O$12,"x")&gt;0,(1+$C$6),1)*IF(COUNTIF($H$13:O$13,"x")&gt;0,(1+$C$30),1)*IF(O$8="x",(1+Toimenpiteet!$C$7),1)*IF(O$9="x",(1+Toimenpiteet!$C$34),1)*(1+O$30)*_xlfn.BINOM.INV(1,(1-(Satokasvi!$H$15*(1+O$44))),I157))</f>
        <v>2598.0642392289219</v>
      </c>
      <c r="BL157" s="27">
        <f ca="1">IF(P$11="x",0,_xlfn.NORM.INV(J157,Satokasvi!$H$8,Satokasvi!$I$8)*IF(COUNTIF($H$12:P$12,"x")&gt;0,(1+$C$6),1)*IF(COUNTIF($H$13:P$13,"x")&gt;0,(1+$C$30),1)*IF(P$8="x",(1+Toimenpiteet!$C$7),1)*IF(P$9="x",(1+Toimenpiteet!$C$34),1)*(1+P$30)*_xlfn.BINOM.INV(1,(1-(Satokasvi!$H$15*(1+P$44))),J157))</f>
        <v>2883.0652749310225</v>
      </c>
      <c r="BM157" s="27">
        <f ca="1">IF(Q$11="x",0,_xlfn.NORM.INV(K157,Satokasvi!$H$8,Satokasvi!$I$8)*IF(COUNTIF($H$12:Q$12,"x")&gt;0,(1+$C$6),1)*IF(COUNTIF($H$13:Q$13,"x")&gt;0,(1+$C$30),1)*IF(Q$8="x",(1+Toimenpiteet!$C$7),1)*IF(Q$9="x",(1+Toimenpiteet!$C$34),1)*(1+Q$30)*_xlfn.BINOM.INV(1,(1-(Satokasvi!$H$15*(1+Q$44))),K157))</f>
        <v>2817.0071591370956</v>
      </c>
      <c r="BN157" s="27">
        <f ca="1">IF(R$11="x",0,_xlfn.NORM.INV(L157,Satokasvi!$H$8,Satokasvi!$I$8)*IF(COUNTIF($H$12:R$12,"x")&gt;0,(1+$C$6),1)*IF(COUNTIF($H$13:R$13,"x")&gt;0,(1+$C$30),1)*IF(R$8="x",(1+Toimenpiteet!$C$7),1)*IF(R$9="x",(1+Toimenpiteet!$C$34),1)*(1+R$30)*_xlfn.BINOM.INV(1,(1-(Satokasvi!$H$15*(1+R$44))),L157))</f>
        <v>2780.4253830999273</v>
      </c>
      <c r="BO157" s="27">
        <f ca="1">IF(S$11="x",0,_xlfn.NORM.INV(M157,Satokasvi!$H$8,Satokasvi!$I$8)*IF(COUNTIF($H$12:S$12,"x")&gt;0,(1+$C$6),1)*IF(COUNTIF($H$13:S$13,"x")&gt;0,(1+$C$30),1)*IF(S$8="x",(1+Toimenpiteet!$C$7),1)*IF(S$9="x",(1+Toimenpiteet!$C$34),1)*(1+S$30)*_xlfn.BINOM.INV(1,(1-(Satokasvi!$H$15*(1+S$44))),M157))</f>
        <v>2931.3590190058258</v>
      </c>
      <c r="BP157" s="27">
        <f ca="1">IF(T$11="x",0,_xlfn.NORM.INV(N157,Satokasvi!$H$8,Satokasvi!$I$8)*IF(COUNTIF($H$12:T$12,"x")&gt;0,(1+$C$6),1)*IF(COUNTIF($H$13:T$13,"x")&gt;0,(1+$C$30),1)*IF(T$8="x",(1+Toimenpiteet!$C$7),1)*IF(T$9="x",(1+Toimenpiteet!$C$34),1)*(1+T$30)*_xlfn.BINOM.INV(1,(1-(Satokasvi!$H$15*(1+T$44))),N157))</f>
        <v>3107.1251814463003</v>
      </c>
      <c r="BQ157" s="27">
        <f ca="1">IF(U$11="x",0,_xlfn.NORM.INV(O157,Satokasvi!$H$8,Satokasvi!$I$8)*IF(COUNTIF($H$12:U$12,"x")&gt;0,(1+$C$6),1)*IF(COUNTIF($H$13:U$13,"x")&gt;0,(1+$C$30),1)*IF(U$8="x",(1+Toimenpiteet!$C$7),1)*IF(U$9="x",(1+Toimenpiteet!$C$34),1)*(1+U$30)*_xlfn.BINOM.INV(1,(1-(Satokasvi!$H$15*(1+U$44))),O157))</f>
        <v>2643.9871734987241</v>
      </c>
      <c r="BR157" s="27">
        <f ca="1">IF(V$11="x",0,_xlfn.NORM.INV(P157,Satokasvi!$H$8,Satokasvi!$I$8)*IF(COUNTIF($H$12:V$12,"x")&gt;0,(1+$C$6),1)*IF(COUNTIF($H$13:V$13,"x")&gt;0,(1+$C$30),1)*IF(V$8="x",(1+Toimenpiteet!$C$7),1)*IF(V$9="x",(1+Toimenpiteet!$C$34),1)*(1+V$30)*_xlfn.BINOM.INV(1,(1-(Satokasvi!$H$15*(1+V$44))),P157))</f>
        <v>2812.7243032724914</v>
      </c>
      <c r="BS157" s="27">
        <f ca="1">IF(W$11="x",0,_xlfn.NORM.INV(Q157,Satokasvi!$H$8,Satokasvi!$I$8)*IF(COUNTIF($H$12:W$12,"x")&gt;0,(1+$C$6),1)*IF(COUNTIF($H$13:W$13,"x")&gt;0,(1+$C$30),1)*IF(W$8="x",(1+Toimenpiteet!$C$7),1)*IF(W$9="x",(1+Toimenpiteet!$C$34),1)*(1+W$30)*_xlfn.BINOM.INV(1,(1-(Satokasvi!$H$15*(1+W$44))),Q157))</f>
        <v>2728.8605946629864</v>
      </c>
      <c r="BT157" s="27">
        <f ca="1">IF(X$11="x",0,_xlfn.NORM.INV(R157,Satokasvi!$H$8,Satokasvi!$I$8)*IF(COUNTIF($H$12:X$12,"x")&gt;0,(1+$C$6),1)*IF(COUNTIF($H$13:X$13,"x")&gt;0,(1+$C$30),1)*IF(X$8="x",(1+Toimenpiteet!$C$7),1)*IF(X$9="x",(1+Toimenpiteet!$C$34),1)*(1+X$30)*_xlfn.BINOM.INV(1,(1-(Satokasvi!$H$15*(1+X$44))),R157))</f>
        <v>2647.2657578925073</v>
      </c>
      <c r="BU157" s="27">
        <f ca="1">IF(Y$11="x",0,_xlfn.NORM.INV(S157,Satokasvi!$H$8,Satokasvi!$I$8)*IF(COUNTIF($H$12:Y$12,"x")&gt;0,(1+$C$6),1)*IF(COUNTIF($H$13:Y$13,"x")&gt;0,(1+$C$30),1)*IF(Y$8="x",(1+Toimenpiteet!$C$7),1)*IF(Y$9="x",(1+Toimenpiteet!$C$34),1)*(1+Y$30)*_xlfn.BINOM.INV(1,(1-(Satokasvi!$H$15*(1+Y$44))),S157))</f>
        <v>2472.90278759796</v>
      </c>
      <c r="BV157" s="27">
        <f ca="1">IF(Z$11="x",0,_xlfn.NORM.INV(T157,Satokasvi!$H$8,Satokasvi!$I$8)*IF(COUNTIF($H$12:Z$12,"x")&gt;0,(1+$C$6),1)*IF(COUNTIF($H$13:Z$13,"x")&gt;0,(1+$C$30),1)*IF(Z$8="x",(1+Toimenpiteet!$C$7),1)*IF(Z$9="x",(1+Toimenpiteet!$C$34),1)*(1+Z$30)*_xlfn.BINOM.INV(1,(1-(Satokasvi!$H$15*(1+Z$44))),T157))</f>
        <v>2888.6438337015629</v>
      </c>
      <c r="BW157" s="27">
        <f ca="1">IF(AA$11="x",0,_xlfn.NORM.INV(U157,Satokasvi!$H$8,Satokasvi!$I$8)*IF(COUNTIF($H$12:AA$12,"x")&gt;0,(1+$C$6),1)*IF(COUNTIF($H$13:AA$13,"x")&gt;0,(1+$C$30),1)*IF(AA$8="x",(1+Toimenpiteet!$C$7),1)*IF(AA$9="x",(1+Toimenpiteet!$C$34),1)*(1+AA$30)*_xlfn.BINOM.INV(1,(1-(Satokasvi!$H$15*(1+AA$44))),U157))</f>
        <v>2657.1167857857617</v>
      </c>
      <c r="BX157" s="27">
        <f ca="1">IF(AB$11="x",0,_xlfn.NORM.INV(V157,Satokasvi!$H$8,Satokasvi!$I$8)*IF(COUNTIF($H$12:AB$12,"x")&gt;0,(1+$C$6),1)*IF(COUNTIF($H$13:AB$13,"x")&gt;0,(1+$C$30),1)*IF(AB$8="x",(1+Toimenpiteet!$C$7),1)*IF(AB$9="x",(1+Toimenpiteet!$C$34),1)*(1+AB$30)*_xlfn.BINOM.INV(1,(1-(Satokasvi!$H$15*(1+AB$44))),V157))</f>
        <v>2809.8897766882319</v>
      </c>
      <c r="BY157" s="27">
        <f ca="1">IF(AC$11="x",0,_xlfn.NORM.INV(W157,Satokasvi!$H$8,Satokasvi!$I$8)*IF(COUNTIF($H$12:AC$12,"x")&gt;0,(1+$C$6),1)*IF(COUNTIF($H$13:AC$13,"x")&gt;0,(1+$C$30),1)*IF(AC$8="x",(1+Toimenpiteet!$C$7),1)*IF(AC$9="x",(1+Toimenpiteet!$C$34),1)*(1+AC$30)*_xlfn.BINOM.INV(1,(1-(Satokasvi!$H$15*(1+AC$44))),W157))</f>
        <v>2738.0010363430656</v>
      </c>
      <c r="BZ157" s="27">
        <f ca="1">IF(AD$11="x",0,_xlfn.NORM.INV(X157,Satokasvi!$H$8,Satokasvi!$I$8)*IF(COUNTIF($H$12:AD$12,"x")&gt;0,(1+$C$6),1)*IF(COUNTIF($H$13:AD$13,"x")&gt;0,(1+$C$30),1)*IF(AD$8="x",(1+Toimenpiteet!$C$7),1)*IF(AD$9="x",(1+Toimenpiteet!$C$34),1)*(1+AD$30)*_xlfn.BINOM.INV(1,(1-(Satokasvi!$H$15*(1+AD$44))),X157))</f>
        <v>3015.4127627462985</v>
      </c>
      <c r="CA157" s="27">
        <f ca="1">IF(AE$11="x",0,_xlfn.NORM.INV(Y157,Satokasvi!$H$8,Satokasvi!$I$8)*IF(COUNTIF($H$12:AE$12,"x")&gt;0,(1+$C$6),1)*IF(COUNTIF($H$13:AE$13,"x")&gt;0,(1+$C$30),1)*IF(AE$8="x",(1+Toimenpiteet!$C$7),1)*IF(AE$9="x",(1+Toimenpiteet!$C$34),1)*(1+AE$30)*_xlfn.BINOM.INV(1,(1-(Satokasvi!$H$15*(1+AE$44))),Y157))</f>
        <v>0</v>
      </c>
      <c r="CB157" s="27">
        <f ca="1">IF(AF$11="x",0,_xlfn.NORM.INV(Z157,Satokasvi!$H$8,Satokasvi!$I$8)*IF(COUNTIF($H$12:AF$12,"x")&gt;0,(1+$C$6),1)*IF(COUNTIF($H$13:AF$13,"x")&gt;0,(1+$C$30),1)*IF(AF$8="x",(1+Toimenpiteet!$C$7),1)*IF(AF$9="x",(1+Toimenpiteet!$C$34),1)*(1+AF$30)*_xlfn.BINOM.INV(1,(1-(Satokasvi!$H$15*(1+AF$44))),Z157))</f>
        <v>2753.5821044375316</v>
      </c>
      <c r="CD157" s="29">
        <f ca="1">_xlfn.NORM.INV(RAND(),Satokasvi!$H$13,Satokasvi!$I$13)</f>
        <v>166.12502897763068</v>
      </c>
      <c r="CE157" s="29">
        <f ca="1">_xlfn.NORM.INV(RAND(),Satokasvi!$H$13,Satokasvi!$I$13)</f>
        <v>241.34261661772399</v>
      </c>
      <c r="CF157" s="29">
        <f ca="1">_xlfn.NORM.INV(RAND(),Satokasvi!$H$13,Satokasvi!$I$13)</f>
        <v>227.85767663937682</v>
      </c>
      <c r="CG157" s="29">
        <f ca="1">_xlfn.NORM.INV(RAND(),Satokasvi!$H$13,Satokasvi!$I$13)</f>
        <v>182.82062589885231</v>
      </c>
      <c r="CH157" s="29">
        <f ca="1">_xlfn.NORM.INV(RAND(),Satokasvi!$H$13,Satokasvi!$I$13)</f>
        <v>225.08343132532022</v>
      </c>
      <c r="CI157" s="29">
        <f ca="1">_xlfn.NORM.INV(RAND(),Satokasvi!$H$13,Satokasvi!$I$13)</f>
        <v>204.37481992151032</v>
      </c>
      <c r="CJ157" s="29">
        <f ca="1">_xlfn.NORM.INV(RAND(),Satokasvi!$H$13,Satokasvi!$I$13)</f>
        <v>209.16898583751819</v>
      </c>
      <c r="CK157" s="29">
        <f ca="1">_xlfn.NORM.INV(RAND(),Satokasvi!$H$13,Satokasvi!$I$13)</f>
        <v>158.30564883278819</v>
      </c>
      <c r="CL157" s="29">
        <f ca="1">_xlfn.NORM.INV(RAND(),Satokasvi!$H$13,Satokasvi!$I$13)</f>
        <v>178.78482754903217</v>
      </c>
      <c r="CM157" s="29">
        <f ca="1">_xlfn.NORM.INV(RAND(),Satokasvi!$H$13,Satokasvi!$I$13)</f>
        <v>186.42302643580703</v>
      </c>
      <c r="CN157" s="29">
        <f ca="1">_xlfn.NORM.INV(RAND(),Satokasvi!$H$13,Satokasvi!$I$13)</f>
        <v>196.62079632307234</v>
      </c>
      <c r="CO157" s="29">
        <f ca="1">_xlfn.NORM.INV(RAND(),Satokasvi!$H$13,Satokasvi!$I$13)</f>
        <v>239.49920980192431</v>
      </c>
      <c r="CP157" s="29">
        <f ca="1">_xlfn.NORM.INV(RAND(),Satokasvi!$H$13,Satokasvi!$I$13)</f>
        <v>247.03817343113138</v>
      </c>
      <c r="CQ157" s="29">
        <f ca="1">_xlfn.NORM.INV(RAND(),Satokasvi!$H$13,Satokasvi!$I$13)</f>
        <v>219.36641644950558</v>
      </c>
      <c r="CR157" s="29">
        <f ca="1">_xlfn.NORM.INV(RAND(),Satokasvi!$H$13,Satokasvi!$I$13)</f>
        <v>316.5340037418278</v>
      </c>
      <c r="CS157" s="29">
        <f ca="1">_xlfn.NORM.INV(RAND(),Satokasvi!$H$13,Satokasvi!$I$13)</f>
        <v>147.56739201106234</v>
      </c>
      <c r="CT157" s="29">
        <f ca="1">_xlfn.NORM.INV(RAND(),Satokasvi!$H$13,Satokasvi!$I$13)</f>
        <v>159.7966556124093</v>
      </c>
      <c r="CU157" s="29">
        <f ca="1">_xlfn.NORM.INV(RAND(),Satokasvi!$H$13,Satokasvi!$I$13)</f>
        <v>136.09397679641592</v>
      </c>
      <c r="CV157" s="29">
        <f ca="1">_xlfn.NORM.INV(RAND(),Satokasvi!$H$13,Satokasvi!$I$13)</f>
        <v>246.23909288054506</v>
      </c>
      <c r="CW157" s="29">
        <f ca="1">_xlfn.NORM.INV(RAND(),Satokasvi!$H$13,Satokasvi!$I$13)</f>
        <v>231.48960872097643</v>
      </c>
      <c r="CX157" s="29">
        <f ca="1">_xlfn.NORM.INV(RAND(),Satokasvi!$H$13,Satokasvi!$I$13)</f>
        <v>225.70160649840321</v>
      </c>
      <c r="CY157" s="29">
        <f ca="1">_xlfn.NORM.INV(RAND(),Satokasvi!$H$13,Satokasvi!$I$13)</f>
        <v>206.11654155642719</v>
      </c>
      <c r="CZ157" s="29">
        <f ca="1">_xlfn.NORM.INV(RAND(),Satokasvi!$H$13,Satokasvi!$I$13)</f>
        <v>189.6491994322873</v>
      </c>
      <c r="DA157" s="29">
        <f ca="1">_xlfn.NORM.INV(RAND(),Satokasvi!$H$13,Satokasvi!$I$13)</f>
        <v>281.29476150371789</v>
      </c>
      <c r="DB157" s="29">
        <f ca="1">_xlfn.NORM.INV(RAND(),Satokasvi!$H$13,Satokasvi!$I$13)</f>
        <v>224.58273143723915</v>
      </c>
      <c r="DD157" s="29">
        <f>IF(H$11="x",Toimenpiteet!$E$115,AC157*CD157/1000+(Satokasvi!$E$28-Satokasvi!$E$7)+IF(H$8="x",Toimenpiteet!$E$29,0)+IF(H$9="x",Toimenpiteet!$E$60,0)+IF(H$10="x",Toimenpiteet!$E$88,0))/(1+$H$15)^DD$59</f>
        <v>305.82524271844659</v>
      </c>
      <c r="DE157" s="29">
        <f ca="1">IF(I$11="x",Toimenpiteet!$E$115,AD157*CE157/1000+(Satokasvi!$E$28-Satokasvi!$E$7)+IF(I$8="x",Toimenpiteet!$E$29,0)+IF(I$9="x",Toimenpiteet!$E$60,0)+IF(I$10="x",Toimenpiteet!$E$88,0))/(1+$H$15)^DE$59</f>
        <v>332.64945070369333</v>
      </c>
      <c r="DF157" s="29">
        <f ca="1">IF(J$11="x",Toimenpiteet!$E$115,AE157*CF157/1000+(Satokasvi!$E$28-Satokasvi!$E$7)+IF(J$8="x",Toimenpiteet!$E$29,0)+IF(J$9="x",Toimenpiteet!$E$60,0)+IF(J$10="x",Toimenpiteet!$E$88,0))/(1+$H$15)^DF$59</f>
        <v>326.06441469754753</v>
      </c>
      <c r="DG157" s="29">
        <f ca="1">IF(K$11="x",Toimenpiteet!$E$115,AF157*CG157/1000+(Satokasvi!$E$28-Satokasvi!$E$7)+IF(K$8="x",Toimenpiteet!$E$29,0)+IF(K$9="x",Toimenpiteet!$E$60,0)+IF(K$10="x",Toimenpiteet!$E$88,0))/(1+$H$15)^DG$59</f>
        <v>191.67005437125607</v>
      </c>
      <c r="DH157" s="29">
        <f ca="1">IF(L$11="x",Toimenpiteet!$E$115,AG157*CH157/1000+(Satokasvi!$E$28-Satokasvi!$E$7)+IF(L$8="x",Toimenpiteet!$E$29,0)+IF(L$9="x",Toimenpiteet!$E$60,0)+IF(L$10="x",Toimenpiteet!$E$88,0))/(1+$H$15)^DH$59</f>
        <v>342.84379133305714</v>
      </c>
      <c r="DI157" s="29">
        <f>IF(M$11="x",Toimenpiteet!$E$115,AH157*CI157/1000+(Satokasvi!$E$28-Satokasvi!$E$7)+IF(M$8="x",Toimenpiteet!$E$29,0)+IF(M$9="x",Toimenpiteet!$E$60,0)+IF(M$10="x",Toimenpiteet!$E$88,0))/(1+$H$15)^DI$59</f>
        <v>263.80754085535114</v>
      </c>
      <c r="DJ157" s="29">
        <f ca="1">IF(N$11="x",Toimenpiteet!$E$115,AI157*CJ157/1000+(Satokasvi!$E$28-Satokasvi!$E$7)+IF(N$8="x",Toimenpiteet!$E$29,0)+IF(N$9="x",Toimenpiteet!$E$60,0)+IF(N$10="x",Toimenpiteet!$E$88,0))/(1+$H$15)^DJ$59</f>
        <v>213.21259334277462</v>
      </c>
      <c r="DK157" s="29">
        <f ca="1">IF(O$11="x",Toimenpiteet!$E$115,AJ157*CK157/1000+(Satokasvi!$E$28-Satokasvi!$E$7)+IF(O$8="x",Toimenpiteet!$E$29,0)+IF(O$9="x",Toimenpiteet!$E$60,0)+IF(O$10="x",Toimenpiteet!$E$88,0))/(1+$H$15)^DK$59</f>
        <v>129.30767230654743</v>
      </c>
      <c r="DL157" s="29">
        <f ca="1">IF(P$11="x",Toimenpiteet!$E$115,AK157*CL157/1000+(Satokasvi!$E$28-Satokasvi!$E$7)+IF(P$8="x",Toimenpiteet!$E$29,0)+IF(P$9="x",Toimenpiteet!$E$60,0)+IF(P$10="x",Toimenpiteet!$E$88,0))/(1+$H$15)^DL$59</f>
        <v>201.57002977599237</v>
      </c>
      <c r="DM157" s="29">
        <f ca="1">IF(Q$11="x",Toimenpiteet!$E$115,AL157*CM157/1000+(Satokasvi!$E$28-Satokasvi!$E$7)+IF(Q$8="x",Toimenpiteet!$E$29,0)+IF(Q$9="x",Toimenpiteet!$E$60,0)+IF(Q$10="x",Toimenpiteet!$E$88,0))/(1+$H$15)^DM$59</f>
        <v>202.57779674767164</v>
      </c>
      <c r="DN157" s="29">
        <f ca="1">IF(R$11="x",Toimenpiteet!$E$115,AM157*CN157/1000+(Satokasvi!$E$28-Satokasvi!$E$7)+IF(R$8="x",Toimenpiteet!$E$29,0)+IF(R$9="x",Toimenpiteet!$E$60,0)+IF(R$10="x",Toimenpiteet!$E$88,0))/(1+$H$15)^DN$59</f>
        <v>211.49361248926797</v>
      </c>
      <c r="DO157" s="29">
        <f ca="1">IF(S$11="x",Toimenpiteet!$E$115,AN157*CO157/1000+(Satokasvi!$E$28-Satokasvi!$E$7)+IF(S$8="x",Toimenpiteet!$E$29,0)+IF(S$9="x",Toimenpiteet!$E$60,0)+IF(S$10="x",Toimenpiteet!$E$88,0))/(1+$H$15)^DO$59</f>
        <v>309.1169293513056</v>
      </c>
      <c r="DP157" s="29">
        <f ca="1">IF(T$11="x",Toimenpiteet!$E$115,AO157*CP157/1000+(Satokasvi!$E$28-Satokasvi!$E$7)+IF(T$8="x",Toimenpiteet!$E$29,0)+IF(T$9="x",Toimenpiteet!$E$60,0)+IF(T$10="x",Toimenpiteet!$E$88,0))/(1+$H$15)^DP$59</f>
        <v>342.60512121221802</v>
      </c>
      <c r="DQ157" s="29">
        <f ca="1">IF(U$11="x",Toimenpiteet!$E$115,AP157*CQ157/1000+(Satokasvi!$E$28-Satokasvi!$E$7)+IF(U$8="x",Toimenpiteet!$E$29,0)+IF(U$9="x",Toimenpiteet!$E$60,0)+IF(U$10="x",Toimenpiteet!$E$88,0))/(1+$H$15)^DQ$59</f>
        <v>214.52138911816621</v>
      </c>
      <c r="DR157" s="29">
        <f ca="1">IF(V$11="x",Toimenpiteet!$E$115,AQ157*CR157/1000+(Satokasvi!$E$28-Satokasvi!$E$7)+IF(V$8="x",Toimenpiteet!$E$29,0)+IF(V$9="x",Toimenpiteet!$E$60,0)+IF(V$10="x",Toimenpiteet!$E$88,0))/(1+$H$15)^DR$59</f>
        <v>397.97145348901273</v>
      </c>
      <c r="DS157" s="29">
        <f ca="1">IF(W$11="x",Toimenpiteet!$E$115,AR157*CS157/1000+(Satokasvi!$E$28-Satokasvi!$E$7)+IF(W$8="x",Toimenpiteet!$E$29,0)+IF(W$9="x",Toimenpiteet!$E$60,0)+IF(W$10="x",Toimenpiteet!$E$88,0))/(1+$H$15)^DS$59</f>
        <v>96.974177323487652</v>
      </c>
      <c r="DT157" s="29">
        <f ca="1">IF(X$11="x",Toimenpiteet!$E$115,AS157*CT157/1000+(Satokasvi!$E$28-Satokasvi!$E$7)+IF(X$8="x",Toimenpiteet!$E$29,0)+IF(X$9="x",Toimenpiteet!$E$60,0)+IF(X$10="x",Toimenpiteet!$E$88,0))/(1+$H$15)^DT$59</f>
        <v>105.86590136416159</v>
      </c>
      <c r="DU157" s="29">
        <f ca="1">IF(Y$11="x",Toimenpiteet!$E$115,AT157*CU157/1000+(Satokasvi!$E$28-Satokasvi!$E$7)+IF(Y$8="x",Toimenpiteet!$E$29,0)+IF(Y$9="x",Toimenpiteet!$E$60,0)+IF(Y$10="x",Toimenpiteet!$E$88,0))/(1+$H$15)^DU$59</f>
        <v>54.405145653473987</v>
      </c>
      <c r="DV157" s="29">
        <f ca="1">IF(Z$11="x",Toimenpiteet!$E$115,AU157*CV157/1000+(Satokasvi!$E$28-Satokasvi!$E$7)+IF(Z$8="x",Toimenpiteet!$E$29,0)+IF(Z$9="x",Toimenpiteet!$E$60,0)+IF(Z$10="x",Toimenpiteet!$E$88,0))/(1+$H$15)^DV$59</f>
        <v>256.35825378986982</v>
      </c>
      <c r="DW157" s="29">
        <f ca="1">IF(AA$11="x",Toimenpiteet!$E$115,AV157*CW157/1000+(Satokasvi!$E$28-Satokasvi!$E$7)+IF(AA$8="x",Toimenpiteet!$E$29,0)+IF(AA$9="x",Toimenpiteet!$E$60,0)+IF(AA$10="x",Toimenpiteet!$E$88,0))/(1+$H$15)^DW$59</f>
        <v>198.16314946181677</v>
      </c>
      <c r="DX157" s="29">
        <f ca="1">IF(AB$11="x",Toimenpiteet!$E$115,AW157*CX157/1000+(Satokasvi!$E$28-Satokasvi!$E$7)+IF(AB$8="x",Toimenpiteet!$E$29,0)+IF(AB$9="x",Toimenpiteet!$E$60,0)+IF(AB$10="x",Toimenpiteet!$E$88,0))/(1+$H$15)^DX$59</f>
        <v>202.17056081304636</v>
      </c>
      <c r="DY157" s="29">
        <f ca="1">IF(AC$11="x",Toimenpiteet!$E$115,AX157*CY157/1000+(Satokasvi!$E$28-Satokasvi!$E$7)+IF(AC$8="x",Toimenpiteet!$E$29,0)+IF(AC$9="x",Toimenpiteet!$E$60,0)+IF(AC$10="x",Toimenpiteet!$E$88,0))/(1+$H$15)^DY$59</f>
        <v>161.56415243351853</v>
      </c>
      <c r="DZ157" s="29">
        <f ca="1">IF(AD$11="x",Toimenpiteet!$E$115,AY157*CZ157/1000+(Satokasvi!$E$28-Satokasvi!$E$7)+IF(AD$8="x",Toimenpiteet!$E$29,0)+IF(AD$9="x",Toimenpiteet!$E$60,0)+IF(AD$10="x",Toimenpiteet!$E$88,0))/(1+$H$15)^DZ$59</f>
        <v>160.48887672881261</v>
      </c>
      <c r="EA157" s="29">
        <f ca="1">IF(AE$11="x",Toimenpiteet!$E$115,AZ157*DA157/1000+(Satokasvi!$E$28-Satokasvi!$E$7)+IF(AE$8="x",Toimenpiteet!$E$29,0)+IF(AE$9="x",Toimenpiteet!$E$60,0)+IF(AE$10="x",Toimenpiteet!$E$88,0))/(1+$H$15)^EA$59</f>
        <v>-112.11169851177419</v>
      </c>
      <c r="EB157" s="29">
        <f ca="1">IF(AF$11="x",Toimenpiteet!$E$115,BA157*DB157/1000+(Satokasvi!$E$28-Satokasvi!$E$7)+IF(AF$8="x",Toimenpiteet!$E$29,0)+IF(AF$9="x",Toimenpiteet!$E$60,0)+IF(AF$10="x",Toimenpiteet!$E$88,0))/(1+$H$15)^EB$59</f>
        <v>172.44380754084222</v>
      </c>
      <c r="ED157" s="29">
        <f>IF(H$11="x",Toimenpiteet!$E$115,BD157*CD157/1000+(Satokasvi!$E$28-Satokasvi!$E$7)+IF(H$8="x",Toimenpiteet!$E$29,0)+IF(H$9="x",Toimenpiteet!$E$60,0)+IF(H$10="x",Toimenpiteet!$E$88,0))/(1+$H$15)^ED$59</f>
        <v>305.82524271844659</v>
      </c>
      <c r="EE157" s="29">
        <f ca="1">IF(I$11="x",Toimenpiteet!$E$115,BE157*CE157/1000+(Satokasvi!$E$28-Satokasvi!$E$7)+IF(I$8="x",Toimenpiteet!$E$29,0)+IF(I$9="x",Toimenpiteet!$E$60,0)+IF(I$10="x",Toimenpiteet!$E$88,0))/(1+$H$15)^EE$59</f>
        <v>360.02280362345715</v>
      </c>
      <c r="EF157" s="29">
        <f ca="1">IF(J$11="x",Toimenpiteet!$E$115,BF157*CF157/1000+(Satokasvi!$E$28-Satokasvi!$E$7)+IF(J$8="x",Toimenpiteet!$E$29,0)+IF(J$9="x",Toimenpiteet!$E$60,0)+IF(J$10="x",Toimenpiteet!$E$88,0))/(1+$H$15)^EF$59</f>
        <v>352.79567464075421</v>
      </c>
      <c r="EG157" s="29">
        <f ca="1">IF(K$11="x",Toimenpiteet!$E$115,BG157*CG157/1000+(Satokasvi!$E$28-Satokasvi!$E$7)+IF(K$8="x",Toimenpiteet!$E$29,0)+IF(K$9="x",Toimenpiteet!$E$60,0)+IF(K$10="x",Toimenpiteet!$E$88,0))/(1+$H$15)^EG$59</f>
        <v>211.37786700081813</v>
      </c>
      <c r="EH157" s="29">
        <f ca="1">IF(L$11="x",Toimenpiteet!$E$115,BH157*CH157/1000+(Satokasvi!$E$28-Satokasvi!$E$7)+IF(L$8="x",Toimenpiteet!$E$29,0)+IF(L$9="x",Toimenpiteet!$E$60,0)+IF(L$10="x",Toimenpiteet!$E$88,0))/(1+$H$15)^EH$59</f>
        <v>369.81540799776758</v>
      </c>
      <c r="EI157" s="29">
        <f>IF(M$11="x",Toimenpiteet!$E$115,BI157*CI157/1000+(Satokasvi!$E$28-Satokasvi!$E$7)+IF(M$8="x",Toimenpiteet!$E$29,0)+IF(M$9="x",Toimenpiteet!$E$60,0)+IF(M$10="x",Toimenpiteet!$E$88,0))/(1+$H$15)^EI$59</f>
        <v>263.80754085535114</v>
      </c>
      <c r="EJ157" s="29">
        <f ca="1">IF(N$11="x",Toimenpiteet!$E$115,BJ157*CJ157/1000+(Satokasvi!$E$28-Satokasvi!$E$7)+IF(N$8="x",Toimenpiteet!$E$29,0)+IF(N$9="x",Toimenpiteet!$E$60,0)+IF(N$10="x",Toimenpiteet!$E$88,0))/(1+$H$15)^EJ$59</f>
        <v>233.13840078167084</v>
      </c>
      <c r="EK157" s="29">
        <f ca="1">IF(O$11="x",Toimenpiteet!$E$115,BK157*CK157/1000+(Satokasvi!$E$28-Satokasvi!$E$7)+IF(O$8="x",Toimenpiteet!$E$29,0)+IF(O$9="x",Toimenpiteet!$E$60,0)+IF(O$10="x",Toimenpiteet!$E$88,0))/(1+$H$15)^EK$59</f>
        <v>144.76837414688214</v>
      </c>
      <c r="EL157" s="29">
        <f ca="1">IF(P$11="x",Toimenpiteet!$E$115,BL157*CL157/1000+(Satokasvi!$E$28-Satokasvi!$E$7)+IF(P$8="x",Toimenpiteet!$E$29,0)+IF(P$9="x",Toimenpiteet!$E$60,0)+IF(P$10="x",Toimenpiteet!$E$88,0))/(1+$H$15)^EL$59</f>
        <v>220.38184992984753</v>
      </c>
      <c r="EM157" s="29">
        <f ca="1">IF(Q$11="x",Toimenpiteet!$E$115,BM157*CM157/1000+(Satokasvi!$E$28-Satokasvi!$E$7)+IF(Q$8="x",Toimenpiteet!$E$29,0)+IF(Q$9="x",Toimenpiteet!$E$60,0)+IF(Q$10="x",Toimenpiteet!$E$88,0))/(1+$H$15)^EM$59</f>
        <v>221.18563674530353</v>
      </c>
      <c r="EN157" s="29">
        <f ca="1">IF(R$11="x",Toimenpiteet!$E$115,BN157*CN157/1000+(Satokasvi!$E$28-Satokasvi!$E$7)+IF(R$8="x",Toimenpiteet!$E$29,0)+IF(R$9="x",Toimenpiteet!$E$60,0)+IF(R$10="x",Toimenpiteet!$E$88,0))/(1+$H$15)^EN$59</f>
        <v>230.30028356057431</v>
      </c>
      <c r="EO157" s="29">
        <f ca="1">IF(S$11="x",Toimenpiteet!$E$115,BO157*CO157/1000+(Satokasvi!$E$28-Satokasvi!$E$7)+IF(S$8="x",Toimenpiteet!$E$29,0)+IF(S$9="x",Toimenpiteet!$E$60,0)+IF(S$10="x",Toimenpiteet!$E$88,0))/(1+$H$15)^EO$59</f>
        <v>332.56499955366985</v>
      </c>
      <c r="EP157" s="29">
        <f ca="1">IF(T$11="x",Toimenpiteet!$E$115,BP157*CP157/1000+(Satokasvi!$E$28-Satokasvi!$E$7)+IF(T$8="x",Toimenpiteet!$E$29,0)+IF(T$9="x",Toimenpiteet!$E$60,0)+IF(T$10="x",Toimenpiteet!$E$88,0))/(1+$H$15)^EP$59</f>
        <v>367.49481779205115</v>
      </c>
      <c r="EQ157" s="29">
        <f ca="1">IF(U$11="x",Toimenpiteet!$E$115,BQ157*CQ157/1000+(Satokasvi!$E$28-Satokasvi!$E$7)+IF(U$8="x",Toimenpiteet!$E$29,0)+IF(U$9="x",Toimenpiteet!$E$60,0)+IF(U$10="x",Toimenpiteet!$E$88,0))/(1+$H$15)^EQ$59</f>
        <v>232.78089597137762</v>
      </c>
      <c r="ER157" s="29">
        <f ca="1">IF(V$11="x",Toimenpiteet!$E$115,BR157*CR157/1000+(Satokasvi!$E$28-Satokasvi!$E$7)+IF(V$8="x",Toimenpiteet!$E$29,0)+IF(V$9="x",Toimenpiteet!$E$60,0)+IF(V$10="x",Toimenpiteet!$E$88,0))/(1+$H$15)^ER$59</f>
        <v>425.18404305404891</v>
      </c>
      <c r="ES157" s="29">
        <f ca="1">IF(W$11="x",Toimenpiteet!$E$115,BS157*CS157/1000+(Satokasvi!$E$28-Satokasvi!$E$7)+IF(W$8="x",Toimenpiteet!$E$29,0)+IF(W$9="x",Toimenpiteet!$E$60,0)+IF(W$10="x",Toimenpiteet!$E$88,0))/(1+$H$15)^ES$59</f>
        <v>108.92387346207522</v>
      </c>
      <c r="ET157" s="29">
        <f ca="1">IF(X$11="x",Toimenpiteet!$E$115,BT157*CT157/1000+(Satokasvi!$E$28-Satokasvi!$E$7)+IF(X$8="x",Toimenpiteet!$E$29,0)+IF(X$9="x",Toimenpiteet!$E$60,0)+IF(X$10="x",Toimenpiteet!$E$88,0))/(1+$H$15)^ET$59</f>
        <v>118.05335883277087</v>
      </c>
      <c r="EU157" s="29">
        <f ca="1">IF(Y$11="x",Toimenpiteet!$E$115,BU157*CU157/1000+(Satokasvi!$E$28-Satokasvi!$E$7)+IF(Y$8="x",Toimenpiteet!$E$29,0)+IF(Y$9="x",Toimenpiteet!$E$60,0)+IF(Y$10="x",Toimenpiteet!$E$88,0))/(1+$H$15)^EU$59</f>
        <v>63.818764489935297</v>
      </c>
      <c r="EV157" s="29">
        <f ca="1">IF(Z$11="x",Toimenpiteet!$E$115,BV157*CV157/1000+(Satokasvi!$E$28-Satokasvi!$E$7)+IF(Z$8="x",Toimenpiteet!$E$29,0)+IF(Z$9="x",Toimenpiteet!$E$60,0)+IF(Z$10="x",Toimenpiteet!$E$88,0))/(1+$H$15)^EV$59</f>
        <v>275.67457575488521</v>
      </c>
      <c r="EW157" s="29">
        <f ca="1">IF(AA$11="x",Toimenpiteet!$E$115,BW157*CW157/1000+(Satokasvi!$E$28-Satokasvi!$E$7)+IF(AA$8="x",Toimenpiteet!$E$29,0)+IF(AA$9="x",Toimenpiteet!$E$60,0)+IF(AA$10="x",Toimenpiteet!$E$88,0))/(1+$H$15)^EW$59</f>
        <v>214.38044215386094</v>
      </c>
      <c r="EX157" s="29">
        <f ca="1">IF(AB$11="x",Toimenpiteet!$E$115,BX157*CX157/1000+(Satokasvi!$E$28-Satokasvi!$E$7)+IF(AB$8="x",Toimenpiteet!$E$29,0)+IF(AB$9="x",Toimenpiteet!$E$60,0)+IF(AB$10="x",Toimenpiteet!$E$88,0))/(1+$H$15)^EX$59</f>
        <v>218.40446285268249</v>
      </c>
      <c r="EY157" s="29">
        <f ca="1">IF(AC$11="x",Toimenpiteet!$E$115,BY157*CY157/1000+(Satokasvi!$E$28-Satokasvi!$E$7)+IF(AC$8="x",Toimenpiteet!$E$29,0)+IF(AC$9="x",Toimenpiteet!$E$60,0)+IF(AC$10="x",Toimenpiteet!$E$88,0))/(1+$H$15)^EY$59</f>
        <v>175.58932510275159</v>
      </c>
      <c r="EZ157" s="29">
        <f ca="1">IF(AD$11="x",Toimenpiteet!$E$115,BZ157*CZ157/1000+(Satokasvi!$E$28-Satokasvi!$E$7)+IF(AD$8="x",Toimenpiteet!$E$29,0)+IF(AD$9="x",Toimenpiteet!$E$60,0)+IF(AD$10="x",Toimenpiteet!$E$88,0))/(1+$H$15)^EZ$59</f>
        <v>174.28707303860963</v>
      </c>
      <c r="FA157" s="29">
        <f ca="1">IF(AE$11="x",Toimenpiteet!$E$115,CA157*DA157/1000+(Satokasvi!$E$28-Satokasvi!$E$7)+IF(AE$8="x",Toimenpiteet!$E$29,0)+IF(AE$9="x",Toimenpiteet!$E$60,0)+IF(AE$10="x",Toimenpiteet!$E$88,0))/(1+$H$15)^FA$59</f>
        <v>-112.11169851177419</v>
      </c>
      <c r="FB157" s="29">
        <f ca="1">IF(AF$11="x",Toimenpiteet!$E$115,CB157*DB157/1000+(Satokasvi!$E$28-Satokasvi!$E$7)+IF(AF$8="x",Toimenpiteet!$E$29,0)+IF(AF$9="x",Toimenpiteet!$E$60,0)+IF(AF$10="x",Toimenpiteet!$E$88,0))/(1+$H$15)^FB$59</f>
        <v>186.50831337962092</v>
      </c>
      <c r="FD157" s="29">
        <f t="shared" si="41"/>
        <v>305.82524271844659</v>
      </c>
      <c r="FE157" s="29">
        <f t="shared" ca="1" si="45"/>
        <v>638.47469342213992</v>
      </c>
      <c r="FF157" s="29">
        <f t="shared" ca="1" si="45"/>
        <v>964.5391081196874</v>
      </c>
      <c r="FG157" s="29">
        <f t="shared" ca="1" si="45"/>
        <v>1156.2091624909435</v>
      </c>
      <c r="FH157" s="29">
        <f t="shared" ca="1" si="45"/>
        <v>1499.0529538240007</v>
      </c>
      <c r="FI157" s="29">
        <f t="shared" ca="1" si="45"/>
        <v>1762.8604946793519</v>
      </c>
      <c r="FJ157" s="29">
        <f t="shared" ca="1" si="45"/>
        <v>1976.0730880221265</v>
      </c>
      <c r="FK157" s="29">
        <f t="shared" ca="1" si="45"/>
        <v>2105.3807603286741</v>
      </c>
      <c r="FL157" s="29">
        <f t="shared" ca="1" si="45"/>
        <v>2306.9507901046663</v>
      </c>
      <c r="FM157" s="29">
        <f t="shared" ca="1" si="45"/>
        <v>2509.5285868523379</v>
      </c>
      <c r="FN157" s="29">
        <f t="shared" ca="1" si="44"/>
        <v>2721.0221993416058</v>
      </c>
      <c r="FO157" s="29">
        <f t="shared" ca="1" si="43"/>
        <v>3030.1391286929115</v>
      </c>
      <c r="FP157" s="29">
        <f t="shared" ca="1" si="43"/>
        <v>3372.7442499051294</v>
      </c>
      <c r="FQ157" s="29">
        <f t="shared" ca="1" si="43"/>
        <v>3587.2656390232955</v>
      </c>
      <c r="FR157" s="29">
        <f t="shared" ca="1" si="43"/>
        <v>3985.2370925123082</v>
      </c>
      <c r="FS157" s="29">
        <f t="shared" ca="1" si="43"/>
        <v>4082.211269835796</v>
      </c>
      <c r="FT157" s="29">
        <f t="shared" ca="1" si="43"/>
        <v>4188.0771711999578</v>
      </c>
      <c r="FU157" s="29">
        <f t="shared" ca="1" si="43"/>
        <v>4242.4823168534322</v>
      </c>
      <c r="FV157" s="29">
        <f t="shared" ca="1" si="43"/>
        <v>4498.8405706433023</v>
      </c>
      <c r="FW157" s="29">
        <f t="shared" ca="1" si="43"/>
        <v>4697.0037201051191</v>
      </c>
      <c r="FX157" s="29">
        <f t="shared" ca="1" si="43"/>
        <v>4899.1742809181651</v>
      </c>
      <c r="FY157" s="29">
        <f t="shared" ca="1" si="43"/>
        <v>5060.7384333516839</v>
      </c>
      <c r="FZ157" s="29">
        <f t="shared" ca="1" si="43"/>
        <v>5221.2273100804969</v>
      </c>
      <c r="GA157" s="29">
        <f t="shared" ca="1" si="43"/>
        <v>5109.1156115687227</v>
      </c>
      <c r="GB157" s="29">
        <f t="shared" ca="1" si="43"/>
        <v>5281.5594191095652</v>
      </c>
      <c r="GC157" s="29"/>
      <c r="GD157" s="29">
        <f t="shared" si="42"/>
        <v>305.82524271844659</v>
      </c>
      <c r="GE157" s="29">
        <f t="shared" ca="1" si="48"/>
        <v>665.84804634190368</v>
      </c>
      <c r="GF157" s="29">
        <f t="shared" ca="1" si="48"/>
        <v>1018.6437209826579</v>
      </c>
      <c r="GG157" s="29">
        <f t="shared" ca="1" si="48"/>
        <v>1230.0215879834759</v>
      </c>
      <c r="GH157" s="29">
        <f t="shared" ca="1" si="48"/>
        <v>1599.8369959812435</v>
      </c>
      <c r="GI157" s="29">
        <f t="shared" ca="1" si="48"/>
        <v>1863.6445368365946</v>
      </c>
      <c r="GJ157" s="29">
        <f t="shared" ca="1" si="48"/>
        <v>2096.7829376182654</v>
      </c>
      <c r="GK157" s="29">
        <f t="shared" ca="1" si="48"/>
        <v>2241.5513117651476</v>
      </c>
      <c r="GL157" s="29">
        <f t="shared" ca="1" si="48"/>
        <v>2461.9331616949953</v>
      </c>
      <c r="GM157" s="29">
        <f t="shared" ca="1" si="48"/>
        <v>2683.1187984402986</v>
      </c>
      <c r="GN157" s="29">
        <f t="shared" ca="1" si="48"/>
        <v>2913.419082000873</v>
      </c>
      <c r="GO157" s="29">
        <f t="shared" ca="1" si="48"/>
        <v>3245.9840815545431</v>
      </c>
      <c r="GP157" s="29">
        <f t="shared" ca="1" si="48"/>
        <v>3613.4788993465941</v>
      </c>
      <c r="GQ157" s="29">
        <f t="shared" ca="1" si="48"/>
        <v>3846.2597953179716</v>
      </c>
      <c r="GR157" s="29">
        <f t="shared" ca="1" si="48"/>
        <v>4271.4438383720208</v>
      </c>
      <c r="GS157" s="29">
        <f t="shared" ca="1" si="48"/>
        <v>4380.3677118340956</v>
      </c>
      <c r="GT157" s="29">
        <f t="shared" ca="1" si="34"/>
        <v>4498.4210706668664</v>
      </c>
      <c r="GU157" s="29">
        <f t="shared" ca="1" si="34"/>
        <v>4562.2398351568017</v>
      </c>
      <c r="GV157" s="29">
        <f t="shared" ca="1" si="34"/>
        <v>4837.9144109116869</v>
      </c>
      <c r="GW157" s="29">
        <f t="shared" ca="1" si="34"/>
        <v>5052.2948530655476</v>
      </c>
      <c r="GX157" s="29">
        <f t="shared" ca="1" si="34"/>
        <v>5270.6993159182302</v>
      </c>
      <c r="GY157" s="29">
        <f t="shared" ca="1" si="34"/>
        <v>5446.2886410209821</v>
      </c>
      <c r="GZ157" s="29">
        <f t="shared" ca="1" si="30"/>
        <v>5620.5757140595915</v>
      </c>
      <c r="HA157" s="29">
        <f t="shared" ca="1" si="30"/>
        <v>5508.4640155478173</v>
      </c>
      <c r="HB157" s="29">
        <f t="shared" ca="1" si="30"/>
        <v>5694.972328927438</v>
      </c>
      <c r="HC157" s="29"/>
      <c r="HD157" s="29">
        <f t="shared" si="40"/>
        <v>170</v>
      </c>
      <c r="HE157" s="29">
        <f>SUM($GD157:GD157)-$HD157-SUM($FD157:FD157)</f>
        <v>-170</v>
      </c>
      <c r="HF157" s="29">
        <f ca="1">SUM($GD157:GE157)-$HD157-SUM($FD157:FE157)</f>
        <v>-142.62664708023624</v>
      </c>
      <c r="HG157" s="29">
        <f ca="1">SUM($GD157:GF157)-$HD157-SUM($FD157:FF157)</f>
        <v>-88.522034217265855</v>
      </c>
      <c r="HH157" s="29">
        <f ca="1">SUM($GD157:GG157)-$HD157-SUM($FD157:FG157)</f>
        <v>-14.709608724733698</v>
      </c>
      <c r="HI157" s="29">
        <f ca="1">SUM($GD157:GH157)-$HD157-SUM($FD157:FH157)</f>
        <v>86.074433432509068</v>
      </c>
      <c r="HJ157" s="29">
        <f ca="1">SUM($GD157:GI157)-$HD157-SUM($FD157:FI157)</f>
        <v>186.85847558975183</v>
      </c>
      <c r="HK157" s="29">
        <f ca="1">SUM($GD157:GJ157)-$HD157-SUM($FD157:FJ157)</f>
        <v>307.56832518588999</v>
      </c>
      <c r="HL157" s="29">
        <f ca="1">SUM($GD157:GK157)-$HD157-SUM($FD157:FK157)</f>
        <v>443.73887662236484</v>
      </c>
      <c r="HM157" s="29">
        <f ca="1">SUM($GD157:GL157)-$HD157-SUM($FD157:FL157)</f>
        <v>598.72124821269244</v>
      </c>
      <c r="HN157" s="29">
        <f ca="1">SUM($GD157:GM157)-$HD157-SUM($FD157:FM157)</f>
        <v>772.3114598006523</v>
      </c>
      <c r="HO157" s="29">
        <f ca="1">SUM($GD157:GN157)-$HD157-SUM($FD157:FN157)</f>
        <v>964.70834245991864</v>
      </c>
      <c r="HP157" s="29">
        <f ca="1">SUM($GD157:GO157)-$HD157-SUM($FD157:FO157)</f>
        <v>1180.5532953215516</v>
      </c>
      <c r="HQ157" s="29">
        <f ca="1">SUM($GD157:GP157)-$HD157-SUM($FD157:FP157)</f>
        <v>1421.2879447630185</v>
      </c>
      <c r="HR157" s="29">
        <f ca="1">SUM($GD157:GQ157)-$HD157-SUM($FD157:FQ157)</f>
        <v>1680.2821010576954</v>
      </c>
      <c r="HS157" s="29">
        <f ca="1">SUM($GD157:GR157)-$HD157-SUM($FD157:FR157)</f>
        <v>1966.4888469174111</v>
      </c>
      <c r="HT157" s="29">
        <f ca="1">SUM($GD157:GS157)-$HD157-SUM($FD157:FS157)</f>
        <v>2264.6452889157081</v>
      </c>
      <c r="HU157" s="29">
        <f ca="1">SUM($GD157:GT157)-$HD157-SUM($FD157:FT157)</f>
        <v>2574.9891883826203</v>
      </c>
      <c r="HV157" s="29">
        <f ca="1">SUM($GD157:GU157)-$HD157-SUM($FD157:FU157)</f>
        <v>2894.7467066859899</v>
      </c>
      <c r="HW157" s="29">
        <f ca="1">SUM($GD157:GV157)-$HD157-SUM($FD157:FV157)</f>
        <v>3233.8205469543755</v>
      </c>
      <c r="HX157" s="29">
        <f ca="1">SUM($GD157:GW157)-$HD157-SUM($FD157:FW157)</f>
        <v>3589.1116799148076</v>
      </c>
      <c r="HY157" s="29">
        <f ca="1">SUM($GD157:GX157)-$HD157-SUM($FD157:FX157)</f>
        <v>3960.6367149148718</v>
      </c>
      <c r="HZ157" s="29">
        <f ca="1">SUM($GD157:GY157)-$HD157-SUM($FD157:FY157)</f>
        <v>4346.1869225841656</v>
      </c>
      <c r="IA157" s="29">
        <f ca="1">SUM($GD157:GZ157)-$HD157-SUM($FD157:FZ157)</f>
        <v>4745.5353265632584</v>
      </c>
      <c r="IB157" s="29">
        <f ca="1">SUM($GD157:HA157)-$HD157-SUM($FD157:GA157)</f>
        <v>5144.8837305423513</v>
      </c>
      <c r="IC157" s="29">
        <f ca="1">SUM($GD157:HB157)-$HD157-SUM($FD157:GB157)</f>
        <v>5558.2966403602331</v>
      </c>
    </row>
    <row r="158" spans="2:237">
      <c r="B158" s="29">
        <f t="shared" ca="1" si="50"/>
        <v>0.36726545583196546</v>
      </c>
      <c r="C158" s="29">
        <f t="shared" ca="1" si="50"/>
        <v>0.13795451748951915</v>
      </c>
      <c r="D158" s="29">
        <f t="shared" ca="1" si="50"/>
        <v>0.20407641187673886</v>
      </c>
      <c r="E158" s="29">
        <f t="shared" ca="1" si="50"/>
        <v>0.95846492354016677</v>
      </c>
      <c r="F158" s="29">
        <f t="shared" ca="1" si="50"/>
        <v>0.35892740072145179</v>
      </c>
      <c r="G158" s="29">
        <f t="shared" ca="1" si="50"/>
        <v>0.31489344835683331</v>
      </c>
      <c r="H158" s="29">
        <f t="shared" ca="1" si="50"/>
        <v>9.7016673832688638E-2</v>
      </c>
      <c r="I158" s="29">
        <f t="shared" ca="1" si="50"/>
        <v>0.29839508428078665</v>
      </c>
      <c r="J158" s="29">
        <f t="shared" ca="1" si="50"/>
        <v>0.79681095512532141</v>
      </c>
      <c r="K158" s="29">
        <f t="shared" ca="1" si="50"/>
        <v>0.25060343160768006</v>
      </c>
      <c r="L158" s="29">
        <f t="shared" ca="1" si="50"/>
        <v>0.26100467984345954</v>
      </c>
      <c r="M158" s="29">
        <f t="shared" ca="1" si="50"/>
        <v>9.0153829994068513E-2</v>
      </c>
      <c r="N158" s="29">
        <f t="shared" ca="1" si="50"/>
        <v>0.75694698399972715</v>
      </c>
      <c r="O158" s="29">
        <f t="shared" ca="1" si="50"/>
        <v>0.62127920275839954</v>
      </c>
      <c r="P158" s="29">
        <f t="shared" ca="1" si="50"/>
        <v>0.10933933370601145</v>
      </c>
      <c r="Q158" s="29">
        <f t="shared" ca="1" si="50"/>
        <v>0.53222618118826093</v>
      </c>
      <c r="R158" s="29">
        <f t="shared" ca="1" si="49"/>
        <v>0.4717576721897524</v>
      </c>
      <c r="S158" s="29">
        <f t="shared" ca="1" si="49"/>
        <v>0.10880908559435221</v>
      </c>
      <c r="T158" s="29">
        <f t="shared" ca="1" si="49"/>
        <v>0.51437101733027224</v>
      </c>
      <c r="U158" s="29">
        <f t="shared" ca="1" si="49"/>
        <v>0.30526808821386808</v>
      </c>
      <c r="V158" s="29">
        <f t="shared" ca="1" si="49"/>
        <v>0.37570041830182876</v>
      </c>
      <c r="W158" s="29">
        <f t="shared" ca="1" si="49"/>
        <v>0.47513529908560992</v>
      </c>
      <c r="X158" s="29">
        <f t="shared" ca="1" si="49"/>
        <v>0.69092701528986789</v>
      </c>
      <c r="Y158" s="29">
        <f t="shared" ca="1" si="49"/>
        <v>0.11661280931309281</v>
      </c>
      <c r="Z158" s="29">
        <f t="shared" ca="1" si="49"/>
        <v>0.23635579041583021</v>
      </c>
      <c r="AC158" s="27">
        <f>IF(H$11="x",0,_xlfn.NORM.INV(B158,Satokasvi!$H$8,Satokasvi!$I$8)*IF(H$8="x",1+Toimenpiteet!$C$7,1)*IF(H$9="x",1+Toimenpiteet!$C$34,1)*(1+H$30)*_xlfn.BINOM.INV(1,(1-(Satokasvi!$H$15*(1+H$43))),B158))</f>
        <v>0</v>
      </c>
      <c r="AD158" s="27">
        <f ca="1">IF(I$11="x",0,_xlfn.NORM.INV(C158,Satokasvi!$H$8,Satokasvi!$I$8)*IF(I$8="x",1+Toimenpiteet!$C$7,1)*IF(I$9="x",1+Toimenpiteet!$C$34,1)*(1+I$30)*_xlfn.BINOM.INV(1,(1-(Satokasvi!$H$15*(1+I$43))),C158))</f>
        <v>2342.4710667735699</v>
      </c>
      <c r="AE158" s="27">
        <f ca="1">IF(J$11="x",0,_xlfn.NORM.INV(D158,Satokasvi!$H$8,Satokasvi!$I$8)*IF(J$8="x",1+Toimenpiteet!$C$7,1)*IF(J$9="x",1+Toimenpiteet!$C$34,1)*(1+J$30)*_xlfn.BINOM.INV(1,(1-(Satokasvi!$H$15*(1+J$43))),D158))</f>
        <v>2406.6799452932951</v>
      </c>
      <c r="AF158" s="27">
        <f ca="1">IF(K$11="x",0,_xlfn.NORM.INV(E158,Satokasvi!$H$8,Satokasvi!$I$8)*IF(K$8="x",1+Toimenpiteet!$C$7,1)*IF(K$9="x",1+Toimenpiteet!$C$34,1)*(1+K$30)*_xlfn.BINOM.INV(1,(1-(Satokasvi!$H$15*(1+K$43))),E158))</f>
        <v>2894.269092148234</v>
      </c>
      <c r="AG158" s="27">
        <f ca="1">IF(L$11="x",0,_xlfn.NORM.INV(F158,Satokasvi!$H$8,Satokasvi!$I$8)*IF(L$8="x",1+Toimenpiteet!$C$7,1)*IF(L$9="x",1+Toimenpiteet!$C$34,1)*(1+L$30)*_xlfn.BINOM.INV(1,(1-(Satokasvi!$H$15*(1+L$43))),F158))</f>
        <v>2526.1549608581918</v>
      </c>
      <c r="AH158" s="27">
        <f>IF(M$11="x",0,_xlfn.NORM.INV(G158,Satokasvi!$H$8,Satokasvi!$I$8)*IF(M$8="x",1+Toimenpiteet!$C$7,1)*IF(M$9="x",1+Toimenpiteet!$C$34,1)*(1+M$30)*_xlfn.BINOM.INV(1,(1-(Satokasvi!$H$15*(1+M$43))),G158))</f>
        <v>0</v>
      </c>
      <c r="AI158" s="27">
        <f ca="1">IF(N$11="x",0,_xlfn.NORM.INV(H158,Satokasvi!$H$8,Satokasvi!$I$8)*IF(N$8="x",1+Toimenpiteet!$C$7,1)*IF(N$9="x",1+Toimenpiteet!$C$34,1)*(1+N$30)*_xlfn.BINOM.INV(1,(1-(Satokasvi!$H$15*(1+N$43))),H158))</f>
        <v>2370.8172872298237</v>
      </c>
      <c r="AJ158" s="27">
        <f ca="1">IF(O$11="x",0,_xlfn.NORM.INV(I158,Satokasvi!$H$8,Satokasvi!$I$8)*IF(O$8="x",1+Toimenpiteet!$C$7,1)*IF(O$9="x",1+Toimenpiteet!$C$34,1)*(1+O$30)*_xlfn.BINOM.INV(1,(1-(Satokasvi!$H$15*(1+O$43))),I158))</f>
        <v>2514.4927481113318</v>
      </c>
      <c r="AK158" s="27">
        <f ca="1">IF(P$11="x",0,_xlfn.NORM.INV(J158,Satokasvi!$H$8,Satokasvi!$I$8)*IF(P$8="x",1+Toimenpiteet!$C$7,1)*IF(P$9="x",1+Toimenpiteet!$C$34,1)*(1+P$30)*_xlfn.BINOM.INV(1,(1-(Satokasvi!$H$15*(1+P$43))),J158))</f>
        <v>2768.2208584525829</v>
      </c>
      <c r="AL158" s="27">
        <f ca="1">IF(Q$11="x",0,_xlfn.NORM.INV(K158,Satokasvi!$H$8,Satokasvi!$I$8)*IF(Q$8="x",1+Toimenpiteet!$C$7,1)*IF(Q$9="x",1+Toimenpiteet!$C$34,1)*(1+Q$30)*_xlfn.BINOM.INV(1,(1-(Satokasvi!$H$15*(1+Q$43))),K158))</f>
        <v>2487.6939686501614</v>
      </c>
      <c r="AM158" s="27">
        <f ca="1">IF(R$11="x",0,_xlfn.NORM.INV(L158,Satokasvi!$H$8,Satokasvi!$I$8)*IF(R$8="x",1+Toimenpiteet!$C$7,1)*IF(R$9="x",1+Toimenpiteet!$C$34,1)*(1+R$30)*_xlfn.BINOM.INV(1,(1-(Satokasvi!$H$15*(1+R$43))),L158))</f>
        <v>2493.7307277936861</v>
      </c>
      <c r="AN158" s="27">
        <f ca="1">IF(S$11="x",0,_xlfn.NORM.INV(M158,Satokasvi!$H$8,Satokasvi!$I$8)*IF(S$8="x",1+Toimenpiteet!$C$7,1)*IF(S$9="x",1+Toimenpiteet!$C$34,1)*(1+S$30)*_xlfn.BINOM.INV(1,(1-(Satokasvi!$H$15*(1+S$43))),M158))</f>
        <v>2363.1513732200465</v>
      </c>
      <c r="AO158" s="27">
        <f ca="1">IF(T$11="x",0,_xlfn.NORM.INV(N158,Satokasvi!$H$8,Satokasvi!$I$8)*IF(T$8="x",1+Toimenpiteet!$C$7,1)*IF(T$9="x",1+Toimenpiteet!$C$34,1)*(1+T$30)*_xlfn.BINOM.INV(1,(1-(Satokasvi!$H$15*(1+T$43))),N158))</f>
        <v>2743.2515897207427</v>
      </c>
      <c r="AP158" s="27">
        <f ca="1">IF(U$11="x",0,_xlfn.NORM.INV(O158,Satokasvi!$H$8,Satokasvi!$I$8)*IF(U$8="x",1+Toimenpiteet!$C$7,1)*IF(U$9="x",1+Toimenpiteet!$C$34,1)*(1+U$30)*_xlfn.BINOM.INV(1,(1-(Satokasvi!$H$15*(1+U$43))),O158))</f>
        <v>2670.8884781440738</v>
      </c>
      <c r="AQ158" s="27">
        <f ca="1">IF(V$11="x",0,_xlfn.NORM.INV(P158,Satokasvi!$H$8,Satokasvi!$I$8)*IF(V$8="x",1+Toimenpiteet!$C$7,1)*IF(V$9="x",1+Toimenpiteet!$C$34,1)*(1+V$30)*_xlfn.BINOM.INV(1,(1-(Satokasvi!$H$15*(1+V$43))),P158))</f>
        <v>2383.6390093332971</v>
      </c>
      <c r="AR158" s="27">
        <f ca="1">IF(W$11="x",0,_xlfn.NORM.INV(Q158,Satokasvi!$H$8,Satokasvi!$I$8)*IF(W$8="x",1+Toimenpiteet!$C$7,1)*IF(W$9="x",1+Toimenpiteet!$C$34,1)*(1+W$30)*_xlfn.BINOM.INV(1,(1-(Satokasvi!$H$15*(1+W$43))),Q158))</f>
        <v>2628.3346545333866</v>
      </c>
      <c r="AS158" s="27">
        <f ca="1">IF(X$11="x",0,_xlfn.NORM.INV(R158,Satokasvi!$H$8,Satokasvi!$I$8)*IF(X$8="x",1+Toimenpiteet!$C$7,1)*IF(X$9="x",1+Toimenpiteet!$C$34,1)*(1+X$30)*_xlfn.BINOM.INV(1,(1-(Satokasvi!$H$15*(1+X$43))),R158))</f>
        <v>2600.0147184493544</v>
      </c>
      <c r="AT158" s="27">
        <f ca="1">IF(Y$11="x",0,_xlfn.NORM.INV(S158,Satokasvi!$H$8,Satokasvi!$I$8)*IF(Y$8="x",1+Toimenpiteet!$C$7,1)*IF(Y$9="x",1+Toimenpiteet!$C$34,1)*(1+Y$30)*_xlfn.BINOM.INV(1,(1-(Satokasvi!$H$15*(1+Y$43))),S158))</f>
        <v>2383.1094350986104</v>
      </c>
      <c r="AU158" s="27">
        <f ca="1">IF(Z$11="x",0,_xlfn.NORM.INV(T158,Satokasvi!$H$8,Satokasvi!$I$8)*IF(Z$8="x",1+Toimenpiteet!$C$7,1)*IF(Z$9="x",1+Toimenpiteet!$C$34,1)*(1+Z$30)*_xlfn.BINOM.INV(1,(1-(Satokasvi!$H$15*(1+Z$43))),T158))</f>
        <v>2619.9654704330719</v>
      </c>
      <c r="AV158" s="27">
        <f ca="1">IF(AA$11="x",0,_xlfn.NORM.INV(U158,Satokasvi!$H$8,Satokasvi!$I$8)*IF(AA$8="x",1+Toimenpiteet!$C$7,1)*IF(AA$9="x",1+Toimenpiteet!$C$34,1)*(1+AA$30)*_xlfn.BINOM.INV(1,(1-(Satokasvi!$H$15*(1+AA$43))),U158))</f>
        <v>2518.1725221510346</v>
      </c>
      <c r="AW158" s="27">
        <f ca="1">IF(AB$11="x",0,_xlfn.NORM.INV(V158,Satokasvi!$H$8,Satokasvi!$I$8)*IF(AB$8="x",1+Toimenpiteet!$C$7,1)*IF(AB$9="x",1+Toimenpiteet!$C$34,1)*(1+AB$30)*_xlfn.BINOM.INV(1,(1-(Satokasvi!$H$15*(1+AB$43))),V158))</f>
        <v>2554.1074581129815</v>
      </c>
      <c r="AX158" s="27">
        <f ca="1">IF(AC$11="x",0,_xlfn.NORM.INV(W158,Satokasvi!$H$8,Satokasvi!$I$8)*IF(AC$8="x",1+Toimenpiteet!$C$7,1)*IF(AC$9="x",1+Toimenpiteet!$C$34,1)*(1+AC$30)*_xlfn.BINOM.INV(1,(1-(Satokasvi!$H$15*(1+AC$43))),W158))</f>
        <v>2601.5985814533828</v>
      </c>
      <c r="AY158" s="27">
        <f ca="1">IF(AD$11="x",0,_xlfn.NORM.INV(X158,Satokasvi!$H$8,Satokasvi!$I$8)*IF(AD$8="x",1+Toimenpiteet!$C$7,1)*IF(AD$9="x",1+Toimenpiteet!$C$34,1)*(1+AD$30)*_xlfn.BINOM.INV(1,(1-(Satokasvi!$H$15*(1+AD$43))),X158))</f>
        <v>2706.2862219731387</v>
      </c>
      <c r="AZ158" s="27">
        <f ca="1">IF(AE$11="x",0,_xlfn.NORM.INV(Y158,Satokasvi!$H$8,Satokasvi!$I$8)*IF(AE$8="x",1+Toimenpiteet!$C$7,1)*IF(AE$9="x",1+Toimenpiteet!$C$34,1)*(1+AE$30)*_xlfn.BINOM.INV(1,(1-(Satokasvi!$H$15*(1+AE$43))),Y158))</f>
        <v>2390.7243192002579</v>
      </c>
      <c r="BA158" s="27">
        <f ca="1">IF(AF$11="x",0,_xlfn.NORM.INV(Z158,Satokasvi!$H$8,Satokasvi!$I$8)*IF(AF$8="x",1+Toimenpiteet!$C$7,1)*IF(AF$9="x",1+Toimenpiteet!$C$34,1)*(1+AF$30)*_xlfn.BINOM.INV(1,(1-(Satokasvi!$H$15*(1+AF$43))),Z158))</f>
        <v>2479.2042830478886</v>
      </c>
      <c r="BD158" s="27">
        <f>IF(H$11="x",0,_xlfn.NORM.INV(B158,Satokasvi!$H$8,Satokasvi!$I$8)*IF(COUNTIF($H$12:H$12,"x")&gt;0,(1+$C$6),1)*IF(COUNTIF($H$13:H$13,"x")&gt;0,(1+$C$30),1)*IF(H$8="x",(1+Toimenpiteet!$C$7),1)*IF(H$9="x",(1+Toimenpiteet!$C$34),1)*(1+H$30)*_xlfn.BINOM.INV(1,(1-(Satokasvi!$H$15*(1+H$44))),B158))</f>
        <v>0</v>
      </c>
      <c r="BE158" s="27">
        <f ca="1">IF(I$11="x",0,_xlfn.NORM.INV(C158,Satokasvi!$H$8,Satokasvi!$I$8)*IF(COUNTIF($H$12:I$12,"x")&gt;0,(1+$C$6),1)*IF(COUNTIF($H$13:I$13,"x")&gt;0,(1+$C$30),1)*IF(I$8="x",(1+Toimenpiteet!$C$7),1)*IF(I$9="x",(1+Toimenpiteet!$C$34),1)*(1+I$30)*_xlfn.BINOM.INV(1,(1-(Satokasvi!$H$15*(1+I$44))),C158))</f>
        <v>2459.5946201122483</v>
      </c>
      <c r="BF158" s="27">
        <f ca="1">IF(J$11="x",0,_xlfn.NORM.INV(D158,Satokasvi!$H$8,Satokasvi!$I$8)*IF(COUNTIF($H$12:J$12,"x")&gt;0,(1+$C$6),1)*IF(COUNTIF($H$13:J$13,"x")&gt;0,(1+$C$30),1)*IF(J$8="x",(1+Toimenpiteet!$C$7),1)*IF(J$9="x",(1+Toimenpiteet!$C$34),1)*(1+J$30)*_xlfn.BINOM.INV(1,(1-(Satokasvi!$H$15*(1+J$44))),D158))</f>
        <v>2527.0139425579596</v>
      </c>
      <c r="BG158" s="27">
        <f ca="1">IF(K$11="x",0,_xlfn.NORM.INV(E158,Satokasvi!$H$8,Satokasvi!$I$8)*IF(COUNTIF($H$12:K$12,"x")&gt;0,(1+$C$6),1)*IF(COUNTIF($H$13:K$13,"x")&gt;0,(1+$C$30),1)*IF(K$8="x",(1+Toimenpiteet!$C$7),1)*IF(K$9="x",(1+Toimenpiteet!$C$34),1)*(1+K$30)*_xlfn.BINOM.INV(1,(1-(Satokasvi!$H$15*(1+K$44))),E158))</f>
        <v>3038.9825467556457</v>
      </c>
      <c r="BH158" s="27">
        <f ca="1">IF(L$11="x",0,_xlfn.NORM.INV(F158,Satokasvi!$H$8,Satokasvi!$I$8)*IF(COUNTIF($H$12:L$12,"x")&gt;0,(1+$C$6),1)*IF(COUNTIF($H$13:L$13,"x")&gt;0,(1+$C$30),1)*IF(L$8="x",(1+Toimenpiteet!$C$7),1)*IF(L$9="x",(1+Toimenpiteet!$C$34),1)*(1+L$30)*_xlfn.BINOM.INV(1,(1-(Satokasvi!$H$15*(1+L$44))),F158))</f>
        <v>2652.462708901101</v>
      </c>
      <c r="BI158" s="27">
        <f>IF(M$11="x",0,_xlfn.NORM.INV(G158,Satokasvi!$H$8,Satokasvi!$I$8)*IF(COUNTIF($H$12:M$12,"x")&gt;0,(1+$C$6),1)*IF(COUNTIF($H$13:M$13,"x")&gt;0,(1+$C$30),1)*IF(M$8="x",(1+Toimenpiteet!$C$7),1)*IF(M$9="x",(1+Toimenpiteet!$C$34),1)*(1+M$30)*_xlfn.BINOM.INV(1,(1-(Satokasvi!$H$15*(1+M$44))),G158))</f>
        <v>0</v>
      </c>
      <c r="BJ158" s="27">
        <f ca="1">IF(N$11="x",0,_xlfn.NORM.INV(H158,Satokasvi!$H$8,Satokasvi!$I$8)*IF(COUNTIF($H$12:N$12,"x")&gt;0,(1+$C$6),1)*IF(COUNTIF($H$13:N$13,"x")&gt;0,(1+$C$30),1)*IF(N$8="x",(1+Toimenpiteet!$C$7),1)*IF(N$9="x",(1+Toimenpiteet!$C$34),1)*(1+N$30)*_xlfn.BINOM.INV(1,(1-(Satokasvi!$H$15*(1+N$44))),H158))</f>
        <v>2489.3581515913147</v>
      </c>
      <c r="BK158" s="27">
        <f ca="1">IF(O$11="x",0,_xlfn.NORM.INV(I158,Satokasvi!$H$8,Satokasvi!$I$8)*IF(COUNTIF($H$12:O$12,"x")&gt;0,(1+$C$6),1)*IF(COUNTIF($H$13:O$13,"x")&gt;0,(1+$C$30),1)*IF(O$8="x",(1+Toimenpiteet!$C$7),1)*IF(O$9="x",(1+Toimenpiteet!$C$34),1)*(1+O$30)*_xlfn.BINOM.INV(1,(1-(Satokasvi!$H$15*(1+O$44))),I158))</f>
        <v>2640.217385516898</v>
      </c>
      <c r="BL158" s="27">
        <f ca="1">IF(P$11="x",0,_xlfn.NORM.INV(J158,Satokasvi!$H$8,Satokasvi!$I$8)*IF(COUNTIF($H$12:P$12,"x")&gt;0,(1+$C$6),1)*IF(COUNTIF($H$13:P$13,"x")&gt;0,(1+$C$30),1)*IF(P$8="x",(1+Toimenpiteet!$C$7),1)*IF(P$9="x",(1+Toimenpiteet!$C$34),1)*(1+P$30)*_xlfn.BINOM.INV(1,(1-(Satokasvi!$H$15*(1+P$44))),J158))</f>
        <v>2906.6319013752122</v>
      </c>
      <c r="BM158" s="27">
        <f ca="1">IF(Q$11="x",0,_xlfn.NORM.INV(K158,Satokasvi!$H$8,Satokasvi!$I$8)*IF(COUNTIF($H$12:Q$12,"x")&gt;0,(1+$C$6),1)*IF(COUNTIF($H$13:Q$13,"x")&gt;0,(1+$C$30),1)*IF(Q$8="x",(1+Toimenpiteet!$C$7),1)*IF(Q$9="x",(1+Toimenpiteet!$C$34),1)*(1+Q$30)*_xlfn.BINOM.INV(1,(1-(Satokasvi!$H$15*(1+Q$44))),K158))</f>
        <v>2612.0786670826687</v>
      </c>
      <c r="BN158" s="27">
        <f ca="1">IF(R$11="x",0,_xlfn.NORM.INV(L158,Satokasvi!$H$8,Satokasvi!$I$8)*IF(COUNTIF($H$12:R$12,"x")&gt;0,(1+$C$6),1)*IF(COUNTIF($H$13:R$13,"x")&gt;0,(1+$C$30),1)*IF(R$8="x",(1+Toimenpiteet!$C$7),1)*IF(R$9="x",(1+Toimenpiteet!$C$34),1)*(1+R$30)*_xlfn.BINOM.INV(1,(1-(Satokasvi!$H$15*(1+R$44))),L158))</f>
        <v>2618.4172641833707</v>
      </c>
      <c r="BO158" s="27">
        <f ca="1">IF(S$11="x",0,_xlfn.NORM.INV(M158,Satokasvi!$H$8,Satokasvi!$I$8)*IF(COUNTIF($H$12:S$12,"x")&gt;0,(1+$C$6),1)*IF(COUNTIF($H$13:S$13,"x")&gt;0,(1+$C$30),1)*IF(S$8="x",(1+Toimenpiteet!$C$7),1)*IF(S$9="x",(1+Toimenpiteet!$C$34),1)*(1+S$30)*_xlfn.BINOM.INV(1,(1-(Satokasvi!$H$15*(1+S$44))),M158))</f>
        <v>2481.3089418810491</v>
      </c>
      <c r="BP158" s="27">
        <f ca="1">IF(T$11="x",0,_xlfn.NORM.INV(N158,Satokasvi!$H$8,Satokasvi!$I$8)*IF(COUNTIF($H$12:T$12,"x")&gt;0,(1+$C$6),1)*IF(COUNTIF($H$13:T$13,"x")&gt;0,(1+$C$30),1)*IF(T$8="x",(1+Toimenpiteet!$C$7),1)*IF(T$9="x",(1+Toimenpiteet!$C$34),1)*(1+T$30)*_xlfn.BINOM.INV(1,(1-(Satokasvi!$H$15*(1+T$44))),N158))</f>
        <v>2880.4141692067801</v>
      </c>
      <c r="BQ158" s="27">
        <f ca="1">IF(U$11="x",0,_xlfn.NORM.INV(O158,Satokasvi!$H$8,Satokasvi!$I$8)*IF(COUNTIF($H$12:U$12,"x")&gt;0,(1+$C$6),1)*IF(COUNTIF($H$13:U$13,"x")&gt;0,(1+$C$30),1)*IF(U$8="x",(1+Toimenpiteet!$C$7),1)*IF(U$9="x",(1+Toimenpiteet!$C$34),1)*(1+U$30)*_xlfn.BINOM.INV(1,(1-(Satokasvi!$H$15*(1+U$44))),O158))</f>
        <v>2804.4329020512773</v>
      </c>
      <c r="BR158" s="27">
        <f ca="1">IF(V$11="x",0,_xlfn.NORM.INV(P158,Satokasvi!$H$8,Satokasvi!$I$8)*IF(COUNTIF($H$12:V$12,"x")&gt;0,(1+$C$6),1)*IF(COUNTIF($H$13:V$13,"x")&gt;0,(1+$C$30),1)*IF(V$8="x",(1+Toimenpiteet!$C$7),1)*IF(V$9="x",(1+Toimenpiteet!$C$34),1)*(1+V$30)*_xlfn.BINOM.INV(1,(1-(Satokasvi!$H$15*(1+V$44))),P158))</f>
        <v>2502.8209597999617</v>
      </c>
      <c r="BS158" s="27">
        <f ca="1">IF(W$11="x",0,_xlfn.NORM.INV(Q158,Satokasvi!$H$8,Satokasvi!$I$8)*IF(COUNTIF($H$12:W$12,"x")&gt;0,(1+$C$6),1)*IF(COUNTIF($H$13:W$13,"x")&gt;0,(1+$C$30),1)*IF(W$8="x",(1+Toimenpiteet!$C$7),1)*IF(W$9="x",(1+Toimenpiteet!$C$34),1)*(1+W$30)*_xlfn.BINOM.INV(1,(1-(Satokasvi!$H$15*(1+W$44))),Q158))</f>
        <v>2759.7513872600557</v>
      </c>
      <c r="BT158" s="27">
        <f ca="1">IF(X$11="x",0,_xlfn.NORM.INV(R158,Satokasvi!$H$8,Satokasvi!$I$8)*IF(COUNTIF($H$12:X$12,"x")&gt;0,(1+$C$6),1)*IF(COUNTIF($H$13:X$13,"x")&gt;0,(1+$C$30),1)*IF(X$8="x",(1+Toimenpiteet!$C$7),1)*IF(X$9="x",(1+Toimenpiteet!$C$34),1)*(1+X$30)*_xlfn.BINOM.INV(1,(1-(Satokasvi!$H$15*(1+X$44))),R158))</f>
        <v>2730.0154543718218</v>
      </c>
      <c r="BU158" s="27">
        <f ca="1">IF(Y$11="x",0,_xlfn.NORM.INV(S158,Satokasvi!$H$8,Satokasvi!$I$8)*IF(COUNTIF($H$12:Y$12,"x")&gt;0,(1+$C$6),1)*IF(COUNTIF($H$13:Y$13,"x")&gt;0,(1+$C$30),1)*IF(Y$8="x",(1+Toimenpiteet!$C$7),1)*IF(Y$9="x",(1+Toimenpiteet!$C$34),1)*(1+Y$30)*_xlfn.BINOM.INV(1,(1-(Satokasvi!$H$15*(1+Y$44))),S158))</f>
        <v>2502.2649068535416</v>
      </c>
      <c r="BV158" s="27">
        <f ca="1">IF(Z$11="x",0,_xlfn.NORM.INV(T158,Satokasvi!$H$8,Satokasvi!$I$8)*IF(COUNTIF($H$12:Z$12,"x")&gt;0,(1+$C$6),1)*IF(COUNTIF($H$13:Z$13,"x")&gt;0,(1+$C$30),1)*IF(Z$8="x",(1+Toimenpiteet!$C$7),1)*IF(Z$9="x",(1+Toimenpiteet!$C$34),1)*(1+Z$30)*_xlfn.BINOM.INV(1,(1-(Satokasvi!$H$15*(1+Z$44))),T158))</f>
        <v>2750.9637439547255</v>
      </c>
      <c r="BW158" s="27">
        <f ca="1">IF(AA$11="x",0,_xlfn.NORM.INV(U158,Satokasvi!$H$8,Satokasvi!$I$8)*IF(COUNTIF($H$12:AA$12,"x")&gt;0,(1+$C$6),1)*IF(COUNTIF($H$13:AA$13,"x")&gt;0,(1+$C$30),1)*IF(AA$8="x",(1+Toimenpiteet!$C$7),1)*IF(AA$9="x",(1+Toimenpiteet!$C$34),1)*(1+AA$30)*_xlfn.BINOM.INV(1,(1-(Satokasvi!$H$15*(1+AA$44))),U158))</f>
        <v>2644.0811482585864</v>
      </c>
      <c r="BX158" s="27">
        <f ca="1">IF(AB$11="x",0,_xlfn.NORM.INV(V158,Satokasvi!$H$8,Satokasvi!$I$8)*IF(COUNTIF($H$12:AB$12,"x")&gt;0,(1+$C$6),1)*IF(COUNTIF($H$13:AB$13,"x")&gt;0,(1+$C$30),1)*IF(AB$8="x",(1+Toimenpiteet!$C$7),1)*IF(AB$9="x",(1+Toimenpiteet!$C$34),1)*(1+AB$30)*_xlfn.BINOM.INV(1,(1-(Satokasvi!$H$15*(1+AB$44))),V158))</f>
        <v>2681.8128310186303</v>
      </c>
      <c r="BY158" s="27">
        <f ca="1">IF(AC$11="x",0,_xlfn.NORM.INV(W158,Satokasvi!$H$8,Satokasvi!$I$8)*IF(COUNTIF($H$12:AC$12,"x")&gt;0,(1+$C$6),1)*IF(COUNTIF($H$13:AC$13,"x")&gt;0,(1+$C$30),1)*IF(AC$8="x",(1+Toimenpiteet!$C$7),1)*IF(AC$9="x",(1+Toimenpiteet!$C$34),1)*(1+AC$30)*_xlfn.BINOM.INV(1,(1-(Satokasvi!$H$15*(1+AC$44))),W158))</f>
        <v>2731.6785105260519</v>
      </c>
      <c r="BZ158" s="27">
        <f ca="1">IF(AD$11="x",0,_xlfn.NORM.INV(X158,Satokasvi!$H$8,Satokasvi!$I$8)*IF(COUNTIF($H$12:AD$12,"x")&gt;0,(1+$C$6),1)*IF(COUNTIF($H$13:AD$13,"x")&gt;0,(1+$C$30),1)*IF(AD$8="x",(1+Toimenpiteet!$C$7),1)*IF(AD$9="x",(1+Toimenpiteet!$C$34),1)*(1+AD$30)*_xlfn.BINOM.INV(1,(1-(Satokasvi!$H$15*(1+AD$44))),X158))</f>
        <v>2841.6005330717953</v>
      </c>
      <c r="CA158" s="27">
        <f ca="1">IF(AE$11="x",0,_xlfn.NORM.INV(Y158,Satokasvi!$H$8,Satokasvi!$I$8)*IF(COUNTIF($H$12:AE$12,"x")&gt;0,(1+$C$6),1)*IF(COUNTIF($H$13:AE$13,"x")&gt;0,(1+$C$30),1)*IF(AE$8="x",(1+Toimenpiteet!$C$7),1)*IF(AE$9="x",(1+Toimenpiteet!$C$34),1)*(1+AE$30)*_xlfn.BINOM.INV(1,(1-(Satokasvi!$H$15*(1+AE$44))),Y158))</f>
        <v>2510.260535160271</v>
      </c>
      <c r="CB158" s="27">
        <f ca="1">IF(AF$11="x",0,_xlfn.NORM.INV(Z158,Satokasvi!$H$8,Satokasvi!$I$8)*IF(COUNTIF($H$12:AF$12,"x")&gt;0,(1+$C$6),1)*IF(COUNTIF($H$13:AF$13,"x")&gt;0,(1+$C$30),1)*IF(AF$8="x",(1+Toimenpiteet!$C$7),1)*IF(AF$9="x",(1+Toimenpiteet!$C$34),1)*(1+AF$30)*_xlfn.BINOM.INV(1,(1-(Satokasvi!$H$15*(1+AF$44))),Z158))</f>
        <v>2603.1644972002828</v>
      </c>
      <c r="CD158" s="29">
        <f ca="1">_xlfn.NORM.INV(RAND(),Satokasvi!$H$13,Satokasvi!$I$13)</f>
        <v>260.39351880981889</v>
      </c>
      <c r="CE158" s="29">
        <f ca="1">_xlfn.NORM.INV(RAND(),Satokasvi!$H$13,Satokasvi!$I$13)</f>
        <v>152.57926233235236</v>
      </c>
      <c r="CF158" s="29">
        <f ca="1">_xlfn.NORM.INV(RAND(),Satokasvi!$H$13,Satokasvi!$I$13)</f>
        <v>173.28897496561103</v>
      </c>
      <c r="CG158" s="29">
        <f ca="1">_xlfn.NORM.INV(RAND(),Satokasvi!$H$13,Satokasvi!$I$13)</f>
        <v>255.69163615564617</v>
      </c>
      <c r="CH158" s="29">
        <f ca="1">_xlfn.NORM.INV(RAND(),Satokasvi!$H$13,Satokasvi!$I$13)</f>
        <v>132.00276694959777</v>
      </c>
      <c r="CI158" s="29">
        <f ca="1">_xlfn.NORM.INV(RAND(),Satokasvi!$H$13,Satokasvi!$I$13)</f>
        <v>214.01146076990642</v>
      </c>
      <c r="CJ158" s="29">
        <f ca="1">_xlfn.NORM.INV(RAND(),Satokasvi!$H$13,Satokasvi!$I$13)</f>
        <v>207.78474951173251</v>
      </c>
      <c r="CK158" s="29">
        <f ca="1">_xlfn.NORM.INV(RAND(),Satokasvi!$H$13,Satokasvi!$I$13)</f>
        <v>298.01954318252177</v>
      </c>
      <c r="CL158" s="29">
        <f ca="1">_xlfn.NORM.INV(RAND(),Satokasvi!$H$13,Satokasvi!$I$13)</f>
        <v>156.40914218776712</v>
      </c>
      <c r="CM158" s="29">
        <f ca="1">_xlfn.NORM.INV(RAND(),Satokasvi!$H$13,Satokasvi!$I$13)</f>
        <v>276.01727849668339</v>
      </c>
      <c r="CN158" s="29">
        <f ca="1">_xlfn.NORM.INV(RAND(),Satokasvi!$H$13,Satokasvi!$I$13)</f>
        <v>186.99082168514857</v>
      </c>
      <c r="CO158" s="29">
        <f ca="1">_xlfn.NORM.INV(RAND(),Satokasvi!$H$13,Satokasvi!$I$13)</f>
        <v>236.40908413851037</v>
      </c>
      <c r="CP158" s="29">
        <f ca="1">_xlfn.NORM.INV(RAND(),Satokasvi!$H$13,Satokasvi!$I$13)</f>
        <v>154.44541931245897</v>
      </c>
      <c r="CQ158" s="29">
        <f ca="1">_xlfn.NORM.INV(RAND(),Satokasvi!$H$13,Satokasvi!$I$13)</f>
        <v>252.49512458897954</v>
      </c>
      <c r="CR158" s="29">
        <f ca="1">_xlfn.NORM.INV(RAND(),Satokasvi!$H$13,Satokasvi!$I$13)</f>
        <v>146.21024035262124</v>
      </c>
      <c r="CS158" s="29">
        <f ca="1">_xlfn.NORM.INV(RAND(),Satokasvi!$H$13,Satokasvi!$I$13)</f>
        <v>132.83006089749398</v>
      </c>
      <c r="CT158" s="29">
        <f ca="1">_xlfn.NORM.INV(RAND(),Satokasvi!$H$13,Satokasvi!$I$13)</f>
        <v>258.11086008251777</v>
      </c>
      <c r="CU158" s="29">
        <f ca="1">_xlfn.NORM.INV(RAND(),Satokasvi!$H$13,Satokasvi!$I$13)</f>
        <v>143.49804364611572</v>
      </c>
      <c r="CV158" s="29">
        <f ca="1">_xlfn.NORM.INV(RAND(),Satokasvi!$H$13,Satokasvi!$I$13)</f>
        <v>300.09591141193675</v>
      </c>
      <c r="CW158" s="29">
        <f ca="1">_xlfn.NORM.INV(RAND(),Satokasvi!$H$13,Satokasvi!$I$13)</f>
        <v>173.68985029437334</v>
      </c>
      <c r="CX158" s="29">
        <f ca="1">_xlfn.NORM.INV(RAND(),Satokasvi!$H$13,Satokasvi!$I$13)</f>
        <v>198.91540127196876</v>
      </c>
      <c r="CY158" s="29">
        <f ca="1">_xlfn.NORM.INV(RAND(),Satokasvi!$H$13,Satokasvi!$I$13)</f>
        <v>195.20572709369142</v>
      </c>
      <c r="CZ158" s="29">
        <f ca="1">_xlfn.NORM.INV(RAND(),Satokasvi!$H$13,Satokasvi!$I$13)</f>
        <v>178.53343924859089</v>
      </c>
      <c r="DA158" s="29">
        <f ca="1">_xlfn.NORM.INV(RAND(),Satokasvi!$H$13,Satokasvi!$I$13)</f>
        <v>165.90660572736269</v>
      </c>
      <c r="DB158" s="29">
        <f ca="1">_xlfn.NORM.INV(RAND(),Satokasvi!$H$13,Satokasvi!$I$13)</f>
        <v>221.68112351874888</v>
      </c>
      <c r="DD158" s="29">
        <f>IF(H$11="x",Toimenpiteet!$E$115,AC158*CD158/1000+(Satokasvi!$E$28-Satokasvi!$E$7)+IF(H$8="x",Toimenpiteet!$E$29,0)+IF(H$9="x",Toimenpiteet!$E$60,0)+IF(H$10="x",Toimenpiteet!$E$88,0))/(1+$H$15)^DD$59</f>
        <v>305.82524271844659</v>
      </c>
      <c r="DE158" s="29">
        <f ca="1">IF(I$11="x",Toimenpiteet!$E$115,AD158*CE158/1000+(Satokasvi!$E$28-Satokasvi!$E$7)+IF(I$8="x",Toimenpiteet!$E$29,0)+IF(I$9="x",Toimenpiteet!$E$60,0)+IF(I$10="x",Toimenpiteet!$E$88,0))/(1+$H$15)^DE$59</f>
        <v>122.07795965990179</v>
      </c>
      <c r="DF158" s="29">
        <f ca="1">IF(J$11="x",Toimenpiteet!$E$115,AE158*CF158/1000+(Satokasvi!$E$28-Satokasvi!$E$7)+IF(J$8="x",Toimenpiteet!$E$29,0)+IF(J$9="x",Toimenpiteet!$E$60,0)+IF(J$10="x",Toimenpiteet!$E$88,0))/(1+$H$15)^DF$59</f>
        <v>173.100052245591</v>
      </c>
      <c r="DG158" s="29">
        <f ca="1">IF(K$11="x",Toimenpiteet!$E$115,AF158*CG158/1000+(Satokasvi!$E$28-Satokasvi!$E$7)+IF(K$8="x",Toimenpiteet!$E$29,0)+IF(K$9="x",Toimenpiteet!$E$60,0)+IF(K$10="x",Toimenpiteet!$E$88,0))/(1+$H$15)^DG$59</f>
        <v>455.03011179992336</v>
      </c>
      <c r="DH158" s="29">
        <f ca="1">IF(L$11="x",Toimenpiteet!$E$115,AG158*CH158/1000+(Satokasvi!$E$28-Satokasvi!$E$7)+IF(L$8="x",Toimenpiteet!$E$29,0)+IF(L$9="x",Toimenpiteet!$E$60,0)+IF(L$10="x",Toimenpiteet!$E$88,0))/(1+$H$15)^DH$59</f>
        <v>91.056504166604171</v>
      </c>
      <c r="DI158" s="29">
        <f>IF(M$11="x",Toimenpiteet!$E$115,AH158*CI158/1000+(Satokasvi!$E$28-Satokasvi!$E$7)+IF(M$8="x",Toimenpiteet!$E$29,0)+IF(M$9="x",Toimenpiteet!$E$60,0)+IF(M$10="x",Toimenpiteet!$E$88,0))/(1+$H$15)^DI$59</f>
        <v>263.80754085535114</v>
      </c>
      <c r="DJ158" s="29">
        <f ca="1">IF(N$11="x",Toimenpiteet!$E$115,AI158*CJ158/1000+(Satokasvi!$E$28-Satokasvi!$E$7)+IF(N$8="x",Toimenpiteet!$E$29,0)+IF(N$9="x",Toimenpiteet!$E$60,0)+IF(N$10="x",Toimenpiteet!$E$88,0))/(1+$H$15)^DJ$59</f>
        <v>215.24132157543212</v>
      </c>
      <c r="DK158" s="29">
        <f ca="1">IF(O$11="x",Toimenpiteet!$E$115,AJ158*CK158/1000+(Satokasvi!$E$28-Satokasvi!$E$7)+IF(O$8="x",Toimenpiteet!$E$29,0)+IF(O$9="x",Toimenpiteet!$E$60,0)+IF(O$10="x",Toimenpiteet!$E$88,0))/(1+$H$15)^DK$59</f>
        <v>411.65163891200251</v>
      </c>
      <c r="DL158" s="29">
        <f ca="1">IF(P$11="x",Toimenpiteet!$E$115,AK158*CL158/1000+(Satokasvi!$E$28-Satokasvi!$E$7)+IF(P$8="x",Toimenpiteet!$E$29,0)+IF(P$9="x",Toimenpiteet!$E$60,0)+IF(P$10="x",Toimenpiteet!$E$88,0))/(1+$H$15)^DL$59</f>
        <v>157.17294959649553</v>
      </c>
      <c r="DM158" s="29">
        <f ca="1">IF(Q$11="x",Toimenpiteet!$E$115,AL158*CM158/1000+(Satokasvi!$E$28-Satokasvi!$E$7)+IF(Q$8="x",Toimenpiteet!$E$29,0)+IF(Q$9="x",Toimenpiteet!$E$60,0)+IF(Q$10="x",Toimenpiteet!$E$88,0))/(1+$H$15)^DM$59</f>
        <v>341.35049323776792</v>
      </c>
      <c r="DN158" s="29">
        <f ca="1">IF(R$11="x",Toimenpiteet!$E$115,AM158*CN158/1000+(Satokasvi!$E$28-Satokasvi!$E$7)+IF(R$8="x",Toimenpiteet!$E$29,0)+IF(R$9="x",Toimenpiteet!$E$60,0)+IF(R$10="x",Toimenpiteet!$E$88,0))/(1+$H$15)^DN$59</f>
        <v>172.22866951440412</v>
      </c>
      <c r="DO158" s="29">
        <f ca="1">IF(S$11="x",Toimenpiteet!$E$115,AN158*CO158/1000+(Satokasvi!$E$28-Satokasvi!$E$7)+IF(S$8="x",Toimenpiteet!$E$29,0)+IF(S$9="x",Toimenpiteet!$E$60,0)+IF(S$10="x",Toimenpiteet!$E$88,0))/(1+$H$15)^DO$59</f>
        <v>231.99573987142219</v>
      </c>
      <c r="DP158" s="29">
        <f ca="1">IF(T$11="x",Toimenpiteet!$E$115,AO158*CP158/1000+(Satokasvi!$E$28-Satokasvi!$E$7)+IF(T$8="x",Toimenpiteet!$E$29,0)+IF(T$9="x",Toimenpiteet!$E$60,0)+IF(T$10="x",Toimenpiteet!$E$88,0))/(1+$H$15)^DP$59</f>
        <v>133.31845245406902</v>
      </c>
      <c r="DQ158" s="29">
        <f ca="1">IF(U$11="x",Toimenpiteet!$E$115,AP158*CQ158/1000+(Satokasvi!$E$28-Satokasvi!$E$7)+IF(U$8="x",Toimenpiteet!$E$29,0)+IF(U$9="x",Toimenpiteet!$E$60,0)+IF(U$10="x",Toimenpiteet!$E$88,0))/(1+$H$15)^DQ$59</f>
        <v>295.18005557986066</v>
      </c>
      <c r="DR158" s="29">
        <f ca="1">IF(V$11="x",Toimenpiteet!$E$115,AQ158*CR158/1000+(Satokasvi!$E$28-Satokasvi!$E$7)+IF(V$8="x",Toimenpiteet!$E$29,0)+IF(V$9="x",Toimenpiteet!$E$60,0)+IF(V$10="x",Toimenpiteet!$E$88,0))/(1+$H$15)^DR$59</f>
        <v>77.416530784489922</v>
      </c>
      <c r="DS158" s="29">
        <f ca="1">IF(W$11="x",Toimenpiteet!$E$115,AR158*CS158/1000+(Satokasvi!$E$28-Satokasvi!$E$7)+IF(W$8="x",Toimenpiteet!$E$29,0)+IF(W$9="x",Toimenpiteet!$E$60,0)+IF(W$10="x",Toimenpiteet!$E$88,0))/(1+$H$15)^DS$59</f>
        <v>75.54145061494394</v>
      </c>
      <c r="DT158" s="29">
        <f ca="1">IF(X$11="x",Toimenpiteet!$E$115,AS158*CT158/1000+(Satokasvi!$E$28-Satokasvi!$E$7)+IF(X$8="x",Toimenpiteet!$E$29,0)+IF(X$9="x",Toimenpiteet!$E$60,0)+IF(X$10="x",Toimenpiteet!$E$88,0))/(1+$H$15)^DT$59</f>
        <v>268.13846996714665</v>
      </c>
      <c r="DU158" s="29">
        <f ca="1">IF(Y$11="x",Toimenpiteet!$E$115,AT158*CU158/1000+(Satokasvi!$E$28-Satokasvi!$E$7)+IF(Y$8="x",Toimenpiteet!$E$29,0)+IF(Y$9="x",Toimenpiteet!$E$60,0)+IF(Y$10="x",Toimenpiteet!$E$88,0))/(1+$H$15)^DU$59</f>
        <v>67.005008495412341</v>
      </c>
      <c r="DV158" s="29">
        <f ca="1">IF(Z$11="x",Toimenpiteet!$E$115,AU158*CV158/1000+(Satokasvi!$E$28-Satokasvi!$E$7)+IF(Z$8="x",Toimenpiteet!$E$29,0)+IF(Z$9="x",Toimenpiteet!$E$60,0)+IF(Z$10="x",Toimenpiteet!$E$88,0))/(1+$H$15)^DV$59</f>
        <v>318.41402813387754</v>
      </c>
      <c r="DW158" s="29">
        <f ca="1">IF(AA$11="x",Toimenpiteet!$E$115,AV158*CW158/1000+(Satokasvi!$E$28-Satokasvi!$E$7)+IF(AA$8="x",Toimenpiteet!$E$29,0)+IF(AA$9="x",Toimenpiteet!$E$60,0)+IF(AA$10="x",Toimenpiteet!$E$88,0))/(1+$H$15)^DW$59</f>
        <v>115.98455530683896</v>
      </c>
      <c r="DX158" s="29">
        <f ca="1">IF(AB$11="x",Toimenpiteet!$E$115,AW158*CX158/1000+(Satokasvi!$E$28-Satokasvi!$E$7)+IF(AB$8="x",Toimenpiteet!$E$29,0)+IF(AB$9="x",Toimenpiteet!$E$60,0)+IF(AB$10="x",Toimenpiteet!$E$88,0))/(1+$H$15)^DX$59</f>
        <v>150.59513379369275</v>
      </c>
      <c r="DY158" s="29">
        <f ca="1">IF(AC$11="x",Toimenpiteet!$E$115,AX158*CY158/1000+(Satokasvi!$E$28-Satokasvi!$E$7)+IF(AC$8="x",Toimenpiteet!$E$29,0)+IF(AC$9="x",Toimenpiteet!$E$60,0)+IF(AC$10="x",Toimenpiteet!$E$88,0))/(1+$H$15)^DY$59</f>
        <v>146.10221003936644</v>
      </c>
      <c r="DZ158" s="29">
        <f ca="1">IF(AD$11="x",Toimenpiteet!$E$115,AY158*CZ158/1000+(Satokasvi!$E$28-Satokasvi!$E$7)+IF(AD$8="x",Toimenpiteet!$E$29,0)+IF(AD$9="x",Toimenpiteet!$E$60,0)+IF(AD$10="x",Toimenpiteet!$E$88,0))/(1+$H$15)^DZ$59</f>
        <v>129.33944641434823</v>
      </c>
      <c r="EA158" s="29">
        <f ca="1">IF(AE$11="x",Toimenpiteet!$E$115,AZ158*DA158/1000+(Satokasvi!$E$28-Satokasvi!$E$7)+IF(AE$8="x",Toimenpiteet!$E$29,0)+IF(AE$9="x",Toimenpiteet!$E$60,0)+IF(AE$10="x",Toimenpiteet!$E$88,0))/(1+$H$15)^EA$59</f>
        <v>83.007401729527643</v>
      </c>
      <c r="EB158" s="29">
        <f ca="1">IF(AF$11="x",Toimenpiteet!$E$115,BA158*DB158/1000+(Satokasvi!$E$28-Satokasvi!$E$7)+IF(AF$8="x",Toimenpiteet!$E$29,0)+IF(AF$9="x",Toimenpiteet!$E$60,0)+IF(AF$10="x",Toimenpiteet!$E$88,0))/(1+$H$15)^EB$59</f>
        <v>153.64226852447413</v>
      </c>
      <c r="ED158" s="29">
        <f>IF(H$11="x",Toimenpiteet!$E$115,BD158*CD158/1000+(Satokasvi!$E$28-Satokasvi!$E$7)+IF(H$8="x",Toimenpiteet!$E$29,0)+IF(H$9="x",Toimenpiteet!$E$60,0)+IF(H$10="x",Toimenpiteet!$E$88,0))/(1+$H$15)^ED$59</f>
        <v>305.82524271844659</v>
      </c>
      <c r="EE158" s="29">
        <f ca="1">IF(I$11="x",Toimenpiteet!$E$115,BE158*CE158/1000+(Satokasvi!$E$28-Satokasvi!$E$7)+IF(I$8="x",Toimenpiteet!$E$29,0)+IF(I$9="x",Toimenpiteet!$E$60,0)+IF(I$10="x",Toimenpiteet!$E$88,0))/(1+$H$15)^EE$59</f>
        <v>138.92273802747599</v>
      </c>
      <c r="EF158" s="29">
        <f ca="1">IF(J$11="x",Toimenpiteet!$E$115,BF158*CF158/1000+(Satokasvi!$E$28-Satokasvi!$E$7)+IF(J$8="x",Toimenpiteet!$E$29,0)+IF(J$9="x",Toimenpiteet!$E$60,0)+IF(J$10="x",Toimenpiteet!$E$88,0))/(1+$H$15)^EF$59</f>
        <v>192.1830940661998</v>
      </c>
      <c r="EG158" s="29">
        <f ca="1">IF(K$11="x",Toimenpiteet!$E$115,BG158*CG158/1000+(Satokasvi!$E$28-Satokasvi!$E$7)+IF(K$8="x",Toimenpiteet!$E$29,0)+IF(K$9="x",Toimenpiteet!$E$60,0)+IF(K$10="x",Toimenpiteet!$E$88,0))/(1+$H$15)^EG$59</f>
        <v>487.90592730091879</v>
      </c>
      <c r="EH158" s="29">
        <f ca="1">IF(L$11="x",Toimenpiteet!$E$115,BH158*CH158/1000+(Satokasvi!$E$28-Satokasvi!$E$7)+IF(L$8="x",Toimenpiteet!$E$29,0)+IF(L$9="x",Toimenpiteet!$E$60,0)+IF(L$10="x",Toimenpiteet!$E$88,0))/(1+$H$15)^EH$59</f>
        <v>105.4387564729919</v>
      </c>
      <c r="EI158" s="29">
        <f>IF(M$11="x",Toimenpiteet!$E$115,BI158*CI158/1000+(Satokasvi!$E$28-Satokasvi!$E$7)+IF(M$8="x",Toimenpiteet!$E$29,0)+IF(M$9="x",Toimenpiteet!$E$60,0)+IF(M$10="x",Toimenpiteet!$E$88,0))/(1+$H$15)^EI$59</f>
        <v>263.80754085535114</v>
      </c>
      <c r="EJ158" s="29">
        <f ca="1">IF(N$11="x",Toimenpiteet!$E$115,BJ158*CJ158/1000+(Satokasvi!$E$28-Satokasvi!$E$7)+IF(N$8="x",Toimenpiteet!$E$29,0)+IF(N$9="x",Toimenpiteet!$E$60,0)+IF(N$10="x",Toimenpiteet!$E$88,0))/(1+$H$15)^EJ$59</f>
        <v>235.26856542596124</v>
      </c>
      <c r="EK158" s="29">
        <f ca="1">IF(O$11="x",Toimenpiteet!$E$115,BK158*CK158/1000+(Satokasvi!$E$28-Satokasvi!$E$7)+IF(O$8="x",Toimenpiteet!$E$29,0)+IF(O$9="x",Toimenpiteet!$E$60,0)+IF(O$10="x",Toimenpiteet!$E$88,0))/(1+$H$15)^EK$59</f>
        <v>441.2295390826099</v>
      </c>
      <c r="EL158" s="29">
        <f ca="1">IF(P$11="x",Toimenpiteet!$E$115,BL158*CL158/1000+(Satokasvi!$E$28-Satokasvi!$E$7)+IF(P$8="x",Toimenpiteet!$E$29,0)+IF(P$9="x",Toimenpiteet!$E$60,0)+IF(P$10="x",Toimenpiteet!$E$88,0))/(1+$H$15)^EL$59</f>
        <v>173.76491574137594</v>
      </c>
      <c r="EM158" s="29">
        <f ca="1">IF(Q$11="x",Toimenpiteet!$E$115,BM158*CM158/1000+(Satokasvi!$E$28-Satokasvi!$E$7)+IF(Q$8="x",Toimenpiteet!$E$29,0)+IF(Q$9="x",Toimenpiteet!$E$60,0)+IF(Q$10="x",Toimenpiteet!$E$88,0))/(1+$H$15)^EM$59</f>
        <v>366.89696805990434</v>
      </c>
      <c r="EN158" s="29">
        <f ca="1">IF(R$11="x",Toimenpiteet!$E$115,BN158*CN158/1000+(Satokasvi!$E$28-Satokasvi!$E$7)+IF(R$8="x",Toimenpiteet!$E$29,0)+IF(R$9="x",Toimenpiteet!$E$60,0)+IF(R$10="x",Toimenpiteet!$E$88,0))/(1+$H$15)^EN$59</f>
        <v>189.07209343696729</v>
      </c>
      <c r="EO158" s="29">
        <f ca="1">IF(S$11="x",Toimenpiteet!$E$115,BO158*CO158/1000+(Satokasvi!$E$28-Satokasvi!$E$7)+IF(S$8="x",Toimenpiteet!$E$29,0)+IF(S$9="x",Toimenpiteet!$E$60,0)+IF(S$10="x",Toimenpiteet!$E$88,0))/(1+$H$15)^EO$59</f>
        <v>251.58775059979232</v>
      </c>
      <c r="EP158" s="29">
        <f ca="1">IF(T$11="x",Toimenpiteet!$E$115,BP158*CP158/1000+(Satokasvi!$E$28-Satokasvi!$E$7)+IF(T$8="x",Toimenpiteet!$E$29,0)+IF(T$9="x",Toimenpiteet!$E$60,0)+IF(T$10="x",Toimenpiteet!$E$88,0))/(1+$H$15)^EP$59</f>
        <v>147.74381559599479</v>
      </c>
      <c r="EQ158" s="29">
        <f ca="1">IF(U$11="x",Toimenpiteet!$E$115,BQ158*CQ158/1000+(Satokasvi!$E$28-Satokasvi!$E$7)+IF(U$8="x",Toimenpiteet!$E$29,0)+IF(U$9="x",Toimenpiteet!$E$60,0)+IF(U$10="x",Toimenpiteet!$E$88,0))/(1+$H$15)^EQ$59</f>
        <v>317.47249575615689</v>
      </c>
      <c r="ER158" s="29">
        <f ca="1">IF(V$11="x",Toimenpiteet!$E$115,BR158*CR158/1000+(Satokasvi!$E$28-Satokasvi!$E$7)+IF(V$8="x",Toimenpiteet!$E$29,0)+IF(V$9="x",Toimenpiteet!$E$60,0)+IF(V$10="x",Toimenpiteet!$E$88,0))/(1+$H$15)^ER$59</f>
        <v>88.601374214299994</v>
      </c>
      <c r="ES158" s="29">
        <f ca="1">IF(W$11="x",Toimenpiteet!$E$115,BS158*CS158/1000+(Satokasvi!$E$28-Satokasvi!$E$7)+IF(W$8="x",Toimenpiteet!$E$29,0)+IF(W$9="x",Toimenpiteet!$E$60,0)+IF(W$10="x",Toimenpiteet!$E$88,0))/(1+$H$15)^ES$59</f>
        <v>86.419510418104309</v>
      </c>
      <c r="ET158" s="29">
        <f ca="1">IF(X$11="x",Toimenpiteet!$E$115,BT158*CT158/1000+(Satokasvi!$E$28-Satokasvi!$E$7)+IF(X$8="x",Toimenpiteet!$E$29,0)+IF(X$9="x",Toimenpiteet!$E$60,0)+IF(X$10="x",Toimenpiteet!$E$88,0))/(1+$H$15)^ET$59</f>
        <v>288.43955586590499</v>
      </c>
      <c r="EU158" s="29">
        <f ca="1">IF(Y$11="x",Toimenpiteet!$E$115,BU158*CU158/1000+(Satokasvi!$E$28-Satokasvi!$E$7)+IF(Y$8="x",Toimenpiteet!$E$29,0)+IF(Y$9="x",Toimenpiteet!$E$60,0)+IF(Y$10="x",Toimenpiteet!$E$88,0))/(1+$H$15)^EU$59</f>
        <v>77.048620473970558</v>
      </c>
      <c r="EV158" s="29">
        <f ca="1">IF(Z$11="x",Toimenpiteet!$E$115,BV158*CV158/1000+(Satokasvi!$E$28-Satokasvi!$E$7)+IF(Z$8="x",Toimenpiteet!$E$29,0)+IF(Z$9="x",Toimenpiteet!$E$60,0)+IF(Z$10="x",Toimenpiteet!$E$88,0))/(1+$H$15)^EV$59</f>
        <v>340.83313881609331</v>
      </c>
      <c r="EW158" s="29">
        <f ca="1">IF(AA$11="x",Toimenpiteet!$E$115,BW158*CW158/1000+(Satokasvi!$E$28-Satokasvi!$E$7)+IF(AA$8="x",Toimenpiteet!$E$29,0)+IF(AA$9="x",Toimenpiteet!$E$60,0)+IF(AA$10="x",Toimenpiteet!$E$88,0))/(1+$H$15)^EW$59</f>
        <v>128.09291829113417</v>
      </c>
      <c r="EX158" s="29">
        <f ca="1">IF(AB$11="x",Toimenpiteet!$E$115,BX158*CX158/1000+(Satokasvi!$E$28-Satokasvi!$E$7)+IF(AB$8="x",Toimenpiteet!$E$29,0)+IF(AB$9="x",Toimenpiteet!$E$60,0)+IF(AB$10="x",Toimenpiteet!$E$88,0))/(1+$H$15)^EX$59</f>
        <v>164.25026448236113</v>
      </c>
      <c r="EY158" s="29">
        <f ca="1">IF(AC$11="x",Toimenpiteet!$E$115,BY158*CY158/1000+(Satokasvi!$E$28-Satokasvi!$E$7)+IF(AC$8="x",Toimenpiteet!$E$29,0)+IF(AC$9="x",Toimenpiteet!$E$60,0)+IF(AC$10="x",Toimenpiteet!$E$88,0))/(1+$H$15)^EY$59</f>
        <v>159.35428558889186</v>
      </c>
      <c r="EZ158" s="29">
        <f ca="1">IF(AD$11="x",Toimenpiteet!$E$115,BZ158*CZ158/1000+(Satokasvi!$E$28-Satokasvi!$E$7)+IF(AD$8="x",Toimenpiteet!$E$29,0)+IF(AD$9="x",Toimenpiteet!$E$60,0)+IF(AD$10="x",Toimenpiteet!$E$88,0))/(1+$H$15)^EZ$59</f>
        <v>141.580171208422</v>
      </c>
      <c r="FA158" s="29">
        <f ca="1">IF(AE$11="x",Toimenpiteet!$E$115,CA158*DA158/1000+(Satokasvi!$E$28-Satokasvi!$E$7)+IF(AE$8="x",Toimenpiteet!$E$29,0)+IF(AE$9="x",Toimenpiteet!$E$60,0)+IF(AE$10="x",Toimenpiteet!$E$88,0))/(1+$H$15)^FA$59</f>
        <v>92.763356741592759</v>
      </c>
      <c r="FB158" s="29">
        <f ca="1">IF(AF$11="x",Toimenpiteet!$E$115,CB158*DB158/1000+(Satokasvi!$E$28-Satokasvi!$E$7)+IF(AF$8="x",Toimenpiteet!$E$29,0)+IF(AF$9="x",Toimenpiteet!$E$60,0)+IF(AF$10="x",Toimenpiteet!$E$88,0))/(1+$H$15)^FB$59</f>
        <v>166.76669741243447</v>
      </c>
      <c r="FD158" s="29">
        <f t="shared" si="41"/>
        <v>305.82524271844659</v>
      </c>
      <c r="FE158" s="29">
        <f t="shared" ca="1" si="45"/>
        <v>427.9032023783484</v>
      </c>
      <c r="FF158" s="29">
        <f t="shared" ca="1" si="45"/>
        <v>601.00325462393937</v>
      </c>
      <c r="FG158" s="29">
        <f t="shared" ca="1" si="45"/>
        <v>1056.0333664238628</v>
      </c>
      <c r="FH158" s="29">
        <f t="shared" ca="1" si="45"/>
        <v>1147.0898705904669</v>
      </c>
      <c r="FI158" s="29">
        <f t="shared" ca="1" si="45"/>
        <v>1410.8974114458181</v>
      </c>
      <c r="FJ158" s="29">
        <f t="shared" ca="1" si="45"/>
        <v>1626.1387330212501</v>
      </c>
      <c r="FK158" s="29">
        <f t="shared" ca="1" si="45"/>
        <v>2037.7903719332526</v>
      </c>
      <c r="FL158" s="29">
        <f t="shared" ca="1" si="45"/>
        <v>2194.9633215297481</v>
      </c>
      <c r="FM158" s="29">
        <f t="shared" ca="1" si="45"/>
        <v>2536.3138147675159</v>
      </c>
      <c r="FN158" s="29">
        <f t="shared" ca="1" si="44"/>
        <v>2708.5424842819198</v>
      </c>
      <c r="FO158" s="29">
        <f t="shared" ca="1" si="43"/>
        <v>2940.5382241533421</v>
      </c>
      <c r="FP158" s="29">
        <f t="shared" ca="1" si="43"/>
        <v>3073.8566766074109</v>
      </c>
      <c r="FQ158" s="29">
        <f t="shared" ca="1" si="43"/>
        <v>3369.0367321872718</v>
      </c>
      <c r="FR158" s="29">
        <f t="shared" ca="1" si="43"/>
        <v>3446.4532629717619</v>
      </c>
      <c r="FS158" s="29">
        <f t="shared" ca="1" si="43"/>
        <v>3521.994713586706</v>
      </c>
      <c r="FT158" s="29">
        <f t="shared" ca="1" si="43"/>
        <v>3790.1331835538526</v>
      </c>
      <c r="FU158" s="29">
        <f t="shared" ca="1" si="43"/>
        <v>3857.1381920492649</v>
      </c>
      <c r="FV158" s="29">
        <f t="shared" ca="1" si="43"/>
        <v>4175.5522201831427</v>
      </c>
      <c r="FW158" s="29">
        <f t="shared" ca="1" si="43"/>
        <v>4291.5367754899817</v>
      </c>
      <c r="FX158" s="29">
        <f t="shared" ca="1" si="43"/>
        <v>4442.1319092836748</v>
      </c>
      <c r="FY158" s="29">
        <f t="shared" ca="1" si="43"/>
        <v>4588.2341193230413</v>
      </c>
      <c r="FZ158" s="29">
        <f t="shared" ca="1" si="43"/>
        <v>4717.5735657373898</v>
      </c>
      <c r="GA158" s="29">
        <f t="shared" ca="1" si="43"/>
        <v>4800.5809674669172</v>
      </c>
      <c r="GB158" s="29">
        <f t="shared" ca="1" si="43"/>
        <v>4954.2232359913914</v>
      </c>
      <c r="GC158" s="29"/>
      <c r="GD158" s="29">
        <f t="shared" si="42"/>
        <v>305.82524271844659</v>
      </c>
      <c r="GE158" s="29">
        <f t="shared" ref="GE158:GS159" ca="1" si="51">GD158+EE158</f>
        <v>444.74798074592258</v>
      </c>
      <c r="GF158" s="29">
        <f t="shared" ca="1" si="51"/>
        <v>636.93107481212235</v>
      </c>
      <c r="GG158" s="29">
        <f t="shared" ca="1" si="51"/>
        <v>1124.8370021130411</v>
      </c>
      <c r="GH158" s="29">
        <f t="shared" ca="1" si="51"/>
        <v>1230.2757585860329</v>
      </c>
      <c r="GI158" s="29">
        <f t="shared" ca="1" si="51"/>
        <v>1494.083299441384</v>
      </c>
      <c r="GJ158" s="29">
        <f t="shared" ca="1" si="51"/>
        <v>1729.3518648673453</v>
      </c>
      <c r="GK158" s="29">
        <f t="shared" ca="1" si="51"/>
        <v>2170.5814039499551</v>
      </c>
      <c r="GL158" s="29">
        <f t="shared" ca="1" si="51"/>
        <v>2344.3463196913308</v>
      </c>
      <c r="GM158" s="29">
        <f t="shared" ca="1" si="51"/>
        <v>2711.2432877512351</v>
      </c>
      <c r="GN158" s="29">
        <f t="shared" ca="1" si="51"/>
        <v>2900.3153811882025</v>
      </c>
      <c r="GO158" s="29">
        <f t="shared" ca="1" si="51"/>
        <v>3151.9031317879949</v>
      </c>
      <c r="GP158" s="29">
        <f t="shared" ca="1" si="51"/>
        <v>3299.6469473839898</v>
      </c>
      <c r="GQ158" s="29">
        <f t="shared" ca="1" si="51"/>
        <v>3617.1194431401468</v>
      </c>
      <c r="GR158" s="29">
        <f t="shared" ca="1" si="51"/>
        <v>3705.7208173544468</v>
      </c>
      <c r="GS158" s="29">
        <f t="shared" ca="1" si="51"/>
        <v>3792.1403277725512</v>
      </c>
      <c r="GT158" s="29">
        <f t="shared" ca="1" si="34"/>
        <v>4080.5798836384561</v>
      </c>
      <c r="GU158" s="29">
        <f t="shared" ca="1" si="34"/>
        <v>4157.6285041124265</v>
      </c>
      <c r="GV158" s="29">
        <f t="shared" ca="1" si="34"/>
        <v>4498.4616429285197</v>
      </c>
      <c r="GW158" s="29">
        <f t="shared" ca="1" si="34"/>
        <v>4626.5545612196538</v>
      </c>
      <c r="GX158" s="29">
        <f t="shared" ca="1" si="34"/>
        <v>4790.8048257020146</v>
      </c>
      <c r="GY158" s="29">
        <f t="shared" ca="1" si="34"/>
        <v>4950.1591112909064</v>
      </c>
      <c r="GZ158" s="29">
        <f t="shared" ca="1" si="30"/>
        <v>5091.7392824993285</v>
      </c>
      <c r="HA158" s="29">
        <f t="shared" ca="1" si="30"/>
        <v>5184.5026392409209</v>
      </c>
      <c r="HB158" s="29">
        <f t="shared" ca="1" si="30"/>
        <v>5351.2693366533549</v>
      </c>
      <c r="HC158" s="29"/>
      <c r="HD158" s="29">
        <f t="shared" si="40"/>
        <v>170</v>
      </c>
      <c r="HE158" s="29">
        <f>SUM($GD158:GD158)-$HD158-SUM($FD158:FD158)</f>
        <v>-170</v>
      </c>
      <c r="HF158" s="29">
        <f ca="1">SUM($GD158:GE158)-$HD158-SUM($FD158:FE158)</f>
        <v>-153.15522163242576</v>
      </c>
      <c r="HG158" s="29">
        <f ca="1">SUM($GD158:GF158)-$HD158-SUM($FD158:FF158)</f>
        <v>-117.22740144424279</v>
      </c>
      <c r="HH158" s="29">
        <f ca="1">SUM($GD158:GG158)-$HD158-SUM($FD158:FG158)</f>
        <v>-48.423765755064323</v>
      </c>
      <c r="HI158" s="29">
        <f ca="1">SUM($GD158:GH158)-$HD158-SUM($FD158:FH158)</f>
        <v>34.762122240501412</v>
      </c>
      <c r="HJ158" s="29">
        <f ca="1">SUM($GD158:GI158)-$HD158-SUM($FD158:FI158)</f>
        <v>117.9480102360676</v>
      </c>
      <c r="HK158" s="29">
        <f ca="1">SUM($GD158:GJ158)-$HD158-SUM($FD158:FJ158)</f>
        <v>221.16114208216277</v>
      </c>
      <c r="HL158" s="29">
        <f ca="1">SUM($GD158:GK158)-$HD158-SUM($FD158:FK158)</f>
        <v>353.95217409886573</v>
      </c>
      <c r="HM158" s="29">
        <f ca="1">SUM($GD158:GL158)-$HD158-SUM($FD158:FL158)</f>
        <v>503.33517226044933</v>
      </c>
      <c r="HN158" s="29">
        <f ca="1">SUM($GD158:GM158)-$HD158-SUM($FD158:FM158)</f>
        <v>678.2646452441677</v>
      </c>
      <c r="HO158" s="29">
        <f ca="1">SUM($GD158:GN158)-$HD158-SUM($FD158:FN158)</f>
        <v>870.03754215045046</v>
      </c>
      <c r="HP158" s="29">
        <f ca="1">SUM($GD158:GO158)-$HD158-SUM($FD158:FO158)</f>
        <v>1081.402449785106</v>
      </c>
      <c r="HQ158" s="29">
        <f ca="1">SUM($GD158:GP158)-$HD158-SUM($FD158:FP158)</f>
        <v>1307.1927205616848</v>
      </c>
      <c r="HR158" s="29">
        <f ca="1">SUM($GD158:GQ158)-$HD158-SUM($FD158:FQ158)</f>
        <v>1555.2754315145576</v>
      </c>
      <c r="HS158" s="29">
        <f ca="1">SUM($GD158:GR158)-$HD158-SUM($FD158:FR158)</f>
        <v>1814.542985897242</v>
      </c>
      <c r="HT158" s="29">
        <f ca="1">SUM($GD158:GS158)-$HD158-SUM($FD158:FS158)</f>
        <v>2084.6886000830855</v>
      </c>
      <c r="HU158" s="29">
        <f ca="1">SUM($GD158:GT158)-$HD158-SUM($FD158:FT158)</f>
        <v>2375.1353001676907</v>
      </c>
      <c r="HV158" s="29">
        <f ca="1">SUM($GD158:GU158)-$HD158-SUM($FD158:FU158)</f>
        <v>2675.625612230855</v>
      </c>
      <c r="HW158" s="29">
        <f ca="1">SUM($GD158:GV158)-$HD158-SUM($FD158:FV158)</f>
        <v>2998.5350349762302</v>
      </c>
      <c r="HX158" s="29">
        <f ca="1">SUM($GD158:GW158)-$HD158-SUM($FD158:FW158)</f>
        <v>3333.5528207059033</v>
      </c>
      <c r="HY158" s="29">
        <f ca="1">SUM($GD158:GX158)-$HD158-SUM($FD158:FX158)</f>
        <v>3682.2257371242376</v>
      </c>
      <c r="HZ158" s="29">
        <f ca="1">SUM($GD158:GY158)-$HD158-SUM($FD158:FY158)</f>
        <v>4044.1507290921072</v>
      </c>
      <c r="IA158" s="29">
        <f ca="1">SUM($GD158:GZ158)-$HD158-SUM($FD158:FZ158)</f>
        <v>4418.3164458540414</v>
      </c>
      <c r="IB158" s="29">
        <f ca="1">SUM($GD158:HA158)-$HD158-SUM($FD158:GA158)</f>
        <v>4802.2381176280469</v>
      </c>
      <c r="IC158" s="29">
        <f ca="1">SUM($GD158:HB158)-$HD158-SUM($FD158:GB158)</f>
        <v>5199.2842182900058</v>
      </c>
    </row>
    <row r="159" spans="2:237" ht="15.75" thickBot="1">
      <c r="B159" s="59">
        <f t="shared" ca="1" si="50"/>
        <v>0.99590769440875382</v>
      </c>
      <c r="C159" s="59">
        <f t="shared" ca="1" si="50"/>
        <v>0.19627119105980817</v>
      </c>
      <c r="D159" s="59">
        <f t="shared" ca="1" si="50"/>
        <v>0.64754401337399325</v>
      </c>
      <c r="E159" s="59">
        <f t="shared" ca="1" si="50"/>
        <v>0.83103261132590023</v>
      </c>
      <c r="F159" s="59">
        <f t="shared" ca="1" si="50"/>
        <v>0.16757544296051707</v>
      </c>
      <c r="G159" s="59">
        <f t="shared" ca="1" si="50"/>
        <v>0.65182477790965532</v>
      </c>
      <c r="H159" s="59">
        <f t="shared" ca="1" si="50"/>
        <v>0.75509161411452419</v>
      </c>
      <c r="I159" s="59">
        <f t="shared" ca="1" si="50"/>
        <v>0.3453524922379021</v>
      </c>
      <c r="J159" s="59">
        <f t="shared" ca="1" si="50"/>
        <v>0.58829963372209415</v>
      </c>
      <c r="K159" s="59">
        <f t="shared" ca="1" si="50"/>
        <v>8.9009476405473298E-2</v>
      </c>
      <c r="L159" s="59">
        <f t="shared" ca="1" si="50"/>
        <v>0.52633481103591218</v>
      </c>
      <c r="M159" s="59">
        <f t="shared" ca="1" si="50"/>
        <v>0.3083149864846606</v>
      </c>
      <c r="N159" s="59">
        <f t="shared" ca="1" si="50"/>
        <v>0.5761303270224184</v>
      </c>
      <c r="O159" s="59">
        <f t="shared" ca="1" si="50"/>
        <v>0.61504073505517487</v>
      </c>
      <c r="P159" s="59">
        <f t="shared" ca="1" si="50"/>
        <v>0.50264239601906524</v>
      </c>
      <c r="Q159" s="59">
        <f t="shared" ca="1" si="50"/>
        <v>0.94134536554074955</v>
      </c>
      <c r="R159" s="59">
        <f t="shared" ca="1" si="49"/>
        <v>0.11926994694867232</v>
      </c>
      <c r="S159" s="59">
        <f t="shared" ca="1" si="49"/>
        <v>0.4205076908319797</v>
      </c>
      <c r="T159" s="59">
        <f t="shared" ca="1" si="49"/>
        <v>0.62112896047968569</v>
      </c>
      <c r="U159" s="59">
        <f t="shared" ca="1" si="49"/>
        <v>0.24116081706742276</v>
      </c>
      <c r="V159" s="59">
        <f t="shared" ca="1" si="49"/>
        <v>0.85242932219763212</v>
      </c>
      <c r="W159" s="59">
        <f t="shared" ca="1" si="49"/>
        <v>0.16602956089108234</v>
      </c>
      <c r="X159" s="59">
        <f t="shared" ca="1" si="49"/>
        <v>0.86295666754370304</v>
      </c>
      <c r="Y159" s="59">
        <f t="shared" ca="1" si="49"/>
        <v>0.70036532060259282</v>
      </c>
      <c r="Z159" s="59">
        <f t="shared" ca="1" si="49"/>
        <v>0.52509627084072674</v>
      </c>
      <c r="AC159" s="23">
        <f>IF(H$11="x",0,_xlfn.NORM.INV(B159,Satokasvi!$H$8,Satokasvi!$I$8)*IF(H$8="x",1+Toimenpiteet!$C$7,1)*IF(H$9="x",1+Toimenpiteet!$C$34,1)*(1+H$30)*_xlfn.BINOM.INV(1,(1-(Satokasvi!$H$15*(1+H$43))),B159))</f>
        <v>0</v>
      </c>
      <c r="AD159" s="23">
        <f ca="1">IF(I$11="x",0,_xlfn.NORM.INV(C159,Satokasvi!$H$8,Satokasvi!$I$8)*IF(I$8="x",1+Toimenpiteet!$C$7,1)*IF(I$9="x",1+Toimenpiteet!$C$34,1)*(1+I$30)*_xlfn.BINOM.INV(1,(1-(Satokasvi!$H$15*(1+I$43))),C159))</f>
        <v>2385.0259271094146</v>
      </c>
      <c r="AE159" s="23">
        <f ca="1">IF(J$11="x",0,_xlfn.NORM.INV(D159,Satokasvi!$H$8,Satokasvi!$I$8)*IF(J$8="x",1+Toimenpiteet!$C$7,1)*IF(J$9="x",1+Toimenpiteet!$C$34,1)*(1+J$30)*_xlfn.BINOM.INV(1,(1-(Satokasvi!$H$15*(1+J$43))),D159))</f>
        <v>2626.9881653028292</v>
      </c>
      <c r="AF159" s="23">
        <f ca="1">IF(K$11="x",0,_xlfn.NORM.INV(E159,Satokasvi!$H$8,Satokasvi!$I$8)*IF(K$8="x",1+Toimenpiteet!$C$7,1)*IF(K$9="x",1+Toimenpiteet!$C$34,1)*(1+K$30)*_xlfn.BINOM.INV(1,(1-(Satokasvi!$H$15*(1+K$43))),E159))</f>
        <v>2751.7203752045834</v>
      </c>
      <c r="AG159" s="23">
        <f ca="1">IF(L$11="x",0,_xlfn.NORM.INV(F159,Satokasvi!$H$8,Satokasvi!$I$8)*IF(L$8="x",1+Toimenpiteet!$C$7,1)*IF(L$9="x",1+Toimenpiteet!$C$34,1)*(1+L$30)*_xlfn.BINOM.INV(1,(1-(Satokasvi!$H$15*(1+L$43))),F159))</f>
        <v>2414.5666923467634</v>
      </c>
      <c r="AH159" s="23">
        <f>IF(M$11="x",0,_xlfn.NORM.INV(G159,Satokasvi!$H$8,Satokasvi!$I$8)*IF(M$8="x",1+Toimenpiteet!$C$7,1)*IF(M$9="x",1+Toimenpiteet!$C$34,1)*(1+M$30)*_xlfn.BINOM.INV(1,(1-(Satokasvi!$H$15*(1+M$43))),G159))</f>
        <v>0</v>
      </c>
      <c r="AI159" s="23">
        <f ca="1">IF(N$11="x",0,_xlfn.NORM.INV(H159,Satokasvi!$H$8,Satokasvi!$I$8)*IF(N$8="x",1+Toimenpiteet!$C$7,1)*IF(N$9="x",1+Toimenpiteet!$C$34,1)*(1+N$30)*_xlfn.BINOM.INV(1,(1-(Satokasvi!$H$15*(1+N$43))),H159))</f>
        <v>2742.1474481748605</v>
      </c>
      <c r="AJ159" s="23">
        <f ca="1">IF(O$11="x",0,_xlfn.NORM.INV(I159,Satokasvi!$H$8,Satokasvi!$I$8)*IF(O$8="x",1+Toimenpiteet!$C$7,1)*IF(O$9="x",1+Toimenpiteet!$C$34,1)*(1+O$30)*_xlfn.BINOM.INV(1,(1-(Satokasvi!$H$15*(1+O$43))),I159))</f>
        <v>2538.9682605958824</v>
      </c>
      <c r="AK159" s="23">
        <f ca="1">IF(P$11="x",0,_xlfn.NORM.INV(J159,Satokasvi!$H$8,Satokasvi!$I$8)*IF(P$8="x",1+Toimenpiteet!$C$7,1)*IF(P$9="x",1+Toimenpiteet!$C$34,1)*(1+P$30)*_xlfn.BINOM.INV(1,(1-(Satokasvi!$H$15*(1+P$43))),J159))</f>
        <v>2654.897503922125</v>
      </c>
      <c r="AL159" s="23">
        <f ca="1">IF(Q$11="x",0,_xlfn.NORM.INV(K159,Satokasvi!$H$8,Satokasvi!$I$8)*IF(Q$8="x",1+Toimenpiteet!$C$7,1)*IF(Q$9="x",1+Toimenpiteet!$C$34,1)*(1+Q$30)*_xlfn.BINOM.INV(1,(1-(Satokasvi!$H$15*(1+Q$43))),K159))</f>
        <v>2361.8314191676741</v>
      </c>
      <c r="AM159" s="23">
        <f ca="1">IF(R$11="x",0,_xlfn.NORM.INV(L159,Satokasvi!$H$8,Satokasvi!$I$8)*IF(R$8="x",1+Toimenpiteet!$C$7,1)*IF(R$9="x",1+Toimenpiteet!$C$34,1)*(1+R$30)*_xlfn.BINOM.INV(1,(1-(Satokasvi!$H$15*(1+R$43))),L159))</f>
        <v>2625.570684270439</v>
      </c>
      <c r="AN159" s="23">
        <f ca="1">IF(S$11="x",0,_xlfn.NORM.INV(M159,Satokasvi!$H$8,Satokasvi!$I$8)*IF(S$8="x",1+Toimenpiteet!$C$7,1)*IF(S$9="x",1+Toimenpiteet!$C$34,1)*(1+S$30)*_xlfn.BINOM.INV(1,(1-(Satokasvi!$H$15*(1+S$43))),M159))</f>
        <v>2519.7919873264495</v>
      </c>
      <c r="AO159" s="23">
        <f ca="1">IF(T$11="x",0,_xlfn.NORM.INV(N159,Satokasvi!$H$8,Satokasvi!$I$8)*IF(T$8="x",1+Toimenpiteet!$C$7,1)*IF(T$9="x",1+Toimenpiteet!$C$34,1)*(1+T$30)*_xlfn.BINOM.INV(1,(1-(Satokasvi!$H$15*(1+T$43))),N159))</f>
        <v>2649.0794013994696</v>
      </c>
      <c r="AP159" s="23">
        <f ca="1">IF(U$11="x",0,_xlfn.NORM.INV(O159,Satokasvi!$H$8,Satokasvi!$I$8)*IF(U$8="x",1+Toimenpiteet!$C$7,1)*IF(U$9="x",1+Toimenpiteet!$C$34,1)*(1+U$30)*_xlfn.BINOM.INV(1,(1-(Satokasvi!$H$15*(1+U$43))),O159))</f>
        <v>2667.8345901404869</v>
      </c>
      <c r="AQ159" s="23">
        <f ca="1">IF(V$11="x",0,_xlfn.NORM.INV(P159,Satokasvi!$H$8,Satokasvi!$I$8)*IF(V$8="x",1+Toimenpiteet!$C$7,1)*IF(V$9="x",1+Toimenpiteet!$C$34,1)*(1+V$30)*_xlfn.BINOM.INV(1,(1-(Satokasvi!$H$15*(1+V$43))),P159))</f>
        <v>2614.4763524038499</v>
      </c>
      <c r="AR159" s="23">
        <f ca="1">IF(W$11="x",0,_xlfn.NORM.INV(Q159,Satokasvi!$H$8,Satokasvi!$I$8)*IF(W$8="x",1+Toimenpiteet!$C$7,1)*IF(W$9="x",1+Toimenpiteet!$C$34,1)*(1+W$30)*_xlfn.BINOM.INV(1,(1-(Satokasvi!$H$15*(1+W$43))),Q159))</f>
        <v>2905.5809373295092</v>
      </c>
      <c r="AS159" s="23">
        <f ca="1">IF(X$11="x",0,_xlfn.NORM.INV(R159,Satokasvi!$H$8,Satokasvi!$I$8)*IF(X$8="x",1+Toimenpiteet!$C$7,1)*IF(X$9="x",1+Toimenpiteet!$C$34,1)*(1+X$30)*_xlfn.BINOM.INV(1,(1-(Satokasvi!$H$15*(1+X$43))),R159))</f>
        <v>2393.2342784729772</v>
      </c>
      <c r="AT159" s="23">
        <f ca="1">IF(Y$11="x",0,_xlfn.NORM.INV(S159,Satokasvi!$H$8,Satokasvi!$I$8)*IF(Y$8="x",1+Toimenpiteet!$C$7,1)*IF(Y$9="x",1+Toimenpiteet!$C$34,1)*(1+Y$30)*_xlfn.BINOM.INV(1,(1-(Satokasvi!$H$15*(1+Y$43))),S159))</f>
        <v>2575.7969644241794</v>
      </c>
      <c r="AU159" s="23">
        <f ca="1">IF(Z$11="x",0,_xlfn.NORM.INV(T159,Satokasvi!$H$8,Satokasvi!$I$8)*IF(Z$8="x",1+Toimenpiteet!$C$7,1)*IF(Z$9="x",1+Toimenpiteet!$C$34,1)*(1+Z$30)*_xlfn.BINOM.INV(1,(1-(Satokasvi!$H$15*(1+Z$43))),T159))</f>
        <v>2670.8147524041556</v>
      </c>
      <c r="AV159" s="23">
        <f ca="1">IF(AA$11="x",0,_xlfn.NORM.INV(U159,Satokasvi!$H$8,Satokasvi!$I$8)*IF(AA$8="x",1+Toimenpiteet!$C$7,1)*IF(AA$9="x",1+Toimenpiteet!$C$34,1)*(1+AA$30)*_xlfn.BINOM.INV(1,(1-(Satokasvi!$H$15*(1+AA$43))),U159))</f>
        <v>2482.0976461089026</v>
      </c>
      <c r="AW159" s="23">
        <f ca="1">IF(AB$11="x",0,_xlfn.NORM.INV(V159,Satokasvi!$H$8,Satokasvi!$I$8)*IF(AB$8="x",1+Toimenpiteet!$C$7,1)*IF(AB$9="x",1+Toimenpiteet!$C$34,1)*(1+AB$30)*_xlfn.BINOM.INV(1,(1-(Satokasvi!$H$15*(1+AB$43))),V159))</f>
        <v>2808.6561128300827</v>
      </c>
      <c r="AX159" s="23">
        <f ca="1">IF(AC$11="x",0,_xlfn.NORM.INV(W159,Satokasvi!$H$8,Satokasvi!$I$8)*IF(AC$8="x",1+Toimenpiteet!$C$7,1)*IF(AC$9="x",1+Toimenpiteet!$C$34,1)*(1+AC$30)*_xlfn.BINOM.INV(1,(1-(Satokasvi!$H$15*(1+AC$43))),W159))</f>
        <v>2432.1845294560403</v>
      </c>
      <c r="AY159" s="23">
        <f ca="1">IF(AD$11="x",0,_xlfn.NORM.INV(X159,Satokasvi!$H$8,Satokasvi!$I$8)*IF(AD$8="x",1+Toimenpiteet!$C$7,1)*IF(AD$9="x",1+Toimenpiteet!$C$34,1)*(1+AD$30)*_xlfn.BINOM.INV(1,(1-(Satokasvi!$H$15*(1+AD$43))),X159))</f>
        <v>2817.3900034430258</v>
      </c>
      <c r="AZ159" s="23">
        <f ca="1">IF(AE$11="x",0,_xlfn.NORM.INV(Y159,Satokasvi!$H$8,Satokasvi!$I$8)*IF(AE$8="x",1+Toimenpiteet!$C$7,1)*IF(AE$9="x",1+Toimenpiteet!$C$34,1)*(1+AE$30)*_xlfn.BINOM.INV(1,(1-(Satokasvi!$H$15*(1+AE$43))),Y159))</f>
        <v>2711.3207774363314</v>
      </c>
      <c r="BA159" s="23">
        <f ca="1">IF(AF$11="x",0,_xlfn.NORM.INV(Z159,Satokasvi!$H$8,Satokasvi!$I$8)*IF(AF$8="x",1+Toimenpiteet!$C$7,1)*IF(AF$9="x",1+Toimenpiteet!$C$34,1)*(1+AF$30)*_xlfn.BINOM.INV(1,(1-(Satokasvi!$H$15*(1+AF$43))),Z159))</f>
        <v>2624.989980057398</v>
      </c>
      <c r="BD159" s="23">
        <f>IF(H$11="x",0,_xlfn.NORM.INV(B159,Satokasvi!$H$8,Satokasvi!$I$8)*IF(COUNTIF($H$12:H$12,"x")&gt;0,(1+$C$6),1)*IF(COUNTIF($H$13:H$13,"x")&gt;0,(1+$C$30),1)*IF(H$8="x",(1+Toimenpiteet!$C$7),1)*IF(H$9="x",(1+Toimenpiteet!$C$34),1)*(1+H$30)*_xlfn.BINOM.INV(1,(1-(Satokasvi!$H$15*(1+H$44))),B159))</f>
        <v>0</v>
      </c>
      <c r="BE159" s="23">
        <f ca="1">IF(I$11="x",0,_xlfn.NORM.INV(C159,Satokasvi!$H$8,Satokasvi!$I$8)*IF(COUNTIF($H$12:I$12,"x")&gt;0,(1+$C$6),1)*IF(COUNTIF($H$13:I$13,"x")&gt;0,(1+$C$30),1)*IF(I$8="x",(1+Toimenpiteet!$C$7),1)*IF(I$9="x",(1+Toimenpiteet!$C$34),1)*(1+I$30)*_xlfn.BINOM.INV(1,(1-(Satokasvi!$H$15*(1+I$44))),C159))</f>
        <v>2504.2772234648855</v>
      </c>
      <c r="BF159" s="23">
        <f ca="1">IF(J$11="x",0,_xlfn.NORM.INV(D159,Satokasvi!$H$8,Satokasvi!$I$8)*IF(COUNTIF($H$12:J$12,"x")&gt;0,(1+$C$6),1)*IF(COUNTIF($H$13:J$13,"x")&gt;0,(1+$C$30),1)*IF(J$8="x",(1+Toimenpiteet!$C$7),1)*IF(J$9="x",(1+Toimenpiteet!$C$34),1)*(1+J$30)*_xlfn.BINOM.INV(1,(1-(Satokasvi!$H$15*(1+J$44))),D159))</f>
        <v>2758.337573567971</v>
      </c>
      <c r="BG159" s="23">
        <f ca="1">IF(K$11="x",0,_xlfn.NORM.INV(E159,Satokasvi!$H$8,Satokasvi!$I$8)*IF(COUNTIF($H$12:K$12,"x")&gt;0,(1+$C$6),1)*IF(COUNTIF($H$13:K$13,"x")&gt;0,(1+$C$30),1)*IF(K$8="x",(1+Toimenpiteet!$C$7),1)*IF(K$9="x",(1+Toimenpiteet!$C$34),1)*(1+K$30)*_xlfn.BINOM.INV(1,(1-(Satokasvi!$H$15*(1+K$44))),E159))</f>
        <v>2889.3063939648123</v>
      </c>
      <c r="BH159" s="23">
        <f ca="1">IF(L$11="x",0,_xlfn.NORM.INV(F159,Satokasvi!$H$8,Satokasvi!$I$8)*IF(COUNTIF($H$12:L$12,"x")&gt;0,(1+$C$6),1)*IF(COUNTIF($H$13:L$13,"x")&gt;0,(1+$C$30),1)*IF(L$8="x",(1+Toimenpiteet!$C$7),1)*IF(L$9="x",(1+Toimenpiteet!$C$34),1)*(1+L$30)*_xlfn.BINOM.INV(1,(1-(Satokasvi!$H$15*(1+L$44))),F159))</f>
        <v>2535.2950269641019</v>
      </c>
      <c r="BI159" s="23">
        <f>IF(M$11="x",0,_xlfn.NORM.INV(G159,Satokasvi!$H$8,Satokasvi!$I$8)*IF(COUNTIF($H$12:M$12,"x")&gt;0,(1+$C$6),1)*IF(COUNTIF($H$13:M$13,"x")&gt;0,(1+$C$30),1)*IF(M$8="x",(1+Toimenpiteet!$C$7),1)*IF(M$9="x",(1+Toimenpiteet!$C$34),1)*(1+M$30)*_xlfn.BINOM.INV(1,(1-(Satokasvi!$H$15*(1+M$44))),G159))</f>
        <v>0</v>
      </c>
      <c r="BJ159" s="23">
        <f ca="1">IF(N$11="x",0,_xlfn.NORM.INV(H159,Satokasvi!$H$8,Satokasvi!$I$8)*IF(COUNTIF($H$12:N$12,"x")&gt;0,(1+$C$6),1)*IF(COUNTIF($H$13:N$13,"x")&gt;0,(1+$C$30),1)*IF(N$8="x",(1+Toimenpiteet!$C$7),1)*IF(N$9="x",(1+Toimenpiteet!$C$34),1)*(1+N$30)*_xlfn.BINOM.INV(1,(1-(Satokasvi!$H$15*(1+N$44))),H159))</f>
        <v>2879.2548205836038</v>
      </c>
      <c r="BK159" s="23">
        <f ca="1">IF(O$11="x",0,_xlfn.NORM.INV(I159,Satokasvi!$H$8,Satokasvi!$I$8)*IF(COUNTIF($H$12:O$12,"x")&gt;0,(1+$C$6),1)*IF(COUNTIF($H$13:O$13,"x")&gt;0,(1+$C$30),1)*IF(O$8="x",(1+Toimenpiteet!$C$7),1)*IF(O$9="x",(1+Toimenpiteet!$C$34),1)*(1+O$30)*_xlfn.BINOM.INV(1,(1-(Satokasvi!$H$15*(1+O$44))),I159))</f>
        <v>2665.9166736256766</v>
      </c>
      <c r="BL159" s="23">
        <f ca="1">IF(P$11="x",0,_xlfn.NORM.INV(J159,Satokasvi!$H$8,Satokasvi!$I$8)*IF(COUNTIF($H$12:P$12,"x")&gt;0,(1+$C$6),1)*IF(COUNTIF($H$13:P$13,"x")&gt;0,(1+$C$30),1)*IF(P$8="x",(1+Toimenpiteet!$C$7),1)*IF(P$9="x",(1+Toimenpiteet!$C$34),1)*(1+P$30)*_xlfn.BINOM.INV(1,(1-(Satokasvi!$H$15*(1+P$44))),J159))</f>
        <v>2787.6423791182315</v>
      </c>
      <c r="BM159" s="23">
        <f ca="1">IF(Q$11="x",0,_xlfn.NORM.INV(K159,Satokasvi!$H$8,Satokasvi!$I$8)*IF(COUNTIF($H$12:Q$12,"x")&gt;0,(1+$C$6),1)*IF(COUNTIF($H$13:Q$13,"x")&gt;0,(1+$C$30),1)*IF(Q$8="x",(1+Toimenpiteet!$C$7),1)*IF(Q$9="x",(1+Toimenpiteet!$C$34),1)*(1+Q$30)*_xlfn.BINOM.INV(1,(1-(Satokasvi!$H$15*(1+Q$44))),K159))</f>
        <v>2479.9229901260578</v>
      </c>
      <c r="BN159" s="23">
        <f ca="1">IF(R$11="x",0,_xlfn.NORM.INV(L159,Satokasvi!$H$8,Satokasvi!$I$8)*IF(COUNTIF($H$12:R$12,"x")&gt;0,(1+$C$6),1)*IF(COUNTIF($H$13:R$13,"x")&gt;0,(1+$C$30),1)*IF(R$8="x",(1+Toimenpiteet!$C$7),1)*IF(R$9="x",(1+Toimenpiteet!$C$34),1)*(1+R$30)*_xlfn.BINOM.INV(1,(1-(Satokasvi!$H$15*(1+R$44))),L159))</f>
        <v>2756.8492184839611</v>
      </c>
      <c r="BO159" s="23">
        <f ca="1">IF(S$11="x",0,_xlfn.NORM.INV(M159,Satokasvi!$H$8,Satokasvi!$I$8)*IF(COUNTIF($H$12:S$12,"x")&gt;0,(1+$C$6),1)*IF(COUNTIF($H$13:S$13,"x")&gt;0,(1+$C$30),1)*IF(S$8="x",(1+Toimenpiteet!$C$7),1)*IF(S$9="x",(1+Toimenpiteet!$C$34),1)*(1+S$30)*_xlfn.BINOM.INV(1,(1-(Satokasvi!$H$15*(1+S$44))),M159))</f>
        <v>2645.7815866927722</v>
      </c>
      <c r="BP159" s="23">
        <f ca="1">IF(T$11="x",0,_xlfn.NORM.INV(N159,Satokasvi!$H$8,Satokasvi!$I$8)*IF(COUNTIF($H$12:T$12,"x")&gt;0,(1+$C$6),1)*IF(COUNTIF($H$13:T$13,"x")&gt;0,(1+$C$30),1)*IF(T$8="x",(1+Toimenpiteet!$C$7),1)*IF(T$9="x",(1+Toimenpiteet!$C$34),1)*(1+T$30)*_xlfn.BINOM.INV(1,(1-(Satokasvi!$H$15*(1+T$44))),N159))</f>
        <v>2781.5333714694434</v>
      </c>
      <c r="BQ159" s="23">
        <f ca="1">IF(U$11="x",0,_xlfn.NORM.INV(O159,Satokasvi!$H$8,Satokasvi!$I$8)*IF(COUNTIF($H$12:U$12,"x")&gt;0,(1+$C$6),1)*IF(COUNTIF($H$13:U$13,"x")&gt;0,(1+$C$30),1)*IF(U$8="x",(1+Toimenpiteet!$C$7),1)*IF(U$9="x",(1+Toimenpiteet!$C$34),1)*(1+U$30)*_xlfn.BINOM.INV(1,(1-(Satokasvi!$H$15*(1+U$44))),O159))</f>
        <v>2801.226319647511</v>
      </c>
      <c r="BR159" s="23">
        <f ca="1">IF(V$11="x",0,_xlfn.NORM.INV(P159,Satokasvi!$H$8,Satokasvi!$I$8)*IF(COUNTIF($H$12:V$12,"x")&gt;0,(1+$C$6),1)*IF(COUNTIF($H$13:V$13,"x")&gt;0,(1+$C$30),1)*IF(V$8="x",(1+Toimenpiteet!$C$7),1)*IF(V$9="x",(1+Toimenpiteet!$C$34),1)*(1+V$30)*_xlfn.BINOM.INV(1,(1-(Satokasvi!$H$15*(1+V$44))),P159))</f>
        <v>2745.2001700240426</v>
      </c>
      <c r="BS159" s="23">
        <f ca="1">IF(W$11="x",0,_xlfn.NORM.INV(Q159,Satokasvi!$H$8,Satokasvi!$I$8)*IF(COUNTIF($H$12:W$12,"x")&gt;0,(1+$C$6),1)*IF(COUNTIF($H$13:W$13,"x")&gt;0,(1+$C$30),1)*IF(W$8="x",(1+Toimenpiteet!$C$7),1)*IF(W$9="x",(1+Toimenpiteet!$C$34),1)*(1+W$30)*_xlfn.BINOM.INV(1,(1-(Satokasvi!$H$15*(1+W$44))),Q159))</f>
        <v>3050.8599841959849</v>
      </c>
      <c r="BT159" s="23">
        <f ca="1">IF(X$11="x",0,_xlfn.NORM.INV(R159,Satokasvi!$H$8,Satokasvi!$I$8)*IF(COUNTIF($H$12:X$12,"x")&gt;0,(1+$C$6),1)*IF(COUNTIF($H$13:X$13,"x")&gt;0,(1+$C$30),1)*IF(X$8="x",(1+Toimenpiteet!$C$7),1)*IF(X$9="x",(1+Toimenpiteet!$C$34),1)*(1+X$30)*_xlfn.BINOM.INV(1,(1-(Satokasvi!$H$15*(1+X$44))),R159))</f>
        <v>2512.8959923966263</v>
      </c>
      <c r="BU159" s="23">
        <f ca="1">IF(Y$11="x",0,_xlfn.NORM.INV(S159,Satokasvi!$H$8,Satokasvi!$I$8)*IF(COUNTIF($H$12:Y$12,"x")&gt;0,(1+$C$6),1)*IF(COUNTIF($H$13:Y$13,"x")&gt;0,(1+$C$30),1)*IF(Y$8="x",(1+Toimenpiteet!$C$7),1)*IF(Y$9="x",(1+Toimenpiteet!$C$34),1)*(1+Y$30)*_xlfn.BINOM.INV(1,(1-(Satokasvi!$H$15*(1+Y$44))),S159))</f>
        <v>2704.5868126453888</v>
      </c>
      <c r="BV159" s="23">
        <f ca="1">IF(Z$11="x",0,_xlfn.NORM.INV(T159,Satokasvi!$H$8,Satokasvi!$I$8)*IF(COUNTIF($H$12:Z$12,"x")&gt;0,(1+$C$6),1)*IF(COUNTIF($H$13:Z$13,"x")&gt;0,(1+$C$30),1)*IF(Z$8="x",(1+Toimenpiteet!$C$7),1)*IF(Z$9="x",(1+Toimenpiteet!$C$34),1)*(1+Z$30)*_xlfn.BINOM.INV(1,(1-(Satokasvi!$H$15*(1+Z$44))),T159))</f>
        <v>2804.355490024363</v>
      </c>
      <c r="BW159" s="23">
        <f ca="1">IF(AA$11="x",0,_xlfn.NORM.INV(U159,Satokasvi!$H$8,Satokasvi!$I$8)*IF(COUNTIF($H$12:AA$12,"x")&gt;0,(1+$C$6),1)*IF(COUNTIF($H$13:AA$13,"x")&gt;0,(1+$C$30),1)*IF(AA$8="x",(1+Toimenpiteet!$C$7),1)*IF(AA$9="x",(1+Toimenpiteet!$C$34),1)*(1+AA$30)*_xlfn.BINOM.INV(1,(1-(Satokasvi!$H$15*(1+AA$44))),U159))</f>
        <v>2606.2025284143483</v>
      </c>
      <c r="BX159" s="23">
        <f ca="1">IF(AB$11="x",0,_xlfn.NORM.INV(V159,Satokasvi!$H$8,Satokasvi!$I$8)*IF(COUNTIF($H$12:AB$12,"x")&gt;0,(1+$C$6),1)*IF(COUNTIF($H$13:AB$13,"x")&gt;0,(1+$C$30),1)*IF(AB$8="x",(1+Toimenpiteet!$C$7),1)*IF(AB$9="x",(1+Toimenpiteet!$C$34),1)*(1+AB$30)*_xlfn.BINOM.INV(1,(1-(Satokasvi!$H$15*(1+AB$44))),V159))</f>
        <v>2949.088918471587</v>
      </c>
      <c r="BY159" s="23">
        <f ca="1">IF(AC$11="x",0,_xlfn.NORM.INV(W159,Satokasvi!$H$8,Satokasvi!$I$8)*IF(COUNTIF($H$12:AC$12,"x")&gt;0,(1+$C$6),1)*IF(COUNTIF($H$13:AC$13,"x")&gt;0,(1+$C$30),1)*IF(AC$8="x",(1+Toimenpiteet!$C$7),1)*IF(AC$9="x",(1+Toimenpiteet!$C$34),1)*(1+AC$30)*_xlfn.BINOM.INV(1,(1-(Satokasvi!$H$15*(1+AC$44))),W159))</f>
        <v>2553.7937559288425</v>
      </c>
      <c r="BZ159" s="23">
        <f ca="1">IF(AD$11="x",0,_xlfn.NORM.INV(X159,Satokasvi!$H$8,Satokasvi!$I$8)*IF(COUNTIF($H$12:AD$12,"x")&gt;0,(1+$C$6),1)*IF(COUNTIF($H$13:AD$13,"x")&gt;0,(1+$C$30),1)*IF(AD$8="x",(1+Toimenpiteet!$C$7),1)*IF(AD$9="x",(1+Toimenpiteet!$C$34),1)*(1+AD$30)*_xlfn.BINOM.INV(1,(1-(Satokasvi!$H$15*(1+AD$44))),X159))</f>
        <v>2958.259503615177</v>
      </c>
      <c r="CA159" s="23">
        <f ca="1">IF(AE$11="x",0,_xlfn.NORM.INV(Y159,Satokasvi!$H$8,Satokasvi!$I$8)*IF(COUNTIF($H$12:AE$12,"x")&gt;0,(1+$C$6),1)*IF(COUNTIF($H$13:AE$13,"x")&gt;0,(1+$C$30),1)*IF(AE$8="x",(1+Toimenpiteet!$C$7),1)*IF(AE$9="x",(1+Toimenpiteet!$C$34),1)*(1+AE$30)*_xlfn.BINOM.INV(1,(1-(Satokasvi!$H$15*(1+AE$44))),Y159))</f>
        <v>2846.8868163081484</v>
      </c>
      <c r="CB159" s="23">
        <f ca="1">IF(AF$11="x",0,_xlfn.NORM.INV(Z159,Satokasvi!$H$8,Satokasvi!$I$8)*IF(COUNTIF($H$12:AF$12,"x")&gt;0,(1+$C$6),1)*IF(COUNTIF($H$13:AF$13,"x")&gt;0,(1+$C$30),1)*IF(AF$8="x",(1+Toimenpiteet!$C$7),1)*IF(AF$9="x",(1+Toimenpiteet!$C$34),1)*(1+AF$30)*_xlfn.BINOM.INV(1,(1-(Satokasvi!$H$15*(1+AF$44))),Z159))</f>
        <v>2756.2394790602675</v>
      </c>
      <c r="CD159" s="59">
        <f ca="1">_xlfn.NORM.INV(RAND(),Satokasvi!$H$13,Satokasvi!$I$13)</f>
        <v>158.1992276303113</v>
      </c>
      <c r="CE159" s="59">
        <f ca="1">_xlfn.NORM.INV(RAND(),Satokasvi!$H$13,Satokasvi!$I$13)</f>
        <v>146.44217230324855</v>
      </c>
      <c r="CF159" s="59">
        <f ca="1">_xlfn.NORM.INV(RAND(),Satokasvi!$H$13,Satokasvi!$I$13)</f>
        <v>243.764650131694</v>
      </c>
      <c r="CG159" s="59">
        <f ca="1">_xlfn.NORM.INV(RAND(),Satokasvi!$H$13,Satokasvi!$I$13)</f>
        <v>132.7640858346484</v>
      </c>
      <c r="CH159" s="59">
        <f ca="1">_xlfn.NORM.INV(RAND(),Satokasvi!$H$13,Satokasvi!$I$13)</f>
        <v>218.67197309726362</v>
      </c>
      <c r="CI159" s="59">
        <f ca="1">_xlfn.NORM.INV(RAND(),Satokasvi!$H$13,Satokasvi!$I$13)</f>
        <v>200.76814285482578</v>
      </c>
      <c r="CJ159" s="59">
        <f ca="1">_xlfn.NORM.INV(RAND(),Satokasvi!$H$13,Satokasvi!$I$13)</f>
        <v>243.26216829101816</v>
      </c>
      <c r="CK159" s="59">
        <f ca="1">_xlfn.NORM.INV(RAND(),Satokasvi!$H$13,Satokasvi!$I$13)</f>
        <v>211.30621565246176</v>
      </c>
      <c r="CL159" s="59">
        <f ca="1">_xlfn.NORM.INV(RAND(),Satokasvi!$H$13,Satokasvi!$I$13)</f>
        <v>136.86562607357257</v>
      </c>
      <c r="CM159" s="59">
        <f ca="1">_xlfn.NORM.INV(RAND(),Satokasvi!$H$13,Satokasvi!$I$13)</f>
        <v>188.18401259904473</v>
      </c>
      <c r="CN159" s="59">
        <f ca="1">_xlfn.NORM.INV(RAND(),Satokasvi!$H$13,Satokasvi!$I$13)</f>
        <v>171.30310556028357</v>
      </c>
      <c r="CO159" s="59">
        <f ca="1">_xlfn.NORM.INV(RAND(),Satokasvi!$H$13,Satokasvi!$I$13)</f>
        <v>282.2040227585527</v>
      </c>
      <c r="CP159" s="59">
        <f ca="1">_xlfn.NORM.INV(RAND(),Satokasvi!$H$13,Satokasvi!$I$13)</f>
        <v>203.1442466053318</v>
      </c>
      <c r="CQ159" s="59">
        <f ca="1">_xlfn.NORM.INV(RAND(),Satokasvi!$H$13,Satokasvi!$I$13)</f>
        <v>236.4566392691811</v>
      </c>
      <c r="CR159" s="59">
        <f ca="1">_xlfn.NORM.INV(RAND(),Satokasvi!$H$13,Satokasvi!$I$13)</f>
        <v>267.2967704906784</v>
      </c>
      <c r="CS159" s="59">
        <f ca="1">_xlfn.NORM.INV(RAND(),Satokasvi!$H$13,Satokasvi!$I$13)</f>
        <v>163.12936264158293</v>
      </c>
      <c r="CT159" s="59">
        <f ca="1">_xlfn.NORM.INV(RAND(),Satokasvi!$H$13,Satokasvi!$I$13)</f>
        <v>184.94164588989912</v>
      </c>
      <c r="CU159" s="59">
        <f ca="1">_xlfn.NORM.INV(RAND(),Satokasvi!$H$13,Satokasvi!$I$13)</f>
        <v>192.91331754892479</v>
      </c>
      <c r="CV159" s="59">
        <f ca="1">_xlfn.NORM.INV(RAND(),Satokasvi!$H$13,Satokasvi!$I$13)</f>
        <v>164.87953664135057</v>
      </c>
      <c r="CW159" s="59">
        <f ca="1">_xlfn.NORM.INV(RAND(),Satokasvi!$H$13,Satokasvi!$I$13)</f>
        <v>278.59562082580243</v>
      </c>
      <c r="CX159" s="59">
        <f ca="1">_xlfn.NORM.INV(RAND(),Satokasvi!$H$13,Satokasvi!$I$13)</f>
        <v>185.81711337400657</v>
      </c>
      <c r="CY159" s="59">
        <f ca="1">_xlfn.NORM.INV(RAND(),Satokasvi!$H$13,Satokasvi!$I$13)</f>
        <v>255.62898573404095</v>
      </c>
      <c r="CZ159" s="59">
        <f ca="1">_xlfn.NORM.INV(RAND(),Satokasvi!$H$13,Satokasvi!$I$13)</f>
        <v>259.02098282227968</v>
      </c>
      <c r="DA159" s="59">
        <f ca="1">_xlfn.NORM.INV(RAND(),Satokasvi!$H$13,Satokasvi!$I$13)</f>
        <v>249.08595435989426</v>
      </c>
      <c r="DB159" s="59">
        <f ca="1">_xlfn.NORM.INV(RAND(),Satokasvi!$H$13,Satokasvi!$I$13)</f>
        <v>95.62379820783562</v>
      </c>
      <c r="DD159" s="59">
        <f>IF(H$11="x",Toimenpiteet!$E$115,AC159*CD159/1000+(Satokasvi!$E$28-Satokasvi!$E$7)+IF(H$8="x",Toimenpiteet!$E$29,0)+IF(H$9="x",Toimenpiteet!$E$60,0)+IF(H$10="x",Toimenpiteet!$E$88,0))/(1+$H$15)^DD$59</f>
        <v>305.82524271844659</v>
      </c>
      <c r="DE159" s="59">
        <f ca="1">IF(I$11="x",Toimenpiteet!$E$115,AD159*CE159/1000+(Satokasvi!$E$28-Satokasvi!$E$7)+IF(I$8="x",Toimenpiteet!$E$29,0)+IF(I$9="x",Toimenpiteet!$E$60,0)+IF(I$10="x",Toimenpiteet!$E$88,0))/(1+$H$15)^DE$59</f>
        <v>114.40133637993407</v>
      </c>
      <c r="DF159" s="59">
        <f ca="1">IF(J$11="x",Toimenpiteet!$E$115,AE159*CF159/1000+(Satokasvi!$E$28-Satokasvi!$E$7)+IF(J$8="x",Toimenpiteet!$E$29,0)+IF(J$9="x",Toimenpiteet!$E$60,0)+IF(J$10="x",Toimenpiteet!$E$88,0))/(1+$H$15)^DF$59</f>
        <v>377.46559846617208</v>
      </c>
      <c r="DG159" s="59">
        <f ca="1">IF(K$11="x",Toimenpiteet!$E$115,AF159*CG159/1000+(Satokasvi!$E$28-Satokasvi!$E$7)+IF(K$8="x",Toimenpiteet!$E$29,0)+IF(K$9="x",Toimenpiteet!$E$60,0)+IF(K$10="x",Toimenpiteet!$E$88,0))/(1+$H$15)^DG$59</f>
        <v>122.10445521666969</v>
      </c>
      <c r="DH159" s="59">
        <f ca="1">IF(L$11="x",Toimenpiteet!$E$115,AG159*CH159/1000+(Satokasvi!$E$28-Satokasvi!$E$7)+IF(L$8="x",Toimenpiteet!$E$29,0)+IF(L$9="x",Toimenpiteet!$E$60,0)+IF(L$10="x",Toimenpiteet!$E$88,0))/(1+$H$15)^DH$59</f>
        <v>258.8672251396697</v>
      </c>
      <c r="DI159" s="59">
        <f>IF(M$11="x",Toimenpiteet!$E$115,AH159*CI159/1000+(Satokasvi!$E$28-Satokasvi!$E$7)+IF(M$8="x",Toimenpiteet!$E$29,0)+IF(M$9="x",Toimenpiteet!$E$60,0)+IF(M$10="x",Toimenpiteet!$E$88,0))/(1+$H$15)^DI$59</f>
        <v>263.80754085535114</v>
      </c>
      <c r="DJ159" s="59">
        <f ca="1">IF(N$11="x",Toimenpiteet!$E$115,AI159*CJ159/1000+(Satokasvi!$E$28-Satokasvi!$E$7)+IF(N$8="x",Toimenpiteet!$E$29,0)+IF(N$9="x",Toimenpiteet!$E$60,0)+IF(N$10="x",Toimenpiteet!$E$88,0))/(1+$H$15)^DJ$59</f>
        <v>357.07786494429433</v>
      </c>
      <c r="DK159" s="59">
        <f ca="1">IF(O$11="x",Toimenpiteet!$E$115,AJ159*CK159/1000+(Satokasvi!$E$28-Satokasvi!$E$7)+IF(O$8="x",Toimenpiteet!$E$29,0)+IF(O$9="x",Toimenpiteet!$E$60,0)+IF(O$10="x",Toimenpiteet!$E$88,0))/(1+$H$15)^DK$59</f>
        <v>243.61151194081731</v>
      </c>
      <c r="DL159" s="59">
        <f ca="1">IF(P$11="x",Toimenpiteet!$E$115,AK159*CL159/1000+(Satokasvi!$E$28-Satokasvi!$E$7)+IF(P$8="x",Toimenpiteet!$E$29,0)+IF(P$9="x",Toimenpiteet!$E$60,0)+IF(P$10="x",Toimenpiteet!$E$88,0))/(1+$H$15)^DL$59</f>
        <v>103.82203643847643</v>
      </c>
      <c r="DM159" s="59">
        <f ca="1">IF(Q$11="x",Toimenpiteet!$E$115,AL159*CM159/1000+(Satokasvi!$E$28-Satokasvi!$E$7)+IF(Q$8="x",Toimenpiteet!$E$29,0)+IF(Q$9="x",Toimenpiteet!$E$60,0)+IF(Q$10="x",Toimenpiteet!$E$88,0))/(1+$H$15)^DM$59</f>
        <v>161.14016978285329</v>
      </c>
      <c r="DN159" s="59">
        <f ca="1">IF(R$11="x",Toimenpiteet!$E$115,AM159*CN159/1000+(Satokasvi!$E$28-Satokasvi!$E$7)+IF(R$8="x",Toimenpiteet!$E$29,0)+IF(R$9="x",Toimenpiteet!$E$60,0)+IF(R$10="x",Toimenpiteet!$E$88,0))/(1+$H$15)^DN$59</f>
        <v>160.28246149434923</v>
      </c>
      <c r="DO159" s="59">
        <f ca="1">IF(S$11="x",Toimenpiteet!$E$115,AN159*CO159/1000+(Satokasvi!$E$28-Satokasvi!$E$7)+IF(S$8="x",Toimenpiteet!$E$29,0)+IF(S$9="x",Toimenpiteet!$E$60,0)+IF(S$10="x",Toimenpiteet!$E$88,0))/(1+$H$15)^DO$59</f>
        <v>338.90355654736283</v>
      </c>
      <c r="DP159" s="59">
        <f ca="1">IF(T$11="x",Toimenpiteet!$E$115,AO159*CP159/1000+(Satokasvi!$E$28-Satokasvi!$E$7)+IF(T$8="x",Toimenpiteet!$E$29,0)+IF(T$9="x",Toimenpiteet!$E$60,0)+IF(T$10="x",Toimenpiteet!$E$88,0))/(1+$H$15)^DP$59</f>
        <v>211.26191135633837</v>
      </c>
      <c r="DQ159" s="59">
        <f ca="1">IF(U$11="x",Toimenpiteet!$E$115,AP159*CQ159/1000+(Satokasvi!$E$28-Satokasvi!$E$7)+IF(U$8="x",Toimenpiteet!$E$29,0)+IF(U$9="x",Toimenpiteet!$E$60,0)+IF(U$10="x",Toimenpiteet!$E$88,0))/(1+$H$15)^DQ$59</f>
        <v>266.38234723516223</v>
      </c>
      <c r="DR159" s="59">
        <f ca="1">IF(V$11="x",Toimenpiteet!$E$115,AQ159*CR159/1000+(Satokasvi!$E$28-Satokasvi!$E$7)+IF(V$8="x",Toimenpiteet!$E$29,0)+IF(V$9="x",Toimenpiteet!$E$60,0)+IF(V$10="x",Toimenpiteet!$E$88,0))/(1+$H$15)^DR$59</f>
        <v>302.27916226214541</v>
      </c>
      <c r="DS159" s="59">
        <f ca="1">IF(W$11="x",Toimenpiteet!$E$115,AR159*CS159/1000+(Satokasvi!$E$28-Satokasvi!$E$7)+IF(W$8="x",Toimenpiteet!$E$29,0)+IF(W$9="x",Toimenpiteet!$E$60,0)+IF(W$10="x",Toimenpiteet!$E$88,0))/(1+$H$15)^DS$59</f>
        <v>153.35238920602768</v>
      </c>
      <c r="DT159" s="59">
        <f ca="1">IF(X$11="x",Toimenpiteet!$E$115,AS159*CT159/1000+(Satokasvi!$E$28-Satokasvi!$E$7)+IF(X$8="x",Toimenpiteet!$E$29,0)+IF(X$9="x",Toimenpiteet!$E$60,0)+IF(X$10="x",Toimenpiteet!$E$88,0))/(1+$H$15)^DT$59</f>
        <v>129.9022863745837</v>
      </c>
      <c r="DU159" s="59">
        <f ca="1">IF(Y$11="x",Toimenpiteet!$E$115,AT159*CU159/1000+(Satokasvi!$E$28-Satokasvi!$E$7)+IF(Y$8="x",Toimenpiteet!$E$29,0)+IF(Y$9="x",Toimenpiteet!$E$60,0)+IF(Y$10="x",Toimenpiteet!$E$88,0))/(1+$H$15)^DU$59</f>
        <v>158.01240228711143</v>
      </c>
      <c r="DV159" s="59">
        <f ca="1">IF(Z$11="x",Toimenpiteet!$E$115,AU159*CV159/1000+(Satokasvi!$E$28-Satokasvi!$E$7)+IF(Z$8="x",Toimenpiteet!$E$29,0)+IF(Z$9="x",Toimenpiteet!$E$60,0)+IF(Z$10="x",Toimenpiteet!$E$88,0))/(1+$H$15)^DV$59</f>
        <v>121.16450836222964</v>
      </c>
      <c r="DW159" s="59">
        <f ca="1">IF(AA$11="x",Toimenpiteet!$E$115,AV159*CW159/1000+(Satokasvi!$E$28-Satokasvi!$E$7)+IF(AA$8="x",Toimenpiteet!$E$29,0)+IF(AA$9="x",Toimenpiteet!$E$60,0)+IF(AA$10="x",Toimenpiteet!$E$88,0))/(1+$H$15)^DW$59</f>
        <v>256.68492934923205</v>
      </c>
      <c r="DX159" s="59">
        <f ca="1">IF(AB$11="x",Toimenpiteet!$E$115,AW159*CX159/1000+(Satokasvi!$E$28-Satokasvi!$E$7)+IF(AB$8="x",Toimenpiteet!$E$29,0)+IF(AB$9="x",Toimenpiteet!$E$60,0)+IF(AB$10="x",Toimenpiteet!$E$88,0))/(1+$H$15)^DX$59</f>
        <v>158.03753653711928</v>
      </c>
      <c r="DY159" s="59">
        <f ca="1">IF(AC$11="x",Toimenpiteet!$E$115,AX159*CY159/1000+(Satokasvi!$E$28-Satokasvi!$E$7)+IF(AC$8="x",Toimenpiteet!$E$29,0)+IF(AC$9="x",Toimenpiteet!$E$60,0)+IF(AC$10="x",Toimenpiteet!$E$88,0))/(1+$H$15)^DY$59</f>
        <v>205.54050609253341</v>
      </c>
      <c r="DZ159" s="59">
        <f ca="1">IF(AD$11="x",Toimenpiteet!$E$115,AY159*CZ159/1000+(Satokasvi!$E$28-Satokasvi!$E$7)+IF(AD$8="x",Toimenpiteet!$E$29,0)+IF(AD$9="x",Toimenpiteet!$E$60,0)+IF(AD$10="x",Toimenpiteet!$E$88,0))/(1+$H$15)^DZ$59</f>
        <v>254.28990563935014</v>
      </c>
      <c r="EA159" s="59">
        <f ca="1">IF(AE$11="x",Toimenpiteet!$E$115,AZ159*DA159/1000+(Satokasvi!$E$28-Satokasvi!$E$7)+IF(AE$8="x",Toimenpiteet!$E$29,0)+IF(AE$9="x",Toimenpiteet!$E$60,0)+IF(AE$10="x",Toimenpiteet!$E$88,0))/(1+$H$15)^EA$59</f>
        <v>220.11669652204162</v>
      </c>
      <c r="EB159" s="59">
        <f ca="1">IF(AF$11="x",Toimenpiteet!$E$115,BA159*DB159/1000+(Satokasvi!$E$28-Satokasvi!$E$7)+IF(AF$8="x",Toimenpiteet!$E$29,0)+IF(AF$9="x",Toimenpiteet!$E$60,0)+IF(AF$10="x",Toimenpiteet!$E$88,0))/(1+$H$15)^EB$59</f>
        <v>11.038186917184625</v>
      </c>
      <c r="ED159" s="59">
        <f>IF(H$11="x",Toimenpiteet!$E$115,BD159*CD159/1000+(Satokasvi!$E$28-Satokasvi!$E$7)+IF(H$8="x",Toimenpiteet!$E$29,0)+IF(H$9="x",Toimenpiteet!$E$60,0)+IF(H$10="x",Toimenpiteet!$E$88,0))/(1+$H$15)^ED$59</f>
        <v>305.82524271844659</v>
      </c>
      <c r="EE159" s="59">
        <f ca="1">IF(I$11="x",Toimenpiteet!$E$115,BE159*CE159/1000+(Satokasvi!$E$28-Satokasvi!$E$7)+IF(I$8="x",Toimenpiteet!$E$29,0)+IF(I$9="x",Toimenpiteet!$E$60,0)+IF(I$10="x",Toimenpiteet!$E$88,0))/(1+$H$15)^EE$59</f>
        <v>130.86228358350988</v>
      </c>
      <c r="EF159" s="59">
        <f ca="1">IF(J$11="x",Toimenpiteet!$E$115,BF159*CF159/1000+(Satokasvi!$E$28-Satokasvi!$E$7)+IF(J$8="x",Toimenpiteet!$E$29,0)+IF(J$9="x",Toimenpiteet!$E$60,0)+IF(J$10="x",Toimenpiteet!$E$88,0))/(1+$H$15)^EF$59</f>
        <v>406.76691759781011</v>
      </c>
      <c r="EG159" s="59">
        <f ca="1">IF(K$11="x",Toimenpiteet!$E$115,BG159*CG159/1000+(Satokasvi!$E$28-Satokasvi!$E$7)+IF(K$8="x",Toimenpiteet!$E$29,0)+IF(K$9="x",Toimenpiteet!$E$60,0)+IF(K$10="x",Toimenpiteet!$E$88,0))/(1+$H$15)^EG$59</f>
        <v>138.33398788850241</v>
      </c>
      <c r="EH159" s="59">
        <f ca="1">IF(L$11="x",Toimenpiteet!$E$115,BH159*CH159/1000+(Satokasvi!$E$28-Satokasvi!$E$7)+IF(L$8="x",Toimenpiteet!$E$29,0)+IF(L$9="x",Toimenpiteet!$E$60,0)+IF(L$10="x",Toimenpiteet!$E$88,0))/(1+$H$15)^EH$59</f>
        <v>281.64001349471084</v>
      </c>
      <c r="EI159" s="59">
        <f>IF(M$11="x",Toimenpiteet!$E$115,BI159*CI159/1000+(Satokasvi!$E$28-Satokasvi!$E$7)+IF(M$8="x",Toimenpiteet!$E$29,0)+IF(M$9="x",Toimenpiteet!$E$60,0)+IF(M$10="x",Toimenpiteet!$E$88,0))/(1+$H$15)^EI$59</f>
        <v>263.80754085535114</v>
      </c>
      <c r="EJ159" s="59">
        <f ca="1">IF(N$11="x",Toimenpiteet!$E$115,BJ159*CJ159/1000+(Satokasvi!$E$28-Satokasvi!$E$7)+IF(N$8="x",Toimenpiteet!$E$29,0)+IF(N$9="x",Toimenpiteet!$E$60,0)+IF(N$10="x",Toimenpiteet!$E$88,0))/(1+$H$15)^EJ$59</f>
        <v>384.19693596326658</v>
      </c>
      <c r="EK159" s="59">
        <f ca="1">IF(O$11="x",Toimenpiteet!$E$115,BK159*CK159/1000+(Satokasvi!$E$28-Satokasvi!$E$7)+IF(O$8="x",Toimenpiteet!$E$29,0)+IF(O$9="x",Toimenpiteet!$E$60,0)+IF(O$10="x",Toimenpiteet!$E$88,0))/(1+$H$15)^EK$59</f>
        <v>264.78740576286555</v>
      </c>
      <c r="EL159" s="59">
        <f ca="1">IF(P$11="x",Toimenpiteet!$E$115,BL159*CL159/1000+(Satokasvi!$E$28-Satokasvi!$E$7)+IF(P$8="x",Toimenpiteet!$E$29,0)+IF(P$9="x",Toimenpiteet!$E$60,0)+IF(P$10="x",Toimenpiteet!$E$88,0))/(1+$H$15)^EL$59</f>
        <v>117.74645692545589</v>
      </c>
      <c r="EM159" s="59">
        <f ca="1">IF(Q$11="x",Toimenpiteet!$E$115,BM159*CM159/1000+(Satokasvi!$E$28-Satokasvi!$E$7)+IF(Q$8="x",Toimenpiteet!$E$29,0)+IF(Q$9="x",Toimenpiteet!$E$60,0)+IF(Q$10="x",Toimenpiteet!$E$88,0))/(1+$H$15)^EM$59</f>
        <v>177.67612843224416</v>
      </c>
      <c r="EN159" s="59">
        <f ca="1">IF(R$11="x",Toimenpiteet!$E$115,BN159*CN159/1000+(Satokasvi!$E$28-Satokasvi!$E$7)+IF(R$8="x",Toimenpiteet!$E$29,0)+IF(R$9="x",Toimenpiteet!$E$60,0)+IF(R$10="x",Toimenpiteet!$E$88,0))/(1+$H$15)^EN$59</f>
        <v>176.52857501590961</v>
      </c>
      <c r="EO159" s="59">
        <f ca="1">IF(S$11="x",Toimenpiteet!$E$115,BO159*CO159/1000+(Satokasvi!$E$28-Satokasvi!$E$7)+IF(S$8="x",Toimenpiteet!$E$29,0)+IF(S$9="x",Toimenpiteet!$E$60,0)+IF(S$10="x",Toimenpiteet!$E$88,0))/(1+$H$15)^EO$59</f>
        <v>363.84095810953005</v>
      </c>
      <c r="EP159" s="59">
        <f ca="1">IF(T$11="x",Toimenpiteet!$E$115,BP159*CP159/1000+(Satokasvi!$E$28-Satokasvi!$E$7)+IF(T$8="x",Toimenpiteet!$E$29,0)+IF(T$9="x",Toimenpiteet!$E$60,0)+IF(T$10="x",Toimenpiteet!$E$88,0))/(1+$H$15)^EP$59</f>
        <v>229.58444744337754</v>
      </c>
      <c r="EQ159" s="59">
        <f ca="1">IF(U$11="x",Toimenpiteet!$E$115,BQ159*CQ159/1000+(Satokasvi!$E$28-Satokasvi!$E$7)+IF(U$8="x",Toimenpiteet!$E$29,0)+IF(U$9="x",Toimenpiteet!$E$60,0)+IF(U$10="x",Toimenpiteet!$E$88,0))/(1+$H$15)^EQ$59</f>
        <v>287.23490199422349</v>
      </c>
      <c r="ER159" s="59">
        <f ca="1">IF(V$11="x",Toimenpiteet!$E$115,BR159*CR159/1000+(Satokasvi!$E$28-Satokasvi!$E$7)+IF(V$8="x",Toimenpiteet!$E$29,0)+IF(V$9="x",Toimenpiteet!$E$60,0)+IF(V$10="x",Toimenpiteet!$E$88,0))/(1+$H$15)^ER$59</f>
        <v>324.70713726583824</v>
      </c>
      <c r="ES159" s="59">
        <f ca="1">IF(W$11="x",Toimenpiteet!$E$115,BS159*CS159/1000+(Satokasvi!$E$28-Satokasvi!$E$7)+IF(W$8="x",Toimenpiteet!$E$29,0)+IF(W$9="x",Toimenpiteet!$E$60,0)+IF(W$10="x",Toimenpiteet!$E$88,0))/(1+$H$15)^ES$59</f>
        <v>168.12099593874228</v>
      </c>
      <c r="ET159" s="59">
        <f ca="1">IF(X$11="x",Toimenpiteet!$E$115,BT159*CT159/1000+(Satokasvi!$E$28-Satokasvi!$E$7)+IF(X$8="x",Toimenpiteet!$E$29,0)+IF(X$9="x",Toimenpiteet!$E$60,0)+IF(X$10="x",Toimenpiteet!$E$88,0))/(1+$H$15)^ET$59</f>
        <v>143.29156309371407</v>
      </c>
      <c r="EU159" s="59">
        <f ca="1">IF(Y$11="x",Toimenpiteet!$E$115,BU159*CU159/1000+(Satokasvi!$E$28-Satokasvi!$E$7)+IF(Y$8="x",Toimenpiteet!$E$29,0)+IF(Y$9="x",Toimenpiteet!$E$60,0)+IF(Y$10="x",Toimenpiteet!$E$88,0))/(1+$H$15)^EU$59</f>
        <v>172.60638395525464</v>
      </c>
      <c r="EV159" s="59">
        <f ca="1">IF(Z$11="x",Toimenpiteet!$E$115,BV159*CV159/1000+(Satokasvi!$E$28-Satokasvi!$E$7)+IF(Z$8="x",Toimenpiteet!$E$29,0)+IF(Z$9="x",Toimenpiteet!$E$60,0)+IF(Z$10="x",Toimenpiteet!$E$88,0))/(1+$H$15)^EV$59</f>
        <v>133.72114305586297</v>
      </c>
      <c r="EW159" s="59">
        <f ca="1">IF(AA$11="x",Toimenpiteet!$E$115,BW159*CW159/1000+(Satokasvi!$E$28-Satokasvi!$E$7)+IF(AA$8="x",Toimenpiteet!$E$29,0)+IF(AA$9="x",Toimenpiteet!$E$60,0)+IF(AA$10="x",Toimenpiteet!$E$88,0))/(1+$H$15)^EW$59</f>
        <v>275.828311035647</v>
      </c>
      <c r="EX159" s="59">
        <f ca="1">IF(AB$11="x",Toimenpiteet!$E$115,BX159*CX159/1000+(Satokasvi!$E$28-Satokasvi!$E$7)+IF(AB$8="x",Toimenpiteet!$E$29,0)+IF(AB$9="x",Toimenpiteet!$E$60,0)+IF(AB$10="x",Toimenpiteet!$E$88,0))/(1+$H$15)^EX$59</f>
        <v>172.06478736295907</v>
      </c>
      <c r="EY159" s="59">
        <f ca="1">IF(AC$11="x",Toimenpiteet!$E$115,BY159*CY159/1000+(Satokasvi!$E$28-Satokasvi!$E$7)+IF(AC$8="x",Toimenpiteet!$E$29,0)+IF(AC$9="x",Toimenpiteet!$E$60,0)+IF(AC$10="x",Toimenpiteet!$E$88,0))/(1+$H$15)^EY$59</f>
        <v>221.76449644471717</v>
      </c>
      <c r="EZ159" s="59">
        <f ca="1">IF(AD$11="x",Toimenpiteet!$E$115,BZ159*CZ159/1000+(Satokasvi!$E$28-Satokasvi!$E$7)+IF(AD$8="x",Toimenpiteet!$E$29,0)+IF(AD$9="x",Toimenpiteet!$E$60,0)+IF(AD$10="x",Toimenpiteet!$E$88,0))/(1+$H$15)^EZ$59</f>
        <v>272.77815339467401</v>
      </c>
      <c r="FA159" s="59">
        <f ca="1">IF(AE$11="x",Toimenpiteet!$E$115,CA159*DA159/1000+(Satokasvi!$E$28-Satokasvi!$E$7)+IF(AE$8="x",Toimenpiteet!$E$29,0)+IF(AE$9="x",Toimenpiteet!$E$60,0)+IF(AE$10="x",Toimenpiteet!$E$88,0))/(1+$H$15)^FA$59</f>
        <v>236.72811627373252</v>
      </c>
      <c r="FB159" s="59">
        <f ca="1">IF(AF$11="x",Toimenpiteet!$E$115,CB159*DB159/1000+(Satokasvi!$E$28-Satokasvi!$E$7)+IF(AF$8="x",Toimenpiteet!$E$29,0)+IF(AF$9="x",Toimenpiteet!$E$60,0)+IF(AF$10="x",Toimenpiteet!$E$88,0))/(1+$H$15)^FB$59</f>
        <v>17.032411724780459</v>
      </c>
      <c r="FD159" s="59">
        <f t="shared" si="41"/>
        <v>305.82524271844659</v>
      </c>
      <c r="FE159" s="59">
        <f t="shared" ca="1" si="45"/>
        <v>420.22657909838063</v>
      </c>
      <c r="FF159" s="59">
        <f t="shared" ca="1" si="45"/>
        <v>797.69217756455271</v>
      </c>
      <c r="FG159" s="59">
        <f t="shared" ca="1" si="45"/>
        <v>919.79663278122234</v>
      </c>
      <c r="FH159" s="59">
        <f t="shared" ca="1" si="45"/>
        <v>1178.663857920892</v>
      </c>
      <c r="FI159" s="59">
        <f t="shared" ca="1" si="45"/>
        <v>1442.4713987762432</v>
      </c>
      <c r="FJ159" s="59">
        <f t="shared" ca="1" si="45"/>
        <v>1799.5492637205375</v>
      </c>
      <c r="FK159" s="59">
        <f t="shared" ca="1" si="45"/>
        <v>2043.1607756613548</v>
      </c>
      <c r="FL159" s="59">
        <f t="shared" ca="1" si="45"/>
        <v>2146.9828120998313</v>
      </c>
      <c r="FM159" s="59">
        <f t="shared" ca="1" si="45"/>
        <v>2308.1229818826846</v>
      </c>
      <c r="FN159" s="59">
        <f t="shared" ca="1" si="44"/>
        <v>2468.4054433770339</v>
      </c>
      <c r="FO159" s="59">
        <f t="shared" ca="1" si="44"/>
        <v>2807.3089999243966</v>
      </c>
      <c r="FP159" s="59">
        <f t="shared" ca="1" si="44"/>
        <v>3018.5709112807349</v>
      </c>
      <c r="FQ159" s="59">
        <f t="shared" ca="1" si="44"/>
        <v>3284.9532585158972</v>
      </c>
      <c r="FR159" s="59">
        <f t="shared" ca="1" si="44"/>
        <v>3587.2324207780425</v>
      </c>
      <c r="FS159" s="59">
        <f t="shared" ca="1" si="44"/>
        <v>3740.58480998407</v>
      </c>
      <c r="FT159" s="59">
        <f t="shared" ca="1" si="44"/>
        <v>3870.4870963586536</v>
      </c>
      <c r="FU159" s="59">
        <f t="shared" ca="1" si="44"/>
        <v>4028.499498645765</v>
      </c>
      <c r="FV159" s="59">
        <f t="shared" ca="1" si="44"/>
        <v>4149.6640070079948</v>
      </c>
      <c r="FW159" s="59">
        <f t="shared" ca="1" si="44"/>
        <v>4406.3489363572271</v>
      </c>
      <c r="FX159" s="59">
        <f t="shared" ca="1" si="44"/>
        <v>4564.3864728943463</v>
      </c>
      <c r="FY159" s="59">
        <f t="shared" ca="1" si="44"/>
        <v>4769.9269789868795</v>
      </c>
      <c r="FZ159" s="59">
        <f t="shared" ca="1" si="44"/>
        <v>5024.2168846262293</v>
      </c>
      <c r="GA159" s="59">
        <f t="shared" ca="1" si="44"/>
        <v>5244.3335811482712</v>
      </c>
      <c r="GB159" s="59">
        <f t="shared" ca="1" si="44"/>
        <v>5255.3717680654554</v>
      </c>
      <c r="GC159" s="29"/>
      <c r="GD159" s="59">
        <f t="shared" si="42"/>
        <v>305.82524271844659</v>
      </c>
      <c r="GE159" s="59">
        <f t="shared" ca="1" si="51"/>
        <v>436.6875263019565</v>
      </c>
      <c r="GF159" s="59">
        <f t="shared" ca="1" si="51"/>
        <v>843.4544438997666</v>
      </c>
      <c r="GG159" s="59">
        <f t="shared" ca="1" si="51"/>
        <v>981.78843178826901</v>
      </c>
      <c r="GH159" s="59">
        <f t="shared" ca="1" si="51"/>
        <v>1263.4284452829797</v>
      </c>
      <c r="GI159" s="59">
        <f t="shared" ca="1" si="51"/>
        <v>1527.2359861383309</v>
      </c>
      <c r="GJ159" s="59">
        <f t="shared" ca="1" si="51"/>
        <v>1911.4329221015973</v>
      </c>
      <c r="GK159" s="59">
        <f t="shared" ca="1" si="51"/>
        <v>2176.2203278644629</v>
      </c>
      <c r="GL159" s="59">
        <f t="shared" ca="1" si="51"/>
        <v>2293.9667847899186</v>
      </c>
      <c r="GM159" s="59">
        <f t="shared" ca="1" si="51"/>
        <v>2471.6429132221629</v>
      </c>
      <c r="GN159" s="59">
        <f t="shared" ca="1" si="51"/>
        <v>2648.1714882380725</v>
      </c>
      <c r="GO159" s="59">
        <f t="shared" ca="1" si="51"/>
        <v>3012.0124463476027</v>
      </c>
      <c r="GP159" s="59">
        <f t="shared" ca="1" si="51"/>
        <v>3241.5968937909802</v>
      </c>
      <c r="GQ159" s="59">
        <f t="shared" ca="1" si="51"/>
        <v>3528.8317957852037</v>
      </c>
      <c r="GR159" s="59">
        <f t="shared" ca="1" si="51"/>
        <v>3853.538933051042</v>
      </c>
      <c r="GS159" s="59">
        <f t="shared" ca="1" si="51"/>
        <v>4021.6599289897845</v>
      </c>
      <c r="GT159" s="59">
        <f t="shared" ca="1" si="34"/>
        <v>4164.9514920834981</v>
      </c>
      <c r="GU159" s="59">
        <f t="shared" ca="1" si="34"/>
        <v>4337.5578760387525</v>
      </c>
      <c r="GV159" s="59">
        <f t="shared" ca="1" si="34"/>
        <v>4471.2790190946153</v>
      </c>
      <c r="GW159" s="59">
        <f t="shared" ca="1" si="34"/>
        <v>4747.1073301302622</v>
      </c>
      <c r="GX159" s="59">
        <f t="shared" ca="1" si="34"/>
        <v>4919.1721174932209</v>
      </c>
      <c r="GY159" s="59">
        <f t="shared" ca="1" si="34"/>
        <v>5140.9366139379381</v>
      </c>
      <c r="GZ159" s="59">
        <f t="shared" ca="1" si="30"/>
        <v>5413.7147673326117</v>
      </c>
      <c r="HA159" s="59">
        <f t="shared" ca="1" si="30"/>
        <v>5650.4428836063444</v>
      </c>
      <c r="HB159" s="59">
        <f t="shared" ca="1" si="30"/>
        <v>5667.4752953311245</v>
      </c>
      <c r="HC159" s="29"/>
      <c r="HD159" s="59">
        <f t="shared" si="40"/>
        <v>170</v>
      </c>
      <c r="HE159" s="59">
        <f>SUM($GD159:GD159)-$HD159-SUM($FD159:FD159)</f>
        <v>-170</v>
      </c>
      <c r="HF159" s="59">
        <f ca="1">SUM($GD159:GE159)-$HD159-SUM($FD159:FE159)</f>
        <v>-153.53905279642413</v>
      </c>
      <c r="HG159" s="59">
        <f ca="1">SUM($GD159:GF159)-$HD159-SUM($FD159:FF159)</f>
        <v>-107.77678646121035</v>
      </c>
      <c r="HH159" s="59">
        <f ca="1">SUM($GD159:GG159)-$HD159-SUM($FD159:FG159)</f>
        <v>-45.784987454163456</v>
      </c>
      <c r="HI159" s="59">
        <f ca="1">SUM($GD159:GH159)-$HD159-SUM($FD159:FH159)</f>
        <v>38.979599907924239</v>
      </c>
      <c r="HJ159" s="59">
        <f ca="1">SUM($GD159:GI159)-$HD159-SUM($FD159:FI159)</f>
        <v>123.74418727001193</v>
      </c>
      <c r="HK159" s="59">
        <f ca="1">SUM($GD159:GJ159)-$HD159-SUM($FD159:FJ159)</f>
        <v>235.62784565107177</v>
      </c>
      <c r="HL159" s="59">
        <f ca="1">SUM($GD159:GK159)-$HD159-SUM($FD159:FK159)</f>
        <v>368.68739785417893</v>
      </c>
      <c r="HM159" s="59">
        <f ca="1">SUM($GD159:GL159)-$HD159-SUM($FD159:FL159)</f>
        <v>515.6713705442653</v>
      </c>
      <c r="HN159" s="59">
        <f ca="1">SUM($GD159:GM159)-$HD159-SUM($FD159:FM159)</f>
        <v>679.1913018837422</v>
      </c>
      <c r="HO159" s="59">
        <f ca="1">SUM($GD159:GN159)-$HD159-SUM($FD159:FN159)</f>
        <v>858.95734674478081</v>
      </c>
      <c r="HP159" s="59">
        <f ca="1">SUM($GD159:GO159)-$HD159-SUM($FD159:FO159)</f>
        <v>1063.6607931679864</v>
      </c>
      <c r="HQ159" s="59">
        <f ca="1">SUM($GD159:GP159)-$HD159-SUM($FD159:FP159)</f>
        <v>1286.6867756782303</v>
      </c>
      <c r="HR159" s="59">
        <f ca="1">SUM($GD159:GQ159)-$HD159-SUM($FD159:FQ159)</f>
        <v>1530.5653129475395</v>
      </c>
      <c r="HS159" s="59">
        <f ca="1">SUM($GD159:GR159)-$HD159-SUM($FD159:FR159)</f>
        <v>1796.8718252205363</v>
      </c>
      <c r="HT159" s="59">
        <f ca="1">SUM($GD159:GS159)-$HD159-SUM($FD159:FS159)</f>
        <v>2077.9469442262489</v>
      </c>
      <c r="HU159" s="59">
        <f ca="1">SUM($GD159:GT159)-$HD159-SUM($FD159:FT159)</f>
        <v>2372.411339951097</v>
      </c>
      <c r="HV159" s="59">
        <f ca="1">SUM($GD159:GU159)-$HD159-SUM($FD159:FU159)</f>
        <v>2681.46971734408</v>
      </c>
      <c r="HW159" s="59">
        <f ca="1">SUM($GD159:GV159)-$HD159-SUM($FD159:FV159)</f>
        <v>3003.0847294307023</v>
      </c>
      <c r="HX159" s="59">
        <f ca="1">SUM($GD159:GW159)-$HD159-SUM($FD159:FW159)</f>
        <v>3343.8431232037328</v>
      </c>
      <c r="HY159" s="59">
        <f ca="1">SUM($GD159:GX159)-$HD159-SUM($FD159:FX159)</f>
        <v>3698.6287678026056</v>
      </c>
      <c r="HZ159" s="59">
        <f ca="1">SUM($GD159:GY159)-$HD159-SUM($FD159:FY159)</f>
        <v>4069.6384027536697</v>
      </c>
      <c r="IA159" s="59">
        <f ca="1">SUM($GD159:GZ159)-$HD159-SUM($FD159:FZ159)</f>
        <v>4459.136285460052</v>
      </c>
      <c r="IB159" s="59">
        <f ca="1">SUM($GD159:HA159)-$HD159-SUM($FD159:GA159)</f>
        <v>4865.2455879181216</v>
      </c>
      <c r="IC159" s="59">
        <f ca="1">SUM($GD159:HB159)-$HD159-SUM($FD159:GB159)</f>
        <v>5277.3491151837952</v>
      </c>
    </row>
    <row r="160" spans="2:237" ht="15.75" thickTop="1">
      <c r="HE160" s="29"/>
      <c r="HF160" s="29"/>
      <c r="HG160" s="29"/>
      <c r="HH160" s="29"/>
      <c r="HI160" s="29"/>
      <c r="HJ160" s="29"/>
      <c r="HK160" s="29"/>
      <c r="HL160" s="29"/>
      <c r="HM160" s="29"/>
      <c r="HN160" s="29"/>
      <c r="HO160" s="29"/>
      <c r="HP160" s="29"/>
      <c r="HQ160" s="29"/>
      <c r="HR160" s="29"/>
      <c r="HS160" s="29"/>
      <c r="HT160" s="29"/>
      <c r="HU160" s="29"/>
      <c r="HV160" s="29"/>
      <c r="HW160" s="29"/>
      <c r="HX160" s="29"/>
      <c r="HY160" s="29"/>
      <c r="HZ160" s="29"/>
      <c r="IA160" s="29"/>
      <c r="IB160" s="29"/>
      <c r="IC160" s="29"/>
    </row>
    <row r="161" spans="213:237">
      <c r="HE161" s="29"/>
      <c r="HF161" s="29"/>
      <c r="HG161" s="29"/>
      <c r="HH161" s="29"/>
      <c r="HI161" s="29"/>
      <c r="HJ161" s="29"/>
      <c r="HK161" s="29"/>
      <c r="HL161" s="29"/>
      <c r="HM161" s="29"/>
      <c r="HN161" s="29"/>
      <c r="HO161" s="29"/>
      <c r="HP161" s="29"/>
      <c r="HQ161" s="29"/>
      <c r="HR161" s="29"/>
      <c r="HS161" s="29"/>
      <c r="HT161" s="29"/>
      <c r="HU161" s="29"/>
      <c r="HV161" s="29"/>
      <c r="HW161" s="29"/>
      <c r="HX161" s="29"/>
      <c r="HY161" s="29"/>
      <c r="HZ161" s="29"/>
      <c r="IA161" s="29"/>
      <c r="IB161" s="29"/>
      <c r="IC161" s="29"/>
    </row>
    <row r="162" spans="213:237">
      <c r="HE162" s="29"/>
      <c r="HF162" s="29"/>
      <c r="HG162" s="29"/>
      <c r="HH162" s="29"/>
      <c r="HI162" s="29"/>
      <c r="HJ162" s="29"/>
      <c r="HK162" s="29"/>
      <c r="HL162" s="29"/>
      <c r="HM162" s="29"/>
      <c r="HN162" s="29"/>
      <c r="HO162" s="29"/>
      <c r="HP162" s="29"/>
      <c r="HQ162" s="29"/>
      <c r="HR162" s="29"/>
      <c r="HS162" s="29"/>
      <c r="HT162" s="29"/>
      <c r="HU162" s="29"/>
      <c r="HV162" s="29"/>
      <c r="HW162" s="29"/>
      <c r="HX162" s="29"/>
      <c r="HY162" s="29"/>
      <c r="HZ162" s="29"/>
      <c r="IA162" s="29"/>
      <c r="IB162" s="29"/>
      <c r="IC162" s="29"/>
    </row>
  </sheetData>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576B6-8CEF-4495-A2C1-59CB40024ECF}">
  <dimension ref="B2:G107"/>
  <sheetViews>
    <sheetView zoomScale="70" zoomScaleNormal="70" workbookViewId="0">
      <selection activeCell="F7" sqref="F7"/>
    </sheetView>
  </sheetViews>
  <sheetFormatPr defaultRowHeight="15"/>
  <cols>
    <col min="2" max="2" width="15.28515625" customWidth="1"/>
    <col min="3" max="3" width="18.85546875" bestFit="1" customWidth="1"/>
    <col min="5" max="5" width="33.42578125" bestFit="1" customWidth="1"/>
    <col min="8" max="8" width="13.140625" bestFit="1" customWidth="1"/>
  </cols>
  <sheetData>
    <row r="2" spans="2:7" ht="21">
      <c r="B2" s="9" t="s">
        <v>110</v>
      </c>
    </row>
    <row r="3" spans="2:7" ht="21">
      <c r="B3" s="9"/>
    </row>
    <row r="4" spans="2:7" ht="15.75" thickBot="1">
      <c r="B4" s="42" t="s">
        <v>111</v>
      </c>
      <c r="C4" s="12"/>
      <c r="E4" s="42" t="s">
        <v>112</v>
      </c>
      <c r="F4" s="12"/>
      <c r="G4" s="12"/>
    </row>
    <row r="5" spans="2:7" ht="15.75" thickTop="1">
      <c r="B5" s="19" t="s">
        <v>113</v>
      </c>
      <c r="C5" s="19" t="s">
        <v>114</v>
      </c>
      <c r="E5" t="s">
        <v>115</v>
      </c>
      <c r="F5" s="34">
        <v>3500</v>
      </c>
    </row>
    <row r="6" spans="2:7">
      <c r="B6" s="29">
        <f>F5-F6*3</f>
        <v>2750</v>
      </c>
      <c r="C6" s="29">
        <f t="shared" ref="C6:C37" si="0">_xlfn.NORM.DIST(B6,$F$7,$G$7,FALSE)</f>
        <v>1.7727393647752031E-5</v>
      </c>
      <c r="E6" t="s">
        <v>116</v>
      </c>
      <c r="F6" s="34">
        <v>250</v>
      </c>
    </row>
    <row r="7" spans="2:7" ht="15.75" thickBot="1">
      <c r="B7" s="29">
        <f>B6+($B$105-$B$6)/99</f>
        <v>2765.151515151515</v>
      </c>
      <c r="C7" s="29">
        <f t="shared" si="0"/>
        <v>2.1223153701150389E-5</v>
      </c>
      <c r="E7" s="51" t="s">
        <v>12</v>
      </c>
      <c r="F7" s="52">
        <f>F5</f>
        <v>3500</v>
      </c>
      <c r="G7" s="52">
        <f>F6</f>
        <v>250</v>
      </c>
    </row>
    <row r="8" spans="2:7" ht="15.75" thickTop="1">
      <c r="B8" s="29">
        <f t="shared" ref="B8:B71" si="1">B7+($B$105-$B$6)/99</f>
        <v>2780.30303030303</v>
      </c>
      <c r="C8" s="29">
        <f t="shared" si="0"/>
        <v>2.5315105714331E-5</v>
      </c>
    </row>
    <row r="9" spans="2:7">
      <c r="B9" s="29">
        <f t="shared" si="1"/>
        <v>2795.454545454545</v>
      </c>
      <c r="C9" s="29">
        <f t="shared" si="0"/>
        <v>3.0085301394837159E-5</v>
      </c>
    </row>
    <row r="10" spans="2:7">
      <c r="B10" s="29">
        <f t="shared" si="1"/>
        <v>2810.6060606060601</v>
      </c>
      <c r="C10" s="29">
        <f t="shared" si="0"/>
        <v>3.5623270053663955E-5</v>
      </c>
    </row>
    <row r="11" spans="2:7">
      <c r="B11" s="29">
        <f t="shared" si="1"/>
        <v>2825.7575757575751</v>
      </c>
      <c r="C11" s="29">
        <f t="shared" si="0"/>
        <v>4.2025994088600497E-5</v>
      </c>
    </row>
    <row r="12" spans="2:7">
      <c r="B12" s="29">
        <f t="shared" si="1"/>
        <v>2840.9090909090901</v>
      </c>
      <c r="C12" s="29">
        <f t="shared" si="0"/>
        <v>4.9397731166084006E-5</v>
      </c>
    </row>
    <row r="13" spans="2:7">
      <c r="B13" s="29">
        <f t="shared" si="1"/>
        <v>2856.0606060606051</v>
      </c>
      <c r="C13" s="29">
        <f t="shared" si="0"/>
        <v>5.7849659190536162E-5</v>
      </c>
    </row>
    <row r="14" spans="2:7">
      <c r="B14" s="29">
        <f t="shared" si="1"/>
        <v>2871.2121212121201</v>
      </c>
      <c r="C14" s="29">
        <f t="shared" si="0"/>
        <v>6.7499320746488233E-5</v>
      </c>
    </row>
    <row r="15" spans="2:7">
      <c r="B15" s="29">
        <f t="shared" si="1"/>
        <v>2886.3636363636351</v>
      </c>
      <c r="C15" s="29">
        <f t="shared" si="0"/>
        <v>7.8469845142988684E-5</v>
      </c>
    </row>
    <row r="16" spans="2:7">
      <c r="B16" s="29">
        <f t="shared" si="1"/>
        <v>2901.5151515151501</v>
      </c>
      <c r="C16" s="29">
        <f t="shared" si="0"/>
        <v>9.0888928580380517E-5</v>
      </c>
    </row>
    <row r="17" spans="2:3">
      <c r="B17" s="29">
        <f t="shared" si="1"/>
        <v>2916.6666666666652</v>
      </c>
      <c r="C17" s="29">
        <f t="shared" si="0"/>
        <v>1.0488755637483653E-4</v>
      </c>
    </row>
    <row r="18" spans="2:3">
      <c r="B18" s="29">
        <f t="shared" si="1"/>
        <v>2931.8181818181802</v>
      </c>
      <c r="C18" s="29">
        <f t="shared" si="0"/>
        <v>1.2059845566720088E-4</v>
      </c>
    </row>
    <row r="19" spans="2:3">
      <c r="B19" s="29">
        <f t="shared" si="1"/>
        <v>2946.9696969696952</v>
      </c>
      <c r="C19" s="29">
        <f t="shared" si="0"/>
        <v>1.3815427262691996E-4</v>
      </c>
    </row>
    <row r="20" spans="2:3">
      <c r="B20" s="29">
        <f t="shared" si="1"/>
        <v>2962.1212121212102</v>
      </c>
      <c r="C20" s="29">
        <f t="shared" si="0"/>
        <v>1.5768547481611049E-4</v>
      </c>
    </row>
    <row r="21" spans="2:3">
      <c r="B21" s="29">
        <f t="shared" si="1"/>
        <v>2977.2727272727252</v>
      </c>
      <c r="C21" s="29">
        <f t="shared" si="0"/>
        <v>1.7931798703436778E-4</v>
      </c>
    </row>
    <row r="22" spans="2:3">
      <c r="B22" s="29">
        <f t="shared" si="1"/>
        <v>2992.4242424242402</v>
      </c>
      <c r="C22" s="29">
        <f t="shared" si="0"/>
        <v>2.0317057750321262E-4</v>
      </c>
    </row>
    <row r="23" spans="2:3">
      <c r="B23" s="29">
        <f t="shared" si="1"/>
        <v>3007.5757575757552</v>
      </c>
      <c r="C23" s="29">
        <f t="shared" si="0"/>
        <v>2.2935202049924748E-4</v>
      </c>
    </row>
    <row r="24" spans="2:3">
      <c r="B24" s="29">
        <f t="shared" si="1"/>
        <v>3022.7272727272702</v>
      </c>
      <c r="C24" s="29">
        <f t="shared" si="0"/>
        <v>2.5795807128372634E-4</v>
      </c>
    </row>
    <row r="25" spans="2:3">
      <c r="B25" s="29">
        <f t="shared" si="1"/>
        <v>3037.8787878787853</v>
      </c>
      <c r="C25" s="29">
        <f t="shared" si="0"/>
        <v>2.8906829912932522E-4</v>
      </c>
    </row>
    <row r="26" spans="2:3">
      <c r="B26" s="29">
        <f t="shared" si="1"/>
        <v>3053.0303030303003</v>
      </c>
      <c r="C26" s="29">
        <f t="shared" si="0"/>
        <v>3.2274283409264819E-4</v>
      </c>
    </row>
    <row r="27" spans="2:3">
      <c r="B27" s="29">
        <f t="shared" si="1"/>
        <v>3068.1818181818153</v>
      </c>
      <c r="C27" s="29">
        <f t="shared" si="0"/>
        <v>3.5901909256528993E-4</v>
      </c>
    </row>
    <row r="28" spans="2:3">
      <c r="B28" s="29">
        <f t="shared" si="1"/>
        <v>3083.3333333333303</v>
      </c>
      <c r="C28" s="29">
        <f t="shared" si="0"/>
        <v>3.9790855517098675E-4</v>
      </c>
    </row>
    <row r="29" spans="2:3">
      <c r="B29" s="29">
        <f t="shared" si="1"/>
        <v>3098.4848484848453</v>
      </c>
      <c r="C29" s="29">
        <f t="shared" si="0"/>
        <v>4.3939367786027149E-4</v>
      </c>
    </row>
    <row r="30" spans="2:3">
      <c r="B30" s="29">
        <f t="shared" si="1"/>
        <v>3113.6363636363603</v>
      </c>
      <c r="C30" s="29">
        <f t="shared" si="0"/>
        <v>4.8342502268598569E-4</v>
      </c>
    </row>
    <row r="31" spans="2:3">
      <c r="B31" s="29">
        <f t="shared" si="1"/>
        <v>3128.7878787878753</v>
      </c>
      <c r="C31" s="29">
        <f t="shared" si="0"/>
        <v>5.2991869833900489E-4</v>
      </c>
    </row>
    <row r="32" spans="2:3">
      <c r="B32" s="29">
        <f t="shared" si="1"/>
        <v>3143.9393939393904</v>
      </c>
      <c r="C32" s="29">
        <f t="shared" si="0"/>
        <v>5.787542017349984E-4</v>
      </c>
    </row>
    <row r="33" spans="2:3">
      <c r="B33" s="29">
        <f t="shared" si="1"/>
        <v>3159.0909090909054</v>
      </c>
      <c r="C33" s="29">
        <f t="shared" si="0"/>
        <v>6.297727504753621E-4</v>
      </c>
    </row>
    <row r="34" spans="2:3">
      <c r="B34" s="29">
        <f t="shared" si="1"/>
        <v>3174.2424242424204</v>
      </c>
      <c r="C34" s="29">
        <f t="shared" si="0"/>
        <v>6.8277619163617845E-4</v>
      </c>
    </row>
    <row r="35" spans="2:3">
      <c r="B35" s="29">
        <f t="shared" si="1"/>
        <v>3189.3939393939354</v>
      </c>
      <c r="C35" s="29">
        <f t="shared" si="0"/>
        <v>7.3752656493463126E-4</v>
      </c>
    </row>
    <row r="36" spans="2:3">
      <c r="B36" s="29">
        <f t="shared" si="1"/>
        <v>3204.5454545454504</v>
      </c>
      <c r="C36" s="29">
        <f t="shared" si="0"/>
        <v>7.9374638785232546E-4</v>
      </c>
    </row>
    <row r="37" spans="2:3">
      <c r="B37" s="29">
        <f t="shared" si="1"/>
        <v>3219.6969696969654</v>
      </c>
      <c r="C37" s="29">
        <f t="shared" si="0"/>
        <v>8.5111971684326054E-4</v>
      </c>
    </row>
    <row r="38" spans="2:3">
      <c r="B38" s="29">
        <f t="shared" si="1"/>
        <v>3234.8484848484804</v>
      </c>
      <c r="C38" s="29">
        <f t="shared" ref="C38:C69" si="2">_xlfn.NORM.DIST(B38,$F$7,$G$7,FALSE)</f>
        <v>9.0929402252542656E-4</v>
      </c>
    </row>
    <row r="39" spans="2:3">
      <c r="B39" s="29">
        <f t="shared" si="1"/>
        <v>3249.9999999999955</v>
      </c>
      <c r="C39" s="29">
        <f t="shared" si="2"/>
        <v>9.6788289807655593E-4</v>
      </c>
    </row>
    <row r="40" spans="2:3">
      <c r="B40" s="29">
        <f t="shared" si="1"/>
        <v>3265.1515151515105</v>
      </c>
      <c r="C40" s="29">
        <f t="shared" si="2"/>
        <v>1.0264695993729585E-3</v>
      </c>
    </row>
    <row r="41" spans="2:3">
      <c r="B41" s="29">
        <f t="shared" si="1"/>
        <v>3280.3030303030255</v>
      </c>
      <c r="C41" s="29">
        <f t="shared" si="2"/>
        <v>1.0846113932818939E-3</v>
      </c>
    </row>
    <row r="42" spans="2:3">
      <c r="B42" s="29">
        <f t="shared" si="1"/>
        <v>3295.4545454545405</v>
      </c>
      <c r="C42" s="29">
        <f t="shared" si="2"/>
        <v>1.1418446675936016E-3</v>
      </c>
    </row>
    <row r="43" spans="2:3">
      <c r="B43" s="29">
        <f t="shared" si="1"/>
        <v>3310.6060606060555</v>
      </c>
      <c r="C43" s="29">
        <f t="shared" si="2"/>
        <v>1.1976907330843803E-3</v>
      </c>
    </row>
    <row r="44" spans="2:3">
      <c r="B44" s="29">
        <f t="shared" si="1"/>
        <v>3325.7575757575705</v>
      </c>
      <c r="C44" s="29">
        <f t="shared" si="2"/>
        <v>1.2516622259116604E-3</v>
      </c>
    </row>
    <row r="45" spans="2:3">
      <c r="B45" s="29">
        <f t="shared" si="1"/>
        <v>3340.9090909090855</v>
      </c>
      <c r="C45" s="29">
        <f t="shared" si="2"/>
        <v>1.3032699977507424E-3</v>
      </c>
    </row>
    <row r="46" spans="2:3">
      <c r="B46" s="29">
        <f t="shared" si="1"/>
        <v>3356.0606060606005</v>
      </c>
      <c r="C46" s="29">
        <f t="shared" si="2"/>
        <v>1.3520303625744478E-3</v>
      </c>
    </row>
    <row r="47" spans="2:3">
      <c r="B47" s="29">
        <f t="shared" si="1"/>
        <v>3371.2121212121156</v>
      </c>
      <c r="C47" s="29">
        <f t="shared" si="2"/>
        <v>1.3974725534906013E-3</v>
      </c>
    </row>
    <row r="48" spans="2:3">
      <c r="B48" s="29">
        <f t="shared" si="1"/>
        <v>3386.3636363636306</v>
      </c>
      <c r="C48" s="29">
        <f t="shared" si="2"/>
        <v>1.4391462312504781E-3</v>
      </c>
    </row>
    <row r="49" spans="2:3">
      <c r="B49" s="29">
        <f t="shared" si="1"/>
        <v>3401.5151515151456</v>
      </c>
      <c r="C49" s="29">
        <f t="shared" si="2"/>
        <v>1.4766288784787758E-3</v>
      </c>
    </row>
    <row r="50" spans="2:3">
      <c r="B50" s="29">
        <f t="shared" si="1"/>
        <v>3416.6666666666606</v>
      </c>
      <c r="C50" s="29">
        <f t="shared" si="2"/>
        <v>1.5095329107719605E-3</v>
      </c>
    </row>
    <row r="51" spans="2:3">
      <c r="B51" s="29">
        <f t="shared" si="1"/>
        <v>3431.8181818181756</v>
      </c>
      <c r="C51" s="29">
        <f t="shared" si="2"/>
        <v>1.5375123378290254E-3</v>
      </c>
    </row>
    <row r="52" spans="2:3">
      <c r="B52" s="29">
        <f t="shared" si="1"/>
        <v>3446.9696969696906</v>
      </c>
      <c r="C52" s="29">
        <f t="shared" si="2"/>
        <v>1.5602688148051384E-3</v>
      </c>
    </row>
    <row r="53" spans="2:3">
      <c r="B53" s="29">
        <f t="shared" si="1"/>
        <v>3462.1212121212056</v>
      </c>
      <c r="C53" s="29">
        <f t="shared" si="2"/>
        <v>1.577556936019669E-3</v>
      </c>
    </row>
    <row r="54" spans="2:3">
      <c r="B54" s="29">
        <f t="shared" si="1"/>
        <v>3477.2727272727207</v>
      </c>
      <c r="C54" s="29">
        <f t="shared" si="2"/>
        <v>1.5891886397269633E-3</v>
      </c>
    </row>
    <row r="55" spans="2:3">
      <c r="B55" s="29">
        <f t="shared" si="1"/>
        <v>3492.4242424242357</v>
      </c>
      <c r="C55" s="29">
        <f t="shared" si="2"/>
        <v>1.5950366134149659E-3</v>
      </c>
    </row>
    <row r="56" spans="2:3">
      <c r="B56" s="29">
        <f t="shared" si="1"/>
        <v>3507.5757575757507</v>
      </c>
      <c r="C56" s="29">
        <f t="shared" si="2"/>
        <v>1.5950366134149683E-3</v>
      </c>
    </row>
    <row r="57" spans="2:3">
      <c r="B57" s="29">
        <f t="shared" si="1"/>
        <v>3522.7272727272657</v>
      </c>
      <c r="C57" s="29">
        <f t="shared" si="2"/>
        <v>1.5891886397269709E-3</v>
      </c>
    </row>
    <row r="58" spans="2:3">
      <c r="B58" s="29">
        <f t="shared" si="1"/>
        <v>3537.8787878787807</v>
      </c>
      <c r="C58" s="29">
        <f t="shared" si="2"/>
        <v>1.5775569360196823E-3</v>
      </c>
    </row>
    <row r="59" spans="2:3">
      <c r="B59" s="29">
        <f t="shared" si="1"/>
        <v>3553.0303030302957</v>
      </c>
      <c r="C59" s="29">
        <f t="shared" si="2"/>
        <v>1.5602688148051568E-3</v>
      </c>
    </row>
    <row r="60" spans="2:3">
      <c r="B60" s="29">
        <f t="shared" si="1"/>
        <v>3568.1818181818107</v>
      </c>
      <c r="C60" s="29">
        <f t="shared" si="2"/>
        <v>1.5375123378290484E-3</v>
      </c>
    </row>
    <row r="61" spans="2:3">
      <c r="B61" s="29">
        <f t="shared" si="1"/>
        <v>3583.3333333333258</v>
      </c>
      <c r="C61" s="29">
        <f t="shared" si="2"/>
        <v>1.5095329107719881E-3</v>
      </c>
    </row>
    <row r="62" spans="2:3">
      <c r="B62" s="29">
        <f t="shared" si="1"/>
        <v>3598.4848484848408</v>
      </c>
      <c r="C62" s="29">
        <f t="shared" si="2"/>
        <v>1.4766288784788075E-3</v>
      </c>
    </row>
    <row r="63" spans="2:3">
      <c r="B63" s="29">
        <f t="shared" si="1"/>
        <v>3613.6363636363558</v>
      </c>
      <c r="C63" s="29">
        <f t="shared" si="2"/>
        <v>1.4391462312505138E-3</v>
      </c>
    </row>
    <row r="64" spans="2:3">
      <c r="B64" s="29">
        <f t="shared" si="1"/>
        <v>3628.7878787878708</v>
      </c>
      <c r="C64" s="29">
        <f t="shared" si="2"/>
        <v>1.3974725534906408E-3</v>
      </c>
    </row>
    <row r="65" spans="2:3">
      <c r="B65" s="29">
        <f t="shared" si="1"/>
        <v>3643.9393939393858</v>
      </c>
      <c r="C65" s="29">
        <f t="shared" si="2"/>
        <v>1.3520303625744901E-3</v>
      </c>
    </row>
    <row r="66" spans="2:3">
      <c r="B66" s="29">
        <f t="shared" si="1"/>
        <v>3659.0909090909008</v>
      </c>
      <c r="C66" s="29">
        <f t="shared" si="2"/>
        <v>1.3032699977507877E-3</v>
      </c>
    </row>
    <row r="67" spans="2:3">
      <c r="B67" s="29">
        <f t="shared" si="1"/>
        <v>3674.2424242424158</v>
      </c>
      <c r="C67" s="29">
        <f t="shared" si="2"/>
        <v>1.2516622259117081E-3</v>
      </c>
    </row>
    <row r="68" spans="2:3">
      <c r="B68" s="29">
        <f t="shared" si="1"/>
        <v>3689.3939393939309</v>
      </c>
      <c r="C68" s="29">
        <f t="shared" si="2"/>
        <v>1.1976907330844297E-3</v>
      </c>
    </row>
    <row r="69" spans="2:3">
      <c r="B69" s="29">
        <f t="shared" si="1"/>
        <v>3704.5454545454459</v>
      </c>
      <c r="C69" s="29">
        <f t="shared" si="2"/>
        <v>1.1418446675936526E-3</v>
      </c>
    </row>
    <row r="70" spans="2:3">
      <c r="B70" s="29">
        <f t="shared" si="1"/>
        <v>3719.6969696969609</v>
      </c>
      <c r="C70" s="29">
        <f t="shared" ref="C70:C101" si="3">_xlfn.NORM.DIST(B70,$F$7,$G$7,FALSE)</f>
        <v>1.0846113932819459E-3</v>
      </c>
    </row>
    <row r="71" spans="2:3">
      <c r="B71" s="29">
        <f t="shared" si="1"/>
        <v>3734.8484848484759</v>
      </c>
      <c r="C71" s="29">
        <f t="shared" si="3"/>
        <v>1.026469599373011E-3</v>
      </c>
    </row>
    <row r="72" spans="2:3">
      <c r="B72" s="29">
        <f t="shared" ref="B72:B104" si="4">B71+($B$105-$B$6)/99</f>
        <v>3749.9999999999909</v>
      </c>
      <c r="C72" s="29">
        <f t="shared" si="3"/>
        <v>9.6788289807660862E-4</v>
      </c>
    </row>
    <row r="73" spans="2:3">
      <c r="B73" s="29">
        <f t="shared" si="4"/>
        <v>3765.1515151515059</v>
      </c>
      <c r="C73" s="29">
        <f t="shared" si="3"/>
        <v>9.0929402252547926E-4</v>
      </c>
    </row>
    <row r="74" spans="2:3">
      <c r="B74" s="29">
        <f t="shared" si="4"/>
        <v>3780.3030303030209</v>
      </c>
      <c r="C74" s="29">
        <f t="shared" si="3"/>
        <v>8.5111971684331247E-4</v>
      </c>
    </row>
    <row r="75" spans="2:3">
      <c r="B75" s="29">
        <f t="shared" si="4"/>
        <v>3795.4545454545359</v>
      </c>
      <c r="C75" s="29">
        <f t="shared" si="3"/>
        <v>7.9374638785237664E-4</v>
      </c>
    </row>
    <row r="76" spans="2:3">
      <c r="B76" s="29">
        <f t="shared" si="4"/>
        <v>3810.606060606051</v>
      </c>
      <c r="C76" s="29">
        <f t="shared" si="3"/>
        <v>7.3752656493468135E-4</v>
      </c>
    </row>
    <row r="77" spans="2:3">
      <c r="B77" s="29">
        <f t="shared" si="4"/>
        <v>3825.757575757566</v>
      </c>
      <c r="C77" s="29">
        <f t="shared" si="3"/>
        <v>6.8277619163622703E-4</v>
      </c>
    </row>
    <row r="78" spans="2:3">
      <c r="B78" s="29">
        <f t="shared" si="4"/>
        <v>3840.909090909081</v>
      </c>
      <c r="C78" s="29">
        <f t="shared" si="3"/>
        <v>6.2977275047540872E-4</v>
      </c>
    </row>
    <row r="79" spans="2:3">
      <c r="B79" s="29">
        <f t="shared" si="4"/>
        <v>3856.060606060596</v>
      </c>
      <c r="C79" s="29">
        <f t="shared" si="3"/>
        <v>5.787542017350435E-4</v>
      </c>
    </row>
    <row r="80" spans="2:3">
      <c r="B80" s="29">
        <f t="shared" si="4"/>
        <v>3871.212121212111</v>
      </c>
      <c r="C80" s="29">
        <f t="shared" si="3"/>
        <v>5.2991869833904782E-4</v>
      </c>
    </row>
    <row r="81" spans="2:3">
      <c r="B81" s="29">
        <f t="shared" si="4"/>
        <v>3886.363636363626</v>
      </c>
      <c r="C81" s="29">
        <f t="shared" si="3"/>
        <v>4.8342502268602651E-4</v>
      </c>
    </row>
    <row r="82" spans="2:3">
      <c r="B82" s="29">
        <f t="shared" si="4"/>
        <v>3901.515151515141</v>
      </c>
      <c r="C82" s="29">
        <f t="shared" si="3"/>
        <v>4.3939367786031004E-4</v>
      </c>
    </row>
    <row r="83" spans="2:3">
      <c r="B83" s="29">
        <f t="shared" si="4"/>
        <v>3916.6666666666561</v>
      </c>
      <c r="C83" s="29">
        <f t="shared" si="3"/>
        <v>3.9790855517102285E-4</v>
      </c>
    </row>
    <row r="84" spans="2:3">
      <c r="B84" s="29">
        <f t="shared" si="4"/>
        <v>3931.8181818181711</v>
      </c>
      <c r="C84" s="29">
        <f t="shared" si="3"/>
        <v>3.5901909256532381E-4</v>
      </c>
    </row>
    <row r="85" spans="2:3">
      <c r="B85" s="29">
        <f t="shared" si="4"/>
        <v>3946.9696969696861</v>
      </c>
      <c r="C85" s="29">
        <f t="shared" si="3"/>
        <v>3.2274283409267974E-4</v>
      </c>
    </row>
    <row r="86" spans="2:3">
      <c r="B86" s="29">
        <f t="shared" si="4"/>
        <v>3962.1212121212011</v>
      </c>
      <c r="C86" s="29">
        <f t="shared" si="3"/>
        <v>2.8906829912935439E-4</v>
      </c>
    </row>
    <row r="87" spans="2:3">
      <c r="B87" s="29">
        <f t="shared" si="4"/>
        <v>3977.2727272727161</v>
      </c>
      <c r="C87" s="29">
        <f t="shared" si="3"/>
        <v>2.5795807128375312E-4</v>
      </c>
    </row>
    <row r="88" spans="2:3">
      <c r="B88" s="29">
        <f t="shared" si="4"/>
        <v>3992.4242424242311</v>
      </c>
      <c r="C88" s="29">
        <f t="shared" si="3"/>
        <v>2.2935202049927212E-4</v>
      </c>
    </row>
    <row r="89" spans="2:3">
      <c r="B89" s="29">
        <f t="shared" si="4"/>
        <v>4007.5757575757461</v>
      </c>
      <c r="C89" s="29">
        <f t="shared" si="3"/>
        <v>2.0317057750323506E-4</v>
      </c>
    </row>
    <row r="90" spans="2:3">
      <c r="B90" s="29">
        <f t="shared" si="4"/>
        <v>4022.7272727272612</v>
      </c>
      <c r="C90" s="29">
        <f t="shared" si="3"/>
        <v>1.7931798703438821E-4</v>
      </c>
    </row>
    <row r="91" spans="2:3">
      <c r="B91" s="29">
        <f t="shared" si="4"/>
        <v>4037.8787878787762</v>
      </c>
      <c r="C91" s="29">
        <f t="shared" si="3"/>
        <v>1.5768547481612903E-4</v>
      </c>
    </row>
    <row r="92" spans="2:3">
      <c r="B92" s="29">
        <f t="shared" si="4"/>
        <v>4053.0303030302912</v>
      </c>
      <c r="C92" s="29">
        <f t="shared" si="3"/>
        <v>1.3815427262693663E-4</v>
      </c>
    </row>
    <row r="93" spans="2:3">
      <c r="B93" s="29">
        <f t="shared" si="4"/>
        <v>4068.1818181818062</v>
      </c>
      <c r="C93" s="29">
        <f t="shared" si="3"/>
        <v>1.2059845566721571E-4</v>
      </c>
    </row>
    <row r="94" spans="2:3">
      <c r="B94" s="29">
        <f t="shared" si="4"/>
        <v>4083.3333333333212</v>
      </c>
      <c r="C94" s="29">
        <f t="shared" si="3"/>
        <v>1.0488755637484992E-4</v>
      </c>
    </row>
    <row r="95" spans="2:3">
      <c r="B95" s="29">
        <f t="shared" si="4"/>
        <v>4098.4848484848362</v>
      </c>
      <c r="C95" s="29">
        <f t="shared" si="3"/>
        <v>9.0888928580392444E-5</v>
      </c>
    </row>
    <row r="96" spans="2:3">
      <c r="B96" s="29">
        <f t="shared" si="4"/>
        <v>4113.6363636363512</v>
      </c>
      <c r="C96" s="29">
        <f t="shared" si="3"/>
        <v>7.8469845142999214E-5</v>
      </c>
    </row>
    <row r="97" spans="2:3">
      <c r="B97" s="29">
        <f t="shared" si="4"/>
        <v>4128.7878787878662</v>
      </c>
      <c r="C97" s="29">
        <f t="shared" si="3"/>
        <v>6.749932074649753E-5</v>
      </c>
    </row>
    <row r="98" spans="2:3">
      <c r="B98" s="29">
        <f t="shared" si="4"/>
        <v>4143.9393939393813</v>
      </c>
      <c r="C98" s="29">
        <f t="shared" si="3"/>
        <v>5.7849659190544307E-5</v>
      </c>
    </row>
    <row r="99" spans="2:3">
      <c r="B99" s="29">
        <f t="shared" si="4"/>
        <v>4159.0909090908963</v>
      </c>
      <c r="C99" s="29">
        <f t="shared" si="3"/>
        <v>4.9397731166091141E-5</v>
      </c>
    </row>
    <row r="100" spans="2:3">
      <c r="B100" s="29">
        <f t="shared" si="4"/>
        <v>4174.2424242424113</v>
      </c>
      <c r="C100" s="29">
        <f t="shared" si="3"/>
        <v>4.2025994088606691E-5</v>
      </c>
    </row>
    <row r="101" spans="2:3">
      <c r="B101" s="29">
        <f t="shared" si="4"/>
        <v>4189.3939393939263</v>
      </c>
      <c r="C101" s="29">
        <f t="shared" si="3"/>
        <v>3.5623270053669295E-5</v>
      </c>
    </row>
    <row r="102" spans="2:3">
      <c r="B102" s="29">
        <f t="shared" si="4"/>
        <v>4204.5454545454413</v>
      </c>
      <c r="C102" s="29">
        <f t="shared" ref="C102:C105" si="5">_xlfn.NORM.DIST(B102,$F$7,$G$7,FALSE)</f>
        <v>3.008530139484179E-5</v>
      </c>
    </row>
    <row r="103" spans="2:3">
      <c r="B103" s="29">
        <f t="shared" si="4"/>
        <v>4219.6969696969563</v>
      </c>
      <c r="C103" s="29">
        <f t="shared" si="5"/>
        <v>2.5315105714334981E-5</v>
      </c>
    </row>
    <row r="104" spans="2:3">
      <c r="B104" s="29">
        <f t="shared" si="4"/>
        <v>4234.8484848484713</v>
      </c>
      <c r="C104" s="29">
        <f t="shared" si="5"/>
        <v>2.1223153701153801E-5</v>
      </c>
    </row>
    <row r="105" spans="2:3" ht="15.75" thickBot="1">
      <c r="B105" s="59">
        <f>F5+F6*3</f>
        <v>4250</v>
      </c>
      <c r="C105" s="59">
        <f t="shared" si="5"/>
        <v>1.7727393647752031E-5</v>
      </c>
    </row>
    <row r="106" spans="2:3" ht="15.75" thickTop="1"/>
    <row r="107" spans="2:3">
      <c r="C107" s="7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364F91CFD6A34695F8F587D2D96B39" ma:contentTypeVersion="15" ma:contentTypeDescription="Create a new document." ma:contentTypeScope="" ma:versionID="26aec8b2a9beac6c798cd2cfa135d933">
  <xsd:schema xmlns:xsd="http://www.w3.org/2001/XMLSchema" xmlns:xs="http://www.w3.org/2001/XMLSchema" xmlns:p="http://schemas.microsoft.com/office/2006/metadata/properties" xmlns:ns2="dfcbeb91-cdb4-43c1-80d3-93e3d39df843" xmlns:ns3="145c76b1-9c7a-4caf-9c0e-8e81bbf13a7c" targetNamespace="http://schemas.microsoft.com/office/2006/metadata/properties" ma:root="true" ma:fieldsID="27acbc2900e93529c9f840149dbe83c2" ns2:_="" ns3:_="">
    <xsd:import namespace="dfcbeb91-cdb4-43c1-80d3-93e3d39df843"/>
    <xsd:import namespace="145c76b1-9c7a-4caf-9c0e-8e81bbf13a7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SearchProperties" minOccurs="0"/>
                <xsd:element ref="ns3:SharedWithUsers" minOccurs="0"/>
                <xsd:element ref="ns3:SharedWithDetail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cbeb91-cdb4-43c1-80d3-93e3d39d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5c76b1-9c7a-4caf-9c0e-8e81bbf13a7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6c2947b-1215-4f3f-9806-8d8b688bff04}" ma:internalName="TaxCatchAll" ma:showField="CatchAllData" ma:web="145c76b1-9c7a-4caf-9c0e-8e81bbf13a7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45c76b1-9c7a-4caf-9c0e-8e81bbf13a7c" xsi:nil="true"/>
    <lcf76f155ced4ddcb4097134ff3c332f xmlns="dfcbeb91-cdb4-43c1-80d3-93e3d39df84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C25242-EE2F-470E-B185-1E404991B634}"/>
</file>

<file path=customXml/itemProps2.xml><?xml version="1.0" encoding="utf-8"?>
<ds:datastoreItem xmlns:ds="http://schemas.openxmlformats.org/officeDocument/2006/customXml" ds:itemID="{1C065D91-EC5D-4E83-9419-EE00BEF82E0F}"/>
</file>

<file path=customXml/itemProps3.xml><?xml version="1.0" encoding="utf-8"?>
<ds:datastoreItem xmlns:ds="http://schemas.openxmlformats.org/officeDocument/2006/customXml" ds:itemID="{E76BD716-5756-481D-9E25-0AD7D4B6CD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Valtiala Juho (LUKE)</dc:creator>
  <cp:keywords/>
  <dc:description/>
  <cp:lastModifiedBy>Mahade Hasan (TAU)</cp:lastModifiedBy>
  <cp:revision/>
  <dcterms:created xsi:type="dcterms:W3CDTF">2024-06-05T02:40:14Z</dcterms:created>
  <dcterms:modified xsi:type="dcterms:W3CDTF">2025-01-30T14:04:14Z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0x01010043364F91CFD6A34695F8F587D2D96B39</vt:lpwstr>
  </property>
  <property fmtid="{D5CDD505-2E9C-101B-9397-08002B2CF9AE}" pid="3" name="MediaServiceImageTags">
    <vt:lpwstr/>
  </property>
</Properties>
</file>